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updateLinks="always" codeName="ThisWorkbook" defaultThemeVersion="124226"/>
  <mc:AlternateContent xmlns:mc="http://schemas.openxmlformats.org/markup-compatibility/2006">
    <mc:Choice Requires="x15">
      <x15ac:absPath xmlns:x15ac="http://schemas.microsoft.com/office/spreadsheetml/2010/11/ac" url="C:\Users\mariela.jimenez\Desktop\Mariela\UGMR\COSTOS\Rutas Nacionales\"/>
    </mc:Choice>
  </mc:AlternateContent>
  <xr:revisionPtr revIDLastSave="0" documentId="13_ncr:1_{C420BFEF-C091-48EA-9440-E67473551607}" xr6:coauthVersionLast="47" xr6:coauthVersionMax="47" xr10:uidLastSave="{00000000-0000-0000-0000-000000000000}"/>
  <bookViews>
    <workbookView xWindow="-120" yWindow="-120" windowWidth="29040" windowHeight="15720" xr2:uid="{00000000-000D-0000-FFFF-FFFF00000000}"/>
  </bookViews>
  <sheets>
    <sheet name="RVN_0524" sheetId="13" r:id="rId1"/>
    <sheet name="Longitud Por Provincia" sheetId="10" r:id="rId2"/>
    <sheet name="Resumen" sheetId="6" r:id="rId3"/>
    <sheet name="Travesías" sheetId="2" r:id="rId4"/>
    <sheet name="Puentes" sheetId="8" r:id="rId5"/>
    <sheet name="Códigos" sheetId="3" r:id="rId6"/>
    <sheet name="Códigos 2" sheetId="14" r:id="rId7"/>
  </sheets>
  <externalReferences>
    <externalReference r:id="rId8"/>
    <externalReference r:id="rId9"/>
    <externalReference r:id="rId10"/>
    <externalReference r:id="rId11"/>
  </externalReferences>
  <definedNames>
    <definedName name="_xlnm._FilterDatabase" localSheetId="1" hidden="1">'Longitud Por Provincia'!$E$300:$G$300</definedName>
    <definedName name="_xlnm._FilterDatabase" localSheetId="4" hidden="1">Puentes!$A$1:$N$1694</definedName>
    <definedName name="_xlnm._FilterDatabase" localSheetId="0" hidden="1">RVN_0524!$A$1:$CF$1221</definedName>
    <definedName name="_xlnm._FilterDatabase" localSheetId="3" hidden="1">Travesías!$A$8:$BM$124</definedName>
    <definedName name="_Key1" localSheetId="5" hidden="1">#REF!</definedName>
    <definedName name="_Key1" localSheetId="0" hidden="1">RVN_0524!$B$38</definedName>
    <definedName name="_Key1" localSheetId="3" hidden="1">#REF!</definedName>
    <definedName name="_Key1" hidden="1">#REF!</definedName>
    <definedName name="_key2" localSheetId="3" hidden="1">[1]RVN_0705!$D$58</definedName>
    <definedName name="_key2" hidden="1">[2]RVN_0705!$D$58</definedName>
    <definedName name="_Order1" hidden="1">255</definedName>
    <definedName name="_Regression_Int" localSheetId="0" hidden="1">1</definedName>
    <definedName name="a" localSheetId="0" hidden="1">#REF!</definedName>
    <definedName name="a" hidden="1">#REF!</definedName>
    <definedName name="AA" localSheetId="0" hidden="1">#REF!</definedName>
    <definedName name="AA" hidden="1">#REF!</definedName>
    <definedName name="alajuela" localSheetId="0" hidden="1">#REF!</definedName>
    <definedName name="alajuela" hidden="1">#REF!</definedName>
    <definedName name="alajuela1" localSheetId="0" hidden="1">#REF!</definedName>
    <definedName name="alajuela1" hidden="1">#REF!</definedName>
    <definedName name="_xlnm.Print_Area" localSheetId="1">'Longitud Por Provincia'!$A$1:$D$144</definedName>
    <definedName name="_xlnm.Print_Area" localSheetId="0">RVN_0524!$A$1:$CF$1249</definedName>
    <definedName name="LOng" localSheetId="0" hidden="1">#REF!</definedName>
    <definedName name="LOng" localSheetId="3" hidden="1">#REF!</definedName>
    <definedName name="LOng" hidden="1">#REF!</definedName>
    <definedName name="sa" localSheetId="3" hidden="1">[3]RVN_0406!$E$59</definedName>
    <definedName name="sa" hidden="1">[4]RVN_0406!$E$59</definedName>
    <definedName name="sarr" localSheetId="0" hidden="1">#REF!</definedName>
    <definedName name="sarr" hidden="1">#REF!</definedName>
    <definedName name="SAY" localSheetId="0" hidden="1">#REF!</definedName>
    <definedName name="SAY" hidden="1">#REF!</definedName>
    <definedName name="SAYI" localSheetId="0" hidden="1">#REF!</definedName>
    <definedName name="SAYI" hidden="1">#REF!</definedName>
    <definedName name="Z_2DD72191_26D8_4B5E_916F_CADAA249C8D8_.wvu.Cols" localSheetId="0" hidden="1">RVN_0524!$CD:$CF</definedName>
    <definedName name="Z_2DD72191_26D8_4B5E_916F_CADAA249C8D8_.wvu.FilterData" localSheetId="0" hidden="1">RVN_0524!$C$1:$CF$1223</definedName>
    <definedName name="Z_2DD72191_26D8_4B5E_916F_CADAA249C8D8_.wvu.PrintArea" localSheetId="0" hidden="1">RVN_0524!$H$1226:$Q$1243</definedName>
    <definedName name="Z_2DD72191_26D8_4B5E_916F_CADAA249C8D8_.wvu.PrintArea" localSheetId="3" hidden="1">Travesías!#REF!</definedName>
  </definedNames>
  <calcPr calcId="191028"/>
  <customWorkbookViews>
    <customWorkbookView name="KAT" guid="{2DD72191-26D8-4B5E-916F-CADAA249C8D8}" maximized="1" xWindow="-8" yWindow="-8" windowWidth="1936" windowHeight="1056"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225" i="13" l="1"/>
  <c r="T187" i="13"/>
  <c r="T706" i="13"/>
  <c r="T779" i="13"/>
  <c r="T297" i="13"/>
  <c r="T301" i="13"/>
  <c r="T302" i="13"/>
  <c r="T1008" i="13"/>
  <c r="T1009" i="13"/>
  <c r="T1010" i="13"/>
  <c r="T1011" i="13"/>
  <c r="T1012" i="13"/>
  <c r="T795" i="13"/>
  <c r="T796" i="13"/>
  <c r="T809" i="13"/>
  <c r="T797" i="13"/>
  <c r="T960" i="13"/>
  <c r="T961" i="13"/>
  <c r="T798" i="13"/>
  <c r="T799" i="13"/>
  <c r="T800" i="13"/>
  <c r="T801" i="13"/>
  <c r="T295" i="13"/>
  <c r="T296" i="13"/>
  <c r="T300" i="13"/>
  <c r="T298" i="13"/>
  <c r="T299" i="13"/>
  <c r="T185" i="13"/>
  <c r="T188" i="13"/>
  <c r="T189" i="13"/>
  <c r="T190" i="13"/>
  <c r="T40" i="13"/>
  <c r="T677" i="13"/>
  <c r="T609" i="13"/>
  <c r="T694" i="13"/>
  <c r="T695" i="13"/>
  <c r="T696" i="13"/>
  <c r="T607" i="13"/>
  <c r="T608" i="13"/>
  <c r="T606" i="13"/>
  <c r="T8" i="13"/>
  <c r="T9" i="13"/>
  <c r="T688" i="13"/>
  <c r="T7" i="13"/>
  <c r="T687" i="13"/>
  <c r="T6" i="13"/>
  <c r="T5" i="13"/>
  <c r="T4" i="13"/>
  <c r="T3" i="13"/>
  <c r="T2" i="13"/>
  <c r="T985" i="13"/>
  <c r="T984" i="13"/>
  <c r="T983" i="13"/>
  <c r="T982" i="13"/>
  <c r="T981" i="13"/>
  <c r="T980" i="13"/>
  <c r="T979" i="13"/>
  <c r="T978" i="13"/>
  <c r="T977" i="13"/>
  <c r="T976" i="13"/>
  <c r="T191" i="13"/>
  <c r="T701" i="13"/>
  <c r="T702" i="13"/>
  <c r="T783" i="13"/>
  <c r="T306" i="13"/>
  <c r="T307" i="13"/>
  <c r="T308" i="13"/>
  <c r="T309" i="13"/>
  <c r="T400" i="13"/>
  <c r="T311" i="13"/>
  <c r="T312" i="13"/>
  <c r="T304" i="13"/>
  <c r="T305" i="13"/>
  <c r="T313" i="13"/>
  <c r="T314" i="13"/>
  <c r="T303" i="13"/>
  <c r="T1145" i="13"/>
  <c r="T761" i="13"/>
  <c r="T762" i="13"/>
  <c r="T753" i="13"/>
  <c r="T763" i="13"/>
  <c r="T451" i="13"/>
  <c r="T403" i="13"/>
  <c r="T404" i="13"/>
  <c r="T455" i="13"/>
  <c r="T456" i="13"/>
  <c r="T457" i="13"/>
  <c r="T458" i="13"/>
  <c r="T459" i="13"/>
  <c r="T840" i="13"/>
  <c r="T839" i="13"/>
  <c r="T838" i="13"/>
  <c r="T453" i="13"/>
  <c r="T454" i="13"/>
  <c r="T519" i="13"/>
  <c r="T520" i="13"/>
  <c r="T452" i="13"/>
  <c r="T192" i="13"/>
  <c r="T193" i="13"/>
  <c r="T707" i="13"/>
  <c r="T708" i="13"/>
  <c r="T781" i="13"/>
  <c r="T782" i="13"/>
  <c r="T934" i="13"/>
  <c r="T949" i="13"/>
  <c r="T493" i="13"/>
  <c r="T494" i="13"/>
  <c r="T603" i="13"/>
  <c r="T604" i="13"/>
  <c r="T600" i="13"/>
  <c r="T595" i="13"/>
  <c r="T596" i="13"/>
  <c r="T659" i="13"/>
  <c r="T660" i="13"/>
  <c r="T594" i="13"/>
  <c r="T661" i="13"/>
  <c r="T592" i="13"/>
  <c r="T593" i="13"/>
  <c r="T1188" i="13"/>
  <c r="T1013" i="13"/>
  <c r="T1014" i="13"/>
  <c r="T1007" i="13"/>
  <c r="T1076" i="13"/>
  <c r="T1077" i="13"/>
  <c r="T1078" i="13"/>
  <c r="T926" i="13"/>
  <c r="T959" i="13"/>
  <c r="T912" i="13"/>
  <c r="T911" i="13"/>
  <c r="T803" i="13"/>
  <c r="T804" i="13"/>
  <c r="T805" i="13"/>
  <c r="T806" i="13"/>
  <c r="T807" i="13"/>
  <c r="T808" i="13"/>
  <c r="T810" i="13"/>
  <c r="T811" i="13"/>
  <c r="T812" i="13"/>
  <c r="T817" i="13"/>
  <c r="T837" i="13"/>
  <c r="T909" i="13"/>
  <c r="T910" i="13"/>
  <c r="T1097" i="13"/>
  <c r="T1098" i="13"/>
  <c r="T1100" i="13"/>
  <c r="T128" i="13"/>
  <c r="T109" i="13"/>
  <c r="T1075" i="13"/>
  <c r="T1107" i="13"/>
  <c r="T529" i="13"/>
  <c r="T194" i="13"/>
  <c r="T197" i="13"/>
  <c r="T13" i="13"/>
  <c r="T14" i="13"/>
  <c r="T184" i="13"/>
  <c r="T582" i="13"/>
  <c r="T583" i="13"/>
  <c r="T531" i="13"/>
  <c r="T530" i="13"/>
  <c r="T1006" i="13"/>
  <c r="T195" i="13"/>
  <c r="T196" i="13"/>
  <c r="T758" i="13"/>
  <c r="T764" i="13"/>
  <c r="T140" i="13"/>
  <c r="T144" i="13"/>
  <c r="T1150" i="13"/>
  <c r="T1149" i="13"/>
  <c r="T1196" i="13"/>
  <c r="T1148" i="13"/>
  <c r="T1147" i="13"/>
  <c r="T1146" i="13"/>
  <c r="T1142" i="13"/>
  <c r="T1194" i="13"/>
  <c r="T1193" i="13"/>
  <c r="T1141" i="13"/>
  <c r="T1140" i="13"/>
  <c r="T513" i="13"/>
  <c r="T1005" i="13"/>
  <c r="T1004" i="13"/>
  <c r="T1003" i="13"/>
  <c r="T1000" i="13"/>
  <c r="T988" i="13"/>
  <c r="T987" i="13"/>
  <c r="T998" i="13"/>
  <c r="T997" i="13"/>
  <c r="T996" i="13"/>
  <c r="T995" i="13"/>
  <c r="T994" i="13"/>
  <c r="T993" i="13"/>
  <c r="T989" i="13"/>
  <c r="T990" i="13"/>
  <c r="T991" i="13"/>
  <c r="T992" i="13"/>
  <c r="T1129" i="13"/>
  <c r="T1130" i="13"/>
  <c r="T1131" i="13"/>
  <c r="T1132" i="13"/>
  <c r="T467" i="13"/>
  <c r="T468" i="13"/>
  <c r="T469" i="13"/>
  <c r="T579" i="13"/>
  <c r="T411" i="13"/>
  <c r="T389" i="13"/>
  <c r="T390" i="13"/>
  <c r="T464" i="13"/>
  <c r="T465" i="13"/>
  <c r="T466" i="13"/>
  <c r="T1139" i="13"/>
  <c r="T1138" i="13"/>
  <c r="T1137" i="13"/>
  <c r="T1136" i="13"/>
  <c r="T1135" i="13"/>
  <c r="T1134" i="13"/>
  <c r="T1133" i="13"/>
  <c r="T260" i="13"/>
  <c r="T261" i="13"/>
  <c r="T262" i="13"/>
  <c r="T263" i="13"/>
  <c r="T264" i="13"/>
  <c r="T265" i="13"/>
  <c r="T266" i="13"/>
  <c r="T267" i="13"/>
  <c r="T268" i="13"/>
  <c r="T269" i="13"/>
  <c r="T270" i="13"/>
  <c r="T271" i="13"/>
  <c r="T272" i="13"/>
  <c r="T259" i="13"/>
  <c r="T273" i="13"/>
  <c r="T274" i="13"/>
  <c r="T275" i="13"/>
  <c r="T200" i="13"/>
  <c r="T199" i="13"/>
  <c r="T198" i="13"/>
  <c r="T201" i="13"/>
  <c r="T251" i="13"/>
  <c r="T252" i="13"/>
  <c r="T202" i="13"/>
  <c r="T203" i="13"/>
  <c r="T204" i="13"/>
  <c r="T205" i="13"/>
  <c r="T60" i="13"/>
  <c r="T713" i="13"/>
  <c r="T714" i="13"/>
  <c r="T206" i="13"/>
  <c r="T207" i="13"/>
  <c r="T208" i="13"/>
  <c r="T209" i="13"/>
  <c r="T210" i="13"/>
  <c r="T49" i="13"/>
  <c r="T48" i="13"/>
  <c r="T160" i="13"/>
  <c r="T161" i="13"/>
  <c r="T211" i="13"/>
  <c r="T212" i="13"/>
  <c r="T250" i="13"/>
  <c r="T704" i="13"/>
  <c r="T705" i="13"/>
  <c r="T351" i="13"/>
  <c r="T352" i="13"/>
  <c r="T353" i="13"/>
  <c r="T350" i="13"/>
  <c r="T213" i="13"/>
  <c r="T292" i="13"/>
  <c r="T218" i="13"/>
  <c r="T219" i="13"/>
  <c r="T293" i="13"/>
  <c r="T214" i="13"/>
  <c r="T246" i="13"/>
  <c r="T215" i="13"/>
  <c r="T216" i="13"/>
  <c r="T249" i="13"/>
  <c r="T715" i="13"/>
  <c r="T716" i="13"/>
  <c r="T717" i="13"/>
  <c r="T322" i="13"/>
  <c r="T772" i="13"/>
  <c r="T718" i="13"/>
  <c r="T719" i="13"/>
  <c r="T720" i="13"/>
  <c r="T765" i="13"/>
  <c r="T722" i="13"/>
  <c r="T776" i="13"/>
  <c r="T723" i="13"/>
  <c r="T724" i="13"/>
  <c r="T780" i="13"/>
  <c r="T725" i="13"/>
  <c r="T726" i="13"/>
  <c r="T748" i="13"/>
  <c r="T777" i="13"/>
  <c r="T747" i="13"/>
  <c r="T727" i="13"/>
  <c r="T729" i="13"/>
  <c r="T730" i="13"/>
  <c r="T731" i="13"/>
  <c r="T732" i="13"/>
  <c r="T721" i="13"/>
  <c r="T217" i="13"/>
  <c r="T749" i="13"/>
  <c r="T750" i="13"/>
  <c r="T315" i="13"/>
  <c r="T558" i="13"/>
  <c r="T316" i="13"/>
  <c r="T317" i="13"/>
  <c r="T559" i="13"/>
  <c r="T318" i="13"/>
  <c r="T568" i="13"/>
  <c r="T742" i="13"/>
  <c r="T773" i="13"/>
  <c r="T774" i="13"/>
  <c r="T775" i="13"/>
  <c r="T379" i="13"/>
  <c r="T378" i="13"/>
  <c r="T68" i="13"/>
  <c r="T77" i="13"/>
  <c r="T69" i="13"/>
  <c r="T70" i="13"/>
  <c r="T78" i="13"/>
  <c r="T744" i="13"/>
  <c r="T338" i="13"/>
  <c r="T337" i="13"/>
  <c r="T339" i="13"/>
  <c r="T736" i="13"/>
  <c r="T770" i="13"/>
  <c r="T737" i="13"/>
  <c r="T341" i="13"/>
  <c r="T331" i="13"/>
  <c r="T332" i="13"/>
  <c r="T333" i="13"/>
  <c r="T334" i="13"/>
  <c r="T342" i="13"/>
  <c r="T343" i="13"/>
  <c r="T345" i="13"/>
  <c r="T709" i="13"/>
  <c r="T710" i="13"/>
  <c r="T711" i="13"/>
  <c r="T771" i="13"/>
  <c r="T712" i="13"/>
  <c r="T755" i="13"/>
  <c r="T756" i="13"/>
  <c r="T576" i="13"/>
  <c r="T383" i="13"/>
  <c r="T384" i="13"/>
  <c r="T738" i="13"/>
  <c r="T739" i="13"/>
  <c r="T740" i="13"/>
  <c r="T741" i="13"/>
  <c r="T743" i="13"/>
  <c r="T778" i="13"/>
  <c r="T567" i="13"/>
  <c r="T346" i="13"/>
  <c r="T347" i="13"/>
  <c r="T349" i="13"/>
  <c r="T348" i="13"/>
  <c r="T310" i="13"/>
  <c r="T1067" i="13"/>
  <c r="T1093" i="13"/>
  <c r="T927" i="13"/>
  <c r="T580" i="13"/>
  <c r="T328" i="13"/>
  <c r="T329" i="13"/>
  <c r="T418" i="13"/>
  <c r="T419" i="13"/>
  <c r="T373" i="13"/>
  <c r="T374" i="13"/>
  <c r="T371" i="13"/>
  <c r="T372" i="13"/>
  <c r="T363" i="13"/>
  <c r="T364" i="13"/>
  <c r="T515" i="13"/>
  <c r="T106" i="13"/>
  <c r="T175" i="13"/>
  <c r="T120" i="13"/>
  <c r="T121" i="13"/>
  <c r="T173" i="13"/>
  <c r="T26" i="13"/>
  <c r="T27" i="13"/>
  <c r="T28" i="13"/>
  <c r="T512" i="13"/>
  <c r="T485" i="13"/>
  <c r="T554" i="13"/>
  <c r="T555" i="13"/>
  <c r="T556" i="13"/>
  <c r="T557" i="13"/>
  <c r="T490" i="13"/>
  <c r="T577" i="13"/>
  <c r="T549" i="13"/>
  <c r="T548" i="13"/>
  <c r="T391" i="13"/>
  <c r="T392" i="13"/>
  <c r="T435" i="13"/>
  <c r="T436" i="13"/>
  <c r="T430" i="13"/>
  <c r="T386" i="13"/>
  <c r="T387" i="13"/>
  <c r="T388" i="13"/>
  <c r="T362" i="13"/>
  <c r="T319" i="13"/>
  <c r="T385" i="13"/>
  <c r="T547" i="13"/>
  <c r="T397" i="13"/>
  <c r="T398" i="13"/>
  <c r="T320" i="13"/>
  <c r="T321" i="13"/>
  <c r="T446" i="13"/>
  <c r="T517" i="13"/>
  <c r="T518" i="13"/>
  <c r="T816" i="13"/>
  <c r="T841" i="13"/>
  <c r="T822" i="13"/>
  <c r="T823" i="13"/>
  <c r="T824" i="13"/>
  <c r="T940" i="13"/>
  <c r="T941" i="13"/>
  <c r="T539" i="13"/>
  <c r="T939" i="13"/>
  <c r="T482" i="13"/>
  <c r="T483" i="13"/>
  <c r="T484" i="13"/>
  <c r="T1079" i="13"/>
  <c r="T813" i="13"/>
  <c r="T814" i="13"/>
  <c r="T815" i="13"/>
  <c r="T928" i="13"/>
  <c r="T929" i="13"/>
  <c r="T560" i="13"/>
  <c r="T377" i="13"/>
  <c r="T516" i="13"/>
  <c r="T66" i="13"/>
  <c r="T67" i="13"/>
  <c r="T569" i="13"/>
  <c r="T417" i="13"/>
  <c r="T1144" i="13"/>
  <c r="T1143" i="13"/>
  <c r="T952" i="13"/>
  <c r="T866" i="13"/>
  <c r="T919" i="13"/>
  <c r="T918" i="13"/>
  <c r="T818" i="13"/>
  <c r="T819" i="13"/>
  <c r="T895" i="13"/>
  <c r="T896" i="13"/>
  <c r="T829" i="13"/>
  <c r="T830" i="13"/>
  <c r="T835" i="13"/>
  <c r="T836" i="13"/>
  <c r="T330" i="13"/>
  <c r="T358" i="13"/>
  <c r="T359" i="13"/>
  <c r="T867" i="13"/>
  <c r="T872" i="13"/>
  <c r="T873" i="13"/>
  <c r="T877" i="13"/>
  <c r="T532" i="13"/>
  <c r="T831" i="13"/>
  <c r="T897" i="13"/>
  <c r="T900" i="13"/>
  <c r="T901" i="13"/>
  <c r="T902" i="13"/>
  <c r="T858" i="13"/>
  <c r="T859" i="13"/>
  <c r="T1101" i="13"/>
  <c r="T1102" i="13"/>
  <c r="T1103" i="13"/>
  <c r="T1104" i="13"/>
  <c r="T1105" i="13"/>
  <c r="T1109" i="13"/>
  <c r="T1110" i="13"/>
  <c r="T1111" i="13"/>
  <c r="T1112" i="13"/>
  <c r="T887" i="13"/>
  <c r="T888" i="13"/>
  <c r="T889" i="13"/>
  <c r="T890" i="13"/>
  <c r="T865" i="13"/>
  <c r="T886" i="13"/>
  <c r="T884" i="13"/>
  <c r="T885" i="13"/>
  <c r="T883" i="13"/>
  <c r="T882" i="13"/>
  <c r="T881" i="13"/>
  <c r="T880" i="13"/>
  <c r="T879" i="13"/>
  <c r="T832" i="13"/>
  <c r="T947" i="13"/>
  <c r="T1113" i="13"/>
  <c r="T1114" i="13"/>
  <c r="T907" i="13"/>
  <c r="T908" i="13"/>
  <c r="T853" i="13"/>
  <c r="T854" i="13"/>
  <c r="T855" i="13"/>
  <c r="T495" i="13"/>
  <c r="T496" i="13"/>
  <c r="T497" i="13"/>
  <c r="T498" i="13"/>
  <c r="T935" i="13"/>
  <c r="T936" i="13"/>
  <c r="T289" i="13"/>
  <c r="T220" i="13"/>
  <c r="T256" i="13"/>
  <c r="T1123" i="13"/>
  <c r="T570" i="13"/>
  <c r="T344" i="13"/>
  <c r="T834" i="13"/>
  <c r="T833" i="13"/>
  <c r="T461" i="13"/>
  <c r="T462" i="13"/>
  <c r="T757" i="13"/>
  <c r="T279" i="13"/>
  <c r="T280" i="13"/>
  <c r="T281" i="13"/>
  <c r="T276" i="13"/>
  <c r="T277" i="13"/>
  <c r="T278" i="13"/>
  <c r="T282" i="13"/>
  <c r="T283" i="13"/>
  <c r="T284" i="13"/>
  <c r="T285" i="13"/>
  <c r="T286" i="13"/>
  <c r="T294" i="13"/>
  <c r="T287" i="13"/>
  <c r="T288" i="13"/>
  <c r="T874" i="13"/>
  <c r="T875" i="13"/>
  <c r="T254" i="13"/>
  <c r="T221" i="13"/>
  <c r="T253" i="13"/>
  <c r="T222" i="13"/>
  <c r="T223" i="13"/>
  <c r="T183" i="13"/>
  <c r="T636" i="13"/>
  <c r="T637" i="13"/>
  <c r="T638" i="13"/>
  <c r="T224" i="13"/>
  <c r="T225" i="13"/>
  <c r="T226" i="13"/>
  <c r="T227" i="13"/>
  <c r="T44" i="13"/>
  <c r="T45" i="13"/>
  <c r="T38" i="13"/>
  <c r="T39" i="13"/>
  <c r="T37" i="13"/>
  <c r="T228" i="13"/>
  <c r="T229" i="13"/>
  <c r="T230" i="13"/>
  <c r="T231" i="13"/>
  <c r="T248" i="13"/>
  <c r="T34" i="13"/>
  <c r="T35" i="13"/>
  <c r="T170" i="13"/>
  <c r="T171" i="13"/>
  <c r="T101" i="13"/>
  <c r="T172" i="13"/>
  <c r="T100" i="13"/>
  <c r="T169" i="13"/>
  <c r="T32" i="13"/>
  <c r="T33" i="13"/>
  <c r="T232" i="13"/>
  <c r="T233" i="13"/>
  <c r="T234" i="13"/>
  <c r="T258" i="13"/>
  <c r="T42" i="13"/>
  <c r="T43" i="13"/>
  <c r="T235" i="13"/>
  <c r="T257" i="13"/>
  <c r="T237" i="13"/>
  <c r="T236" i="13"/>
  <c r="T238" i="13"/>
  <c r="T290" i="13"/>
  <c r="T291" i="13"/>
  <c r="T239" i="13"/>
  <c r="T247" i="13"/>
  <c r="T255" i="13"/>
  <c r="T240" i="13"/>
  <c r="T56" i="13"/>
  <c r="T57" i="13"/>
  <c r="T58" i="13"/>
  <c r="T59" i="13"/>
  <c r="T36" i="13"/>
  <c r="T180" i="13"/>
  <c r="T179" i="13"/>
  <c r="T241" i="13"/>
  <c r="T242" i="13"/>
  <c r="T243" i="13"/>
  <c r="T53" i="13"/>
  <c r="T54" i="13"/>
  <c r="T55" i="13"/>
  <c r="T629" i="13"/>
  <c r="T630" i="13"/>
  <c r="T626" i="13"/>
  <c r="T662" i="13"/>
  <c r="T663" i="13"/>
  <c r="T627" i="13"/>
  <c r="T664" i="13"/>
  <c r="T665" i="13"/>
  <c r="T61" i="13"/>
  <c r="T703" i="13"/>
  <c r="T733" i="13"/>
  <c r="T50" i="13"/>
  <c r="T639" i="13"/>
  <c r="T159" i="13"/>
  <c r="T605" i="13"/>
  <c r="T29" i="13"/>
  <c r="T30" i="13"/>
  <c r="T31" i="13"/>
  <c r="T1045" i="13"/>
  <c r="T1046" i="13"/>
  <c r="T654" i="13"/>
  <c r="T679" i="13"/>
  <c r="T655" i="13"/>
  <c r="T656" i="13"/>
  <c r="T657" i="13"/>
  <c r="T658" i="13"/>
  <c r="T617" i="13"/>
  <c r="T618" i="13"/>
  <c r="T615" i="13"/>
  <c r="T616" i="13"/>
  <c r="T612" i="13"/>
  <c r="T613" i="13"/>
  <c r="T614" i="13"/>
  <c r="T674" i="13"/>
  <c r="T177" i="13"/>
  <c r="T21" i="13"/>
  <c r="T22" i="13"/>
  <c r="T23" i="13"/>
  <c r="T24" i="13"/>
  <c r="T25" i="13"/>
  <c r="T178" i="13"/>
  <c r="T487" i="13"/>
  <c r="T488" i="13"/>
  <c r="T489" i="13"/>
  <c r="T634" i="13"/>
  <c r="T635" i="13"/>
  <c r="T669" i="13"/>
  <c r="T685" i="13"/>
  <c r="T686" i="13"/>
  <c r="T670" i="13"/>
  <c r="T671" i="13"/>
  <c r="T766" i="13"/>
  <c r="T767" i="13"/>
  <c r="T625" i="13"/>
  <c r="T681" i="13"/>
  <c r="T624" i="13"/>
  <c r="T623" i="13"/>
  <c r="T682" i="13"/>
  <c r="T683" i="13"/>
  <c r="T684" i="13"/>
  <c r="T631" i="13"/>
  <c r="T611" i="13"/>
  <c r="T628" i="13"/>
  <c r="T678" i="13"/>
  <c r="T1161" i="13"/>
  <c r="T1058" i="13"/>
  <c r="T1057" i="13"/>
  <c r="T601" i="13"/>
  <c r="T602" i="13"/>
  <c r="T621" i="13"/>
  <c r="T1021" i="13"/>
  <c r="T1020" i="13"/>
  <c r="T1033" i="13"/>
  <c r="T1022" i="13"/>
  <c r="T1023" i="13"/>
  <c r="T1120" i="13"/>
  <c r="T1119" i="13"/>
  <c r="T1015" i="13"/>
  <c r="T1016" i="13"/>
  <c r="T1017" i="13"/>
  <c r="T1126" i="13"/>
  <c r="T1127" i="13"/>
  <c r="T1128" i="13"/>
  <c r="T71" i="13"/>
  <c r="T72" i="13"/>
  <c r="T167" i="13"/>
  <c r="T73" i="13"/>
  <c r="T74" i="13"/>
  <c r="T75" i="13"/>
  <c r="T76" i="13"/>
  <c r="T1065" i="13"/>
  <c r="T1187" i="13"/>
  <c r="T1186" i="13"/>
  <c r="T1156" i="13"/>
  <c r="T1157" i="13"/>
  <c r="T85" i="13"/>
  <c r="T79" i="13"/>
  <c r="T137" i="13"/>
  <c r="T138" i="13"/>
  <c r="T139" i="13"/>
  <c r="T1060" i="13"/>
  <c r="T122" i="13"/>
  <c r="T123" i="13"/>
  <c r="T1047" i="13"/>
  <c r="T1048" i="13"/>
  <c r="T1049" i="13"/>
  <c r="T1050" i="13"/>
  <c r="T1051" i="13"/>
  <c r="T1052" i="13"/>
  <c r="T1053" i="13"/>
  <c r="T1054" i="13"/>
  <c r="T1034" i="13"/>
  <c r="T1029" i="13"/>
  <c r="T1035" i="13"/>
  <c r="T1185" i="13"/>
  <c r="T1191" i="13"/>
  <c r="T1199" i="13"/>
  <c r="T1200" i="13"/>
  <c r="T1201" i="13"/>
  <c r="T1202" i="13"/>
  <c r="T1177" i="13"/>
  <c r="T1171" i="13"/>
  <c r="T1170" i="13"/>
  <c r="T1184" i="13"/>
  <c r="T1183" i="13"/>
  <c r="T1207" i="13"/>
  <c r="T1208" i="13"/>
  <c r="T1209" i="13"/>
  <c r="T1210" i="13"/>
  <c r="T1211" i="13"/>
  <c r="T1212" i="13"/>
  <c r="T425" i="13"/>
  <c r="T393" i="13"/>
  <c r="T394" i="13"/>
  <c r="T395" i="13"/>
  <c r="T396" i="13"/>
  <c r="T136" i="13"/>
  <c r="T610" i="13"/>
  <c r="T244" i="13"/>
  <c r="T245" i="13"/>
  <c r="T953" i="13"/>
  <c r="T957" i="13"/>
  <c r="T954" i="13"/>
  <c r="T955" i="13"/>
  <c r="T956" i="13"/>
  <c r="T1216" i="13"/>
  <c r="T1217" i="13"/>
  <c r="T1218" i="13"/>
  <c r="T97" i="13"/>
  <c r="T103" i="13"/>
  <c r="T104" i="13"/>
  <c r="T105" i="13"/>
  <c r="T1071" i="13"/>
  <c r="T1072" i="13"/>
  <c r="T91" i="13"/>
  <c r="T92" i="13"/>
  <c r="T93" i="13"/>
  <c r="T162" i="13"/>
  <c r="T65" i="13"/>
  <c r="T163" i="13"/>
  <c r="T672" i="13"/>
  <c r="T156" i="13"/>
  <c r="T141" i="13"/>
  <c r="T62" i="13"/>
  <c r="T164" i="13"/>
  <c r="T165" i="13"/>
  <c r="T166" i="13"/>
  <c r="T752" i="13"/>
  <c r="T51" i="13"/>
  <c r="T52" i="13"/>
  <c r="T735" i="13"/>
  <c r="T751" i="13"/>
  <c r="T63" i="13"/>
  <c r="T64" i="13"/>
  <c r="T107" i="13"/>
  <c r="T108" i="13"/>
  <c r="T112" i="13"/>
  <c r="T111" i="13"/>
  <c r="T110" i="13"/>
  <c r="T113" i="13"/>
  <c r="T41" i="13"/>
  <c r="T95" i="13"/>
  <c r="T96" i="13"/>
  <c r="T94" i="13"/>
  <c r="T181" i="13"/>
  <c r="T46" i="13"/>
  <c r="T47" i="13"/>
  <c r="T134" i="13"/>
  <c r="T135" i="13"/>
  <c r="T89" i="13"/>
  <c r="T90" i="13"/>
  <c r="T12" i="13"/>
  <c r="T168" i="13"/>
  <c r="T10" i="13"/>
  <c r="T11" i="13"/>
  <c r="T15" i="13"/>
  <c r="T16" i="13"/>
  <c r="T1062" i="13"/>
  <c r="T117" i="13"/>
  <c r="T118" i="13"/>
  <c r="T119" i="13"/>
  <c r="T115" i="13"/>
  <c r="T114" i="13"/>
  <c r="T174" i="13"/>
  <c r="T1066" i="13"/>
  <c r="T116" i="13"/>
  <c r="T84" i="13"/>
  <c r="T80" i="13"/>
  <c r="T81" i="13"/>
  <c r="T82" i="13"/>
  <c r="T83" i="13"/>
  <c r="T145" i="13"/>
  <c r="T142" i="13"/>
  <c r="T143" i="13"/>
  <c r="T176" i="13"/>
  <c r="T86" i="13"/>
  <c r="T87" i="13"/>
  <c r="T88" i="13"/>
  <c r="T129" i="13"/>
  <c r="T130" i="13"/>
  <c r="T131" i="13"/>
  <c r="T132" i="13"/>
  <c r="T133" i="13"/>
  <c r="T18" i="13"/>
  <c r="T182" i="13"/>
  <c r="T19" i="13"/>
  <c r="T20" i="13"/>
  <c r="T125" i="13"/>
  <c r="T126" i="13"/>
  <c r="T124" i="13"/>
  <c r="T127" i="13"/>
  <c r="T146" i="13"/>
  <c r="T147" i="13"/>
  <c r="T154" i="13"/>
  <c r="T155" i="13"/>
  <c r="T148" i="13"/>
  <c r="T149" i="13"/>
  <c r="T150" i="13"/>
  <c r="T151" i="13"/>
  <c r="T152" i="13"/>
  <c r="T153" i="13"/>
  <c r="T157" i="13"/>
  <c r="T158" i="13"/>
  <c r="T675" i="13"/>
  <c r="T676" i="13"/>
  <c r="T692" i="13"/>
  <c r="T666" i="13"/>
  <c r="T667" i="13"/>
  <c r="T668" i="13"/>
  <c r="T650" i="13"/>
  <c r="T652" i="13"/>
  <c r="T653" i="13"/>
  <c r="T651" i="13"/>
  <c r="T633" i="13"/>
  <c r="T632" i="13"/>
  <c r="T693" i="13"/>
  <c r="T17" i="13"/>
  <c r="T680" i="13"/>
  <c r="T673" i="13"/>
  <c r="T642" i="13"/>
  <c r="T643" i="13"/>
  <c r="T689" i="13"/>
  <c r="T690" i="13"/>
  <c r="T691" i="13"/>
  <c r="T102" i="13"/>
  <c r="T619" i="13"/>
  <c r="T620" i="13"/>
  <c r="T597" i="13"/>
  <c r="T598" i="13"/>
  <c r="T599" i="13"/>
  <c r="T640" i="13"/>
  <c r="T641" i="13"/>
  <c r="T644" i="13"/>
  <c r="T645" i="13"/>
  <c r="T646" i="13"/>
  <c r="T647" i="13"/>
  <c r="T648" i="13"/>
  <c r="T649" i="13"/>
  <c r="T1189" i="13"/>
  <c r="T1190" i="13"/>
  <c r="T1169" i="13"/>
  <c r="T622" i="13"/>
  <c r="T697" i="13"/>
  <c r="T698" i="13"/>
  <c r="T699" i="13"/>
  <c r="T700" i="13"/>
  <c r="T746" i="13"/>
  <c r="T745" i="13"/>
  <c r="T728" i="13"/>
  <c r="T734" i="13"/>
  <c r="T759" i="13"/>
  <c r="T760" i="13"/>
  <c r="T794" i="13"/>
  <c r="T793" i="13"/>
  <c r="T754" i="13"/>
  <c r="T784" i="13"/>
  <c r="T785" i="13"/>
  <c r="T786" i="13"/>
  <c r="T787" i="13"/>
  <c r="T788" i="13"/>
  <c r="T789" i="13"/>
  <c r="T791" i="13"/>
  <c r="T792" i="13"/>
  <c r="T845" i="13"/>
  <c r="T846" i="13"/>
  <c r="T844" i="13"/>
  <c r="T1094" i="13"/>
  <c r="T1095" i="13"/>
  <c r="T948" i="13"/>
  <c r="T1096" i="13"/>
  <c r="T1092" i="13"/>
  <c r="T1083" i="13"/>
  <c r="T1082" i="13"/>
  <c r="T1106" i="13"/>
  <c r="T1088" i="13"/>
  <c r="T1089" i="13"/>
  <c r="T1084" i="13"/>
  <c r="T1085" i="13"/>
  <c r="T1086" i="13"/>
  <c r="T1087" i="13"/>
  <c r="T1090" i="13"/>
  <c r="T1091" i="13"/>
  <c r="T930" i="13"/>
  <c r="T958" i="13"/>
  <c r="T1061" i="13"/>
  <c r="T1036" i="13"/>
  <c r="T1037" i="13"/>
  <c r="T1038" i="13"/>
  <c r="T1039" i="13"/>
  <c r="T1063" i="13"/>
  <c r="T1064" i="13"/>
  <c r="T1116" i="13"/>
  <c r="T1117" i="13"/>
  <c r="T1118" i="13"/>
  <c r="T1040" i="13"/>
  <c r="T1124" i="13"/>
  <c r="T1125" i="13"/>
  <c r="T1030" i="13"/>
  <c r="T1031" i="13"/>
  <c r="T1032" i="13"/>
  <c r="T1024" i="13"/>
  <c r="T1025" i="13"/>
  <c r="T1026" i="13"/>
  <c r="T1027" i="13"/>
  <c r="T1028" i="13"/>
  <c r="T1018" i="13"/>
  <c r="T1019" i="13"/>
  <c r="T1080" i="13"/>
  <c r="T1081" i="13"/>
  <c r="T1070" i="13"/>
  <c r="T1121" i="13"/>
  <c r="T1122" i="13"/>
  <c r="T999" i="13"/>
  <c r="T986" i="13"/>
  <c r="T943" i="13"/>
  <c r="T944" i="13"/>
  <c r="T1001" i="13"/>
  <c r="T1002" i="13"/>
  <c r="T1099" i="13"/>
  <c r="T1056" i="13"/>
  <c r="T1055" i="13"/>
  <c r="T971" i="13"/>
  <c r="T1115" i="13"/>
  <c r="T970" i="13"/>
  <c r="T1108" i="13"/>
  <c r="T1041" i="13"/>
  <c r="T1042" i="13"/>
  <c r="T1043" i="13"/>
  <c r="T1044" i="13"/>
  <c r="T575" i="13"/>
  <c r="T540" i="13"/>
  <c r="T420" i="13"/>
  <c r="T421" i="13"/>
  <c r="T422" i="13"/>
  <c r="T571" i="13"/>
  <c r="T522" i="13"/>
  <c r="T426" i="13"/>
  <c r="T572" i="13"/>
  <c r="T326" i="13"/>
  <c r="T327" i="13"/>
  <c r="T410" i="13"/>
  <c r="T574" i="13"/>
  <c r="T427" i="13"/>
  <c r="T428" i="13"/>
  <c r="T541" i="13"/>
  <c r="T542" i="13"/>
  <c r="T514" i="13"/>
  <c r="T505" i="13"/>
  <c r="T504" i="13"/>
  <c r="T503" i="13"/>
  <c r="T99" i="13"/>
  <c r="T98" i="13"/>
  <c r="T431" i="13"/>
  <c r="T432" i="13"/>
  <c r="T433" i="13"/>
  <c r="T434" i="13"/>
  <c r="T545" i="13"/>
  <c r="T546" i="13"/>
  <c r="T354" i="13"/>
  <c r="T355" i="13"/>
  <c r="T356" i="13"/>
  <c r="T357" i="13"/>
  <c r="T429" i="13"/>
  <c r="T561" i="13"/>
  <c r="T562" i="13"/>
  <c r="T366" i="13"/>
  <c r="T367" i="13"/>
  <c r="T528" i="13"/>
  <c r="T407" i="13"/>
  <c r="T408" i="13"/>
  <c r="T409" i="13"/>
  <c r="T565" i="13"/>
  <c r="T566" i="13"/>
  <c r="T360" i="13"/>
  <c r="T361" i="13"/>
  <c r="T564" i="13"/>
  <c r="T375" i="13"/>
  <c r="T376" i="13"/>
  <c r="T323" i="13"/>
  <c r="T553" i="13"/>
  <c r="T365" i="13"/>
  <c r="T340" i="13"/>
  <c r="T534" i="13"/>
  <c r="T533" i="13"/>
  <c r="T405" i="13"/>
  <c r="T406" i="13"/>
  <c r="T506" i="13"/>
  <c r="T507" i="13"/>
  <c r="T508" i="13"/>
  <c r="T325" i="13"/>
  <c r="T324" i="13"/>
  <c r="T382" i="13"/>
  <c r="T381" i="13"/>
  <c r="T380" i="13"/>
  <c r="T423" i="13"/>
  <c r="T563" i="13"/>
  <c r="T511" i="13"/>
  <c r="T510" i="13"/>
  <c r="T509" i="13"/>
  <c r="T536" i="13"/>
  <c r="T535" i="13"/>
  <c r="T491" i="13"/>
  <c r="T492" i="13"/>
  <c r="T477" i="13"/>
  <c r="T460" i="13"/>
  <c r="T486" i="13"/>
  <c r="T537" i="13"/>
  <c r="T538" i="13"/>
  <c r="T481" i="13"/>
  <c r="T474" i="13"/>
  <c r="T475" i="13"/>
  <c r="T521" i="13"/>
  <c r="T476" i="13"/>
  <c r="T802" i="13"/>
  <c r="T543" i="13"/>
  <c r="T499" i="13"/>
  <c r="T500" i="13"/>
  <c r="T399" i="13"/>
  <c r="T550" i="13"/>
  <c r="T551" i="13"/>
  <c r="T552" i="13"/>
  <c r="T424" i="13"/>
  <c r="T368" i="13"/>
  <c r="T369" i="13"/>
  <c r="T370" i="13"/>
  <c r="T544" i="13"/>
  <c r="T1074" i="13"/>
  <c r="T1073" i="13"/>
  <c r="T415" i="13"/>
  <c r="T416" i="13"/>
  <c r="T414" i="13"/>
  <c r="T413" i="13"/>
  <c r="T412" i="13"/>
  <c r="T440" i="13"/>
  <c r="T441" i="13"/>
  <c r="T573" i="13"/>
  <c r="T768" i="13"/>
  <c r="T769" i="13"/>
  <c r="T527" i="13"/>
  <c r="T442" i="13"/>
  <c r="T443" i="13"/>
  <c r="T444" i="13"/>
  <c r="T463" i="13"/>
  <c r="T525" i="13"/>
  <c r="T526" i="13"/>
  <c r="T445" i="13"/>
  <c r="T472" i="13"/>
  <c r="T473" i="13"/>
  <c r="T437" i="13"/>
  <c r="T438" i="13"/>
  <c r="T439" i="13"/>
  <c r="T523" i="13"/>
  <c r="T524" i="13"/>
  <c r="T450" i="13"/>
  <c r="T448" i="13"/>
  <c r="T447" i="13"/>
  <c r="T449" i="13"/>
  <c r="T478" i="13"/>
  <c r="T479" i="13"/>
  <c r="T480" i="13"/>
  <c r="T470" i="13"/>
  <c r="T471" i="13"/>
  <c r="T335" i="13"/>
  <c r="T336" i="13"/>
  <c r="T1059" i="13"/>
  <c r="T578" i="13"/>
  <c r="T1068" i="13"/>
  <c r="T1069" i="13"/>
  <c r="T401" i="13"/>
  <c r="T402" i="13"/>
  <c r="T586" i="13"/>
  <c r="T587" i="13"/>
  <c r="T588" i="13"/>
  <c r="T589" i="13"/>
  <c r="T590" i="13"/>
  <c r="T591" i="13"/>
  <c r="T581" i="13"/>
  <c r="T1154" i="13"/>
  <c r="T1155" i="13"/>
  <c r="T1158" i="13"/>
  <c r="T1159" i="13"/>
  <c r="T1160" i="13"/>
  <c r="T1172" i="13"/>
  <c r="T1195" i="13"/>
  <c r="T1165" i="13"/>
  <c r="T1152" i="13"/>
  <c r="T1206" i="13"/>
  <c r="T1164" i="13"/>
  <c r="T1203" i="13"/>
  <c r="T1204" i="13"/>
  <c r="T1166" i="13"/>
  <c r="T1167" i="13"/>
  <c r="T1197" i="13"/>
  <c r="T1198" i="13"/>
  <c r="T1163" i="13"/>
  <c r="T1181" i="13"/>
  <c r="T1182" i="13"/>
  <c r="T1178" i="13"/>
  <c r="T1179" i="13"/>
  <c r="T1180" i="13"/>
  <c r="T1151" i="13"/>
  <c r="T1192" i="13"/>
  <c r="T1168" i="13"/>
  <c r="T1173" i="13"/>
  <c r="T1174" i="13"/>
  <c r="T1175" i="13"/>
  <c r="T1176" i="13"/>
  <c r="T1162" i="13"/>
  <c r="T1205" i="13"/>
  <c r="T1153" i="13"/>
  <c r="T1213" i="13"/>
  <c r="T1214" i="13"/>
  <c r="T1215" i="13"/>
  <c r="T1219" i="13"/>
  <c r="T1220" i="13"/>
  <c r="T790" i="13"/>
  <c r="T964" i="13"/>
  <c r="T898" i="13"/>
  <c r="T899" i="13"/>
  <c r="T963" i="13"/>
  <c r="T903" i="13"/>
  <c r="T904" i="13"/>
  <c r="T892" i="13"/>
  <c r="T891" i="13"/>
  <c r="T893" i="13"/>
  <c r="T894" i="13"/>
  <c r="T820" i="13"/>
  <c r="T821" i="13"/>
  <c r="T916" i="13"/>
  <c r="T917" i="13"/>
  <c r="T913" i="13"/>
  <c r="T878" i="13"/>
  <c r="T868" i="13"/>
  <c r="T869" i="13"/>
  <c r="T876" i="13"/>
  <c r="T965" i="13"/>
  <c r="T862" i="13"/>
  <c r="T861" i="13"/>
  <c r="T860" i="13"/>
  <c r="T863" i="13"/>
  <c r="T864" i="13"/>
  <c r="T850" i="13"/>
  <c r="T842" i="13"/>
  <c r="T843" i="13"/>
  <c r="T945" i="13"/>
  <c r="T946" i="13"/>
  <c r="T847" i="13"/>
  <c r="T848" i="13"/>
  <c r="T849" i="13"/>
  <c r="T501" i="13"/>
  <c r="T502" i="13"/>
  <c r="T851" i="13"/>
  <c r="T852" i="13"/>
  <c r="T921" i="13"/>
  <c r="T942" i="13"/>
  <c r="T920" i="13"/>
  <c r="T974" i="13"/>
  <c r="T975" i="13"/>
  <c r="T951" i="13"/>
  <c r="T924" i="13"/>
  <c r="T925" i="13"/>
  <c r="T972" i="13"/>
  <c r="T931" i="13"/>
  <c r="T932" i="13"/>
  <c r="T933" i="13"/>
  <c r="T825" i="13"/>
  <c r="T826" i="13"/>
  <c r="T827" i="13"/>
  <c r="T828" i="13"/>
  <c r="T937" i="13"/>
  <c r="T938" i="13"/>
  <c r="T973" i="13"/>
  <c r="T870" i="13"/>
  <c r="T871" i="13"/>
  <c r="T914" i="13"/>
  <c r="T915" i="13"/>
  <c r="T922" i="13"/>
  <c r="T905" i="13"/>
  <c r="T906" i="13"/>
  <c r="T923" i="13"/>
  <c r="T856" i="13"/>
  <c r="T857" i="13"/>
  <c r="T950" i="13"/>
  <c r="T967" i="13"/>
  <c r="T585" i="13"/>
  <c r="T584" i="13"/>
  <c r="T969" i="13"/>
  <c r="T968" i="13"/>
  <c r="T966" i="13"/>
  <c r="T962" i="13"/>
  <c r="T186" i="13"/>
  <c r="P187" i="13"/>
  <c r="P706" i="13"/>
  <c r="P779" i="13"/>
  <c r="P297" i="13"/>
  <c r="P301" i="13"/>
  <c r="P302" i="13"/>
  <c r="P1008" i="13"/>
  <c r="P1009" i="13"/>
  <c r="P1010" i="13"/>
  <c r="P1011" i="13"/>
  <c r="P1012" i="13"/>
  <c r="P795" i="13"/>
  <c r="P796" i="13"/>
  <c r="P809" i="13"/>
  <c r="P797" i="13"/>
  <c r="P960" i="13"/>
  <c r="P961" i="13"/>
  <c r="P798" i="13"/>
  <c r="P799" i="13"/>
  <c r="P800" i="13"/>
  <c r="P801" i="13"/>
  <c r="P295" i="13"/>
  <c r="P296" i="13"/>
  <c r="P300" i="13"/>
  <c r="P298" i="13"/>
  <c r="P299" i="13"/>
  <c r="P185" i="13"/>
  <c r="P188" i="13"/>
  <c r="P189" i="13"/>
  <c r="P190" i="13"/>
  <c r="P40" i="13"/>
  <c r="P677" i="13"/>
  <c r="P609" i="13"/>
  <c r="P694" i="13"/>
  <c r="P695" i="13"/>
  <c r="P696" i="13"/>
  <c r="P607" i="13"/>
  <c r="P608" i="13"/>
  <c r="P606" i="13"/>
  <c r="P8" i="13"/>
  <c r="P9" i="13"/>
  <c r="P688" i="13"/>
  <c r="P7" i="13"/>
  <c r="P687" i="13"/>
  <c r="P6" i="13"/>
  <c r="P5" i="13"/>
  <c r="P4" i="13"/>
  <c r="P3" i="13"/>
  <c r="P2" i="13"/>
  <c r="P985" i="13"/>
  <c r="P984" i="13"/>
  <c r="P983" i="13"/>
  <c r="P982" i="13"/>
  <c r="P981" i="13"/>
  <c r="P980" i="13"/>
  <c r="P979" i="13"/>
  <c r="P978" i="13"/>
  <c r="P977" i="13"/>
  <c r="P976" i="13"/>
  <c r="P191" i="13"/>
  <c r="P701" i="13"/>
  <c r="P702" i="13"/>
  <c r="P783" i="13"/>
  <c r="P306" i="13"/>
  <c r="P307" i="13"/>
  <c r="P308" i="13"/>
  <c r="P309" i="13"/>
  <c r="P400" i="13"/>
  <c r="P311" i="13"/>
  <c r="P312" i="13"/>
  <c r="P304" i="13"/>
  <c r="P305" i="13"/>
  <c r="P313" i="13"/>
  <c r="P314" i="13"/>
  <c r="P303" i="13"/>
  <c r="P1145" i="13"/>
  <c r="P761" i="13"/>
  <c r="P762" i="13"/>
  <c r="P753" i="13"/>
  <c r="P763" i="13"/>
  <c r="P451" i="13"/>
  <c r="P403" i="13"/>
  <c r="P404" i="13"/>
  <c r="P455" i="13"/>
  <c r="P456" i="13"/>
  <c r="P457" i="13"/>
  <c r="P458" i="13"/>
  <c r="P459" i="13"/>
  <c r="P840" i="13"/>
  <c r="P839" i="13"/>
  <c r="P838" i="13"/>
  <c r="P453" i="13"/>
  <c r="P454" i="13"/>
  <c r="P519" i="13"/>
  <c r="P520" i="13"/>
  <c r="P452" i="13"/>
  <c r="P192" i="13"/>
  <c r="P193" i="13"/>
  <c r="P707" i="13"/>
  <c r="P708" i="13"/>
  <c r="P781" i="13"/>
  <c r="P782" i="13"/>
  <c r="P934" i="13"/>
  <c r="P949" i="13"/>
  <c r="P493" i="13"/>
  <c r="P494" i="13"/>
  <c r="P603" i="13"/>
  <c r="P604" i="13"/>
  <c r="P600" i="13"/>
  <c r="P595" i="13"/>
  <c r="P596" i="13"/>
  <c r="P659" i="13"/>
  <c r="P660" i="13"/>
  <c r="P594" i="13"/>
  <c r="P661" i="13"/>
  <c r="P592" i="13"/>
  <c r="P593" i="13"/>
  <c r="P1188" i="13"/>
  <c r="P1013" i="13"/>
  <c r="P1014" i="13"/>
  <c r="P1007" i="13"/>
  <c r="P1076" i="13"/>
  <c r="P1077" i="13"/>
  <c r="P1078" i="13"/>
  <c r="P926" i="13"/>
  <c r="P959" i="13"/>
  <c r="P912" i="13"/>
  <c r="P911" i="13"/>
  <c r="P803" i="13"/>
  <c r="P804" i="13"/>
  <c r="P805" i="13"/>
  <c r="P806" i="13"/>
  <c r="P807" i="13"/>
  <c r="P808" i="13"/>
  <c r="P810" i="13"/>
  <c r="P811" i="13"/>
  <c r="P812" i="13"/>
  <c r="P817" i="13"/>
  <c r="P837" i="13"/>
  <c r="P909" i="13"/>
  <c r="P910" i="13"/>
  <c r="P1097" i="13"/>
  <c r="P1098" i="13"/>
  <c r="P1100" i="13"/>
  <c r="P128" i="13"/>
  <c r="P109" i="13"/>
  <c r="P1075" i="13"/>
  <c r="P1107" i="13"/>
  <c r="P529" i="13"/>
  <c r="P194" i="13"/>
  <c r="P197" i="13"/>
  <c r="P13" i="13"/>
  <c r="P14" i="13"/>
  <c r="P184" i="13"/>
  <c r="P582" i="13"/>
  <c r="P583" i="13"/>
  <c r="P531" i="13"/>
  <c r="P530" i="13"/>
  <c r="P1006" i="13"/>
  <c r="P195" i="13"/>
  <c r="P196" i="13"/>
  <c r="P758" i="13"/>
  <c r="P764" i="13"/>
  <c r="P140" i="13"/>
  <c r="P144" i="13"/>
  <c r="P1150" i="13"/>
  <c r="P1149" i="13"/>
  <c r="P1196" i="13"/>
  <c r="P1148" i="13"/>
  <c r="P1147" i="13"/>
  <c r="P1146" i="13"/>
  <c r="P1142" i="13"/>
  <c r="P1194" i="13"/>
  <c r="P1193" i="13"/>
  <c r="P1141" i="13"/>
  <c r="P1140" i="13"/>
  <c r="P513" i="13"/>
  <c r="P1005" i="13"/>
  <c r="P1004" i="13"/>
  <c r="P1003" i="13"/>
  <c r="P1000" i="13"/>
  <c r="P988" i="13"/>
  <c r="P987" i="13"/>
  <c r="P998" i="13"/>
  <c r="P997" i="13"/>
  <c r="P996" i="13"/>
  <c r="P995" i="13"/>
  <c r="P994" i="13"/>
  <c r="P993" i="13"/>
  <c r="P989" i="13"/>
  <c r="P990" i="13"/>
  <c r="P991" i="13"/>
  <c r="P992" i="13"/>
  <c r="P1129" i="13"/>
  <c r="P1130" i="13"/>
  <c r="P1131" i="13"/>
  <c r="P1132" i="13"/>
  <c r="P467" i="13"/>
  <c r="P468" i="13"/>
  <c r="P469" i="13"/>
  <c r="P579" i="13"/>
  <c r="P411" i="13"/>
  <c r="P389" i="13"/>
  <c r="P390" i="13"/>
  <c r="P464" i="13"/>
  <c r="P465" i="13"/>
  <c r="P466" i="13"/>
  <c r="P1139" i="13"/>
  <c r="P1138" i="13"/>
  <c r="P1137" i="13"/>
  <c r="P1136" i="13"/>
  <c r="P1135" i="13"/>
  <c r="P1134" i="13"/>
  <c r="P1133" i="13"/>
  <c r="P260" i="13"/>
  <c r="P261" i="13"/>
  <c r="P262" i="13"/>
  <c r="P263" i="13"/>
  <c r="P264" i="13"/>
  <c r="P265" i="13"/>
  <c r="P266" i="13"/>
  <c r="P267" i="13"/>
  <c r="P268" i="13"/>
  <c r="P269" i="13"/>
  <c r="P270" i="13"/>
  <c r="P271" i="13"/>
  <c r="P272" i="13"/>
  <c r="P259" i="13"/>
  <c r="P273" i="13"/>
  <c r="P274" i="13"/>
  <c r="P275" i="13"/>
  <c r="P200" i="13"/>
  <c r="P199" i="13"/>
  <c r="P198" i="13"/>
  <c r="P201" i="13"/>
  <c r="P251" i="13"/>
  <c r="P252" i="13"/>
  <c r="P202" i="13"/>
  <c r="P203" i="13"/>
  <c r="P204" i="13"/>
  <c r="P205" i="13"/>
  <c r="P60" i="13"/>
  <c r="P713" i="13"/>
  <c r="P714" i="13"/>
  <c r="P206" i="13"/>
  <c r="P207" i="13"/>
  <c r="P208" i="13"/>
  <c r="P209" i="13"/>
  <c r="P210" i="13"/>
  <c r="P49" i="13"/>
  <c r="P48" i="13"/>
  <c r="P160" i="13"/>
  <c r="P161" i="13"/>
  <c r="P211" i="13"/>
  <c r="P212" i="13"/>
  <c r="P250" i="13"/>
  <c r="P704" i="13"/>
  <c r="P705" i="13"/>
  <c r="P351" i="13"/>
  <c r="P352" i="13"/>
  <c r="P353" i="13"/>
  <c r="P350" i="13"/>
  <c r="P213" i="13"/>
  <c r="P292" i="13"/>
  <c r="P218" i="13"/>
  <c r="P219" i="13"/>
  <c r="P293" i="13"/>
  <c r="P214" i="13"/>
  <c r="P246" i="13"/>
  <c r="P215" i="13"/>
  <c r="P216" i="13"/>
  <c r="P249" i="13"/>
  <c r="P715" i="13"/>
  <c r="P716" i="13"/>
  <c r="P717" i="13"/>
  <c r="P322" i="13"/>
  <c r="P772" i="13"/>
  <c r="P718" i="13"/>
  <c r="P719" i="13"/>
  <c r="P720" i="13"/>
  <c r="P765" i="13"/>
  <c r="P722" i="13"/>
  <c r="P776" i="13"/>
  <c r="P723" i="13"/>
  <c r="P724" i="13"/>
  <c r="P780" i="13"/>
  <c r="P725" i="13"/>
  <c r="P726" i="13"/>
  <c r="P748" i="13"/>
  <c r="P777" i="13"/>
  <c r="P747" i="13"/>
  <c r="P727" i="13"/>
  <c r="P729" i="13"/>
  <c r="P730" i="13"/>
  <c r="P731" i="13"/>
  <c r="P732" i="13"/>
  <c r="P721" i="13"/>
  <c r="P217" i="13"/>
  <c r="P749" i="13"/>
  <c r="P750" i="13"/>
  <c r="P315" i="13"/>
  <c r="P558" i="13"/>
  <c r="P316" i="13"/>
  <c r="P317" i="13"/>
  <c r="P559" i="13"/>
  <c r="P318" i="13"/>
  <c r="P568" i="13"/>
  <c r="P742" i="13"/>
  <c r="P773" i="13"/>
  <c r="P774" i="13"/>
  <c r="P775" i="13"/>
  <c r="P379" i="13"/>
  <c r="P378" i="13"/>
  <c r="P68" i="13"/>
  <c r="P77" i="13"/>
  <c r="P69" i="13"/>
  <c r="P70" i="13"/>
  <c r="P78" i="13"/>
  <c r="P744" i="13"/>
  <c r="P338" i="13"/>
  <c r="P337" i="13"/>
  <c r="P339" i="13"/>
  <c r="P736" i="13"/>
  <c r="P770" i="13"/>
  <c r="P737" i="13"/>
  <c r="P341" i="13"/>
  <c r="P331" i="13"/>
  <c r="P332" i="13"/>
  <c r="P333" i="13"/>
  <c r="P334" i="13"/>
  <c r="P342" i="13"/>
  <c r="P343" i="13"/>
  <c r="P345" i="13"/>
  <c r="P709" i="13"/>
  <c r="P710" i="13"/>
  <c r="P711" i="13"/>
  <c r="P771" i="13"/>
  <c r="P712" i="13"/>
  <c r="P755" i="13"/>
  <c r="P756" i="13"/>
  <c r="P576" i="13"/>
  <c r="P383" i="13"/>
  <c r="P384" i="13"/>
  <c r="P738" i="13"/>
  <c r="P739" i="13"/>
  <c r="P740" i="13"/>
  <c r="P741" i="13"/>
  <c r="P743" i="13"/>
  <c r="P778" i="13"/>
  <c r="P567" i="13"/>
  <c r="P346" i="13"/>
  <c r="P347" i="13"/>
  <c r="P349" i="13"/>
  <c r="P348" i="13"/>
  <c r="P310" i="13"/>
  <c r="P1067" i="13"/>
  <c r="P1093" i="13"/>
  <c r="P927" i="13"/>
  <c r="P580" i="13"/>
  <c r="P328" i="13"/>
  <c r="P329" i="13"/>
  <c r="P418" i="13"/>
  <c r="P419" i="13"/>
  <c r="P373" i="13"/>
  <c r="P374" i="13"/>
  <c r="P371" i="13"/>
  <c r="P372" i="13"/>
  <c r="P363" i="13"/>
  <c r="P364" i="13"/>
  <c r="P515" i="13"/>
  <c r="P106" i="13"/>
  <c r="P175" i="13"/>
  <c r="P120" i="13"/>
  <c r="P121" i="13"/>
  <c r="P173" i="13"/>
  <c r="P26" i="13"/>
  <c r="P27" i="13"/>
  <c r="P28" i="13"/>
  <c r="P512" i="13"/>
  <c r="P485" i="13"/>
  <c r="P554" i="13"/>
  <c r="P555" i="13"/>
  <c r="P556" i="13"/>
  <c r="P557" i="13"/>
  <c r="P490" i="13"/>
  <c r="P577" i="13"/>
  <c r="P549" i="13"/>
  <c r="P548" i="13"/>
  <c r="P391" i="13"/>
  <c r="P392" i="13"/>
  <c r="P435" i="13"/>
  <c r="P436" i="13"/>
  <c r="P430" i="13"/>
  <c r="P386" i="13"/>
  <c r="P387" i="13"/>
  <c r="P388" i="13"/>
  <c r="P362" i="13"/>
  <c r="P319" i="13"/>
  <c r="P385" i="13"/>
  <c r="P547" i="13"/>
  <c r="P397" i="13"/>
  <c r="P398" i="13"/>
  <c r="P320" i="13"/>
  <c r="P321" i="13"/>
  <c r="P446" i="13"/>
  <c r="P517" i="13"/>
  <c r="P518" i="13"/>
  <c r="P816" i="13"/>
  <c r="P841" i="13"/>
  <c r="P822" i="13"/>
  <c r="P823" i="13"/>
  <c r="P824" i="13"/>
  <c r="P940" i="13"/>
  <c r="P941" i="13"/>
  <c r="P539" i="13"/>
  <c r="P939" i="13"/>
  <c r="P482" i="13"/>
  <c r="P483" i="13"/>
  <c r="P484" i="13"/>
  <c r="P1079" i="13"/>
  <c r="P813" i="13"/>
  <c r="P814" i="13"/>
  <c r="P815" i="13"/>
  <c r="P928" i="13"/>
  <c r="P929" i="13"/>
  <c r="P560" i="13"/>
  <c r="P377" i="13"/>
  <c r="P516" i="13"/>
  <c r="P66" i="13"/>
  <c r="P67" i="13"/>
  <c r="P569" i="13"/>
  <c r="P417" i="13"/>
  <c r="P1144" i="13"/>
  <c r="P1143" i="13"/>
  <c r="P952" i="13"/>
  <c r="P866" i="13"/>
  <c r="P919" i="13"/>
  <c r="P918" i="13"/>
  <c r="P818" i="13"/>
  <c r="P819" i="13"/>
  <c r="P895" i="13"/>
  <c r="P896" i="13"/>
  <c r="P829" i="13"/>
  <c r="P830" i="13"/>
  <c r="P835" i="13"/>
  <c r="P836" i="13"/>
  <c r="P330" i="13"/>
  <c r="P358" i="13"/>
  <c r="P359" i="13"/>
  <c r="P867" i="13"/>
  <c r="P872" i="13"/>
  <c r="P873" i="13"/>
  <c r="P877" i="13"/>
  <c r="P532" i="13"/>
  <c r="P831" i="13"/>
  <c r="P897" i="13"/>
  <c r="P900" i="13"/>
  <c r="P901" i="13"/>
  <c r="P902" i="13"/>
  <c r="P858" i="13"/>
  <c r="P859" i="13"/>
  <c r="P1101" i="13"/>
  <c r="P1102" i="13"/>
  <c r="P1103" i="13"/>
  <c r="P1104" i="13"/>
  <c r="P1105" i="13"/>
  <c r="P1109" i="13"/>
  <c r="P1110" i="13"/>
  <c r="P1111" i="13"/>
  <c r="P1112" i="13"/>
  <c r="P887" i="13"/>
  <c r="P888" i="13"/>
  <c r="P889" i="13"/>
  <c r="P890" i="13"/>
  <c r="P865" i="13"/>
  <c r="P886" i="13"/>
  <c r="P884" i="13"/>
  <c r="P885" i="13"/>
  <c r="P883" i="13"/>
  <c r="P882" i="13"/>
  <c r="P881" i="13"/>
  <c r="P880" i="13"/>
  <c r="P879" i="13"/>
  <c r="P832" i="13"/>
  <c r="P947" i="13"/>
  <c r="P1113" i="13"/>
  <c r="P1114" i="13"/>
  <c r="P907" i="13"/>
  <c r="P908" i="13"/>
  <c r="P853" i="13"/>
  <c r="P854" i="13"/>
  <c r="P855" i="13"/>
  <c r="P495" i="13"/>
  <c r="P496" i="13"/>
  <c r="P497" i="13"/>
  <c r="P498" i="13"/>
  <c r="P935" i="13"/>
  <c r="P936" i="13"/>
  <c r="P289" i="13"/>
  <c r="P220" i="13"/>
  <c r="P256" i="13"/>
  <c r="P1123" i="13"/>
  <c r="P570" i="13"/>
  <c r="P344" i="13"/>
  <c r="P834" i="13"/>
  <c r="P833" i="13"/>
  <c r="P461" i="13"/>
  <c r="P462" i="13"/>
  <c r="P757" i="13"/>
  <c r="P279" i="13"/>
  <c r="P280" i="13"/>
  <c r="P281" i="13"/>
  <c r="P276" i="13"/>
  <c r="P277" i="13"/>
  <c r="P278" i="13"/>
  <c r="P282" i="13"/>
  <c r="P283" i="13"/>
  <c r="P284" i="13"/>
  <c r="P285" i="13"/>
  <c r="P286" i="13"/>
  <c r="P294" i="13"/>
  <c r="P287" i="13"/>
  <c r="P288" i="13"/>
  <c r="P874" i="13"/>
  <c r="P875" i="13"/>
  <c r="P254" i="13"/>
  <c r="P221" i="13"/>
  <c r="P253" i="13"/>
  <c r="P222" i="13"/>
  <c r="P223" i="13"/>
  <c r="P183" i="13"/>
  <c r="P636" i="13"/>
  <c r="P637" i="13"/>
  <c r="P638" i="13"/>
  <c r="P224" i="13"/>
  <c r="P225" i="13"/>
  <c r="P226" i="13"/>
  <c r="P227" i="13"/>
  <c r="P44" i="13"/>
  <c r="P45" i="13"/>
  <c r="P38" i="13"/>
  <c r="P39" i="13"/>
  <c r="P37" i="13"/>
  <c r="P228" i="13"/>
  <c r="P229" i="13"/>
  <c r="P230" i="13"/>
  <c r="P231" i="13"/>
  <c r="P248" i="13"/>
  <c r="P34" i="13"/>
  <c r="P35" i="13"/>
  <c r="P170" i="13"/>
  <c r="P171" i="13"/>
  <c r="P101" i="13"/>
  <c r="P172" i="13"/>
  <c r="P100" i="13"/>
  <c r="P169" i="13"/>
  <c r="P32" i="13"/>
  <c r="P33" i="13"/>
  <c r="P232" i="13"/>
  <c r="P233" i="13"/>
  <c r="P234" i="13"/>
  <c r="P258" i="13"/>
  <c r="P42" i="13"/>
  <c r="P43" i="13"/>
  <c r="P235" i="13"/>
  <c r="P257" i="13"/>
  <c r="P237" i="13"/>
  <c r="P236" i="13"/>
  <c r="P238" i="13"/>
  <c r="P290" i="13"/>
  <c r="P291" i="13"/>
  <c r="P239" i="13"/>
  <c r="P247" i="13"/>
  <c r="P255" i="13"/>
  <c r="P240" i="13"/>
  <c r="P56" i="13"/>
  <c r="P57" i="13"/>
  <c r="P58" i="13"/>
  <c r="P59" i="13"/>
  <c r="P36" i="13"/>
  <c r="P180" i="13"/>
  <c r="P179" i="13"/>
  <c r="P241" i="13"/>
  <c r="P242" i="13"/>
  <c r="P243" i="13"/>
  <c r="P53" i="13"/>
  <c r="P54" i="13"/>
  <c r="P55" i="13"/>
  <c r="P629" i="13"/>
  <c r="P630" i="13"/>
  <c r="P626" i="13"/>
  <c r="P662" i="13"/>
  <c r="P663" i="13"/>
  <c r="P627" i="13"/>
  <c r="P664" i="13"/>
  <c r="P665" i="13"/>
  <c r="P61" i="13"/>
  <c r="P703" i="13"/>
  <c r="P733" i="13"/>
  <c r="P50" i="13"/>
  <c r="P639" i="13"/>
  <c r="P159" i="13"/>
  <c r="P605" i="13"/>
  <c r="P29" i="13"/>
  <c r="P30" i="13"/>
  <c r="P31" i="13"/>
  <c r="P1045" i="13"/>
  <c r="P1046" i="13"/>
  <c r="P654" i="13"/>
  <c r="P679" i="13"/>
  <c r="P655" i="13"/>
  <c r="P656" i="13"/>
  <c r="P657" i="13"/>
  <c r="P658" i="13"/>
  <c r="P617" i="13"/>
  <c r="P618" i="13"/>
  <c r="P615" i="13"/>
  <c r="P616" i="13"/>
  <c r="P612" i="13"/>
  <c r="P613" i="13"/>
  <c r="P614" i="13"/>
  <c r="P674" i="13"/>
  <c r="P177" i="13"/>
  <c r="P21" i="13"/>
  <c r="P22" i="13"/>
  <c r="P23" i="13"/>
  <c r="P24" i="13"/>
  <c r="P25" i="13"/>
  <c r="P178" i="13"/>
  <c r="P487" i="13"/>
  <c r="P488" i="13"/>
  <c r="P489" i="13"/>
  <c r="P634" i="13"/>
  <c r="P635" i="13"/>
  <c r="P669" i="13"/>
  <c r="P685" i="13"/>
  <c r="P686" i="13"/>
  <c r="P670" i="13"/>
  <c r="P671" i="13"/>
  <c r="P766" i="13"/>
  <c r="P767" i="13"/>
  <c r="P625" i="13"/>
  <c r="P681" i="13"/>
  <c r="P624" i="13"/>
  <c r="P623" i="13"/>
  <c r="P682" i="13"/>
  <c r="P683" i="13"/>
  <c r="P684" i="13"/>
  <c r="P631" i="13"/>
  <c r="P611" i="13"/>
  <c r="P628" i="13"/>
  <c r="P678" i="13"/>
  <c r="P1161" i="13"/>
  <c r="P1058" i="13"/>
  <c r="P1057" i="13"/>
  <c r="P601" i="13"/>
  <c r="P602" i="13"/>
  <c r="P621" i="13"/>
  <c r="P1021" i="13"/>
  <c r="P1020" i="13"/>
  <c r="P1033" i="13"/>
  <c r="P1022" i="13"/>
  <c r="P1023" i="13"/>
  <c r="P1120" i="13"/>
  <c r="P1119" i="13"/>
  <c r="P1015" i="13"/>
  <c r="P1016" i="13"/>
  <c r="P1017" i="13"/>
  <c r="P1126" i="13"/>
  <c r="P1127" i="13"/>
  <c r="P1128" i="13"/>
  <c r="P71" i="13"/>
  <c r="P72" i="13"/>
  <c r="P167" i="13"/>
  <c r="P73" i="13"/>
  <c r="P74" i="13"/>
  <c r="P75" i="13"/>
  <c r="P76" i="13"/>
  <c r="P1065" i="13"/>
  <c r="P1187" i="13"/>
  <c r="P1186" i="13"/>
  <c r="P1156" i="13"/>
  <c r="P1157" i="13"/>
  <c r="P85" i="13"/>
  <c r="P79" i="13"/>
  <c r="P137" i="13"/>
  <c r="P138" i="13"/>
  <c r="P139" i="13"/>
  <c r="P1060" i="13"/>
  <c r="P122" i="13"/>
  <c r="P123" i="13"/>
  <c r="P1047" i="13"/>
  <c r="P1048" i="13"/>
  <c r="P1049" i="13"/>
  <c r="P1050" i="13"/>
  <c r="P1051" i="13"/>
  <c r="P1052" i="13"/>
  <c r="P1053" i="13"/>
  <c r="P1054" i="13"/>
  <c r="P1034" i="13"/>
  <c r="P1029" i="13"/>
  <c r="P1035" i="13"/>
  <c r="P1185" i="13"/>
  <c r="P1191" i="13"/>
  <c r="P1199" i="13"/>
  <c r="P1200" i="13"/>
  <c r="P1201" i="13"/>
  <c r="P1202" i="13"/>
  <c r="P1177" i="13"/>
  <c r="P1171" i="13"/>
  <c r="P1170" i="13"/>
  <c r="P1184" i="13"/>
  <c r="P1183" i="13"/>
  <c r="P1207" i="13"/>
  <c r="P1208" i="13"/>
  <c r="P1209" i="13"/>
  <c r="P1210" i="13"/>
  <c r="P1211" i="13"/>
  <c r="P1212" i="13"/>
  <c r="P425" i="13"/>
  <c r="P393" i="13"/>
  <c r="P394" i="13"/>
  <c r="P395" i="13"/>
  <c r="P396" i="13"/>
  <c r="P136" i="13"/>
  <c r="P610" i="13"/>
  <c r="P244" i="13"/>
  <c r="P245" i="13"/>
  <c r="P953" i="13"/>
  <c r="P957" i="13"/>
  <c r="P954" i="13"/>
  <c r="P955" i="13"/>
  <c r="P956" i="13"/>
  <c r="P1216" i="13"/>
  <c r="P1217" i="13"/>
  <c r="P1218" i="13"/>
  <c r="P97" i="13"/>
  <c r="P103" i="13"/>
  <c r="P104" i="13"/>
  <c r="P105" i="13"/>
  <c r="P1071" i="13"/>
  <c r="P1072" i="13"/>
  <c r="P91" i="13"/>
  <c r="P92" i="13"/>
  <c r="P93" i="13"/>
  <c r="P162" i="13"/>
  <c r="P65" i="13"/>
  <c r="P163" i="13"/>
  <c r="P672" i="13"/>
  <c r="P156" i="13"/>
  <c r="P141" i="13"/>
  <c r="P62" i="13"/>
  <c r="P164" i="13"/>
  <c r="P165" i="13"/>
  <c r="P166" i="13"/>
  <c r="P752" i="13"/>
  <c r="P51" i="13"/>
  <c r="P52" i="13"/>
  <c r="P735" i="13"/>
  <c r="P751" i="13"/>
  <c r="P63" i="13"/>
  <c r="P64" i="13"/>
  <c r="P107" i="13"/>
  <c r="P108" i="13"/>
  <c r="P112" i="13"/>
  <c r="P111" i="13"/>
  <c r="P110" i="13"/>
  <c r="P113" i="13"/>
  <c r="P41" i="13"/>
  <c r="P95" i="13"/>
  <c r="P96" i="13"/>
  <c r="P94" i="13"/>
  <c r="P181" i="13"/>
  <c r="P46" i="13"/>
  <c r="P47" i="13"/>
  <c r="P134" i="13"/>
  <c r="P135" i="13"/>
  <c r="P89" i="13"/>
  <c r="P90" i="13"/>
  <c r="P12" i="13"/>
  <c r="P168" i="13"/>
  <c r="P10" i="13"/>
  <c r="P11" i="13"/>
  <c r="P15" i="13"/>
  <c r="P16" i="13"/>
  <c r="P1062" i="13"/>
  <c r="P117" i="13"/>
  <c r="P118" i="13"/>
  <c r="P119" i="13"/>
  <c r="P115" i="13"/>
  <c r="P114" i="13"/>
  <c r="P174" i="13"/>
  <c r="P1066" i="13"/>
  <c r="P116" i="13"/>
  <c r="P84" i="13"/>
  <c r="P80" i="13"/>
  <c r="P81" i="13"/>
  <c r="P82" i="13"/>
  <c r="P83" i="13"/>
  <c r="P145" i="13"/>
  <c r="P142" i="13"/>
  <c r="P143" i="13"/>
  <c r="P176" i="13"/>
  <c r="P86" i="13"/>
  <c r="P87" i="13"/>
  <c r="P88" i="13"/>
  <c r="P129" i="13"/>
  <c r="P130" i="13"/>
  <c r="P131" i="13"/>
  <c r="P132" i="13"/>
  <c r="P133" i="13"/>
  <c r="P18" i="13"/>
  <c r="P182" i="13"/>
  <c r="P19" i="13"/>
  <c r="P20" i="13"/>
  <c r="P125" i="13"/>
  <c r="P126" i="13"/>
  <c r="P124" i="13"/>
  <c r="P127" i="13"/>
  <c r="P146" i="13"/>
  <c r="P147" i="13"/>
  <c r="P154" i="13"/>
  <c r="P155" i="13"/>
  <c r="P148" i="13"/>
  <c r="P149" i="13"/>
  <c r="P150" i="13"/>
  <c r="P151" i="13"/>
  <c r="P152" i="13"/>
  <c r="P153" i="13"/>
  <c r="P157" i="13"/>
  <c r="P158" i="13"/>
  <c r="P675" i="13"/>
  <c r="P676" i="13"/>
  <c r="P692" i="13"/>
  <c r="P666" i="13"/>
  <c r="P667" i="13"/>
  <c r="P668" i="13"/>
  <c r="P650" i="13"/>
  <c r="P652" i="13"/>
  <c r="P653" i="13"/>
  <c r="P651" i="13"/>
  <c r="P633" i="13"/>
  <c r="P632" i="13"/>
  <c r="P693" i="13"/>
  <c r="P17" i="13"/>
  <c r="P680" i="13"/>
  <c r="P673" i="13"/>
  <c r="P642" i="13"/>
  <c r="P643" i="13"/>
  <c r="P689" i="13"/>
  <c r="P690" i="13"/>
  <c r="P691" i="13"/>
  <c r="P102" i="13"/>
  <c r="P619" i="13"/>
  <c r="P620" i="13"/>
  <c r="P597" i="13"/>
  <c r="P598" i="13"/>
  <c r="P599" i="13"/>
  <c r="P640" i="13"/>
  <c r="P641" i="13"/>
  <c r="P644" i="13"/>
  <c r="P645" i="13"/>
  <c r="P646" i="13"/>
  <c r="P647" i="13"/>
  <c r="P648" i="13"/>
  <c r="P649" i="13"/>
  <c r="P1189" i="13"/>
  <c r="P1190" i="13"/>
  <c r="P1169" i="13"/>
  <c r="P622" i="13"/>
  <c r="P697" i="13"/>
  <c r="P698" i="13"/>
  <c r="P699" i="13"/>
  <c r="P700" i="13"/>
  <c r="P746" i="13"/>
  <c r="P745" i="13"/>
  <c r="P728" i="13"/>
  <c r="P734" i="13"/>
  <c r="P759" i="13"/>
  <c r="P760" i="13"/>
  <c r="P794" i="13"/>
  <c r="P793" i="13"/>
  <c r="P754" i="13"/>
  <c r="P784" i="13"/>
  <c r="P785" i="13"/>
  <c r="P786" i="13"/>
  <c r="P787" i="13"/>
  <c r="P788" i="13"/>
  <c r="P789" i="13"/>
  <c r="P791" i="13"/>
  <c r="P792" i="13"/>
  <c r="P845" i="13"/>
  <c r="P846" i="13"/>
  <c r="P844" i="13"/>
  <c r="P1094" i="13"/>
  <c r="P1095" i="13"/>
  <c r="P948" i="13"/>
  <c r="P1096" i="13"/>
  <c r="P1092" i="13"/>
  <c r="P1083" i="13"/>
  <c r="P1082" i="13"/>
  <c r="P1106" i="13"/>
  <c r="P1088" i="13"/>
  <c r="P1089" i="13"/>
  <c r="P1084" i="13"/>
  <c r="P1085" i="13"/>
  <c r="P1086" i="13"/>
  <c r="P1087" i="13"/>
  <c r="P1090" i="13"/>
  <c r="P1091" i="13"/>
  <c r="P930" i="13"/>
  <c r="P958" i="13"/>
  <c r="P1061" i="13"/>
  <c r="P1036" i="13"/>
  <c r="P1037" i="13"/>
  <c r="P1038" i="13"/>
  <c r="P1039" i="13"/>
  <c r="P1063" i="13"/>
  <c r="P1064" i="13"/>
  <c r="P1116" i="13"/>
  <c r="P1117" i="13"/>
  <c r="P1118" i="13"/>
  <c r="P1040" i="13"/>
  <c r="P1124" i="13"/>
  <c r="P1125" i="13"/>
  <c r="P1030" i="13"/>
  <c r="P1031" i="13"/>
  <c r="P1032" i="13"/>
  <c r="P1024" i="13"/>
  <c r="P1025" i="13"/>
  <c r="P1026" i="13"/>
  <c r="P1027" i="13"/>
  <c r="P1028" i="13"/>
  <c r="P1018" i="13"/>
  <c r="P1019" i="13"/>
  <c r="P1080" i="13"/>
  <c r="P1081" i="13"/>
  <c r="P1070" i="13"/>
  <c r="P1121" i="13"/>
  <c r="P1122" i="13"/>
  <c r="P999" i="13"/>
  <c r="P986" i="13"/>
  <c r="P943" i="13"/>
  <c r="P944" i="13"/>
  <c r="P1001" i="13"/>
  <c r="P1002" i="13"/>
  <c r="P1099" i="13"/>
  <c r="P1056" i="13"/>
  <c r="P1055" i="13"/>
  <c r="P971" i="13"/>
  <c r="P1115" i="13"/>
  <c r="P970" i="13"/>
  <c r="P1108" i="13"/>
  <c r="P1041" i="13"/>
  <c r="P1042" i="13"/>
  <c r="P1043" i="13"/>
  <c r="P1044" i="13"/>
  <c r="P575" i="13"/>
  <c r="P540" i="13"/>
  <c r="P420" i="13"/>
  <c r="P421" i="13"/>
  <c r="P422" i="13"/>
  <c r="P571" i="13"/>
  <c r="P522" i="13"/>
  <c r="P426" i="13"/>
  <c r="P572" i="13"/>
  <c r="P326" i="13"/>
  <c r="P327" i="13"/>
  <c r="P410" i="13"/>
  <c r="P574" i="13"/>
  <c r="P427" i="13"/>
  <c r="P428" i="13"/>
  <c r="P541" i="13"/>
  <c r="P542" i="13"/>
  <c r="P514" i="13"/>
  <c r="P505" i="13"/>
  <c r="P504" i="13"/>
  <c r="P503" i="13"/>
  <c r="P99" i="13"/>
  <c r="P98" i="13"/>
  <c r="P431" i="13"/>
  <c r="P432" i="13"/>
  <c r="P433" i="13"/>
  <c r="P434" i="13"/>
  <c r="P545" i="13"/>
  <c r="P546" i="13"/>
  <c r="P354" i="13"/>
  <c r="P355" i="13"/>
  <c r="P356" i="13"/>
  <c r="P357" i="13"/>
  <c r="P429" i="13"/>
  <c r="P561" i="13"/>
  <c r="P562" i="13"/>
  <c r="P366" i="13"/>
  <c r="P367" i="13"/>
  <c r="P528" i="13"/>
  <c r="P407" i="13"/>
  <c r="P408" i="13"/>
  <c r="P409" i="13"/>
  <c r="P565" i="13"/>
  <c r="P566" i="13"/>
  <c r="P360" i="13"/>
  <c r="P361" i="13"/>
  <c r="P564" i="13"/>
  <c r="P375" i="13"/>
  <c r="P376" i="13"/>
  <c r="P323" i="13"/>
  <c r="P553" i="13"/>
  <c r="P365" i="13"/>
  <c r="P340" i="13"/>
  <c r="P534" i="13"/>
  <c r="P533" i="13"/>
  <c r="P405" i="13"/>
  <c r="P406" i="13"/>
  <c r="P506" i="13"/>
  <c r="P507" i="13"/>
  <c r="P508" i="13"/>
  <c r="P325" i="13"/>
  <c r="P324" i="13"/>
  <c r="P382" i="13"/>
  <c r="P381" i="13"/>
  <c r="P380" i="13"/>
  <c r="P423" i="13"/>
  <c r="P563" i="13"/>
  <c r="P511" i="13"/>
  <c r="P510" i="13"/>
  <c r="P509" i="13"/>
  <c r="P536" i="13"/>
  <c r="P535" i="13"/>
  <c r="P491" i="13"/>
  <c r="P492" i="13"/>
  <c r="P477" i="13"/>
  <c r="P460" i="13"/>
  <c r="P486" i="13"/>
  <c r="P537" i="13"/>
  <c r="P538" i="13"/>
  <c r="P481" i="13"/>
  <c r="P474" i="13"/>
  <c r="P475" i="13"/>
  <c r="P521" i="13"/>
  <c r="P476" i="13"/>
  <c r="P802" i="13"/>
  <c r="P543" i="13"/>
  <c r="P499" i="13"/>
  <c r="P500" i="13"/>
  <c r="P399" i="13"/>
  <c r="P550" i="13"/>
  <c r="P551" i="13"/>
  <c r="P552" i="13"/>
  <c r="P424" i="13"/>
  <c r="P368" i="13"/>
  <c r="P369" i="13"/>
  <c r="P370" i="13"/>
  <c r="P544" i="13"/>
  <c r="P1074" i="13"/>
  <c r="P1073" i="13"/>
  <c r="P415" i="13"/>
  <c r="P416" i="13"/>
  <c r="P414" i="13"/>
  <c r="P413" i="13"/>
  <c r="P412" i="13"/>
  <c r="P440" i="13"/>
  <c r="P441" i="13"/>
  <c r="P573" i="13"/>
  <c r="P768" i="13"/>
  <c r="P769" i="13"/>
  <c r="P527" i="13"/>
  <c r="P442" i="13"/>
  <c r="P443" i="13"/>
  <c r="P444" i="13"/>
  <c r="P463" i="13"/>
  <c r="P525" i="13"/>
  <c r="P526" i="13"/>
  <c r="P445" i="13"/>
  <c r="P472" i="13"/>
  <c r="P473" i="13"/>
  <c r="P437" i="13"/>
  <c r="P438" i="13"/>
  <c r="P439" i="13"/>
  <c r="P523" i="13"/>
  <c r="P524" i="13"/>
  <c r="P450" i="13"/>
  <c r="P448" i="13"/>
  <c r="P447" i="13"/>
  <c r="P449" i="13"/>
  <c r="P478" i="13"/>
  <c r="P479" i="13"/>
  <c r="P480" i="13"/>
  <c r="P470" i="13"/>
  <c r="P471" i="13"/>
  <c r="P335" i="13"/>
  <c r="P336" i="13"/>
  <c r="P1059" i="13"/>
  <c r="P578" i="13"/>
  <c r="P1068" i="13"/>
  <c r="P1069" i="13"/>
  <c r="P401" i="13"/>
  <c r="P402" i="13"/>
  <c r="P586" i="13"/>
  <c r="P587" i="13"/>
  <c r="P588" i="13"/>
  <c r="P589" i="13"/>
  <c r="P590" i="13"/>
  <c r="P591" i="13"/>
  <c r="P581" i="13"/>
  <c r="P1154" i="13"/>
  <c r="P1155" i="13"/>
  <c r="P1158" i="13"/>
  <c r="P1159" i="13"/>
  <c r="P1160" i="13"/>
  <c r="P1172" i="13"/>
  <c r="P1195" i="13"/>
  <c r="P1165" i="13"/>
  <c r="P1152" i="13"/>
  <c r="P1206" i="13"/>
  <c r="P1164" i="13"/>
  <c r="P1203" i="13"/>
  <c r="P1204" i="13"/>
  <c r="P1166" i="13"/>
  <c r="P1167" i="13"/>
  <c r="P1197" i="13"/>
  <c r="P1198" i="13"/>
  <c r="P1163" i="13"/>
  <c r="P1181" i="13"/>
  <c r="P1182" i="13"/>
  <c r="P1178" i="13"/>
  <c r="P1179" i="13"/>
  <c r="P1180" i="13"/>
  <c r="P1151" i="13"/>
  <c r="P1192" i="13"/>
  <c r="P1168" i="13"/>
  <c r="P1173" i="13"/>
  <c r="P1174" i="13"/>
  <c r="P1175" i="13"/>
  <c r="P1176" i="13"/>
  <c r="P1162" i="13"/>
  <c r="P1205" i="13"/>
  <c r="P1153" i="13"/>
  <c r="P1213" i="13"/>
  <c r="P1214" i="13"/>
  <c r="P1215" i="13"/>
  <c r="P1219" i="13"/>
  <c r="P1220" i="13"/>
  <c r="P790" i="13"/>
  <c r="P964" i="13"/>
  <c r="P898" i="13"/>
  <c r="P899" i="13"/>
  <c r="P963" i="13"/>
  <c r="P903" i="13"/>
  <c r="P904" i="13"/>
  <c r="P892" i="13"/>
  <c r="P891" i="13"/>
  <c r="P893" i="13"/>
  <c r="P894" i="13"/>
  <c r="P820" i="13"/>
  <c r="P821" i="13"/>
  <c r="P916" i="13"/>
  <c r="P917" i="13"/>
  <c r="P913" i="13"/>
  <c r="P878" i="13"/>
  <c r="P868" i="13"/>
  <c r="P869" i="13"/>
  <c r="P876" i="13"/>
  <c r="P965" i="13"/>
  <c r="P862" i="13"/>
  <c r="P861" i="13"/>
  <c r="P860" i="13"/>
  <c r="P863" i="13"/>
  <c r="P864" i="13"/>
  <c r="P850" i="13"/>
  <c r="P842" i="13"/>
  <c r="P843" i="13"/>
  <c r="P945" i="13"/>
  <c r="P946" i="13"/>
  <c r="P847" i="13"/>
  <c r="P848" i="13"/>
  <c r="P849" i="13"/>
  <c r="P501" i="13"/>
  <c r="P502" i="13"/>
  <c r="P851" i="13"/>
  <c r="P852" i="13"/>
  <c r="P921" i="13"/>
  <c r="P942" i="13"/>
  <c r="P920" i="13"/>
  <c r="P974" i="13"/>
  <c r="P975" i="13"/>
  <c r="P951" i="13"/>
  <c r="P924" i="13"/>
  <c r="P925" i="13"/>
  <c r="P972" i="13"/>
  <c r="P931" i="13"/>
  <c r="P932" i="13"/>
  <c r="P933" i="13"/>
  <c r="P825" i="13"/>
  <c r="P826" i="13"/>
  <c r="P827" i="13"/>
  <c r="P828" i="13"/>
  <c r="P937" i="13"/>
  <c r="P938" i="13"/>
  <c r="P973" i="13"/>
  <c r="P870" i="13"/>
  <c r="P871" i="13"/>
  <c r="P914" i="13"/>
  <c r="P915" i="13"/>
  <c r="P922" i="13"/>
  <c r="P905" i="13"/>
  <c r="P906" i="13"/>
  <c r="P923" i="13"/>
  <c r="P856" i="13"/>
  <c r="P857" i="13"/>
  <c r="P950" i="13"/>
  <c r="P967" i="13"/>
  <c r="P585" i="13"/>
  <c r="P584" i="13"/>
  <c r="P969" i="13"/>
  <c r="P968" i="13"/>
  <c r="P966" i="13"/>
  <c r="P962" i="13"/>
  <c r="P186" i="13"/>
  <c r="M1221" i="13"/>
  <c r="M1230" i="13" s="1"/>
  <c r="N1221" i="13"/>
  <c r="M1231" i="13" s="1"/>
  <c r="O1221" i="13"/>
  <c r="Q1221" i="13"/>
  <c r="R1221" i="13"/>
  <c r="S1221" i="13"/>
  <c r="U1221" i="13"/>
  <c r="V1221" i="13"/>
  <c r="W1221" i="13"/>
  <c r="Y1221" i="13"/>
  <c r="Z1221" i="13"/>
  <c r="AA1221" i="13"/>
  <c r="AD1221" i="13"/>
  <c r="AE1221" i="13"/>
  <c r="AF1221" i="13"/>
  <c r="AH1221" i="13"/>
  <c r="AI1221" i="13"/>
  <c r="AJ1221" i="13"/>
  <c r="AL1221" i="13"/>
  <c r="AM1221" i="13"/>
  <c r="S1231" i="13" s="1"/>
  <c r="H30" i="6" s="1"/>
  <c r="AN1221" i="13"/>
  <c r="S1232" i="13" s="1"/>
  <c r="H31" i="6" s="1"/>
  <c r="AP1221" i="13"/>
  <c r="U1230" i="13" s="1"/>
  <c r="AQ1221" i="13"/>
  <c r="U1231" i="13" s="1"/>
  <c r="AR1221" i="13"/>
  <c r="U1232" i="13" s="1"/>
  <c r="J31" i="6" s="1"/>
  <c r="AT1221" i="13"/>
  <c r="T1230" i="13" s="1"/>
  <c r="AU1221" i="13"/>
  <c r="T1231" i="13" s="1"/>
  <c r="I30" i="6" s="1"/>
  <c r="AV1221" i="13"/>
  <c r="T1232" i="13" s="1"/>
  <c r="I31" i="6" s="1"/>
  <c r="H138" i="2"/>
  <c r="I138" i="2"/>
  <c r="J138" i="2"/>
  <c r="K138" i="2"/>
  <c r="L138" i="2"/>
  <c r="M138" i="2"/>
  <c r="H125" i="2"/>
  <c r="I125" i="2"/>
  <c r="J125" i="2"/>
  <c r="K125" i="2"/>
  <c r="L125" i="2"/>
  <c r="M125" i="2"/>
  <c r="N125" i="2"/>
  <c r="O125" i="2"/>
  <c r="P125" i="2"/>
  <c r="Q125" i="2"/>
  <c r="R125" i="2"/>
  <c r="S125" i="2"/>
  <c r="T125" i="2"/>
  <c r="U125" i="2"/>
  <c r="V125" i="2"/>
  <c r="W125" i="2"/>
  <c r="X125" i="2"/>
  <c r="Y125" i="2"/>
  <c r="Z125" i="2"/>
  <c r="AA125" i="2"/>
  <c r="AB125" i="2"/>
  <c r="AC125" i="2"/>
  <c r="AD125" i="2"/>
  <c r="AE125" i="2"/>
  <c r="AF125" i="2"/>
  <c r="G125" i="2"/>
  <c r="D30" i="10"/>
  <c r="AG440" i="13"/>
  <c r="AG412" i="13"/>
  <c r="AS187" i="13"/>
  <c r="AS706" i="13"/>
  <c r="AS779" i="13"/>
  <c r="AS297" i="13"/>
  <c r="AS301" i="13"/>
  <c r="AS302" i="13"/>
  <c r="AS1008" i="13"/>
  <c r="AS1009" i="13"/>
  <c r="AS1010" i="13"/>
  <c r="AS1011" i="13"/>
  <c r="AS1012" i="13"/>
  <c r="AS795" i="13"/>
  <c r="AS796" i="13"/>
  <c r="AS809" i="13"/>
  <c r="AS797" i="13"/>
  <c r="AS960" i="13"/>
  <c r="AS961" i="13"/>
  <c r="AS798" i="13"/>
  <c r="AS799" i="13"/>
  <c r="AS800" i="13"/>
  <c r="AS801" i="13"/>
  <c r="AS295" i="13"/>
  <c r="AS296" i="13"/>
  <c r="AS300" i="13"/>
  <c r="AS298" i="13"/>
  <c r="AS299" i="13"/>
  <c r="AS185" i="13"/>
  <c r="AS188" i="13"/>
  <c r="AS189" i="13"/>
  <c r="AS190" i="13"/>
  <c r="AS40" i="13"/>
  <c r="AS677" i="13"/>
  <c r="AS609" i="13"/>
  <c r="AS694" i="13"/>
  <c r="AS695" i="13"/>
  <c r="AS696" i="13"/>
  <c r="AS607" i="13"/>
  <c r="AS608" i="13"/>
  <c r="AS606" i="13"/>
  <c r="AS8" i="13"/>
  <c r="AS9" i="13"/>
  <c r="AS688" i="13"/>
  <c r="AS7" i="13"/>
  <c r="AS687" i="13"/>
  <c r="AS6" i="13"/>
  <c r="AS5" i="13"/>
  <c r="AS4" i="13"/>
  <c r="AS3" i="13"/>
  <c r="AS2" i="13"/>
  <c r="AS985" i="13"/>
  <c r="AS984" i="13"/>
  <c r="AS983" i="13"/>
  <c r="AS982" i="13"/>
  <c r="AS981" i="13"/>
  <c r="AS980" i="13"/>
  <c r="AS979" i="13"/>
  <c r="AS978" i="13"/>
  <c r="AS977" i="13"/>
  <c r="AS976" i="13"/>
  <c r="AS191" i="13"/>
  <c r="AS701" i="13"/>
  <c r="AS702" i="13"/>
  <c r="AS783" i="13"/>
  <c r="AS306" i="13"/>
  <c r="AS307" i="13"/>
  <c r="AS308" i="13"/>
  <c r="AS309" i="13"/>
  <c r="AS400" i="13"/>
  <c r="AS311" i="13"/>
  <c r="AS312" i="13"/>
  <c r="AS304" i="13"/>
  <c r="AS305" i="13"/>
  <c r="AS313" i="13"/>
  <c r="AS314" i="13"/>
  <c r="AS303" i="13"/>
  <c r="AS1145" i="13"/>
  <c r="AS761" i="13"/>
  <c r="AS762" i="13"/>
  <c r="AS753" i="13"/>
  <c r="AS763" i="13"/>
  <c r="AS451" i="13"/>
  <c r="AS403" i="13"/>
  <c r="AS404" i="13"/>
  <c r="AS455" i="13"/>
  <c r="AS456" i="13"/>
  <c r="AS457" i="13"/>
  <c r="AS458" i="13"/>
  <c r="AS459" i="13"/>
  <c r="AS840" i="13"/>
  <c r="AS839" i="13"/>
  <c r="AS838" i="13"/>
  <c r="AS453" i="13"/>
  <c r="AS454" i="13"/>
  <c r="AS519" i="13"/>
  <c r="AS520" i="13"/>
  <c r="AS452" i="13"/>
  <c r="AS192" i="13"/>
  <c r="AS193" i="13"/>
  <c r="AS707" i="13"/>
  <c r="AS708" i="13"/>
  <c r="AS781" i="13"/>
  <c r="AS782" i="13"/>
  <c r="AS934" i="13"/>
  <c r="AS949" i="13"/>
  <c r="AS493" i="13"/>
  <c r="AS494" i="13"/>
  <c r="AS603" i="13"/>
  <c r="AS604" i="13"/>
  <c r="AS600" i="13"/>
  <c r="AS595" i="13"/>
  <c r="AS596" i="13"/>
  <c r="AS659" i="13"/>
  <c r="AS660" i="13"/>
  <c r="AS594" i="13"/>
  <c r="AS661" i="13"/>
  <c r="AS592" i="13"/>
  <c r="AS593" i="13"/>
  <c r="AS1188" i="13"/>
  <c r="AS1013" i="13"/>
  <c r="AS1014" i="13"/>
  <c r="AS1007" i="13"/>
  <c r="AS1076" i="13"/>
  <c r="AS1077" i="13"/>
  <c r="AS1078" i="13"/>
  <c r="AS926" i="13"/>
  <c r="AS959" i="13"/>
  <c r="AS912" i="13"/>
  <c r="AS911" i="13"/>
  <c r="AS803" i="13"/>
  <c r="AS804" i="13"/>
  <c r="AS805" i="13"/>
  <c r="AS806" i="13"/>
  <c r="AS807" i="13"/>
  <c r="AS808" i="13"/>
  <c r="AS810" i="13"/>
  <c r="AS811" i="13"/>
  <c r="AS812" i="13"/>
  <c r="AS817" i="13"/>
  <c r="AS837" i="13"/>
  <c r="AS909" i="13"/>
  <c r="AS910" i="13"/>
  <c r="AS1097" i="13"/>
  <c r="AS1098" i="13"/>
  <c r="AS1100" i="13"/>
  <c r="AS128" i="13"/>
  <c r="AS109" i="13"/>
  <c r="AS1075" i="13"/>
  <c r="AS1107" i="13"/>
  <c r="AS529" i="13"/>
  <c r="AS194" i="13"/>
  <c r="AS197" i="13"/>
  <c r="AS13" i="13"/>
  <c r="AS14" i="13"/>
  <c r="AS184" i="13"/>
  <c r="AS582" i="13"/>
  <c r="AS583" i="13"/>
  <c r="AS531" i="13"/>
  <c r="AS530" i="13"/>
  <c r="AS1006" i="13"/>
  <c r="AS195" i="13"/>
  <c r="AS196" i="13"/>
  <c r="AS758" i="13"/>
  <c r="AS764" i="13"/>
  <c r="AS140" i="13"/>
  <c r="AS144" i="13"/>
  <c r="AS1150" i="13"/>
  <c r="AS1149" i="13"/>
  <c r="AS1196" i="13"/>
  <c r="AS1148" i="13"/>
  <c r="AS1147" i="13"/>
  <c r="AS1146" i="13"/>
  <c r="AS1142" i="13"/>
  <c r="AS1194" i="13"/>
  <c r="AS1193" i="13"/>
  <c r="AS1141" i="13"/>
  <c r="AS1140" i="13"/>
  <c r="AS513" i="13"/>
  <c r="AS1005" i="13"/>
  <c r="AS1004" i="13"/>
  <c r="AS1003" i="13"/>
  <c r="AS1000" i="13"/>
  <c r="AS988" i="13"/>
  <c r="AS987" i="13"/>
  <c r="AS998" i="13"/>
  <c r="AS997" i="13"/>
  <c r="AS996" i="13"/>
  <c r="AS995" i="13"/>
  <c r="AS994" i="13"/>
  <c r="AS993" i="13"/>
  <c r="AS989" i="13"/>
  <c r="AS990" i="13"/>
  <c r="AS991" i="13"/>
  <c r="AS992" i="13"/>
  <c r="AS1129" i="13"/>
  <c r="AS1130" i="13"/>
  <c r="AS1131" i="13"/>
  <c r="AS1132" i="13"/>
  <c r="AS467" i="13"/>
  <c r="AS468" i="13"/>
  <c r="AS469" i="13"/>
  <c r="AS579" i="13"/>
  <c r="AS411" i="13"/>
  <c r="AS389" i="13"/>
  <c r="AS390" i="13"/>
  <c r="AS464" i="13"/>
  <c r="AS465" i="13"/>
  <c r="AS466" i="13"/>
  <c r="AS1139" i="13"/>
  <c r="AS1138" i="13"/>
  <c r="AS1137" i="13"/>
  <c r="AS1136" i="13"/>
  <c r="AS1135" i="13"/>
  <c r="AS1134" i="13"/>
  <c r="AS1133" i="13"/>
  <c r="AS260" i="13"/>
  <c r="AS261" i="13"/>
  <c r="AS262" i="13"/>
  <c r="AS263" i="13"/>
  <c r="AS264" i="13"/>
  <c r="AS265" i="13"/>
  <c r="AS266" i="13"/>
  <c r="AS267" i="13"/>
  <c r="AS268" i="13"/>
  <c r="AS269" i="13"/>
  <c r="AS270" i="13"/>
  <c r="AS271" i="13"/>
  <c r="AS272" i="13"/>
  <c r="AS259" i="13"/>
  <c r="AS273" i="13"/>
  <c r="AS274" i="13"/>
  <c r="AS275" i="13"/>
  <c r="AS200" i="13"/>
  <c r="AS199" i="13"/>
  <c r="AS198" i="13"/>
  <c r="AS201" i="13"/>
  <c r="AS251" i="13"/>
  <c r="AS252" i="13"/>
  <c r="AS202" i="13"/>
  <c r="AS203" i="13"/>
  <c r="AS204" i="13"/>
  <c r="AS205" i="13"/>
  <c r="AS60" i="13"/>
  <c r="AS713" i="13"/>
  <c r="AS714" i="13"/>
  <c r="AS206" i="13"/>
  <c r="AS207" i="13"/>
  <c r="AS208" i="13"/>
  <c r="AS209" i="13"/>
  <c r="AS210" i="13"/>
  <c r="AS49" i="13"/>
  <c r="AS48" i="13"/>
  <c r="AS160" i="13"/>
  <c r="AS161" i="13"/>
  <c r="AS211" i="13"/>
  <c r="AS212" i="13"/>
  <c r="AS250" i="13"/>
  <c r="AS704" i="13"/>
  <c r="AS705" i="13"/>
  <c r="AS351" i="13"/>
  <c r="AS352" i="13"/>
  <c r="AS353" i="13"/>
  <c r="AS350" i="13"/>
  <c r="AS213" i="13"/>
  <c r="AS292" i="13"/>
  <c r="AS218" i="13"/>
  <c r="AS219" i="13"/>
  <c r="AS293" i="13"/>
  <c r="AS214" i="13"/>
  <c r="AS246" i="13"/>
  <c r="AS215" i="13"/>
  <c r="AS216" i="13"/>
  <c r="AS249" i="13"/>
  <c r="AS715" i="13"/>
  <c r="AS716" i="13"/>
  <c r="AS717" i="13"/>
  <c r="AS322" i="13"/>
  <c r="AS772" i="13"/>
  <c r="AS718" i="13"/>
  <c r="AS719" i="13"/>
  <c r="AS720" i="13"/>
  <c r="AS765" i="13"/>
  <c r="AS722" i="13"/>
  <c r="AS776" i="13"/>
  <c r="AS723" i="13"/>
  <c r="AS724" i="13"/>
  <c r="AS780" i="13"/>
  <c r="AS725" i="13"/>
  <c r="AS726" i="13"/>
  <c r="AS748" i="13"/>
  <c r="AS777" i="13"/>
  <c r="AS747" i="13"/>
  <c r="AS727" i="13"/>
  <c r="AS729" i="13"/>
  <c r="AS730" i="13"/>
  <c r="AS731" i="13"/>
  <c r="AS732" i="13"/>
  <c r="AS721" i="13"/>
  <c r="AS217" i="13"/>
  <c r="AS749" i="13"/>
  <c r="AS750" i="13"/>
  <c r="AS315" i="13"/>
  <c r="AS558" i="13"/>
  <c r="AS316" i="13"/>
  <c r="AS317" i="13"/>
  <c r="AS559" i="13"/>
  <c r="AS318" i="13"/>
  <c r="AS568" i="13"/>
  <c r="AS742" i="13"/>
  <c r="AS773" i="13"/>
  <c r="AS774" i="13"/>
  <c r="AS775" i="13"/>
  <c r="AS379" i="13"/>
  <c r="AS378" i="13"/>
  <c r="AS68" i="13"/>
  <c r="AS77" i="13"/>
  <c r="AS69" i="13"/>
  <c r="AS70" i="13"/>
  <c r="AS78" i="13"/>
  <c r="AS744" i="13"/>
  <c r="AS338" i="13"/>
  <c r="AS337" i="13"/>
  <c r="AS339" i="13"/>
  <c r="AS736" i="13"/>
  <c r="AS770" i="13"/>
  <c r="AS737" i="13"/>
  <c r="AS341" i="13"/>
  <c r="AS331" i="13"/>
  <c r="AS332" i="13"/>
  <c r="AS333" i="13"/>
  <c r="AS334" i="13"/>
  <c r="AS342" i="13"/>
  <c r="AS343" i="13"/>
  <c r="AS345" i="13"/>
  <c r="AS709" i="13"/>
  <c r="AS710" i="13"/>
  <c r="AS711" i="13"/>
  <c r="AS771" i="13"/>
  <c r="AS712" i="13"/>
  <c r="AS755" i="13"/>
  <c r="AS756" i="13"/>
  <c r="AS576" i="13"/>
  <c r="AS383" i="13"/>
  <c r="AS384" i="13"/>
  <c r="AS738" i="13"/>
  <c r="AS739" i="13"/>
  <c r="AS740" i="13"/>
  <c r="AS741" i="13"/>
  <c r="AS743" i="13"/>
  <c r="AS778" i="13"/>
  <c r="AS567" i="13"/>
  <c r="AS346" i="13"/>
  <c r="AS347" i="13"/>
  <c r="AS349" i="13"/>
  <c r="AS348" i="13"/>
  <c r="AS310" i="13"/>
  <c r="AS1067" i="13"/>
  <c r="AS1093" i="13"/>
  <c r="AS927" i="13"/>
  <c r="AS580" i="13"/>
  <c r="AS328" i="13"/>
  <c r="AS329" i="13"/>
  <c r="AS418" i="13"/>
  <c r="AS419" i="13"/>
  <c r="AS373" i="13"/>
  <c r="AS374" i="13"/>
  <c r="AS371" i="13"/>
  <c r="AS372" i="13"/>
  <c r="AS363" i="13"/>
  <c r="AS364" i="13"/>
  <c r="AS515" i="13"/>
  <c r="AS106" i="13"/>
  <c r="AS175" i="13"/>
  <c r="AS120" i="13"/>
  <c r="AS121" i="13"/>
  <c r="AS173" i="13"/>
  <c r="AS26" i="13"/>
  <c r="AS27" i="13"/>
  <c r="AS28" i="13"/>
  <c r="AS512" i="13"/>
  <c r="AS485" i="13"/>
  <c r="AS554" i="13"/>
  <c r="AS555" i="13"/>
  <c r="AS556" i="13"/>
  <c r="AS557" i="13"/>
  <c r="AS490" i="13"/>
  <c r="AS577" i="13"/>
  <c r="AS549" i="13"/>
  <c r="AS548" i="13"/>
  <c r="AS391" i="13"/>
  <c r="AS392" i="13"/>
  <c r="AS435" i="13"/>
  <c r="AS436" i="13"/>
  <c r="AS430" i="13"/>
  <c r="AS386" i="13"/>
  <c r="AS387" i="13"/>
  <c r="AS388" i="13"/>
  <c r="AS362" i="13"/>
  <c r="AS319" i="13"/>
  <c r="AS385" i="13"/>
  <c r="AS547" i="13"/>
  <c r="AS397" i="13"/>
  <c r="AS398" i="13"/>
  <c r="AS320" i="13"/>
  <c r="AS321" i="13"/>
  <c r="AS446" i="13"/>
  <c r="AS517" i="13"/>
  <c r="AS518" i="13"/>
  <c r="AS816" i="13"/>
  <c r="AS841" i="13"/>
  <c r="AS822" i="13"/>
  <c r="AS823" i="13"/>
  <c r="AS824" i="13"/>
  <c r="AS940" i="13"/>
  <c r="AS941" i="13"/>
  <c r="AS539" i="13"/>
  <c r="AS939" i="13"/>
  <c r="AS482" i="13"/>
  <c r="AS483" i="13"/>
  <c r="AS484" i="13"/>
  <c r="AS1079" i="13"/>
  <c r="AS813" i="13"/>
  <c r="AS814" i="13"/>
  <c r="AS815" i="13"/>
  <c r="AS928" i="13"/>
  <c r="AS929" i="13"/>
  <c r="AS560" i="13"/>
  <c r="AS377" i="13"/>
  <c r="AS516" i="13"/>
  <c r="AS66" i="13"/>
  <c r="AS67" i="13"/>
  <c r="AS569" i="13"/>
  <c r="AS417" i="13"/>
  <c r="AS1144" i="13"/>
  <c r="AS1143" i="13"/>
  <c r="AS952" i="13"/>
  <c r="AS866" i="13"/>
  <c r="AS919" i="13"/>
  <c r="AS918" i="13"/>
  <c r="AS818" i="13"/>
  <c r="AS819" i="13"/>
  <c r="AS895" i="13"/>
  <c r="AS896" i="13"/>
  <c r="AS829" i="13"/>
  <c r="AS830" i="13"/>
  <c r="AS835" i="13"/>
  <c r="AS836" i="13"/>
  <c r="AS330" i="13"/>
  <c r="AS358" i="13"/>
  <c r="AS359" i="13"/>
  <c r="AS867" i="13"/>
  <c r="AS872" i="13"/>
  <c r="AS873" i="13"/>
  <c r="AS877" i="13"/>
  <c r="AS532" i="13"/>
  <c r="AS831" i="13"/>
  <c r="AS897" i="13"/>
  <c r="AS900" i="13"/>
  <c r="AS901" i="13"/>
  <c r="AS902" i="13"/>
  <c r="AS858" i="13"/>
  <c r="AS859" i="13"/>
  <c r="AS1101" i="13"/>
  <c r="AS1102" i="13"/>
  <c r="AS1103" i="13"/>
  <c r="AS1104" i="13"/>
  <c r="AS1105" i="13"/>
  <c r="AS1109" i="13"/>
  <c r="AS1110" i="13"/>
  <c r="AS1111" i="13"/>
  <c r="AS1112" i="13"/>
  <c r="AS887" i="13"/>
  <c r="AS888" i="13"/>
  <c r="AS889" i="13"/>
  <c r="AS890" i="13"/>
  <c r="AS865" i="13"/>
  <c r="AS886" i="13"/>
  <c r="AS884" i="13"/>
  <c r="AS885" i="13"/>
  <c r="AS883" i="13"/>
  <c r="AS882" i="13"/>
  <c r="AS881" i="13"/>
  <c r="AS880" i="13"/>
  <c r="AS879" i="13"/>
  <c r="AS832" i="13"/>
  <c r="AS947" i="13"/>
  <c r="AS1113" i="13"/>
  <c r="AS1114" i="13"/>
  <c r="AS907" i="13"/>
  <c r="AS908" i="13"/>
  <c r="AS853" i="13"/>
  <c r="AS854" i="13"/>
  <c r="AS855" i="13"/>
  <c r="AS495" i="13"/>
  <c r="AS496" i="13"/>
  <c r="AS497" i="13"/>
  <c r="AS498" i="13"/>
  <c r="AS935" i="13"/>
  <c r="AS936" i="13"/>
  <c r="AS289" i="13"/>
  <c r="AS220" i="13"/>
  <c r="AS256" i="13"/>
  <c r="AS1123" i="13"/>
  <c r="AS570" i="13"/>
  <c r="AS344" i="13"/>
  <c r="AS834" i="13"/>
  <c r="AS833" i="13"/>
  <c r="AS461" i="13"/>
  <c r="AS462" i="13"/>
  <c r="AS757" i="13"/>
  <c r="AS279" i="13"/>
  <c r="AS280" i="13"/>
  <c r="AS281" i="13"/>
  <c r="AS276" i="13"/>
  <c r="AS277" i="13"/>
  <c r="AS278" i="13"/>
  <c r="AS282" i="13"/>
  <c r="AS283" i="13"/>
  <c r="AS284" i="13"/>
  <c r="AS285" i="13"/>
  <c r="AS286" i="13"/>
  <c r="AS294" i="13"/>
  <c r="AS287" i="13"/>
  <c r="AS288" i="13"/>
  <c r="AS874" i="13"/>
  <c r="AS875" i="13"/>
  <c r="AS254" i="13"/>
  <c r="AS221" i="13"/>
  <c r="AS253" i="13"/>
  <c r="AS222" i="13"/>
  <c r="AS223" i="13"/>
  <c r="AS183" i="13"/>
  <c r="AS636" i="13"/>
  <c r="AS637" i="13"/>
  <c r="AS638" i="13"/>
  <c r="AS224" i="13"/>
  <c r="AS225" i="13"/>
  <c r="AS226" i="13"/>
  <c r="AS227" i="13"/>
  <c r="AS44" i="13"/>
  <c r="AS45" i="13"/>
  <c r="AS38" i="13"/>
  <c r="AS39" i="13"/>
  <c r="AS37" i="13"/>
  <c r="AS228" i="13"/>
  <c r="AS229" i="13"/>
  <c r="AS230" i="13"/>
  <c r="AS231" i="13"/>
  <c r="AS248" i="13"/>
  <c r="AS34" i="13"/>
  <c r="AS35" i="13"/>
  <c r="AS170" i="13"/>
  <c r="AS171" i="13"/>
  <c r="AS101" i="13"/>
  <c r="AS172" i="13"/>
  <c r="AS100" i="13"/>
  <c r="AS169" i="13"/>
  <c r="AS32" i="13"/>
  <c r="AS33" i="13"/>
  <c r="AS232" i="13"/>
  <c r="AS233" i="13"/>
  <c r="AS234" i="13"/>
  <c r="AS258" i="13"/>
  <c r="AS42" i="13"/>
  <c r="AS43" i="13"/>
  <c r="AS235" i="13"/>
  <c r="AS257" i="13"/>
  <c r="AS237" i="13"/>
  <c r="AS236" i="13"/>
  <c r="AS238" i="13"/>
  <c r="AS290" i="13"/>
  <c r="AS291" i="13"/>
  <c r="AS239" i="13"/>
  <c r="AS247" i="13"/>
  <c r="AS255" i="13"/>
  <c r="AS240" i="13"/>
  <c r="AS56" i="13"/>
  <c r="AS57" i="13"/>
  <c r="AS58" i="13"/>
  <c r="AS59" i="13"/>
  <c r="AS36" i="13"/>
  <c r="AS180" i="13"/>
  <c r="AS179" i="13"/>
  <c r="AS241" i="13"/>
  <c r="AS242" i="13"/>
  <c r="AS243" i="13"/>
  <c r="AS53" i="13"/>
  <c r="AS54" i="13"/>
  <c r="AS55" i="13"/>
  <c r="AS629" i="13"/>
  <c r="AS630" i="13"/>
  <c r="AS626" i="13"/>
  <c r="AS662" i="13"/>
  <c r="AS663" i="13"/>
  <c r="AS627" i="13"/>
  <c r="AS664" i="13"/>
  <c r="AS665" i="13"/>
  <c r="AS61" i="13"/>
  <c r="AS703" i="13"/>
  <c r="AS733" i="13"/>
  <c r="AS50" i="13"/>
  <c r="AS639" i="13"/>
  <c r="AS159" i="13"/>
  <c r="AS605" i="13"/>
  <c r="AS29" i="13"/>
  <c r="AS30" i="13"/>
  <c r="AS31" i="13"/>
  <c r="AS1045" i="13"/>
  <c r="AS1046" i="13"/>
  <c r="AS654" i="13"/>
  <c r="AS679" i="13"/>
  <c r="AS655" i="13"/>
  <c r="AS656" i="13"/>
  <c r="AS657" i="13"/>
  <c r="AS658" i="13"/>
  <c r="AS617" i="13"/>
  <c r="AS618" i="13"/>
  <c r="AS615" i="13"/>
  <c r="AS616" i="13"/>
  <c r="AS612" i="13"/>
  <c r="AS613" i="13"/>
  <c r="AS614" i="13"/>
  <c r="AS674" i="13"/>
  <c r="AS177" i="13"/>
  <c r="AS21" i="13"/>
  <c r="AS22" i="13"/>
  <c r="AS23" i="13"/>
  <c r="AS24" i="13"/>
  <c r="AS25" i="13"/>
  <c r="AS178" i="13"/>
  <c r="AS487" i="13"/>
  <c r="AS488" i="13"/>
  <c r="AS489" i="13"/>
  <c r="AS634" i="13"/>
  <c r="AS635" i="13"/>
  <c r="AS669" i="13"/>
  <c r="AS685" i="13"/>
  <c r="AS686" i="13"/>
  <c r="AS670" i="13"/>
  <c r="AS671" i="13"/>
  <c r="AS766" i="13"/>
  <c r="AS767" i="13"/>
  <c r="AS625" i="13"/>
  <c r="AS681" i="13"/>
  <c r="AS624" i="13"/>
  <c r="AS623" i="13"/>
  <c r="AS682" i="13"/>
  <c r="AS683" i="13"/>
  <c r="AS684" i="13"/>
  <c r="AS631" i="13"/>
  <c r="AS611" i="13"/>
  <c r="AS628" i="13"/>
  <c r="AS678" i="13"/>
  <c r="AS1161" i="13"/>
  <c r="AS1058" i="13"/>
  <c r="AS1057" i="13"/>
  <c r="AS601" i="13"/>
  <c r="AS602" i="13"/>
  <c r="AS621" i="13"/>
  <c r="AS1021" i="13"/>
  <c r="AS1020" i="13"/>
  <c r="AS1033" i="13"/>
  <c r="AS1022" i="13"/>
  <c r="AS1023" i="13"/>
  <c r="AS1120" i="13"/>
  <c r="AS1119" i="13"/>
  <c r="AS1015" i="13"/>
  <c r="AS1016" i="13"/>
  <c r="AS1017" i="13"/>
  <c r="AS1126" i="13"/>
  <c r="AS1127" i="13"/>
  <c r="AS1128" i="13"/>
  <c r="AS71" i="13"/>
  <c r="AS72" i="13"/>
  <c r="AS167" i="13"/>
  <c r="AS73" i="13"/>
  <c r="AS74" i="13"/>
  <c r="AS75" i="13"/>
  <c r="AS76" i="13"/>
  <c r="AS1065" i="13"/>
  <c r="AS1187" i="13"/>
  <c r="AS1186" i="13"/>
  <c r="AS1156" i="13"/>
  <c r="AS1157" i="13"/>
  <c r="AS85" i="13"/>
  <c r="AS79" i="13"/>
  <c r="AS137" i="13"/>
  <c r="AS138" i="13"/>
  <c r="AS139" i="13"/>
  <c r="AS1060" i="13"/>
  <c r="AS122" i="13"/>
  <c r="AS123" i="13"/>
  <c r="AS1047" i="13"/>
  <c r="AS1048" i="13"/>
  <c r="AS1049" i="13"/>
  <c r="AS1050" i="13"/>
  <c r="AS1051" i="13"/>
  <c r="AS1052" i="13"/>
  <c r="AS1053" i="13"/>
  <c r="AS1054" i="13"/>
  <c r="AS1034" i="13"/>
  <c r="AS1029" i="13"/>
  <c r="AS1035" i="13"/>
  <c r="AS1185" i="13"/>
  <c r="AS1191" i="13"/>
  <c r="AS1199" i="13"/>
  <c r="AS1200" i="13"/>
  <c r="AS1201" i="13"/>
  <c r="AS1202" i="13"/>
  <c r="AS1177" i="13"/>
  <c r="AS1171" i="13"/>
  <c r="AS1170" i="13"/>
  <c r="AS1184" i="13"/>
  <c r="AS1183" i="13"/>
  <c r="AS1207" i="13"/>
  <c r="AS1208" i="13"/>
  <c r="AS1209" i="13"/>
  <c r="AS1210" i="13"/>
  <c r="AS1211" i="13"/>
  <c r="AS1212" i="13"/>
  <c r="AS425" i="13"/>
  <c r="AS393" i="13"/>
  <c r="AS394" i="13"/>
  <c r="AS395" i="13"/>
  <c r="AS396" i="13"/>
  <c r="AS136" i="13"/>
  <c r="AS610" i="13"/>
  <c r="AS244" i="13"/>
  <c r="AS245" i="13"/>
  <c r="AS953" i="13"/>
  <c r="AS957" i="13"/>
  <c r="AS954" i="13"/>
  <c r="AS955" i="13"/>
  <c r="AS956" i="13"/>
  <c r="AS1216" i="13"/>
  <c r="AS1217" i="13"/>
  <c r="AS1218" i="13"/>
  <c r="AS97" i="13"/>
  <c r="AS103" i="13"/>
  <c r="AS104" i="13"/>
  <c r="AS105" i="13"/>
  <c r="AS1071" i="13"/>
  <c r="AS1072" i="13"/>
  <c r="AS91" i="13"/>
  <c r="AS92" i="13"/>
  <c r="AS93" i="13"/>
  <c r="AS162" i="13"/>
  <c r="AS65" i="13"/>
  <c r="AS163" i="13"/>
  <c r="AS672" i="13"/>
  <c r="AS156" i="13"/>
  <c r="AS141" i="13"/>
  <c r="AS62" i="13"/>
  <c r="AS164" i="13"/>
  <c r="AS165" i="13"/>
  <c r="AS166" i="13"/>
  <c r="AS752" i="13"/>
  <c r="AS51" i="13"/>
  <c r="AS52" i="13"/>
  <c r="AS735" i="13"/>
  <c r="AS751" i="13"/>
  <c r="AS63" i="13"/>
  <c r="AS64" i="13"/>
  <c r="AS107" i="13"/>
  <c r="AS108" i="13"/>
  <c r="AS112" i="13"/>
  <c r="AS111" i="13"/>
  <c r="AS110" i="13"/>
  <c r="AS113" i="13"/>
  <c r="AS41" i="13"/>
  <c r="AS95" i="13"/>
  <c r="AS96" i="13"/>
  <c r="AS94" i="13"/>
  <c r="AS181" i="13"/>
  <c r="AS46" i="13"/>
  <c r="AS47" i="13"/>
  <c r="AS134" i="13"/>
  <c r="AS135" i="13"/>
  <c r="AS89" i="13"/>
  <c r="AS90" i="13"/>
  <c r="AS12" i="13"/>
  <c r="AS168" i="13"/>
  <c r="AS10" i="13"/>
  <c r="AS11" i="13"/>
  <c r="AS15" i="13"/>
  <c r="AS16" i="13"/>
  <c r="AS1062" i="13"/>
  <c r="AS117" i="13"/>
  <c r="AS118" i="13"/>
  <c r="AS119" i="13"/>
  <c r="AS115" i="13"/>
  <c r="AS114" i="13"/>
  <c r="AS174" i="13"/>
  <c r="AS1066" i="13"/>
  <c r="AS116" i="13"/>
  <c r="AS84" i="13"/>
  <c r="AS80" i="13"/>
  <c r="AS81" i="13"/>
  <c r="AS82" i="13"/>
  <c r="AS83" i="13"/>
  <c r="AS145" i="13"/>
  <c r="AS142" i="13"/>
  <c r="AS143" i="13"/>
  <c r="AS176" i="13"/>
  <c r="AS86" i="13"/>
  <c r="AS87" i="13"/>
  <c r="AS88" i="13"/>
  <c r="AS129" i="13"/>
  <c r="AS130" i="13"/>
  <c r="AS131" i="13"/>
  <c r="AS132" i="13"/>
  <c r="AS133" i="13"/>
  <c r="AS18" i="13"/>
  <c r="AS182" i="13"/>
  <c r="AS19" i="13"/>
  <c r="AS20" i="13"/>
  <c r="AS125" i="13"/>
  <c r="AS126" i="13"/>
  <c r="AS124" i="13"/>
  <c r="AS127" i="13"/>
  <c r="AS146" i="13"/>
  <c r="AS147" i="13"/>
  <c r="AS154" i="13"/>
  <c r="AS155" i="13"/>
  <c r="AS148" i="13"/>
  <c r="AS149" i="13"/>
  <c r="AS150" i="13"/>
  <c r="AS151" i="13"/>
  <c r="AS152" i="13"/>
  <c r="AS153" i="13"/>
  <c r="AS157" i="13"/>
  <c r="AS158" i="13"/>
  <c r="AS675" i="13"/>
  <c r="AS676" i="13"/>
  <c r="AS692" i="13"/>
  <c r="AS666" i="13"/>
  <c r="AS667" i="13"/>
  <c r="AS668" i="13"/>
  <c r="AS650" i="13"/>
  <c r="AS652" i="13"/>
  <c r="AS653" i="13"/>
  <c r="AS651" i="13"/>
  <c r="AS633" i="13"/>
  <c r="AS632" i="13"/>
  <c r="AS693" i="13"/>
  <c r="AS17" i="13"/>
  <c r="AS680" i="13"/>
  <c r="AS673" i="13"/>
  <c r="AS642" i="13"/>
  <c r="AS643" i="13"/>
  <c r="AS689" i="13"/>
  <c r="AS690" i="13"/>
  <c r="AS691" i="13"/>
  <c r="AS102" i="13"/>
  <c r="AS619" i="13"/>
  <c r="AS620" i="13"/>
  <c r="AS597" i="13"/>
  <c r="AS598" i="13"/>
  <c r="AS599" i="13"/>
  <c r="AS640" i="13"/>
  <c r="AS641" i="13"/>
  <c r="AS644" i="13"/>
  <c r="AS645" i="13"/>
  <c r="AS646" i="13"/>
  <c r="AS647" i="13"/>
  <c r="AS648" i="13"/>
  <c r="AS649" i="13"/>
  <c r="AS1189" i="13"/>
  <c r="AS1190" i="13"/>
  <c r="AS1169" i="13"/>
  <c r="AS622" i="13"/>
  <c r="AS697" i="13"/>
  <c r="AS698" i="13"/>
  <c r="AS699" i="13"/>
  <c r="AS700" i="13"/>
  <c r="AS746" i="13"/>
  <c r="AS745" i="13"/>
  <c r="AS728" i="13"/>
  <c r="AS734" i="13"/>
  <c r="AS759" i="13"/>
  <c r="AS760" i="13"/>
  <c r="AS794" i="13"/>
  <c r="AS793" i="13"/>
  <c r="AS754" i="13"/>
  <c r="AS784" i="13"/>
  <c r="AS785" i="13"/>
  <c r="AS786" i="13"/>
  <c r="AS787" i="13"/>
  <c r="AS788" i="13"/>
  <c r="AS789" i="13"/>
  <c r="AS791" i="13"/>
  <c r="AS792" i="13"/>
  <c r="AS845" i="13"/>
  <c r="AS846" i="13"/>
  <c r="AS844" i="13"/>
  <c r="AS1094" i="13"/>
  <c r="AS1095" i="13"/>
  <c r="AS948" i="13"/>
  <c r="AS1096" i="13"/>
  <c r="AS1092" i="13"/>
  <c r="AS1083" i="13"/>
  <c r="AS1082" i="13"/>
  <c r="AS1106" i="13"/>
  <c r="AS1088" i="13"/>
  <c r="AS1089" i="13"/>
  <c r="AS1084" i="13"/>
  <c r="AS1085" i="13"/>
  <c r="AS1086" i="13"/>
  <c r="AS1087" i="13"/>
  <c r="AS1090" i="13"/>
  <c r="AS1091" i="13"/>
  <c r="AS930" i="13"/>
  <c r="AS958" i="13"/>
  <c r="AS1061" i="13"/>
  <c r="AS1036" i="13"/>
  <c r="AS1037" i="13"/>
  <c r="AS1038" i="13"/>
  <c r="AS1039" i="13"/>
  <c r="AS1063" i="13"/>
  <c r="AS1064" i="13"/>
  <c r="AS1116" i="13"/>
  <c r="AS1117" i="13"/>
  <c r="AS1118" i="13"/>
  <c r="AS1040" i="13"/>
  <c r="AS1124" i="13"/>
  <c r="AS1125" i="13"/>
  <c r="AS1030" i="13"/>
  <c r="AS1031" i="13"/>
  <c r="AS1032" i="13"/>
  <c r="AS1024" i="13"/>
  <c r="AS1025" i="13"/>
  <c r="AS1026" i="13"/>
  <c r="AS1027" i="13"/>
  <c r="AS1028" i="13"/>
  <c r="AS1018" i="13"/>
  <c r="AS1019" i="13"/>
  <c r="AS1080" i="13"/>
  <c r="AS1081" i="13"/>
  <c r="AS1070" i="13"/>
  <c r="AS1121" i="13"/>
  <c r="AS1122" i="13"/>
  <c r="AS999" i="13"/>
  <c r="AS986" i="13"/>
  <c r="AS943" i="13"/>
  <c r="AS944" i="13"/>
  <c r="AS1001" i="13"/>
  <c r="AS1002" i="13"/>
  <c r="AS1099" i="13"/>
  <c r="AS1056" i="13"/>
  <c r="AS1055" i="13"/>
  <c r="AS971" i="13"/>
  <c r="AS1115" i="13"/>
  <c r="AS970" i="13"/>
  <c r="AS1108" i="13"/>
  <c r="AS1041" i="13"/>
  <c r="AS1042" i="13"/>
  <c r="AS1043" i="13"/>
  <c r="AS1044" i="13"/>
  <c r="AS575" i="13"/>
  <c r="AS540" i="13"/>
  <c r="AS420" i="13"/>
  <c r="AS421" i="13"/>
  <c r="AS422" i="13"/>
  <c r="AS571" i="13"/>
  <c r="AS522" i="13"/>
  <c r="AS426" i="13"/>
  <c r="AS572" i="13"/>
  <c r="AS326" i="13"/>
  <c r="AS327" i="13"/>
  <c r="AS410" i="13"/>
  <c r="AS574" i="13"/>
  <c r="AS427" i="13"/>
  <c r="AS428" i="13"/>
  <c r="AS541" i="13"/>
  <c r="AS542" i="13"/>
  <c r="AS514" i="13"/>
  <c r="AS505" i="13"/>
  <c r="AS504" i="13"/>
  <c r="AS503" i="13"/>
  <c r="AS99" i="13"/>
  <c r="AS98" i="13"/>
  <c r="AS431" i="13"/>
  <c r="AS432" i="13"/>
  <c r="AS433" i="13"/>
  <c r="AS434" i="13"/>
  <c r="AS545" i="13"/>
  <c r="AS546" i="13"/>
  <c r="AS354" i="13"/>
  <c r="AS355" i="13"/>
  <c r="AS356" i="13"/>
  <c r="AS357" i="13"/>
  <c r="AS429" i="13"/>
  <c r="AS561" i="13"/>
  <c r="AS562" i="13"/>
  <c r="AS366" i="13"/>
  <c r="AS367" i="13"/>
  <c r="AS528" i="13"/>
  <c r="AS407" i="13"/>
  <c r="AS408" i="13"/>
  <c r="AS409" i="13"/>
  <c r="AS565" i="13"/>
  <c r="AS566" i="13"/>
  <c r="AS360" i="13"/>
  <c r="AS361" i="13"/>
  <c r="AS564" i="13"/>
  <c r="AS375" i="13"/>
  <c r="AS376" i="13"/>
  <c r="AS323" i="13"/>
  <c r="AS553" i="13"/>
  <c r="AS365" i="13"/>
  <c r="AS340" i="13"/>
  <c r="AS534" i="13"/>
  <c r="AS533" i="13"/>
  <c r="AS405" i="13"/>
  <c r="AS406" i="13"/>
  <c r="AS506" i="13"/>
  <c r="AS507" i="13"/>
  <c r="AS508" i="13"/>
  <c r="AS325" i="13"/>
  <c r="AS324" i="13"/>
  <c r="AS382" i="13"/>
  <c r="AS381" i="13"/>
  <c r="AS380" i="13"/>
  <c r="AS423" i="13"/>
  <c r="AS563" i="13"/>
  <c r="AS511" i="13"/>
  <c r="AS510" i="13"/>
  <c r="AS509" i="13"/>
  <c r="AS536" i="13"/>
  <c r="AS535" i="13"/>
  <c r="AS491" i="13"/>
  <c r="AS492" i="13"/>
  <c r="AS477" i="13"/>
  <c r="AS460" i="13"/>
  <c r="AS486" i="13"/>
  <c r="AS537" i="13"/>
  <c r="AS538" i="13"/>
  <c r="AS481" i="13"/>
  <c r="AS474" i="13"/>
  <c r="AS475" i="13"/>
  <c r="AS521" i="13"/>
  <c r="AS476" i="13"/>
  <c r="AS802" i="13"/>
  <c r="AS543" i="13"/>
  <c r="AS499" i="13"/>
  <c r="AS500" i="13"/>
  <c r="AS399" i="13"/>
  <c r="AS550" i="13"/>
  <c r="AS551" i="13"/>
  <c r="AS552" i="13"/>
  <c r="AS424" i="13"/>
  <c r="AS368" i="13"/>
  <c r="AS369" i="13"/>
  <c r="AS370" i="13"/>
  <c r="AS544" i="13"/>
  <c r="AS1074" i="13"/>
  <c r="AS1073" i="13"/>
  <c r="AS415" i="13"/>
  <c r="AS416" i="13"/>
  <c r="AS414" i="13"/>
  <c r="AS413" i="13"/>
  <c r="AS412" i="13"/>
  <c r="AS440" i="13"/>
  <c r="AS441" i="13"/>
  <c r="AS573" i="13"/>
  <c r="AS768" i="13"/>
  <c r="AS769" i="13"/>
  <c r="AS527" i="13"/>
  <c r="AS442" i="13"/>
  <c r="AS443" i="13"/>
  <c r="AS444" i="13"/>
  <c r="AS463" i="13"/>
  <c r="AS525" i="13"/>
  <c r="AS526" i="13"/>
  <c r="AS445" i="13"/>
  <c r="AS472" i="13"/>
  <c r="AS473" i="13"/>
  <c r="AS437" i="13"/>
  <c r="AS438" i="13"/>
  <c r="AS439" i="13"/>
  <c r="AS523" i="13"/>
  <c r="AS524" i="13"/>
  <c r="AS450" i="13"/>
  <c r="AS448" i="13"/>
  <c r="AS447" i="13"/>
  <c r="AS449" i="13"/>
  <c r="AS478" i="13"/>
  <c r="AS479" i="13"/>
  <c r="AS480" i="13"/>
  <c r="AS470" i="13"/>
  <c r="AS471" i="13"/>
  <c r="AS335" i="13"/>
  <c r="AS336" i="13"/>
  <c r="AS1059" i="13"/>
  <c r="AS578" i="13"/>
  <c r="AS1068" i="13"/>
  <c r="AS1069" i="13"/>
  <c r="AS401" i="13"/>
  <c r="AS402" i="13"/>
  <c r="AS586" i="13"/>
  <c r="AS587" i="13"/>
  <c r="AS588" i="13"/>
  <c r="AS589" i="13"/>
  <c r="AS590" i="13"/>
  <c r="AS591" i="13"/>
  <c r="AS581" i="13"/>
  <c r="AS1154" i="13"/>
  <c r="AS1155" i="13"/>
  <c r="AS1158" i="13"/>
  <c r="AS1159" i="13"/>
  <c r="AS1160" i="13"/>
  <c r="AS1172" i="13"/>
  <c r="AS1195" i="13"/>
  <c r="AS1165" i="13"/>
  <c r="AS1152" i="13"/>
  <c r="AS1206" i="13"/>
  <c r="AS1164" i="13"/>
  <c r="AS1203" i="13"/>
  <c r="AS1204" i="13"/>
  <c r="AS1166" i="13"/>
  <c r="AS1167" i="13"/>
  <c r="AS1197" i="13"/>
  <c r="AS1198" i="13"/>
  <c r="AS1163" i="13"/>
  <c r="AS1181" i="13"/>
  <c r="AS1182" i="13"/>
  <c r="AS1178" i="13"/>
  <c r="AS1179" i="13"/>
  <c r="AS1180" i="13"/>
  <c r="AS1151" i="13"/>
  <c r="AS1192" i="13"/>
  <c r="AS1168" i="13"/>
  <c r="AS1173" i="13"/>
  <c r="AS1174" i="13"/>
  <c r="AS1175" i="13"/>
  <c r="AS1176" i="13"/>
  <c r="AS1162" i="13"/>
  <c r="AS1205" i="13"/>
  <c r="AS1153" i="13"/>
  <c r="AS1213" i="13"/>
  <c r="AS1214" i="13"/>
  <c r="AS1215" i="13"/>
  <c r="AS1219" i="13"/>
  <c r="AS1220" i="13"/>
  <c r="AS790" i="13"/>
  <c r="AS964" i="13"/>
  <c r="AS898" i="13"/>
  <c r="AS899" i="13"/>
  <c r="AS963" i="13"/>
  <c r="AS903" i="13"/>
  <c r="AS904" i="13"/>
  <c r="AS892" i="13"/>
  <c r="AS891" i="13"/>
  <c r="AS893" i="13"/>
  <c r="AS894" i="13"/>
  <c r="AS820" i="13"/>
  <c r="AS821" i="13"/>
  <c r="AS916" i="13"/>
  <c r="AS917" i="13"/>
  <c r="AS913" i="13"/>
  <c r="AS878" i="13"/>
  <c r="AS868" i="13"/>
  <c r="AS869" i="13"/>
  <c r="AS876" i="13"/>
  <c r="AS965" i="13"/>
  <c r="AS862" i="13"/>
  <c r="AS861" i="13"/>
  <c r="AS860" i="13"/>
  <c r="AS863" i="13"/>
  <c r="AS864" i="13"/>
  <c r="AS850" i="13"/>
  <c r="AS842" i="13"/>
  <c r="AS843" i="13"/>
  <c r="AS945" i="13"/>
  <c r="AS946" i="13"/>
  <c r="AS847" i="13"/>
  <c r="AS848" i="13"/>
  <c r="AS849" i="13"/>
  <c r="AS501" i="13"/>
  <c r="AS502" i="13"/>
  <c r="AS851" i="13"/>
  <c r="AS852" i="13"/>
  <c r="AS921" i="13"/>
  <c r="AS942" i="13"/>
  <c r="AS920" i="13"/>
  <c r="AS974" i="13"/>
  <c r="AS975" i="13"/>
  <c r="AS951" i="13"/>
  <c r="AS924" i="13"/>
  <c r="AS925" i="13"/>
  <c r="AS972" i="13"/>
  <c r="AS931" i="13"/>
  <c r="AS932" i="13"/>
  <c r="AS933" i="13"/>
  <c r="AS825" i="13"/>
  <c r="AS826" i="13"/>
  <c r="AS827" i="13"/>
  <c r="AS828" i="13"/>
  <c r="AS937" i="13"/>
  <c r="AS938" i="13"/>
  <c r="AS973" i="13"/>
  <c r="AS870" i="13"/>
  <c r="AS871" i="13"/>
  <c r="AS914" i="13"/>
  <c r="AS915" i="13"/>
  <c r="AS922" i="13"/>
  <c r="AS905" i="13"/>
  <c r="AS906" i="13"/>
  <c r="AS923" i="13"/>
  <c r="AS856" i="13"/>
  <c r="AS857" i="13"/>
  <c r="AS950" i="13"/>
  <c r="AS967" i="13"/>
  <c r="AS585" i="13"/>
  <c r="AS584" i="13"/>
  <c r="AS969" i="13"/>
  <c r="AS968" i="13"/>
  <c r="AS966" i="13"/>
  <c r="AS962" i="13"/>
  <c r="AS186" i="13"/>
  <c r="AG1091" i="13"/>
  <c r="AG930" i="13"/>
  <c r="AG958" i="13"/>
  <c r="AG1090" i="13"/>
  <c r="AO1091" i="13"/>
  <c r="AO930" i="13"/>
  <c r="AO958" i="13"/>
  <c r="AW1090" i="13"/>
  <c r="BD1084" i="13"/>
  <c r="AO757" i="13"/>
  <c r="AO279" i="13"/>
  <c r="AO280" i="13"/>
  <c r="AO281" i="13"/>
  <c r="AO276" i="13"/>
  <c r="AO277" i="13"/>
  <c r="AO278" i="13"/>
  <c r="AO282" i="13"/>
  <c r="AO283" i="13"/>
  <c r="AO284" i="13"/>
  <c r="AO285" i="13"/>
  <c r="AO286" i="13"/>
  <c r="AO294" i="13"/>
  <c r="AO287" i="13"/>
  <c r="AO288" i="13"/>
  <c r="AO874" i="13"/>
  <c r="AO875" i="13"/>
  <c r="AO254" i="13"/>
  <c r="AO221" i="13"/>
  <c r="AO253" i="13"/>
  <c r="AO222" i="13"/>
  <c r="AO223" i="13"/>
  <c r="AO183" i="13"/>
  <c r="AO636" i="13"/>
  <c r="AO637" i="13"/>
  <c r="AO638" i="13"/>
  <c r="AO224" i="13"/>
  <c r="AO225" i="13"/>
  <c r="AO226" i="13"/>
  <c r="AO227" i="13"/>
  <c r="AO44" i="13"/>
  <c r="AO45" i="13"/>
  <c r="AO38" i="13"/>
  <c r="AO39" i="13"/>
  <c r="AO37" i="13"/>
  <c r="AO228" i="13"/>
  <c r="AO229" i="13"/>
  <c r="AO230" i="13"/>
  <c r="AO231" i="13"/>
  <c r="AO248" i="13"/>
  <c r="AO34" i="13"/>
  <c r="AO35" i="13"/>
  <c r="AO170" i="13"/>
  <c r="AO171" i="13"/>
  <c r="AO101" i="13"/>
  <c r="AO172" i="13"/>
  <c r="AO100" i="13"/>
  <c r="AO169" i="13"/>
  <c r="AO32" i="13"/>
  <c r="AO33" i="13"/>
  <c r="AO232" i="13"/>
  <c r="AO233" i="13"/>
  <c r="AO234" i="13"/>
  <c r="AO258" i="13"/>
  <c r="AO42" i="13"/>
  <c r="AO43" i="13"/>
  <c r="AO235" i="13"/>
  <c r="AO257" i="13"/>
  <c r="AO237" i="13"/>
  <c r="AO236" i="13"/>
  <c r="AO238" i="13"/>
  <c r="AO290" i="13"/>
  <c r="AO291" i="13"/>
  <c r="AO239" i="13"/>
  <c r="AO247" i="13"/>
  <c r="AO255" i="13"/>
  <c r="AO240" i="13"/>
  <c r="AO56" i="13"/>
  <c r="AO57" i="13"/>
  <c r="AO58" i="13"/>
  <c r="AO59" i="13"/>
  <c r="AO36" i="13"/>
  <c r="AO180" i="13"/>
  <c r="AO179" i="13"/>
  <c r="AO241" i="13"/>
  <c r="AO242" i="13"/>
  <c r="AO243" i="13"/>
  <c r="AO53" i="13"/>
  <c r="AO54" i="13"/>
  <c r="AO55" i="13"/>
  <c r="AO629" i="13"/>
  <c r="AO630" i="13"/>
  <c r="AO626" i="13"/>
  <c r="AO662" i="13"/>
  <c r="AO663" i="13"/>
  <c r="AO627" i="13"/>
  <c r="AO664" i="13"/>
  <c r="AO665" i="13"/>
  <c r="AO61" i="13"/>
  <c r="AO703" i="13"/>
  <c r="AO733" i="13"/>
  <c r="AO50" i="13"/>
  <c r="AO639" i="13"/>
  <c r="AO159" i="13"/>
  <c r="AO605" i="13"/>
  <c r="AO29" i="13"/>
  <c r="AO30" i="13"/>
  <c r="AO31" i="13"/>
  <c r="AO1045" i="13"/>
  <c r="AO1046" i="13"/>
  <c r="AO654" i="13"/>
  <c r="AO679" i="13"/>
  <c r="AO655" i="13"/>
  <c r="AO656" i="13"/>
  <c r="AO657" i="13"/>
  <c r="AO658" i="13"/>
  <c r="AO617" i="13"/>
  <c r="AO618" i="13"/>
  <c r="AO615" i="13"/>
  <c r="AO616" i="13"/>
  <c r="AO612" i="13"/>
  <c r="AO613" i="13"/>
  <c r="AO614" i="13"/>
  <c r="AO674" i="13"/>
  <c r="AO177" i="13"/>
  <c r="AO21" i="13"/>
  <c r="AO22" i="13"/>
  <c r="AO23" i="13"/>
  <c r="AO24" i="13"/>
  <c r="AO25" i="13"/>
  <c r="AO178" i="13"/>
  <c r="AO487" i="13"/>
  <c r="AO488" i="13"/>
  <c r="AO489" i="13"/>
  <c r="AO634" i="13"/>
  <c r="AO635" i="13"/>
  <c r="AO669" i="13"/>
  <c r="AO685" i="13"/>
  <c r="AO686" i="13"/>
  <c r="AO670" i="13"/>
  <c r="AO671" i="13"/>
  <c r="AO766" i="13"/>
  <c r="AO767" i="13"/>
  <c r="AO625" i="13"/>
  <c r="AO681" i="13"/>
  <c r="AO624" i="13"/>
  <c r="AO623" i="13"/>
  <c r="AO682" i="13"/>
  <c r="AO683" i="13"/>
  <c r="AO684" i="13"/>
  <c r="AO631" i="13"/>
  <c r="AO611" i="13"/>
  <c r="AO628" i="13"/>
  <c r="AO678" i="13"/>
  <c r="AO1161" i="13"/>
  <c r="AO1058" i="13"/>
  <c r="AO1057" i="13"/>
  <c r="AO601" i="13"/>
  <c r="AO602" i="13"/>
  <c r="AO621" i="13"/>
  <c r="AO1021" i="13"/>
  <c r="AO1020" i="13"/>
  <c r="AO1033" i="13"/>
  <c r="AO1022" i="13"/>
  <c r="AO1023" i="13"/>
  <c r="AO1120" i="13"/>
  <c r="AO1119" i="13"/>
  <c r="AO1015" i="13"/>
  <c r="AO1016" i="13"/>
  <c r="AO1017" i="13"/>
  <c r="AO1126" i="13"/>
  <c r="AO1127" i="13"/>
  <c r="AO1128" i="13"/>
  <c r="AO71" i="13"/>
  <c r="AO72" i="13"/>
  <c r="AO167" i="13"/>
  <c r="AO73" i="13"/>
  <c r="AO74" i="13"/>
  <c r="AO75" i="13"/>
  <c r="AO76" i="13"/>
  <c r="AO1065" i="13"/>
  <c r="AO1187" i="13"/>
  <c r="AO1186" i="13"/>
  <c r="AO1156" i="13"/>
  <c r="AO1157" i="13"/>
  <c r="AO85" i="13"/>
  <c r="AO79" i="13"/>
  <c r="AO137" i="13"/>
  <c r="AO138" i="13"/>
  <c r="AO139" i="13"/>
  <c r="AO1060" i="13"/>
  <c r="AO122" i="13"/>
  <c r="AO123" i="13"/>
  <c r="AO1047" i="13"/>
  <c r="AO1048" i="13"/>
  <c r="AO1049" i="13"/>
  <c r="AO1050" i="13"/>
  <c r="AO1051" i="13"/>
  <c r="AO1052" i="13"/>
  <c r="AO1053" i="13"/>
  <c r="AO1054" i="13"/>
  <c r="AO1034" i="13"/>
  <c r="AO1029" i="13"/>
  <c r="AO1035" i="13"/>
  <c r="AO1185" i="13"/>
  <c r="AO1191" i="13"/>
  <c r="AO1199" i="13"/>
  <c r="AO1200" i="13"/>
  <c r="AO1201" i="13"/>
  <c r="AO1202" i="13"/>
  <c r="AO1177" i="13"/>
  <c r="AO1171" i="13"/>
  <c r="AO1170" i="13"/>
  <c r="AO1184" i="13"/>
  <c r="AO1183" i="13"/>
  <c r="AO1207" i="13"/>
  <c r="AO1208" i="13"/>
  <c r="AO1209" i="13"/>
  <c r="AO1210" i="13"/>
  <c r="AO1211" i="13"/>
  <c r="AO1212" i="13"/>
  <c r="AO425" i="13"/>
  <c r="AO393" i="13"/>
  <c r="AO394" i="13"/>
  <c r="AO395" i="13"/>
  <c r="AO396" i="13"/>
  <c r="AO136" i="13"/>
  <c r="AO610" i="13"/>
  <c r="AO244" i="13"/>
  <c r="AO245" i="13"/>
  <c r="AO953" i="13"/>
  <c r="AO957" i="13"/>
  <c r="AO954" i="13"/>
  <c r="AO955" i="13"/>
  <c r="AO956" i="13"/>
  <c r="AO1216" i="13"/>
  <c r="AO1217" i="13"/>
  <c r="AO1218" i="13"/>
  <c r="AO97" i="13"/>
  <c r="AO103" i="13"/>
  <c r="AO104" i="13"/>
  <c r="AO105" i="13"/>
  <c r="AO1071" i="13"/>
  <c r="AO1072" i="13"/>
  <c r="AO91" i="13"/>
  <c r="AO92" i="13"/>
  <c r="AO93" i="13"/>
  <c r="AO162" i="13"/>
  <c r="AO65" i="13"/>
  <c r="AO163" i="13"/>
  <c r="AO672" i="13"/>
  <c r="AO156" i="13"/>
  <c r="AO141" i="13"/>
  <c r="AO62" i="13"/>
  <c r="AO164" i="13"/>
  <c r="AO165" i="13"/>
  <c r="AO166" i="13"/>
  <c r="AO752" i="13"/>
  <c r="AO51" i="13"/>
  <c r="AO52" i="13"/>
  <c r="AO735" i="13"/>
  <c r="AO751" i="13"/>
  <c r="AO63" i="13"/>
  <c r="AO64" i="13"/>
  <c r="AO107" i="13"/>
  <c r="AO108" i="13"/>
  <c r="AO112" i="13"/>
  <c r="AO111" i="13"/>
  <c r="AO110" i="13"/>
  <c r="AO113" i="13"/>
  <c r="AO41" i="13"/>
  <c r="AO95" i="13"/>
  <c r="AO96" i="13"/>
  <c r="AO94" i="13"/>
  <c r="AO181" i="13"/>
  <c r="AO46" i="13"/>
  <c r="AO47" i="13"/>
  <c r="AO134" i="13"/>
  <c r="AO135" i="13"/>
  <c r="AO89" i="13"/>
  <c r="AO90" i="13"/>
  <c r="AO12" i="13"/>
  <c r="AO168" i="13"/>
  <c r="AO10" i="13"/>
  <c r="AO11" i="13"/>
  <c r="AO15" i="13"/>
  <c r="AO16" i="13"/>
  <c r="AO1062" i="13"/>
  <c r="AO117" i="13"/>
  <c r="AO118" i="13"/>
  <c r="AO119" i="13"/>
  <c r="AO115" i="13"/>
  <c r="AO114" i="13"/>
  <c r="AO174" i="13"/>
  <c r="AO1066" i="13"/>
  <c r="AO116" i="13"/>
  <c r="AO84" i="13"/>
  <c r="AO80" i="13"/>
  <c r="AO81" i="13"/>
  <c r="AO82" i="13"/>
  <c r="AO83" i="13"/>
  <c r="AO145" i="13"/>
  <c r="AO142" i="13"/>
  <c r="AO143" i="13"/>
  <c r="AO176" i="13"/>
  <c r="AO86" i="13"/>
  <c r="AO87" i="13"/>
  <c r="AO88" i="13"/>
  <c r="AO129" i="13"/>
  <c r="AO130" i="13"/>
  <c r="AO131" i="13"/>
  <c r="AO132" i="13"/>
  <c r="AO133" i="13"/>
  <c r="AO18" i="13"/>
  <c r="AO182" i="13"/>
  <c r="AO19" i="13"/>
  <c r="AO20" i="13"/>
  <c r="AO125" i="13"/>
  <c r="AO126" i="13"/>
  <c r="AO124" i="13"/>
  <c r="AO127" i="13"/>
  <c r="AO146" i="13"/>
  <c r="AO147" i="13"/>
  <c r="AO154" i="13"/>
  <c r="AO155" i="13"/>
  <c r="AO148" i="13"/>
  <c r="AO149" i="13"/>
  <c r="AO150" i="13"/>
  <c r="AO151" i="13"/>
  <c r="AO152" i="13"/>
  <c r="AO153" i="13"/>
  <c r="AO157" i="13"/>
  <c r="AO158" i="13"/>
  <c r="AO675" i="13"/>
  <c r="AO676" i="13"/>
  <c r="AO692" i="13"/>
  <c r="AO666" i="13"/>
  <c r="AO667" i="13"/>
  <c r="AO668" i="13"/>
  <c r="AO650" i="13"/>
  <c r="AO652" i="13"/>
  <c r="AO653" i="13"/>
  <c r="AO651" i="13"/>
  <c r="AO633" i="13"/>
  <c r="AO632" i="13"/>
  <c r="AO693" i="13"/>
  <c r="AO17" i="13"/>
  <c r="AO680" i="13"/>
  <c r="AO673" i="13"/>
  <c r="AO642" i="13"/>
  <c r="AO643" i="13"/>
  <c r="AO689" i="13"/>
  <c r="AO690" i="13"/>
  <c r="AO691" i="13"/>
  <c r="AO102" i="13"/>
  <c r="AO619" i="13"/>
  <c r="AO620" i="13"/>
  <c r="AO597" i="13"/>
  <c r="AO598" i="13"/>
  <c r="AO599" i="13"/>
  <c r="AO640" i="13"/>
  <c r="AO641" i="13"/>
  <c r="AO644" i="13"/>
  <c r="AO645" i="13"/>
  <c r="AO646" i="13"/>
  <c r="AO647" i="13"/>
  <c r="AO648" i="13"/>
  <c r="AO649" i="13"/>
  <c r="AO1189" i="13"/>
  <c r="AO1190" i="13"/>
  <c r="AO1169" i="13"/>
  <c r="AO622" i="13"/>
  <c r="AO697" i="13"/>
  <c r="AO698" i="13"/>
  <c r="AO699" i="13"/>
  <c r="AO700" i="13"/>
  <c r="AO746" i="13"/>
  <c r="AO745" i="13"/>
  <c r="AO728" i="13"/>
  <c r="AO734" i="13"/>
  <c r="AO759" i="13"/>
  <c r="AO760" i="13"/>
  <c r="AO794" i="13"/>
  <c r="AO793" i="13"/>
  <c r="AO754" i="13"/>
  <c r="AO784" i="13"/>
  <c r="AO785" i="13"/>
  <c r="AO786" i="13"/>
  <c r="AO787" i="13"/>
  <c r="AO788" i="13"/>
  <c r="AO789" i="13"/>
  <c r="AO791" i="13"/>
  <c r="AO792" i="13"/>
  <c r="AO845" i="13"/>
  <c r="AO846" i="13"/>
  <c r="AO844" i="13"/>
  <c r="AO1094" i="13"/>
  <c r="AO1095" i="13"/>
  <c r="AO948" i="13"/>
  <c r="AO1096" i="13"/>
  <c r="AO1092" i="13"/>
  <c r="AO1083" i="13"/>
  <c r="AO1082" i="13"/>
  <c r="AO1106" i="13"/>
  <c r="AO1088" i="13"/>
  <c r="AO1089" i="13"/>
  <c r="AO1084" i="13"/>
  <c r="AO1085" i="13"/>
  <c r="AO1086" i="13"/>
  <c r="AO1087" i="13"/>
  <c r="AO1090" i="13"/>
  <c r="AO1061" i="13"/>
  <c r="AO1036" i="13"/>
  <c r="AO1037" i="13"/>
  <c r="AO1038" i="13"/>
  <c r="AO1039" i="13"/>
  <c r="AO1063" i="13"/>
  <c r="AO1064" i="13"/>
  <c r="AO1116" i="13"/>
  <c r="AO1117" i="13"/>
  <c r="AO1118" i="13"/>
  <c r="AO1040" i="13"/>
  <c r="AO1124" i="13"/>
  <c r="AO1125" i="13"/>
  <c r="AO1030" i="13"/>
  <c r="AO1031" i="13"/>
  <c r="AO1032" i="13"/>
  <c r="AO1024" i="13"/>
  <c r="AO1025" i="13"/>
  <c r="AO1026" i="13"/>
  <c r="AO1027" i="13"/>
  <c r="AO1028" i="13"/>
  <c r="AO1018" i="13"/>
  <c r="AO1019" i="13"/>
  <c r="AO1080" i="13"/>
  <c r="AO1081" i="13"/>
  <c r="AO1070" i="13"/>
  <c r="AO1121" i="13"/>
  <c r="AO1122" i="13"/>
  <c r="AO999" i="13"/>
  <c r="AO986" i="13"/>
  <c r="AO943" i="13"/>
  <c r="AO944" i="13"/>
  <c r="AO1001" i="13"/>
  <c r="AO1002" i="13"/>
  <c r="AO1099" i="13"/>
  <c r="AO1056" i="13"/>
  <c r="AO1055" i="13"/>
  <c r="AO971" i="13"/>
  <c r="AO1115" i="13"/>
  <c r="AO970" i="13"/>
  <c r="AO1108" i="13"/>
  <c r="AO1041" i="13"/>
  <c r="AO1042" i="13"/>
  <c r="AO1043" i="13"/>
  <c r="AO1044" i="13"/>
  <c r="AO575" i="13"/>
  <c r="AO540" i="13"/>
  <c r="AO420" i="13"/>
  <c r="AO421" i="13"/>
  <c r="AO422" i="13"/>
  <c r="AO571" i="13"/>
  <c r="AO522" i="13"/>
  <c r="AO426" i="13"/>
  <c r="AO572" i="13"/>
  <c r="AO326" i="13"/>
  <c r="AO327" i="13"/>
  <c r="AO410" i="13"/>
  <c r="AO574" i="13"/>
  <c r="AO427" i="13"/>
  <c r="AO428" i="13"/>
  <c r="AO541" i="13"/>
  <c r="AO542" i="13"/>
  <c r="AO514" i="13"/>
  <c r="AO505" i="13"/>
  <c r="AO504" i="13"/>
  <c r="AO503" i="13"/>
  <c r="AO99" i="13"/>
  <c r="AO98" i="13"/>
  <c r="AO431" i="13"/>
  <c r="AO432" i="13"/>
  <c r="AO433" i="13"/>
  <c r="AO434" i="13"/>
  <c r="AO545" i="13"/>
  <c r="AO546" i="13"/>
  <c r="AO354" i="13"/>
  <c r="AO355" i="13"/>
  <c r="AO356" i="13"/>
  <c r="AO357" i="13"/>
  <c r="AO429" i="13"/>
  <c r="AO561" i="13"/>
  <c r="AO562" i="13"/>
  <c r="AO366" i="13"/>
  <c r="AO367" i="13"/>
  <c r="AO528" i="13"/>
  <c r="AO407" i="13"/>
  <c r="AO408" i="13"/>
  <c r="AO409" i="13"/>
  <c r="AO565" i="13"/>
  <c r="AO566" i="13"/>
  <c r="AO360" i="13"/>
  <c r="AO361" i="13"/>
  <c r="AO564" i="13"/>
  <c r="AO375" i="13"/>
  <c r="AO376" i="13"/>
  <c r="AO323" i="13"/>
  <c r="AO553" i="13"/>
  <c r="AO365" i="13"/>
  <c r="AO340" i="13"/>
  <c r="AO534" i="13"/>
  <c r="AO533" i="13"/>
  <c r="AO405" i="13"/>
  <c r="AO406" i="13"/>
  <c r="AO506" i="13"/>
  <c r="AO507" i="13"/>
  <c r="AO508" i="13"/>
  <c r="AO325" i="13"/>
  <c r="AO324" i="13"/>
  <c r="AO382" i="13"/>
  <c r="AO381" i="13"/>
  <c r="AO380" i="13"/>
  <c r="AO423" i="13"/>
  <c r="AO563" i="13"/>
  <c r="AO511" i="13"/>
  <c r="AO510" i="13"/>
  <c r="AO509" i="13"/>
  <c r="AO536" i="13"/>
  <c r="AO535" i="13"/>
  <c r="AO491" i="13"/>
  <c r="AO492" i="13"/>
  <c r="AO477" i="13"/>
  <c r="AO460" i="13"/>
  <c r="AO486" i="13"/>
  <c r="AO537" i="13"/>
  <c r="AO538" i="13"/>
  <c r="AO481" i="13"/>
  <c r="AO474" i="13"/>
  <c r="AO475" i="13"/>
  <c r="AO521" i="13"/>
  <c r="AO476" i="13"/>
  <c r="AO802" i="13"/>
  <c r="AO543" i="13"/>
  <c r="AO499" i="13"/>
  <c r="AO500" i="13"/>
  <c r="AO399" i="13"/>
  <c r="AO550" i="13"/>
  <c r="AO551" i="13"/>
  <c r="AO552" i="13"/>
  <c r="AO424" i="13"/>
  <c r="AO368" i="13"/>
  <c r="AO369" i="13"/>
  <c r="AO370" i="13"/>
  <c r="AO544" i="13"/>
  <c r="AO1074" i="13"/>
  <c r="AO1073" i="13"/>
  <c r="AO415" i="13"/>
  <c r="AO416" i="13"/>
  <c r="AO414" i="13"/>
  <c r="AO413" i="13"/>
  <c r="AO412" i="13"/>
  <c r="AO440" i="13"/>
  <c r="AO441" i="13"/>
  <c r="AO573" i="13"/>
  <c r="AO768" i="13"/>
  <c r="AO769" i="13"/>
  <c r="AO527" i="13"/>
  <c r="AO442" i="13"/>
  <c r="AO443" i="13"/>
  <c r="AO444" i="13"/>
  <c r="AO463" i="13"/>
  <c r="AO525" i="13"/>
  <c r="AO526" i="13"/>
  <c r="AO445" i="13"/>
  <c r="AO472" i="13"/>
  <c r="AO473" i="13"/>
  <c r="AO437" i="13"/>
  <c r="AO438" i="13"/>
  <c r="AO439" i="13"/>
  <c r="AO523" i="13"/>
  <c r="AO524" i="13"/>
  <c r="AO450" i="13"/>
  <c r="AO448" i="13"/>
  <c r="AO447" i="13"/>
  <c r="AO449" i="13"/>
  <c r="AO478" i="13"/>
  <c r="AO479" i="13"/>
  <c r="AO480" i="13"/>
  <c r="AO470" i="13"/>
  <c r="AO471" i="13"/>
  <c r="AO335" i="13"/>
  <c r="AO336" i="13"/>
  <c r="AO1059" i="13"/>
  <c r="AO578" i="13"/>
  <c r="AO1068" i="13"/>
  <c r="AO1069" i="13"/>
  <c r="AO401" i="13"/>
  <c r="AO402" i="13"/>
  <c r="AO586" i="13"/>
  <c r="AO587" i="13"/>
  <c r="AO588" i="13"/>
  <c r="AO589" i="13"/>
  <c r="AO590" i="13"/>
  <c r="AO591" i="13"/>
  <c r="AO581" i="13"/>
  <c r="AO1154" i="13"/>
  <c r="AO1155" i="13"/>
  <c r="AO1158" i="13"/>
  <c r="AO1159" i="13"/>
  <c r="AO1160" i="13"/>
  <c r="AO1172" i="13"/>
  <c r="AO1195" i="13"/>
  <c r="AO1165" i="13"/>
  <c r="AO1152" i="13"/>
  <c r="AO1206" i="13"/>
  <c r="AO1164" i="13"/>
  <c r="AO1203" i="13"/>
  <c r="AO1204" i="13"/>
  <c r="AO1166" i="13"/>
  <c r="AO1167" i="13"/>
  <c r="AO1197" i="13"/>
  <c r="AO1198" i="13"/>
  <c r="AO1163" i="13"/>
  <c r="AO1181" i="13"/>
  <c r="AO1182" i="13"/>
  <c r="AO1178" i="13"/>
  <c r="AO1179" i="13"/>
  <c r="AO1180" i="13"/>
  <c r="AO1151" i="13"/>
  <c r="AO1192" i="13"/>
  <c r="AO1168" i="13"/>
  <c r="AO1173" i="13"/>
  <c r="AO1174" i="13"/>
  <c r="AO1175" i="13"/>
  <c r="AO1176" i="13"/>
  <c r="AO1162" i="13"/>
  <c r="AO1205" i="13"/>
  <c r="AO1153" i="13"/>
  <c r="AO1213" i="13"/>
  <c r="AO1214" i="13"/>
  <c r="AO1215" i="13"/>
  <c r="AO1219" i="13"/>
  <c r="AO1220" i="13"/>
  <c r="AO790" i="13"/>
  <c r="AO964" i="13"/>
  <c r="AO898" i="13"/>
  <c r="AO899" i="13"/>
  <c r="AO963" i="13"/>
  <c r="AO903" i="13"/>
  <c r="AO904" i="13"/>
  <c r="AO892" i="13"/>
  <c r="AO891" i="13"/>
  <c r="AO893" i="13"/>
  <c r="AO894" i="13"/>
  <c r="AO820" i="13"/>
  <c r="AO821" i="13"/>
  <c r="AO916" i="13"/>
  <c r="AO917" i="13"/>
  <c r="AO913" i="13"/>
  <c r="AO878" i="13"/>
  <c r="AO868" i="13"/>
  <c r="AO869" i="13"/>
  <c r="AO876" i="13"/>
  <c r="AO965" i="13"/>
  <c r="AO862" i="13"/>
  <c r="AO861" i="13"/>
  <c r="AO860" i="13"/>
  <c r="AO863" i="13"/>
  <c r="AO864" i="13"/>
  <c r="AO850" i="13"/>
  <c r="AO842" i="13"/>
  <c r="AO843" i="13"/>
  <c r="AO945" i="13"/>
  <c r="AO946" i="13"/>
  <c r="AO847" i="13"/>
  <c r="AO848" i="13"/>
  <c r="AO849" i="13"/>
  <c r="AO501" i="13"/>
  <c r="AO502" i="13"/>
  <c r="AO851" i="13"/>
  <c r="AO852" i="13"/>
  <c r="AO921" i="13"/>
  <c r="AO942" i="13"/>
  <c r="AO920" i="13"/>
  <c r="AO974" i="13"/>
  <c r="AO975" i="13"/>
  <c r="AO951" i="13"/>
  <c r="AO924" i="13"/>
  <c r="AO925" i="13"/>
  <c r="AO972" i="13"/>
  <c r="AO931" i="13"/>
  <c r="AO932" i="13"/>
  <c r="AO933" i="13"/>
  <c r="AO825" i="13"/>
  <c r="AO826" i="13"/>
  <c r="AO827" i="13"/>
  <c r="AO828" i="13"/>
  <c r="AO937" i="13"/>
  <c r="AO938" i="13"/>
  <c r="AO973" i="13"/>
  <c r="AO870" i="13"/>
  <c r="AO871" i="13"/>
  <c r="AO914" i="13"/>
  <c r="AO915" i="13"/>
  <c r="AO922" i="13"/>
  <c r="AO905" i="13"/>
  <c r="AO906" i="13"/>
  <c r="AO923" i="13"/>
  <c r="AO856" i="13"/>
  <c r="AO857" i="13"/>
  <c r="AO950" i="13"/>
  <c r="AO967" i="13"/>
  <c r="AO585" i="13"/>
  <c r="AO584" i="13"/>
  <c r="AO969" i="13"/>
  <c r="AO968" i="13"/>
  <c r="AO966" i="13"/>
  <c r="AO962" i="13"/>
  <c r="AO186" i="13"/>
  <c r="AO187" i="13"/>
  <c r="AO706" i="13"/>
  <c r="AO779" i="13"/>
  <c r="AO297" i="13"/>
  <c r="AO301" i="13"/>
  <c r="AO302" i="13"/>
  <c r="AO1008" i="13"/>
  <c r="AO1009" i="13"/>
  <c r="AO1010" i="13"/>
  <c r="AO1011" i="13"/>
  <c r="AO1012" i="13"/>
  <c r="AO795" i="13"/>
  <c r="AO796" i="13"/>
  <c r="AO809" i="13"/>
  <c r="AO797" i="13"/>
  <c r="AO960" i="13"/>
  <c r="AO961" i="13"/>
  <c r="AO798" i="13"/>
  <c r="AO799" i="13"/>
  <c r="AO800" i="13"/>
  <c r="AO801" i="13"/>
  <c r="AO295" i="13"/>
  <c r="AO296" i="13"/>
  <c r="AO300" i="13"/>
  <c r="AO298" i="13"/>
  <c r="AO299" i="13"/>
  <c r="AO185" i="13"/>
  <c r="AO188" i="13"/>
  <c r="AO189" i="13"/>
  <c r="AO190" i="13"/>
  <c r="AO40" i="13"/>
  <c r="AO677" i="13"/>
  <c r="AO609" i="13"/>
  <c r="AO694" i="13"/>
  <c r="AO695" i="13"/>
  <c r="AO696" i="13"/>
  <c r="AO607" i="13"/>
  <c r="AO608" i="13"/>
  <c r="AO606" i="13"/>
  <c r="AO8" i="13"/>
  <c r="AO9" i="13"/>
  <c r="AO688" i="13"/>
  <c r="AO7" i="13"/>
  <c r="AO687" i="13"/>
  <c r="AO6" i="13"/>
  <c r="AO5" i="13"/>
  <c r="AO4" i="13"/>
  <c r="AO3" i="13"/>
  <c r="AO2" i="13"/>
  <c r="AO985" i="13"/>
  <c r="AO984" i="13"/>
  <c r="AO983" i="13"/>
  <c r="AO982" i="13"/>
  <c r="AO981" i="13"/>
  <c r="AO980" i="13"/>
  <c r="AO979" i="13"/>
  <c r="AO978" i="13"/>
  <c r="AO977" i="13"/>
  <c r="AO976" i="13"/>
  <c r="AO191" i="13"/>
  <c r="AO701" i="13"/>
  <c r="AO702" i="13"/>
  <c r="AO783" i="13"/>
  <c r="AO306" i="13"/>
  <c r="AO307" i="13"/>
  <c r="AO308" i="13"/>
  <c r="AO309" i="13"/>
  <c r="AO400" i="13"/>
  <c r="AO311" i="13"/>
  <c r="AO312" i="13"/>
  <c r="AO304" i="13"/>
  <c r="AO305" i="13"/>
  <c r="AO313" i="13"/>
  <c r="AO314" i="13"/>
  <c r="AO303" i="13"/>
  <c r="AO1145" i="13"/>
  <c r="AO761" i="13"/>
  <c r="AO762" i="13"/>
  <c r="AO753" i="13"/>
  <c r="AO763" i="13"/>
  <c r="AO451" i="13"/>
  <c r="AO403" i="13"/>
  <c r="AO404" i="13"/>
  <c r="AO455" i="13"/>
  <c r="AO456" i="13"/>
  <c r="AO457" i="13"/>
  <c r="AO458" i="13"/>
  <c r="AO459" i="13"/>
  <c r="AO840" i="13"/>
  <c r="AO839" i="13"/>
  <c r="AO838" i="13"/>
  <c r="AO453" i="13"/>
  <c r="AO454" i="13"/>
  <c r="AO519" i="13"/>
  <c r="AO520" i="13"/>
  <c r="AO452" i="13"/>
  <c r="AO192" i="13"/>
  <c r="AO193" i="13"/>
  <c r="AO707" i="13"/>
  <c r="AO708" i="13"/>
  <c r="AO781" i="13"/>
  <c r="AO782" i="13"/>
  <c r="AO934" i="13"/>
  <c r="AO949" i="13"/>
  <c r="AO493" i="13"/>
  <c r="AO494" i="13"/>
  <c r="AO603" i="13"/>
  <c r="AO604" i="13"/>
  <c r="AO600" i="13"/>
  <c r="AO595" i="13"/>
  <c r="AO596" i="13"/>
  <c r="AO659" i="13"/>
  <c r="AO660" i="13"/>
  <c r="AO594" i="13"/>
  <c r="AO661" i="13"/>
  <c r="AO592" i="13"/>
  <c r="AO593" i="13"/>
  <c r="AO1188" i="13"/>
  <c r="AO1013" i="13"/>
  <c r="AO1014" i="13"/>
  <c r="AO1007" i="13"/>
  <c r="AO1076" i="13"/>
  <c r="AO1077" i="13"/>
  <c r="AO1078" i="13"/>
  <c r="AO926" i="13"/>
  <c r="AO959" i="13"/>
  <c r="AO912" i="13"/>
  <c r="AO911" i="13"/>
  <c r="AO803" i="13"/>
  <c r="AO804" i="13"/>
  <c r="AO805" i="13"/>
  <c r="AO806" i="13"/>
  <c r="AO807" i="13"/>
  <c r="AO808" i="13"/>
  <c r="AO810" i="13"/>
  <c r="AO811" i="13"/>
  <c r="AO812" i="13"/>
  <c r="AO817" i="13"/>
  <c r="AO837" i="13"/>
  <c r="AO909" i="13"/>
  <c r="AO910" i="13"/>
  <c r="AO1097" i="13"/>
  <c r="AO1098" i="13"/>
  <c r="AO1100" i="13"/>
  <c r="AO128" i="13"/>
  <c r="AO109" i="13"/>
  <c r="AO1075" i="13"/>
  <c r="AO1107" i="13"/>
  <c r="AO529" i="13"/>
  <c r="AO194" i="13"/>
  <c r="AO197" i="13"/>
  <c r="AO13" i="13"/>
  <c r="AO14" i="13"/>
  <c r="AO184" i="13"/>
  <c r="AO582" i="13"/>
  <c r="AO583" i="13"/>
  <c r="AO531" i="13"/>
  <c r="AO530" i="13"/>
  <c r="AO1006" i="13"/>
  <c r="AO195" i="13"/>
  <c r="AO196" i="13"/>
  <c r="AO758" i="13"/>
  <c r="AO764" i="13"/>
  <c r="AO140" i="13"/>
  <c r="AO144" i="13"/>
  <c r="AO1150" i="13"/>
  <c r="AO1149" i="13"/>
  <c r="AO1196" i="13"/>
  <c r="AO1148" i="13"/>
  <c r="AO1147" i="13"/>
  <c r="AO1146" i="13"/>
  <c r="AO1142" i="13"/>
  <c r="AO1194" i="13"/>
  <c r="AO1193" i="13"/>
  <c r="AO1141" i="13"/>
  <c r="AO1140" i="13"/>
  <c r="AO513" i="13"/>
  <c r="AO1005" i="13"/>
  <c r="AO1004" i="13"/>
  <c r="AO1003" i="13"/>
  <c r="AO1000" i="13"/>
  <c r="AO988" i="13"/>
  <c r="AO987" i="13"/>
  <c r="AO998" i="13"/>
  <c r="AO997" i="13"/>
  <c r="AO996" i="13"/>
  <c r="AO995" i="13"/>
  <c r="AO994" i="13"/>
  <c r="AO993" i="13"/>
  <c r="AO989" i="13"/>
  <c r="AO990" i="13"/>
  <c r="AO991" i="13"/>
  <c r="AO992" i="13"/>
  <c r="AO1129" i="13"/>
  <c r="AO1130" i="13"/>
  <c r="AO1131" i="13"/>
  <c r="AO1132" i="13"/>
  <c r="AO467" i="13"/>
  <c r="AO468" i="13"/>
  <c r="AO469" i="13"/>
  <c r="AO579" i="13"/>
  <c r="AO411" i="13"/>
  <c r="AO389" i="13"/>
  <c r="AO390" i="13"/>
  <c r="AO464" i="13"/>
  <c r="AO465" i="13"/>
  <c r="AO466" i="13"/>
  <c r="AO1139" i="13"/>
  <c r="AO1138" i="13"/>
  <c r="AO1137" i="13"/>
  <c r="AO1136" i="13"/>
  <c r="AO1135" i="13"/>
  <c r="AO1134" i="13"/>
  <c r="AO1133" i="13"/>
  <c r="AO260" i="13"/>
  <c r="AO261" i="13"/>
  <c r="AO262" i="13"/>
  <c r="AO263" i="13"/>
  <c r="AO264" i="13"/>
  <c r="AO265" i="13"/>
  <c r="AO266" i="13"/>
  <c r="AO267" i="13"/>
  <c r="AO268" i="13"/>
  <c r="AO269" i="13"/>
  <c r="AO270" i="13"/>
  <c r="AO271" i="13"/>
  <c r="AO272" i="13"/>
  <c r="AO259" i="13"/>
  <c r="AO273" i="13"/>
  <c r="AO274" i="13"/>
  <c r="AO275" i="13"/>
  <c r="AO200" i="13"/>
  <c r="AO199" i="13"/>
  <c r="AO198" i="13"/>
  <c r="AO201" i="13"/>
  <c r="AO251" i="13"/>
  <c r="AO252" i="13"/>
  <c r="AO202" i="13"/>
  <c r="AO203" i="13"/>
  <c r="AO204" i="13"/>
  <c r="AO205" i="13"/>
  <c r="AO60" i="13"/>
  <c r="AO713" i="13"/>
  <c r="AO714" i="13"/>
  <c r="AO206" i="13"/>
  <c r="AO207" i="13"/>
  <c r="AO208" i="13"/>
  <c r="AO209" i="13"/>
  <c r="AO210" i="13"/>
  <c r="AO49" i="13"/>
  <c r="AO48" i="13"/>
  <c r="AO160" i="13"/>
  <c r="AO161" i="13"/>
  <c r="AO211" i="13"/>
  <c r="AO212" i="13"/>
  <c r="AO250" i="13"/>
  <c r="AO704" i="13"/>
  <c r="AO705" i="13"/>
  <c r="AO351" i="13"/>
  <c r="AO352" i="13"/>
  <c r="AO353" i="13"/>
  <c r="AO350" i="13"/>
  <c r="AO213" i="13"/>
  <c r="AO292" i="13"/>
  <c r="AO218" i="13"/>
  <c r="AO219" i="13"/>
  <c r="AO293" i="13"/>
  <c r="AO214" i="13"/>
  <c r="AO246" i="13"/>
  <c r="AO215" i="13"/>
  <c r="AO216" i="13"/>
  <c r="AO249" i="13"/>
  <c r="AO715" i="13"/>
  <c r="AO716" i="13"/>
  <c r="AO717" i="13"/>
  <c r="AO322" i="13"/>
  <c r="AO772" i="13"/>
  <c r="AO718" i="13"/>
  <c r="AO719" i="13"/>
  <c r="AO720" i="13"/>
  <c r="AO765" i="13"/>
  <c r="AO722" i="13"/>
  <c r="AO776" i="13"/>
  <c r="AO723" i="13"/>
  <c r="AO724" i="13"/>
  <c r="AO780" i="13"/>
  <c r="AO725" i="13"/>
  <c r="AO726" i="13"/>
  <c r="AO748" i="13"/>
  <c r="AO777" i="13"/>
  <c r="AO747" i="13"/>
  <c r="AO727" i="13"/>
  <c r="AO729" i="13"/>
  <c r="AO730" i="13"/>
  <c r="AO731" i="13"/>
  <c r="AO732" i="13"/>
  <c r="AO721" i="13"/>
  <c r="AO217" i="13"/>
  <c r="AO749" i="13"/>
  <c r="AO750" i="13"/>
  <c r="AO315" i="13"/>
  <c r="AO558" i="13"/>
  <c r="AO316" i="13"/>
  <c r="AO317" i="13"/>
  <c r="AO559" i="13"/>
  <c r="AO318" i="13"/>
  <c r="AO568" i="13"/>
  <c r="AO742" i="13"/>
  <c r="AO773" i="13"/>
  <c r="AO774" i="13"/>
  <c r="AO775" i="13"/>
  <c r="AO379" i="13"/>
  <c r="AO378" i="13"/>
  <c r="AO68" i="13"/>
  <c r="AO77" i="13"/>
  <c r="AO69" i="13"/>
  <c r="AO70" i="13"/>
  <c r="AO78" i="13"/>
  <c r="AO744" i="13"/>
  <c r="AO338" i="13"/>
  <c r="AO337" i="13"/>
  <c r="AO339" i="13"/>
  <c r="AO736" i="13"/>
  <c r="AO770" i="13"/>
  <c r="AO737" i="13"/>
  <c r="AO341" i="13"/>
  <c r="AO331" i="13"/>
  <c r="AO332" i="13"/>
  <c r="AO333" i="13"/>
  <c r="AO334" i="13"/>
  <c r="AO342" i="13"/>
  <c r="AO343" i="13"/>
  <c r="AO345" i="13"/>
  <c r="AO709" i="13"/>
  <c r="AO710" i="13"/>
  <c r="AO711" i="13"/>
  <c r="AO771" i="13"/>
  <c r="AO712" i="13"/>
  <c r="AO755" i="13"/>
  <c r="AO756" i="13"/>
  <c r="AO576" i="13"/>
  <c r="AO383" i="13"/>
  <c r="AO384" i="13"/>
  <c r="AO738" i="13"/>
  <c r="AO739" i="13"/>
  <c r="AO740" i="13"/>
  <c r="AO741" i="13"/>
  <c r="AO743" i="13"/>
  <c r="AO778" i="13"/>
  <c r="AO567" i="13"/>
  <c r="AO346" i="13"/>
  <c r="AO347" i="13"/>
  <c r="AO349" i="13"/>
  <c r="AO348" i="13"/>
  <c r="AO310" i="13"/>
  <c r="AO1067" i="13"/>
  <c r="AO1093" i="13"/>
  <c r="AO927" i="13"/>
  <c r="AO580" i="13"/>
  <c r="AO328" i="13"/>
  <c r="AO329" i="13"/>
  <c r="AO418" i="13"/>
  <c r="AO419" i="13"/>
  <c r="AO373" i="13"/>
  <c r="AO374" i="13"/>
  <c r="AO371" i="13"/>
  <c r="AO372" i="13"/>
  <c r="AO363" i="13"/>
  <c r="AO364" i="13"/>
  <c r="AO515" i="13"/>
  <c r="AO106" i="13"/>
  <c r="AO175" i="13"/>
  <c r="AO120" i="13"/>
  <c r="AO121" i="13"/>
  <c r="AO173" i="13"/>
  <c r="AO26" i="13"/>
  <c r="AO27" i="13"/>
  <c r="AO28" i="13"/>
  <c r="AO512" i="13"/>
  <c r="AO485" i="13"/>
  <c r="AO554" i="13"/>
  <c r="AO555" i="13"/>
  <c r="AO556" i="13"/>
  <c r="AO557" i="13"/>
  <c r="AO490" i="13"/>
  <c r="AO577" i="13"/>
  <c r="AO549" i="13"/>
  <c r="AO548" i="13"/>
  <c r="AO391" i="13"/>
  <c r="AO392" i="13"/>
  <c r="AO435" i="13"/>
  <c r="AO436" i="13"/>
  <c r="AO430" i="13"/>
  <c r="AO386" i="13"/>
  <c r="AO387" i="13"/>
  <c r="AO388" i="13"/>
  <c r="AO362" i="13"/>
  <c r="AO319" i="13"/>
  <c r="AO385" i="13"/>
  <c r="AO547" i="13"/>
  <c r="AO397" i="13"/>
  <c r="AO398" i="13"/>
  <c r="AO320" i="13"/>
  <c r="AO321" i="13"/>
  <c r="AO446" i="13"/>
  <c r="AO517" i="13"/>
  <c r="AO518" i="13"/>
  <c r="AO816" i="13"/>
  <c r="AO841" i="13"/>
  <c r="AO822" i="13"/>
  <c r="AO823" i="13"/>
  <c r="AO824" i="13"/>
  <c r="AO940" i="13"/>
  <c r="AO941" i="13"/>
  <c r="AO539" i="13"/>
  <c r="AO939" i="13"/>
  <c r="AO482" i="13"/>
  <c r="AO483" i="13"/>
  <c r="AO484" i="13"/>
  <c r="AO1079" i="13"/>
  <c r="AO813" i="13"/>
  <c r="AO814" i="13"/>
  <c r="AO815" i="13"/>
  <c r="AO928" i="13"/>
  <c r="AO929" i="13"/>
  <c r="AO560" i="13"/>
  <c r="AO377" i="13"/>
  <c r="AO516" i="13"/>
  <c r="AO66" i="13"/>
  <c r="AO67" i="13"/>
  <c r="AO569" i="13"/>
  <c r="AO417" i="13"/>
  <c r="AO1144" i="13"/>
  <c r="AO1143" i="13"/>
  <c r="AO952" i="13"/>
  <c r="AO866" i="13"/>
  <c r="AO919" i="13"/>
  <c r="AO918" i="13"/>
  <c r="AO818" i="13"/>
  <c r="AO819" i="13"/>
  <c r="AO895" i="13"/>
  <c r="AO896" i="13"/>
  <c r="AO829" i="13"/>
  <c r="AO830" i="13"/>
  <c r="AO835" i="13"/>
  <c r="AO836" i="13"/>
  <c r="AO330" i="13"/>
  <c r="AO358" i="13"/>
  <c r="AO359" i="13"/>
  <c r="AO867" i="13"/>
  <c r="AO872" i="13"/>
  <c r="AO873" i="13"/>
  <c r="AO877" i="13"/>
  <c r="AO532" i="13"/>
  <c r="AO831" i="13"/>
  <c r="AO897" i="13"/>
  <c r="AO900" i="13"/>
  <c r="AO901" i="13"/>
  <c r="AO902" i="13"/>
  <c r="AO858" i="13"/>
  <c r="AO859" i="13"/>
  <c r="AO1101" i="13"/>
  <c r="AO1102" i="13"/>
  <c r="AO1103" i="13"/>
  <c r="AO1104" i="13"/>
  <c r="AO1105" i="13"/>
  <c r="AO1109" i="13"/>
  <c r="AO1110" i="13"/>
  <c r="AO1111" i="13"/>
  <c r="AO1112" i="13"/>
  <c r="AO887" i="13"/>
  <c r="AO888" i="13"/>
  <c r="AO889" i="13"/>
  <c r="AO890" i="13"/>
  <c r="AO865" i="13"/>
  <c r="AO886" i="13"/>
  <c r="AO884" i="13"/>
  <c r="AO885" i="13"/>
  <c r="AO883" i="13"/>
  <c r="AO882" i="13"/>
  <c r="AO881" i="13"/>
  <c r="AO880" i="13"/>
  <c r="AO879" i="13"/>
  <c r="AO832" i="13"/>
  <c r="AO947" i="13"/>
  <c r="AO1113" i="13"/>
  <c r="AO1114" i="13"/>
  <c r="AO907" i="13"/>
  <c r="AO908" i="13"/>
  <c r="AO853" i="13"/>
  <c r="AO854" i="13"/>
  <c r="AO855" i="13"/>
  <c r="AO495" i="13"/>
  <c r="AO496" i="13"/>
  <c r="AO497" i="13"/>
  <c r="AO498" i="13"/>
  <c r="AO935" i="13"/>
  <c r="AO936" i="13"/>
  <c r="AO289" i="13"/>
  <c r="AO220" i="13"/>
  <c r="AO256" i="13"/>
  <c r="AO1123" i="13"/>
  <c r="AO570" i="13"/>
  <c r="AO344" i="13"/>
  <c r="AW834" i="13"/>
  <c r="AO833" i="13"/>
  <c r="AO461" i="13"/>
  <c r="AO462" i="13"/>
  <c r="AO834" i="13"/>
  <c r="J540" i="13"/>
  <c r="J575" i="13"/>
  <c r="BF688" i="13"/>
  <c r="BF7" i="13"/>
  <c r="BF687" i="13"/>
  <c r="BF6" i="13"/>
  <c r="BF5" i="13"/>
  <c r="BF4" i="13"/>
  <c r="BF3" i="13"/>
  <c r="BF2" i="13"/>
  <c r="BF985" i="13"/>
  <c r="BF984" i="13"/>
  <c r="BF983" i="13"/>
  <c r="BF982" i="13"/>
  <c r="BF981" i="13"/>
  <c r="BF980" i="13"/>
  <c r="BF979" i="13"/>
  <c r="BF978" i="13"/>
  <c r="BF977" i="13"/>
  <c r="BF976" i="13"/>
  <c r="BF191" i="13"/>
  <c r="BF701" i="13"/>
  <c r="BF702" i="13"/>
  <c r="BF783" i="13"/>
  <c r="BF306" i="13"/>
  <c r="BF307" i="13"/>
  <c r="BF308" i="13"/>
  <c r="BF309" i="13"/>
  <c r="BF400" i="13"/>
  <c r="BF311" i="13"/>
  <c r="BF312" i="13"/>
  <c r="BF304" i="13"/>
  <c r="BF305" i="13"/>
  <c r="BF313" i="13"/>
  <c r="BF314" i="13"/>
  <c r="BF303" i="13"/>
  <c r="BF1145" i="13"/>
  <c r="BF761" i="13"/>
  <c r="BF762" i="13"/>
  <c r="BF753" i="13"/>
  <c r="BF763" i="13"/>
  <c r="BF451" i="13"/>
  <c r="BF403" i="13"/>
  <c r="BF404" i="13"/>
  <c r="BF455" i="13"/>
  <c r="BF456" i="13"/>
  <c r="BF457" i="13"/>
  <c r="BF458" i="13"/>
  <c r="BF459" i="13"/>
  <c r="BF840" i="13"/>
  <c r="BF839" i="13"/>
  <c r="BF838" i="13"/>
  <c r="BF453" i="13"/>
  <c r="BF454" i="13"/>
  <c r="BF519" i="13"/>
  <c r="BF520" i="13"/>
  <c r="BF452" i="13"/>
  <c r="BF192" i="13"/>
  <c r="BF193" i="13"/>
  <c r="BF707" i="13"/>
  <c r="BF708" i="13"/>
  <c r="BF781" i="13"/>
  <c r="BF782" i="13"/>
  <c r="BF934" i="13"/>
  <c r="BF949" i="13"/>
  <c r="BF493" i="13"/>
  <c r="BF494" i="13"/>
  <c r="BF603" i="13"/>
  <c r="BF604" i="13"/>
  <c r="BF600" i="13"/>
  <c r="BF595" i="13"/>
  <c r="BF596" i="13"/>
  <c r="BF659" i="13"/>
  <c r="BF660" i="13"/>
  <c r="BF594" i="13"/>
  <c r="BF661" i="13"/>
  <c r="BF592" i="13"/>
  <c r="BF593" i="13"/>
  <c r="BF1188" i="13"/>
  <c r="BF1013" i="13"/>
  <c r="BF1014" i="13"/>
  <c r="BF1007" i="13"/>
  <c r="BF1076" i="13"/>
  <c r="BF1077" i="13"/>
  <c r="BF1078" i="13"/>
  <c r="BF926" i="13"/>
  <c r="BF959" i="13"/>
  <c r="BF912" i="13"/>
  <c r="BF911" i="13"/>
  <c r="BF803" i="13"/>
  <c r="BF804" i="13"/>
  <c r="BF805" i="13"/>
  <c r="BF806" i="13"/>
  <c r="BF807" i="13"/>
  <c r="BF808" i="13"/>
  <c r="BF810" i="13"/>
  <c r="BF811" i="13"/>
  <c r="BF812" i="13"/>
  <c r="BF817" i="13"/>
  <c r="BF837" i="13"/>
  <c r="BF909" i="13"/>
  <c r="BF910" i="13"/>
  <c r="BF1097" i="13"/>
  <c r="BF1098" i="13"/>
  <c r="BF1100" i="13"/>
  <c r="BF128" i="13"/>
  <c r="BF109" i="13"/>
  <c r="BF1075" i="13"/>
  <c r="BF1107" i="13"/>
  <c r="BF529" i="13"/>
  <c r="BF194" i="13"/>
  <c r="BF197" i="13"/>
  <c r="BF13" i="13"/>
  <c r="BF14" i="13"/>
  <c r="BF184" i="13"/>
  <c r="BF582" i="13"/>
  <c r="BF583" i="13"/>
  <c r="BF531" i="13"/>
  <c r="BF530" i="13"/>
  <c r="BF1006" i="13"/>
  <c r="BF195" i="13"/>
  <c r="BF196" i="13"/>
  <c r="BF758" i="13"/>
  <c r="BF764" i="13"/>
  <c r="BF140" i="13"/>
  <c r="BF144" i="13"/>
  <c r="BF1150" i="13"/>
  <c r="BF1149" i="13"/>
  <c r="BF1196" i="13"/>
  <c r="BF1148" i="13"/>
  <c r="BF1147" i="13"/>
  <c r="BF1146" i="13"/>
  <c r="BF1142" i="13"/>
  <c r="BF1194" i="13"/>
  <c r="BF1193" i="13"/>
  <c r="BF1141" i="13"/>
  <c r="BF1140" i="13"/>
  <c r="BF513" i="13"/>
  <c r="BF1005" i="13"/>
  <c r="BF1004" i="13"/>
  <c r="BF1003" i="13"/>
  <c r="BF1000" i="13"/>
  <c r="BF988" i="13"/>
  <c r="BF987" i="13"/>
  <c r="BF998" i="13"/>
  <c r="BF997" i="13"/>
  <c r="BF996" i="13"/>
  <c r="BF995" i="13"/>
  <c r="BF994" i="13"/>
  <c r="BF993" i="13"/>
  <c r="BF989" i="13"/>
  <c r="BF990" i="13"/>
  <c r="BF991" i="13"/>
  <c r="BF992" i="13"/>
  <c r="BF1129" i="13"/>
  <c r="BF1130" i="13"/>
  <c r="BF1131" i="13"/>
  <c r="BF1132" i="13"/>
  <c r="BF467" i="13"/>
  <c r="BF468" i="13"/>
  <c r="BF469" i="13"/>
  <c r="BF579" i="13"/>
  <c r="BF411" i="13"/>
  <c r="BF389" i="13"/>
  <c r="BF390" i="13"/>
  <c r="BF464" i="13"/>
  <c r="BF465" i="13"/>
  <c r="BF466" i="13"/>
  <c r="BF1139" i="13"/>
  <c r="BF1138" i="13"/>
  <c r="BF1137" i="13"/>
  <c r="BF1136" i="13"/>
  <c r="BF1135" i="13"/>
  <c r="BF1134" i="13"/>
  <c r="BF1133" i="13"/>
  <c r="BF260" i="13"/>
  <c r="BF261" i="13"/>
  <c r="BF262" i="13"/>
  <c r="BF263" i="13"/>
  <c r="BF264" i="13"/>
  <c r="BF265" i="13"/>
  <c r="BF266" i="13"/>
  <c r="BF267" i="13"/>
  <c r="BF268" i="13"/>
  <c r="BF269" i="13"/>
  <c r="BF270" i="13"/>
  <c r="BF271" i="13"/>
  <c r="BF272" i="13"/>
  <c r="BF259" i="13"/>
  <c r="BF273" i="13"/>
  <c r="BF274" i="13"/>
  <c r="BF275" i="13"/>
  <c r="BF200" i="13"/>
  <c r="BF199" i="13"/>
  <c r="BF198" i="13"/>
  <c r="BF201" i="13"/>
  <c r="BF251" i="13"/>
  <c r="BF252" i="13"/>
  <c r="BF202" i="13"/>
  <c r="BF203" i="13"/>
  <c r="BF204" i="13"/>
  <c r="BF205" i="13"/>
  <c r="BF60" i="13"/>
  <c r="BF713" i="13"/>
  <c r="BF714" i="13"/>
  <c r="BF206" i="13"/>
  <c r="BF207" i="13"/>
  <c r="BF208" i="13"/>
  <c r="BF209" i="13"/>
  <c r="BF210" i="13"/>
  <c r="BF49" i="13"/>
  <c r="BF48" i="13"/>
  <c r="BF160" i="13"/>
  <c r="BF161" i="13"/>
  <c r="BF211" i="13"/>
  <c r="BF212" i="13"/>
  <c r="BF250" i="13"/>
  <c r="BF704" i="13"/>
  <c r="BF705" i="13"/>
  <c r="BF351" i="13"/>
  <c r="BF352" i="13"/>
  <c r="BF353" i="13"/>
  <c r="BF350" i="13"/>
  <c r="BF213" i="13"/>
  <c r="BF292" i="13"/>
  <c r="BF218" i="13"/>
  <c r="BF219" i="13"/>
  <c r="BF293" i="13"/>
  <c r="BF214" i="13"/>
  <c r="BF246" i="13"/>
  <c r="BF215" i="13"/>
  <c r="BF216" i="13"/>
  <c r="BF249" i="13"/>
  <c r="BF715" i="13"/>
  <c r="BF716" i="13"/>
  <c r="BF717" i="13"/>
  <c r="BF322" i="13"/>
  <c r="BF772" i="13"/>
  <c r="BF718" i="13"/>
  <c r="BF719" i="13"/>
  <c r="BF720" i="13"/>
  <c r="BF765" i="13"/>
  <c r="BF722" i="13"/>
  <c r="BF776" i="13"/>
  <c r="BF723" i="13"/>
  <c r="BF724" i="13"/>
  <c r="BF780" i="13"/>
  <c r="BF725" i="13"/>
  <c r="BF726" i="13"/>
  <c r="BF748" i="13"/>
  <c r="BF777" i="13"/>
  <c r="BF747" i="13"/>
  <c r="BF727" i="13"/>
  <c r="BF729" i="13"/>
  <c r="BF730" i="13"/>
  <c r="BF731" i="13"/>
  <c r="BF732" i="13"/>
  <c r="BF721" i="13"/>
  <c r="BF217" i="13"/>
  <c r="BF749" i="13"/>
  <c r="BF750" i="13"/>
  <c r="BF315" i="13"/>
  <c r="BF558" i="13"/>
  <c r="BF316" i="13"/>
  <c r="BF317" i="13"/>
  <c r="BF559" i="13"/>
  <c r="BF318" i="13"/>
  <c r="BF568" i="13"/>
  <c r="BF742" i="13"/>
  <c r="BF773" i="13"/>
  <c r="BF774" i="13"/>
  <c r="BF775" i="13"/>
  <c r="BF379" i="13"/>
  <c r="BF378" i="13"/>
  <c r="BF68" i="13"/>
  <c r="BF77" i="13"/>
  <c r="BF69" i="13"/>
  <c r="BF70" i="13"/>
  <c r="BF78" i="13"/>
  <c r="BF744" i="13"/>
  <c r="BF338" i="13"/>
  <c r="BF337" i="13"/>
  <c r="BF339" i="13"/>
  <c r="BF736" i="13"/>
  <c r="BF770" i="13"/>
  <c r="BF737" i="13"/>
  <c r="BF341" i="13"/>
  <c r="BF331" i="13"/>
  <c r="BF332" i="13"/>
  <c r="BF333" i="13"/>
  <c r="BF334" i="13"/>
  <c r="BF342" i="13"/>
  <c r="BF343" i="13"/>
  <c r="BF345" i="13"/>
  <c r="BF709" i="13"/>
  <c r="BF710" i="13"/>
  <c r="BF711" i="13"/>
  <c r="BF771" i="13"/>
  <c r="BF712" i="13"/>
  <c r="BF755" i="13"/>
  <c r="BF756" i="13"/>
  <c r="BF576" i="13"/>
  <c r="BF383" i="13"/>
  <c r="BF384" i="13"/>
  <c r="BF738" i="13"/>
  <c r="BF739" i="13"/>
  <c r="BF740" i="13"/>
  <c r="BF741" i="13"/>
  <c r="BF743" i="13"/>
  <c r="BF778" i="13"/>
  <c r="BF567" i="13"/>
  <c r="BF346" i="13"/>
  <c r="BF347" i="13"/>
  <c r="BF349" i="13"/>
  <c r="BF348" i="13"/>
  <c r="BF310" i="13"/>
  <c r="BF1067" i="13"/>
  <c r="BF1093" i="13"/>
  <c r="BF927" i="13"/>
  <c r="BF580" i="13"/>
  <c r="BF328" i="13"/>
  <c r="BF329" i="13"/>
  <c r="BF418" i="13"/>
  <c r="BF419" i="13"/>
  <c r="BF373" i="13"/>
  <c r="BF374" i="13"/>
  <c r="BF371" i="13"/>
  <c r="BF372" i="13"/>
  <c r="BF363" i="13"/>
  <c r="BF364" i="13"/>
  <c r="BF515" i="13"/>
  <c r="BF106" i="13"/>
  <c r="BF175" i="13"/>
  <c r="BF120" i="13"/>
  <c r="BF121" i="13"/>
  <c r="BF173" i="13"/>
  <c r="BF26" i="13"/>
  <c r="BF27" i="13"/>
  <c r="BF28" i="13"/>
  <c r="BF512" i="13"/>
  <c r="BF485" i="13"/>
  <c r="BF554" i="13"/>
  <c r="BF555" i="13"/>
  <c r="BF556" i="13"/>
  <c r="BF557" i="13"/>
  <c r="BF490" i="13"/>
  <c r="BF577" i="13"/>
  <c r="BF549" i="13"/>
  <c r="BF548" i="13"/>
  <c r="BF391" i="13"/>
  <c r="BF392" i="13"/>
  <c r="BF435" i="13"/>
  <c r="BF436" i="13"/>
  <c r="BF430" i="13"/>
  <c r="BF386" i="13"/>
  <c r="BF387" i="13"/>
  <c r="BF388" i="13"/>
  <c r="BF362" i="13"/>
  <c r="BF319" i="13"/>
  <c r="BF385" i="13"/>
  <c r="BF547" i="13"/>
  <c r="BF397" i="13"/>
  <c r="BF398" i="13"/>
  <c r="BF320" i="13"/>
  <c r="BF321" i="13"/>
  <c r="BF446" i="13"/>
  <c r="BF517" i="13"/>
  <c r="BF518" i="13"/>
  <c r="BF816" i="13"/>
  <c r="BF841" i="13"/>
  <c r="BF822" i="13"/>
  <c r="BF823" i="13"/>
  <c r="BF824" i="13"/>
  <c r="BF940" i="13"/>
  <c r="BF941" i="13"/>
  <c r="BF539" i="13"/>
  <c r="BF939" i="13"/>
  <c r="BF482" i="13"/>
  <c r="BF483" i="13"/>
  <c r="BF484" i="13"/>
  <c r="BF1079" i="13"/>
  <c r="BF813" i="13"/>
  <c r="BF814" i="13"/>
  <c r="BF815" i="13"/>
  <c r="BF928" i="13"/>
  <c r="BF929" i="13"/>
  <c r="BF560" i="13"/>
  <c r="BF377" i="13"/>
  <c r="BF516" i="13"/>
  <c r="BF66" i="13"/>
  <c r="BF67" i="13"/>
  <c r="BF569" i="13"/>
  <c r="BF417" i="13"/>
  <c r="BF1144" i="13"/>
  <c r="BF1143" i="13"/>
  <c r="BF952" i="13"/>
  <c r="BF866" i="13"/>
  <c r="BF919" i="13"/>
  <c r="BF918" i="13"/>
  <c r="BF818" i="13"/>
  <c r="BF819" i="13"/>
  <c r="BF895" i="13"/>
  <c r="BF896" i="13"/>
  <c r="BF829" i="13"/>
  <c r="BF830" i="13"/>
  <c r="BF835" i="13"/>
  <c r="BF836" i="13"/>
  <c r="BF330" i="13"/>
  <c r="BF358" i="13"/>
  <c r="BF359" i="13"/>
  <c r="BF867" i="13"/>
  <c r="BF872" i="13"/>
  <c r="BF873" i="13"/>
  <c r="BF877" i="13"/>
  <c r="BF532" i="13"/>
  <c r="BF831" i="13"/>
  <c r="BF897" i="13"/>
  <c r="BF900" i="13"/>
  <c r="BF901" i="13"/>
  <c r="BF902" i="13"/>
  <c r="BF858" i="13"/>
  <c r="BF859" i="13"/>
  <c r="BF1101" i="13"/>
  <c r="BF1102" i="13"/>
  <c r="BF1103" i="13"/>
  <c r="BF1104" i="13"/>
  <c r="BF1105" i="13"/>
  <c r="BF1109" i="13"/>
  <c r="BF1110" i="13"/>
  <c r="BF1111" i="13"/>
  <c r="BF1112" i="13"/>
  <c r="BF887" i="13"/>
  <c r="BF888" i="13"/>
  <c r="BF889" i="13"/>
  <c r="BF890" i="13"/>
  <c r="BF865" i="13"/>
  <c r="BF886" i="13"/>
  <c r="BF884" i="13"/>
  <c r="BF885" i="13"/>
  <c r="BF883" i="13"/>
  <c r="BF882" i="13"/>
  <c r="BF881" i="13"/>
  <c r="BF880" i="13"/>
  <c r="BF879" i="13"/>
  <c r="BF832" i="13"/>
  <c r="BF947" i="13"/>
  <c r="BF1113" i="13"/>
  <c r="BF1114" i="13"/>
  <c r="BF907" i="13"/>
  <c r="BF908" i="13"/>
  <c r="BF853" i="13"/>
  <c r="BF854" i="13"/>
  <c r="BF855" i="13"/>
  <c r="BF495" i="13"/>
  <c r="BF496" i="13"/>
  <c r="BF497" i="13"/>
  <c r="BF498" i="13"/>
  <c r="BF935" i="13"/>
  <c r="BF936" i="13"/>
  <c r="BF289" i="13"/>
  <c r="BF220" i="13"/>
  <c r="BF256" i="13"/>
  <c r="BF1123" i="13"/>
  <c r="BF570" i="13"/>
  <c r="BF344" i="13"/>
  <c r="BF834" i="13"/>
  <c r="BF833" i="13"/>
  <c r="BF461" i="13"/>
  <c r="BF462" i="13"/>
  <c r="BF757" i="13"/>
  <c r="BF279" i="13"/>
  <c r="BF280" i="13"/>
  <c r="BF281" i="13"/>
  <c r="BF276" i="13"/>
  <c r="BF277" i="13"/>
  <c r="BF278" i="13"/>
  <c r="BF282" i="13"/>
  <c r="BF283" i="13"/>
  <c r="BF284" i="13"/>
  <c r="BF285" i="13"/>
  <c r="BF286" i="13"/>
  <c r="BF294" i="13"/>
  <c r="BF287" i="13"/>
  <c r="BF288" i="13"/>
  <c r="BF874" i="13"/>
  <c r="BF875" i="13"/>
  <c r="BF254" i="13"/>
  <c r="BF221" i="13"/>
  <c r="BF253" i="13"/>
  <c r="BF222" i="13"/>
  <c r="BF223" i="13"/>
  <c r="BF183" i="13"/>
  <c r="BF636" i="13"/>
  <c r="BF637" i="13"/>
  <c r="BF638" i="13"/>
  <c r="BF224" i="13"/>
  <c r="BF225" i="13"/>
  <c r="BF226" i="13"/>
  <c r="BF227" i="13"/>
  <c r="BF44" i="13"/>
  <c r="BF45" i="13"/>
  <c r="BF38" i="13"/>
  <c r="BF39" i="13"/>
  <c r="BF37" i="13"/>
  <c r="BF228" i="13"/>
  <c r="BF229" i="13"/>
  <c r="BF230" i="13"/>
  <c r="BF231" i="13"/>
  <c r="BF248" i="13"/>
  <c r="BF34" i="13"/>
  <c r="BF35" i="13"/>
  <c r="BF170" i="13"/>
  <c r="BF171" i="13"/>
  <c r="BF101" i="13"/>
  <c r="BF172" i="13"/>
  <c r="BF100" i="13"/>
  <c r="BF169" i="13"/>
  <c r="BF32" i="13"/>
  <c r="BF33" i="13"/>
  <c r="BF232" i="13"/>
  <c r="BF233" i="13"/>
  <c r="BF234" i="13"/>
  <c r="BF258" i="13"/>
  <c r="BF42" i="13"/>
  <c r="BF43" i="13"/>
  <c r="BF235" i="13"/>
  <c r="BF257" i="13"/>
  <c r="BF237" i="13"/>
  <c r="BF236" i="13"/>
  <c r="BF238" i="13"/>
  <c r="BF290" i="13"/>
  <c r="BF291" i="13"/>
  <c r="BF239" i="13"/>
  <c r="BF247" i="13"/>
  <c r="BF255" i="13"/>
  <c r="BF240" i="13"/>
  <c r="BF56" i="13"/>
  <c r="BF57" i="13"/>
  <c r="BF58" i="13"/>
  <c r="BF59" i="13"/>
  <c r="BF36" i="13"/>
  <c r="BF180" i="13"/>
  <c r="BF179" i="13"/>
  <c r="BF241" i="13"/>
  <c r="BF242" i="13"/>
  <c r="BF243" i="13"/>
  <c r="BF53" i="13"/>
  <c r="BF54" i="13"/>
  <c r="BF55" i="13"/>
  <c r="BF629" i="13"/>
  <c r="BF630" i="13"/>
  <c r="BF626" i="13"/>
  <c r="BF662" i="13"/>
  <c r="BF663" i="13"/>
  <c r="BF627" i="13"/>
  <c r="BF664" i="13"/>
  <c r="BF665" i="13"/>
  <c r="BF61" i="13"/>
  <c r="BF703" i="13"/>
  <c r="BF733" i="13"/>
  <c r="BF50" i="13"/>
  <c r="BF639" i="13"/>
  <c r="BF159" i="13"/>
  <c r="BF605" i="13"/>
  <c r="BF29" i="13"/>
  <c r="BF30" i="13"/>
  <c r="BF31" i="13"/>
  <c r="BF1045" i="13"/>
  <c r="BF1046" i="13"/>
  <c r="BF654" i="13"/>
  <c r="BF679" i="13"/>
  <c r="BF655" i="13"/>
  <c r="BF656" i="13"/>
  <c r="BF657" i="13"/>
  <c r="BF658" i="13"/>
  <c r="BF617" i="13"/>
  <c r="BF618" i="13"/>
  <c r="BF615" i="13"/>
  <c r="BF616" i="13"/>
  <c r="BF612" i="13"/>
  <c r="BF613" i="13"/>
  <c r="BF614" i="13"/>
  <c r="BF674" i="13"/>
  <c r="BF177" i="13"/>
  <c r="BF21" i="13"/>
  <c r="BF22" i="13"/>
  <c r="BF23" i="13"/>
  <c r="BF24" i="13"/>
  <c r="BF25" i="13"/>
  <c r="BF178" i="13"/>
  <c r="BF487" i="13"/>
  <c r="BF488" i="13"/>
  <c r="BF489" i="13"/>
  <c r="BF634" i="13"/>
  <c r="BF635" i="13"/>
  <c r="BF669" i="13"/>
  <c r="BF685" i="13"/>
  <c r="BF686" i="13"/>
  <c r="BF670" i="13"/>
  <c r="BF671" i="13"/>
  <c r="BF766" i="13"/>
  <c r="BF767" i="13"/>
  <c r="BF625" i="13"/>
  <c r="BF681" i="13"/>
  <c r="BF624" i="13"/>
  <c r="BF623" i="13"/>
  <c r="BF682" i="13"/>
  <c r="BF683" i="13"/>
  <c r="BF684" i="13"/>
  <c r="BF631" i="13"/>
  <c r="BF611" i="13"/>
  <c r="BF628" i="13"/>
  <c r="BF678" i="13"/>
  <c r="BF1161" i="13"/>
  <c r="BF1058" i="13"/>
  <c r="BF1057" i="13"/>
  <c r="BF601" i="13"/>
  <c r="BF602" i="13"/>
  <c r="BF621" i="13"/>
  <c r="BF1021" i="13"/>
  <c r="BF1020" i="13"/>
  <c r="BF1033" i="13"/>
  <c r="BF1022" i="13"/>
  <c r="BF1023" i="13"/>
  <c r="BF1120" i="13"/>
  <c r="BF1119" i="13"/>
  <c r="BF1015" i="13"/>
  <c r="BF1016" i="13"/>
  <c r="BF1017" i="13"/>
  <c r="BF1126" i="13"/>
  <c r="BF1127" i="13"/>
  <c r="BF1128" i="13"/>
  <c r="BF71" i="13"/>
  <c r="BF72" i="13"/>
  <c r="BF167" i="13"/>
  <c r="BF73" i="13"/>
  <c r="BF74" i="13"/>
  <c r="BF75" i="13"/>
  <c r="BF76" i="13"/>
  <c r="BF1065" i="13"/>
  <c r="BF1187" i="13"/>
  <c r="BF1186" i="13"/>
  <c r="BF1156" i="13"/>
  <c r="BF1157" i="13"/>
  <c r="BF85" i="13"/>
  <c r="BF79" i="13"/>
  <c r="BF137" i="13"/>
  <c r="BF138" i="13"/>
  <c r="BF139" i="13"/>
  <c r="BF1060" i="13"/>
  <c r="BF122" i="13"/>
  <c r="BF123" i="13"/>
  <c r="BF1047" i="13"/>
  <c r="BF1048" i="13"/>
  <c r="BF1049" i="13"/>
  <c r="BF1050" i="13"/>
  <c r="BF1051" i="13"/>
  <c r="BF1052" i="13"/>
  <c r="BF1053" i="13"/>
  <c r="BF1054" i="13"/>
  <c r="BF1034" i="13"/>
  <c r="BF1029" i="13"/>
  <c r="BF1035" i="13"/>
  <c r="BF1185" i="13"/>
  <c r="BF1191" i="13"/>
  <c r="BF1199" i="13"/>
  <c r="BF1200" i="13"/>
  <c r="BF1201" i="13"/>
  <c r="BF1202" i="13"/>
  <c r="BF1177" i="13"/>
  <c r="BF1171" i="13"/>
  <c r="BF1170" i="13"/>
  <c r="BF1184" i="13"/>
  <c r="BF1183" i="13"/>
  <c r="BF1207" i="13"/>
  <c r="BF1208" i="13"/>
  <c r="BF1209" i="13"/>
  <c r="BF1210" i="13"/>
  <c r="BF1211" i="13"/>
  <c r="BF1212" i="13"/>
  <c r="BF425" i="13"/>
  <c r="BF393" i="13"/>
  <c r="BF394" i="13"/>
  <c r="BF395" i="13"/>
  <c r="BF396" i="13"/>
  <c r="BF136" i="13"/>
  <c r="BF610" i="13"/>
  <c r="BF244" i="13"/>
  <c r="BF245" i="13"/>
  <c r="BF953" i="13"/>
  <c r="BF957" i="13"/>
  <c r="BF954" i="13"/>
  <c r="BF955" i="13"/>
  <c r="BF956" i="13"/>
  <c r="BF1216" i="13"/>
  <c r="BF1217" i="13"/>
  <c r="BF1218" i="13"/>
  <c r="BF97" i="13"/>
  <c r="BF103" i="13"/>
  <c r="BF104" i="13"/>
  <c r="BF105" i="13"/>
  <c r="BF1071" i="13"/>
  <c r="BF1072" i="13"/>
  <c r="BF91" i="13"/>
  <c r="BF92" i="13"/>
  <c r="BF93" i="13"/>
  <c r="BF162" i="13"/>
  <c r="BF65" i="13"/>
  <c r="BF163" i="13"/>
  <c r="BF672" i="13"/>
  <c r="BF156" i="13"/>
  <c r="BF141" i="13"/>
  <c r="BF62" i="13"/>
  <c r="BF164" i="13"/>
  <c r="BF165" i="13"/>
  <c r="BF166" i="13"/>
  <c r="BF752" i="13"/>
  <c r="BF51" i="13"/>
  <c r="BF52" i="13"/>
  <c r="BF735" i="13"/>
  <c r="BF751" i="13"/>
  <c r="BF63" i="13"/>
  <c r="BF64" i="13"/>
  <c r="BF107" i="13"/>
  <c r="BF108" i="13"/>
  <c r="BF112" i="13"/>
  <c r="BF111" i="13"/>
  <c r="BF110" i="13"/>
  <c r="BF113" i="13"/>
  <c r="BF41" i="13"/>
  <c r="BF95" i="13"/>
  <c r="BF96" i="13"/>
  <c r="BF94" i="13"/>
  <c r="BF181" i="13"/>
  <c r="BF46" i="13"/>
  <c r="BF47" i="13"/>
  <c r="BF134" i="13"/>
  <c r="BF135" i="13"/>
  <c r="BF89" i="13"/>
  <c r="BF90" i="13"/>
  <c r="BF12" i="13"/>
  <c r="BF168" i="13"/>
  <c r="BF10" i="13"/>
  <c r="BF11" i="13"/>
  <c r="BF15" i="13"/>
  <c r="BF16" i="13"/>
  <c r="BF1062" i="13"/>
  <c r="BF117" i="13"/>
  <c r="BF118" i="13"/>
  <c r="BF119" i="13"/>
  <c r="BF115" i="13"/>
  <c r="BF114" i="13"/>
  <c r="BF174" i="13"/>
  <c r="BF1066" i="13"/>
  <c r="BF116" i="13"/>
  <c r="BF84" i="13"/>
  <c r="BF80" i="13"/>
  <c r="BF81" i="13"/>
  <c r="BF82" i="13"/>
  <c r="BF83" i="13"/>
  <c r="BF145" i="13"/>
  <c r="BF142" i="13"/>
  <c r="BF143" i="13"/>
  <c r="BF176" i="13"/>
  <c r="BF86" i="13"/>
  <c r="BF87" i="13"/>
  <c r="BF88" i="13"/>
  <c r="BF129" i="13"/>
  <c r="BF130" i="13"/>
  <c r="BF131" i="13"/>
  <c r="BF132" i="13"/>
  <c r="BF133" i="13"/>
  <c r="BF18" i="13"/>
  <c r="BF182" i="13"/>
  <c r="BF19" i="13"/>
  <c r="BF20" i="13"/>
  <c r="BF125" i="13"/>
  <c r="BF126" i="13"/>
  <c r="BF124" i="13"/>
  <c r="BF127" i="13"/>
  <c r="BF146" i="13"/>
  <c r="BF147" i="13"/>
  <c r="BF154" i="13"/>
  <c r="BF155" i="13"/>
  <c r="BF148" i="13"/>
  <c r="BF149" i="13"/>
  <c r="BF150" i="13"/>
  <c r="BF151" i="13"/>
  <c r="BF152" i="13"/>
  <c r="BF153" i="13"/>
  <c r="BF157" i="13"/>
  <c r="BF158" i="13"/>
  <c r="BF675" i="13"/>
  <c r="BF676" i="13"/>
  <c r="BF692" i="13"/>
  <c r="BF666" i="13"/>
  <c r="BF667" i="13"/>
  <c r="BF668" i="13"/>
  <c r="BF650" i="13"/>
  <c r="BF652" i="13"/>
  <c r="BF653" i="13"/>
  <c r="BF651" i="13"/>
  <c r="BF633" i="13"/>
  <c r="BF632" i="13"/>
  <c r="BF693" i="13"/>
  <c r="BF17" i="13"/>
  <c r="BF680" i="13"/>
  <c r="BF673" i="13"/>
  <c r="BF642" i="13"/>
  <c r="BF643" i="13"/>
  <c r="BF689" i="13"/>
  <c r="BF690" i="13"/>
  <c r="BF691" i="13"/>
  <c r="BF102" i="13"/>
  <c r="BF619" i="13"/>
  <c r="BF620" i="13"/>
  <c r="BF597" i="13"/>
  <c r="BF598" i="13"/>
  <c r="BF599" i="13"/>
  <c r="BF640" i="13"/>
  <c r="BF641" i="13"/>
  <c r="BF644" i="13"/>
  <c r="BF645" i="13"/>
  <c r="BF646" i="13"/>
  <c r="BF647" i="13"/>
  <c r="BF648" i="13"/>
  <c r="BF649" i="13"/>
  <c r="BF1189" i="13"/>
  <c r="BF1190" i="13"/>
  <c r="BF1169" i="13"/>
  <c r="BF622" i="13"/>
  <c r="BF697" i="13"/>
  <c r="BF698" i="13"/>
  <c r="BF699" i="13"/>
  <c r="BF700" i="13"/>
  <c r="BF746" i="13"/>
  <c r="BF745" i="13"/>
  <c r="BF728" i="13"/>
  <c r="BF734" i="13"/>
  <c r="BF759" i="13"/>
  <c r="BF760" i="13"/>
  <c r="BF794" i="13"/>
  <c r="BF793" i="13"/>
  <c r="BF754" i="13"/>
  <c r="BF784" i="13"/>
  <c r="BF785" i="13"/>
  <c r="BF786" i="13"/>
  <c r="BF787" i="13"/>
  <c r="BF788" i="13"/>
  <c r="BF789" i="13"/>
  <c r="BF791" i="13"/>
  <c r="BF792" i="13"/>
  <c r="BF845" i="13"/>
  <c r="BF846" i="13"/>
  <c r="BF844" i="13"/>
  <c r="BF1094" i="13"/>
  <c r="BF1095" i="13"/>
  <c r="BF948" i="13"/>
  <c r="BF1096" i="13"/>
  <c r="BF1092" i="13"/>
  <c r="BF1083" i="13"/>
  <c r="BF1082" i="13"/>
  <c r="BF1106" i="13"/>
  <c r="BF1088" i="13"/>
  <c r="BF1089" i="13"/>
  <c r="BF1084" i="13"/>
  <c r="BF1085" i="13"/>
  <c r="BF1086" i="13"/>
  <c r="BF1087" i="13"/>
  <c r="BF1090" i="13"/>
  <c r="BF1091" i="13"/>
  <c r="BF930" i="13"/>
  <c r="BF958" i="13"/>
  <c r="BF1061" i="13"/>
  <c r="BF1036" i="13"/>
  <c r="BF1037" i="13"/>
  <c r="BF1038" i="13"/>
  <c r="BF1039" i="13"/>
  <c r="BF1063" i="13"/>
  <c r="BF1064" i="13"/>
  <c r="BF1116" i="13"/>
  <c r="BF1117" i="13"/>
  <c r="BF1118" i="13"/>
  <c r="BF1040" i="13"/>
  <c r="BF1124" i="13"/>
  <c r="BF1125" i="13"/>
  <c r="BF1030" i="13"/>
  <c r="BF1031" i="13"/>
  <c r="BF1032" i="13"/>
  <c r="BF1024" i="13"/>
  <c r="BF1025" i="13"/>
  <c r="BF1026" i="13"/>
  <c r="BF1027" i="13"/>
  <c r="BF1028" i="13"/>
  <c r="BF1018" i="13"/>
  <c r="BF1019" i="13"/>
  <c r="BF1080" i="13"/>
  <c r="BF1081" i="13"/>
  <c r="BF1070" i="13"/>
  <c r="BF1121" i="13"/>
  <c r="BF1122" i="13"/>
  <c r="BF999" i="13"/>
  <c r="BF986" i="13"/>
  <c r="BF943" i="13"/>
  <c r="BF944" i="13"/>
  <c r="BF1001" i="13"/>
  <c r="BF1002" i="13"/>
  <c r="BF1099" i="13"/>
  <c r="BF1056" i="13"/>
  <c r="BF1055" i="13"/>
  <c r="BF971" i="13"/>
  <c r="BF1115" i="13"/>
  <c r="BF970" i="13"/>
  <c r="BF1108" i="13"/>
  <c r="BF1041" i="13"/>
  <c r="BF1042" i="13"/>
  <c r="BF1043" i="13"/>
  <c r="BF1044" i="13"/>
  <c r="BF575" i="13"/>
  <c r="BF540" i="13"/>
  <c r="BF420" i="13"/>
  <c r="BF421" i="13"/>
  <c r="BF422" i="13"/>
  <c r="BF571" i="13"/>
  <c r="BF522" i="13"/>
  <c r="BF426" i="13"/>
  <c r="BF572" i="13"/>
  <c r="BF326" i="13"/>
  <c r="BF327" i="13"/>
  <c r="BF410" i="13"/>
  <c r="BF574" i="13"/>
  <c r="BF427" i="13"/>
  <c r="BF428" i="13"/>
  <c r="BF541" i="13"/>
  <c r="BF542" i="13"/>
  <c r="BF514" i="13"/>
  <c r="BF505" i="13"/>
  <c r="BF504" i="13"/>
  <c r="BF503" i="13"/>
  <c r="BF99" i="13"/>
  <c r="BF98" i="13"/>
  <c r="BF431" i="13"/>
  <c r="BF432" i="13"/>
  <c r="BF433" i="13"/>
  <c r="BF434" i="13"/>
  <c r="BF545" i="13"/>
  <c r="BF546" i="13"/>
  <c r="BF354" i="13"/>
  <c r="BF355" i="13"/>
  <c r="BF356" i="13"/>
  <c r="BF357" i="13"/>
  <c r="BF429" i="13"/>
  <c r="BF561" i="13"/>
  <c r="BF562" i="13"/>
  <c r="BF366" i="13"/>
  <c r="BF367" i="13"/>
  <c r="BF528" i="13"/>
  <c r="BF407" i="13"/>
  <c r="BF408" i="13"/>
  <c r="BF409" i="13"/>
  <c r="BF565" i="13"/>
  <c r="BF566" i="13"/>
  <c r="BF360" i="13"/>
  <c r="BF361" i="13"/>
  <c r="BF564" i="13"/>
  <c r="BF375" i="13"/>
  <c r="BF376" i="13"/>
  <c r="BF323" i="13"/>
  <c r="BF553" i="13"/>
  <c r="BF365" i="13"/>
  <c r="BF340" i="13"/>
  <c r="BF534" i="13"/>
  <c r="BF533" i="13"/>
  <c r="BF405" i="13"/>
  <c r="BF406" i="13"/>
  <c r="BF506" i="13"/>
  <c r="BF507" i="13"/>
  <c r="BF508" i="13"/>
  <c r="BF325" i="13"/>
  <c r="BF324" i="13"/>
  <c r="BF382" i="13"/>
  <c r="BF381" i="13"/>
  <c r="BF380" i="13"/>
  <c r="BF423" i="13"/>
  <c r="BF563" i="13"/>
  <c r="BF511" i="13"/>
  <c r="BF510" i="13"/>
  <c r="BF509" i="13"/>
  <c r="BF536" i="13"/>
  <c r="BF535" i="13"/>
  <c r="BF491" i="13"/>
  <c r="BF492" i="13"/>
  <c r="BF477" i="13"/>
  <c r="BF460" i="13"/>
  <c r="BF486" i="13"/>
  <c r="BF537" i="13"/>
  <c r="BF538" i="13"/>
  <c r="BF481" i="13"/>
  <c r="BF474" i="13"/>
  <c r="BF475" i="13"/>
  <c r="BF521" i="13"/>
  <c r="BF476" i="13"/>
  <c r="BF802" i="13"/>
  <c r="BF543" i="13"/>
  <c r="BF499" i="13"/>
  <c r="BF500" i="13"/>
  <c r="BF399" i="13"/>
  <c r="BF550" i="13"/>
  <c r="BF551" i="13"/>
  <c r="BF552" i="13"/>
  <c r="BF424" i="13"/>
  <c r="BF368" i="13"/>
  <c r="BF369" i="13"/>
  <c r="BF370" i="13"/>
  <c r="BF544" i="13"/>
  <c r="BF1074" i="13"/>
  <c r="BF1073" i="13"/>
  <c r="BF415" i="13"/>
  <c r="BF416" i="13"/>
  <c r="BF414" i="13"/>
  <c r="BF413" i="13"/>
  <c r="BF412" i="13"/>
  <c r="BF440" i="13"/>
  <c r="BF441" i="13"/>
  <c r="BF573" i="13"/>
  <c r="BF768" i="13"/>
  <c r="BF769" i="13"/>
  <c r="BF527" i="13"/>
  <c r="BF442" i="13"/>
  <c r="BF443" i="13"/>
  <c r="BF444" i="13"/>
  <c r="BF463" i="13"/>
  <c r="BF525" i="13"/>
  <c r="BF526" i="13"/>
  <c r="BF445" i="13"/>
  <c r="BF472" i="13"/>
  <c r="BF473" i="13"/>
  <c r="BF437" i="13"/>
  <c r="BF438" i="13"/>
  <c r="BF439" i="13"/>
  <c r="BF523" i="13"/>
  <c r="BF524" i="13"/>
  <c r="BF450" i="13"/>
  <c r="BF448" i="13"/>
  <c r="BF447" i="13"/>
  <c r="BF449" i="13"/>
  <c r="BF478" i="13"/>
  <c r="BF479" i="13"/>
  <c r="BF480" i="13"/>
  <c r="BF470" i="13"/>
  <c r="BF471" i="13"/>
  <c r="BF335" i="13"/>
  <c r="BF336" i="13"/>
  <c r="BF1059" i="13"/>
  <c r="BF578" i="13"/>
  <c r="BF1068" i="13"/>
  <c r="BF1069" i="13"/>
  <c r="BF401" i="13"/>
  <c r="BF402" i="13"/>
  <c r="BF586" i="13"/>
  <c r="BF587" i="13"/>
  <c r="BF588" i="13"/>
  <c r="BF589" i="13"/>
  <c r="BF590" i="13"/>
  <c r="BF591" i="13"/>
  <c r="BF581" i="13"/>
  <c r="BF1154" i="13"/>
  <c r="BF1155" i="13"/>
  <c r="BF1158" i="13"/>
  <c r="BF1159" i="13"/>
  <c r="BF1160" i="13"/>
  <c r="BF1172" i="13"/>
  <c r="BF1195" i="13"/>
  <c r="BF1165" i="13"/>
  <c r="BF1152" i="13"/>
  <c r="BF1206" i="13"/>
  <c r="BF1164" i="13"/>
  <c r="BF1203" i="13"/>
  <c r="BF1204" i="13"/>
  <c r="BF1166" i="13"/>
  <c r="BF1167" i="13"/>
  <c r="BF1197" i="13"/>
  <c r="BF1198" i="13"/>
  <c r="BF1163" i="13"/>
  <c r="BF1181" i="13"/>
  <c r="BF1182" i="13"/>
  <c r="BF1178" i="13"/>
  <c r="BF1179" i="13"/>
  <c r="BF1180" i="13"/>
  <c r="BF1151" i="13"/>
  <c r="BF1192" i="13"/>
  <c r="BF1168" i="13"/>
  <c r="BF1173" i="13"/>
  <c r="BF1174" i="13"/>
  <c r="BF1175" i="13"/>
  <c r="BF1176" i="13"/>
  <c r="BF1162" i="13"/>
  <c r="BF1205" i="13"/>
  <c r="BF1153" i="13"/>
  <c r="BF1213" i="13"/>
  <c r="BF1214" i="13"/>
  <c r="BF1215" i="13"/>
  <c r="BF1219" i="13"/>
  <c r="BF1220" i="13"/>
  <c r="BF790" i="13"/>
  <c r="BF964" i="13"/>
  <c r="BF898" i="13"/>
  <c r="BF899" i="13"/>
  <c r="BF963" i="13"/>
  <c r="BF903" i="13"/>
  <c r="BF904" i="13"/>
  <c r="BF892" i="13"/>
  <c r="BF891" i="13"/>
  <c r="BF893" i="13"/>
  <c r="BF894" i="13"/>
  <c r="BF820" i="13"/>
  <c r="BF821" i="13"/>
  <c r="BF916" i="13"/>
  <c r="BF917" i="13"/>
  <c r="BF913" i="13"/>
  <c r="BF878" i="13"/>
  <c r="BF868" i="13"/>
  <c r="BF869" i="13"/>
  <c r="BF876" i="13"/>
  <c r="BF965" i="13"/>
  <c r="BF862" i="13"/>
  <c r="BF861" i="13"/>
  <c r="BF860" i="13"/>
  <c r="BF863" i="13"/>
  <c r="BF864" i="13"/>
  <c r="BF850" i="13"/>
  <c r="BF842" i="13"/>
  <c r="BF843" i="13"/>
  <c r="BF945" i="13"/>
  <c r="BF946" i="13"/>
  <c r="BF847" i="13"/>
  <c r="BF848" i="13"/>
  <c r="BF849" i="13"/>
  <c r="BF501" i="13"/>
  <c r="BF502" i="13"/>
  <c r="BF851" i="13"/>
  <c r="BF852" i="13"/>
  <c r="BF921" i="13"/>
  <c r="BF942" i="13"/>
  <c r="BF920" i="13"/>
  <c r="BF974" i="13"/>
  <c r="BF975" i="13"/>
  <c r="BF951" i="13"/>
  <c r="BF924" i="13"/>
  <c r="BF925" i="13"/>
  <c r="BF972" i="13"/>
  <c r="BF931" i="13"/>
  <c r="BF932" i="13"/>
  <c r="BF933" i="13"/>
  <c r="BF825" i="13"/>
  <c r="BF826" i="13"/>
  <c r="BF827" i="13"/>
  <c r="BF828" i="13"/>
  <c r="BF937" i="13"/>
  <c r="BF938" i="13"/>
  <c r="BF973" i="13"/>
  <c r="BF870" i="13"/>
  <c r="BF871" i="13"/>
  <c r="BF914" i="13"/>
  <c r="BF915" i="13"/>
  <c r="BF922" i="13"/>
  <c r="BF905" i="13"/>
  <c r="BF906" i="13"/>
  <c r="BF923" i="13"/>
  <c r="BF856" i="13"/>
  <c r="BF857" i="13"/>
  <c r="BF950" i="13"/>
  <c r="BF967" i="13"/>
  <c r="BF585" i="13"/>
  <c r="BF584" i="13"/>
  <c r="BF969" i="13"/>
  <c r="BF968" i="13"/>
  <c r="BF966" i="13"/>
  <c r="BF962" i="13"/>
  <c r="BF301" i="13"/>
  <c r="BF302" i="13"/>
  <c r="BF1008" i="13"/>
  <c r="BF1009" i="13"/>
  <c r="BF1010" i="13"/>
  <c r="BF1011" i="13"/>
  <c r="BF1012" i="13"/>
  <c r="BF795" i="13"/>
  <c r="BF796" i="13"/>
  <c r="BF809" i="13"/>
  <c r="BF797" i="13"/>
  <c r="BF960" i="13"/>
  <c r="BF961" i="13"/>
  <c r="BF798" i="13"/>
  <c r="BF799" i="13"/>
  <c r="BF800" i="13"/>
  <c r="BF801" i="13"/>
  <c r="BF295" i="13"/>
  <c r="BF296" i="13"/>
  <c r="BF300" i="13"/>
  <c r="BF298" i="13"/>
  <c r="BF299" i="13"/>
  <c r="BF185" i="13"/>
  <c r="BF188" i="13"/>
  <c r="BF189" i="13"/>
  <c r="BF190" i="13"/>
  <c r="BF40" i="13"/>
  <c r="BF677" i="13"/>
  <c r="BF609" i="13"/>
  <c r="BF694" i="13"/>
  <c r="BF695" i="13"/>
  <c r="BF696" i="13"/>
  <c r="BF607" i="13"/>
  <c r="BF608" i="13"/>
  <c r="BF606" i="13"/>
  <c r="BF8" i="13"/>
  <c r="BF9" i="13"/>
  <c r="BF187" i="13"/>
  <c r="BF706" i="13"/>
  <c r="BF779" i="13"/>
  <c r="BF297" i="13"/>
  <c r="BF186" i="13"/>
  <c r="D7" i="10"/>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119" i="2"/>
  <c r="AB120" i="2"/>
  <c r="AB121" i="2"/>
  <c r="AB122" i="2"/>
  <c r="AB123" i="2"/>
  <c r="AB124"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J321" i="13"/>
  <c r="J320" i="13"/>
  <c r="H320" i="13"/>
  <c r="H321" i="13"/>
  <c r="X1221" i="13" l="1"/>
  <c r="AK1221" i="13"/>
  <c r="T1221" i="13"/>
  <c r="AG1221" i="13"/>
  <c r="P1221" i="13"/>
  <c r="AB1221" i="13"/>
  <c r="AO1221" i="13"/>
  <c r="AW1221" i="13"/>
  <c r="AS1221" i="13"/>
  <c r="U1233" i="13"/>
  <c r="B15" i="6" s="1"/>
  <c r="D15" i="6" s="1"/>
  <c r="J30" i="6"/>
  <c r="T1233" i="13"/>
  <c r="B14" i="6" s="1"/>
  <c r="D14" i="6" s="1"/>
  <c r="G82" i="2"/>
  <c r="G110" i="2"/>
  <c r="G68" i="2"/>
  <c r="G34" i="2"/>
  <c r="G50" i="2"/>
  <c r="G58" i="2"/>
  <c r="X116" i="2"/>
  <c r="X92" i="2"/>
  <c r="G102" i="2"/>
  <c r="G18" i="2"/>
  <c r="G52" i="2"/>
  <c r="X108" i="2"/>
  <c r="G84" i="2"/>
  <c r="X12" i="2"/>
  <c r="X100" i="2"/>
  <c r="G76" i="2"/>
  <c r="G109" i="2"/>
  <c r="G92" i="2"/>
  <c r="K320" i="13"/>
  <c r="J29" i="6"/>
  <c r="I29" i="6"/>
  <c r="I32" i="6" s="1"/>
  <c r="S1230" i="13"/>
  <c r="S1233" i="13" s="1"/>
  <c r="K540" i="13"/>
  <c r="K321" i="13"/>
  <c r="G123" i="2"/>
  <c r="G115" i="2"/>
  <c r="G67" i="2"/>
  <c r="G59" i="2"/>
  <c r="G51" i="2"/>
  <c r="G43" i="2"/>
  <c r="G35" i="2"/>
  <c r="G27" i="2"/>
  <c r="G19" i="2"/>
  <c r="G106" i="2"/>
  <c r="G98" i="2"/>
  <c r="G90" i="2"/>
  <c r="G86" i="2"/>
  <c r="G78" i="2"/>
  <c r="G74" i="2"/>
  <c r="G66" i="2"/>
  <c r="G54" i="2"/>
  <c r="G42" i="2"/>
  <c r="G26" i="2"/>
  <c r="G10" i="2"/>
  <c r="G93" i="2"/>
  <c r="G100" i="2"/>
  <c r="G12" i="2"/>
  <c r="G116" i="2"/>
  <c r="G108" i="2"/>
  <c r="X118" i="2"/>
  <c r="X114" i="2"/>
  <c r="X110" i="2"/>
  <c r="X106" i="2"/>
  <c r="X102" i="2"/>
  <c r="X98" i="2"/>
  <c r="X94" i="2"/>
  <c r="X90" i="2"/>
  <c r="X86" i="2"/>
  <c r="X82" i="2"/>
  <c r="X78" i="2"/>
  <c r="X74" i="2"/>
  <c r="X70" i="2"/>
  <c r="X66" i="2"/>
  <c r="X121" i="2"/>
  <c r="X117" i="2"/>
  <c r="X113" i="2"/>
  <c r="X109" i="2"/>
  <c r="X105" i="2"/>
  <c r="X101" i="2"/>
  <c r="X97" i="2"/>
  <c r="X93" i="2"/>
  <c r="X89" i="2"/>
  <c r="X85" i="2"/>
  <c r="X81" i="2"/>
  <c r="X77" i="2"/>
  <c r="X73" i="2"/>
  <c r="X69" i="2"/>
  <c r="X65" i="2"/>
  <c r="X61" i="2"/>
  <c r="X57" i="2"/>
  <c r="X53" i="2"/>
  <c r="X49" i="2"/>
  <c r="X45" i="2"/>
  <c r="X41" i="2"/>
  <c r="X37" i="2"/>
  <c r="X33" i="2"/>
  <c r="X29" i="2"/>
  <c r="X25" i="2"/>
  <c r="X21" i="2"/>
  <c r="X17" i="2"/>
  <c r="X13" i="2"/>
  <c r="G60" i="2"/>
  <c r="G44" i="2"/>
  <c r="G36" i="2"/>
  <c r="G107" i="2"/>
  <c r="G99" i="2"/>
  <c r="G91" i="2"/>
  <c r="G83" i="2"/>
  <c r="G75" i="2"/>
  <c r="G11" i="2"/>
  <c r="X84" i="2"/>
  <c r="X76" i="2"/>
  <c r="X68" i="2"/>
  <c r="X60" i="2"/>
  <c r="X52" i="2"/>
  <c r="X44" i="2"/>
  <c r="X36" i="2"/>
  <c r="X28" i="2"/>
  <c r="X20" i="2"/>
  <c r="G114" i="2"/>
  <c r="G37" i="2"/>
  <c r="G28" i="2"/>
  <c r="G20" i="2"/>
  <c r="X123" i="2"/>
  <c r="X119" i="2"/>
  <c r="X115" i="2"/>
  <c r="X111" i="2"/>
  <c r="X107" i="2"/>
  <c r="X103" i="2"/>
  <c r="X99" i="2"/>
  <c r="X95" i="2"/>
  <c r="X91" i="2"/>
  <c r="X87" i="2"/>
  <c r="X83" i="2"/>
  <c r="X79" i="2"/>
  <c r="X75" i="2"/>
  <c r="X71" i="2"/>
  <c r="X67" i="2"/>
  <c r="X63" i="2"/>
  <c r="X59" i="2"/>
  <c r="X55" i="2"/>
  <c r="X51" i="2"/>
  <c r="X47" i="2"/>
  <c r="X43" i="2"/>
  <c r="X39" i="2"/>
  <c r="X35" i="2"/>
  <c r="X31" i="2"/>
  <c r="X27" i="2"/>
  <c r="X23" i="2"/>
  <c r="X19" i="2"/>
  <c r="X15" i="2"/>
  <c r="X11" i="2"/>
  <c r="G21" i="2"/>
  <c r="G53" i="2"/>
  <c r="X62" i="2"/>
  <c r="X58" i="2"/>
  <c r="X54" i="2"/>
  <c r="X50" i="2"/>
  <c r="X46" i="2"/>
  <c r="X42" i="2"/>
  <c r="X38" i="2"/>
  <c r="X34" i="2"/>
  <c r="X30" i="2"/>
  <c r="X26" i="2"/>
  <c r="X22" i="2"/>
  <c r="X18" i="2"/>
  <c r="X14" i="2"/>
  <c r="G120" i="2"/>
  <c r="X120" i="2"/>
  <c r="G112" i="2"/>
  <c r="X112" i="2"/>
  <c r="G104" i="2"/>
  <c r="X104" i="2"/>
  <c r="G96" i="2"/>
  <c r="X96" i="2"/>
  <c r="G88" i="2"/>
  <c r="X88" i="2"/>
  <c r="G80" i="2"/>
  <c r="X80" i="2"/>
  <c r="G72" i="2"/>
  <c r="X72" i="2"/>
  <c r="G64" i="2"/>
  <c r="X64" i="2"/>
  <c r="G56" i="2"/>
  <c r="X56" i="2"/>
  <c r="G48" i="2"/>
  <c r="X48" i="2"/>
  <c r="G40" i="2"/>
  <c r="X40" i="2"/>
  <c r="G32" i="2"/>
  <c r="X32" i="2"/>
  <c r="G24" i="2"/>
  <c r="X24" i="2"/>
  <c r="G16" i="2"/>
  <c r="X16" i="2"/>
  <c r="G119" i="2"/>
  <c r="G118" i="2"/>
  <c r="G111" i="2"/>
  <c r="G94" i="2"/>
  <c r="G87" i="2"/>
  <c r="G70" i="2"/>
  <c r="G62" i="2"/>
  <c r="G55" i="2"/>
  <c r="G46" i="2"/>
  <c r="G38" i="2"/>
  <c r="G30" i="2"/>
  <c r="G23" i="2"/>
  <c r="G22" i="2"/>
  <c r="G14" i="2"/>
  <c r="G117" i="2"/>
  <c r="G101" i="2"/>
  <c r="G85" i="2"/>
  <c r="G77" i="2"/>
  <c r="G69" i="2"/>
  <c r="G61" i="2"/>
  <c r="G45" i="2"/>
  <c r="G29" i="2"/>
  <c r="G13" i="2"/>
  <c r="X10" i="2"/>
  <c r="X122" i="2"/>
  <c r="G122" i="2"/>
  <c r="G124" i="2"/>
  <c r="X124" i="2"/>
  <c r="G103" i="2"/>
  <c r="G95" i="2"/>
  <c r="G79" i="2"/>
  <c r="G71" i="2"/>
  <c r="G63" i="2"/>
  <c r="G47" i="2"/>
  <c r="G39" i="2"/>
  <c r="G31" i="2"/>
  <c r="G15" i="2"/>
  <c r="G121" i="2"/>
  <c r="G113" i="2"/>
  <c r="G105" i="2"/>
  <c r="G97" i="2"/>
  <c r="G89" i="2"/>
  <c r="G81" i="2"/>
  <c r="G73" i="2"/>
  <c r="G65" i="2"/>
  <c r="G57" i="2"/>
  <c r="G49" i="2"/>
  <c r="G41" i="2"/>
  <c r="G33" i="2"/>
  <c r="G25" i="2"/>
  <c r="G17" i="2"/>
  <c r="AC1221" i="13" l="1"/>
  <c r="J32" i="6"/>
  <c r="B13" i="6"/>
  <c r="D13" i="6" s="1"/>
  <c r="H29" i="6"/>
  <c r="H32" i="6" s="1"/>
  <c r="AG115" i="13"/>
  <c r="AW187" i="13" l="1"/>
  <c r="AW706" i="13"/>
  <c r="AW779" i="13"/>
  <c r="AW295" i="13"/>
  <c r="AW296" i="13"/>
  <c r="AW297" i="13"/>
  <c r="AW298" i="13"/>
  <c r="AW299" i="13"/>
  <c r="AW300" i="13"/>
  <c r="AW301" i="13"/>
  <c r="AW302" i="13"/>
  <c r="AW1008" i="13"/>
  <c r="AW1009" i="13"/>
  <c r="AW1010" i="13"/>
  <c r="AW1011" i="13"/>
  <c r="AW1012" i="13"/>
  <c r="AW795" i="13"/>
  <c r="AW796" i="13"/>
  <c r="AW809" i="13"/>
  <c r="AW797" i="13"/>
  <c r="AW960" i="13"/>
  <c r="AW961" i="13"/>
  <c r="AW798" i="13"/>
  <c r="AW799" i="13"/>
  <c r="AW800" i="13"/>
  <c r="AW801" i="13"/>
  <c r="AW185" i="13"/>
  <c r="AW188" i="13"/>
  <c r="AW189" i="13"/>
  <c r="AW190" i="13"/>
  <c r="AW40" i="13"/>
  <c r="AW677" i="13"/>
  <c r="AW609" i="13"/>
  <c r="AW694" i="13"/>
  <c r="AW695" i="13"/>
  <c r="AW696" i="13"/>
  <c r="AW607" i="13"/>
  <c r="AW608" i="13"/>
  <c r="AW606" i="13"/>
  <c r="AW8" i="13"/>
  <c r="AW9" i="13"/>
  <c r="AW688" i="13"/>
  <c r="AW7" i="13"/>
  <c r="AW687" i="13"/>
  <c r="AW6" i="13"/>
  <c r="AW5" i="13"/>
  <c r="AW4" i="13"/>
  <c r="AW3" i="13"/>
  <c r="AW2" i="13"/>
  <c r="AW985" i="13"/>
  <c r="AW984" i="13"/>
  <c r="AW983" i="13"/>
  <c r="AW982" i="13"/>
  <c r="AW981" i="13"/>
  <c r="AW980" i="13"/>
  <c r="AW979" i="13"/>
  <c r="AW978" i="13"/>
  <c r="AW977" i="13"/>
  <c r="AW976" i="13"/>
  <c r="AW191" i="13"/>
  <c r="AW701" i="13"/>
  <c r="AW702" i="13"/>
  <c r="AW783" i="13"/>
  <c r="AW311" i="13"/>
  <c r="AW312" i="13"/>
  <c r="AW313" i="13"/>
  <c r="AW314" i="13"/>
  <c r="AW303" i="13"/>
  <c r="AW304" i="13"/>
  <c r="AW305" i="13"/>
  <c r="AW306" i="13"/>
  <c r="AW307" i="13"/>
  <c r="AW308" i="13"/>
  <c r="AW309" i="13"/>
  <c r="AW400" i="13"/>
  <c r="AW1145" i="13"/>
  <c r="AW761" i="13"/>
  <c r="AW762" i="13"/>
  <c r="AW753" i="13"/>
  <c r="AW763" i="13"/>
  <c r="AW451" i="13"/>
  <c r="AW452" i="13"/>
  <c r="AW453" i="13"/>
  <c r="AW454" i="13"/>
  <c r="AW519" i="13"/>
  <c r="AW520" i="13"/>
  <c r="AW403" i="13"/>
  <c r="AW404" i="13"/>
  <c r="AW455" i="13"/>
  <c r="AW456" i="13"/>
  <c r="AW457" i="13"/>
  <c r="AW458" i="13"/>
  <c r="AW459" i="13"/>
  <c r="AW840" i="13"/>
  <c r="AW839" i="13"/>
  <c r="AW838" i="13"/>
  <c r="AW192" i="13"/>
  <c r="AW193" i="13"/>
  <c r="AW707" i="13"/>
  <c r="AW708" i="13"/>
  <c r="AW781" i="13"/>
  <c r="AW782" i="13"/>
  <c r="AW934" i="13"/>
  <c r="AW949" i="13"/>
  <c r="AW493" i="13"/>
  <c r="AW494" i="13"/>
  <c r="AW603" i="13"/>
  <c r="AW604" i="13"/>
  <c r="AW600" i="13"/>
  <c r="AW595" i="13"/>
  <c r="AW596" i="13"/>
  <c r="AW659" i="13"/>
  <c r="AW660" i="13"/>
  <c r="AW594" i="13"/>
  <c r="AW661" i="13"/>
  <c r="AW592" i="13"/>
  <c r="AW593" i="13"/>
  <c r="AW1188" i="13"/>
  <c r="AW1013" i="13"/>
  <c r="AW1014" i="13"/>
  <c r="AW1007" i="13"/>
  <c r="AW1076" i="13"/>
  <c r="AW1077" i="13"/>
  <c r="AW1078" i="13"/>
  <c r="AW926" i="13"/>
  <c r="AW959" i="13"/>
  <c r="AW912" i="13"/>
  <c r="AW911" i="13"/>
  <c r="AW803" i="13"/>
  <c r="AW804" i="13"/>
  <c r="AW805" i="13"/>
  <c r="AW806" i="13"/>
  <c r="AW807" i="13"/>
  <c r="AW808" i="13"/>
  <c r="AW810" i="13"/>
  <c r="AW811" i="13"/>
  <c r="AW812" i="13"/>
  <c r="AW817" i="13"/>
  <c r="AW837" i="13"/>
  <c r="AW909" i="13"/>
  <c r="AW910" i="13"/>
  <c r="AW1097" i="13"/>
  <c r="AW1098" i="13"/>
  <c r="AW1100" i="13"/>
  <c r="AW128" i="13"/>
  <c r="AW109" i="13"/>
  <c r="AW1075" i="13"/>
  <c r="AW1107" i="13"/>
  <c r="AW194" i="13"/>
  <c r="AW197" i="13"/>
  <c r="AW13" i="13"/>
  <c r="AW14" i="13"/>
  <c r="AW184" i="13"/>
  <c r="AW529" i="13"/>
  <c r="AW582" i="13"/>
  <c r="AW583" i="13"/>
  <c r="AW531" i="13"/>
  <c r="AW530" i="13"/>
  <c r="AW1006" i="13"/>
  <c r="AW195" i="13"/>
  <c r="AW196" i="13"/>
  <c r="AW758" i="13"/>
  <c r="AW764" i="13"/>
  <c r="AW140" i="13"/>
  <c r="AW144" i="13"/>
  <c r="AW1150" i="13"/>
  <c r="AW1149" i="13"/>
  <c r="AW1196" i="13"/>
  <c r="AW1148" i="13"/>
  <c r="AW1147" i="13"/>
  <c r="AW1146" i="13"/>
  <c r="AW1142" i="13"/>
  <c r="AW1194" i="13"/>
  <c r="AW1193" i="13"/>
  <c r="AW1141" i="13"/>
  <c r="AW1140" i="13"/>
  <c r="AW513" i="13"/>
  <c r="AW1005" i="13"/>
  <c r="AW1004" i="13"/>
  <c r="AW1003" i="13"/>
  <c r="AW1000" i="13"/>
  <c r="AW988" i="13"/>
  <c r="AW987" i="13"/>
  <c r="AW998" i="13"/>
  <c r="AW997" i="13"/>
  <c r="AW996" i="13"/>
  <c r="AW995" i="13"/>
  <c r="AW994" i="13"/>
  <c r="AW993" i="13"/>
  <c r="AW989" i="13"/>
  <c r="AW990" i="13"/>
  <c r="AW991" i="13"/>
  <c r="AW992" i="13"/>
  <c r="AW1129" i="13"/>
  <c r="AW1130" i="13"/>
  <c r="AW1131" i="13"/>
  <c r="AW1132" i="13"/>
  <c r="AW411" i="13"/>
  <c r="AW389" i="13"/>
  <c r="AW390" i="13"/>
  <c r="AW464" i="13"/>
  <c r="AW465" i="13"/>
  <c r="AW466" i="13"/>
  <c r="AW467" i="13"/>
  <c r="AW468" i="13"/>
  <c r="AW469" i="13"/>
  <c r="AW579" i="13"/>
  <c r="AW1139" i="13"/>
  <c r="AW1138" i="13"/>
  <c r="AW1137" i="13"/>
  <c r="AW1136" i="13"/>
  <c r="AW1135" i="13"/>
  <c r="AW1134" i="13"/>
  <c r="AW1133" i="13"/>
  <c r="AW260" i="13"/>
  <c r="AW261" i="13"/>
  <c r="AW262" i="13"/>
  <c r="AW263" i="13"/>
  <c r="AW264" i="13"/>
  <c r="AW265" i="13"/>
  <c r="AW266" i="13"/>
  <c r="AW267" i="13"/>
  <c r="AW268" i="13"/>
  <c r="AW269" i="13"/>
  <c r="AW270" i="13"/>
  <c r="AW271" i="13"/>
  <c r="AW272" i="13"/>
  <c r="AW259" i="13"/>
  <c r="AW273" i="13"/>
  <c r="AW274" i="13"/>
  <c r="AW275" i="13"/>
  <c r="AW200" i="13"/>
  <c r="AW199" i="13"/>
  <c r="AW198" i="13"/>
  <c r="AW201" i="13"/>
  <c r="AW251" i="13"/>
  <c r="AW252" i="13"/>
  <c r="AW202" i="13"/>
  <c r="AW203" i="13"/>
  <c r="AW204" i="13"/>
  <c r="AW205" i="13"/>
  <c r="AW60" i="13"/>
  <c r="AW713" i="13"/>
  <c r="AW714" i="13"/>
  <c r="AW206" i="13"/>
  <c r="AW207" i="13"/>
  <c r="AW208" i="13"/>
  <c r="AW209" i="13"/>
  <c r="AW210" i="13"/>
  <c r="AW49" i="13"/>
  <c r="AW48" i="13"/>
  <c r="AW160" i="13"/>
  <c r="AW161" i="13"/>
  <c r="AW211" i="13"/>
  <c r="AW212" i="13"/>
  <c r="AW250" i="13"/>
  <c r="AW704" i="13"/>
  <c r="AW705" i="13"/>
  <c r="AW350" i="13"/>
  <c r="AW351" i="13"/>
  <c r="AW352" i="13"/>
  <c r="AW353" i="13"/>
  <c r="AW213" i="13"/>
  <c r="AW292" i="13"/>
  <c r="AW218" i="13"/>
  <c r="AW219" i="13"/>
  <c r="AW293" i="13"/>
  <c r="AW214" i="13"/>
  <c r="AW246" i="13"/>
  <c r="AW215" i="13"/>
  <c r="AW216" i="13"/>
  <c r="AW249" i="13"/>
  <c r="AW715" i="13"/>
  <c r="AW716" i="13"/>
  <c r="AW717" i="13"/>
  <c r="AW322" i="13"/>
  <c r="AW772" i="13"/>
  <c r="AW718" i="13"/>
  <c r="AW719" i="13"/>
  <c r="AW720" i="13"/>
  <c r="AW765" i="13"/>
  <c r="AW722" i="13"/>
  <c r="AW776" i="13"/>
  <c r="AW723" i="13"/>
  <c r="AW724" i="13"/>
  <c r="AW780" i="13"/>
  <c r="AW725" i="13"/>
  <c r="AW726" i="13"/>
  <c r="AW748" i="13"/>
  <c r="AW777" i="13"/>
  <c r="AW747" i="13"/>
  <c r="AW727" i="13"/>
  <c r="AW729" i="13"/>
  <c r="AW730" i="13"/>
  <c r="AW731" i="13"/>
  <c r="AW732" i="13"/>
  <c r="AW721" i="13"/>
  <c r="AW217" i="13"/>
  <c r="AW749" i="13"/>
  <c r="AW750" i="13"/>
  <c r="AW315" i="13"/>
  <c r="AW558" i="13"/>
  <c r="AW316" i="13"/>
  <c r="AW317" i="13"/>
  <c r="AW559" i="13"/>
  <c r="AW318" i="13"/>
  <c r="AW568" i="13"/>
  <c r="AW742" i="13"/>
  <c r="AW773" i="13"/>
  <c r="AW774" i="13"/>
  <c r="AW775" i="13"/>
  <c r="AW378" i="13"/>
  <c r="AW379" i="13"/>
  <c r="AW68" i="13"/>
  <c r="AW77" i="13"/>
  <c r="AW69" i="13"/>
  <c r="AW70" i="13"/>
  <c r="AW78" i="13"/>
  <c r="AW338" i="13"/>
  <c r="AW337" i="13"/>
  <c r="AW339" i="13"/>
  <c r="AW744" i="13"/>
  <c r="AW736" i="13"/>
  <c r="AW770" i="13"/>
  <c r="AW737" i="13"/>
  <c r="AW341" i="13"/>
  <c r="AW331" i="13"/>
  <c r="AW332" i="13"/>
  <c r="AW333" i="13"/>
  <c r="AW334" i="13"/>
  <c r="AW342" i="13"/>
  <c r="AW343" i="13"/>
  <c r="AW709" i="13"/>
  <c r="AW710" i="13"/>
  <c r="AW711" i="13"/>
  <c r="AW345" i="13"/>
  <c r="AW771" i="13"/>
  <c r="AW712" i="13"/>
  <c r="AW383" i="13"/>
  <c r="AW384" i="13"/>
  <c r="AW576" i="13"/>
  <c r="AW755" i="13"/>
  <c r="AW756" i="13"/>
  <c r="AW738" i="13"/>
  <c r="AW739" i="13"/>
  <c r="AW740" i="13"/>
  <c r="AW741" i="13"/>
  <c r="AW743" i="13"/>
  <c r="AW778" i="13"/>
  <c r="AW346" i="13"/>
  <c r="AW347" i="13"/>
  <c r="AW349" i="13"/>
  <c r="AW348" i="13"/>
  <c r="AW567" i="13"/>
  <c r="AW310" i="13"/>
  <c r="AW1067" i="13"/>
  <c r="AW1093" i="13"/>
  <c r="AW927" i="13"/>
  <c r="AW580" i="13"/>
  <c r="AW328" i="13"/>
  <c r="AW329" i="13"/>
  <c r="AW418" i="13"/>
  <c r="AW419" i="13"/>
  <c r="AW371" i="13"/>
  <c r="AW372" i="13"/>
  <c r="AW373" i="13"/>
  <c r="AW374" i="13"/>
  <c r="AW363" i="13"/>
  <c r="AW364" i="13"/>
  <c r="AW515" i="13"/>
  <c r="AW106" i="13"/>
  <c r="AW175" i="13"/>
  <c r="AW120" i="13"/>
  <c r="AW121" i="13"/>
  <c r="AW173" i="13"/>
  <c r="AW26" i="13"/>
  <c r="AW27" i="13"/>
  <c r="AW28" i="13"/>
  <c r="AW512" i="13"/>
  <c r="AW485" i="13"/>
  <c r="AW554" i="13"/>
  <c r="AW555" i="13"/>
  <c r="AW556" i="13"/>
  <c r="AW557" i="13"/>
  <c r="AW490" i="13"/>
  <c r="AW577" i="13"/>
  <c r="AW430" i="13"/>
  <c r="AW391" i="13"/>
  <c r="AW392" i="13"/>
  <c r="AW435" i="13"/>
  <c r="AW436" i="13"/>
  <c r="AW548" i="13"/>
  <c r="AW549" i="13"/>
  <c r="AW362" i="13"/>
  <c r="AW319" i="13"/>
  <c r="AW385" i="13"/>
  <c r="AW386" i="13"/>
  <c r="AW387" i="13"/>
  <c r="AW547" i="13"/>
  <c r="AW388" i="13"/>
  <c r="AW397" i="13"/>
  <c r="AW398" i="13"/>
  <c r="AW446" i="13"/>
  <c r="AW816" i="13"/>
  <c r="AW841" i="13"/>
  <c r="AW822" i="13"/>
  <c r="AW823" i="13"/>
  <c r="AW824" i="13"/>
  <c r="AW940" i="13"/>
  <c r="AW941" i="13"/>
  <c r="AW517" i="13"/>
  <c r="AW518" i="13"/>
  <c r="AW539" i="13"/>
  <c r="AW939" i="13"/>
  <c r="AW482" i="13"/>
  <c r="AW483" i="13"/>
  <c r="AW484" i="13"/>
  <c r="AW1079" i="13"/>
  <c r="AW813" i="13"/>
  <c r="AW814" i="13"/>
  <c r="AW815" i="13"/>
  <c r="AW928" i="13"/>
  <c r="AW929" i="13"/>
  <c r="AW377" i="13"/>
  <c r="AW560" i="13"/>
  <c r="AW66" i="13"/>
  <c r="AW67" i="13"/>
  <c r="AW516" i="13"/>
  <c r="AW417" i="13"/>
  <c r="AW569" i="13"/>
  <c r="AW1144" i="13"/>
  <c r="AW1143" i="13"/>
  <c r="AW952" i="13"/>
  <c r="AW866" i="13"/>
  <c r="AW919" i="13"/>
  <c r="AW918" i="13"/>
  <c r="AW818" i="13"/>
  <c r="AW819" i="13"/>
  <c r="AW895" i="13"/>
  <c r="AW896" i="13"/>
  <c r="AW829" i="13"/>
  <c r="AW830" i="13"/>
  <c r="AW835" i="13"/>
  <c r="AW836" i="13"/>
  <c r="AW330" i="13"/>
  <c r="AW358" i="13"/>
  <c r="AW359" i="13"/>
  <c r="AW867" i="13"/>
  <c r="AW872" i="13"/>
  <c r="AW873" i="13"/>
  <c r="AW877" i="13"/>
  <c r="AW532" i="13"/>
  <c r="AW831" i="13"/>
  <c r="AW897" i="13"/>
  <c r="AW900" i="13"/>
  <c r="AW901" i="13"/>
  <c r="AW902" i="13"/>
  <c r="AW858" i="13"/>
  <c r="AW859" i="13"/>
  <c r="AW1101" i="13"/>
  <c r="AW1102" i="13"/>
  <c r="AW1103" i="13"/>
  <c r="AW1104" i="13"/>
  <c r="AW1105" i="13"/>
  <c r="AW1109" i="13"/>
  <c r="AW1110" i="13"/>
  <c r="AW1111" i="13"/>
  <c r="AW1112" i="13"/>
  <c r="AW887" i="13"/>
  <c r="AW888" i="13"/>
  <c r="AW889" i="13"/>
  <c r="AW890" i="13"/>
  <c r="AW865" i="13"/>
  <c r="AW886" i="13"/>
  <c r="AW884" i="13"/>
  <c r="AW885" i="13"/>
  <c r="AW883" i="13"/>
  <c r="AW882" i="13"/>
  <c r="AW881" i="13"/>
  <c r="AW880" i="13"/>
  <c r="AW879" i="13"/>
  <c r="AW832" i="13"/>
  <c r="AW947" i="13"/>
  <c r="AW1113" i="13"/>
  <c r="AW1114" i="13"/>
  <c r="AW907" i="13"/>
  <c r="AW908" i="13"/>
  <c r="AW853" i="13"/>
  <c r="AW854" i="13"/>
  <c r="AW855" i="13"/>
  <c r="AW495" i="13"/>
  <c r="AW496" i="13"/>
  <c r="AW497" i="13"/>
  <c r="AW498" i="13"/>
  <c r="AW935" i="13"/>
  <c r="AW936" i="13"/>
  <c r="AW289" i="13"/>
  <c r="AW220" i="13"/>
  <c r="AW256" i="13"/>
  <c r="AW1123" i="13"/>
  <c r="AW344" i="13"/>
  <c r="AW570" i="13"/>
  <c r="AW833" i="13"/>
  <c r="AW461" i="13"/>
  <c r="AW462" i="13"/>
  <c r="AW757" i="13"/>
  <c r="AW279" i="13"/>
  <c r="AW280" i="13"/>
  <c r="AW281" i="13"/>
  <c r="AW276" i="13"/>
  <c r="AW277" i="13"/>
  <c r="AW278" i="13"/>
  <c r="AW282" i="13"/>
  <c r="AW283" i="13"/>
  <c r="AW284" i="13"/>
  <c r="AW285" i="13"/>
  <c r="AW286" i="13"/>
  <c r="AW294" i="13"/>
  <c r="AW287" i="13"/>
  <c r="AW288" i="13"/>
  <c r="AW874" i="13"/>
  <c r="AW875" i="13"/>
  <c r="AW254" i="13"/>
  <c r="AW221" i="13"/>
  <c r="AW253" i="13"/>
  <c r="AW222" i="13"/>
  <c r="AW223" i="13"/>
  <c r="AW183" i="13"/>
  <c r="AW636" i="13"/>
  <c r="AW637" i="13"/>
  <c r="AW638" i="13"/>
  <c r="AW224" i="13"/>
  <c r="AW225" i="13"/>
  <c r="AW226" i="13"/>
  <c r="AW227" i="13"/>
  <c r="AW44" i="13"/>
  <c r="AW45" i="13"/>
  <c r="AW38" i="13"/>
  <c r="AW39" i="13"/>
  <c r="AW37" i="13"/>
  <c r="AW228" i="13"/>
  <c r="AW229" i="13"/>
  <c r="AW230" i="13"/>
  <c r="AW231" i="13"/>
  <c r="AW248" i="13"/>
  <c r="AW34" i="13"/>
  <c r="AW35" i="13"/>
  <c r="AW169" i="13"/>
  <c r="AW32" i="13"/>
  <c r="AW33" i="13"/>
  <c r="AW170" i="13"/>
  <c r="AW171" i="13"/>
  <c r="AW101" i="13"/>
  <c r="AW172" i="13"/>
  <c r="AW100" i="13"/>
  <c r="AW232" i="13"/>
  <c r="AW233" i="13"/>
  <c r="AW234" i="13"/>
  <c r="AW258" i="13"/>
  <c r="AW42" i="13"/>
  <c r="AW43" i="13"/>
  <c r="AW235" i="13"/>
  <c r="AW257" i="13"/>
  <c r="AW237" i="13"/>
  <c r="AW236" i="13"/>
  <c r="AW238" i="13"/>
  <c r="AW290" i="13"/>
  <c r="AW291" i="13"/>
  <c r="AW239" i="13"/>
  <c r="AW247" i="13"/>
  <c r="AW255" i="13"/>
  <c r="AW240" i="13"/>
  <c r="AW56" i="13"/>
  <c r="AW57" i="13"/>
  <c r="AW58" i="13"/>
  <c r="AW59" i="13"/>
  <c r="AW36" i="13"/>
  <c r="AW179" i="13"/>
  <c r="AW180" i="13"/>
  <c r="AW241" i="13"/>
  <c r="AW242" i="13"/>
  <c r="AW243" i="13"/>
  <c r="AW53" i="13"/>
  <c r="AW54" i="13"/>
  <c r="AW55" i="13"/>
  <c r="AW629" i="13"/>
  <c r="AW630" i="13"/>
  <c r="AW626" i="13"/>
  <c r="AW662" i="13"/>
  <c r="AW663" i="13"/>
  <c r="AW627" i="13"/>
  <c r="AW664" i="13"/>
  <c r="AW665" i="13"/>
  <c r="AW61" i="13"/>
  <c r="AW703" i="13"/>
  <c r="AW733" i="13"/>
  <c r="AW50" i="13"/>
  <c r="AW639" i="13"/>
  <c r="AW31" i="13"/>
  <c r="AW159" i="13"/>
  <c r="AW605" i="13"/>
  <c r="AW29" i="13"/>
  <c r="AW30" i="13"/>
  <c r="AW1045" i="13"/>
  <c r="AW1046" i="13"/>
  <c r="AW654" i="13"/>
  <c r="AW679" i="13"/>
  <c r="AW655" i="13"/>
  <c r="AW656" i="13"/>
  <c r="AW657" i="13"/>
  <c r="AW658" i="13"/>
  <c r="AW617" i="13"/>
  <c r="AW618" i="13"/>
  <c r="AW615" i="13"/>
  <c r="AW616" i="13"/>
  <c r="AW612" i="13"/>
  <c r="AW613" i="13"/>
  <c r="AW614" i="13"/>
  <c r="AW674" i="13"/>
  <c r="AW177" i="13"/>
  <c r="AW21" i="13"/>
  <c r="AW22" i="13"/>
  <c r="AW23" i="13"/>
  <c r="AW24" i="13"/>
  <c r="AW25" i="13"/>
  <c r="AW178" i="13"/>
  <c r="AW487" i="13"/>
  <c r="AW488" i="13"/>
  <c r="AW489" i="13"/>
  <c r="AW634" i="13"/>
  <c r="AW635" i="13"/>
  <c r="AW669" i="13"/>
  <c r="AW685" i="13"/>
  <c r="AW686" i="13"/>
  <c r="AW670" i="13"/>
  <c r="AW671" i="13"/>
  <c r="AW766" i="13"/>
  <c r="AW767" i="13"/>
  <c r="AW625" i="13"/>
  <c r="AW681" i="13"/>
  <c r="AW624" i="13"/>
  <c r="AW623" i="13"/>
  <c r="AW682" i="13"/>
  <c r="AW683" i="13"/>
  <c r="AW684" i="13"/>
  <c r="AW631" i="13"/>
  <c r="AW611" i="13"/>
  <c r="AW628" i="13"/>
  <c r="AW678" i="13"/>
  <c r="AW1161" i="13"/>
  <c r="AW1058" i="13"/>
  <c r="AW1057" i="13"/>
  <c r="AW601" i="13"/>
  <c r="AW602" i="13"/>
  <c r="AW621" i="13"/>
  <c r="AW1021" i="13"/>
  <c r="AW1020" i="13"/>
  <c r="AW1033" i="13"/>
  <c r="AW1022" i="13"/>
  <c r="AW1023" i="13"/>
  <c r="AW1120" i="13"/>
  <c r="AW1119" i="13"/>
  <c r="AW1015" i="13"/>
  <c r="AW1016" i="13"/>
  <c r="AW1017" i="13"/>
  <c r="AW1126" i="13"/>
  <c r="AW1127" i="13"/>
  <c r="AW1128" i="13"/>
  <c r="AW71" i="13"/>
  <c r="AW72" i="13"/>
  <c r="AW167" i="13"/>
  <c r="AW73" i="13"/>
  <c r="AW74" i="13"/>
  <c r="AW75" i="13"/>
  <c r="AW76" i="13"/>
  <c r="AW1065" i="13"/>
  <c r="AW1187" i="13"/>
  <c r="AW1186" i="13"/>
  <c r="AW1156" i="13"/>
  <c r="AW1157" i="13"/>
  <c r="AW85" i="13"/>
  <c r="AW79" i="13"/>
  <c r="AW137" i="13"/>
  <c r="AW138" i="13"/>
  <c r="AW139" i="13"/>
  <c r="AW1060" i="13"/>
  <c r="AW122" i="13"/>
  <c r="AW123" i="13"/>
  <c r="AW1047" i="13"/>
  <c r="AW1048" i="13"/>
  <c r="AW1049" i="13"/>
  <c r="AW1050" i="13"/>
  <c r="AW1051" i="13"/>
  <c r="AW1052" i="13"/>
  <c r="AW1053" i="13"/>
  <c r="AW1054" i="13"/>
  <c r="AW1034" i="13"/>
  <c r="AW1029" i="13"/>
  <c r="AW1035" i="13"/>
  <c r="AW1185" i="13"/>
  <c r="AW1191" i="13"/>
  <c r="AW1199" i="13"/>
  <c r="AW1200" i="13"/>
  <c r="AW1201" i="13"/>
  <c r="AW1202" i="13"/>
  <c r="AW1177" i="13"/>
  <c r="AW1171" i="13"/>
  <c r="AW1170" i="13"/>
  <c r="AW1184" i="13"/>
  <c r="AW1183" i="13"/>
  <c r="AW1207" i="13"/>
  <c r="AW1208" i="13"/>
  <c r="AW1209" i="13"/>
  <c r="AW1210" i="13"/>
  <c r="AW1211" i="13"/>
  <c r="AW1212" i="13"/>
  <c r="AW425" i="13"/>
  <c r="AW393" i="13"/>
  <c r="AW394" i="13"/>
  <c r="AW395" i="13"/>
  <c r="AW396" i="13"/>
  <c r="AW136" i="13"/>
  <c r="AW610" i="13"/>
  <c r="AW244" i="13"/>
  <c r="AW245" i="13"/>
  <c r="AW953" i="13"/>
  <c r="AW957" i="13"/>
  <c r="AW954" i="13"/>
  <c r="AW955" i="13"/>
  <c r="AW956" i="13"/>
  <c r="AW1216" i="13"/>
  <c r="AW1217" i="13"/>
  <c r="AW1218" i="13"/>
  <c r="AW97" i="13"/>
  <c r="AW103" i="13"/>
  <c r="AW104" i="13"/>
  <c r="AW105" i="13"/>
  <c r="AW1071" i="13"/>
  <c r="AW1072" i="13"/>
  <c r="AW91" i="13"/>
  <c r="AW92" i="13"/>
  <c r="AW93" i="13"/>
  <c r="AW65" i="13"/>
  <c r="AW162" i="13"/>
  <c r="AW163" i="13"/>
  <c r="AW672" i="13"/>
  <c r="AW156" i="13"/>
  <c r="AW141" i="13"/>
  <c r="AW62" i="13"/>
  <c r="AW164" i="13"/>
  <c r="AW165" i="13"/>
  <c r="AW166" i="13"/>
  <c r="AW752" i="13"/>
  <c r="AW51" i="13"/>
  <c r="AW52" i="13"/>
  <c r="AW735" i="13"/>
  <c r="AW751" i="13"/>
  <c r="AW63" i="13"/>
  <c r="AW64" i="13"/>
  <c r="AW107" i="13"/>
  <c r="AW108" i="13"/>
  <c r="AW112" i="13"/>
  <c r="AW111" i="13"/>
  <c r="AW110" i="13"/>
  <c r="AW113" i="13"/>
  <c r="AW41" i="13"/>
  <c r="AW95" i="13"/>
  <c r="AW96" i="13"/>
  <c r="AW94" i="13"/>
  <c r="AW181" i="13"/>
  <c r="AW46" i="13"/>
  <c r="AW47" i="13"/>
  <c r="AW134" i="13"/>
  <c r="AW135" i="13"/>
  <c r="AW89" i="13"/>
  <c r="AW90" i="13"/>
  <c r="AW12" i="13"/>
  <c r="AW168" i="13"/>
  <c r="AW10" i="13"/>
  <c r="AW11" i="13"/>
  <c r="AW15" i="13"/>
  <c r="AW16" i="13"/>
  <c r="AW1062" i="13"/>
  <c r="AW117" i="13"/>
  <c r="AW118" i="13"/>
  <c r="AW119" i="13"/>
  <c r="AW115" i="13"/>
  <c r="AW114" i="13"/>
  <c r="AW174" i="13"/>
  <c r="AW1066" i="13"/>
  <c r="AW116" i="13"/>
  <c r="AW84" i="13"/>
  <c r="AW80" i="13"/>
  <c r="AW81" i="13"/>
  <c r="AW82" i="13"/>
  <c r="AW83" i="13"/>
  <c r="AW145" i="13"/>
  <c r="AW142" i="13"/>
  <c r="AW143" i="13"/>
  <c r="AW176" i="13"/>
  <c r="AW86" i="13"/>
  <c r="AW87" i="13"/>
  <c r="AW88" i="13"/>
  <c r="AW129" i="13"/>
  <c r="AW130" i="13"/>
  <c r="AW131" i="13"/>
  <c r="AW132" i="13"/>
  <c r="AW133" i="13"/>
  <c r="AW18" i="13"/>
  <c r="AW182" i="13"/>
  <c r="AW19" i="13"/>
  <c r="AW20" i="13"/>
  <c r="AW125" i="13"/>
  <c r="AW126" i="13"/>
  <c r="AW124" i="13"/>
  <c r="AW127" i="13"/>
  <c r="AW146" i="13"/>
  <c r="AW147" i="13"/>
  <c r="AW154" i="13"/>
  <c r="AW155" i="13"/>
  <c r="AW148" i="13"/>
  <c r="AW149" i="13"/>
  <c r="AW150" i="13"/>
  <c r="AW151" i="13"/>
  <c r="AW152" i="13"/>
  <c r="AW153" i="13"/>
  <c r="AW157" i="13"/>
  <c r="AW158" i="13"/>
  <c r="AW675" i="13"/>
  <c r="AW676" i="13"/>
  <c r="AW692" i="13"/>
  <c r="AW666" i="13"/>
  <c r="AW667" i="13"/>
  <c r="AW668" i="13"/>
  <c r="AW650" i="13"/>
  <c r="AW652" i="13"/>
  <c r="AW653" i="13"/>
  <c r="AW651" i="13"/>
  <c r="AW633" i="13"/>
  <c r="AW632" i="13"/>
  <c r="AW693" i="13"/>
  <c r="AW17" i="13"/>
  <c r="AW680" i="13"/>
  <c r="AW673" i="13"/>
  <c r="AW642" i="13"/>
  <c r="AW643" i="13"/>
  <c r="AW689" i="13"/>
  <c r="AW690" i="13"/>
  <c r="AW691" i="13"/>
  <c r="AW102" i="13"/>
  <c r="AW619" i="13"/>
  <c r="AW620" i="13"/>
  <c r="AW597" i="13"/>
  <c r="AW598" i="13"/>
  <c r="AW599" i="13"/>
  <c r="AW640" i="13"/>
  <c r="AW641" i="13"/>
  <c r="AW644" i="13"/>
  <c r="AW645" i="13"/>
  <c r="AW646" i="13"/>
  <c r="AW647" i="13"/>
  <c r="AW648" i="13"/>
  <c r="AW649" i="13"/>
  <c r="AW1189" i="13"/>
  <c r="AW1190" i="13"/>
  <c r="AW1169" i="13"/>
  <c r="AW622" i="13"/>
  <c r="AW697" i="13"/>
  <c r="AW698" i="13"/>
  <c r="AW699" i="13"/>
  <c r="AW700" i="13"/>
  <c r="AW746" i="13"/>
  <c r="AW745" i="13"/>
  <c r="AW728" i="13"/>
  <c r="AW734" i="13"/>
  <c r="AW759" i="13"/>
  <c r="AW760" i="13"/>
  <c r="AW794" i="13"/>
  <c r="AW793" i="13"/>
  <c r="AW754" i="13"/>
  <c r="AW784" i="13"/>
  <c r="AW785" i="13"/>
  <c r="AW786" i="13"/>
  <c r="AW787" i="13"/>
  <c r="AW788" i="13"/>
  <c r="AW789" i="13"/>
  <c r="AW791" i="13"/>
  <c r="AW792" i="13"/>
  <c r="AW845" i="13"/>
  <c r="AW846" i="13"/>
  <c r="AW844" i="13"/>
  <c r="AW1094" i="13"/>
  <c r="AW1095" i="13"/>
  <c r="AW948" i="13"/>
  <c r="AW1096" i="13"/>
  <c r="AW1092" i="13"/>
  <c r="AW1083" i="13"/>
  <c r="AW1082" i="13"/>
  <c r="AW1106" i="13"/>
  <c r="AW1088" i="13"/>
  <c r="AW1089" i="13"/>
  <c r="AW1084" i="13"/>
  <c r="AW1085" i="13"/>
  <c r="AW1086" i="13"/>
  <c r="AW1087" i="13"/>
  <c r="AW1091" i="13"/>
  <c r="AW930" i="13"/>
  <c r="AW958" i="13"/>
  <c r="AW1061" i="13"/>
  <c r="AW1036" i="13"/>
  <c r="AW1037" i="13"/>
  <c r="AW1038" i="13"/>
  <c r="AW1039" i="13"/>
  <c r="AW1063" i="13"/>
  <c r="AW1064" i="13"/>
  <c r="AW1116" i="13"/>
  <c r="AW1117" i="13"/>
  <c r="AW1118" i="13"/>
  <c r="AW1040" i="13"/>
  <c r="AW1124" i="13"/>
  <c r="AW1125" i="13"/>
  <c r="AW1030" i="13"/>
  <c r="AW1031" i="13"/>
  <c r="AW1032" i="13"/>
  <c r="AW1024" i="13"/>
  <c r="AW1025" i="13"/>
  <c r="AW1026" i="13"/>
  <c r="AW1027" i="13"/>
  <c r="AW1028" i="13"/>
  <c r="AW1018" i="13"/>
  <c r="AW1019" i="13"/>
  <c r="AW1080" i="13"/>
  <c r="AW1081" i="13"/>
  <c r="AW1070" i="13"/>
  <c r="AW1121" i="13"/>
  <c r="AW1122" i="13"/>
  <c r="AW999" i="13"/>
  <c r="AW986" i="13"/>
  <c r="AW943" i="13"/>
  <c r="AW944" i="13"/>
  <c r="AW1001" i="13"/>
  <c r="AW1002" i="13"/>
  <c r="AW1099" i="13"/>
  <c r="AW1056" i="13"/>
  <c r="AW1055" i="13"/>
  <c r="AW971" i="13"/>
  <c r="AW1115" i="13"/>
  <c r="AW970" i="13"/>
  <c r="AW1108" i="13"/>
  <c r="AW1041" i="13"/>
  <c r="AW1042" i="13"/>
  <c r="AW1043" i="13"/>
  <c r="AW1044" i="13"/>
  <c r="AW575" i="13"/>
  <c r="AW420" i="13"/>
  <c r="AW421" i="13"/>
  <c r="AW422" i="13"/>
  <c r="AW426" i="13"/>
  <c r="AW571" i="13"/>
  <c r="AW522" i="13"/>
  <c r="AW572" i="13"/>
  <c r="AW326" i="13"/>
  <c r="AW327" i="13"/>
  <c r="AW410" i="13"/>
  <c r="AW427" i="13"/>
  <c r="AW428" i="13"/>
  <c r="AW574" i="13"/>
  <c r="AW541" i="13"/>
  <c r="AW542" i="13"/>
  <c r="AW514" i="13"/>
  <c r="AW505" i="13"/>
  <c r="AW504" i="13"/>
  <c r="AW503" i="13"/>
  <c r="AW99" i="13"/>
  <c r="AW98" i="13"/>
  <c r="AW431" i="13"/>
  <c r="AW432" i="13"/>
  <c r="AW433" i="13"/>
  <c r="AW434" i="13"/>
  <c r="AW545" i="13"/>
  <c r="AW546" i="13"/>
  <c r="AW354" i="13"/>
  <c r="AW355" i="13"/>
  <c r="AW356" i="13"/>
  <c r="AW357" i="13"/>
  <c r="AW429" i="13"/>
  <c r="AW561" i="13"/>
  <c r="AW562" i="13"/>
  <c r="AW366" i="13"/>
  <c r="AW367" i="13"/>
  <c r="AW528" i="13"/>
  <c r="AW407" i="13"/>
  <c r="AW408" i="13"/>
  <c r="AW409" i="13"/>
  <c r="AW565" i="13"/>
  <c r="AW566" i="13"/>
  <c r="AW360" i="13"/>
  <c r="AW361" i="13"/>
  <c r="AW564" i="13"/>
  <c r="AW375" i="13"/>
  <c r="AW376" i="13"/>
  <c r="AW323" i="13"/>
  <c r="AW553" i="13"/>
  <c r="AW365" i="13"/>
  <c r="AW340" i="13"/>
  <c r="AW534" i="13"/>
  <c r="AW533" i="13"/>
  <c r="AW405" i="13"/>
  <c r="AW406" i="13"/>
  <c r="AW506" i="13"/>
  <c r="AW507" i="13"/>
  <c r="AW508" i="13"/>
  <c r="AW325" i="13"/>
  <c r="AW324" i="13"/>
  <c r="AW382" i="13"/>
  <c r="AW381" i="13"/>
  <c r="AW380" i="13"/>
  <c r="AW423" i="13"/>
  <c r="AW563" i="13"/>
  <c r="AW511" i="13"/>
  <c r="AW510" i="13"/>
  <c r="AW509" i="13"/>
  <c r="AW535" i="13"/>
  <c r="AW536" i="13"/>
  <c r="AW491" i="13"/>
  <c r="AW492" i="13"/>
  <c r="AW477" i="13"/>
  <c r="AW460" i="13"/>
  <c r="AW486" i="13"/>
  <c r="AW537" i="13"/>
  <c r="AW538" i="13"/>
  <c r="AW481" i="13"/>
  <c r="AW474" i="13"/>
  <c r="AW475" i="13"/>
  <c r="AW521" i="13"/>
  <c r="AW476" i="13"/>
  <c r="AW802" i="13"/>
  <c r="AW543" i="13"/>
  <c r="AW499" i="13"/>
  <c r="AW500" i="13"/>
  <c r="AW399" i="13"/>
  <c r="AW550" i="13"/>
  <c r="AW551" i="13"/>
  <c r="AW552" i="13"/>
  <c r="AW424" i="13"/>
  <c r="AW368" i="13"/>
  <c r="AW369" i="13"/>
  <c r="AW370" i="13"/>
  <c r="AW544" i="13"/>
  <c r="AW1074" i="13"/>
  <c r="AW1073" i="13"/>
  <c r="AW415" i="13"/>
  <c r="AW416" i="13"/>
  <c r="AW414" i="13"/>
  <c r="AW413" i="13"/>
  <c r="AW412" i="13"/>
  <c r="AW440" i="13"/>
  <c r="AW441" i="13"/>
  <c r="AW573" i="13"/>
  <c r="AW463" i="13"/>
  <c r="AW525" i="13"/>
  <c r="AW526" i="13"/>
  <c r="AW768" i="13"/>
  <c r="AW769" i="13"/>
  <c r="AW527" i="13"/>
  <c r="AW442" i="13"/>
  <c r="AW443" i="13"/>
  <c r="AW444" i="13"/>
  <c r="AW445" i="13"/>
  <c r="AW472" i="13"/>
  <c r="AW473" i="13"/>
  <c r="AW437" i="13"/>
  <c r="AW438" i="13"/>
  <c r="AW439" i="13"/>
  <c r="AW523" i="13"/>
  <c r="AW524" i="13"/>
  <c r="AW450" i="13"/>
  <c r="AW449" i="13"/>
  <c r="AW448" i="13"/>
  <c r="AW447" i="13"/>
  <c r="AW478" i="13"/>
  <c r="AW479" i="13"/>
  <c r="AW480" i="13"/>
  <c r="AW470" i="13"/>
  <c r="AW471" i="13"/>
  <c r="AW335" i="13"/>
  <c r="AW336" i="13"/>
  <c r="AW1059" i="13"/>
  <c r="AW578" i="13"/>
  <c r="AW1068" i="13"/>
  <c r="AW1069" i="13"/>
  <c r="AW401" i="13"/>
  <c r="AW402" i="13"/>
  <c r="AW586" i="13"/>
  <c r="AW587" i="13"/>
  <c r="AW588" i="13"/>
  <c r="AW581" i="13"/>
  <c r="AW589" i="13"/>
  <c r="AW590" i="13"/>
  <c r="AW591" i="13"/>
  <c r="AW1154" i="13"/>
  <c r="AW1155" i="13"/>
  <c r="AW1158" i="13"/>
  <c r="AW1159" i="13"/>
  <c r="AW1160" i="13"/>
  <c r="AW1172" i="13"/>
  <c r="AW1195" i="13"/>
  <c r="AW1165" i="13"/>
  <c r="AW1152" i="13"/>
  <c r="AW1206" i="13"/>
  <c r="AW1164" i="13"/>
  <c r="AW1203" i="13"/>
  <c r="AW1204" i="13"/>
  <c r="AW1166" i="13"/>
  <c r="AW1167" i="13"/>
  <c r="AW1197" i="13"/>
  <c r="AW1198" i="13"/>
  <c r="AW1163" i="13"/>
  <c r="AW1181" i="13"/>
  <c r="AW1182" i="13"/>
  <c r="AW1178" i="13"/>
  <c r="AW1179" i="13"/>
  <c r="AW1180" i="13"/>
  <c r="AW1151" i="13"/>
  <c r="AW1192" i="13"/>
  <c r="AW1168" i="13"/>
  <c r="AW1173" i="13"/>
  <c r="AW1174" i="13"/>
  <c r="AW1175" i="13"/>
  <c r="AW1176" i="13"/>
  <c r="AW1162" i="13"/>
  <c r="AW1205" i="13"/>
  <c r="AW1153" i="13"/>
  <c r="AW1213" i="13"/>
  <c r="AW1214" i="13"/>
  <c r="AW1215" i="13"/>
  <c r="AW1219" i="13"/>
  <c r="AW1220" i="13"/>
  <c r="AW790" i="13"/>
  <c r="AW964" i="13"/>
  <c r="AW898" i="13"/>
  <c r="AW899" i="13"/>
  <c r="AW963" i="13"/>
  <c r="AW903" i="13"/>
  <c r="AW904" i="13"/>
  <c r="AW892" i="13"/>
  <c r="AW891" i="13"/>
  <c r="AW893" i="13"/>
  <c r="AW894" i="13"/>
  <c r="AW820" i="13"/>
  <c r="AW821" i="13"/>
  <c r="AW916" i="13"/>
  <c r="AW917" i="13"/>
  <c r="AW913" i="13"/>
  <c r="AW878" i="13"/>
  <c r="AW868" i="13"/>
  <c r="AW869" i="13"/>
  <c r="AW876" i="13"/>
  <c r="AW965" i="13"/>
  <c r="AW862" i="13"/>
  <c r="AW861" i="13"/>
  <c r="AW860" i="13"/>
  <c r="AW863" i="13"/>
  <c r="AW864" i="13"/>
  <c r="AW850" i="13"/>
  <c r="AW842" i="13"/>
  <c r="AW843" i="13"/>
  <c r="AW945" i="13"/>
  <c r="AW946" i="13"/>
  <c r="AW847" i="13"/>
  <c r="AW848" i="13"/>
  <c r="AW849" i="13"/>
  <c r="AW501" i="13"/>
  <c r="AW502" i="13"/>
  <c r="AW851" i="13"/>
  <c r="AW852" i="13"/>
  <c r="AW921" i="13"/>
  <c r="AW942" i="13"/>
  <c r="AW920" i="13"/>
  <c r="AW974" i="13"/>
  <c r="AW975" i="13"/>
  <c r="AW951" i="13"/>
  <c r="AW924" i="13"/>
  <c r="AW925" i="13"/>
  <c r="AW972" i="13"/>
  <c r="AW931" i="13"/>
  <c r="AW932" i="13"/>
  <c r="AW933" i="13"/>
  <c r="AW825" i="13"/>
  <c r="AW826" i="13"/>
  <c r="AW827" i="13"/>
  <c r="AW828" i="13"/>
  <c r="AW937" i="13"/>
  <c r="AW938" i="13"/>
  <c r="AW973" i="13"/>
  <c r="AW870" i="13"/>
  <c r="AW871" i="13"/>
  <c r="AW914" i="13"/>
  <c r="AW915" i="13"/>
  <c r="AW922" i="13"/>
  <c r="AW905" i="13"/>
  <c r="AW906" i="13"/>
  <c r="AW923" i="13"/>
  <c r="AW856" i="13"/>
  <c r="AW857" i="13"/>
  <c r="AW950" i="13"/>
  <c r="AW967" i="13"/>
  <c r="AW585" i="13"/>
  <c r="AW584" i="13"/>
  <c r="AW969" i="13"/>
  <c r="AW968" i="13"/>
  <c r="AW966" i="13"/>
  <c r="AW962" i="13"/>
  <c r="AW186" i="13"/>
  <c r="CB575" i="13" l="1"/>
  <c r="BZ575" i="13"/>
  <c r="BX575" i="13"/>
  <c r="BV575" i="13"/>
  <c r="BT575" i="13"/>
  <c r="BQ575" i="13"/>
  <c r="BO575" i="13"/>
  <c r="BJ575" i="13"/>
  <c r="BD575" i="13"/>
  <c r="AG575" i="13" l="1"/>
  <c r="AK575" i="13"/>
  <c r="AB575" i="13"/>
  <c r="X575" i="13"/>
  <c r="H575" i="13"/>
  <c r="K575" i="13" l="1"/>
  <c r="CC575" i="13" s="1"/>
  <c r="AC575" i="13"/>
  <c r="L575" i="13" l="1"/>
  <c r="L137" i="2"/>
  <c r="G44" i="6" s="1"/>
  <c r="L136" i="2"/>
  <c r="G43" i="6" s="1"/>
  <c r="L135" i="2"/>
  <c r="K137" i="2"/>
  <c r="F44" i="6" s="1"/>
  <c r="K136" i="2"/>
  <c r="F43" i="6" s="1"/>
  <c r="K135" i="2"/>
  <c r="J137" i="2"/>
  <c r="E44" i="6" s="1"/>
  <c r="J136" i="2"/>
  <c r="E43" i="6" s="1"/>
  <c r="J135" i="2"/>
  <c r="E42" i="6" s="1"/>
  <c r="I137" i="2"/>
  <c r="D44" i="6" s="1"/>
  <c r="I136" i="2"/>
  <c r="D43" i="6" s="1"/>
  <c r="I135" i="2"/>
  <c r="D42" i="6" s="1"/>
  <c r="H137" i="2"/>
  <c r="C44" i="6" s="1"/>
  <c r="H136" i="2"/>
  <c r="C43" i="6" s="1"/>
  <c r="H135" i="2"/>
  <c r="C42" i="6" s="1"/>
  <c r="G137" i="2"/>
  <c r="B44" i="6" s="1"/>
  <c r="G136" i="2"/>
  <c r="B43" i="6" s="1"/>
  <c r="G135" i="2"/>
  <c r="B42" i="6" s="1"/>
  <c r="AF9" i="2"/>
  <c r="AB9" i="2"/>
  <c r="W9" i="2"/>
  <c r="S9" i="2"/>
  <c r="O9" i="2"/>
  <c r="K9" i="2"/>
  <c r="BC68" i="2" l="1"/>
  <c r="C11" i="6"/>
  <c r="C12" i="6"/>
  <c r="G42" i="6"/>
  <c r="F42" i="6"/>
  <c r="M136" i="2"/>
  <c r="C10" i="6"/>
  <c r="M135" i="2"/>
  <c r="G138" i="2"/>
  <c r="C7" i="6" s="1"/>
  <c r="M137" i="2"/>
  <c r="C8" i="6"/>
  <c r="G9" i="2"/>
  <c r="X9" i="2"/>
  <c r="C9" i="6"/>
  <c r="J1132" i="13"/>
  <c r="H1132" i="13"/>
  <c r="J1131" i="13"/>
  <c r="H1131" i="13"/>
  <c r="J1130" i="13"/>
  <c r="H1130" i="13"/>
  <c r="CB1129" i="13"/>
  <c r="CB1130" i="13"/>
  <c r="CB1131" i="13"/>
  <c r="CB1132" i="13"/>
  <c r="BZ1129" i="13"/>
  <c r="BZ1130" i="13"/>
  <c r="BZ1131" i="13"/>
  <c r="BZ1132" i="13"/>
  <c r="BX1129" i="13"/>
  <c r="BX1130" i="13"/>
  <c r="BX1131" i="13"/>
  <c r="BX1132" i="13"/>
  <c r="BV1129" i="13"/>
  <c r="BV1130" i="13"/>
  <c r="BV1131" i="13"/>
  <c r="BV1132" i="13"/>
  <c r="BT1129" i="13"/>
  <c r="BT1130" i="13"/>
  <c r="BT1131" i="13"/>
  <c r="BT1132" i="13"/>
  <c r="BQ1129" i="13"/>
  <c r="BQ1130" i="13"/>
  <c r="BQ1131" i="13"/>
  <c r="BQ1132" i="13"/>
  <c r="BO1129" i="13"/>
  <c r="BO1130" i="13"/>
  <c r="BO1131" i="13"/>
  <c r="BO1132" i="13"/>
  <c r="BJ1129" i="13"/>
  <c r="BJ1130" i="13"/>
  <c r="BJ1131" i="13"/>
  <c r="BJ1132" i="13"/>
  <c r="BD1129" i="13"/>
  <c r="BD1130" i="13"/>
  <c r="BD1131" i="13"/>
  <c r="BD1132" i="13"/>
  <c r="AK1129" i="13"/>
  <c r="AK1130" i="13"/>
  <c r="AK1131" i="13"/>
  <c r="AK1132" i="13"/>
  <c r="AG1129" i="13"/>
  <c r="AG1130" i="13"/>
  <c r="AG1131" i="13"/>
  <c r="AG1132" i="13"/>
  <c r="AB1129" i="13"/>
  <c r="AB1130" i="13"/>
  <c r="AB1131" i="13"/>
  <c r="AB1132" i="13"/>
  <c r="X1129" i="13"/>
  <c r="X1130" i="13"/>
  <c r="X1131" i="13"/>
  <c r="X1132" i="13"/>
  <c r="J1129" i="13"/>
  <c r="H1129" i="13"/>
  <c r="C16" i="6" l="1"/>
  <c r="K1130" i="13"/>
  <c r="CC1130" i="13" s="1"/>
  <c r="K1129" i="13"/>
  <c r="CC1129" i="13" s="1"/>
  <c r="K1132" i="13"/>
  <c r="CC1132" i="13" s="1"/>
  <c r="K1131" i="13"/>
  <c r="CC1131" i="13" s="1"/>
  <c r="L139" i="2"/>
  <c r="AC1131" i="13"/>
  <c r="AC1129" i="13"/>
  <c r="AC1132" i="13"/>
  <c r="AC1130" i="13"/>
  <c r="J1084" i="13"/>
  <c r="H1084" i="13"/>
  <c r="J451" i="13"/>
  <c r="J452" i="13"/>
  <c r="H451" i="13"/>
  <c r="H452" i="13"/>
  <c r="H453" i="13"/>
  <c r="H763" i="13"/>
  <c r="CB451" i="13" l="1"/>
  <c r="BZ451" i="13"/>
  <c r="BX451" i="13"/>
  <c r="BV451" i="13"/>
  <c r="BT451" i="13"/>
  <c r="BQ451" i="13"/>
  <c r="BO451" i="13"/>
  <c r="BJ451" i="13"/>
  <c r="BD451" i="13"/>
  <c r="AK451" i="13"/>
  <c r="AG451" i="13"/>
  <c r="AB451" i="13"/>
  <c r="X451" i="13"/>
  <c r="K451" i="13" l="1"/>
  <c r="CC451" i="13" s="1"/>
  <c r="AC451" i="13"/>
  <c r="M1232" i="13"/>
  <c r="N1230" i="13"/>
  <c r="N1231" i="13"/>
  <c r="C30" i="6" s="1"/>
  <c r="N1232" i="13"/>
  <c r="C31" i="6" s="1"/>
  <c r="O1230" i="13"/>
  <c r="O1231" i="13"/>
  <c r="D30" i="6" s="1"/>
  <c r="O1232" i="13"/>
  <c r="D31" i="6" s="1"/>
  <c r="P1230" i="13"/>
  <c r="P1231" i="13"/>
  <c r="E30" i="6" s="1"/>
  <c r="P1232" i="13"/>
  <c r="E31" i="6" s="1"/>
  <c r="Q1230" i="13"/>
  <c r="Q1231" i="13"/>
  <c r="F30" i="6" s="1"/>
  <c r="Q1232" i="13"/>
  <c r="R1230" i="13"/>
  <c r="R1231" i="13"/>
  <c r="G30" i="6" s="1"/>
  <c r="R1232" i="13"/>
  <c r="G31" i="6" s="1"/>
  <c r="AK860" i="13"/>
  <c r="AG860" i="13"/>
  <c r="AB862" i="13"/>
  <c r="X862" i="13"/>
  <c r="H335" i="13"/>
  <c r="J335" i="13"/>
  <c r="X335" i="13"/>
  <c r="AB335" i="13"/>
  <c r="AG335" i="13"/>
  <c r="AK335" i="13"/>
  <c r="BD335" i="13"/>
  <c r="BJ335" i="13"/>
  <c r="BO335" i="13"/>
  <c r="BQ335" i="13"/>
  <c r="BT335" i="13"/>
  <c r="BV335" i="13"/>
  <c r="BX335" i="13"/>
  <c r="BZ335" i="13"/>
  <c r="CB335" i="13"/>
  <c r="H336" i="13"/>
  <c r="J336" i="13"/>
  <c r="X336" i="13"/>
  <c r="AB336" i="13"/>
  <c r="AG336" i="13"/>
  <c r="AK336" i="13"/>
  <c r="BD336" i="13"/>
  <c r="BJ336" i="13"/>
  <c r="BO336" i="13"/>
  <c r="BQ336" i="13"/>
  <c r="BT336" i="13"/>
  <c r="BV336" i="13"/>
  <c r="BX336" i="13"/>
  <c r="BZ336" i="13"/>
  <c r="CB336" i="13"/>
  <c r="H1059" i="13"/>
  <c r="J1059" i="13"/>
  <c r="X1059" i="13"/>
  <c r="AB1059" i="13"/>
  <c r="AG1059" i="13"/>
  <c r="AK1059" i="13"/>
  <c r="BD1059" i="13"/>
  <c r="BJ1059" i="13"/>
  <c r="BO1059" i="13"/>
  <c r="BQ1059" i="13"/>
  <c r="BT1059" i="13"/>
  <c r="BV1059" i="13"/>
  <c r="BX1059" i="13"/>
  <c r="BZ1059" i="13"/>
  <c r="CB1059" i="13"/>
  <c r="H1074" i="13"/>
  <c r="J1074" i="13"/>
  <c r="X1074" i="13"/>
  <c r="AB1074" i="13"/>
  <c r="AG1074" i="13"/>
  <c r="AK1074" i="13"/>
  <c r="BD1074" i="13"/>
  <c r="BJ1074" i="13"/>
  <c r="BO1074" i="13"/>
  <c r="BQ1074" i="13"/>
  <c r="BT1074" i="13"/>
  <c r="BV1074" i="13"/>
  <c r="BX1074" i="13"/>
  <c r="BZ1074" i="13"/>
  <c r="CB1074" i="13"/>
  <c r="H1073" i="13"/>
  <c r="J1073" i="13"/>
  <c r="X1073" i="13"/>
  <c r="AB1073" i="13"/>
  <c r="AG1073" i="13"/>
  <c r="AK1073" i="13"/>
  <c r="BD1073" i="13"/>
  <c r="BJ1073" i="13"/>
  <c r="BO1073" i="13"/>
  <c r="BQ1073" i="13"/>
  <c r="BT1073" i="13"/>
  <c r="BV1073" i="13"/>
  <c r="BX1073" i="13"/>
  <c r="BZ1073" i="13"/>
  <c r="CB1073" i="13"/>
  <c r="H415" i="13"/>
  <c r="J415" i="13"/>
  <c r="X415" i="13"/>
  <c r="AB415" i="13"/>
  <c r="AG415" i="13"/>
  <c r="AK415" i="13"/>
  <c r="BD415" i="13"/>
  <c r="BJ415" i="13"/>
  <c r="BO415" i="13"/>
  <c r="BQ415" i="13"/>
  <c r="BT415" i="13"/>
  <c r="BV415" i="13"/>
  <c r="BX415" i="13"/>
  <c r="BZ415" i="13"/>
  <c r="CB415" i="13"/>
  <c r="H416" i="13"/>
  <c r="J416" i="13"/>
  <c r="X416" i="13"/>
  <c r="AB416" i="13"/>
  <c r="AG416" i="13"/>
  <c r="AK416" i="13"/>
  <c r="BD416" i="13"/>
  <c r="BJ416" i="13"/>
  <c r="BO416" i="13"/>
  <c r="BQ416" i="13"/>
  <c r="BT416" i="13"/>
  <c r="BV416" i="13"/>
  <c r="BX416" i="13"/>
  <c r="BZ416" i="13"/>
  <c r="CB416" i="13"/>
  <c r="H414" i="13"/>
  <c r="J414" i="13"/>
  <c r="X414" i="13"/>
  <c r="AB414" i="13"/>
  <c r="AG414" i="13"/>
  <c r="AK414" i="13"/>
  <c r="BD414" i="13"/>
  <c r="BJ414" i="13"/>
  <c r="BO414" i="13"/>
  <c r="BQ414" i="13"/>
  <c r="BT414" i="13"/>
  <c r="BV414" i="13"/>
  <c r="BX414" i="13"/>
  <c r="BZ414" i="13"/>
  <c r="CB414" i="13"/>
  <c r="H413" i="13"/>
  <c r="J413" i="13"/>
  <c r="X413" i="13"/>
  <c r="AB413" i="13"/>
  <c r="AG413" i="13"/>
  <c r="AK413" i="13"/>
  <c r="BD413" i="13"/>
  <c r="BJ413" i="13"/>
  <c r="BO413" i="13"/>
  <c r="BQ413" i="13"/>
  <c r="BT413" i="13"/>
  <c r="BV413" i="13"/>
  <c r="BX413" i="13"/>
  <c r="BZ413" i="13"/>
  <c r="CB413" i="13"/>
  <c r="H412" i="13"/>
  <c r="J412" i="13"/>
  <c r="X412" i="13"/>
  <c r="AB412" i="13"/>
  <c r="AK412" i="13"/>
  <c r="BD412" i="13"/>
  <c r="BJ412" i="13"/>
  <c r="BO412" i="13"/>
  <c r="BQ412" i="13"/>
  <c r="BT412" i="13"/>
  <c r="BV412" i="13"/>
  <c r="BX412" i="13"/>
  <c r="BZ412" i="13"/>
  <c r="CB412" i="13"/>
  <c r="J399" i="13"/>
  <c r="X399" i="13"/>
  <c r="AB399" i="13"/>
  <c r="AG399" i="13"/>
  <c r="AK399" i="13"/>
  <c r="BD399" i="13"/>
  <c r="BJ399" i="13"/>
  <c r="BO399" i="13"/>
  <c r="BQ399" i="13"/>
  <c r="BT399" i="13"/>
  <c r="BV399" i="13"/>
  <c r="BX399" i="13"/>
  <c r="BZ399" i="13"/>
  <c r="CB399" i="13"/>
  <c r="J550" i="13"/>
  <c r="X550" i="13"/>
  <c r="AB550" i="13"/>
  <c r="AG550" i="13"/>
  <c r="AK550" i="13"/>
  <c r="BD550" i="13"/>
  <c r="BJ550" i="13"/>
  <c r="BO550" i="13"/>
  <c r="BQ550" i="13"/>
  <c r="BT550" i="13"/>
  <c r="BV550" i="13"/>
  <c r="BX550" i="13"/>
  <c r="BZ550" i="13"/>
  <c r="CB550" i="13"/>
  <c r="J551" i="13"/>
  <c r="X551" i="13"/>
  <c r="AB551" i="13"/>
  <c r="AG551" i="13"/>
  <c r="AK551" i="13"/>
  <c r="BD551" i="13"/>
  <c r="BJ551" i="13"/>
  <c r="BO551" i="13"/>
  <c r="BQ551" i="13"/>
  <c r="BT551" i="13"/>
  <c r="BV551" i="13"/>
  <c r="BX551" i="13"/>
  <c r="BZ551" i="13"/>
  <c r="CB551" i="13"/>
  <c r="J552" i="13"/>
  <c r="X552" i="13"/>
  <c r="AB552" i="13"/>
  <c r="AG552" i="13"/>
  <c r="AK552" i="13"/>
  <c r="BD552" i="13"/>
  <c r="BJ552" i="13"/>
  <c r="BO552" i="13"/>
  <c r="BQ552" i="13"/>
  <c r="BT552" i="13"/>
  <c r="BV552" i="13"/>
  <c r="BX552" i="13"/>
  <c r="BZ552" i="13"/>
  <c r="CB552" i="13"/>
  <c r="J424" i="13"/>
  <c r="X424" i="13"/>
  <c r="AB424" i="13"/>
  <c r="AG424" i="13"/>
  <c r="AK424" i="13"/>
  <c r="BD424" i="13"/>
  <c r="BJ424" i="13"/>
  <c r="BO424" i="13"/>
  <c r="BQ424" i="13"/>
  <c r="BT424" i="13"/>
  <c r="BV424" i="13"/>
  <c r="BX424" i="13"/>
  <c r="BZ424" i="13"/>
  <c r="CB424" i="13"/>
  <c r="J325" i="13"/>
  <c r="X325" i="13"/>
  <c r="AB325" i="13"/>
  <c r="AG325" i="13"/>
  <c r="AK325" i="13"/>
  <c r="BD325" i="13"/>
  <c r="BJ325" i="13"/>
  <c r="BO325" i="13"/>
  <c r="BQ325" i="13"/>
  <c r="BT325" i="13"/>
  <c r="BV325" i="13"/>
  <c r="BX325" i="13"/>
  <c r="BZ325" i="13"/>
  <c r="CB325" i="13"/>
  <c r="J324" i="13"/>
  <c r="X324" i="13"/>
  <c r="AB324" i="13"/>
  <c r="AG324" i="13"/>
  <c r="AK324" i="13"/>
  <c r="BD324" i="13"/>
  <c r="BJ324" i="13"/>
  <c r="BO324" i="13"/>
  <c r="BQ324" i="13"/>
  <c r="BT324" i="13"/>
  <c r="BV324" i="13"/>
  <c r="BX324" i="13"/>
  <c r="BZ324" i="13"/>
  <c r="CB324" i="13"/>
  <c r="J368" i="13"/>
  <c r="X368" i="13"/>
  <c r="AB368" i="13"/>
  <c r="AG368" i="13"/>
  <c r="AK368" i="13"/>
  <c r="BD368" i="13"/>
  <c r="BJ368" i="13"/>
  <c r="BO368" i="13"/>
  <c r="BQ368" i="13"/>
  <c r="BT368" i="13"/>
  <c r="BV368" i="13"/>
  <c r="BX368" i="13"/>
  <c r="BZ368" i="13"/>
  <c r="CB368" i="13"/>
  <c r="J369" i="13"/>
  <c r="X369" i="13"/>
  <c r="AB369" i="13"/>
  <c r="AG369" i="13"/>
  <c r="AK369" i="13"/>
  <c r="BD369" i="13"/>
  <c r="BJ369" i="13"/>
  <c r="BO369" i="13"/>
  <c r="BQ369" i="13"/>
  <c r="BT369" i="13"/>
  <c r="BV369" i="13"/>
  <c r="BX369" i="13"/>
  <c r="BZ369" i="13"/>
  <c r="CB369" i="13"/>
  <c r="H370" i="13"/>
  <c r="J370" i="13"/>
  <c r="X370" i="13"/>
  <c r="AB370" i="13"/>
  <c r="AG370" i="13"/>
  <c r="AK370" i="13"/>
  <c r="BD370" i="13"/>
  <c r="BJ370" i="13"/>
  <c r="BO370" i="13"/>
  <c r="BQ370" i="13"/>
  <c r="BT370" i="13"/>
  <c r="BV370" i="13"/>
  <c r="BX370" i="13"/>
  <c r="BZ370" i="13"/>
  <c r="CB370" i="13"/>
  <c r="H544" i="13"/>
  <c r="J544" i="13"/>
  <c r="X544" i="13"/>
  <c r="AB544" i="13"/>
  <c r="AG544" i="13"/>
  <c r="AK544" i="13"/>
  <c r="BD544" i="13"/>
  <c r="BJ544" i="13"/>
  <c r="BO544" i="13"/>
  <c r="BQ544" i="13"/>
  <c r="BT544" i="13"/>
  <c r="BV544" i="13"/>
  <c r="BX544" i="13"/>
  <c r="BZ544" i="13"/>
  <c r="CB544" i="13"/>
  <c r="CB962" i="13"/>
  <c r="BZ962" i="13"/>
  <c r="BX962" i="13"/>
  <c r="BV962" i="13"/>
  <c r="BT962" i="13"/>
  <c r="BQ962" i="13"/>
  <c r="BO962" i="13"/>
  <c r="BJ962" i="13"/>
  <c r="BD962" i="13"/>
  <c r="AK962" i="13"/>
  <c r="AG962" i="13"/>
  <c r="AB962" i="13"/>
  <c r="X962" i="13"/>
  <c r="J962" i="13"/>
  <c r="H962" i="13"/>
  <c r="CB966" i="13"/>
  <c r="BZ966" i="13"/>
  <c r="BX966" i="13"/>
  <c r="BV966" i="13"/>
  <c r="BT966" i="13"/>
  <c r="BQ966" i="13"/>
  <c r="BO966" i="13"/>
  <c r="BJ966" i="13"/>
  <c r="BD966" i="13"/>
  <c r="AK966" i="13"/>
  <c r="AG966" i="13"/>
  <c r="AB966" i="13"/>
  <c r="X966" i="13"/>
  <c r="J966" i="13"/>
  <c r="H966" i="13"/>
  <c r="CB968" i="13"/>
  <c r="BZ968" i="13"/>
  <c r="BX968" i="13"/>
  <c r="BV968" i="13"/>
  <c r="BT968" i="13"/>
  <c r="BQ968" i="13"/>
  <c r="BO968" i="13"/>
  <c r="BJ968" i="13"/>
  <c r="BD968" i="13"/>
  <c r="AK968" i="13"/>
  <c r="AG968" i="13"/>
  <c r="AB968" i="13"/>
  <c r="X968" i="13"/>
  <c r="J968" i="13"/>
  <c r="H968" i="13"/>
  <c r="CB969" i="13"/>
  <c r="BZ969" i="13"/>
  <c r="BX969" i="13"/>
  <c r="BV969" i="13"/>
  <c r="BT969" i="13"/>
  <c r="BQ969" i="13"/>
  <c r="BO969" i="13"/>
  <c r="BJ969" i="13"/>
  <c r="BD969" i="13"/>
  <c r="AK969" i="13"/>
  <c r="AG969" i="13"/>
  <c r="AB969" i="13"/>
  <c r="X969" i="13"/>
  <c r="J969" i="13"/>
  <c r="H969" i="13"/>
  <c r="CB584" i="13"/>
  <c r="BZ584" i="13"/>
  <c r="BX584" i="13"/>
  <c r="BV584" i="13"/>
  <c r="BT584" i="13"/>
  <c r="BQ584" i="13"/>
  <c r="BO584" i="13"/>
  <c r="BJ584" i="13"/>
  <c r="BD584" i="13"/>
  <c r="AK584" i="13"/>
  <c r="AG584" i="13"/>
  <c r="AB584" i="13"/>
  <c r="X584" i="13"/>
  <c r="J584" i="13"/>
  <c r="H584" i="13"/>
  <c r="CB585" i="13"/>
  <c r="BZ585" i="13"/>
  <c r="BX585" i="13"/>
  <c r="BV585" i="13"/>
  <c r="BT585" i="13"/>
  <c r="BQ585" i="13"/>
  <c r="BO585" i="13"/>
  <c r="BJ585" i="13"/>
  <c r="BD585" i="13"/>
  <c r="AK585" i="13"/>
  <c r="AG585" i="13"/>
  <c r="AB585" i="13"/>
  <c r="X585" i="13"/>
  <c r="J585" i="13"/>
  <c r="H585" i="13"/>
  <c r="CB967" i="13"/>
  <c r="BZ967" i="13"/>
  <c r="BX967" i="13"/>
  <c r="BV967" i="13"/>
  <c r="BT967" i="13"/>
  <c r="BQ967" i="13"/>
  <c r="BO967" i="13"/>
  <c r="BJ967" i="13"/>
  <c r="BD967" i="13"/>
  <c r="AK967" i="13"/>
  <c r="AG967" i="13"/>
  <c r="AB967" i="13"/>
  <c r="X967" i="13"/>
  <c r="J967" i="13"/>
  <c r="H967" i="13"/>
  <c r="H914" i="13"/>
  <c r="J914" i="13"/>
  <c r="X914" i="13"/>
  <c r="AB914" i="13"/>
  <c r="AG914" i="13"/>
  <c r="AK914" i="13"/>
  <c r="BD914" i="13"/>
  <c r="BJ914" i="13"/>
  <c r="BO914" i="13"/>
  <c r="BQ914" i="13"/>
  <c r="BT914" i="13"/>
  <c r="BV914" i="13"/>
  <c r="BX914" i="13"/>
  <c r="BZ914" i="13"/>
  <c r="CB914" i="13"/>
  <c r="H915" i="13"/>
  <c r="J915" i="13"/>
  <c r="X915" i="13"/>
  <c r="AB915" i="13"/>
  <c r="AG915" i="13"/>
  <c r="AK915" i="13"/>
  <c r="BD915" i="13"/>
  <c r="BJ915" i="13"/>
  <c r="BO915" i="13"/>
  <c r="BQ915" i="13"/>
  <c r="BT915" i="13"/>
  <c r="BV915" i="13"/>
  <c r="BX915" i="13"/>
  <c r="BZ915" i="13"/>
  <c r="CB915" i="13"/>
  <c r="H922" i="13"/>
  <c r="J922" i="13"/>
  <c r="X922" i="13"/>
  <c r="AB922" i="13"/>
  <c r="AG922" i="13"/>
  <c r="AK922" i="13"/>
  <c r="BD922" i="13"/>
  <c r="BJ922" i="13"/>
  <c r="BO922" i="13"/>
  <c r="BQ922" i="13"/>
  <c r="BT922" i="13"/>
  <c r="BV922" i="13"/>
  <c r="BX922" i="13"/>
  <c r="BZ922" i="13"/>
  <c r="CB922" i="13"/>
  <c r="H905" i="13"/>
  <c r="J905" i="13"/>
  <c r="X905" i="13"/>
  <c r="AB905" i="13"/>
  <c r="AG905" i="13"/>
  <c r="AK905" i="13"/>
  <c r="BD905" i="13"/>
  <c r="BJ905" i="13"/>
  <c r="BO905" i="13"/>
  <c r="BQ905" i="13"/>
  <c r="BT905" i="13"/>
  <c r="BV905" i="13"/>
  <c r="BX905" i="13"/>
  <c r="BZ905" i="13"/>
  <c r="CB905" i="13"/>
  <c r="H906" i="13"/>
  <c r="J906" i="13"/>
  <c r="X906" i="13"/>
  <c r="AB906" i="13"/>
  <c r="AG906" i="13"/>
  <c r="AK906" i="13"/>
  <c r="BD906" i="13"/>
  <c r="BJ906" i="13"/>
  <c r="BO906" i="13"/>
  <c r="BQ906" i="13"/>
  <c r="BT906" i="13"/>
  <c r="BV906" i="13"/>
  <c r="BX906" i="13"/>
  <c r="BZ906" i="13"/>
  <c r="CB906" i="13"/>
  <c r="J923" i="13"/>
  <c r="X923" i="13"/>
  <c r="AB923" i="13"/>
  <c r="AG923" i="13"/>
  <c r="AK923" i="13"/>
  <c r="BD923" i="13"/>
  <c r="BJ923" i="13"/>
  <c r="BO923" i="13"/>
  <c r="BQ923" i="13"/>
  <c r="BT923" i="13"/>
  <c r="BV923" i="13"/>
  <c r="BX923" i="13"/>
  <c r="BZ923" i="13"/>
  <c r="CB923" i="13"/>
  <c r="J856" i="13"/>
  <c r="X856" i="13"/>
  <c r="AB856" i="13"/>
  <c r="AG856" i="13"/>
  <c r="AK856" i="13"/>
  <c r="BD856" i="13"/>
  <c r="BJ856" i="13"/>
  <c r="BO856" i="13"/>
  <c r="BQ856" i="13"/>
  <c r="BT856" i="13"/>
  <c r="BV856" i="13"/>
  <c r="BX856" i="13"/>
  <c r="BZ856" i="13"/>
  <c r="CB856" i="13"/>
  <c r="H857" i="13"/>
  <c r="J857" i="13"/>
  <c r="X857" i="13"/>
  <c r="AB857" i="13"/>
  <c r="AG857" i="13"/>
  <c r="AK857" i="13"/>
  <c r="BD857" i="13"/>
  <c r="BJ857" i="13"/>
  <c r="BO857" i="13"/>
  <c r="BQ857" i="13"/>
  <c r="BT857" i="13"/>
  <c r="BV857" i="13"/>
  <c r="BX857" i="13"/>
  <c r="BZ857" i="13"/>
  <c r="CB857" i="13"/>
  <c r="H924" i="13"/>
  <c r="J924" i="13"/>
  <c r="X924" i="13"/>
  <c r="AB924" i="13"/>
  <c r="AG924" i="13"/>
  <c r="AK924" i="13"/>
  <c r="BD924" i="13"/>
  <c r="BJ924" i="13"/>
  <c r="BO924" i="13"/>
  <c r="BQ924" i="13"/>
  <c r="BT924" i="13"/>
  <c r="BV924" i="13"/>
  <c r="BX924" i="13"/>
  <c r="BZ924" i="13"/>
  <c r="CB924" i="13"/>
  <c r="H925" i="13"/>
  <c r="J925" i="13"/>
  <c r="X925" i="13"/>
  <c r="AB925" i="13"/>
  <c r="AG925" i="13"/>
  <c r="AK925" i="13"/>
  <c r="BD925" i="13"/>
  <c r="BJ925" i="13"/>
  <c r="BO925" i="13"/>
  <c r="BQ925" i="13"/>
  <c r="BT925" i="13"/>
  <c r="BV925" i="13"/>
  <c r="BX925" i="13"/>
  <c r="BZ925" i="13"/>
  <c r="CB925" i="13"/>
  <c r="H972" i="13"/>
  <c r="J972" i="13"/>
  <c r="X972" i="13"/>
  <c r="AB972" i="13"/>
  <c r="AG972" i="13"/>
  <c r="AK972" i="13"/>
  <c r="BD972" i="13"/>
  <c r="BJ972" i="13"/>
  <c r="BO972" i="13"/>
  <c r="BQ972" i="13"/>
  <c r="BT972" i="13"/>
  <c r="BV972" i="13"/>
  <c r="BX972" i="13"/>
  <c r="BZ972" i="13"/>
  <c r="CB972" i="13"/>
  <c r="H931" i="13"/>
  <c r="J931" i="13"/>
  <c r="X931" i="13"/>
  <c r="AB931" i="13"/>
  <c r="AG931" i="13"/>
  <c r="AK931" i="13"/>
  <c r="BD931" i="13"/>
  <c r="BJ931" i="13"/>
  <c r="BO931" i="13"/>
  <c r="BQ931" i="13"/>
  <c r="BT931" i="13"/>
  <c r="BV931" i="13"/>
  <c r="BX931" i="13"/>
  <c r="BZ931" i="13"/>
  <c r="CB931" i="13"/>
  <c r="H932" i="13"/>
  <c r="J932" i="13"/>
  <c r="X932" i="13"/>
  <c r="AB932" i="13"/>
  <c r="AG932" i="13"/>
  <c r="AK932" i="13"/>
  <c r="BD932" i="13"/>
  <c r="BJ932" i="13"/>
  <c r="BO932" i="13"/>
  <c r="BQ932" i="13"/>
  <c r="BT932" i="13"/>
  <c r="BV932" i="13"/>
  <c r="BX932" i="13"/>
  <c r="BZ932" i="13"/>
  <c r="CB932" i="13"/>
  <c r="H933" i="13"/>
  <c r="J933" i="13"/>
  <c r="X933" i="13"/>
  <c r="AB933" i="13"/>
  <c r="AG933" i="13"/>
  <c r="AK933" i="13"/>
  <c r="BD933" i="13"/>
  <c r="BJ933" i="13"/>
  <c r="BO933" i="13"/>
  <c r="BQ933" i="13"/>
  <c r="BT933" i="13"/>
  <c r="BV933" i="13"/>
  <c r="BX933" i="13"/>
  <c r="BZ933" i="13"/>
  <c r="CB933" i="13"/>
  <c r="J825" i="13"/>
  <c r="X825" i="13"/>
  <c r="AB825" i="13"/>
  <c r="AG825" i="13"/>
  <c r="AK825" i="13"/>
  <c r="BD825" i="13"/>
  <c r="BJ825" i="13"/>
  <c r="BO825" i="13"/>
  <c r="BQ825" i="13"/>
  <c r="BT825" i="13"/>
  <c r="BV825" i="13"/>
  <c r="BX825" i="13"/>
  <c r="BZ825" i="13"/>
  <c r="CB825" i="13"/>
  <c r="H826" i="13"/>
  <c r="J826" i="13"/>
  <c r="X826" i="13"/>
  <c r="AB826" i="13"/>
  <c r="AG826" i="13"/>
  <c r="AK826" i="13"/>
  <c r="BD826" i="13"/>
  <c r="BJ826" i="13"/>
  <c r="BO826" i="13"/>
  <c r="BQ826" i="13"/>
  <c r="BT826" i="13"/>
  <c r="BV826" i="13"/>
  <c r="BX826" i="13"/>
  <c r="BZ826" i="13"/>
  <c r="CB826" i="13"/>
  <c r="H827" i="13"/>
  <c r="J827" i="13"/>
  <c r="X827" i="13"/>
  <c r="AB827" i="13"/>
  <c r="AG827" i="13"/>
  <c r="AK827" i="13"/>
  <c r="BD827" i="13"/>
  <c r="BJ827" i="13"/>
  <c r="BO827" i="13"/>
  <c r="BQ827" i="13"/>
  <c r="BT827" i="13"/>
  <c r="BV827" i="13"/>
  <c r="BX827" i="13"/>
  <c r="BZ827" i="13"/>
  <c r="CB827" i="13"/>
  <c r="H828" i="13"/>
  <c r="J828" i="13"/>
  <c r="X828" i="13"/>
  <c r="AB828" i="13"/>
  <c r="AG828" i="13"/>
  <c r="AK828" i="13"/>
  <c r="BD828" i="13"/>
  <c r="BJ828" i="13"/>
  <c r="BO828" i="13"/>
  <c r="BQ828" i="13"/>
  <c r="BT828" i="13"/>
  <c r="BV828" i="13"/>
  <c r="BX828" i="13"/>
  <c r="BZ828" i="13"/>
  <c r="CB828" i="13"/>
  <c r="H937" i="13"/>
  <c r="J937" i="13"/>
  <c r="X937" i="13"/>
  <c r="AB937" i="13"/>
  <c r="AG937" i="13"/>
  <c r="AK937" i="13"/>
  <c r="BD937" i="13"/>
  <c r="BJ937" i="13"/>
  <c r="BO937" i="13"/>
  <c r="BQ937" i="13"/>
  <c r="BT937" i="13"/>
  <c r="BV937" i="13"/>
  <c r="BX937" i="13"/>
  <c r="BZ937" i="13"/>
  <c r="CB937" i="13"/>
  <c r="H938" i="13"/>
  <c r="J938" i="13"/>
  <c r="X938" i="13"/>
  <c r="AB938" i="13"/>
  <c r="AG938" i="13"/>
  <c r="AK938" i="13"/>
  <c r="BD938" i="13"/>
  <c r="BJ938" i="13"/>
  <c r="BO938" i="13"/>
  <c r="BQ938" i="13"/>
  <c r="BT938" i="13"/>
  <c r="BV938" i="13"/>
  <c r="BX938" i="13"/>
  <c r="BZ938" i="13"/>
  <c r="CB938" i="13"/>
  <c r="H973" i="13"/>
  <c r="J973" i="13"/>
  <c r="X973" i="13"/>
  <c r="AB973" i="13"/>
  <c r="AG973" i="13"/>
  <c r="AK973" i="13"/>
  <c r="BD973" i="13"/>
  <c r="BJ973" i="13"/>
  <c r="BO973" i="13"/>
  <c r="BQ973" i="13"/>
  <c r="BT973" i="13"/>
  <c r="BV973" i="13"/>
  <c r="BX973" i="13"/>
  <c r="BZ973" i="13"/>
  <c r="CB973" i="13"/>
  <c r="H1154" i="13"/>
  <c r="J1154" i="13"/>
  <c r="X1154" i="13"/>
  <c r="AB1154" i="13"/>
  <c r="AG1154" i="13"/>
  <c r="AK1154" i="13"/>
  <c r="BD1154" i="13"/>
  <c r="BJ1154" i="13"/>
  <c r="BO1154" i="13"/>
  <c r="BQ1154" i="13"/>
  <c r="BT1154" i="13"/>
  <c r="BV1154" i="13"/>
  <c r="BX1154" i="13"/>
  <c r="BZ1154" i="13"/>
  <c r="CB1154" i="13"/>
  <c r="H1155" i="13"/>
  <c r="J1155" i="13"/>
  <c r="X1155" i="13"/>
  <c r="AB1155" i="13"/>
  <c r="AG1155" i="13"/>
  <c r="AK1155" i="13"/>
  <c r="BD1155" i="13"/>
  <c r="BJ1155" i="13"/>
  <c r="BO1155" i="13"/>
  <c r="BQ1155" i="13"/>
  <c r="BT1155" i="13"/>
  <c r="BV1155" i="13"/>
  <c r="BX1155" i="13"/>
  <c r="BZ1155" i="13"/>
  <c r="CB1155" i="13"/>
  <c r="H1158" i="13"/>
  <c r="J1158" i="13"/>
  <c r="X1158" i="13"/>
  <c r="AB1158" i="13"/>
  <c r="AG1158" i="13"/>
  <c r="AK1158" i="13"/>
  <c r="BD1158" i="13"/>
  <c r="BJ1158" i="13"/>
  <c r="BO1158" i="13"/>
  <c r="BQ1158" i="13"/>
  <c r="BT1158" i="13"/>
  <c r="BV1158" i="13"/>
  <c r="BX1158" i="13"/>
  <c r="BZ1158" i="13"/>
  <c r="CB1158" i="13"/>
  <c r="H1159" i="13"/>
  <c r="J1159" i="13"/>
  <c r="X1159" i="13"/>
  <c r="AB1159" i="13"/>
  <c r="AG1159" i="13"/>
  <c r="AK1159" i="13"/>
  <c r="BD1159" i="13"/>
  <c r="BJ1159" i="13"/>
  <c r="BO1159" i="13"/>
  <c r="BQ1159" i="13"/>
  <c r="BT1159" i="13"/>
  <c r="BV1159" i="13"/>
  <c r="BX1159" i="13"/>
  <c r="BZ1159" i="13"/>
  <c r="CB1159" i="13"/>
  <c r="H1160" i="13"/>
  <c r="J1160" i="13"/>
  <c r="X1160" i="13"/>
  <c r="AB1160" i="13"/>
  <c r="AG1160" i="13"/>
  <c r="AK1160" i="13"/>
  <c r="BD1160" i="13"/>
  <c r="BJ1160" i="13"/>
  <c r="BO1160" i="13"/>
  <c r="BQ1160" i="13"/>
  <c r="BT1160" i="13"/>
  <c r="BV1160" i="13"/>
  <c r="BX1160" i="13"/>
  <c r="BZ1160" i="13"/>
  <c r="CB1160" i="13"/>
  <c r="H1172" i="13"/>
  <c r="J1172" i="13"/>
  <c r="X1172" i="13"/>
  <c r="AB1172" i="13"/>
  <c r="AG1172" i="13"/>
  <c r="AK1172" i="13"/>
  <c r="BD1172" i="13"/>
  <c r="BJ1172" i="13"/>
  <c r="BO1172" i="13"/>
  <c r="BQ1172" i="13"/>
  <c r="BT1172" i="13"/>
  <c r="BV1172" i="13"/>
  <c r="BX1172" i="13"/>
  <c r="BZ1172" i="13"/>
  <c r="CB1172" i="13"/>
  <c r="H1195" i="13"/>
  <c r="J1195" i="13"/>
  <c r="X1195" i="13"/>
  <c r="AB1195" i="13"/>
  <c r="AG1195" i="13"/>
  <c r="AK1195" i="13"/>
  <c r="BD1195" i="13"/>
  <c r="BJ1195" i="13"/>
  <c r="BO1195" i="13"/>
  <c r="BQ1195" i="13"/>
  <c r="BT1195" i="13"/>
  <c r="BV1195" i="13"/>
  <c r="BX1195" i="13"/>
  <c r="BZ1195" i="13"/>
  <c r="CB1195" i="13"/>
  <c r="H1165" i="13"/>
  <c r="J1165" i="13"/>
  <c r="X1165" i="13"/>
  <c r="AB1165" i="13"/>
  <c r="AG1165" i="13"/>
  <c r="AK1165" i="13"/>
  <c r="BD1165" i="13"/>
  <c r="BJ1165" i="13"/>
  <c r="BO1165" i="13"/>
  <c r="BQ1165" i="13"/>
  <c r="BT1165" i="13"/>
  <c r="BV1165" i="13"/>
  <c r="BX1165" i="13"/>
  <c r="BZ1165" i="13"/>
  <c r="CB1165" i="13"/>
  <c r="H1152" i="13"/>
  <c r="J1152" i="13"/>
  <c r="X1152" i="13"/>
  <c r="AB1152" i="13"/>
  <c r="AG1152" i="13"/>
  <c r="AK1152" i="13"/>
  <c r="BD1152" i="13"/>
  <c r="BJ1152" i="13"/>
  <c r="BO1152" i="13"/>
  <c r="BQ1152" i="13"/>
  <c r="BT1152" i="13"/>
  <c r="BV1152" i="13"/>
  <c r="BX1152" i="13"/>
  <c r="BZ1152" i="13"/>
  <c r="CB1152" i="13"/>
  <c r="H1206" i="13"/>
  <c r="J1206" i="13"/>
  <c r="X1206" i="13"/>
  <c r="AB1206" i="13"/>
  <c r="AG1206" i="13"/>
  <c r="AK1206" i="13"/>
  <c r="BD1206" i="13"/>
  <c r="BJ1206" i="13"/>
  <c r="BO1206" i="13"/>
  <c r="BQ1206" i="13"/>
  <c r="BT1206" i="13"/>
  <c r="BV1206" i="13"/>
  <c r="BX1206" i="13"/>
  <c r="BZ1206" i="13"/>
  <c r="CB1206" i="13"/>
  <c r="H1164" i="13"/>
  <c r="J1164" i="13"/>
  <c r="X1164" i="13"/>
  <c r="AB1164" i="13"/>
  <c r="AG1164" i="13"/>
  <c r="AK1164" i="13"/>
  <c r="BD1164" i="13"/>
  <c r="BJ1164" i="13"/>
  <c r="BO1164" i="13"/>
  <c r="BQ1164" i="13"/>
  <c r="BT1164" i="13"/>
  <c r="BV1164" i="13"/>
  <c r="BX1164" i="13"/>
  <c r="BZ1164" i="13"/>
  <c r="CB1164" i="13"/>
  <c r="H1203" i="13"/>
  <c r="J1203" i="13"/>
  <c r="X1203" i="13"/>
  <c r="AB1203" i="13"/>
  <c r="AG1203" i="13"/>
  <c r="AK1203" i="13"/>
  <c r="BD1203" i="13"/>
  <c r="BJ1203" i="13"/>
  <c r="BO1203" i="13"/>
  <c r="BQ1203" i="13"/>
  <c r="BT1203" i="13"/>
  <c r="BV1203" i="13"/>
  <c r="BX1203" i="13"/>
  <c r="BZ1203" i="13"/>
  <c r="CB1203" i="13"/>
  <c r="H1204" i="13"/>
  <c r="J1204" i="13"/>
  <c r="X1204" i="13"/>
  <c r="AB1204" i="13"/>
  <c r="AG1204" i="13"/>
  <c r="AK1204" i="13"/>
  <c r="BD1204" i="13"/>
  <c r="BJ1204" i="13"/>
  <c r="BO1204" i="13"/>
  <c r="BQ1204" i="13"/>
  <c r="BT1204" i="13"/>
  <c r="BV1204" i="13"/>
  <c r="BX1204" i="13"/>
  <c r="BZ1204" i="13"/>
  <c r="CB1204" i="13"/>
  <c r="H1166" i="13"/>
  <c r="J1166" i="13"/>
  <c r="X1166" i="13"/>
  <c r="AB1166" i="13"/>
  <c r="AG1166" i="13"/>
  <c r="AK1166" i="13"/>
  <c r="BD1166" i="13"/>
  <c r="BJ1166" i="13"/>
  <c r="BO1166" i="13"/>
  <c r="BQ1166" i="13"/>
  <c r="BT1166" i="13"/>
  <c r="BV1166" i="13"/>
  <c r="BX1166" i="13"/>
  <c r="BZ1166" i="13"/>
  <c r="CB1166" i="13"/>
  <c r="H1167" i="13"/>
  <c r="J1167" i="13"/>
  <c r="X1167" i="13"/>
  <c r="AB1167" i="13"/>
  <c r="AG1167" i="13"/>
  <c r="AK1167" i="13"/>
  <c r="BD1167" i="13"/>
  <c r="BJ1167" i="13"/>
  <c r="BO1167" i="13"/>
  <c r="BQ1167" i="13"/>
  <c r="BT1167" i="13"/>
  <c r="BV1167" i="13"/>
  <c r="BX1167" i="13"/>
  <c r="BZ1167" i="13"/>
  <c r="CB1167" i="13"/>
  <c r="H1197" i="13"/>
  <c r="J1197" i="13"/>
  <c r="X1197" i="13"/>
  <c r="AB1197" i="13"/>
  <c r="AG1197" i="13"/>
  <c r="AK1197" i="13"/>
  <c r="BD1197" i="13"/>
  <c r="BJ1197" i="13"/>
  <c r="BO1197" i="13"/>
  <c r="BQ1197" i="13"/>
  <c r="BT1197" i="13"/>
  <c r="BV1197" i="13"/>
  <c r="BX1197" i="13"/>
  <c r="BZ1197" i="13"/>
  <c r="CB1197" i="13"/>
  <c r="H1198" i="13"/>
  <c r="J1198" i="13"/>
  <c r="X1198" i="13"/>
  <c r="AB1198" i="13"/>
  <c r="AG1198" i="13"/>
  <c r="AK1198" i="13"/>
  <c r="BD1198" i="13"/>
  <c r="BJ1198" i="13"/>
  <c r="BO1198" i="13"/>
  <c r="BQ1198" i="13"/>
  <c r="BT1198" i="13"/>
  <c r="BV1198" i="13"/>
  <c r="BX1198" i="13"/>
  <c r="BZ1198" i="13"/>
  <c r="CB1198" i="13"/>
  <c r="H1163" i="13"/>
  <c r="J1163" i="13"/>
  <c r="X1163" i="13"/>
  <c r="AB1163" i="13"/>
  <c r="AG1163" i="13"/>
  <c r="AK1163" i="13"/>
  <c r="BD1163" i="13"/>
  <c r="BJ1163" i="13"/>
  <c r="BO1163" i="13"/>
  <c r="BQ1163" i="13"/>
  <c r="BT1163" i="13"/>
  <c r="BV1163" i="13"/>
  <c r="BX1163" i="13"/>
  <c r="BZ1163" i="13"/>
  <c r="CB1163" i="13"/>
  <c r="H1181" i="13"/>
  <c r="J1181" i="13"/>
  <c r="X1181" i="13"/>
  <c r="AB1181" i="13"/>
  <c r="AG1181" i="13"/>
  <c r="AK1181" i="13"/>
  <c r="BD1181" i="13"/>
  <c r="BJ1181" i="13"/>
  <c r="BO1181" i="13"/>
  <c r="BQ1181" i="13"/>
  <c r="BT1181" i="13"/>
  <c r="BV1181" i="13"/>
  <c r="BX1181" i="13"/>
  <c r="BZ1181" i="13"/>
  <c r="CB1181" i="13"/>
  <c r="H1182" i="13"/>
  <c r="J1182" i="13"/>
  <c r="X1182" i="13"/>
  <c r="AB1182" i="13"/>
  <c r="AG1182" i="13"/>
  <c r="AK1182" i="13"/>
  <c r="BD1182" i="13"/>
  <c r="BJ1182" i="13"/>
  <c r="BO1182" i="13"/>
  <c r="BQ1182" i="13"/>
  <c r="BT1182" i="13"/>
  <c r="BV1182" i="13"/>
  <c r="BX1182" i="13"/>
  <c r="BZ1182" i="13"/>
  <c r="CB1182" i="13"/>
  <c r="H1178" i="13"/>
  <c r="J1178" i="13"/>
  <c r="X1178" i="13"/>
  <c r="AB1178" i="13"/>
  <c r="AG1178" i="13"/>
  <c r="AK1178" i="13"/>
  <c r="BD1178" i="13"/>
  <c r="BJ1178" i="13"/>
  <c r="BO1178" i="13"/>
  <c r="BQ1178" i="13"/>
  <c r="BT1178" i="13"/>
  <c r="BV1178" i="13"/>
  <c r="BX1178" i="13"/>
  <c r="BZ1178" i="13"/>
  <c r="CB1178" i="13"/>
  <c r="H1179" i="13"/>
  <c r="J1179" i="13"/>
  <c r="X1179" i="13"/>
  <c r="AB1179" i="13"/>
  <c r="AG1179" i="13"/>
  <c r="AK1179" i="13"/>
  <c r="BD1179" i="13"/>
  <c r="BJ1179" i="13"/>
  <c r="BO1179" i="13"/>
  <c r="BQ1179" i="13"/>
  <c r="BT1179" i="13"/>
  <c r="BV1179" i="13"/>
  <c r="BX1179" i="13"/>
  <c r="BZ1179" i="13"/>
  <c r="CB1179" i="13"/>
  <c r="H1180" i="13"/>
  <c r="J1180" i="13"/>
  <c r="X1180" i="13"/>
  <c r="AB1180" i="13"/>
  <c r="AG1180" i="13"/>
  <c r="AK1180" i="13"/>
  <c r="BD1180" i="13"/>
  <c r="BJ1180" i="13"/>
  <c r="BO1180" i="13"/>
  <c r="BQ1180" i="13"/>
  <c r="BT1180" i="13"/>
  <c r="BV1180" i="13"/>
  <c r="BX1180" i="13"/>
  <c r="BZ1180" i="13"/>
  <c r="CB1180" i="13"/>
  <c r="H1151" i="13"/>
  <c r="J1151" i="13"/>
  <c r="X1151" i="13"/>
  <c r="AB1151" i="13"/>
  <c r="AG1151" i="13"/>
  <c r="AK1151" i="13"/>
  <c r="BD1151" i="13"/>
  <c r="BJ1151" i="13"/>
  <c r="BO1151" i="13"/>
  <c r="BQ1151" i="13"/>
  <c r="BT1151" i="13"/>
  <c r="BV1151" i="13"/>
  <c r="BX1151" i="13"/>
  <c r="BZ1151" i="13"/>
  <c r="CB1151" i="13"/>
  <c r="H1192" i="13"/>
  <c r="J1192" i="13"/>
  <c r="X1192" i="13"/>
  <c r="AB1192" i="13"/>
  <c r="AG1192" i="13"/>
  <c r="AK1192" i="13"/>
  <c r="BD1192" i="13"/>
  <c r="BJ1192" i="13"/>
  <c r="BO1192" i="13"/>
  <c r="BQ1192" i="13"/>
  <c r="BT1192" i="13"/>
  <c r="BV1192" i="13"/>
  <c r="BX1192" i="13"/>
  <c r="BZ1192" i="13"/>
  <c r="CB1192" i="13"/>
  <c r="H1168" i="13"/>
  <c r="J1168" i="13"/>
  <c r="X1168" i="13"/>
  <c r="AB1168" i="13"/>
  <c r="AG1168" i="13"/>
  <c r="AK1168" i="13"/>
  <c r="BD1168" i="13"/>
  <c r="BJ1168" i="13"/>
  <c r="BO1168" i="13"/>
  <c r="BQ1168" i="13"/>
  <c r="BT1168" i="13"/>
  <c r="BV1168" i="13"/>
  <c r="BX1168" i="13"/>
  <c r="BZ1168" i="13"/>
  <c r="CB1168" i="13"/>
  <c r="H1173" i="13"/>
  <c r="J1173" i="13"/>
  <c r="X1173" i="13"/>
  <c r="AB1173" i="13"/>
  <c r="AG1173" i="13"/>
  <c r="AK1173" i="13"/>
  <c r="BD1173" i="13"/>
  <c r="BJ1173" i="13"/>
  <c r="BO1173" i="13"/>
  <c r="BQ1173" i="13"/>
  <c r="BT1173" i="13"/>
  <c r="BV1173" i="13"/>
  <c r="BX1173" i="13"/>
  <c r="BZ1173" i="13"/>
  <c r="CB1173" i="13"/>
  <c r="H1174" i="13"/>
  <c r="J1174" i="13"/>
  <c r="X1174" i="13"/>
  <c r="AB1174" i="13"/>
  <c r="AG1174" i="13"/>
  <c r="AK1174" i="13"/>
  <c r="BD1174" i="13"/>
  <c r="BJ1174" i="13"/>
  <c r="BO1174" i="13"/>
  <c r="BQ1174" i="13"/>
  <c r="BT1174" i="13"/>
  <c r="BV1174" i="13"/>
  <c r="BX1174" i="13"/>
  <c r="BZ1174" i="13"/>
  <c r="CB1174" i="13"/>
  <c r="H1175" i="13"/>
  <c r="J1175" i="13"/>
  <c r="X1175" i="13"/>
  <c r="AB1175" i="13"/>
  <c r="AG1175" i="13"/>
  <c r="AK1175" i="13"/>
  <c r="BD1175" i="13"/>
  <c r="BJ1175" i="13"/>
  <c r="BO1175" i="13"/>
  <c r="BQ1175" i="13"/>
  <c r="BT1175" i="13"/>
  <c r="BV1175" i="13"/>
  <c r="BX1175" i="13"/>
  <c r="BZ1175" i="13"/>
  <c r="CB1175" i="13"/>
  <c r="H1176" i="13"/>
  <c r="J1176" i="13"/>
  <c r="X1176" i="13"/>
  <c r="AB1176" i="13"/>
  <c r="AG1176" i="13"/>
  <c r="AK1176" i="13"/>
  <c r="BD1176" i="13"/>
  <c r="BJ1176" i="13"/>
  <c r="BO1176" i="13"/>
  <c r="BQ1176" i="13"/>
  <c r="BT1176" i="13"/>
  <c r="BV1176" i="13"/>
  <c r="BX1176" i="13"/>
  <c r="BZ1176" i="13"/>
  <c r="CB1176" i="13"/>
  <c r="H1162" i="13"/>
  <c r="J1162" i="13"/>
  <c r="X1162" i="13"/>
  <c r="AB1162" i="13"/>
  <c r="AG1162" i="13"/>
  <c r="AK1162" i="13"/>
  <c r="BD1162" i="13"/>
  <c r="BJ1162" i="13"/>
  <c r="BO1162" i="13"/>
  <c r="BQ1162" i="13"/>
  <c r="BT1162" i="13"/>
  <c r="BV1162" i="13"/>
  <c r="BX1162" i="13"/>
  <c r="BZ1162" i="13"/>
  <c r="CB1162" i="13"/>
  <c r="H1205" i="13"/>
  <c r="J1205" i="13"/>
  <c r="X1205" i="13"/>
  <c r="AB1205" i="13"/>
  <c r="AG1205" i="13"/>
  <c r="AK1205" i="13"/>
  <c r="BD1205" i="13"/>
  <c r="BJ1205" i="13"/>
  <c r="BO1205" i="13"/>
  <c r="BQ1205" i="13"/>
  <c r="BT1205" i="13"/>
  <c r="BV1205" i="13"/>
  <c r="BX1205" i="13"/>
  <c r="BZ1205" i="13"/>
  <c r="CB1205" i="13"/>
  <c r="H1153" i="13"/>
  <c r="J1153" i="13"/>
  <c r="X1153" i="13"/>
  <c r="AB1153" i="13"/>
  <c r="AG1153" i="13"/>
  <c r="AK1153" i="13"/>
  <c r="BD1153" i="13"/>
  <c r="BJ1153" i="13"/>
  <c r="BO1153" i="13"/>
  <c r="BQ1153" i="13"/>
  <c r="BT1153" i="13"/>
  <c r="BV1153" i="13"/>
  <c r="BX1153" i="13"/>
  <c r="BZ1153" i="13"/>
  <c r="CB1153" i="13"/>
  <c r="H1213" i="13"/>
  <c r="J1213" i="13"/>
  <c r="X1213" i="13"/>
  <c r="AB1213" i="13"/>
  <c r="AG1213" i="13"/>
  <c r="AK1213" i="13"/>
  <c r="BD1213" i="13"/>
  <c r="BJ1213" i="13"/>
  <c r="BO1213" i="13"/>
  <c r="BQ1213" i="13"/>
  <c r="BT1213" i="13"/>
  <c r="BV1213" i="13"/>
  <c r="BX1213" i="13"/>
  <c r="BZ1213" i="13"/>
  <c r="CB1213" i="13"/>
  <c r="H1214" i="13"/>
  <c r="J1214" i="13"/>
  <c r="X1214" i="13"/>
  <c r="AB1214" i="13"/>
  <c r="AG1214" i="13"/>
  <c r="AK1214" i="13"/>
  <c r="BD1214" i="13"/>
  <c r="BJ1214" i="13"/>
  <c r="BO1214" i="13"/>
  <c r="BQ1214" i="13"/>
  <c r="BT1214" i="13"/>
  <c r="BV1214" i="13"/>
  <c r="BX1214" i="13"/>
  <c r="BZ1214" i="13"/>
  <c r="CB1214" i="13"/>
  <c r="H1215" i="13"/>
  <c r="J1215" i="13"/>
  <c r="X1215" i="13"/>
  <c r="AB1215" i="13"/>
  <c r="AG1215" i="13"/>
  <c r="AK1215" i="13"/>
  <c r="BD1215" i="13"/>
  <c r="BJ1215" i="13"/>
  <c r="BO1215" i="13"/>
  <c r="BQ1215" i="13"/>
  <c r="BT1215" i="13"/>
  <c r="BV1215" i="13"/>
  <c r="BX1215" i="13"/>
  <c r="BZ1215" i="13"/>
  <c r="CB1215" i="13"/>
  <c r="H1219" i="13"/>
  <c r="J1219" i="13"/>
  <c r="X1219" i="13"/>
  <c r="AB1219" i="13"/>
  <c r="AG1219" i="13"/>
  <c r="AK1219" i="13"/>
  <c r="BD1219" i="13"/>
  <c r="BJ1219" i="13"/>
  <c r="BO1219" i="13"/>
  <c r="BQ1219" i="13"/>
  <c r="BT1219" i="13"/>
  <c r="BV1219" i="13"/>
  <c r="BX1219" i="13"/>
  <c r="BZ1219" i="13"/>
  <c r="CB1219" i="13"/>
  <c r="H1220" i="13"/>
  <c r="J1220" i="13"/>
  <c r="X1220" i="13"/>
  <c r="AB1220" i="13"/>
  <c r="AG1220" i="13"/>
  <c r="AK1220" i="13"/>
  <c r="BD1220" i="13"/>
  <c r="BJ1220" i="13"/>
  <c r="BO1220" i="13"/>
  <c r="BQ1220" i="13"/>
  <c r="BT1220" i="13"/>
  <c r="BV1220" i="13"/>
  <c r="BX1220" i="13"/>
  <c r="BZ1220" i="13"/>
  <c r="CB1220" i="13"/>
  <c r="H790" i="13"/>
  <c r="J790" i="13"/>
  <c r="X790" i="13"/>
  <c r="AB790" i="13"/>
  <c r="AG790" i="13"/>
  <c r="AK790" i="13"/>
  <c r="BD790" i="13"/>
  <c r="BJ790" i="13"/>
  <c r="BO790" i="13"/>
  <c r="BQ790" i="13"/>
  <c r="BT790" i="13"/>
  <c r="BV790" i="13"/>
  <c r="BX790" i="13"/>
  <c r="BZ790" i="13"/>
  <c r="CB790" i="13"/>
  <c r="H964" i="13"/>
  <c r="J964" i="13"/>
  <c r="X964" i="13"/>
  <c r="AB964" i="13"/>
  <c r="AG964" i="13"/>
  <c r="AK964" i="13"/>
  <c r="BD964" i="13"/>
  <c r="BJ964" i="13"/>
  <c r="BO964" i="13"/>
  <c r="BQ964" i="13"/>
  <c r="BT964" i="13"/>
  <c r="BV964" i="13"/>
  <c r="BX964" i="13"/>
  <c r="BZ964" i="13"/>
  <c r="CB964" i="13"/>
  <c r="H898" i="13"/>
  <c r="J898" i="13"/>
  <c r="X898" i="13"/>
  <c r="AB898" i="13"/>
  <c r="AG898" i="13"/>
  <c r="AK898" i="13"/>
  <c r="BD898" i="13"/>
  <c r="BJ898" i="13"/>
  <c r="BO898" i="13"/>
  <c r="BQ898" i="13"/>
  <c r="BT898" i="13"/>
  <c r="BV898" i="13"/>
  <c r="BX898" i="13"/>
  <c r="BZ898" i="13"/>
  <c r="CB898" i="13"/>
  <c r="H899" i="13"/>
  <c r="J899" i="13"/>
  <c r="X899" i="13"/>
  <c r="AB899" i="13"/>
  <c r="AG899" i="13"/>
  <c r="AK899" i="13"/>
  <c r="BD899" i="13"/>
  <c r="BJ899" i="13"/>
  <c r="BO899" i="13"/>
  <c r="BQ899" i="13"/>
  <c r="BT899" i="13"/>
  <c r="BV899" i="13"/>
  <c r="BX899" i="13"/>
  <c r="BZ899" i="13"/>
  <c r="CB899" i="13"/>
  <c r="H963" i="13"/>
  <c r="J963" i="13"/>
  <c r="X963" i="13"/>
  <c r="AB963" i="13"/>
  <c r="AG963" i="13"/>
  <c r="AK963" i="13"/>
  <c r="BD963" i="13"/>
  <c r="BJ963" i="13"/>
  <c r="BO963" i="13"/>
  <c r="BQ963" i="13"/>
  <c r="BT963" i="13"/>
  <c r="BV963" i="13"/>
  <c r="BX963" i="13"/>
  <c r="BZ963" i="13"/>
  <c r="CB963" i="13"/>
  <c r="H903" i="13"/>
  <c r="J903" i="13"/>
  <c r="X903" i="13"/>
  <c r="AB903" i="13"/>
  <c r="AG903" i="13"/>
  <c r="AK903" i="13"/>
  <c r="BD903" i="13"/>
  <c r="BJ903" i="13"/>
  <c r="BO903" i="13"/>
  <c r="BQ903" i="13"/>
  <c r="BT903" i="13"/>
  <c r="BV903" i="13"/>
  <c r="BX903" i="13"/>
  <c r="BZ903" i="13"/>
  <c r="CB903" i="13"/>
  <c r="H904" i="13"/>
  <c r="J904" i="13"/>
  <c r="X904" i="13"/>
  <c r="AB904" i="13"/>
  <c r="AG904" i="13"/>
  <c r="AK904" i="13"/>
  <c r="BD904" i="13"/>
  <c r="BJ904" i="13"/>
  <c r="BO904" i="13"/>
  <c r="BQ904" i="13"/>
  <c r="BT904" i="13"/>
  <c r="BV904" i="13"/>
  <c r="BX904" i="13"/>
  <c r="BZ904" i="13"/>
  <c r="CB904" i="13"/>
  <c r="H892" i="13"/>
  <c r="J892" i="13"/>
  <c r="X892" i="13"/>
  <c r="AB892" i="13"/>
  <c r="AG892" i="13"/>
  <c r="AK892" i="13"/>
  <c r="BD892" i="13"/>
  <c r="BJ892" i="13"/>
  <c r="BO892" i="13"/>
  <c r="BQ892" i="13"/>
  <c r="BT892" i="13"/>
  <c r="BV892" i="13"/>
  <c r="BX892" i="13"/>
  <c r="BZ892" i="13"/>
  <c r="CB892" i="13"/>
  <c r="H891" i="13"/>
  <c r="J891" i="13"/>
  <c r="X891" i="13"/>
  <c r="AB891" i="13"/>
  <c r="AG891" i="13"/>
  <c r="AK891" i="13"/>
  <c r="BD891" i="13"/>
  <c r="BJ891" i="13"/>
  <c r="BO891" i="13"/>
  <c r="BQ891" i="13"/>
  <c r="BT891" i="13"/>
  <c r="BV891" i="13"/>
  <c r="BX891" i="13"/>
  <c r="BZ891" i="13"/>
  <c r="CB891" i="13"/>
  <c r="H893" i="13"/>
  <c r="J893" i="13"/>
  <c r="X893" i="13"/>
  <c r="AB893" i="13"/>
  <c r="AG893" i="13"/>
  <c r="AK893" i="13"/>
  <c r="BD893" i="13"/>
  <c r="BJ893" i="13"/>
  <c r="BO893" i="13"/>
  <c r="BQ893" i="13"/>
  <c r="BT893" i="13"/>
  <c r="BV893" i="13"/>
  <c r="BX893" i="13"/>
  <c r="BZ893" i="13"/>
  <c r="CB893" i="13"/>
  <c r="H894" i="13"/>
  <c r="J894" i="13"/>
  <c r="X894" i="13"/>
  <c r="AB894" i="13"/>
  <c r="AG894" i="13"/>
  <c r="AK894" i="13"/>
  <c r="BD894" i="13"/>
  <c r="BJ894" i="13"/>
  <c r="BO894" i="13"/>
  <c r="BQ894" i="13"/>
  <c r="BT894" i="13"/>
  <c r="BV894" i="13"/>
  <c r="BX894" i="13"/>
  <c r="BZ894" i="13"/>
  <c r="CB894" i="13"/>
  <c r="H820" i="13"/>
  <c r="J820" i="13"/>
  <c r="X820" i="13"/>
  <c r="AB820" i="13"/>
  <c r="AG820" i="13"/>
  <c r="AK820" i="13"/>
  <c r="BD820" i="13"/>
  <c r="BJ820" i="13"/>
  <c r="BO820" i="13"/>
  <c r="BQ820" i="13"/>
  <c r="BT820" i="13"/>
  <c r="BV820" i="13"/>
  <c r="BX820" i="13"/>
  <c r="BZ820" i="13"/>
  <c r="CB820" i="13"/>
  <c r="H821" i="13"/>
  <c r="J821" i="13"/>
  <c r="X821" i="13"/>
  <c r="AB821" i="13"/>
  <c r="AG821" i="13"/>
  <c r="AK821" i="13"/>
  <c r="BD821" i="13"/>
  <c r="BJ821" i="13"/>
  <c r="BO821" i="13"/>
  <c r="BQ821" i="13"/>
  <c r="BT821" i="13"/>
  <c r="BV821" i="13"/>
  <c r="BX821" i="13"/>
  <c r="BZ821" i="13"/>
  <c r="CB821" i="13"/>
  <c r="H916" i="13"/>
  <c r="J916" i="13"/>
  <c r="X916" i="13"/>
  <c r="AB916" i="13"/>
  <c r="AG916" i="13"/>
  <c r="AK916" i="13"/>
  <c r="BD916" i="13"/>
  <c r="BJ916" i="13"/>
  <c r="BO916" i="13"/>
  <c r="BQ916" i="13"/>
  <c r="BT916" i="13"/>
  <c r="BV916" i="13"/>
  <c r="BX916" i="13"/>
  <c r="BZ916" i="13"/>
  <c r="CB916" i="13"/>
  <c r="H917" i="13"/>
  <c r="J917" i="13"/>
  <c r="X917" i="13"/>
  <c r="AB917" i="13"/>
  <c r="AG917" i="13"/>
  <c r="AK917" i="13"/>
  <c r="BD917" i="13"/>
  <c r="BJ917" i="13"/>
  <c r="BO917" i="13"/>
  <c r="BQ917" i="13"/>
  <c r="BT917" i="13"/>
  <c r="BV917" i="13"/>
  <c r="BX917" i="13"/>
  <c r="BZ917" i="13"/>
  <c r="CB917" i="13"/>
  <c r="H913" i="13"/>
  <c r="J913" i="13"/>
  <c r="X913" i="13"/>
  <c r="AB913" i="13"/>
  <c r="AG913" i="13"/>
  <c r="AK913" i="13"/>
  <c r="BD913" i="13"/>
  <c r="BJ913" i="13"/>
  <c r="BO913" i="13"/>
  <c r="BQ913" i="13"/>
  <c r="BT913" i="13"/>
  <c r="BV913" i="13"/>
  <c r="BX913" i="13"/>
  <c r="BZ913" i="13"/>
  <c r="CB913" i="13"/>
  <c r="H878" i="13"/>
  <c r="J878" i="13"/>
  <c r="X878" i="13"/>
  <c r="AB878" i="13"/>
  <c r="AG878" i="13"/>
  <c r="AK878" i="13"/>
  <c r="BD878" i="13"/>
  <c r="BJ878" i="13"/>
  <c r="BO878" i="13"/>
  <c r="BQ878" i="13"/>
  <c r="BT878" i="13"/>
  <c r="BV878" i="13"/>
  <c r="BX878" i="13"/>
  <c r="BZ878" i="13"/>
  <c r="CB878" i="13"/>
  <c r="H868" i="13"/>
  <c r="J868" i="13"/>
  <c r="X868" i="13"/>
  <c r="AB868" i="13"/>
  <c r="AG868" i="13"/>
  <c r="AK868" i="13"/>
  <c r="BD868" i="13"/>
  <c r="BJ868" i="13"/>
  <c r="BO868" i="13"/>
  <c r="BQ868" i="13"/>
  <c r="BT868" i="13"/>
  <c r="BV868" i="13"/>
  <c r="BX868" i="13"/>
  <c r="BZ868" i="13"/>
  <c r="CB868" i="13"/>
  <c r="H869" i="13"/>
  <c r="J869" i="13"/>
  <c r="X869" i="13"/>
  <c r="AB869" i="13"/>
  <c r="AG869" i="13"/>
  <c r="AK869" i="13"/>
  <c r="BD869" i="13"/>
  <c r="BJ869" i="13"/>
  <c r="BO869" i="13"/>
  <c r="BQ869" i="13"/>
  <c r="BT869" i="13"/>
  <c r="BV869" i="13"/>
  <c r="BX869" i="13"/>
  <c r="BZ869" i="13"/>
  <c r="CB869" i="13"/>
  <c r="H876" i="13"/>
  <c r="J876" i="13"/>
  <c r="X876" i="13"/>
  <c r="AB876" i="13"/>
  <c r="AG876" i="13"/>
  <c r="AK876" i="13"/>
  <c r="BD876" i="13"/>
  <c r="BJ876" i="13"/>
  <c r="BO876" i="13"/>
  <c r="BQ876" i="13"/>
  <c r="BT876" i="13"/>
  <c r="BV876" i="13"/>
  <c r="BX876" i="13"/>
  <c r="BZ876" i="13"/>
  <c r="CB876" i="13"/>
  <c r="H965" i="13"/>
  <c r="J965" i="13"/>
  <c r="X965" i="13"/>
  <c r="AB965" i="13"/>
  <c r="AG965" i="13"/>
  <c r="AK965" i="13"/>
  <c r="BD965" i="13"/>
  <c r="BJ965" i="13"/>
  <c r="BO965" i="13"/>
  <c r="BQ965" i="13"/>
  <c r="BT965" i="13"/>
  <c r="BV965" i="13"/>
  <c r="BX965" i="13"/>
  <c r="BZ965" i="13"/>
  <c r="CB965" i="13"/>
  <c r="H862" i="13"/>
  <c r="J862" i="13"/>
  <c r="AG862" i="13"/>
  <c r="AK862" i="13"/>
  <c r="BD862" i="13"/>
  <c r="BJ862" i="13"/>
  <c r="BO862" i="13"/>
  <c r="BQ862" i="13"/>
  <c r="BT862" i="13"/>
  <c r="BV862" i="13"/>
  <c r="BX862" i="13"/>
  <c r="BZ862" i="13"/>
  <c r="CB862" i="13"/>
  <c r="H861" i="13"/>
  <c r="J861" i="13"/>
  <c r="X861" i="13"/>
  <c r="AB861" i="13"/>
  <c r="AG861" i="13"/>
  <c r="AK861" i="13"/>
  <c r="BD861" i="13"/>
  <c r="BJ861" i="13"/>
  <c r="BO861" i="13"/>
  <c r="BQ861" i="13"/>
  <c r="BT861" i="13"/>
  <c r="BV861" i="13"/>
  <c r="BX861" i="13"/>
  <c r="BZ861" i="13"/>
  <c r="CB861" i="13"/>
  <c r="H860" i="13"/>
  <c r="J860" i="13"/>
  <c r="X860" i="13"/>
  <c r="AB860" i="13"/>
  <c r="BD860" i="13"/>
  <c r="BJ860" i="13"/>
  <c r="BO860" i="13"/>
  <c r="BQ860" i="13"/>
  <c r="BT860" i="13"/>
  <c r="BV860" i="13"/>
  <c r="BX860" i="13"/>
  <c r="BZ860" i="13"/>
  <c r="CB860" i="13"/>
  <c r="H863" i="13"/>
  <c r="J863" i="13"/>
  <c r="X863" i="13"/>
  <c r="AB863" i="13"/>
  <c r="AG863" i="13"/>
  <c r="AK863" i="13"/>
  <c r="BD863" i="13"/>
  <c r="BJ863" i="13"/>
  <c r="BO863" i="13"/>
  <c r="BQ863" i="13"/>
  <c r="BT863" i="13"/>
  <c r="BV863" i="13"/>
  <c r="BX863" i="13"/>
  <c r="BZ863" i="13"/>
  <c r="CB863" i="13"/>
  <c r="H864" i="13"/>
  <c r="J864" i="13"/>
  <c r="X864" i="13"/>
  <c r="AB864" i="13"/>
  <c r="AG864" i="13"/>
  <c r="AK864" i="13"/>
  <c r="BD864" i="13"/>
  <c r="BJ864" i="13"/>
  <c r="BO864" i="13"/>
  <c r="BQ864" i="13"/>
  <c r="BT864" i="13"/>
  <c r="BV864" i="13"/>
  <c r="BX864" i="13"/>
  <c r="BZ864" i="13"/>
  <c r="CB864" i="13"/>
  <c r="H850" i="13"/>
  <c r="J850" i="13"/>
  <c r="X850" i="13"/>
  <c r="AB850" i="13"/>
  <c r="AG850" i="13"/>
  <c r="AK850" i="13"/>
  <c r="BD850" i="13"/>
  <c r="BJ850" i="13"/>
  <c r="BO850" i="13"/>
  <c r="BQ850" i="13"/>
  <c r="BT850" i="13"/>
  <c r="BV850" i="13"/>
  <c r="BX850" i="13"/>
  <c r="BZ850" i="13"/>
  <c r="CB850" i="13"/>
  <c r="H842" i="13"/>
  <c r="J842" i="13"/>
  <c r="X842" i="13"/>
  <c r="AB842" i="13"/>
  <c r="AG842" i="13"/>
  <c r="AK842" i="13"/>
  <c r="BD842" i="13"/>
  <c r="BJ842" i="13"/>
  <c r="BO842" i="13"/>
  <c r="BQ842" i="13"/>
  <c r="BT842" i="13"/>
  <c r="BV842" i="13"/>
  <c r="BX842" i="13"/>
  <c r="BZ842" i="13"/>
  <c r="CB842" i="13"/>
  <c r="H843" i="13"/>
  <c r="J843" i="13"/>
  <c r="X843" i="13"/>
  <c r="AB843" i="13"/>
  <c r="AG843" i="13"/>
  <c r="AK843" i="13"/>
  <c r="BD843" i="13"/>
  <c r="BJ843" i="13"/>
  <c r="BO843" i="13"/>
  <c r="BQ843" i="13"/>
  <c r="BT843" i="13"/>
  <c r="BV843" i="13"/>
  <c r="BX843" i="13"/>
  <c r="BZ843" i="13"/>
  <c r="CB843" i="13"/>
  <c r="H945" i="13"/>
  <c r="J945" i="13"/>
  <c r="X945" i="13"/>
  <c r="AB945" i="13"/>
  <c r="AG945" i="13"/>
  <c r="AK945" i="13"/>
  <c r="BD945" i="13"/>
  <c r="BJ945" i="13"/>
  <c r="BO945" i="13"/>
  <c r="BQ945" i="13"/>
  <c r="BT945" i="13"/>
  <c r="BV945" i="13"/>
  <c r="BX945" i="13"/>
  <c r="BZ945" i="13"/>
  <c r="CB945" i="13"/>
  <c r="H946" i="13"/>
  <c r="J946" i="13"/>
  <c r="X946" i="13"/>
  <c r="AB946" i="13"/>
  <c r="AG946" i="13"/>
  <c r="AK946" i="13"/>
  <c r="BD946" i="13"/>
  <c r="BJ946" i="13"/>
  <c r="BO946" i="13"/>
  <c r="BQ946" i="13"/>
  <c r="BT946" i="13"/>
  <c r="BV946" i="13"/>
  <c r="BX946" i="13"/>
  <c r="BZ946" i="13"/>
  <c r="CB946" i="13"/>
  <c r="H847" i="13"/>
  <c r="J847" i="13"/>
  <c r="X847" i="13"/>
  <c r="AB847" i="13"/>
  <c r="AG847" i="13"/>
  <c r="AK847" i="13"/>
  <c r="BD847" i="13"/>
  <c r="BJ847" i="13"/>
  <c r="BO847" i="13"/>
  <c r="BQ847" i="13"/>
  <c r="BT847" i="13"/>
  <c r="BV847" i="13"/>
  <c r="BX847" i="13"/>
  <c r="BZ847" i="13"/>
  <c r="CB847" i="13"/>
  <c r="H848" i="13"/>
  <c r="J848" i="13"/>
  <c r="X848" i="13"/>
  <c r="AB848" i="13"/>
  <c r="AG848" i="13"/>
  <c r="AK848" i="13"/>
  <c r="BD848" i="13"/>
  <c r="BJ848" i="13"/>
  <c r="BO848" i="13"/>
  <c r="BQ848" i="13"/>
  <c r="BT848" i="13"/>
  <c r="BV848" i="13"/>
  <c r="BX848" i="13"/>
  <c r="BZ848" i="13"/>
  <c r="CB848" i="13"/>
  <c r="H849" i="13"/>
  <c r="J849" i="13"/>
  <c r="X849" i="13"/>
  <c r="AB849" i="13"/>
  <c r="AG849" i="13"/>
  <c r="AK849" i="13"/>
  <c r="BD849" i="13"/>
  <c r="BJ849" i="13"/>
  <c r="BO849" i="13"/>
  <c r="BQ849" i="13"/>
  <c r="BT849" i="13"/>
  <c r="BV849" i="13"/>
  <c r="BX849" i="13"/>
  <c r="BZ849" i="13"/>
  <c r="CB849" i="13"/>
  <c r="H501" i="13"/>
  <c r="J501" i="13"/>
  <c r="X501" i="13"/>
  <c r="AB501" i="13"/>
  <c r="AG501" i="13"/>
  <c r="AK501" i="13"/>
  <c r="BD501" i="13"/>
  <c r="BJ501" i="13"/>
  <c r="BO501" i="13"/>
  <c r="BQ501" i="13"/>
  <c r="BT501" i="13"/>
  <c r="BV501" i="13"/>
  <c r="BX501" i="13"/>
  <c r="BZ501" i="13"/>
  <c r="CB501" i="13"/>
  <c r="H502" i="13"/>
  <c r="J502" i="13"/>
  <c r="X502" i="13"/>
  <c r="AB502" i="13"/>
  <c r="AG502" i="13"/>
  <c r="AK502" i="13"/>
  <c r="BD502" i="13"/>
  <c r="BJ502" i="13"/>
  <c r="BO502" i="13"/>
  <c r="BQ502" i="13"/>
  <c r="BT502" i="13"/>
  <c r="BV502" i="13"/>
  <c r="BX502" i="13"/>
  <c r="BZ502" i="13"/>
  <c r="CB502" i="13"/>
  <c r="H851" i="13"/>
  <c r="J851" i="13"/>
  <c r="X851" i="13"/>
  <c r="AB851" i="13"/>
  <c r="AG851" i="13"/>
  <c r="AK851" i="13"/>
  <c r="BD851" i="13"/>
  <c r="BJ851" i="13"/>
  <c r="BO851" i="13"/>
  <c r="BQ851" i="13"/>
  <c r="BT851" i="13"/>
  <c r="BV851" i="13"/>
  <c r="BX851" i="13"/>
  <c r="BZ851" i="13"/>
  <c r="CB851" i="13"/>
  <c r="H852" i="13"/>
  <c r="J852" i="13"/>
  <c r="X852" i="13"/>
  <c r="AB852" i="13"/>
  <c r="AG852" i="13"/>
  <c r="AK852" i="13"/>
  <c r="BD852" i="13"/>
  <c r="BJ852" i="13"/>
  <c r="BO852" i="13"/>
  <c r="BQ852" i="13"/>
  <c r="BT852" i="13"/>
  <c r="BV852" i="13"/>
  <c r="BX852" i="13"/>
  <c r="BZ852" i="13"/>
  <c r="CB852" i="13"/>
  <c r="H921" i="13"/>
  <c r="J921" i="13"/>
  <c r="X921" i="13"/>
  <c r="AB921" i="13"/>
  <c r="AG921" i="13"/>
  <c r="AK921" i="13"/>
  <c r="BD921" i="13"/>
  <c r="BJ921" i="13"/>
  <c r="BO921" i="13"/>
  <c r="BQ921" i="13"/>
  <c r="BT921" i="13"/>
  <c r="BV921" i="13"/>
  <c r="BX921" i="13"/>
  <c r="BZ921" i="13"/>
  <c r="CB921" i="13"/>
  <c r="H942" i="13"/>
  <c r="J942" i="13"/>
  <c r="X942" i="13"/>
  <c r="AB942" i="13"/>
  <c r="AG942" i="13"/>
  <c r="AK942" i="13"/>
  <c r="BD942" i="13"/>
  <c r="BJ942" i="13"/>
  <c r="BO942" i="13"/>
  <c r="BQ942" i="13"/>
  <c r="BT942" i="13"/>
  <c r="BV942" i="13"/>
  <c r="BX942" i="13"/>
  <c r="BZ942" i="13"/>
  <c r="CB942" i="13"/>
  <c r="H920" i="13"/>
  <c r="J920" i="13"/>
  <c r="X920" i="13"/>
  <c r="AB920" i="13"/>
  <c r="AG920" i="13"/>
  <c r="AK920" i="13"/>
  <c r="BD920" i="13"/>
  <c r="BJ920" i="13"/>
  <c r="BO920" i="13"/>
  <c r="BQ920" i="13"/>
  <c r="BT920" i="13"/>
  <c r="BV920" i="13"/>
  <c r="BX920" i="13"/>
  <c r="BZ920" i="13"/>
  <c r="CB920" i="13"/>
  <c r="H974" i="13"/>
  <c r="J974" i="13"/>
  <c r="X974" i="13"/>
  <c r="AB974" i="13"/>
  <c r="AG974" i="13"/>
  <c r="AK974" i="13"/>
  <c r="BD974" i="13"/>
  <c r="BJ974" i="13"/>
  <c r="BO974" i="13"/>
  <c r="BQ974" i="13"/>
  <c r="BT974" i="13"/>
  <c r="BV974" i="13"/>
  <c r="BX974" i="13"/>
  <c r="BZ974" i="13"/>
  <c r="CB974" i="13"/>
  <c r="H975" i="13"/>
  <c r="J975" i="13"/>
  <c r="X975" i="13"/>
  <c r="AB975" i="13"/>
  <c r="AG975" i="13"/>
  <c r="AK975" i="13"/>
  <c r="BD975" i="13"/>
  <c r="BJ975" i="13"/>
  <c r="BO975" i="13"/>
  <c r="BQ975" i="13"/>
  <c r="BT975" i="13"/>
  <c r="BV975" i="13"/>
  <c r="BX975" i="13"/>
  <c r="BZ975" i="13"/>
  <c r="CB975" i="13"/>
  <c r="H586" i="13"/>
  <c r="J586" i="13"/>
  <c r="X586" i="13"/>
  <c r="AB586" i="13"/>
  <c r="AG586" i="13"/>
  <c r="AK586" i="13"/>
  <c r="BD586" i="13"/>
  <c r="BJ586" i="13"/>
  <c r="BO586" i="13"/>
  <c r="BQ586" i="13"/>
  <c r="BT586" i="13"/>
  <c r="BV586" i="13"/>
  <c r="BX586" i="13"/>
  <c r="BZ586" i="13"/>
  <c r="CB586" i="13"/>
  <c r="H587" i="13"/>
  <c r="J587" i="13"/>
  <c r="X587" i="13"/>
  <c r="AB587" i="13"/>
  <c r="AG587" i="13"/>
  <c r="AK587" i="13"/>
  <c r="BD587" i="13"/>
  <c r="BJ587" i="13"/>
  <c r="BO587" i="13"/>
  <c r="BQ587" i="13"/>
  <c r="BT587" i="13"/>
  <c r="BV587" i="13"/>
  <c r="BX587" i="13"/>
  <c r="BZ587" i="13"/>
  <c r="CB587" i="13"/>
  <c r="H588" i="13"/>
  <c r="J588" i="13"/>
  <c r="X588" i="13"/>
  <c r="AB588" i="13"/>
  <c r="AG588" i="13"/>
  <c r="AK588" i="13"/>
  <c r="BD588" i="13"/>
  <c r="BJ588" i="13"/>
  <c r="BO588" i="13"/>
  <c r="BQ588" i="13"/>
  <c r="BT588" i="13"/>
  <c r="BV588" i="13"/>
  <c r="BX588" i="13"/>
  <c r="BZ588" i="13"/>
  <c r="CB588" i="13"/>
  <c r="H581" i="13"/>
  <c r="J581" i="13"/>
  <c r="X581" i="13"/>
  <c r="AB581" i="13"/>
  <c r="AG581" i="13"/>
  <c r="AK581" i="13"/>
  <c r="BD581" i="13"/>
  <c r="BJ581" i="13"/>
  <c r="BO581" i="13"/>
  <c r="BQ581" i="13"/>
  <c r="BT581" i="13"/>
  <c r="BV581" i="13"/>
  <c r="BX581" i="13"/>
  <c r="BZ581" i="13"/>
  <c r="CB581" i="13"/>
  <c r="H589" i="13"/>
  <c r="J589" i="13"/>
  <c r="X589" i="13"/>
  <c r="AB589" i="13"/>
  <c r="AG589" i="13"/>
  <c r="AK589" i="13"/>
  <c r="BD589" i="13"/>
  <c r="BJ589" i="13"/>
  <c r="BO589" i="13"/>
  <c r="BQ589" i="13"/>
  <c r="BT589" i="13"/>
  <c r="BV589" i="13"/>
  <c r="BX589" i="13"/>
  <c r="BZ589" i="13"/>
  <c r="CB589" i="13"/>
  <c r="H590" i="13"/>
  <c r="J590" i="13"/>
  <c r="X590" i="13"/>
  <c r="AB590" i="13"/>
  <c r="AG590" i="13"/>
  <c r="AK590" i="13"/>
  <c r="BD590" i="13"/>
  <c r="BJ590" i="13"/>
  <c r="BO590" i="13"/>
  <c r="BQ590" i="13"/>
  <c r="BT590" i="13"/>
  <c r="BV590" i="13"/>
  <c r="BX590" i="13"/>
  <c r="BZ590" i="13"/>
  <c r="CB590" i="13"/>
  <c r="H591" i="13"/>
  <c r="J591" i="13"/>
  <c r="X591" i="13"/>
  <c r="AB591" i="13"/>
  <c r="AG591" i="13"/>
  <c r="AK591" i="13"/>
  <c r="BD591" i="13"/>
  <c r="BJ591" i="13"/>
  <c r="BO591" i="13"/>
  <c r="BQ591" i="13"/>
  <c r="BT591" i="13"/>
  <c r="BV591" i="13"/>
  <c r="BX591" i="13"/>
  <c r="BZ591" i="13"/>
  <c r="CB591" i="13"/>
  <c r="H578" i="13"/>
  <c r="J578" i="13"/>
  <c r="X578" i="13"/>
  <c r="AB578" i="13"/>
  <c r="AG578" i="13"/>
  <c r="AK578" i="13"/>
  <c r="BD578" i="13"/>
  <c r="BJ578" i="13"/>
  <c r="BO578" i="13"/>
  <c r="BQ578" i="13"/>
  <c r="BT578" i="13"/>
  <c r="BV578" i="13"/>
  <c r="BX578" i="13"/>
  <c r="BZ578" i="13"/>
  <c r="CB578" i="13"/>
  <c r="H1068" i="13"/>
  <c r="J1068" i="13"/>
  <c r="X1068" i="13"/>
  <c r="AB1068" i="13"/>
  <c r="AG1068" i="13"/>
  <c r="AK1068" i="13"/>
  <c r="BD1068" i="13"/>
  <c r="BJ1068" i="13"/>
  <c r="BO1068" i="13"/>
  <c r="BQ1068" i="13"/>
  <c r="BT1068" i="13"/>
  <c r="BV1068" i="13"/>
  <c r="BX1068" i="13"/>
  <c r="BZ1068" i="13"/>
  <c r="CB1068" i="13"/>
  <c r="H1069" i="13"/>
  <c r="J1069" i="13"/>
  <c r="X1069" i="13"/>
  <c r="AB1069" i="13"/>
  <c r="AG1069" i="13"/>
  <c r="AK1069" i="13"/>
  <c r="BD1069" i="13"/>
  <c r="BJ1069" i="13"/>
  <c r="BO1069" i="13"/>
  <c r="BQ1069" i="13"/>
  <c r="BT1069" i="13"/>
  <c r="BV1069" i="13"/>
  <c r="BX1069" i="13"/>
  <c r="BZ1069" i="13"/>
  <c r="CB1069" i="13"/>
  <c r="H401" i="13"/>
  <c r="J401" i="13"/>
  <c r="X401" i="13"/>
  <c r="AB401" i="13"/>
  <c r="AG401" i="13"/>
  <c r="AK401" i="13"/>
  <c r="BD401" i="13"/>
  <c r="BJ401" i="13"/>
  <c r="BO401" i="13"/>
  <c r="BQ401" i="13"/>
  <c r="BT401" i="13"/>
  <c r="BV401" i="13"/>
  <c r="BX401" i="13"/>
  <c r="BZ401" i="13"/>
  <c r="CB401" i="13"/>
  <c r="H402" i="13"/>
  <c r="J402" i="13"/>
  <c r="X402" i="13"/>
  <c r="AB402" i="13"/>
  <c r="AG402" i="13"/>
  <c r="AK402" i="13"/>
  <c r="BD402" i="13"/>
  <c r="BJ402" i="13"/>
  <c r="BO402" i="13"/>
  <c r="BQ402" i="13"/>
  <c r="BT402" i="13"/>
  <c r="BV402" i="13"/>
  <c r="BX402" i="13"/>
  <c r="BZ402" i="13"/>
  <c r="CB402" i="13"/>
  <c r="H470" i="13"/>
  <c r="J470" i="13"/>
  <c r="X470" i="13"/>
  <c r="AB470" i="13"/>
  <c r="AG470" i="13"/>
  <c r="AK470" i="13"/>
  <c r="BD470" i="13"/>
  <c r="BJ470" i="13"/>
  <c r="BO470" i="13"/>
  <c r="BQ470" i="13"/>
  <c r="BT470" i="13"/>
  <c r="BV470" i="13"/>
  <c r="BX470" i="13"/>
  <c r="BZ470" i="13"/>
  <c r="CB470" i="13"/>
  <c r="H471" i="13"/>
  <c r="J471" i="13"/>
  <c r="X471" i="13"/>
  <c r="AB471" i="13"/>
  <c r="AG471" i="13"/>
  <c r="AK471" i="13"/>
  <c r="BD471" i="13"/>
  <c r="BJ471" i="13"/>
  <c r="BO471" i="13"/>
  <c r="BQ471" i="13"/>
  <c r="BT471" i="13"/>
  <c r="BV471" i="13"/>
  <c r="BX471" i="13"/>
  <c r="BZ471" i="13"/>
  <c r="CB471" i="13"/>
  <c r="H472" i="13"/>
  <c r="J472" i="13"/>
  <c r="X472" i="13"/>
  <c r="AB472" i="13"/>
  <c r="AG472" i="13"/>
  <c r="AK472" i="13"/>
  <c r="BD472" i="13"/>
  <c r="BJ472" i="13"/>
  <c r="BO472" i="13"/>
  <c r="BQ472" i="13"/>
  <c r="BT472" i="13"/>
  <c r="BV472" i="13"/>
  <c r="BX472" i="13"/>
  <c r="BZ472" i="13"/>
  <c r="CB472" i="13"/>
  <c r="H473" i="13"/>
  <c r="J473" i="13"/>
  <c r="X473" i="13"/>
  <c r="AB473" i="13"/>
  <c r="AG473" i="13"/>
  <c r="AK473" i="13"/>
  <c r="BD473" i="13"/>
  <c r="BJ473" i="13"/>
  <c r="BO473" i="13"/>
  <c r="BQ473" i="13"/>
  <c r="BT473" i="13"/>
  <c r="BV473" i="13"/>
  <c r="BX473" i="13"/>
  <c r="BZ473" i="13"/>
  <c r="CB473" i="13"/>
  <c r="H437" i="13"/>
  <c r="J437" i="13"/>
  <c r="X437" i="13"/>
  <c r="AB437" i="13"/>
  <c r="AG437" i="13"/>
  <c r="AK437" i="13"/>
  <c r="BD437" i="13"/>
  <c r="BJ437" i="13"/>
  <c r="BO437" i="13"/>
  <c r="BQ437" i="13"/>
  <c r="BT437" i="13"/>
  <c r="BV437" i="13"/>
  <c r="BX437" i="13"/>
  <c r="BZ437" i="13"/>
  <c r="CB437" i="13"/>
  <c r="H438" i="13"/>
  <c r="J438" i="13"/>
  <c r="X438" i="13"/>
  <c r="AB438" i="13"/>
  <c r="AG438" i="13"/>
  <c r="AK438" i="13"/>
  <c r="BD438" i="13"/>
  <c r="BJ438" i="13"/>
  <c r="BO438" i="13"/>
  <c r="BQ438" i="13"/>
  <c r="BT438" i="13"/>
  <c r="BV438" i="13"/>
  <c r="BX438" i="13"/>
  <c r="BZ438" i="13"/>
  <c r="CB438" i="13"/>
  <c r="H439" i="13"/>
  <c r="J439" i="13"/>
  <c r="X439" i="13"/>
  <c r="AB439" i="13"/>
  <c r="AG439" i="13"/>
  <c r="AK439" i="13"/>
  <c r="BD439" i="13"/>
  <c r="BJ439" i="13"/>
  <c r="BO439" i="13"/>
  <c r="BQ439" i="13"/>
  <c r="BT439" i="13"/>
  <c r="BV439" i="13"/>
  <c r="BX439" i="13"/>
  <c r="BZ439" i="13"/>
  <c r="CB439" i="13"/>
  <c r="H523" i="13"/>
  <c r="J523" i="13"/>
  <c r="X523" i="13"/>
  <c r="AB523" i="13"/>
  <c r="AG523" i="13"/>
  <c r="AK523" i="13"/>
  <c r="BD523" i="13"/>
  <c r="BJ523" i="13"/>
  <c r="BO523" i="13"/>
  <c r="BQ523" i="13"/>
  <c r="BT523" i="13"/>
  <c r="BV523" i="13"/>
  <c r="BX523" i="13"/>
  <c r="BZ523" i="13"/>
  <c r="CB523" i="13"/>
  <c r="H524" i="13"/>
  <c r="J524" i="13"/>
  <c r="X524" i="13"/>
  <c r="AB524" i="13"/>
  <c r="AG524" i="13"/>
  <c r="AK524" i="13"/>
  <c r="BD524" i="13"/>
  <c r="BJ524" i="13"/>
  <c r="BO524" i="13"/>
  <c r="BQ524" i="13"/>
  <c r="BT524" i="13"/>
  <c r="BV524" i="13"/>
  <c r="BX524" i="13"/>
  <c r="BZ524" i="13"/>
  <c r="CB524" i="13"/>
  <c r="H450" i="13"/>
  <c r="J450" i="13"/>
  <c r="X450" i="13"/>
  <c r="AB450" i="13"/>
  <c r="AG450" i="13"/>
  <c r="AK450" i="13"/>
  <c r="BD450" i="13"/>
  <c r="BJ450" i="13"/>
  <c r="BO450" i="13"/>
  <c r="BQ450" i="13"/>
  <c r="BT450" i="13"/>
  <c r="BV450" i="13"/>
  <c r="BX450" i="13"/>
  <c r="BZ450" i="13"/>
  <c r="CB450" i="13"/>
  <c r="H449" i="13"/>
  <c r="J449" i="13"/>
  <c r="X449" i="13"/>
  <c r="AB449" i="13"/>
  <c r="AG449" i="13"/>
  <c r="AK449" i="13"/>
  <c r="BD449" i="13"/>
  <c r="BJ449" i="13"/>
  <c r="BO449" i="13"/>
  <c r="BQ449" i="13"/>
  <c r="BT449" i="13"/>
  <c r="BV449" i="13"/>
  <c r="BX449" i="13"/>
  <c r="BZ449" i="13"/>
  <c r="CB449" i="13"/>
  <c r="H448" i="13"/>
  <c r="J448" i="13"/>
  <c r="X448" i="13"/>
  <c r="AB448" i="13"/>
  <c r="AG448" i="13"/>
  <c r="AK448" i="13"/>
  <c r="BD448" i="13"/>
  <c r="BJ448" i="13"/>
  <c r="BO448" i="13"/>
  <c r="BQ448" i="13"/>
  <c r="BT448" i="13"/>
  <c r="BV448" i="13"/>
  <c r="BX448" i="13"/>
  <c r="BZ448" i="13"/>
  <c r="CB448" i="13"/>
  <c r="H447" i="13"/>
  <c r="J447" i="13"/>
  <c r="X447" i="13"/>
  <c r="AB447" i="13"/>
  <c r="AG447" i="13"/>
  <c r="AK447" i="13"/>
  <c r="BD447" i="13"/>
  <c r="BJ447" i="13"/>
  <c r="BO447" i="13"/>
  <c r="BQ447" i="13"/>
  <c r="BT447" i="13"/>
  <c r="BV447" i="13"/>
  <c r="BX447" i="13"/>
  <c r="BZ447" i="13"/>
  <c r="CB447" i="13"/>
  <c r="H478" i="13"/>
  <c r="J478" i="13"/>
  <c r="X478" i="13"/>
  <c r="AB478" i="13"/>
  <c r="AG478" i="13"/>
  <c r="AK478" i="13"/>
  <c r="BD478" i="13"/>
  <c r="BJ478" i="13"/>
  <c r="BO478" i="13"/>
  <c r="BQ478" i="13"/>
  <c r="BT478" i="13"/>
  <c r="BV478" i="13"/>
  <c r="BX478" i="13"/>
  <c r="BZ478" i="13"/>
  <c r="CB478" i="13"/>
  <c r="H479" i="13"/>
  <c r="J479" i="13"/>
  <c r="X479" i="13"/>
  <c r="AB479" i="13"/>
  <c r="AG479" i="13"/>
  <c r="AK479" i="13"/>
  <c r="BD479" i="13"/>
  <c r="BJ479" i="13"/>
  <c r="BO479" i="13"/>
  <c r="BQ479" i="13"/>
  <c r="BT479" i="13"/>
  <c r="BV479" i="13"/>
  <c r="BX479" i="13"/>
  <c r="BZ479" i="13"/>
  <c r="CB479" i="13"/>
  <c r="H480" i="13"/>
  <c r="J480" i="13"/>
  <c r="X480" i="13"/>
  <c r="AB480" i="13"/>
  <c r="AG480" i="13"/>
  <c r="AK480" i="13"/>
  <c r="BD480" i="13"/>
  <c r="BJ480" i="13"/>
  <c r="BO480" i="13"/>
  <c r="BQ480" i="13"/>
  <c r="BT480" i="13"/>
  <c r="BV480" i="13"/>
  <c r="BX480" i="13"/>
  <c r="BZ480" i="13"/>
  <c r="CB480" i="13"/>
  <c r="H440" i="13"/>
  <c r="J440" i="13"/>
  <c r="X440" i="13"/>
  <c r="AB440" i="13"/>
  <c r="AK440" i="13"/>
  <c r="BD440" i="13"/>
  <c r="BJ440" i="13"/>
  <c r="BO440" i="13"/>
  <c r="BQ440" i="13"/>
  <c r="BT440" i="13"/>
  <c r="BV440" i="13"/>
  <c r="BX440" i="13"/>
  <c r="BZ440" i="13"/>
  <c r="CB440" i="13"/>
  <c r="H441" i="13"/>
  <c r="J441" i="13"/>
  <c r="X441" i="13"/>
  <c r="AB441" i="13"/>
  <c r="AG441" i="13"/>
  <c r="AK441" i="13"/>
  <c r="BD441" i="13"/>
  <c r="BJ441" i="13"/>
  <c r="BO441" i="13"/>
  <c r="BQ441" i="13"/>
  <c r="BT441" i="13"/>
  <c r="BV441" i="13"/>
  <c r="BX441" i="13"/>
  <c r="BZ441" i="13"/>
  <c r="CB441" i="13"/>
  <c r="H573" i="13"/>
  <c r="J573" i="13"/>
  <c r="X573" i="13"/>
  <c r="AB573" i="13"/>
  <c r="AG573" i="13"/>
  <c r="AK573" i="13"/>
  <c r="BD573" i="13"/>
  <c r="BJ573" i="13"/>
  <c r="BO573" i="13"/>
  <c r="BQ573" i="13"/>
  <c r="BT573" i="13"/>
  <c r="BV573" i="13"/>
  <c r="BX573" i="13"/>
  <c r="BZ573" i="13"/>
  <c r="CB573" i="13"/>
  <c r="H463" i="13"/>
  <c r="J463" i="13"/>
  <c r="X463" i="13"/>
  <c r="AB463" i="13"/>
  <c r="AG463" i="13"/>
  <c r="AK463" i="13"/>
  <c r="BD463" i="13"/>
  <c r="BJ463" i="13"/>
  <c r="BO463" i="13"/>
  <c r="BQ463" i="13"/>
  <c r="BT463" i="13"/>
  <c r="BV463" i="13"/>
  <c r="BX463" i="13"/>
  <c r="BZ463" i="13"/>
  <c r="CB463" i="13"/>
  <c r="H525" i="13"/>
  <c r="J525" i="13"/>
  <c r="X525" i="13"/>
  <c r="AB525" i="13"/>
  <c r="AG525" i="13"/>
  <c r="AK525" i="13"/>
  <c r="BD525" i="13"/>
  <c r="BJ525" i="13"/>
  <c r="BO525" i="13"/>
  <c r="BQ525" i="13"/>
  <c r="BT525" i="13"/>
  <c r="BV525" i="13"/>
  <c r="BX525" i="13"/>
  <c r="BZ525" i="13"/>
  <c r="CB525" i="13"/>
  <c r="H526" i="13"/>
  <c r="J526" i="13"/>
  <c r="X526" i="13"/>
  <c r="AB526" i="13"/>
  <c r="AG526" i="13"/>
  <c r="AK526" i="13"/>
  <c r="BD526" i="13"/>
  <c r="BJ526" i="13"/>
  <c r="BO526" i="13"/>
  <c r="BQ526" i="13"/>
  <c r="BT526" i="13"/>
  <c r="BV526" i="13"/>
  <c r="BX526" i="13"/>
  <c r="BZ526" i="13"/>
  <c r="CB526" i="13"/>
  <c r="H768" i="13"/>
  <c r="J768" i="13"/>
  <c r="X768" i="13"/>
  <c r="AB768" i="13"/>
  <c r="AG768" i="13"/>
  <c r="AK768" i="13"/>
  <c r="BD768" i="13"/>
  <c r="BJ768" i="13"/>
  <c r="BO768" i="13"/>
  <c r="BQ768" i="13"/>
  <c r="BT768" i="13"/>
  <c r="BV768" i="13"/>
  <c r="BX768" i="13"/>
  <c r="BZ768" i="13"/>
  <c r="CB768" i="13"/>
  <c r="H769" i="13"/>
  <c r="J769" i="13"/>
  <c r="X769" i="13"/>
  <c r="AB769" i="13"/>
  <c r="AG769" i="13"/>
  <c r="AK769" i="13"/>
  <c r="BD769" i="13"/>
  <c r="BJ769" i="13"/>
  <c r="BO769" i="13"/>
  <c r="BQ769" i="13"/>
  <c r="BT769" i="13"/>
  <c r="BV769" i="13"/>
  <c r="BX769" i="13"/>
  <c r="BZ769" i="13"/>
  <c r="CB769" i="13"/>
  <c r="H527" i="13"/>
  <c r="J527" i="13"/>
  <c r="X527" i="13"/>
  <c r="AB527" i="13"/>
  <c r="AG527" i="13"/>
  <c r="AK527" i="13"/>
  <c r="BD527" i="13"/>
  <c r="BJ527" i="13"/>
  <c r="BO527" i="13"/>
  <c r="BQ527" i="13"/>
  <c r="BT527" i="13"/>
  <c r="BV527" i="13"/>
  <c r="BX527" i="13"/>
  <c r="BZ527" i="13"/>
  <c r="CB527" i="13"/>
  <c r="H442" i="13"/>
  <c r="J442" i="13"/>
  <c r="X442" i="13"/>
  <c r="AB442" i="13"/>
  <c r="AG442" i="13"/>
  <c r="AK442" i="13"/>
  <c r="BD442" i="13"/>
  <c r="BJ442" i="13"/>
  <c r="BO442" i="13"/>
  <c r="BQ442" i="13"/>
  <c r="BT442" i="13"/>
  <c r="BV442" i="13"/>
  <c r="BX442" i="13"/>
  <c r="BZ442" i="13"/>
  <c r="CB442" i="13"/>
  <c r="H443" i="13"/>
  <c r="J443" i="13"/>
  <c r="X443" i="13"/>
  <c r="AB443" i="13"/>
  <c r="AG443" i="13"/>
  <c r="AK443" i="13"/>
  <c r="BD443" i="13"/>
  <c r="BJ443" i="13"/>
  <c r="BO443" i="13"/>
  <c r="BQ443" i="13"/>
  <c r="BT443" i="13"/>
  <c r="BV443" i="13"/>
  <c r="BX443" i="13"/>
  <c r="BZ443" i="13"/>
  <c r="CB443" i="13"/>
  <c r="H444" i="13"/>
  <c r="J444" i="13"/>
  <c r="X444" i="13"/>
  <c r="AB444" i="13"/>
  <c r="AG444" i="13"/>
  <c r="AK444" i="13"/>
  <c r="BD444" i="13"/>
  <c r="BJ444" i="13"/>
  <c r="BO444" i="13"/>
  <c r="BQ444" i="13"/>
  <c r="BT444" i="13"/>
  <c r="BV444" i="13"/>
  <c r="BX444" i="13"/>
  <c r="BZ444" i="13"/>
  <c r="CB444" i="13"/>
  <c r="H445" i="13"/>
  <c r="J445" i="13"/>
  <c r="X445" i="13"/>
  <c r="AB445" i="13"/>
  <c r="AG445" i="13"/>
  <c r="AK445" i="13"/>
  <c r="BD445" i="13"/>
  <c r="BJ445" i="13"/>
  <c r="BO445" i="13"/>
  <c r="BQ445" i="13"/>
  <c r="BT445" i="13"/>
  <c r="BV445" i="13"/>
  <c r="BX445" i="13"/>
  <c r="BZ445" i="13"/>
  <c r="CB445" i="13"/>
  <c r="J537" i="13"/>
  <c r="X537" i="13"/>
  <c r="AB537" i="13"/>
  <c r="AG537" i="13"/>
  <c r="AK537" i="13"/>
  <c r="BD537" i="13"/>
  <c r="BJ537" i="13"/>
  <c r="BO537" i="13"/>
  <c r="BQ537" i="13"/>
  <c r="BT537" i="13"/>
  <c r="BV537" i="13"/>
  <c r="BX537" i="13"/>
  <c r="BZ537" i="13"/>
  <c r="CB537" i="13"/>
  <c r="J538" i="13"/>
  <c r="X538" i="13"/>
  <c r="AB538" i="13"/>
  <c r="AG538" i="13"/>
  <c r="AK538" i="13"/>
  <c r="BD538" i="13"/>
  <c r="BJ538" i="13"/>
  <c r="BO538" i="13"/>
  <c r="BQ538" i="13"/>
  <c r="BT538" i="13"/>
  <c r="BV538" i="13"/>
  <c r="BX538" i="13"/>
  <c r="BZ538" i="13"/>
  <c r="CB538" i="13"/>
  <c r="J477" i="13"/>
  <c r="X477" i="13"/>
  <c r="AB477" i="13"/>
  <c r="AG477" i="13"/>
  <c r="AK477" i="13"/>
  <c r="BD477" i="13"/>
  <c r="BJ477" i="13"/>
  <c r="BO477" i="13"/>
  <c r="BQ477" i="13"/>
  <c r="BT477" i="13"/>
  <c r="BV477" i="13"/>
  <c r="BX477" i="13"/>
  <c r="BZ477" i="13"/>
  <c r="CB477" i="13"/>
  <c r="J460" i="13"/>
  <c r="X460" i="13"/>
  <c r="AB460" i="13"/>
  <c r="AG460" i="13"/>
  <c r="AK460" i="13"/>
  <c r="BD460" i="13"/>
  <c r="BJ460" i="13"/>
  <c r="BO460" i="13"/>
  <c r="BQ460" i="13"/>
  <c r="BT460" i="13"/>
  <c r="BV460" i="13"/>
  <c r="BX460" i="13"/>
  <c r="BZ460" i="13"/>
  <c r="CB460" i="13"/>
  <c r="J405" i="13"/>
  <c r="X405" i="13"/>
  <c r="AB405" i="13"/>
  <c r="AG405" i="13"/>
  <c r="AK405" i="13"/>
  <c r="BD405" i="13"/>
  <c r="BJ405" i="13"/>
  <c r="BO405" i="13"/>
  <c r="BQ405" i="13"/>
  <c r="BT405" i="13"/>
  <c r="BV405" i="13"/>
  <c r="BX405" i="13"/>
  <c r="BZ405" i="13"/>
  <c r="CB405" i="13"/>
  <c r="H406" i="13"/>
  <c r="J406" i="13"/>
  <c r="X406" i="13"/>
  <c r="AB406" i="13"/>
  <c r="AG406" i="13"/>
  <c r="AK406" i="13"/>
  <c r="BD406" i="13"/>
  <c r="BJ406" i="13"/>
  <c r="BO406" i="13"/>
  <c r="BQ406" i="13"/>
  <c r="BT406" i="13"/>
  <c r="BV406" i="13"/>
  <c r="BX406" i="13"/>
  <c r="BZ406" i="13"/>
  <c r="CB406" i="13"/>
  <c r="J323" i="13"/>
  <c r="X323" i="13"/>
  <c r="AB323" i="13"/>
  <c r="AG323" i="13"/>
  <c r="AK323" i="13"/>
  <c r="BD323" i="13"/>
  <c r="BJ323" i="13"/>
  <c r="BO323" i="13"/>
  <c r="BQ323" i="13"/>
  <c r="BT323" i="13"/>
  <c r="BV323" i="13"/>
  <c r="BX323" i="13"/>
  <c r="BZ323" i="13"/>
  <c r="CB323" i="13"/>
  <c r="J553" i="13"/>
  <c r="X553" i="13"/>
  <c r="AB553" i="13"/>
  <c r="AG553" i="13"/>
  <c r="AK553" i="13"/>
  <c r="BD553" i="13"/>
  <c r="BJ553" i="13"/>
  <c r="BO553" i="13"/>
  <c r="BQ553" i="13"/>
  <c r="BT553" i="13"/>
  <c r="BV553" i="13"/>
  <c r="BX553" i="13"/>
  <c r="BZ553" i="13"/>
  <c r="CB553" i="13"/>
  <c r="H365" i="13"/>
  <c r="J365" i="13"/>
  <c r="X365" i="13"/>
  <c r="AB365" i="13"/>
  <c r="AG365" i="13"/>
  <c r="AK365" i="13"/>
  <c r="BD365" i="13"/>
  <c r="BJ365" i="13"/>
  <c r="BO365" i="13"/>
  <c r="BQ365" i="13"/>
  <c r="BT365" i="13"/>
  <c r="BV365" i="13"/>
  <c r="BX365" i="13"/>
  <c r="BZ365" i="13"/>
  <c r="CB365" i="13"/>
  <c r="J360" i="13"/>
  <c r="X360" i="13"/>
  <c r="AB360" i="13"/>
  <c r="AG360" i="13"/>
  <c r="AK360" i="13"/>
  <c r="BD360" i="13"/>
  <c r="BJ360" i="13"/>
  <c r="BO360" i="13"/>
  <c r="BQ360" i="13"/>
  <c r="BT360" i="13"/>
  <c r="BV360" i="13"/>
  <c r="BX360" i="13"/>
  <c r="BZ360" i="13"/>
  <c r="CB360" i="13"/>
  <c r="H361" i="13"/>
  <c r="J361" i="13"/>
  <c r="X361" i="13"/>
  <c r="AB361" i="13"/>
  <c r="AG361" i="13"/>
  <c r="AK361" i="13"/>
  <c r="BD361" i="13"/>
  <c r="BJ361" i="13"/>
  <c r="BO361" i="13"/>
  <c r="BQ361" i="13"/>
  <c r="BT361" i="13"/>
  <c r="BV361" i="13"/>
  <c r="BX361" i="13"/>
  <c r="BZ361" i="13"/>
  <c r="CB361" i="13"/>
  <c r="J528" i="13"/>
  <c r="X528" i="13"/>
  <c r="AB528" i="13"/>
  <c r="AG528" i="13"/>
  <c r="AK528" i="13"/>
  <c r="BD528" i="13"/>
  <c r="BJ528" i="13"/>
  <c r="BO528" i="13"/>
  <c r="BQ528" i="13"/>
  <c r="BT528" i="13"/>
  <c r="BV528" i="13"/>
  <c r="BX528" i="13"/>
  <c r="BZ528" i="13"/>
  <c r="CB528" i="13"/>
  <c r="H541" i="13"/>
  <c r="J541" i="13"/>
  <c r="X541" i="13"/>
  <c r="AB541" i="13"/>
  <c r="AG541" i="13"/>
  <c r="AK541" i="13"/>
  <c r="BD541" i="13"/>
  <c r="BJ541" i="13"/>
  <c r="BO541" i="13"/>
  <c r="BQ541" i="13"/>
  <c r="BT541" i="13"/>
  <c r="BV541" i="13"/>
  <c r="BX541" i="13"/>
  <c r="BZ541" i="13"/>
  <c r="CB541" i="13"/>
  <c r="H542" i="13"/>
  <c r="J542" i="13"/>
  <c r="X542" i="13"/>
  <c r="AB542" i="13"/>
  <c r="AG542" i="13"/>
  <c r="AK542" i="13"/>
  <c r="BD542" i="13"/>
  <c r="BJ542" i="13"/>
  <c r="BO542" i="13"/>
  <c r="BQ542" i="13"/>
  <c r="BT542" i="13"/>
  <c r="BV542" i="13"/>
  <c r="BX542" i="13"/>
  <c r="BZ542" i="13"/>
  <c r="CB542" i="13"/>
  <c r="H420" i="13"/>
  <c r="J420" i="13"/>
  <c r="X420" i="13"/>
  <c r="AB420" i="13"/>
  <c r="AG420" i="13"/>
  <c r="AK420" i="13"/>
  <c r="BD420" i="13"/>
  <c r="BJ420" i="13"/>
  <c r="BO420" i="13"/>
  <c r="BQ420" i="13"/>
  <c r="BT420" i="13"/>
  <c r="BV420" i="13"/>
  <c r="BX420" i="13"/>
  <c r="BZ420" i="13"/>
  <c r="CB420" i="13"/>
  <c r="H421" i="13"/>
  <c r="J421" i="13"/>
  <c r="X421" i="13"/>
  <c r="AB421" i="13"/>
  <c r="AG421" i="13"/>
  <c r="AK421" i="13"/>
  <c r="BD421" i="13"/>
  <c r="BJ421" i="13"/>
  <c r="BO421" i="13"/>
  <c r="BQ421" i="13"/>
  <c r="BT421" i="13"/>
  <c r="BV421" i="13"/>
  <c r="BX421" i="13"/>
  <c r="BZ421" i="13"/>
  <c r="CB421" i="13"/>
  <c r="J422" i="13"/>
  <c r="X422" i="13"/>
  <c r="AB422" i="13"/>
  <c r="AG422" i="13"/>
  <c r="AK422" i="13"/>
  <c r="BD422" i="13"/>
  <c r="BJ422" i="13"/>
  <c r="BO422" i="13"/>
  <c r="BQ422" i="13"/>
  <c r="BT422" i="13"/>
  <c r="BV422" i="13"/>
  <c r="BX422" i="13"/>
  <c r="BZ422" i="13"/>
  <c r="CB422" i="13"/>
  <c r="J426" i="13"/>
  <c r="X426" i="13"/>
  <c r="AB426" i="13"/>
  <c r="AG426" i="13"/>
  <c r="AK426" i="13"/>
  <c r="BD426" i="13"/>
  <c r="BJ426" i="13"/>
  <c r="BO426" i="13"/>
  <c r="BQ426" i="13"/>
  <c r="BT426" i="13"/>
  <c r="BV426" i="13"/>
  <c r="BX426" i="13"/>
  <c r="BZ426" i="13"/>
  <c r="CB426" i="13"/>
  <c r="J571" i="13"/>
  <c r="X571" i="13"/>
  <c r="AB571" i="13"/>
  <c r="AG571" i="13"/>
  <c r="AK571" i="13"/>
  <c r="BD571" i="13"/>
  <c r="BJ571" i="13"/>
  <c r="BO571" i="13"/>
  <c r="BQ571" i="13"/>
  <c r="BT571" i="13"/>
  <c r="BV571" i="13"/>
  <c r="BX571" i="13"/>
  <c r="BZ571" i="13"/>
  <c r="CB571" i="13"/>
  <c r="J522" i="13"/>
  <c r="X522" i="13"/>
  <c r="AB522" i="13"/>
  <c r="AG522" i="13"/>
  <c r="AK522" i="13"/>
  <c r="BD522" i="13"/>
  <c r="BJ522" i="13"/>
  <c r="BO522" i="13"/>
  <c r="BQ522" i="13"/>
  <c r="BT522" i="13"/>
  <c r="BV522" i="13"/>
  <c r="BX522" i="13"/>
  <c r="BZ522" i="13"/>
  <c r="CB522" i="13"/>
  <c r="J572" i="13"/>
  <c r="X572" i="13"/>
  <c r="AB572" i="13"/>
  <c r="AG572" i="13"/>
  <c r="AK572" i="13"/>
  <c r="BD572" i="13"/>
  <c r="BJ572" i="13"/>
  <c r="BO572" i="13"/>
  <c r="BQ572" i="13"/>
  <c r="BT572" i="13"/>
  <c r="BV572" i="13"/>
  <c r="BX572" i="13"/>
  <c r="BZ572" i="13"/>
  <c r="CB572" i="13"/>
  <c r="H326" i="13"/>
  <c r="J326" i="13"/>
  <c r="X326" i="13"/>
  <c r="AB326" i="13"/>
  <c r="AG326" i="13"/>
  <c r="AK326" i="13"/>
  <c r="BD326" i="13"/>
  <c r="BJ326" i="13"/>
  <c r="BO326" i="13"/>
  <c r="BQ326" i="13"/>
  <c r="BT326" i="13"/>
  <c r="BV326" i="13"/>
  <c r="BX326" i="13"/>
  <c r="BZ326" i="13"/>
  <c r="CB326" i="13"/>
  <c r="H327" i="13"/>
  <c r="J327" i="13"/>
  <c r="X327" i="13"/>
  <c r="AB327" i="13"/>
  <c r="AG327" i="13"/>
  <c r="AK327" i="13"/>
  <c r="BD327" i="13"/>
  <c r="BJ327" i="13"/>
  <c r="BO327" i="13"/>
  <c r="BQ327" i="13"/>
  <c r="BT327" i="13"/>
  <c r="BV327" i="13"/>
  <c r="BX327" i="13"/>
  <c r="BZ327" i="13"/>
  <c r="CB327" i="13"/>
  <c r="H410" i="13"/>
  <c r="J410" i="13"/>
  <c r="X410" i="13"/>
  <c r="AB410" i="13"/>
  <c r="AG410" i="13"/>
  <c r="AK410" i="13"/>
  <c r="BD410" i="13"/>
  <c r="BJ410" i="13"/>
  <c r="BO410" i="13"/>
  <c r="BQ410" i="13"/>
  <c r="BT410" i="13"/>
  <c r="BV410" i="13"/>
  <c r="BX410" i="13"/>
  <c r="BZ410" i="13"/>
  <c r="CB410" i="13"/>
  <c r="H971" i="13"/>
  <c r="J971" i="13"/>
  <c r="X971" i="13"/>
  <c r="AB971" i="13"/>
  <c r="AG971" i="13"/>
  <c r="AK971" i="13"/>
  <c r="BD971" i="13"/>
  <c r="BJ971" i="13"/>
  <c r="BO971" i="13"/>
  <c r="BQ971" i="13"/>
  <c r="BT971" i="13"/>
  <c r="BV971" i="13"/>
  <c r="BX971" i="13"/>
  <c r="BZ971" i="13"/>
  <c r="CB971" i="13"/>
  <c r="H1115" i="13"/>
  <c r="J1115" i="13"/>
  <c r="X1115" i="13"/>
  <c r="AB1115" i="13"/>
  <c r="AG1115" i="13"/>
  <c r="AK1115" i="13"/>
  <c r="BD1115" i="13"/>
  <c r="BJ1115" i="13"/>
  <c r="BO1115" i="13"/>
  <c r="BQ1115" i="13"/>
  <c r="BT1115" i="13"/>
  <c r="BV1115" i="13"/>
  <c r="BX1115" i="13"/>
  <c r="BZ1115" i="13"/>
  <c r="CB1115" i="13"/>
  <c r="H970" i="13"/>
  <c r="J970" i="13"/>
  <c r="X970" i="13"/>
  <c r="AB970" i="13"/>
  <c r="AG970" i="13"/>
  <c r="AK970" i="13"/>
  <c r="BD970" i="13"/>
  <c r="BJ970" i="13"/>
  <c r="BO970" i="13"/>
  <c r="BQ970" i="13"/>
  <c r="BT970" i="13"/>
  <c r="BV970" i="13"/>
  <c r="BX970" i="13"/>
  <c r="BZ970" i="13"/>
  <c r="CB970" i="13"/>
  <c r="J986" i="13"/>
  <c r="X986" i="13"/>
  <c r="AB986" i="13"/>
  <c r="AG986" i="13"/>
  <c r="AK986" i="13"/>
  <c r="BD986" i="13"/>
  <c r="BJ986" i="13"/>
  <c r="BO986" i="13"/>
  <c r="BQ986" i="13"/>
  <c r="BT986" i="13"/>
  <c r="BV986" i="13"/>
  <c r="BX986" i="13"/>
  <c r="BZ986" i="13"/>
  <c r="CB986" i="13"/>
  <c r="H943" i="13"/>
  <c r="J943" i="13"/>
  <c r="X943" i="13"/>
  <c r="AB943" i="13"/>
  <c r="AG943" i="13"/>
  <c r="AK943" i="13"/>
  <c r="BD943" i="13"/>
  <c r="BJ943" i="13"/>
  <c r="BO943" i="13"/>
  <c r="BQ943" i="13"/>
  <c r="BT943" i="13"/>
  <c r="BV943" i="13"/>
  <c r="BX943" i="13"/>
  <c r="BZ943" i="13"/>
  <c r="CB943" i="13"/>
  <c r="H944" i="13"/>
  <c r="J944" i="13"/>
  <c r="X944" i="13"/>
  <c r="AB944" i="13"/>
  <c r="AG944" i="13"/>
  <c r="AK944" i="13"/>
  <c r="BD944" i="13"/>
  <c r="BJ944" i="13"/>
  <c r="BO944" i="13"/>
  <c r="BQ944" i="13"/>
  <c r="BT944" i="13"/>
  <c r="BV944" i="13"/>
  <c r="BX944" i="13"/>
  <c r="BZ944" i="13"/>
  <c r="CB944" i="13"/>
  <c r="J1001" i="13"/>
  <c r="X1001" i="13"/>
  <c r="AB1001" i="13"/>
  <c r="AG1001" i="13"/>
  <c r="AK1001" i="13"/>
  <c r="BD1001" i="13"/>
  <c r="BJ1001" i="13"/>
  <c r="BO1001" i="13"/>
  <c r="BQ1001" i="13"/>
  <c r="BT1001" i="13"/>
  <c r="BV1001" i="13"/>
  <c r="BX1001" i="13"/>
  <c r="BZ1001" i="13"/>
  <c r="CB1001" i="13"/>
  <c r="H1002" i="13"/>
  <c r="J1002" i="13"/>
  <c r="X1002" i="13"/>
  <c r="AB1002" i="13"/>
  <c r="AG1002" i="13"/>
  <c r="AK1002" i="13"/>
  <c r="BD1002" i="13"/>
  <c r="BJ1002" i="13"/>
  <c r="BO1002" i="13"/>
  <c r="BQ1002" i="13"/>
  <c r="BT1002" i="13"/>
  <c r="BV1002" i="13"/>
  <c r="BX1002" i="13"/>
  <c r="BZ1002" i="13"/>
  <c r="CB1002" i="13"/>
  <c r="H1121" i="13"/>
  <c r="J1121" i="13"/>
  <c r="X1121" i="13"/>
  <c r="AB1121" i="13"/>
  <c r="AG1121" i="13"/>
  <c r="AK1121" i="13"/>
  <c r="BD1121" i="13"/>
  <c r="BJ1121" i="13"/>
  <c r="BO1121" i="13"/>
  <c r="BQ1121" i="13"/>
  <c r="BT1121" i="13"/>
  <c r="BV1121" i="13"/>
  <c r="BX1121" i="13"/>
  <c r="BZ1121" i="13"/>
  <c r="CB1121" i="13"/>
  <c r="H1122" i="13"/>
  <c r="J1122" i="13"/>
  <c r="X1122" i="13"/>
  <c r="AB1122" i="13"/>
  <c r="AG1122" i="13"/>
  <c r="AK1122" i="13"/>
  <c r="BD1122" i="13"/>
  <c r="BJ1122" i="13"/>
  <c r="BO1122" i="13"/>
  <c r="BQ1122" i="13"/>
  <c r="BT1122" i="13"/>
  <c r="BV1122" i="13"/>
  <c r="BX1122" i="13"/>
  <c r="BZ1122" i="13"/>
  <c r="CB1122" i="13"/>
  <c r="H1080" i="13"/>
  <c r="J1080" i="13"/>
  <c r="X1080" i="13"/>
  <c r="AB1080" i="13"/>
  <c r="AG1080" i="13"/>
  <c r="AK1080" i="13"/>
  <c r="BD1080" i="13"/>
  <c r="BJ1080" i="13"/>
  <c r="BO1080" i="13"/>
  <c r="BQ1080" i="13"/>
  <c r="BT1080" i="13"/>
  <c r="BV1080" i="13"/>
  <c r="BX1080" i="13"/>
  <c r="BZ1080" i="13"/>
  <c r="CB1080" i="13"/>
  <c r="H1081" i="13"/>
  <c r="J1081" i="13"/>
  <c r="X1081" i="13"/>
  <c r="AB1081" i="13"/>
  <c r="AG1081" i="13"/>
  <c r="AK1081" i="13"/>
  <c r="BD1081" i="13"/>
  <c r="BJ1081" i="13"/>
  <c r="BO1081" i="13"/>
  <c r="BQ1081" i="13"/>
  <c r="BT1081" i="13"/>
  <c r="BV1081" i="13"/>
  <c r="BX1081" i="13"/>
  <c r="BZ1081" i="13"/>
  <c r="CB1081" i="13"/>
  <c r="H1030" i="13"/>
  <c r="J1030" i="13"/>
  <c r="X1030" i="13"/>
  <c r="AB1030" i="13"/>
  <c r="AG1030" i="13"/>
  <c r="AK1030" i="13"/>
  <c r="BD1030" i="13"/>
  <c r="BJ1030" i="13"/>
  <c r="BO1030" i="13"/>
  <c r="BQ1030" i="13"/>
  <c r="BT1030" i="13"/>
  <c r="BV1030" i="13"/>
  <c r="BX1030" i="13"/>
  <c r="BZ1030" i="13"/>
  <c r="CB1030" i="13"/>
  <c r="H1031" i="13"/>
  <c r="J1031" i="13"/>
  <c r="X1031" i="13"/>
  <c r="AB1031" i="13"/>
  <c r="AG1031" i="13"/>
  <c r="AK1031" i="13"/>
  <c r="BD1031" i="13"/>
  <c r="BJ1031" i="13"/>
  <c r="BO1031" i="13"/>
  <c r="BQ1031" i="13"/>
  <c r="BT1031" i="13"/>
  <c r="BV1031" i="13"/>
  <c r="BX1031" i="13"/>
  <c r="BZ1031" i="13"/>
  <c r="CB1031" i="13"/>
  <c r="H1032" i="13"/>
  <c r="J1032" i="13"/>
  <c r="X1032" i="13"/>
  <c r="AB1032" i="13"/>
  <c r="AG1032" i="13"/>
  <c r="AK1032" i="13"/>
  <c r="BD1032" i="13"/>
  <c r="BJ1032" i="13"/>
  <c r="BO1032" i="13"/>
  <c r="BQ1032" i="13"/>
  <c r="BT1032" i="13"/>
  <c r="BV1032" i="13"/>
  <c r="BX1032" i="13"/>
  <c r="BZ1032" i="13"/>
  <c r="CB1032" i="13"/>
  <c r="H1024" i="13"/>
  <c r="J1024" i="13"/>
  <c r="X1024" i="13"/>
  <c r="AB1024" i="13"/>
  <c r="AG1024" i="13"/>
  <c r="AK1024" i="13"/>
  <c r="BD1024" i="13"/>
  <c r="BJ1024" i="13"/>
  <c r="BO1024" i="13"/>
  <c r="BQ1024" i="13"/>
  <c r="BT1024" i="13"/>
  <c r="BV1024" i="13"/>
  <c r="BX1024" i="13"/>
  <c r="BZ1024" i="13"/>
  <c r="CB1024" i="13"/>
  <c r="J1025" i="13"/>
  <c r="X1025" i="13"/>
  <c r="AB1025" i="13"/>
  <c r="AG1025" i="13"/>
  <c r="AK1025" i="13"/>
  <c r="BD1025" i="13"/>
  <c r="BJ1025" i="13"/>
  <c r="BO1025" i="13"/>
  <c r="BQ1025" i="13"/>
  <c r="BT1025" i="13"/>
  <c r="BV1025" i="13"/>
  <c r="BX1025" i="13"/>
  <c r="BZ1025" i="13"/>
  <c r="CB1025" i="13"/>
  <c r="J1026" i="13"/>
  <c r="X1026" i="13"/>
  <c r="AB1026" i="13"/>
  <c r="AG1026" i="13"/>
  <c r="AK1026" i="13"/>
  <c r="BD1026" i="13"/>
  <c r="BJ1026" i="13"/>
  <c r="BO1026" i="13"/>
  <c r="BQ1026" i="13"/>
  <c r="BT1026" i="13"/>
  <c r="BV1026" i="13"/>
  <c r="BX1026" i="13"/>
  <c r="BZ1026" i="13"/>
  <c r="CB1026" i="13"/>
  <c r="J1027" i="13"/>
  <c r="X1027" i="13"/>
  <c r="AB1027" i="13"/>
  <c r="AG1027" i="13"/>
  <c r="AK1027" i="13"/>
  <c r="BD1027" i="13"/>
  <c r="BJ1027" i="13"/>
  <c r="BO1027" i="13"/>
  <c r="BQ1027" i="13"/>
  <c r="BT1027" i="13"/>
  <c r="BV1027" i="13"/>
  <c r="BX1027" i="13"/>
  <c r="BZ1027" i="13"/>
  <c r="CB1027" i="13"/>
  <c r="H1028" i="13"/>
  <c r="J1028" i="13"/>
  <c r="X1028" i="13"/>
  <c r="AB1028" i="13"/>
  <c r="AG1028" i="13"/>
  <c r="AK1028" i="13"/>
  <c r="BD1028" i="13"/>
  <c r="BJ1028" i="13"/>
  <c r="BO1028" i="13"/>
  <c r="BQ1028" i="13"/>
  <c r="BT1028" i="13"/>
  <c r="BV1028" i="13"/>
  <c r="BX1028" i="13"/>
  <c r="BZ1028" i="13"/>
  <c r="CB1028" i="13"/>
  <c r="H1063" i="13"/>
  <c r="J1063" i="13"/>
  <c r="X1063" i="13"/>
  <c r="AB1063" i="13"/>
  <c r="AG1063" i="13"/>
  <c r="AK1063" i="13"/>
  <c r="BD1063" i="13"/>
  <c r="BJ1063" i="13"/>
  <c r="BO1063" i="13"/>
  <c r="BQ1063" i="13"/>
  <c r="BT1063" i="13"/>
  <c r="BV1063" i="13"/>
  <c r="BX1063" i="13"/>
  <c r="BZ1063" i="13"/>
  <c r="CB1063" i="13"/>
  <c r="H1064" i="13"/>
  <c r="J1064" i="13"/>
  <c r="X1064" i="13"/>
  <c r="AB1064" i="13"/>
  <c r="AG1064" i="13"/>
  <c r="AK1064" i="13"/>
  <c r="BD1064" i="13"/>
  <c r="BJ1064" i="13"/>
  <c r="BO1064" i="13"/>
  <c r="BQ1064" i="13"/>
  <c r="BT1064" i="13"/>
  <c r="BV1064" i="13"/>
  <c r="BX1064" i="13"/>
  <c r="BZ1064" i="13"/>
  <c r="CB1064" i="13"/>
  <c r="J1116" i="13"/>
  <c r="X1116" i="13"/>
  <c r="AB1116" i="13"/>
  <c r="AG1116" i="13"/>
  <c r="AK1116" i="13"/>
  <c r="BD1116" i="13"/>
  <c r="BJ1116" i="13"/>
  <c r="BO1116" i="13"/>
  <c r="BQ1116" i="13"/>
  <c r="BT1116" i="13"/>
  <c r="BV1116" i="13"/>
  <c r="BX1116" i="13"/>
  <c r="BZ1116" i="13"/>
  <c r="CB1116" i="13"/>
  <c r="J1117" i="13"/>
  <c r="X1117" i="13"/>
  <c r="AB1117" i="13"/>
  <c r="AG1117" i="13"/>
  <c r="AK1117" i="13"/>
  <c r="BD1117" i="13"/>
  <c r="BJ1117" i="13"/>
  <c r="BO1117" i="13"/>
  <c r="BQ1117" i="13"/>
  <c r="BT1117" i="13"/>
  <c r="BV1117" i="13"/>
  <c r="BX1117" i="13"/>
  <c r="BZ1117" i="13"/>
  <c r="CB1117" i="13"/>
  <c r="J1118" i="13"/>
  <c r="X1118" i="13"/>
  <c r="AB1118" i="13"/>
  <c r="AG1118" i="13"/>
  <c r="AK1118" i="13"/>
  <c r="BD1118" i="13"/>
  <c r="BJ1118" i="13"/>
  <c r="BO1118" i="13"/>
  <c r="BQ1118" i="13"/>
  <c r="BT1118" i="13"/>
  <c r="BV1118" i="13"/>
  <c r="BX1118" i="13"/>
  <c r="BZ1118" i="13"/>
  <c r="CB1118" i="13"/>
  <c r="H845" i="13"/>
  <c r="J845" i="13"/>
  <c r="X845" i="13"/>
  <c r="AB845" i="13"/>
  <c r="AG845" i="13"/>
  <c r="AK845" i="13"/>
  <c r="BD845" i="13"/>
  <c r="BJ845" i="13"/>
  <c r="BO845" i="13"/>
  <c r="BQ845" i="13"/>
  <c r="BT845" i="13"/>
  <c r="BV845" i="13"/>
  <c r="BX845" i="13"/>
  <c r="BZ845" i="13"/>
  <c r="CB845" i="13"/>
  <c r="H846" i="13"/>
  <c r="J846" i="13"/>
  <c r="X846" i="13"/>
  <c r="AB846" i="13"/>
  <c r="AG846" i="13"/>
  <c r="AK846" i="13"/>
  <c r="BD846" i="13"/>
  <c r="BJ846" i="13"/>
  <c r="BO846" i="13"/>
  <c r="BQ846" i="13"/>
  <c r="BT846" i="13"/>
  <c r="BV846" i="13"/>
  <c r="BX846" i="13"/>
  <c r="BZ846" i="13"/>
  <c r="CB846" i="13"/>
  <c r="H844" i="13"/>
  <c r="J844" i="13"/>
  <c r="X844" i="13"/>
  <c r="AB844" i="13"/>
  <c r="AG844" i="13"/>
  <c r="AK844" i="13"/>
  <c r="BD844" i="13"/>
  <c r="BJ844" i="13"/>
  <c r="BO844" i="13"/>
  <c r="BQ844" i="13"/>
  <c r="BT844" i="13"/>
  <c r="BV844" i="13"/>
  <c r="BX844" i="13"/>
  <c r="BZ844" i="13"/>
  <c r="CB844" i="13"/>
  <c r="H1094" i="13"/>
  <c r="J1094" i="13"/>
  <c r="X1094" i="13"/>
  <c r="AB1094" i="13"/>
  <c r="AG1094" i="13"/>
  <c r="AK1094" i="13"/>
  <c r="BD1094" i="13"/>
  <c r="BJ1094" i="13"/>
  <c r="BO1094" i="13"/>
  <c r="BQ1094" i="13"/>
  <c r="BT1094" i="13"/>
  <c r="BV1094" i="13"/>
  <c r="BX1094" i="13"/>
  <c r="BZ1094" i="13"/>
  <c r="CB1094" i="13"/>
  <c r="H1095" i="13"/>
  <c r="J1095" i="13"/>
  <c r="X1095" i="13"/>
  <c r="AB1095" i="13"/>
  <c r="AG1095" i="13"/>
  <c r="AK1095" i="13"/>
  <c r="BD1095" i="13"/>
  <c r="BJ1095" i="13"/>
  <c r="BO1095" i="13"/>
  <c r="BQ1095" i="13"/>
  <c r="BT1095" i="13"/>
  <c r="BV1095" i="13"/>
  <c r="BX1095" i="13"/>
  <c r="BZ1095" i="13"/>
  <c r="CB1095" i="13"/>
  <c r="H948" i="13"/>
  <c r="J948" i="13"/>
  <c r="X948" i="13"/>
  <c r="AB948" i="13"/>
  <c r="AG948" i="13"/>
  <c r="AK948" i="13"/>
  <c r="BD948" i="13"/>
  <c r="BJ948" i="13"/>
  <c r="BO948" i="13"/>
  <c r="BQ948" i="13"/>
  <c r="BT948" i="13"/>
  <c r="BV948" i="13"/>
  <c r="BX948" i="13"/>
  <c r="BZ948" i="13"/>
  <c r="CB948" i="13"/>
  <c r="H1096" i="13"/>
  <c r="J1096" i="13"/>
  <c r="X1096" i="13"/>
  <c r="AB1096" i="13"/>
  <c r="AG1096" i="13"/>
  <c r="AK1096" i="13"/>
  <c r="BD1096" i="13"/>
  <c r="BJ1096" i="13"/>
  <c r="BO1096" i="13"/>
  <c r="BQ1096" i="13"/>
  <c r="BT1096" i="13"/>
  <c r="BV1096" i="13"/>
  <c r="BX1096" i="13"/>
  <c r="BZ1096" i="13"/>
  <c r="CB1096" i="13"/>
  <c r="H1092" i="13"/>
  <c r="J1092" i="13"/>
  <c r="X1092" i="13"/>
  <c r="AB1092" i="13"/>
  <c r="AG1092" i="13"/>
  <c r="AK1092" i="13"/>
  <c r="BD1092" i="13"/>
  <c r="BJ1092" i="13"/>
  <c r="BO1092" i="13"/>
  <c r="BQ1092" i="13"/>
  <c r="BT1092" i="13"/>
  <c r="BV1092" i="13"/>
  <c r="BX1092" i="13"/>
  <c r="BZ1092" i="13"/>
  <c r="CB1092" i="13"/>
  <c r="H1083" i="13"/>
  <c r="J1083" i="13"/>
  <c r="X1083" i="13"/>
  <c r="AB1083" i="13"/>
  <c r="AG1083" i="13"/>
  <c r="AK1083" i="13"/>
  <c r="BD1083" i="13"/>
  <c r="BJ1083" i="13"/>
  <c r="BO1083" i="13"/>
  <c r="BQ1083" i="13"/>
  <c r="BT1083" i="13"/>
  <c r="BV1083" i="13"/>
  <c r="BX1083" i="13"/>
  <c r="BZ1083" i="13"/>
  <c r="CB1083" i="13"/>
  <c r="H1082" i="13"/>
  <c r="J1082" i="13"/>
  <c r="X1082" i="13"/>
  <c r="AB1082" i="13"/>
  <c r="AG1082" i="13"/>
  <c r="AK1082" i="13"/>
  <c r="BD1082" i="13"/>
  <c r="BJ1082" i="13"/>
  <c r="BO1082" i="13"/>
  <c r="BQ1082" i="13"/>
  <c r="BT1082" i="13"/>
  <c r="BV1082" i="13"/>
  <c r="BX1082" i="13"/>
  <c r="BZ1082" i="13"/>
  <c r="CB1082" i="13"/>
  <c r="H1106" i="13"/>
  <c r="J1106" i="13"/>
  <c r="X1106" i="13"/>
  <c r="AB1106" i="13"/>
  <c r="AG1106" i="13"/>
  <c r="AK1106" i="13"/>
  <c r="BD1106" i="13"/>
  <c r="BJ1106" i="13"/>
  <c r="BO1106" i="13"/>
  <c r="BQ1106" i="13"/>
  <c r="BT1106" i="13"/>
  <c r="BV1106" i="13"/>
  <c r="BX1106" i="13"/>
  <c r="BZ1106" i="13"/>
  <c r="CB1106" i="13"/>
  <c r="H1088" i="13"/>
  <c r="J1088" i="13"/>
  <c r="X1088" i="13"/>
  <c r="AB1088" i="13"/>
  <c r="AG1088" i="13"/>
  <c r="AK1088" i="13"/>
  <c r="BD1088" i="13"/>
  <c r="BJ1088" i="13"/>
  <c r="BO1088" i="13"/>
  <c r="BQ1088" i="13"/>
  <c r="BT1088" i="13"/>
  <c r="BV1088" i="13"/>
  <c r="BX1088" i="13"/>
  <c r="BZ1088" i="13"/>
  <c r="CB1088" i="13"/>
  <c r="H1089" i="13"/>
  <c r="J1089" i="13"/>
  <c r="X1089" i="13"/>
  <c r="AB1089" i="13"/>
  <c r="AG1089" i="13"/>
  <c r="AK1089" i="13"/>
  <c r="BD1089" i="13"/>
  <c r="BJ1089" i="13"/>
  <c r="BO1089" i="13"/>
  <c r="BQ1089" i="13"/>
  <c r="BT1089" i="13"/>
  <c r="BV1089" i="13"/>
  <c r="BX1089" i="13"/>
  <c r="BZ1089" i="13"/>
  <c r="CB1089" i="13"/>
  <c r="X1084" i="13"/>
  <c r="AB1084" i="13"/>
  <c r="AG1084" i="13"/>
  <c r="AK1084" i="13"/>
  <c r="H1085" i="13"/>
  <c r="J1085" i="13"/>
  <c r="X1085" i="13"/>
  <c r="AB1085" i="13"/>
  <c r="AG1085" i="13"/>
  <c r="AK1085" i="13"/>
  <c r="BD1085" i="13"/>
  <c r="BJ1085" i="13"/>
  <c r="BO1085" i="13"/>
  <c r="BQ1085" i="13"/>
  <c r="BT1085" i="13"/>
  <c r="BV1085" i="13"/>
  <c r="BX1085" i="13"/>
  <c r="BZ1085" i="13"/>
  <c r="CB1085" i="13"/>
  <c r="H1086" i="13"/>
  <c r="J1086" i="13"/>
  <c r="X1086" i="13"/>
  <c r="AB1086" i="13"/>
  <c r="AG1086" i="13"/>
  <c r="AK1086" i="13"/>
  <c r="BD1086" i="13"/>
  <c r="BJ1086" i="13"/>
  <c r="BO1086" i="13"/>
  <c r="BQ1086" i="13"/>
  <c r="BT1086" i="13"/>
  <c r="BV1086" i="13"/>
  <c r="BX1086" i="13"/>
  <c r="BZ1086" i="13"/>
  <c r="CB1086" i="13"/>
  <c r="H1087" i="13"/>
  <c r="J1087" i="13"/>
  <c r="X1087" i="13"/>
  <c r="AB1087" i="13"/>
  <c r="AG1087" i="13"/>
  <c r="AK1087" i="13"/>
  <c r="BD1087" i="13"/>
  <c r="BJ1087" i="13"/>
  <c r="BO1087" i="13"/>
  <c r="BQ1087" i="13"/>
  <c r="BT1087" i="13"/>
  <c r="BV1087" i="13"/>
  <c r="BX1087" i="13"/>
  <c r="BZ1087" i="13"/>
  <c r="CB1087" i="13"/>
  <c r="H1090" i="13"/>
  <c r="J1090" i="13"/>
  <c r="X1090" i="13"/>
  <c r="AB1090" i="13"/>
  <c r="AK1090" i="13"/>
  <c r="BD1090" i="13"/>
  <c r="BJ1090" i="13"/>
  <c r="BO1090" i="13"/>
  <c r="BQ1090" i="13"/>
  <c r="BT1090" i="13"/>
  <c r="BV1090" i="13"/>
  <c r="BX1090" i="13"/>
  <c r="BZ1090" i="13"/>
  <c r="CB1090" i="13"/>
  <c r="H1091" i="13"/>
  <c r="J1091" i="13"/>
  <c r="X1091" i="13"/>
  <c r="AB1091" i="13"/>
  <c r="AK1091" i="13"/>
  <c r="BD1091" i="13"/>
  <c r="BJ1091" i="13"/>
  <c r="BO1091" i="13"/>
  <c r="BQ1091" i="13"/>
  <c r="BT1091" i="13"/>
  <c r="BV1091" i="13"/>
  <c r="BX1091" i="13"/>
  <c r="BZ1091" i="13"/>
  <c r="CB1091" i="13"/>
  <c r="H930" i="13"/>
  <c r="J930" i="13"/>
  <c r="X930" i="13"/>
  <c r="AB930" i="13"/>
  <c r="AK930" i="13"/>
  <c r="BD930" i="13"/>
  <c r="BJ930" i="13"/>
  <c r="BO930" i="13"/>
  <c r="BQ930" i="13"/>
  <c r="BT930" i="13"/>
  <c r="BV930" i="13"/>
  <c r="BX930" i="13"/>
  <c r="BZ930" i="13"/>
  <c r="CB930" i="13"/>
  <c r="H958" i="13"/>
  <c r="J958" i="13"/>
  <c r="X958" i="13"/>
  <c r="AB958" i="13"/>
  <c r="AK958" i="13"/>
  <c r="BD958" i="13"/>
  <c r="BJ958" i="13"/>
  <c r="BO958" i="13"/>
  <c r="BQ958" i="13"/>
  <c r="BT958" i="13"/>
  <c r="BV958" i="13"/>
  <c r="BX958" i="13"/>
  <c r="BZ958" i="13"/>
  <c r="CB958" i="13"/>
  <c r="H791" i="13"/>
  <c r="J791" i="13"/>
  <c r="X791" i="13"/>
  <c r="AB791" i="13"/>
  <c r="AG791" i="13"/>
  <c r="AK791" i="13"/>
  <c r="BD791" i="13"/>
  <c r="BJ791" i="13"/>
  <c r="BO791" i="13"/>
  <c r="BQ791" i="13"/>
  <c r="BT791" i="13"/>
  <c r="BV791" i="13"/>
  <c r="BX791" i="13"/>
  <c r="BZ791" i="13"/>
  <c r="CB791" i="13"/>
  <c r="H792" i="13"/>
  <c r="J792" i="13"/>
  <c r="X792" i="13"/>
  <c r="AB792" i="13"/>
  <c r="AG792" i="13"/>
  <c r="AK792" i="13"/>
  <c r="BD792" i="13"/>
  <c r="BJ792" i="13"/>
  <c r="BO792" i="13"/>
  <c r="BQ792" i="13"/>
  <c r="BT792" i="13"/>
  <c r="BV792" i="13"/>
  <c r="BX792" i="13"/>
  <c r="BZ792" i="13"/>
  <c r="CB792" i="13"/>
  <c r="J759" i="13"/>
  <c r="X759" i="13"/>
  <c r="AB759" i="13"/>
  <c r="AG759" i="13"/>
  <c r="AK759" i="13"/>
  <c r="BD759" i="13"/>
  <c r="BJ759" i="13"/>
  <c r="BO759" i="13"/>
  <c r="BQ759" i="13"/>
  <c r="BT759" i="13"/>
  <c r="BV759" i="13"/>
  <c r="BX759" i="13"/>
  <c r="BZ759" i="13"/>
  <c r="CB759" i="13"/>
  <c r="J760" i="13"/>
  <c r="X760" i="13"/>
  <c r="AB760" i="13"/>
  <c r="AG760" i="13"/>
  <c r="AK760" i="13"/>
  <c r="BD760" i="13"/>
  <c r="BJ760" i="13"/>
  <c r="BO760" i="13"/>
  <c r="BQ760" i="13"/>
  <c r="BT760" i="13"/>
  <c r="BV760" i="13"/>
  <c r="BX760" i="13"/>
  <c r="BZ760" i="13"/>
  <c r="CB760" i="13"/>
  <c r="J794" i="13"/>
  <c r="X794" i="13"/>
  <c r="AB794" i="13"/>
  <c r="AG794" i="13"/>
  <c r="AK794" i="13"/>
  <c r="BD794" i="13"/>
  <c r="BJ794" i="13"/>
  <c r="BO794" i="13"/>
  <c r="BQ794" i="13"/>
  <c r="BT794" i="13"/>
  <c r="BV794" i="13"/>
  <c r="BX794" i="13"/>
  <c r="BZ794" i="13"/>
  <c r="CB794" i="13"/>
  <c r="J793" i="13"/>
  <c r="X793" i="13"/>
  <c r="AB793" i="13"/>
  <c r="AG793" i="13"/>
  <c r="AK793" i="13"/>
  <c r="BD793" i="13"/>
  <c r="BJ793" i="13"/>
  <c r="BO793" i="13"/>
  <c r="BQ793" i="13"/>
  <c r="BT793" i="13"/>
  <c r="BV793" i="13"/>
  <c r="BX793" i="13"/>
  <c r="BZ793" i="13"/>
  <c r="CB793" i="13"/>
  <c r="J754" i="13"/>
  <c r="X754" i="13"/>
  <c r="AB754" i="13"/>
  <c r="AG754" i="13"/>
  <c r="AK754" i="13"/>
  <c r="BD754" i="13"/>
  <c r="BJ754" i="13"/>
  <c r="BO754" i="13"/>
  <c r="BQ754" i="13"/>
  <c r="BT754" i="13"/>
  <c r="BV754" i="13"/>
  <c r="BX754" i="13"/>
  <c r="BZ754" i="13"/>
  <c r="CB754" i="13"/>
  <c r="J784" i="13"/>
  <c r="X784" i="13"/>
  <c r="AB784" i="13"/>
  <c r="AG784" i="13"/>
  <c r="AK784" i="13"/>
  <c r="BD784" i="13"/>
  <c r="BJ784" i="13"/>
  <c r="BO784" i="13"/>
  <c r="BQ784" i="13"/>
  <c r="BT784" i="13"/>
  <c r="BV784" i="13"/>
  <c r="BX784" i="13"/>
  <c r="BZ784" i="13"/>
  <c r="CB784" i="13"/>
  <c r="J785" i="13"/>
  <c r="X785" i="13"/>
  <c r="AB785" i="13"/>
  <c r="AG785" i="13"/>
  <c r="AK785" i="13"/>
  <c r="BD785" i="13"/>
  <c r="BJ785" i="13"/>
  <c r="BO785" i="13"/>
  <c r="BQ785" i="13"/>
  <c r="BT785" i="13"/>
  <c r="BV785" i="13"/>
  <c r="BX785" i="13"/>
  <c r="BZ785" i="13"/>
  <c r="CB785" i="13"/>
  <c r="H786" i="13"/>
  <c r="J786" i="13"/>
  <c r="X786" i="13"/>
  <c r="AB786" i="13"/>
  <c r="AG786" i="13"/>
  <c r="AK786" i="13"/>
  <c r="BD786" i="13"/>
  <c r="BJ786" i="13"/>
  <c r="BO786" i="13"/>
  <c r="BQ786" i="13"/>
  <c r="BT786" i="13"/>
  <c r="BV786" i="13"/>
  <c r="BX786" i="13"/>
  <c r="BZ786" i="13"/>
  <c r="CB786" i="13"/>
  <c r="H787" i="13"/>
  <c r="J787" i="13"/>
  <c r="X787" i="13"/>
  <c r="AB787" i="13"/>
  <c r="AG787" i="13"/>
  <c r="AK787" i="13"/>
  <c r="BD787" i="13"/>
  <c r="BJ787" i="13"/>
  <c r="BO787" i="13"/>
  <c r="BQ787" i="13"/>
  <c r="BT787" i="13"/>
  <c r="BV787" i="13"/>
  <c r="BX787" i="13"/>
  <c r="BZ787" i="13"/>
  <c r="CB787" i="13"/>
  <c r="H788" i="13"/>
  <c r="J788" i="13"/>
  <c r="X788" i="13"/>
  <c r="AB788" i="13"/>
  <c r="AG788" i="13"/>
  <c r="AK788" i="13"/>
  <c r="BD788" i="13"/>
  <c r="BJ788" i="13"/>
  <c r="BO788" i="13"/>
  <c r="BQ788" i="13"/>
  <c r="BT788" i="13"/>
  <c r="BV788" i="13"/>
  <c r="BX788" i="13"/>
  <c r="BZ788" i="13"/>
  <c r="CB788" i="13"/>
  <c r="H789" i="13"/>
  <c r="J789" i="13"/>
  <c r="X789" i="13"/>
  <c r="AB789" i="13"/>
  <c r="AG789" i="13"/>
  <c r="AK789" i="13"/>
  <c r="BD789" i="13"/>
  <c r="BJ789" i="13"/>
  <c r="BO789" i="13"/>
  <c r="BQ789" i="13"/>
  <c r="BT789" i="13"/>
  <c r="BV789" i="13"/>
  <c r="BX789" i="13"/>
  <c r="BZ789" i="13"/>
  <c r="CB789" i="13"/>
  <c r="J640" i="13"/>
  <c r="X640" i="13"/>
  <c r="AB640" i="13"/>
  <c r="AG640" i="13"/>
  <c r="AK640" i="13"/>
  <c r="BD640" i="13"/>
  <c r="BJ640" i="13"/>
  <c r="BO640" i="13"/>
  <c r="BQ640" i="13"/>
  <c r="BT640" i="13"/>
  <c r="BV640" i="13"/>
  <c r="BX640" i="13"/>
  <c r="BZ640" i="13"/>
  <c r="CB640" i="13"/>
  <c r="H641" i="13"/>
  <c r="J641" i="13"/>
  <c r="X641" i="13"/>
  <c r="AB641" i="13"/>
  <c r="AG641" i="13"/>
  <c r="AK641" i="13"/>
  <c r="BD641" i="13"/>
  <c r="BJ641" i="13"/>
  <c r="BO641" i="13"/>
  <c r="BQ641" i="13"/>
  <c r="BT641" i="13"/>
  <c r="BV641" i="13"/>
  <c r="BX641" i="13"/>
  <c r="BZ641" i="13"/>
  <c r="CB641" i="13"/>
  <c r="H102" i="13"/>
  <c r="J102" i="13"/>
  <c r="X102" i="13"/>
  <c r="AB102" i="13"/>
  <c r="AG102" i="13"/>
  <c r="AK102" i="13"/>
  <c r="BD102" i="13"/>
  <c r="BJ102" i="13"/>
  <c r="BO102" i="13"/>
  <c r="BQ102" i="13"/>
  <c r="BT102" i="13"/>
  <c r="BV102" i="13"/>
  <c r="BX102" i="13"/>
  <c r="BZ102" i="13"/>
  <c r="CB102" i="13"/>
  <c r="H619" i="13"/>
  <c r="J619" i="13"/>
  <c r="X619" i="13"/>
  <c r="AB619" i="13"/>
  <c r="AG619" i="13"/>
  <c r="AK619" i="13"/>
  <c r="BD619" i="13"/>
  <c r="BJ619" i="13"/>
  <c r="BO619" i="13"/>
  <c r="BQ619" i="13"/>
  <c r="BT619" i="13"/>
  <c r="BV619" i="13"/>
  <c r="BX619" i="13"/>
  <c r="BZ619" i="13"/>
  <c r="CB619" i="13"/>
  <c r="J620" i="13"/>
  <c r="X620" i="13"/>
  <c r="AB620" i="13"/>
  <c r="AG620" i="13"/>
  <c r="AK620" i="13"/>
  <c r="BD620" i="13"/>
  <c r="BJ620" i="13"/>
  <c r="BO620" i="13"/>
  <c r="BQ620" i="13"/>
  <c r="BT620" i="13"/>
  <c r="BV620" i="13"/>
  <c r="BX620" i="13"/>
  <c r="BZ620" i="13"/>
  <c r="CB620" i="13"/>
  <c r="J17" i="13"/>
  <c r="X17" i="13"/>
  <c r="AB17" i="13"/>
  <c r="AG17" i="13"/>
  <c r="AK17" i="13"/>
  <c r="BD17" i="13"/>
  <c r="BJ17" i="13"/>
  <c r="BO17" i="13"/>
  <c r="BQ17" i="13"/>
  <c r="BT17" i="13"/>
  <c r="BV17" i="13"/>
  <c r="BX17" i="13"/>
  <c r="BZ17" i="13"/>
  <c r="CB17" i="13"/>
  <c r="J680" i="13"/>
  <c r="X680" i="13"/>
  <c r="AB680" i="13"/>
  <c r="AG680" i="13"/>
  <c r="AK680" i="13"/>
  <c r="BD680" i="13"/>
  <c r="BJ680" i="13"/>
  <c r="BO680" i="13"/>
  <c r="BQ680" i="13"/>
  <c r="BT680" i="13"/>
  <c r="BV680" i="13"/>
  <c r="BX680" i="13"/>
  <c r="BZ680" i="13"/>
  <c r="CB680" i="13"/>
  <c r="J673" i="13"/>
  <c r="X673" i="13"/>
  <c r="AB673" i="13"/>
  <c r="AG673" i="13"/>
  <c r="AK673" i="13"/>
  <c r="BD673" i="13"/>
  <c r="BJ673" i="13"/>
  <c r="BO673" i="13"/>
  <c r="BQ673" i="13"/>
  <c r="BT673" i="13"/>
  <c r="BV673" i="13"/>
  <c r="BX673" i="13"/>
  <c r="BZ673" i="13"/>
  <c r="CB673" i="13"/>
  <c r="J132" i="13"/>
  <c r="X132" i="13"/>
  <c r="AB132" i="13"/>
  <c r="AG132" i="13"/>
  <c r="AK132" i="13"/>
  <c r="BD132" i="13"/>
  <c r="BJ132" i="13"/>
  <c r="BO132" i="13"/>
  <c r="BQ132" i="13"/>
  <c r="BT132" i="13"/>
  <c r="BV132" i="13"/>
  <c r="BX132" i="13"/>
  <c r="BZ132" i="13"/>
  <c r="CB132" i="13"/>
  <c r="J133" i="13"/>
  <c r="X133" i="13"/>
  <c r="AB133" i="13"/>
  <c r="AG133" i="13"/>
  <c r="AK133" i="13"/>
  <c r="BD133" i="13"/>
  <c r="BJ133" i="13"/>
  <c r="BO133" i="13"/>
  <c r="BQ133" i="13"/>
  <c r="BT133" i="13"/>
  <c r="BV133" i="13"/>
  <c r="BX133" i="13"/>
  <c r="BZ133" i="13"/>
  <c r="CB133" i="13"/>
  <c r="J18" i="13"/>
  <c r="X18" i="13"/>
  <c r="AB18" i="13"/>
  <c r="AG18" i="13"/>
  <c r="AK18" i="13"/>
  <c r="BD18" i="13"/>
  <c r="BJ18" i="13"/>
  <c r="BO18" i="13"/>
  <c r="BQ18" i="13"/>
  <c r="BT18" i="13"/>
  <c r="BV18" i="13"/>
  <c r="BX18" i="13"/>
  <c r="BZ18" i="13"/>
  <c r="CB18" i="13"/>
  <c r="J182" i="13"/>
  <c r="X182" i="13"/>
  <c r="AB182" i="13"/>
  <c r="AG182" i="13"/>
  <c r="AK182" i="13"/>
  <c r="BD182" i="13"/>
  <c r="BJ182" i="13"/>
  <c r="BO182" i="13"/>
  <c r="BQ182" i="13"/>
  <c r="BT182" i="13"/>
  <c r="BV182" i="13"/>
  <c r="BX182" i="13"/>
  <c r="BZ182" i="13"/>
  <c r="CB182" i="13"/>
  <c r="J19" i="13"/>
  <c r="X19" i="13"/>
  <c r="AB19" i="13"/>
  <c r="AG19" i="13"/>
  <c r="AK19" i="13"/>
  <c r="BD19" i="13"/>
  <c r="BJ19" i="13"/>
  <c r="BO19" i="13"/>
  <c r="BQ19" i="13"/>
  <c r="BT19" i="13"/>
  <c r="BV19" i="13"/>
  <c r="BX19" i="13"/>
  <c r="BZ19" i="13"/>
  <c r="CB19" i="13"/>
  <c r="J20" i="13"/>
  <c r="X20" i="13"/>
  <c r="AB20" i="13"/>
  <c r="AG20" i="13"/>
  <c r="AK20" i="13"/>
  <c r="BD20" i="13"/>
  <c r="BJ20" i="13"/>
  <c r="BO20" i="13"/>
  <c r="BQ20" i="13"/>
  <c r="BT20" i="13"/>
  <c r="BV20" i="13"/>
  <c r="BX20" i="13"/>
  <c r="BZ20" i="13"/>
  <c r="CB20" i="13"/>
  <c r="J125" i="13"/>
  <c r="X125" i="13"/>
  <c r="AB125" i="13"/>
  <c r="AG125" i="13"/>
  <c r="AK125" i="13"/>
  <c r="BD125" i="13"/>
  <c r="BJ125" i="13"/>
  <c r="BO125" i="13"/>
  <c r="BQ125" i="13"/>
  <c r="BT125" i="13"/>
  <c r="BV125" i="13"/>
  <c r="BX125" i="13"/>
  <c r="BZ125" i="13"/>
  <c r="CB125" i="13"/>
  <c r="H126" i="13"/>
  <c r="J126" i="13"/>
  <c r="X126" i="13"/>
  <c r="AB126" i="13"/>
  <c r="AG126" i="13"/>
  <c r="AK126" i="13"/>
  <c r="BD126" i="13"/>
  <c r="BJ126" i="13"/>
  <c r="BO126" i="13"/>
  <c r="BQ126" i="13"/>
  <c r="BT126" i="13"/>
  <c r="BV126" i="13"/>
  <c r="BX126" i="13"/>
  <c r="BZ126" i="13"/>
  <c r="CB126" i="13"/>
  <c r="H124" i="13"/>
  <c r="J124" i="13"/>
  <c r="X124" i="13"/>
  <c r="AB124" i="13"/>
  <c r="AG124" i="13"/>
  <c r="AK124" i="13"/>
  <c r="BD124" i="13"/>
  <c r="BJ124" i="13"/>
  <c r="BO124" i="13"/>
  <c r="BQ124" i="13"/>
  <c r="BT124" i="13"/>
  <c r="BV124" i="13"/>
  <c r="BX124" i="13"/>
  <c r="BZ124" i="13"/>
  <c r="CB124" i="13"/>
  <c r="H127" i="13"/>
  <c r="J127" i="13"/>
  <c r="X127" i="13"/>
  <c r="AB127" i="13"/>
  <c r="AG127" i="13"/>
  <c r="AK127" i="13"/>
  <c r="BD127" i="13"/>
  <c r="BJ127" i="13"/>
  <c r="BO127" i="13"/>
  <c r="BQ127" i="13"/>
  <c r="BT127" i="13"/>
  <c r="BV127" i="13"/>
  <c r="BX127" i="13"/>
  <c r="BZ127" i="13"/>
  <c r="CB127" i="13"/>
  <c r="H146" i="13"/>
  <c r="J146" i="13"/>
  <c r="X146" i="13"/>
  <c r="AB146" i="13"/>
  <c r="AG146" i="13"/>
  <c r="AK146" i="13"/>
  <c r="BD146" i="13"/>
  <c r="BJ146" i="13"/>
  <c r="BO146" i="13"/>
  <c r="BQ146" i="13"/>
  <c r="BT146" i="13"/>
  <c r="BV146" i="13"/>
  <c r="BX146" i="13"/>
  <c r="BZ146" i="13"/>
  <c r="CB146" i="13"/>
  <c r="H147" i="13"/>
  <c r="J147" i="13"/>
  <c r="X147" i="13"/>
  <c r="AB147" i="13"/>
  <c r="AG147" i="13"/>
  <c r="AK147" i="13"/>
  <c r="BD147" i="13"/>
  <c r="BJ147" i="13"/>
  <c r="BO147" i="13"/>
  <c r="BQ147" i="13"/>
  <c r="BT147" i="13"/>
  <c r="BV147" i="13"/>
  <c r="BX147" i="13"/>
  <c r="BZ147" i="13"/>
  <c r="CB147" i="13"/>
  <c r="H154" i="13"/>
  <c r="J154" i="13"/>
  <c r="X154" i="13"/>
  <c r="AB154" i="13"/>
  <c r="AG154" i="13"/>
  <c r="AK154" i="13"/>
  <c r="BD154" i="13"/>
  <c r="BJ154" i="13"/>
  <c r="BO154" i="13"/>
  <c r="BQ154" i="13"/>
  <c r="BT154" i="13"/>
  <c r="BV154" i="13"/>
  <c r="BX154" i="13"/>
  <c r="BZ154" i="13"/>
  <c r="CB154" i="13"/>
  <c r="H155" i="13"/>
  <c r="J155" i="13"/>
  <c r="X155" i="13"/>
  <c r="AB155" i="13"/>
  <c r="AG155" i="13"/>
  <c r="AK155" i="13"/>
  <c r="BD155" i="13"/>
  <c r="BJ155" i="13"/>
  <c r="BO155" i="13"/>
  <c r="BQ155" i="13"/>
  <c r="BT155" i="13"/>
  <c r="BV155" i="13"/>
  <c r="BX155" i="13"/>
  <c r="BZ155" i="13"/>
  <c r="CB155" i="13"/>
  <c r="H148" i="13"/>
  <c r="J148" i="13"/>
  <c r="X148" i="13"/>
  <c r="AB148" i="13"/>
  <c r="AG148" i="13"/>
  <c r="AK148" i="13"/>
  <c r="BD148" i="13"/>
  <c r="BJ148" i="13"/>
  <c r="BO148" i="13"/>
  <c r="BQ148" i="13"/>
  <c r="BT148" i="13"/>
  <c r="BV148" i="13"/>
  <c r="BX148" i="13"/>
  <c r="BZ148" i="13"/>
  <c r="CB148" i="13"/>
  <c r="H149" i="13"/>
  <c r="J149" i="13"/>
  <c r="X149" i="13"/>
  <c r="AB149" i="13"/>
  <c r="AG149" i="13"/>
  <c r="AK149" i="13"/>
  <c r="BD149" i="13"/>
  <c r="BJ149" i="13"/>
  <c r="BO149" i="13"/>
  <c r="BQ149" i="13"/>
  <c r="BT149" i="13"/>
  <c r="BV149" i="13"/>
  <c r="BX149" i="13"/>
  <c r="BZ149" i="13"/>
  <c r="CB149" i="13"/>
  <c r="H150" i="13"/>
  <c r="J150" i="13"/>
  <c r="X150" i="13"/>
  <c r="AB150" i="13"/>
  <c r="AG150" i="13"/>
  <c r="AK150" i="13"/>
  <c r="BD150" i="13"/>
  <c r="BJ150" i="13"/>
  <c r="BO150" i="13"/>
  <c r="BQ150" i="13"/>
  <c r="BT150" i="13"/>
  <c r="BV150" i="13"/>
  <c r="BX150" i="13"/>
  <c r="BZ150" i="13"/>
  <c r="CB150" i="13"/>
  <c r="H151" i="13"/>
  <c r="J151" i="13"/>
  <c r="X151" i="13"/>
  <c r="AB151" i="13"/>
  <c r="AG151" i="13"/>
  <c r="AK151" i="13"/>
  <c r="BD151" i="13"/>
  <c r="BJ151" i="13"/>
  <c r="BO151" i="13"/>
  <c r="BQ151" i="13"/>
  <c r="BT151" i="13"/>
  <c r="BV151" i="13"/>
  <c r="BX151" i="13"/>
  <c r="BZ151" i="13"/>
  <c r="CB151" i="13"/>
  <c r="H152" i="13"/>
  <c r="J152" i="13"/>
  <c r="X152" i="13"/>
  <c r="AB152" i="13"/>
  <c r="AG152" i="13"/>
  <c r="AK152" i="13"/>
  <c r="BD152" i="13"/>
  <c r="BJ152" i="13"/>
  <c r="BO152" i="13"/>
  <c r="BQ152" i="13"/>
  <c r="BT152" i="13"/>
  <c r="BV152" i="13"/>
  <c r="BX152" i="13"/>
  <c r="BZ152" i="13"/>
  <c r="CB152" i="13"/>
  <c r="H153" i="13"/>
  <c r="J153" i="13"/>
  <c r="X153" i="13"/>
  <c r="AB153" i="13"/>
  <c r="AG153" i="13"/>
  <c r="AK153" i="13"/>
  <c r="BD153" i="13"/>
  <c r="BJ153" i="13"/>
  <c r="BO153" i="13"/>
  <c r="BQ153" i="13"/>
  <c r="BT153" i="13"/>
  <c r="BV153" i="13"/>
  <c r="BX153" i="13"/>
  <c r="BZ153" i="13"/>
  <c r="CB153" i="13"/>
  <c r="CB131" i="13"/>
  <c r="BZ131" i="13"/>
  <c r="BX131" i="13"/>
  <c r="BV131" i="13"/>
  <c r="BT131" i="13"/>
  <c r="BQ131" i="13"/>
  <c r="BO131" i="13"/>
  <c r="BJ131" i="13"/>
  <c r="BD131" i="13"/>
  <c r="AK131" i="13"/>
  <c r="AG131" i="13"/>
  <c r="AB131" i="13"/>
  <c r="X131" i="13"/>
  <c r="J131" i="13"/>
  <c r="H131" i="13"/>
  <c r="CB130" i="13"/>
  <c r="BZ130" i="13"/>
  <c r="BX130" i="13"/>
  <c r="BV130" i="13"/>
  <c r="BT130" i="13"/>
  <c r="BQ130" i="13"/>
  <c r="BO130" i="13"/>
  <c r="BJ130" i="13"/>
  <c r="BD130" i="13"/>
  <c r="AK130" i="13"/>
  <c r="AG130" i="13"/>
  <c r="AB130" i="13"/>
  <c r="X130" i="13"/>
  <c r="J130" i="13"/>
  <c r="H130" i="13"/>
  <c r="CB129" i="13"/>
  <c r="BZ129" i="13"/>
  <c r="BX129" i="13"/>
  <c r="BV129" i="13"/>
  <c r="BT129" i="13"/>
  <c r="BQ129" i="13"/>
  <c r="BO129" i="13"/>
  <c r="BJ129" i="13"/>
  <c r="BD129" i="13"/>
  <c r="AK129" i="13"/>
  <c r="AG129" i="13"/>
  <c r="AB129" i="13"/>
  <c r="X129" i="13"/>
  <c r="J129" i="13"/>
  <c r="H129" i="13"/>
  <c r="CB88" i="13"/>
  <c r="BZ88" i="13"/>
  <c r="BX88" i="13"/>
  <c r="BV88" i="13"/>
  <c r="BT88" i="13"/>
  <c r="BQ88" i="13"/>
  <c r="BO88" i="13"/>
  <c r="BJ88" i="13"/>
  <c r="BD88" i="13"/>
  <c r="AK88" i="13"/>
  <c r="AG88" i="13"/>
  <c r="AB88" i="13"/>
  <c r="X88" i="13"/>
  <c r="J88" i="13"/>
  <c r="H88" i="13"/>
  <c r="CB87" i="13"/>
  <c r="BZ87" i="13"/>
  <c r="BX87" i="13"/>
  <c r="BV87" i="13"/>
  <c r="BT87" i="13"/>
  <c r="BQ87" i="13"/>
  <c r="BO87" i="13"/>
  <c r="BJ87" i="13"/>
  <c r="BD87" i="13"/>
  <c r="AK87" i="13"/>
  <c r="AG87" i="13"/>
  <c r="AB87" i="13"/>
  <c r="X87" i="13"/>
  <c r="J87" i="13"/>
  <c r="H87" i="13"/>
  <c r="CB86" i="13"/>
  <c r="BZ86" i="13"/>
  <c r="BX86" i="13"/>
  <c r="BV86" i="13"/>
  <c r="BQ86" i="13"/>
  <c r="BO86" i="13"/>
  <c r="BJ86" i="13"/>
  <c r="BD86" i="13"/>
  <c r="AK86" i="13"/>
  <c r="AG86" i="13"/>
  <c r="AB86" i="13"/>
  <c r="X86" i="13"/>
  <c r="J86" i="13"/>
  <c r="H86" i="13"/>
  <c r="CB176" i="13"/>
  <c r="BZ176" i="13"/>
  <c r="BX176" i="13"/>
  <c r="BV176" i="13"/>
  <c r="BT176" i="13"/>
  <c r="BQ176" i="13"/>
  <c r="BO176" i="13"/>
  <c r="BJ176" i="13"/>
  <c r="BD176" i="13"/>
  <c r="AK176" i="13"/>
  <c r="AG176" i="13"/>
  <c r="AB176" i="13"/>
  <c r="X176" i="13"/>
  <c r="J176" i="13"/>
  <c r="H176" i="13"/>
  <c r="CB143" i="13"/>
  <c r="BZ143" i="13"/>
  <c r="BX143" i="13"/>
  <c r="BV143" i="13"/>
  <c r="BT143" i="13"/>
  <c r="BQ143" i="13"/>
  <c r="BO143" i="13"/>
  <c r="BJ143" i="13"/>
  <c r="BD143" i="13"/>
  <c r="AK143" i="13"/>
  <c r="AG143" i="13"/>
  <c r="AB143" i="13"/>
  <c r="X143" i="13"/>
  <c r="J143" i="13"/>
  <c r="H143" i="13"/>
  <c r="CB142" i="13"/>
  <c r="BZ142" i="13"/>
  <c r="BX142" i="13"/>
  <c r="BV142" i="13"/>
  <c r="BT142" i="13"/>
  <c r="BQ142" i="13"/>
  <c r="BO142" i="13"/>
  <c r="BJ142" i="13"/>
  <c r="BD142" i="13"/>
  <c r="AK142" i="13"/>
  <c r="AG142" i="13"/>
  <c r="AB142" i="13"/>
  <c r="X142" i="13"/>
  <c r="J142" i="13"/>
  <c r="H142" i="13"/>
  <c r="CB145" i="13"/>
  <c r="BZ145" i="13"/>
  <c r="BX145" i="13"/>
  <c r="BV145" i="13"/>
  <c r="BT145" i="13"/>
  <c r="BQ145" i="13"/>
  <c r="BO145" i="13"/>
  <c r="BJ145" i="13"/>
  <c r="BD145" i="13"/>
  <c r="AK145" i="13"/>
  <c r="AG145" i="13"/>
  <c r="AB145" i="13"/>
  <c r="X145" i="13"/>
  <c r="J145" i="13"/>
  <c r="H145" i="13"/>
  <c r="CB83" i="13"/>
  <c r="BZ83" i="13"/>
  <c r="BX83" i="13"/>
  <c r="BV83" i="13"/>
  <c r="BT83" i="13"/>
  <c r="BQ83" i="13"/>
  <c r="BO83" i="13"/>
  <c r="BJ83" i="13"/>
  <c r="BD83" i="13"/>
  <c r="AK83" i="13"/>
  <c r="AG83" i="13"/>
  <c r="AB83" i="13"/>
  <c r="X83" i="13"/>
  <c r="J83" i="13"/>
  <c r="H83" i="13"/>
  <c r="CB82" i="13"/>
  <c r="BZ82" i="13"/>
  <c r="BX82" i="13"/>
  <c r="BV82" i="13"/>
  <c r="BT82" i="13"/>
  <c r="BQ82" i="13"/>
  <c r="BO82" i="13"/>
  <c r="BJ82" i="13"/>
  <c r="BD82" i="13"/>
  <c r="AK82" i="13"/>
  <c r="AG82" i="13"/>
  <c r="AB82" i="13"/>
  <c r="X82" i="13"/>
  <c r="J82" i="13"/>
  <c r="H82" i="13"/>
  <c r="CB81" i="13"/>
  <c r="BZ81" i="13"/>
  <c r="BX81" i="13"/>
  <c r="BV81" i="13"/>
  <c r="BT81" i="13"/>
  <c r="BQ81" i="13"/>
  <c r="BO81" i="13"/>
  <c r="BJ81" i="13"/>
  <c r="BD81" i="13"/>
  <c r="AK81" i="13"/>
  <c r="AG81" i="13"/>
  <c r="AB81" i="13"/>
  <c r="X81" i="13"/>
  <c r="J81" i="13"/>
  <c r="H81" i="13"/>
  <c r="CB80" i="13"/>
  <c r="BZ80" i="13"/>
  <c r="BX80" i="13"/>
  <c r="BV80" i="13"/>
  <c r="BT80" i="13"/>
  <c r="BQ80" i="13"/>
  <c r="BO80" i="13"/>
  <c r="BJ80" i="13"/>
  <c r="BD80" i="13"/>
  <c r="AK80" i="13"/>
  <c r="AG80" i="13"/>
  <c r="AB80" i="13"/>
  <c r="X80" i="13"/>
  <c r="J80" i="13"/>
  <c r="H80" i="13"/>
  <c r="CB84" i="13"/>
  <c r="BZ84" i="13"/>
  <c r="BX84" i="13"/>
  <c r="BV84" i="13"/>
  <c r="BT84" i="13"/>
  <c r="BQ84" i="13"/>
  <c r="BO84" i="13"/>
  <c r="BJ84" i="13"/>
  <c r="BD84" i="13"/>
  <c r="AK84" i="13"/>
  <c r="AG84" i="13"/>
  <c r="AB84" i="13"/>
  <c r="X84" i="13"/>
  <c r="J84" i="13"/>
  <c r="H84" i="13"/>
  <c r="CB113" i="13"/>
  <c r="BZ113" i="13"/>
  <c r="BX113" i="13"/>
  <c r="BV113" i="13"/>
  <c r="BT113" i="13"/>
  <c r="BQ113" i="13"/>
  <c r="BO113" i="13"/>
  <c r="BJ113" i="13"/>
  <c r="BD113" i="13"/>
  <c r="AK113" i="13"/>
  <c r="AG113" i="13"/>
  <c r="AB113" i="13"/>
  <c r="X113" i="13"/>
  <c r="J113" i="13"/>
  <c r="H113" i="13"/>
  <c r="CB110" i="13"/>
  <c r="BZ110" i="13"/>
  <c r="BX110" i="13"/>
  <c r="BV110" i="13"/>
  <c r="BT110" i="13"/>
  <c r="BQ110" i="13"/>
  <c r="BO110" i="13"/>
  <c r="BJ110" i="13"/>
  <c r="BD110" i="13"/>
  <c r="AK110" i="13"/>
  <c r="AG110" i="13"/>
  <c r="AB110" i="13"/>
  <c r="X110" i="13"/>
  <c r="J110" i="13"/>
  <c r="H110" i="13"/>
  <c r="CB111" i="13"/>
  <c r="BZ111" i="13"/>
  <c r="BX111" i="13"/>
  <c r="BV111" i="13"/>
  <c r="BT111" i="13"/>
  <c r="BQ111" i="13"/>
  <c r="BO111" i="13"/>
  <c r="BJ111" i="13"/>
  <c r="BD111" i="13"/>
  <c r="AK111" i="13"/>
  <c r="AG111" i="13"/>
  <c r="AB111" i="13"/>
  <c r="X111" i="13"/>
  <c r="J111" i="13"/>
  <c r="H111" i="13"/>
  <c r="CB112" i="13"/>
  <c r="BZ112" i="13"/>
  <c r="BX112" i="13"/>
  <c r="BV112" i="13"/>
  <c r="BT112" i="13"/>
  <c r="BQ112" i="13"/>
  <c r="BO112" i="13"/>
  <c r="BJ112" i="13"/>
  <c r="BD112" i="13"/>
  <c r="AK112" i="13"/>
  <c r="AG112" i="13"/>
  <c r="AB112" i="13"/>
  <c r="X112" i="13"/>
  <c r="J112" i="13"/>
  <c r="H112" i="13"/>
  <c r="CB108" i="13"/>
  <c r="BZ108" i="13"/>
  <c r="BX108" i="13"/>
  <c r="BV108" i="13"/>
  <c r="BT108" i="13"/>
  <c r="BQ108" i="13"/>
  <c r="BO108" i="13"/>
  <c r="BJ108" i="13"/>
  <c r="BD108" i="13"/>
  <c r="AK108" i="13"/>
  <c r="AG108" i="13"/>
  <c r="AB108" i="13"/>
  <c r="X108" i="13"/>
  <c r="J108" i="13"/>
  <c r="H108" i="13"/>
  <c r="CB107" i="13"/>
  <c r="BZ107" i="13"/>
  <c r="BX107" i="13"/>
  <c r="BV107" i="13"/>
  <c r="BT107" i="13"/>
  <c r="BQ107" i="13"/>
  <c r="BO107" i="13"/>
  <c r="BJ107" i="13"/>
  <c r="BD107" i="13"/>
  <c r="AK107" i="13"/>
  <c r="AG107" i="13"/>
  <c r="AB107" i="13"/>
  <c r="X107" i="13"/>
  <c r="J107" i="13"/>
  <c r="H107" i="13"/>
  <c r="CB64" i="13"/>
  <c r="BZ64" i="13"/>
  <c r="BX64" i="13"/>
  <c r="BV64" i="13"/>
  <c r="BT64" i="13"/>
  <c r="BQ64" i="13"/>
  <c r="BO64" i="13"/>
  <c r="BJ64" i="13"/>
  <c r="BD64" i="13"/>
  <c r="AK64" i="13"/>
  <c r="AG64" i="13"/>
  <c r="AB64" i="13"/>
  <c r="X64" i="13"/>
  <c r="J64" i="13"/>
  <c r="H64" i="13"/>
  <c r="CB63" i="13"/>
  <c r="BZ63" i="13"/>
  <c r="BX63" i="13"/>
  <c r="BV63" i="13"/>
  <c r="BT63" i="13"/>
  <c r="BQ63" i="13"/>
  <c r="BO63" i="13"/>
  <c r="BJ63" i="13"/>
  <c r="BD63" i="13"/>
  <c r="AK63" i="13"/>
  <c r="AG63" i="13"/>
  <c r="AB63" i="13"/>
  <c r="X63" i="13"/>
  <c r="J63" i="13"/>
  <c r="H63" i="13"/>
  <c r="CB751" i="13"/>
  <c r="BZ751" i="13"/>
  <c r="BX751" i="13"/>
  <c r="BV751" i="13"/>
  <c r="BT751" i="13"/>
  <c r="BQ751" i="13"/>
  <c r="BO751" i="13"/>
  <c r="BJ751" i="13"/>
  <c r="BD751" i="13"/>
  <c r="AK751" i="13"/>
  <c r="AG751" i="13"/>
  <c r="AB751" i="13"/>
  <c r="X751" i="13"/>
  <c r="J751" i="13"/>
  <c r="H751" i="13"/>
  <c r="CB735" i="13"/>
  <c r="BZ735" i="13"/>
  <c r="BX735" i="13"/>
  <c r="BV735" i="13"/>
  <c r="BT735" i="13"/>
  <c r="BQ735" i="13"/>
  <c r="BO735" i="13"/>
  <c r="BJ735" i="13"/>
  <c r="BD735" i="13"/>
  <c r="AK735" i="13"/>
  <c r="AG735" i="13"/>
  <c r="AB735" i="13"/>
  <c r="X735" i="13"/>
  <c r="J735" i="13"/>
  <c r="H735" i="13"/>
  <c r="CB52" i="13"/>
  <c r="BZ52" i="13"/>
  <c r="BX52" i="13"/>
  <c r="BV52" i="13"/>
  <c r="BT52" i="13"/>
  <c r="BQ52" i="13"/>
  <c r="BO52" i="13"/>
  <c r="BJ52" i="13"/>
  <c r="BD52" i="13"/>
  <c r="AK52" i="13"/>
  <c r="AG52" i="13"/>
  <c r="AB52" i="13"/>
  <c r="X52" i="13"/>
  <c r="J52" i="13"/>
  <c r="H52" i="13"/>
  <c r="CB51" i="13"/>
  <c r="BZ51" i="13"/>
  <c r="BX51" i="13"/>
  <c r="BV51" i="13"/>
  <c r="BT51" i="13"/>
  <c r="BQ51" i="13"/>
  <c r="BO51" i="13"/>
  <c r="BJ51" i="13"/>
  <c r="BD51" i="13"/>
  <c r="AK51" i="13"/>
  <c r="AG51" i="13"/>
  <c r="AB51" i="13"/>
  <c r="X51" i="13"/>
  <c r="J51" i="13"/>
  <c r="H51" i="13"/>
  <c r="CB752" i="13"/>
  <c r="BZ752" i="13"/>
  <c r="BX752" i="13"/>
  <c r="BV752" i="13"/>
  <c r="BT752" i="13"/>
  <c r="BQ752" i="13"/>
  <c r="BO752" i="13"/>
  <c r="BJ752" i="13"/>
  <c r="BD752" i="13"/>
  <c r="AK752" i="13"/>
  <c r="AG752" i="13"/>
  <c r="AB752" i="13"/>
  <c r="X752" i="13"/>
  <c r="J752" i="13"/>
  <c r="H752" i="13"/>
  <c r="CB166" i="13"/>
  <c r="BZ166" i="13"/>
  <c r="BX166" i="13"/>
  <c r="BV166" i="13"/>
  <c r="BT166" i="13"/>
  <c r="BQ166" i="13"/>
  <c r="BO166" i="13"/>
  <c r="BJ166" i="13"/>
  <c r="BD166" i="13"/>
  <c r="AK166" i="13"/>
  <c r="AG166" i="13"/>
  <c r="AB166" i="13"/>
  <c r="X166" i="13"/>
  <c r="J166" i="13"/>
  <c r="H166" i="13"/>
  <c r="CB165" i="13"/>
  <c r="BZ165" i="13"/>
  <c r="BX165" i="13"/>
  <c r="BV165" i="13"/>
  <c r="BT165" i="13"/>
  <c r="BQ165" i="13"/>
  <c r="BO165" i="13"/>
  <c r="BJ165" i="13"/>
  <c r="BD165" i="13"/>
  <c r="AK165" i="13"/>
  <c r="AG165" i="13"/>
  <c r="AB165" i="13"/>
  <c r="X165" i="13"/>
  <c r="J165" i="13"/>
  <c r="H165" i="13"/>
  <c r="CB164" i="13"/>
  <c r="BZ164" i="13"/>
  <c r="BX164" i="13"/>
  <c r="BV164" i="13"/>
  <c r="BT164" i="13"/>
  <c r="BQ164" i="13"/>
  <c r="BO164" i="13"/>
  <c r="BJ164" i="13"/>
  <c r="BD164" i="13"/>
  <c r="AK164" i="13"/>
  <c r="AG164" i="13"/>
  <c r="AB164" i="13"/>
  <c r="X164" i="13"/>
  <c r="J164" i="13"/>
  <c r="H164" i="13"/>
  <c r="CB62" i="13"/>
  <c r="BZ62" i="13"/>
  <c r="BX62" i="13"/>
  <c r="BV62" i="13"/>
  <c r="BT62" i="13"/>
  <c r="BQ62" i="13"/>
  <c r="BO62" i="13"/>
  <c r="BJ62" i="13"/>
  <c r="BD62" i="13"/>
  <c r="AK62" i="13"/>
  <c r="AG62" i="13"/>
  <c r="AB62" i="13"/>
  <c r="X62" i="13"/>
  <c r="J62" i="13"/>
  <c r="H62" i="13"/>
  <c r="CB141" i="13"/>
  <c r="BZ141" i="13"/>
  <c r="BX141" i="13"/>
  <c r="BV141" i="13"/>
  <c r="BT141" i="13"/>
  <c r="BQ141" i="13"/>
  <c r="BO141" i="13"/>
  <c r="BJ141" i="13"/>
  <c r="BD141" i="13"/>
  <c r="AK141" i="13"/>
  <c r="AG141" i="13"/>
  <c r="AB141" i="13"/>
  <c r="X141" i="13"/>
  <c r="J141" i="13"/>
  <c r="H141" i="13"/>
  <c r="CB156" i="13"/>
  <c r="BZ156" i="13"/>
  <c r="BX156" i="13"/>
  <c r="BV156" i="13"/>
  <c r="BT156" i="13"/>
  <c r="BQ156" i="13"/>
  <c r="BO156" i="13"/>
  <c r="BJ156" i="13"/>
  <c r="BD156" i="13"/>
  <c r="AK156" i="13"/>
  <c r="AG156" i="13"/>
  <c r="AB156" i="13"/>
  <c r="X156" i="13"/>
  <c r="J156" i="13"/>
  <c r="H156" i="13"/>
  <c r="CB611" i="13"/>
  <c r="BZ611" i="13"/>
  <c r="BX611" i="13"/>
  <c r="BV611" i="13"/>
  <c r="BT611" i="13"/>
  <c r="BQ611" i="13"/>
  <c r="BO611" i="13"/>
  <c r="BJ611" i="13"/>
  <c r="BD611" i="13"/>
  <c r="AK611" i="13"/>
  <c r="AG611" i="13"/>
  <c r="AB611" i="13"/>
  <c r="X611" i="13"/>
  <c r="J611" i="13"/>
  <c r="H611" i="13"/>
  <c r="CB1143" i="13"/>
  <c r="BZ1143" i="13"/>
  <c r="BX1143" i="13"/>
  <c r="BV1143" i="13"/>
  <c r="BT1143" i="13"/>
  <c r="BQ1143" i="13"/>
  <c r="BO1143" i="13"/>
  <c r="BJ1143" i="13"/>
  <c r="BD1143" i="13"/>
  <c r="AK1143" i="13"/>
  <c r="AG1143" i="13"/>
  <c r="AB1143" i="13"/>
  <c r="X1143" i="13"/>
  <c r="J1143" i="13"/>
  <c r="H1143" i="13"/>
  <c r="CB1144" i="13"/>
  <c r="BZ1144" i="13"/>
  <c r="BX1144" i="13"/>
  <c r="BV1144" i="13"/>
  <c r="BT1144" i="13"/>
  <c r="BQ1144" i="13"/>
  <c r="BO1144" i="13"/>
  <c r="BJ1144" i="13"/>
  <c r="BD1144" i="13"/>
  <c r="AK1144" i="13"/>
  <c r="AG1144" i="13"/>
  <c r="AB1144" i="13"/>
  <c r="X1144" i="13"/>
  <c r="J1144" i="13"/>
  <c r="H1144" i="13"/>
  <c r="CB484" i="13"/>
  <c r="BZ484" i="13"/>
  <c r="BX484" i="13"/>
  <c r="BV484" i="13"/>
  <c r="BT484" i="13"/>
  <c r="BQ484" i="13"/>
  <c r="BO484" i="13"/>
  <c r="BJ484" i="13"/>
  <c r="BD484" i="13"/>
  <c r="AK484" i="13"/>
  <c r="AG484" i="13"/>
  <c r="AB484" i="13"/>
  <c r="X484" i="13"/>
  <c r="J484" i="13"/>
  <c r="H484" i="13"/>
  <c r="CB483" i="13"/>
  <c r="BZ483" i="13"/>
  <c r="BX483" i="13"/>
  <c r="BV483" i="13"/>
  <c r="BT483" i="13"/>
  <c r="BQ483" i="13"/>
  <c r="BO483" i="13"/>
  <c r="BJ483" i="13"/>
  <c r="BD483" i="13"/>
  <c r="AK483" i="13"/>
  <c r="AG483" i="13"/>
  <c r="AB483" i="13"/>
  <c r="X483" i="13"/>
  <c r="J483" i="13"/>
  <c r="H483" i="13"/>
  <c r="CB482" i="13"/>
  <c r="BZ482" i="13"/>
  <c r="BX482" i="13"/>
  <c r="BV482" i="13"/>
  <c r="BT482" i="13"/>
  <c r="BQ482" i="13"/>
  <c r="BO482" i="13"/>
  <c r="BJ482" i="13"/>
  <c r="BD482" i="13"/>
  <c r="AK482" i="13"/>
  <c r="AG482" i="13"/>
  <c r="AB482" i="13"/>
  <c r="X482" i="13"/>
  <c r="J482" i="13"/>
  <c r="H482" i="13"/>
  <c r="CB939" i="13"/>
  <c r="BZ939" i="13"/>
  <c r="BX939" i="13"/>
  <c r="BV939" i="13"/>
  <c r="BT939" i="13"/>
  <c r="BQ939" i="13"/>
  <c r="BO939" i="13"/>
  <c r="BJ939" i="13"/>
  <c r="BD939" i="13"/>
  <c r="AK939" i="13"/>
  <c r="AG939" i="13"/>
  <c r="AB939" i="13"/>
  <c r="X939" i="13"/>
  <c r="J939" i="13"/>
  <c r="H939" i="13"/>
  <c r="R1233" i="13" l="1"/>
  <c r="B12" i="6" s="1"/>
  <c r="O1233" i="13"/>
  <c r="F29" i="6"/>
  <c r="Q1233" i="13"/>
  <c r="B11" i="6" s="1"/>
  <c r="E29" i="6"/>
  <c r="P1233" i="13"/>
  <c r="B10" i="6" s="1"/>
  <c r="N1233" i="13"/>
  <c r="B8" i="6" s="1"/>
  <c r="K482" i="13"/>
  <c r="CC482" i="13" s="1"/>
  <c r="K113" i="13"/>
  <c r="CC113" i="13" s="1"/>
  <c r="K611" i="13"/>
  <c r="L611" i="13" s="1"/>
  <c r="K63" i="13"/>
  <c r="L63" i="13" s="1"/>
  <c r="K83" i="13"/>
  <c r="CC83" i="13" s="1"/>
  <c r="K752" i="13"/>
  <c r="CC752" i="13" s="1"/>
  <c r="K860" i="13"/>
  <c r="CC860" i="13" s="1"/>
  <c r="K1144" i="13"/>
  <c r="CC1144" i="13" s="1"/>
  <c r="K735" i="13"/>
  <c r="CC735" i="13" s="1"/>
  <c r="K81" i="13"/>
  <c r="CC81" i="13" s="1"/>
  <c r="K152" i="13"/>
  <c r="CC152" i="13" s="1"/>
  <c r="K125" i="13"/>
  <c r="CC125" i="13" s="1"/>
  <c r="K132" i="13"/>
  <c r="L132" i="13" s="1"/>
  <c r="K958" i="13"/>
  <c r="CC958" i="13" s="1"/>
  <c r="K1090" i="13"/>
  <c r="CC1090" i="13" s="1"/>
  <c r="K443" i="13"/>
  <c r="CC443" i="13" s="1"/>
  <c r="K588" i="13"/>
  <c r="CC588" i="13" s="1"/>
  <c r="K849" i="13"/>
  <c r="CC849" i="13" s="1"/>
  <c r="K913" i="13"/>
  <c r="L913" i="13" s="1"/>
  <c r="K899" i="13"/>
  <c r="CC899" i="13" s="1"/>
  <c r="K1176" i="13"/>
  <c r="CC1176" i="13" s="1"/>
  <c r="K1163" i="13"/>
  <c r="L1163" i="13" s="1"/>
  <c r="K1172" i="13"/>
  <c r="L1172" i="13" s="1"/>
  <c r="K825" i="13"/>
  <c r="CC825" i="13" s="1"/>
  <c r="K416" i="13"/>
  <c r="CC416" i="13" s="1"/>
  <c r="K131" i="13"/>
  <c r="CC131" i="13" s="1"/>
  <c r="K62" i="13"/>
  <c r="CC62" i="13" s="1"/>
  <c r="K108" i="13"/>
  <c r="CC108" i="13" s="1"/>
  <c r="K143" i="13"/>
  <c r="CC143" i="13" s="1"/>
  <c r="K129" i="13"/>
  <c r="L129" i="13" s="1"/>
  <c r="K1106" i="13"/>
  <c r="CC1106" i="13" s="1"/>
  <c r="K472" i="13"/>
  <c r="L472" i="13" s="1"/>
  <c r="K925" i="13"/>
  <c r="CC925" i="13" s="1"/>
  <c r="K111" i="13"/>
  <c r="CC111" i="13" s="1"/>
  <c r="K86" i="13"/>
  <c r="L86" i="13" s="1"/>
  <c r="K182" i="13"/>
  <c r="CC182" i="13" s="1"/>
  <c r="K17" i="13"/>
  <c r="L17" i="13" s="1"/>
  <c r="K1063" i="13"/>
  <c r="CC1063" i="13" s="1"/>
  <c r="K365" i="13"/>
  <c r="L365" i="13" s="1"/>
  <c r="K479" i="13"/>
  <c r="CC479" i="13" s="1"/>
  <c r="K165" i="13"/>
  <c r="CC165" i="13" s="1"/>
  <c r="K156" i="13"/>
  <c r="L156" i="13" s="1"/>
  <c r="K64" i="13"/>
  <c r="CC64" i="13" s="1"/>
  <c r="K145" i="13"/>
  <c r="CC145" i="13" s="1"/>
  <c r="K87" i="13"/>
  <c r="CC87" i="13" s="1"/>
  <c r="K962" i="13"/>
  <c r="L962" i="13" s="1"/>
  <c r="K967" i="13"/>
  <c r="L967" i="13" s="1"/>
  <c r="K966" i="13"/>
  <c r="L966" i="13" s="1"/>
  <c r="V1232" i="13"/>
  <c r="K969" i="13"/>
  <c r="CC969" i="13" s="1"/>
  <c r="K483" i="13"/>
  <c r="CC483" i="13" s="1"/>
  <c r="K51" i="13"/>
  <c r="CC51" i="13" s="1"/>
  <c r="K84" i="13"/>
  <c r="L84" i="13" s="1"/>
  <c r="K151" i="13"/>
  <c r="CC151" i="13" s="1"/>
  <c r="K1087" i="13"/>
  <c r="CC1087" i="13" s="1"/>
  <c r="K1082" i="13"/>
  <c r="CC1082" i="13" s="1"/>
  <c r="K1028" i="13"/>
  <c r="CC1028" i="13" s="1"/>
  <c r="K553" i="13"/>
  <c r="CC553" i="13" s="1"/>
  <c r="K442" i="13"/>
  <c r="CC442" i="13" s="1"/>
  <c r="K478" i="13"/>
  <c r="L478" i="13" s="1"/>
  <c r="K471" i="13"/>
  <c r="CC471" i="13" s="1"/>
  <c r="K587" i="13"/>
  <c r="CC587" i="13" s="1"/>
  <c r="K848" i="13"/>
  <c r="CC848" i="13" s="1"/>
  <c r="K861" i="13"/>
  <c r="CC861" i="13" s="1"/>
  <c r="K917" i="13"/>
  <c r="CC917" i="13" s="1"/>
  <c r="K898" i="13"/>
  <c r="CC898" i="13" s="1"/>
  <c r="K1175" i="13"/>
  <c r="CC1175" i="13" s="1"/>
  <c r="K1198" i="13"/>
  <c r="CC1198" i="13" s="1"/>
  <c r="K1160" i="13"/>
  <c r="CC1160" i="13" s="1"/>
  <c r="K924" i="13"/>
  <c r="L924" i="13" s="1"/>
  <c r="K585" i="13"/>
  <c r="L585" i="13" s="1"/>
  <c r="K324" i="13"/>
  <c r="CC324" i="13" s="1"/>
  <c r="K552" i="13"/>
  <c r="CC552" i="13" s="1"/>
  <c r="K399" i="13"/>
  <c r="L399" i="13" s="1"/>
  <c r="K415" i="13"/>
  <c r="CC415" i="13" s="1"/>
  <c r="K155" i="13"/>
  <c r="CC155" i="13" s="1"/>
  <c r="K948" i="13"/>
  <c r="L948" i="13" s="1"/>
  <c r="K542" i="13"/>
  <c r="CC542" i="13" s="1"/>
  <c r="K450" i="13"/>
  <c r="L450" i="13" s="1"/>
  <c r="K1069" i="13"/>
  <c r="CC1069" i="13" s="1"/>
  <c r="K1219" i="13"/>
  <c r="L1219" i="13" s="1"/>
  <c r="K1204" i="13"/>
  <c r="CC1204" i="13" s="1"/>
  <c r="K1154" i="13"/>
  <c r="L1154" i="13" s="1"/>
  <c r="K368" i="13"/>
  <c r="L368" i="13" s="1"/>
  <c r="K1089" i="13"/>
  <c r="CC1089" i="13" s="1"/>
  <c r="K326" i="13"/>
  <c r="CC326" i="13" s="1"/>
  <c r="K477" i="13"/>
  <c r="L477" i="13" s="1"/>
  <c r="K445" i="13"/>
  <c r="L445" i="13" s="1"/>
  <c r="K1165" i="13"/>
  <c r="L1165" i="13" s="1"/>
  <c r="K931" i="13"/>
  <c r="CC931" i="13" s="1"/>
  <c r="K413" i="13"/>
  <c r="CC413" i="13" s="1"/>
  <c r="K794" i="13"/>
  <c r="CC794" i="13" s="1"/>
  <c r="K571" i="13"/>
  <c r="CC571" i="13" s="1"/>
  <c r="K769" i="13"/>
  <c r="CC769" i="13" s="1"/>
  <c r="K946" i="13"/>
  <c r="CC946" i="13" s="1"/>
  <c r="K790" i="13"/>
  <c r="CC790" i="13" s="1"/>
  <c r="K1151" i="13"/>
  <c r="L1151" i="13" s="1"/>
  <c r="K1203" i="13"/>
  <c r="CC1203" i="13" s="1"/>
  <c r="K973" i="13"/>
  <c r="CC973" i="13" s="1"/>
  <c r="K335" i="13"/>
  <c r="L335" i="13" s="1"/>
  <c r="K166" i="13"/>
  <c r="CC166" i="13" s="1"/>
  <c r="K110" i="13"/>
  <c r="CC110" i="13" s="1"/>
  <c r="K153" i="13"/>
  <c r="CC153" i="13" s="1"/>
  <c r="K126" i="13"/>
  <c r="CC126" i="13" s="1"/>
  <c r="K754" i="13"/>
  <c r="L754" i="13" s="1"/>
  <c r="K760" i="13"/>
  <c r="CC760" i="13" s="1"/>
  <c r="K1088" i="13"/>
  <c r="L1088" i="13" s="1"/>
  <c r="K1118" i="13"/>
  <c r="CC1118" i="13" s="1"/>
  <c r="K1064" i="13"/>
  <c r="CC1064" i="13" s="1"/>
  <c r="K1001" i="13"/>
  <c r="L1001" i="13" s="1"/>
  <c r="K572" i="13"/>
  <c r="CC572" i="13" s="1"/>
  <c r="K426" i="13"/>
  <c r="CC426" i="13" s="1"/>
  <c r="K444" i="13"/>
  <c r="CC444" i="13" s="1"/>
  <c r="K480" i="13"/>
  <c r="CC480" i="13" s="1"/>
  <c r="K473" i="13"/>
  <c r="CC473" i="13" s="1"/>
  <c r="K581" i="13"/>
  <c r="L581" i="13" s="1"/>
  <c r="K501" i="13"/>
  <c r="CC501" i="13" s="1"/>
  <c r="K878" i="13"/>
  <c r="L878" i="13" s="1"/>
  <c r="K963" i="13"/>
  <c r="CC963" i="13" s="1"/>
  <c r="K1162" i="13"/>
  <c r="CC1162" i="13" s="1"/>
  <c r="K1181" i="13"/>
  <c r="L1181" i="13" s="1"/>
  <c r="K1195" i="13"/>
  <c r="CC1195" i="13" s="1"/>
  <c r="K826" i="13"/>
  <c r="CC826" i="13" s="1"/>
  <c r="K972" i="13"/>
  <c r="L972" i="13" s="1"/>
  <c r="K923" i="13"/>
  <c r="CC923" i="13" s="1"/>
  <c r="K914" i="13"/>
  <c r="L914" i="13" s="1"/>
  <c r="K414" i="13"/>
  <c r="CC414" i="13" s="1"/>
  <c r="V1231" i="13"/>
  <c r="K1143" i="13"/>
  <c r="CC1143" i="13" s="1"/>
  <c r="K751" i="13"/>
  <c r="CC751" i="13" s="1"/>
  <c r="K82" i="13"/>
  <c r="CC82" i="13" s="1"/>
  <c r="K148" i="13"/>
  <c r="CC148" i="13" s="1"/>
  <c r="K19" i="13"/>
  <c r="CC19" i="13" s="1"/>
  <c r="K133" i="13"/>
  <c r="CC133" i="13" s="1"/>
  <c r="K680" i="13"/>
  <c r="CC680" i="13" s="1"/>
  <c r="K619" i="13"/>
  <c r="CC619" i="13" s="1"/>
  <c r="K788" i="13"/>
  <c r="CC788" i="13" s="1"/>
  <c r="K791" i="13"/>
  <c r="L791" i="13" s="1"/>
  <c r="K1091" i="13"/>
  <c r="CC1091" i="13" s="1"/>
  <c r="K1096" i="13"/>
  <c r="CC1096" i="13" s="1"/>
  <c r="K1031" i="13"/>
  <c r="CC1031" i="13" s="1"/>
  <c r="K420" i="13"/>
  <c r="L420" i="13" s="1"/>
  <c r="K360" i="13"/>
  <c r="L360" i="13" s="1"/>
  <c r="K768" i="13"/>
  <c r="CC768" i="13" s="1"/>
  <c r="K449" i="13"/>
  <c r="CC449" i="13" s="1"/>
  <c r="K401" i="13"/>
  <c r="CC401" i="13" s="1"/>
  <c r="K974" i="13"/>
  <c r="CC974" i="13" s="1"/>
  <c r="K945" i="13"/>
  <c r="L945" i="13" s="1"/>
  <c r="K820" i="13"/>
  <c r="L820" i="13" s="1"/>
  <c r="K1220" i="13"/>
  <c r="CC1220" i="13" s="1"/>
  <c r="K1168" i="13"/>
  <c r="CC1168" i="13" s="1"/>
  <c r="K1166" i="13"/>
  <c r="L1166" i="13" s="1"/>
  <c r="K1155" i="13"/>
  <c r="CC1155" i="13" s="1"/>
  <c r="K968" i="13"/>
  <c r="L968" i="13" s="1"/>
  <c r="K1059" i="13"/>
  <c r="CC1059" i="13" s="1"/>
  <c r="K1158" i="13"/>
  <c r="CC1158" i="13" s="1"/>
  <c r="K856" i="13"/>
  <c r="CC856" i="13" s="1"/>
  <c r="K146" i="13"/>
  <c r="L146" i="13" s="1"/>
  <c r="K20" i="13"/>
  <c r="CC20" i="13" s="1"/>
  <c r="K673" i="13"/>
  <c r="CC673" i="13" s="1"/>
  <c r="K573" i="13"/>
  <c r="CC573" i="13" s="1"/>
  <c r="K876" i="13"/>
  <c r="L876" i="13" s="1"/>
  <c r="K1179" i="13"/>
  <c r="CC1179" i="13" s="1"/>
  <c r="K933" i="13"/>
  <c r="CC933" i="13" s="1"/>
  <c r="K641" i="13"/>
  <c r="CC641" i="13" s="1"/>
  <c r="K1025" i="13"/>
  <c r="CC1025" i="13" s="1"/>
  <c r="K1081" i="13"/>
  <c r="CC1081" i="13" s="1"/>
  <c r="K405" i="13"/>
  <c r="CC405" i="13" s="1"/>
  <c r="K538" i="13"/>
  <c r="CC538" i="13" s="1"/>
  <c r="K524" i="13"/>
  <c r="L524" i="13" s="1"/>
  <c r="K942" i="13"/>
  <c r="CC942" i="13" s="1"/>
  <c r="K893" i="13"/>
  <c r="L893" i="13" s="1"/>
  <c r="K112" i="13"/>
  <c r="CC112" i="13" s="1"/>
  <c r="K176" i="13"/>
  <c r="CC176" i="13" s="1"/>
  <c r="K102" i="13"/>
  <c r="L102" i="13" s="1"/>
  <c r="K787" i="13"/>
  <c r="CC787" i="13" s="1"/>
  <c r="K1030" i="13"/>
  <c r="L1030" i="13" s="1"/>
  <c r="K970" i="13"/>
  <c r="CC970" i="13" s="1"/>
  <c r="K920" i="13"/>
  <c r="CC920" i="13" s="1"/>
  <c r="K843" i="13"/>
  <c r="CC843" i="13" s="1"/>
  <c r="K894" i="13"/>
  <c r="CC894" i="13" s="1"/>
  <c r="K1192" i="13"/>
  <c r="CC1192" i="13" s="1"/>
  <c r="K424" i="13"/>
  <c r="CC424" i="13" s="1"/>
  <c r="K550" i="13"/>
  <c r="L550" i="13" s="1"/>
  <c r="K336" i="13"/>
  <c r="CC336" i="13" s="1"/>
  <c r="K124" i="13"/>
  <c r="L124" i="13" s="1"/>
  <c r="K845" i="13"/>
  <c r="L845" i="13" s="1"/>
  <c r="K1026" i="13"/>
  <c r="CC1026" i="13" s="1"/>
  <c r="K1002" i="13"/>
  <c r="CC1002" i="13" s="1"/>
  <c r="K502" i="13"/>
  <c r="CC502" i="13" s="1"/>
  <c r="K868" i="13"/>
  <c r="CC868" i="13" s="1"/>
  <c r="K903" i="13"/>
  <c r="CC903" i="13" s="1"/>
  <c r="K1205" i="13"/>
  <c r="L1205" i="13" s="1"/>
  <c r="K1182" i="13"/>
  <c r="CC1182" i="13" s="1"/>
  <c r="K149" i="13"/>
  <c r="CC149" i="13" s="1"/>
  <c r="K789" i="13"/>
  <c r="CC789" i="13" s="1"/>
  <c r="K784" i="13"/>
  <c r="L784" i="13" s="1"/>
  <c r="K1085" i="13"/>
  <c r="CC1085" i="13" s="1"/>
  <c r="K1032" i="13"/>
  <c r="CC1032" i="13" s="1"/>
  <c r="K421" i="13"/>
  <c r="CC421" i="13" s="1"/>
  <c r="K361" i="13"/>
  <c r="CC361" i="13" s="1"/>
  <c r="K448" i="13"/>
  <c r="CC448" i="13" s="1"/>
  <c r="K402" i="13"/>
  <c r="CC402" i="13" s="1"/>
  <c r="K975" i="13"/>
  <c r="CC975" i="13" s="1"/>
  <c r="K821" i="13"/>
  <c r="CC821" i="13" s="1"/>
  <c r="K1173" i="13"/>
  <c r="K1074" i="13"/>
  <c r="L1074" i="13" s="1"/>
  <c r="K18" i="13"/>
  <c r="CC18" i="13" s="1"/>
  <c r="K620" i="13"/>
  <c r="CC620" i="13" s="1"/>
  <c r="K844" i="13"/>
  <c r="CC844" i="13" s="1"/>
  <c r="K1122" i="13"/>
  <c r="CC1122" i="13" s="1"/>
  <c r="K943" i="13"/>
  <c r="CC943" i="13" s="1"/>
  <c r="K410" i="13"/>
  <c r="CC410" i="13" s="1"/>
  <c r="K439" i="13"/>
  <c r="CC439" i="13" s="1"/>
  <c r="K591" i="13"/>
  <c r="CC591" i="13" s="1"/>
  <c r="K852" i="13"/>
  <c r="CC852" i="13" s="1"/>
  <c r="K892" i="13"/>
  <c r="L892" i="13" s="1"/>
  <c r="K1213" i="13"/>
  <c r="L1213" i="13" s="1"/>
  <c r="K1206" i="13"/>
  <c r="CC1206" i="13" s="1"/>
  <c r="K937" i="13"/>
  <c r="L937" i="13" s="1"/>
  <c r="K905" i="13"/>
  <c r="L905" i="13" s="1"/>
  <c r="K370" i="13"/>
  <c r="CC370" i="13" s="1"/>
  <c r="K154" i="13"/>
  <c r="K786" i="13"/>
  <c r="CC786" i="13" s="1"/>
  <c r="K1095" i="13"/>
  <c r="CC1095" i="13" s="1"/>
  <c r="K541" i="13"/>
  <c r="L541" i="13" s="1"/>
  <c r="K525" i="13"/>
  <c r="CC525" i="13" s="1"/>
  <c r="K842" i="13"/>
  <c r="L842" i="13" s="1"/>
  <c r="K1215" i="13"/>
  <c r="L1215" i="13" s="1"/>
  <c r="K164" i="13"/>
  <c r="CC164" i="13" s="1"/>
  <c r="K130" i="13"/>
  <c r="CC130" i="13" s="1"/>
  <c r="K127" i="13"/>
  <c r="L127" i="13" s="1"/>
  <c r="K846" i="13"/>
  <c r="CC846" i="13" s="1"/>
  <c r="K1121" i="13"/>
  <c r="L1121" i="13" s="1"/>
  <c r="K323" i="13"/>
  <c r="CC323" i="13" s="1"/>
  <c r="K441" i="13"/>
  <c r="CC441" i="13" s="1"/>
  <c r="K438" i="13"/>
  <c r="CC438" i="13" s="1"/>
  <c r="K590" i="13"/>
  <c r="CC590" i="13" s="1"/>
  <c r="K851" i="13"/>
  <c r="CC851" i="13" s="1"/>
  <c r="K863" i="13"/>
  <c r="CC863" i="13" s="1"/>
  <c r="K869" i="13"/>
  <c r="CC869" i="13" s="1"/>
  <c r="K904" i="13"/>
  <c r="CC904" i="13" s="1"/>
  <c r="K1153" i="13"/>
  <c r="CC1153" i="13" s="1"/>
  <c r="K1178" i="13"/>
  <c r="L1178" i="13" s="1"/>
  <c r="K1152" i="13"/>
  <c r="CC1152" i="13" s="1"/>
  <c r="K828" i="13"/>
  <c r="CC828" i="13" s="1"/>
  <c r="K922" i="13"/>
  <c r="CC922" i="13" s="1"/>
  <c r="K369" i="13"/>
  <c r="CC369" i="13" s="1"/>
  <c r="K325" i="13"/>
  <c r="L325" i="13" s="1"/>
  <c r="K551" i="13"/>
  <c r="CC551" i="13" s="1"/>
  <c r="K412" i="13"/>
  <c r="CC412" i="13" s="1"/>
  <c r="K52" i="13"/>
  <c r="CC52" i="13" s="1"/>
  <c r="K80" i="13"/>
  <c r="CC80" i="13" s="1"/>
  <c r="K150" i="13"/>
  <c r="CC150" i="13" s="1"/>
  <c r="K1086" i="13"/>
  <c r="CC1086" i="13" s="1"/>
  <c r="K1083" i="13"/>
  <c r="L1083" i="13" s="1"/>
  <c r="K1024" i="13"/>
  <c r="L1024" i="13" s="1"/>
  <c r="K460" i="13"/>
  <c r="CC460" i="13" s="1"/>
  <c r="K537" i="13"/>
  <c r="L537" i="13" s="1"/>
  <c r="K527" i="13"/>
  <c r="CC527" i="13" s="1"/>
  <c r="K447" i="13"/>
  <c r="CC447" i="13" s="1"/>
  <c r="K470" i="13"/>
  <c r="CC470" i="13" s="1"/>
  <c r="K586" i="13"/>
  <c r="L586" i="13" s="1"/>
  <c r="K847" i="13"/>
  <c r="L847" i="13" s="1"/>
  <c r="K916" i="13"/>
  <c r="L916" i="13" s="1"/>
  <c r="K964" i="13"/>
  <c r="CC964" i="13" s="1"/>
  <c r="K1174" i="13"/>
  <c r="CC1174" i="13" s="1"/>
  <c r="K1197" i="13"/>
  <c r="CC1197" i="13" s="1"/>
  <c r="K1159" i="13"/>
  <c r="CC1159" i="13" s="1"/>
  <c r="K406" i="13"/>
  <c r="CC406" i="13" s="1"/>
  <c r="K526" i="13"/>
  <c r="CC526" i="13" s="1"/>
  <c r="K437" i="13"/>
  <c r="CC437" i="13" s="1"/>
  <c r="K589" i="13"/>
  <c r="CC589" i="13" s="1"/>
  <c r="K827" i="13"/>
  <c r="CC827" i="13" s="1"/>
  <c r="K915" i="13"/>
  <c r="CC915" i="13" s="1"/>
  <c r="K792" i="13"/>
  <c r="CC792" i="13" s="1"/>
  <c r="K1092" i="13"/>
  <c r="L1092" i="13" s="1"/>
  <c r="K1116" i="13"/>
  <c r="CC1116" i="13" s="1"/>
  <c r="K1167" i="13"/>
  <c r="CC1167" i="13" s="1"/>
  <c r="K930" i="13"/>
  <c r="CC930" i="13" s="1"/>
  <c r="K864" i="13"/>
  <c r="CC864" i="13" s="1"/>
  <c r="K1115" i="13"/>
  <c r="CC1115" i="13" s="1"/>
  <c r="K1068" i="13"/>
  <c r="CC1068" i="13" s="1"/>
  <c r="K986" i="13"/>
  <c r="L986" i="13" s="1"/>
  <c r="K327" i="13"/>
  <c r="CC327" i="13" s="1"/>
  <c r="K932" i="13"/>
  <c r="CC932" i="13" s="1"/>
  <c r="K484" i="13"/>
  <c r="CC484" i="13" s="1"/>
  <c r="K1027" i="13"/>
  <c r="CC1027" i="13" s="1"/>
  <c r="K857" i="13"/>
  <c r="CC857" i="13" s="1"/>
  <c r="K584" i="13"/>
  <c r="CC584" i="13" s="1"/>
  <c r="K1073" i="13"/>
  <c r="CC1073" i="13" s="1"/>
  <c r="K141" i="13"/>
  <c r="CC141" i="13" s="1"/>
  <c r="K107" i="13"/>
  <c r="L107" i="13" s="1"/>
  <c r="K142" i="13"/>
  <c r="L142" i="13" s="1"/>
  <c r="K88" i="13"/>
  <c r="CC88" i="13" s="1"/>
  <c r="K147" i="13"/>
  <c r="CC147" i="13" s="1"/>
  <c r="K640" i="13"/>
  <c r="L640" i="13" s="1"/>
  <c r="K785" i="13"/>
  <c r="CC785" i="13" s="1"/>
  <c r="K793" i="13"/>
  <c r="CC793" i="13" s="1"/>
  <c r="K759" i="13"/>
  <c r="L759" i="13" s="1"/>
  <c r="K1084" i="13"/>
  <c r="L1084" i="13" s="1"/>
  <c r="K1094" i="13"/>
  <c r="CC1094" i="13" s="1"/>
  <c r="K1117" i="13"/>
  <c r="CC1117" i="13" s="1"/>
  <c r="K1080" i="13"/>
  <c r="L1080" i="13" s="1"/>
  <c r="K944" i="13"/>
  <c r="CC944" i="13" s="1"/>
  <c r="K971" i="13"/>
  <c r="L971" i="13" s="1"/>
  <c r="K522" i="13"/>
  <c r="CC522" i="13" s="1"/>
  <c r="K422" i="13"/>
  <c r="CC422" i="13" s="1"/>
  <c r="K528" i="13"/>
  <c r="L528" i="13" s="1"/>
  <c r="K463" i="13"/>
  <c r="L463" i="13" s="1"/>
  <c r="K523" i="13"/>
  <c r="L523" i="13" s="1"/>
  <c r="K578" i="13"/>
  <c r="L578" i="13" s="1"/>
  <c r="K921" i="13"/>
  <c r="L921" i="13" s="1"/>
  <c r="K850" i="13"/>
  <c r="L850" i="13" s="1"/>
  <c r="K965" i="13"/>
  <c r="CC965" i="13" s="1"/>
  <c r="K891" i="13"/>
  <c r="CC891" i="13" s="1"/>
  <c r="K1214" i="13"/>
  <c r="CC1214" i="13" s="1"/>
  <c r="K1180" i="13"/>
  <c r="CC1180" i="13" s="1"/>
  <c r="K1164" i="13"/>
  <c r="CC1164" i="13" s="1"/>
  <c r="K938" i="13"/>
  <c r="CC938" i="13" s="1"/>
  <c r="K906" i="13"/>
  <c r="CC906" i="13" s="1"/>
  <c r="K544" i="13"/>
  <c r="CC544" i="13" s="1"/>
  <c r="K862" i="13"/>
  <c r="B30" i="6"/>
  <c r="K30" i="6" s="1"/>
  <c r="AC1059" i="13"/>
  <c r="AC862" i="13"/>
  <c r="E32" i="6"/>
  <c r="G29" i="6"/>
  <c r="G32" i="6" s="1"/>
  <c r="F31" i="6"/>
  <c r="B9" i="6"/>
  <c r="D29" i="6"/>
  <c r="D32" i="6" s="1"/>
  <c r="C29" i="6"/>
  <c r="C32" i="6" s="1"/>
  <c r="B31" i="6"/>
  <c r="AC335" i="13"/>
  <c r="AC415" i="13"/>
  <c r="AC412" i="13"/>
  <c r="AC1073" i="13"/>
  <c r="AC413" i="13"/>
  <c r="AC336" i="13"/>
  <c r="AC1074" i="13"/>
  <c r="AC414" i="13"/>
  <c r="AC416" i="13"/>
  <c r="AC424" i="13"/>
  <c r="AC551" i="13"/>
  <c r="AC550" i="13"/>
  <c r="AC552" i="13"/>
  <c r="AC399" i="13"/>
  <c r="AC325" i="13"/>
  <c r="AC370" i="13"/>
  <c r="AC324" i="13"/>
  <c r="AC368" i="13"/>
  <c r="AC369" i="13"/>
  <c r="AC544" i="13"/>
  <c r="AC966" i="13"/>
  <c r="AC856" i="13"/>
  <c r="AC790" i="13"/>
  <c r="AC915" i="13"/>
  <c r="AC969" i="13"/>
  <c r="AC923" i="13"/>
  <c r="AC584" i="13"/>
  <c r="AC967" i="13"/>
  <c r="AC962" i="13"/>
  <c r="AC585" i="13"/>
  <c r="AC968" i="13"/>
  <c r="AC922" i="13"/>
  <c r="AC1166" i="13"/>
  <c r="AC848" i="13"/>
  <c r="AC1214" i="13"/>
  <c r="AC1176" i="13"/>
  <c r="AC825" i="13"/>
  <c r="AC914" i="13"/>
  <c r="AC857" i="13"/>
  <c r="AC905" i="13"/>
  <c r="AC913" i="13"/>
  <c r="AC906" i="13"/>
  <c r="AC924" i="13"/>
  <c r="AC937" i="13"/>
  <c r="AC972" i="13"/>
  <c r="AC1162" i="13"/>
  <c r="AC1168" i="13"/>
  <c r="AC973" i="13"/>
  <c r="AC826" i="13"/>
  <c r="AC932" i="13"/>
  <c r="AC827" i="13"/>
  <c r="AC931" i="13"/>
  <c r="AC938" i="13"/>
  <c r="AC843" i="13"/>
  <c r="AC588" i="13"/>
  <c r="AC920" i="13"/>
  <c r="AC502" i="13"/>
  <c r="AC1198" i="13"/>
  <c r="AC820" i="13"/>
  <c r="AC963" i="13"/>
  <c r="AC903" i="13"/>
  <c r="AC1179" i="13"/>
  <c r="AC863" i="13"/>
  <c r="AC1163" i="13"/>
  <c r="AC828" i="13"/>
  <c r="AC933" i="13"/>
  <c r="AC925" i="13"/>
  <c r="AC861" i="13"/>
  <c r="AC892" i="13"/>
  <c r="AC1180" i="13"/>
  <c r="AC1206" i="13"/>
  <c r="AC1195" i="13"/>
  <c r="AC942" i="13"/>
  <c r="AC876" i="13"/>
  <c r="AC1155" i="13"/>
  <c r="AC1172" i="13"/>
  <c r="AC842" i="13"/>
  <c r="AC878" i="13"/>
  <c r="AC1205" i="13"/>
  <c r="AC1173" i="13"/>
  <c r="AC847" i="13"/>
  <c r="AC869" i="13"/>
  <c r="AC821" i="13"/>
  <c r="AC894" i="13"/>
  <c r="AC891" i="13"/>
  <c r="AC899" i="13"/>
  <c r="AC1220" i="13"/>
  <c r="AC1164" i="13"/>
  <c r="AC1158" i="13"/>
  <c r="AC851" i="13"/>
  <c r="AC864" i="13"/>
  <c r="AC860" i="13"/>
  <c r="AC1213" i="13"/>
  <c r="AC1154" i="13"/>
  <c r="AC965" i="13"/>
  <c r="AC1175" i="13"/>
  <c r="AC1181" i="13"/>
  <c r="AC1167" i="13"/>
  <c r="AC1204" i="13"/>
  <c r="AC1165" i="13"/>
  <c r="AC975" i="13"/>
  <c r="AC921" i="13"/>
  <c r="AC898" i="13"/>
  <c r="AC1151" i="13"/>
  <c r="AC1160" i="13"/>
  <c r="AC868" i="13"/>
  <c r="AC904" i="13"/>
  <c r="AC1174" i="13"/>
  <c r="AC1152" i="13"/>
  <c r="AC501" i="13"/>
  <c r="AC946" i="13"/>
  <c r="AC916" i="13"/>
  <c r="AC1219" i="13"/>
  <c r="AC1182" i="13"/>
  <c r="AC850" i="13"/>
  <c r="AC893" i="13"/>
  <c r="AC1153" i="13"/>
  <c r="AC1197" i="13"/>
  <c r="AC1203" i="13"/>
  <c r="AC974" i="13"/>
  <c r="AC852" i="13"/>
  <c r="AC964" i="13"/>
  <c r="AC1192" i="13"/>
  <c r="AC1159" i="13"/>
  <c r="AC849" i="13"/>
  <c r="AC945" i="13"/>
  <c r="AC917" i="13"/>
  <c r="AC1215" i="13"/>
  <c r="AC1178" i="13"/>
  <c r="AC591" i="13"/>
  <c r="AC586" i="13"/>
  <c r="AC590" i="13"/>
  <c r="AC587" i="13"/>
  <c r="AC581" i="13"/>
  <c r="AC589" i="13"/>
  <c r="AC523" i="13"/>
  <c r="AC578" i="13"/>
  <c r="AC1068" i="13"/>
  <c r="AC573" i="13"/>
  <c r="AC448" i="13"/>
  <c r="AC768" i="13"/>
  <c r="AC406" i="13"/>
  <c r="AC447" i="13"/>
  <c r="AC361" i="13"/>
  <c r="AC943" i="13"/>
  <c r="AC460" i="13"/>
  <c r="AC438" i="13"/>
  <c r="AC473" i="13"/>
  <c r="AC402" i="13"/>
  <c r="AC1069" i="13"/>
  <c r="AC443" i="13"/>
  <c r="AC441" i="13"/>
  <c r="AC437" i="13"/>
  <c r="AC526" i="13"/>
  <c r="AC401" i="13"/>
  <c r="AC480" i="13"/>
  <c r="AC365" i="13"/>
  <c r="AC524" i="13"/>
  <c r="AC471" i="13"/>
  <c r="AC442" i="13"/>
  <c r="AC439" i="13"/>
  <c r="AC450" i="13"/>
  <c r="AC440" i="13"/>
  <c r="AC472" i="13"/>
  <c r="AC470" i="13"/>
  <c r="AC479" i="13"/>
  <c r="AC478" i="13"/>
  <c r="AC970" i="13"/>
  <c r="AC449" i="13"/>
  <c r="AC463" i="13"/>
  <c r="AC538" i="13"/>
  <c r="AC445" i="13"/>
  <c r="AC527" i="13"/>
  <c r="AC525" i="13"/>
  <c r="AC528" i="13"/>
  <c r="AC444" i="13"/>
  <c r="AC769" i="13"/>
  <c r="AC542" i="13"/>
  <c r="AC421" i="13"/>
  <c r="AC1026" i="13"/>
  <c r="AC553" i="13"/>
  <c r="AC477" i="13"/>
  <c r="AC537" i="13"/>
  <c r="AC1085" i="13"/>
  <c r="AC405" i="13"/>
  <c r="AC1091" i="13"/>
  <c r="AC522" i="13"/>
  <c r="AC410" i="13"/>
  <c r="AC323" i="13"/>
  <c r="AC1115" i="13"/>
  <c r="AC326" i="13"/>
  <c r="AC426" i="13"/>
  <c r="AC360" i="13"/>
  <c r="AC420" i="13"/>
  <c r="AC541" i="13"/>
  <c r="AC971" i="13"/>
  <c r="AC422" i="13"/>
  <c r="AC327" i="13"/>
  <c r="AC572" i="13"/>
  <c r="AC571" i="13"/>
  <c r="AC1031" i="13"/>
  <c r="AC944" i="13"/>
  <c r="AC1002" i="13"/>
  <c r="AC1027" i="13"/>
  <c r="AC1025" i="13"/>
  <c r="AC844" i="13"/>
  <c r="AC1096" i="13"/>
  <c r="AC1118" i="13"/>
  <c r="AC1081" i="13"/>
  <c r="AC1064" i="13"/>
  <c r="AC1001" i="13"/>
  <c r="AC1032" i="13"/>
  <c r="AC930" i="13"/>
  <c r="AC1122" i="13"/>
  <c r="AC986" i="13"/>
  <c r="AC1086" i="13"/>
  <c r="AC1106" i="13"/>
  <c r="AC1024" i="13"/>
  <c r="AC1080" i="13"/>
  <c r="AC1116" i="13"/>
  <c r="AC1121" i="13"/>
  <c r="AC1028" i="13"/>
  <c r="AC1030" i="13"/>
  <c r="AC1088" i="13"/>
  <c r="AC1092" i="13"/>
  <c r="AC958" i="13"/>
  <c r="AC1087" i="13"/>
  <c r="AC846" i="13"/>
  <c r="AC1063" i="13"/>
  <c r="AC792" i="13"/>
  <c r="AC1082" i="13"/>
  <c r="AC948" i="13"/>
  <c r="AC760" i="13"/>
  <c r="AC1117" i="13"/>
  <c r="AC1090" i="13"/>
  <c r="AC1089" i="13"/>
  <c r="AC1083" i="13"/>
  <c r="AC1095" i="13"/>
  <c r="AC845" i="13"/>
  <c r="AC1094" i="13"/>
  <c r="AC789" i="13"/>
  <c r="AC784" i="13"/>
  <c r="AC785" i="13"/>
  <c r="AC794" i="13"/>
  <c r="AC759" i="13"/>
  <c r="AC788" i="13"/>
  <c r="AC791" i="13"/>
  <c r="AC787" i="13"/>
  <c r="AC754" i="13"/>
  <c r="AC786" i="13"/>
  <c r="AC793" i="13"/>
  <c r="AC641" i="13"/>
  <c r="AC640" i="13"/>
  <c r="AC620" i="13"/>
  <c r="AC102" i="13"/>
  <c r="AC619" i="13"/>
  <c r="AC18" i="13"/>
  <c r="AC151" i="13"/>
  <c r="AC680" i="13"/>
  <c r="AC17" i="13"/>
  <c r="AC155" i="13"/>
  <c r="AC133" i="13"/>
  <c r="AC20" i="13"/>
  <c r="AC673" i="13"/>
  <c r="AC126" i="13"/>
  <c r="AC148" i="13"/>
  <c r="AC146" i="13"/>
  <c r="AC127" i="13"/>
  <c r="AC125" i="13"/>
  <c r="AC132" i="13"/>
  <c r="AC152" i="13"/>
  <c r="AC154" i="13"/>
  <c r="AC182" i="13"/>
  <c r="AC153" i="13"/>
  <c r="AC124" i="13"/>
  <c r="AC149" i="13"/>
  <c r="AC147" i="13"/>
  <c r="AC19" i="13"/>
  <c r="AC150" i="13"/>
  <c r="AC83" i="13"/>
  <c r="AC131" i="13"/>
  <c r="AC81" i="13"/>
  <c r="AC111" i="13"/>
  <c r="AC88" i="13"/>
  <c r="AC164" i="13"/>
  <c r="AC63" i="13"/>
  <c r="AC84" i="13"/>
  <c r="AC129" i="13"/>
  <c r="AC87" i="13"/>
  <c r="AC176" i="13"/>
  <c r="AC143" i="13"/>
  <c r="AC82" i="13"/>
  <c r="AC142" i="13"/>
  <c r="AC166" i="13"/>
  <c r="AC80" i="13"/>
  <c r="AC145" i="13"/>
  <c r="AC86" i="13"/>
  <c r="AC130" i="13"/>
  <c r="AC735" i="13"/>
  <c r="AC112" i="13"/>
  <c r="AC752" i="13"/>
  <c r="AC165" i="13"/>
  <c r="AC751" i="13"/>
  <c r="AC51" i="13"/>
  <c r="AC64" i="13"/>
  <c r="AC62" i="13"/>
  <c r="AC113" i="13"/>
  <c r="AC108" i="13"/>
  <c r="AC110" i="13"/>
  <c r="AC52" i="13"/>
  <c r="AC107" i="13"/>
  <c r="AC156" i="13"/>
  <c r="AC141" i="13"/>
  <c r="AC482" i="13"/>
  <c r="AC611" i="13"/>
  <c r="AC1143" i="13"/>
  <c r="AC939" i="13"/>
  <c r="AC483" i="13"/>
  <c r="AC1144" i="13"/>
  <c r="AC484" i="13"/>
  <c r="F32" i="6" l="1"/>
  <c r="CC1173" i="13"/>
  <c r="K31" i="6"/>
  <c r="L1085" i="13"/>
  <c r="L1086" i="13" s="1"/>
  <c r="L1087" i="13" s="1"/>
  <c r="L154" i="13"/>
  <c r="L155" i="13" s="1"/>
  <c r="L1167" i="13"/>
  <c r="L62" i="13"/>
  <c r="L113" i="13"/>
  <c r="L18" i="13"/>
  <c r="CC1151" i="13"/>
  <c r="L152" i="13"/>
  <c r="L153" i="13" s="1"/>
  <c r="L846" i="13"/>
  <c r="CC878" i="13"/>
  <c r="L1116" i="13"/>
  <c r="L1117" i="13" s="1"/>
  <c r="L1118" i="13" s="1"/>
  <c r="CC1166" i="13"/>
  <c r="L538" i="13"/>
  <c r="CC581" i="13"/>
  <c r="CC913" i="13"/>
  <c r="CC759" i="13"/>
  <c r="CC365" i="13"/>
  <c r="L673" i="13"/>
  <c r="CC399" i="13"/>
  <c r="L470" i="13"/>
  <c r="L471" i="13" s="1"/>
  <c r="CC107" i="13"/>
  <c r="CC17" i="13"/>
  <c r="CC1181" i="13"/>
  <c r="L925" i="13"/>
  <c r="L460" i="13"/>
  <c r="L525" i="13"/>
  <c r="L526" i="13" s="1"/>
  <c r="L821" i="13"/>
  <c r="L587" i="13"/>
  <c r="L588" i="13" s="1"/>
  <c r="CC124" i="13"/>
  <c r="L1179" i="13"/>
  <c r="L1180" i="13" s="1"/>
  <c r="CC916" i="13"/>
  <c r="CC937" i="13"/>
  <c r="CC154" i="13"/>
  <c r="CC1121" i="13"/>
  <c r="L1164" i="13"/>
  <c r="CC1163" i="13"/>
  <c r="L145" i="13"/>
  <c r="CC972" i="13"/>
  <c r="CC102" i="13"/>
  <c r="CC1001" i="13"/>
  <c r="CC1092" i="13"/>
  <c r="CC905" i="13"/>
  <c r="CC360" i="13"/>
  <c r="CC463" i="13"/>
  <c r="L851" i="13"/>
  <c r="L852" i="13" s="1"/>
  <c r="L963" i="13"/>
  <c r="CC1074" i="13"/>
  <c r="CC146" i="13"/>
  <c r="CC1219" i="13"/>
  <c r="CC1030" i="13"/>
  <c r="L1031" i="13"/>
  <c r="L1032" i="13" s="1"/>
  <c r="L868" i="13"/>
  <c r="L869" i="13" s="1"/>
  <c r="CC63" i="13"/>
  <c r="CC528" i="13"/>
  <c r="CC986" i="13"/>
  <c r="L87" i="13"/>
  <c r="L88" i="13" s="1"/>
  <c r="L946" i="13"/>
  <c r="CC948" i="13"/>
  <c r="CC876" i="13"/>
  <c r="L825" i="13"/>
  <c r="L826" i="13" s="1"/>
  <c r="L827" i="13" s="1"/>
  <c r="L828" i="13" s="1"/>
  <c r="CC1165" i="13"/>
  <c r="CC791" i="13"/>
  <c r="CC368" i="13"/>
  <c r="CC445" i="13"/>
  <c r="CC578" i="13"/>
  <c r="CC477" i="13"/>
  <c r="L143" i="13"/>
  <c r="L1220" i="13"/>
  <c r="L1173" i="13"/>
  <c r="L1174" i="13" s="1"/>
  <c r="L1175" i="13" s="1"/>
  <c r="L1176" i="13" s="1"/>
  <c r="L64" i="13"/>
  <c r="CC1178" i="13"/>
  <c r="CC862" i="13"/>
  <c r="CC325" i="13"/>
  <c r="CC640" i="13"/>
  <c r="CC850" i="13"/>
  <c r="CC967" i="13"/>
  <c r="CC842" i="13"/>
  <c r="CC1205" i="13"/>
  <c r="L369" i="13"/>
  <c r="L370" i="13" s="1"/>
  <c r="CC585" i="13"/>
  <c r="CC86" i="13"/>
  <c r="CC478" i="13"/>
  <c r="L125" i="13"/>
  <c r="L126" i="13" s="1"/>
  <c r="L405" i="13"/>
  <c r="L406" i="13" s="1"/>
  <c r="CC945" i="13"/>
  <c r="L80" i="13"/>
  <c r="L81" i="13" s="1"/>
  <c r="L82" i="13" s="1"/>
  <c r="L83" i="13" s="1"/>
  <c r="CC611" i="13"/>
  <c r="L148" i="13"/>
  <c r="L149" i="13" s="1"/>
  <c r="L150" i="13" s="1"/>
  <c r="L151" i="13" s="1"/>
  <c r="L130" i="13"/>
  <c r="L131" i="13" s="1"/>
  <c r="CC524" i="13"/>
  <c r="L848" i="13"/>
  <c r="L849" i="13" s="1"/>
  <c r="L1152" i="13"/>
  <c r="L1206" i="13" s="1"/>
  <c r="L792" i="13"/>
  <c r="L641" i="13"/>
  <c r="CC523" i="13"/>
  <c r="L108" i="13"/>
  <c r="CC971" i="13"/>
  <c r="CC1083" i="13"/>
  <c r="L760" i="13"/>
  <c r="CC127" i="13"/>
  <c r="CC847" i="13"/>
  <c r="CC914" i="13"/>
  <c r="L1144" i="13"/>
  <c r="L922" i="13"/>
  <c r="L323" i="13"/>
  <c r="L133" i="13"/>
  <c r="L1063" i="13"/>
  <c r="L1064" i="13" s="1"/>
  <c r="L964" i="13"/>
  <c r="L965" i="13" s="1"/>
  <c r="CC142" i="13"/>
  <c r="L1158" i="13"/>
  <c r="L1159" i="13" s="1"/>
  <c r="L1160" i="13" s="1"/>
  <c r="CC1215" i="13"/>
  <c r="L1002" i="13"/>
  <c r="CC335" i="13"/>
  <c r="CC892" i="13"/>
  <c r="CC962" i="13"/>
  <c r="CC1088" i="13"/>
  <c r="L1155" i="13"/>
  <c r="L843" i="13"/>
  <c r="L856" i="13"/>
  <c r="L857" i="13" s="1"/>
  <c r="CC156" i="13"/>
  <c r="L326" i="13"/>
  <c r="L327" i="13" s="1"/>
  <c r="CC784" i="13"/>
  <c r="CC420" i="13"/>
  <c r="CC921" i="13"/>
  <c r="L863" i="13"/>
  <c r="L864" i="13" s="1"/>
  <c r="L917" i="13"/>
  <c r="L1115" i="13"/>
  <c r="CC820" i="13"/>
  <c r="CC1154" i="13"/>
  <c r="CC550" i="13"/>
  <c r="CC472" i="13"/>
  <c r="L915" i="13"/>
  <c r="L542" i="13"/>
  <c r="L1214" i="13"/>
  <c r="L894" i="13"/>
  <c r="L785" i="13"/>
  <c r="L786" i="13" s="1"/>
  <c r="L787" i="13" s="1"/>
  <c r="L788" i="13" s="1"/>
  <c r="L789" i="13" s="1"/>
  <c r="L473" i="13"/>
  <c r="L437" i="13"/>
  <c r="L438" i="13" s="1"/>
  <c r="CC84" i="13"/>
  <c r="CC1080" i="13"/>
  <c r="CC924" i="13"/>
  <c r="CC966" i="13"/>
  <c r="L1182" i="13"/>
  <c r="L401" i="13"/>
  <c r="L402" i="13" s="1"/>
  <c r="L479" i="13"/>
  <c r="CC1024" i="13"/>
  <c r="CC541" i="13"/>
  <c r="CC586" i="13"/>
  <c r="CC1213" i="13"/>
  <c r="CC968" i="13"/>
  <c r="L1122" i="13"/>
  <c r="L752" i="13"/>
  <c r="L147" i="13"/>
  <c r="CC132" i="13"/>
  <c r="CC754" i="13"/>
  <c r="CC129" i="13"/>
  <c r="CC845" i="13"/>
  <c r="CC537" i="13"/>
  <c r="CC450" i="13"/>
  <c r="CC1172" i="13"/>
  <c r="CC893" i="13"/>
  <c r="L336" i="13"/>
  <c r="L938" i="13"/>
  <c r="L973" i="13" s="1"/>
  <c r="L1089" i="13"/>
  <c r="L551" i="13"/>
  <c r="L552" i="13" s="1"/>
  <c r="L361" i="13"/>
  <c r="L1025" i="13"/>
  <c r="L1026" i="13" s="1"/>
  <c r="L1027" i="13" s="1"/>
  <c r="L1028" i="13" s="1"/>
  <c r="L906" i="13"/>
  <c r="L1081" i="13"/>
  <c r="L1082" i="13" s="1"/>
  <c r="K33" i="6"/>
  <c r="BZ763" i="13"/>
  <c r="BZ452" i="13"/>
  <c r="BZ453" i="13"/>
  <c r="L844" i="13" l="1"/>
  <c r="L790" i="13"/>
  <c r="L553" i="13"/>
  <c r="L324" i="13"/>
  <c r="L1090" i="13"/>
  <c r="L1091" i="13" s="1"/>
  <c r="L923" i="13"/>
  <c r="L1153" i="13"/>
  <c r="H120" i="13"/>
  <c r="H121" i="13"/>
  <c r="H173" i="13"/>
  <c r="H26" i="13"/>
  <c r="H27" i="13"/>
  <c r="H28" i="13"/>
  <c r="H512" i="13"/>
  <c r="H485" i="13"/>
  <c r="H554" i="13"/>
  <c r="H555" i="13"/>
  <c r="H556" i="13"/>
  <c r="H557" i="13"/>
  <c r="H490" i="13"/>
  <c r="H577" i="13"/>
  <c r="H430" i="13"/>
  <c r="H391" i="13"/>
  <c r="H392" i="13"/>
  <c r="H435" i="13"/>
  <c r="H436" i="13"/>
  <c r="H548" i="13"/>
  <c r="H549" i="13"/>
  <c r="H362" i="13"/>
  <c r="H319" i="13"/>
  <c r="H385" i="13"/>
  <c r="H386" i="13"/>
  <c r="H387" i="13"/>
  <c r="H547" i="13"/>
  <c r="H388" i="13"/>
  <c r="H397" i="13"/>
  <c r="H398" i="13"/>
  <c r="H446" i="13"/>
  <c r="H816" i="13"/>
  <c r="H841" i="13"/>
  <c r="H822" i="13"/>
  <c r="H823" i="13"/>
  <c r="H824" i="13"/>
  <c r="H940" i="13"/>
  <c r="H941" i="13"/>
  <c r="H517" i="13"/>
  <c r="H518" i="13"/>
  <c r="H539" i="13"/>
  <c r="H1079" i="13"/>
  <c r="H813" i="13"/>
  <c r="H814" i="13"/>
  <c r="H815" i="13"/>
  <c r="H928" i="13"/>
  <c r="H929" i="13"/>
  <c r="H377" i="13"/>
  <c r="H560" i="13"/>
  <c r="H66" i="13"/>
  <c r="H67" i="13"/>
  <c r="H516" i="13"/>
  <c r="H417" i="13"/>
  <c r="H569" i="13"/>
  <c r="H952" i="13"/>
  <c r="H866" i="13"/>
  <c r="H919" i="13"/>
  <c r="H918" i="13"/>
  <c r="H818" i="13"/>
  <c r="H819" i="13"/>
  <c r="H895" i="13"/>
  <c r="H896" i="13"/>
  <c r="H829" i="13"/>
  <c r="H830" i="13"/>
  <c r="H835" i="13"/>
  <c r="H836" i="13"/>
  <c r="H330" i="13"/>
  <c r="H358" i="13"/>
  <c r="H359" i="13"/>
  <c r="H867" i="13"/>
  <c r="H872" i="13"/>
  <c r="H873" i="13"/>
  <c r="H877" i="13"/>
  <c r="H532" i="13"/>
  <c r="H831" i="13"/>
  <c r="H897" i="13"/>
  <c r="H900" i="13"/>
  <c r="H901" i="13"/>
  <c r="H902" i="13"/>
  <c r="H858" i="13"/>
  <c r="H859" i="13"/>
  <c r="H1101" i="13"/>
  <c r="H1102" i="13"/>
  <c r="H1103" i="13"/>
  <c r="H1104" i="13"/>
  <c r="H1105" i="13"/>
  <c r="H1109" i="13"/>
  <c r="H1110" i="13"/>
  <c r="H1111" i="13"/>
  <c r="H1112" i="13"/>
  <c r="H887" i="13"/>
  <c r="H888" i="13"/>
  <c r="H889" i="13"/>
  <c r="H890" i="13"/>
  <c r="H865" i="13"/>
  <c r="H886" i="13"/>
  <c r="H884" i="13"/>
  <c r="H885" i="13"/>
  <c r="H883" i="13"/>
  <c r="H882" i="13"/>
  <c r="H881" i="13"/>
  <c r="H880" i="13"/>
  <c r="H879" i="13"/>
  <c r="H832" i="13"/>
  <c r="H947" i="13"/>
  <c r="H1113" i="13"/>
  <c r="H1114" i="13"/>
  <c r="H907" i="13"/>
  <c r="H908" i="13"/>
  <c r="H853" i="13"/>
  <c r="H854" i="13"/>
  <c r="H855" i="13"/>
  <c r="H495" i="13"/>
  <c r="H496" i="13"/>
  <c r="H497" i="13"/>
  <c r="H498" i="13"/>
  <c r="H935" i="13"/>
  <c r="H936" i="13"/>
  <c r="H289" i="13"/>
  <c r="H220" i="13"/>
  <c r="H256" i="13"/>
  <c r="H1123" i="13"/>
  <c r="H344" i="13"/>
  <c r="H570" i="13"/>
  <c r="H834" i="13"/>
  <c r="H833" i="13"/>
  <c r="H461" i="13"/>
  <c r="H462" i="13"/>
  <c r="H757" i="13"/>
  <c r="H279" i="13"/>
  <c r="H280" i="13"/>
  <c r="H281" i="13"/>
  <c r="H276" i="13"/>
  <c r="H277" i="13"/>
  <c r="H278" i="13"/>
  <c r="H282" i="13"/>
  <c r="H283" i="13"/>
  <c r="H284" i="13"/>
  <c r="H285" i="13"/>
  <c r="H286" i="13"/>
  <c r="H294" i="13"/>
  <c r="H287" i="13"/>
  <c r="H288" i="13"/>
  <c r="H874" i="13"/>
  <c r="H875" i="13"/>
  <c r="H254" i="13"/>
  <c r="H221" i="13"/>
  <c r="H253" i="13"/>
  <c r="H222" i="13"/>
  <c r="H223" i="13"/>
  <c r="H183" i="13"/>
  <c r="H636" i="13"/>
  <c r="H637" i="13"/>
  <c r="H638" i="13"/>
  <c r="H224" i="13"/>
  <c r="H225" i="13"/>
  <c r="H226" i="13"/>
  <c r="H227" i="13"/>
  <c r="H44" i="13"/>
  <c r="H45" i="13"/>
  <c r="H38" i="13"/>
  <c r="H39" i="13"/>
  <c r="H37" i="13"/>
  <c r="H228" i="13"/>
  <c r="H229" i="13"/>
  <c r="H230" i="13"/>
  <c r="H231" i="13"/>
  <c r="H248" i="13"/>
  <c r="H34" i="13"/>
  <c r="H35" i="13"/>
  <c r="H169" i="13"/>
  <c r="H32" i="13"/>
  <c r="H33" i="13"/>
  <c r="H170" i="13"/>
  <c r="H171" i="13"/>
  <c r="H101" i="13"/>
  <c r="H172" i="13"/>
  <c r="H100" i="13"/>
  <c r="H232" i="13"/>
  <c r="H233" i="13"/>
  <c r="H234" i="13"/>
  <c r="H258" i="13"/>
  <c r="H42" i="13"/>
  <c r="H43" i="13"/>
  <c r="H235" i="13"/>
  <c r="H257" i="13"/>
  <c r="H237" i="13"/>
  <c r="H236" i="13"/>
  <c r="H238" i="13"/>
  <c r="H290" i="13"/>
  <c r="H291" i="13"/>
  <c r="H239" i="13"/>
  <c r="H247" i="13"/>
  <c r="H255" i="13"/>
  <c r="H240" i="13"/>
  <c r="H56" i="13"/>
  <c r="H57" i="13"/>
  <c r="H58" i="13"/>
  <c r="H59" i="13"/>
  <c r="H36" i="13"/>
  <c r="H179" i="13"/>
  <c r="H180" i="13"/>
  <c r="H241" i="13"/>
  <c r="H242" i="13"/>
  <c r="H243" i="13"/>
  <c r="H53" i="13"/>
  <c r="H54" i="13"/>
  <c r="H55" i="13"/>
  <c r="H629" i="13"/>
  <c r="H630" i="13"/>
  <c r="H626" i="13"/>
  <c r="H662" i="13"/>
  <c r="H663" i="13"/>
  <c r="H627" i="13"/>
  <c r="H664" i="13"/>
  <c r="H665" i="13"/>
  <c r="H61" i="13"/>
  <c r="H703" i="13"/>
  <c r="H733" i="13"/>
  <c r="H50" i="13"/>
  <c r="H639" i="13"/>
  <c r="H31" i="13"/>
  <c r="H159" i="13"/>
  <c r="H605" i="13"/>
  <c r="H29" i="13"/>
  <c r="H30" i="13"/>
  <c r="H1045" i="13"/>
  <c r="H1046" i="13"/>
  <c r="H654" i="13"/>
  <c r="H679" i="13"/>
  <c r="H655" i="13"/>
  <c r="H656" i="13"/>
  <c r="H657" i="13"/>
  <c r="H658" i="13"/>
  <c r="H617" i="13"/>
  <c r="H618" i="13"/>
  <c r="H615" i="13"/>
  <c r="H616" i="13"/>
  <c r="H612" i="13"/>
  <c r="H613" i="13"/>
  <c r="H614" i="13"/>
  <c r="H674" i="13"/>
  <c r="H177" i="13"/>
  <c r="H21" i="13"/>
  <c r="H22" i="13"/>
  <c r="H23" i="13"/>
  <c r="H24" i="13"/>
  <c r="H25" i="13"/>
  <c r="H178" i="13"/>
  <c r="H487" i="13"/>
  <c r="H488" i="13"/>
  <c r="H489" i="13"/>
  <c r="H634" i="13"/>
  <c r="H635" i="13"/>
  <c r="H669" i="13"/>
  <c r="H685" i="13"/>
  <c r="H686" i="13"/>
  <c r="H670" i="13"/>
  <c r="H671" i="13"/>
  <c r="H766" i="13"/>
  <c r="H767" i="13"/>
  <c r="H625" i="13"/>
  <c r="H681" i="13"/>
  <c r="H624" i="13"/>
  <c r="H623" i="13"/>
  <c r="H682" i="13"/>
  <c r="H683" i="13"/>
  <c r="H684" i="13"/>
  <c r="H631" i="13"/>
  <c r="H628" i="13"/>
  <c r="H678" i="13"/>
  <c r="H1161" i="13"/>
  <c r="H1058" i="13"/>
  <c r="H1057" i="13"/>
  <c r="H601" i="13"/>
  <c r="H602" i="13"/>
  <c r="H621" i="13"/>
  <c r="H1021" i="13"/>
  <c r="H1020" i="13"/>
  <c r="H1033" i="13"/>
  <c r="H1022" i="13"/>
  <c r="H1023" i="13"/>
  <c r="H1120" i="13"/>
  <c r="H1119" i="13"/>
  <c r="H1015" i="13"/>
  <c r="H1016" i="13"/>
  <c r="H1017" i="13"/>
  <c r="H1126" i="13"/>
  <c r="H1127" i="13"/>
  <c r="H1128" i="13"/>
  <c r="H71" i="13"/>
  <c r="H72" i="13"/>
  <c r="H167" i="13"/>
  <c r="H73" i="13"/>
  <c r="H74" i="13"/>
  <c r="H75" i="13"/>
  <c r="H76" i="13"/>
  <c r="H1065" i="13"/>
  <c r="H1187" i="13"/>
  <c r="H1186" i="13"/>
  <c r="H1156" i="13"/>
  <c r="H1157" i="13"/>
  <c r="H85" i="13"/>
  <c r="H79" i="13"/>
  <c r="H137" i="13"/>
  <c r="H138" i="13"/>
  <c r="H139" i="13"/>
  <c r="H1060" i="13"/>
  <c r="H122" i="13"/>
  <c r="H123" i="13"/>
  <c r="H1047" i="13"/>
  <c r="H1048" i="13"/>
  <c r="H1049" i="13"/>
  <c r="H1050" i="13"/>
  <c r="H1051" i="13"/>
  <c r="H1052" i="13"/>
  <c r="H1053" i="13"/>
  <c r="H1054" i="13"/>
  <c r="H1034" i="13"/>
  <c r="H1029" i="13"/>
  <c r="H1035" i="13"/>
  <c r="H1185" i="13"/>
  <c r="H1191" i="13"/>
  <c r="H1199" i="13"/>
  <c r="H1200" i="13"/>
  <c r="H1201" i="13"/>
  <c r="H1202" i="13"/>
  <c r="H1177" i="13"/>
  <c r="H1171" i="13"/>
  <c r="H1170" i="13"/>
  <c r="H1184" i="13"/>
  <c r="H1183" i="13"/>
  <c r="H1207" i="13"/>
  <c r="H1208" i="13"/>
  <c r="H1209" i="13"/>
  <c r="H1210" i="13"/>
  <c r="H1211" i="13"/>
  <c r="H1212" i="13"/>
  <c r="H425" i="13"/>
  <c r="H393" i="13"/>
  <c r="H394" i="13"/>
  <c r="H395" i="13"/>
  <c r="H396" i="13"/>
  <c r="H136" i="13"/>
  <c r="H610" i="13"/>
  <c r="H244" i="13"/>
  <c r="H245" i="13"/>
  <c r="H953" i="13"/>
  <c r="H957" i="13"/>
  <c r="H954" i="13"/>
  <c r="H955" i="13"/>
  <c r="H956" i="13"/>
  <c r="H1216" i="13"/>
  <c r="H1217" i="13"/>
  <c r="H1218" i="13"/>
  <c r="H97" i="13"/>
  <c r="H103" i="13"/>
  <c r="H104" i="13"/>
  <c r="H105" i="13"/>
  <c r="H1071" i="13"/>
  <c r="H1072" i="13"/>
  <c r="H91" i="13"/>
  <c r="H92" i="13"/>
  <c r="H93" i="13"/>
  <c r="H65" i="13"/>
  <c r="H162" i="13"/>
  <c r="H163" i="13"/>
  <c r="H672" i="13"/>
  <c r="H41" i="13"/>
  <c r="H95" i="13"/>
  <c r="H96" i="13"/>
  <c r="H94" i="13"/>
  <c r="H181" i="13"/>
  <c r="H46" i="13"/>
  <c r="H47" i="13"/>
  <c r="H134" i="13"/>
  <c r="H135" i="13"/>
  <c r="H89" i="13"/>
  <c r="H90" i="13"/>
  <c r="H12" i="13"/>
  <c r="H168" i="13"/>
  <c r="H10" i="13"/>
  <c r="H11" i="13"/>
  <c r="H15" i="13"/>
  <c r="H16" i="13"/>
  <c r="H1062" i="13"/>
  <c r="H117" i="13"/>
  <c r="H118" i="13"/>
  <c r="H119" i="13"/>
  <c r="H115" i="13"/>
  <c r="H114" i="13"/>
  <c r="H174" i="13"/>
  <c r="H1066" i="13"/>
  <c r="H116" i="13"/>
  <c r="H157" i="13"/>
  <c r="H158" i="13"/>
  <c r="H675" i="13"/>
  <c r="H676" i="13"/>
  <c r="H692" i="13"/>
  <c r="H666" i="13"/>
  <c r="H667" i="13"/>
  <c r="H668" i="13"/>
  <c r="H650" i="13"/>
  <c r="H652" i="13"/>
  <c r="H653" i="13"/>
  <c r="H651" i="13"/>
  <c r="H633" i="13"/>
  <c r="H632" i="13"/>
  <c r="H693" i="13"/>
  <c r="H642" i="13"/>
  <c r="H643" i="13"/>
  <c r="H689" i="13"/>
  <c r="H690" i="13"/>
  <c r="H691" i="13"/>
  <c r="H597" i="13"/>
  <c r="H598" i="13"/>
  <c r="H599" i="13"/>
  <c r="H644" i="13"/>
  <c r="H645" i="13"/>
  <c r="H646" i="13"/>
  <c r="H647" i="13"/>
  <c r="H648" i="13"/>
  <c r="H649" i="13"/>
  <c r="H1189" i="13"/>
  <c r="H1190" i="13"/>
  <c r="H1169" i="13"/>
  <c r="H622" i="13"/>
  <c r="H697" i="13"/>
  <c r="H698" i="13"/>
  <c r="H699" i="13"/>
  <c r="H700" i="13"/>
  <c r="H746" i="13"/>
  <c r="H745" i="13"/>
  <c r="H728" i="13"/>
  <c r="H734" i="13"/>
  <c r="H1061" i="13"/>
  <c r="H1036" i="13"/>
  <c r="H1037" i="13"/>
  <c r="H1038" i="13"/>
  <c r="H1039" i="13"/>
  <c r="H1040" i="13"/>
  <c r="H1124" i="13"/>
  <c r="H1125" i="13"/>
  <c r="H1018" i="13"/>
  <c r="H1019" i="13"/>
  <c r="H1070" i="13"/>
  <c r="H999" i="13"/>
  <c r="H1099" i="13"/>
  <c r="H1056" i="13"/>
  <c r="H1055" i="13"/>
  <c r="H1108" i="13"/>
  <c r="H1041" i="13"/>
  <c r="H1042" i="13"/>
  <c r="H1043" i="13"/>
  <c r="H1044" i="13"/>
  <c r="H427" i="13"/>
  <c r="H428" i="13"/>
  <c r="H574" i="13"/>
  <c r="H514" i="13"/>
  <c r="H505" i="13"/>
  <c r="H504" i="13"/>
  <c r="H503" i="13"/>
  <c r="H99" i="13"/>
  <c r="H98" i="13"/>
  <c r="H431" i="13"/>
  <c r="H432" i="13"/>
  <c r="H433" i="13"/>
  <c r="H434" i="13"/>
  <c r="H545" i="13"/>
  <c r="H546" i="13"/>
  <c r="H354" i="13"/>
  <c r="H355" i="13"/>
  <c r="H356" i="13"/>
  <c r="H357" i="13"/>
  <c r="H429" i="13"/>
  <c r="H561" i="13"/>
  <c r="H562" i="13"/>
  <c r="H366" i="13"/>
  <c r="H367" i="13"/>
  <c r="H407" i="13"/>
  <c r="H408" i="13"/>
  <c r="H409" i="13"/>
  <c r="H565" i="13"/>
  <c r="H566" i="13"/>
  <c r="H564" i="13"/>
  <c r="H375" i="13"/>
  <c r="H376" i="13"/>
  <c r="H340" i="13"/>
  <c r="H534" i="13"/>
  <c r="H533" i="13"/>
  <c r="H506" i="13"/>
  <c r="H507" i="13"/>
  <c r="H508" i="13"/>
  <c r="H382" i="13"/>
  <c r="H381" i="13"/>
  <c r="H380" i="13"/>
  <c r="H423" i="13"/>
  <c r="H563" i="13"/>
  <c r="H511" i="13"/>
  <c r="H510" i="13"/>
  <c r="H509" i="13"/>
  <c r="H535" i="13"/>
  <c r="H536" i="13"/>
  <c r="H491" i="13"/>
  <c r="H492" i="13"/>
  <c r="H486" i="13"/>
  <c r="H481" i="13"/>
  <c r="H474" i="13"/>
  <c r="H475" i="13"/>
  <c r="H521" i="13"/>
  <c r="H476" i="13"/>
  <c r="H802" i="13"/>
  <c r="H543" i="13"/>
  <c r="H499" i="13"/>
  <c r="H500" i="13"/>
  <c r="H951" i="13"/>
  <c r="H870" i="13"/>
  <c r="H871" i="13"/>
  <c r="H950" i="13"/>
  <c r="H187" i="13"/>
  <c r="H706" i="13"/>
  <c r="H779" i="13"/>
  <c r="H295" i="13"/>
  <c r="H296" i="13"/>
  <c r="H297" i="13"/>
  <c r="H298" i="13"/>
  <c r="H299" i="13"/>
  <c r="H300" i="13"/>
  <c r="H301" i="13"/>
  <c r="H302" i="13"/>
  <c r="H1008" i="13"/>
  <c r="H1009" i="13"/>
  <c r="H1010" i="13"/>
  <c r="H1011" i="13"/>
  <c r="H1012" i="13"/>
  <c r="H795" i="13"/>
  <c r="H796" i="13"/>
  <c r="H809" i="13"/>
  <c r="H797" i="13"/>
  <c r="H960" i="13"/>
  <c r="H961" i="13"/>
  <c r="H798" i="13"/>
  <c r="H799" i="13"/>
  <c r="H800" i="13"/>
  <c r="H801" i="13"/>
  <c r="H185" i="13"/>
  <c r="H188" i="13"/>
  <c r="H189" i="13"/>
  <c r="H190" i="13"/>
  <c r="H40" i="13"/>
  <c r="H677" i="13"/>
  <c r="H609" i="13"/>
  <c r="H694" i="13"/>
  <c r="H695" i="13"/>
  <c r="H696" i="13"/>
  <c r="H607" i="13"/>
  <c r="H608" i="13"/>
  <c r="H606" i="13"/>
  <c r="H8" i="13"/>
  <c r="H9" i="13"/>
  <c r="H688" i="13"/>
  <c r="H7" i="13"/>
  <c r="H687" i="13"/>
  <c r="H6" i="13"/>
  <c r="H5" i="13"/>
  <c r="H4" i="13"/>
  <c r="H3" i="13"/>
  <c r="H2" i="13"/>
  <c r="H985" i="13"/>
  <c r="H984" i="13"/>
  <c r="H983" i="13"/>
  <c r="H982" i="13"/>
  <c r="H981" i="13"/>
  <c r="H980" i="13"/>
  <c r="H979" i="13"/>
  <c r="H978" i="13"/>
  <c r="H977" i="13"/>
  <c r="H976" i="13"/>
  <c r="H191" i="13"/>
  <c r="H701" i="13"/>
  <c r="H702" i="13"/>
  <c r="H783" i="13"/>
  <c r="H311" i="13"/>
  <c r="H312" i="13"/>
  <c r="H313" i="13"/>
  <c r="H314" i="13"/>
  <c r="H303" i="13"/>
  <c r="H304" i="13"/>
  <c r="H305" i="13"/>
  <c r="H306" i="13"/>
  <c r="H307" i="13"/>
  <c r="H308" i="13"/>
  <c r="H309" i="13"/>
  <c r="H400" i="13"/>
  <c r="H1145" i="13"/>
  <c r="H761" i="13"/>
  <c r="H762" i="13"/>
  <c r="H753" i="13"/>
  <c r="H454" i="13"/>
  <c r="H519" i="13"/>
  <c r="H520" i="13"/>
  <c r="H403" i="13"/>
  <c r="H404" i="13"/>
  <c r="H455" i="13"/>
  <c r="H456" i="13"/>
  <c r="H457" i="13"/>
  <c r="H458" i="13"/>
  <c r="H459" i="13"/>
  <c r="H840" i="13"/>
  <c r="H839" i="13"/>
  <c r="H838" i="13"/>
  <c r="H192" i="13"/>
  <c r="H193" i="13"/>
  <c r="H707" i="13"/>
  <c r="H708" i="13"/>
  <c r="H781" i="13"/>
  <c r="H782" i="13"/>
  <c r="H934" i="13"/>
  <c r="H949" i="13"/>
  <c r="H493" i="13"/>
  <c r="H494" i="13"/>
  <c r="H603" i="13"/>
  <c r="H604" i="13"/>
  <c r="H600" i="13"/>
  <c r="H595" i="13"/>
  <c r="H596" i="13"/>
  <c r="H659" i="13"/>
  <c r="H660" i="13"/>
  <c r="H594" i="13"/>
  <c r="H661" i="13"/>
  <c r="H592" i="13"/>
  <c r="H593" i="13"/>
  <c r="H1188" i="13"/>
  <c r="H1013" i="13"/>
  <c r="H1014" i="13"/>
  <c r="H1007" i="13"/>
  <c r="H1076" i="13"/>
  <c r="H1077" i="13"/>
  <c r="H1078" i="13"/>
  <c r="H926" i="13"/>
  <c r="H959" i="13"/>
  <c r="H912" i="13"/>
  <c r="H911" i="13"/>
  <c r="H803" i="13"/>
  <c r="H804" i="13"/>
  <c r="H805" i="13"/>
  <c r="H806" i="13"/>
  <c r="H807" i="13"/>
  <c r="H808" i="13"/>
  <c r="H810" i="13"/>
  <c r="H811" i="13"/>
  <c r="H812" i="13"/>
  <c r="H817" i="13"/>
  <c r="H837" i="13"/>
  <c r="H909" i="13"/>
  <c r="H910" i="13"/>
  <c r="H1097" i="13"/>
  <c r="H1098" i="13"/>
  <c r="H1100" i="13"/>
  <c r="H128" i="13"/>
  <c r="H109" i="13"/>
  <c r="H1075" i="13"/>
  <c r="H1107" i="13"/>
  <c r="H194" i="13"/>
  <c r="H197" i="13"/>
  <c r="H13" i="13"/>
  <c r="H14" i="13"/>
  <c r="H184" i="13"/>
  <c r="H529" i="13"/>
  <c r="H582" i="13"/>
  <c r="H583" i="13"/>
  <c r="H531" i="13"/>
  <c r="H530" i="13"/>
  <c r="H1006" i="13"/>
  <c r="H195" i="13"/>
  <c r="H196" i="13"/>
  <c r="H758" i="13"/>
  <c r="H764" i="13"/>
  <c r="H140" i="13"/>
  <c r="H144" i="13"/>
  <c r="H1150" i="13"/>
  <c r="H1149" i="13"/>
  <c r="H1196" i="13"/>
  <c r="H1148" i="13"/>
  <c r="H1147" i="13"/>
  <c r="H1146" i="13"/>
  <c r="H1142" i="13"/>
  <c r="H1194" i="13"/>
  <c r="H1193" i="13"/>
  <c r="H1141" i="13"/>
  <c r="H1140" i="13"/>
  <c r="H513" i="13"/>
  <c r="H1005" i="13"/>
  <c r="H1004" i="13"/>
  <c r="H1003" i="13"/>
  <c r="H1000" i="13"/>
  <c r="H988" i="13"/>
  <c r="H987" i="13"/>
  <c r="H998" i="13"/>
  <c r="H997" i="13"/>
  <c r="H996" i="13"/>
  <c r="H995" i="13"/>
  <c r="H994" i="13"/>
  <c r="H993" i="13"/>
  <c r="H989" i="13"/>
  <c r="H990" i="13"/>
  <c r="H991" i="13"/>
  <c r="H992" i="13"/>
  <c r="H411" i="13"/>
  <c r="H389" i="13"/>
  <c r="H390" i="13"/>
  <c r="H464" i="13"/>
  <c r="H465" i="13"/>
  <c r="H466" i="13"/>
  <c r="H467" i="13"/>
  <c r="H468" i="13"/>
  <c r="H469" i="13"/>
  <c r="H579" i="13"/>
  <c r="H1139" i="13"/>
  <c r="H1138" i="13"/>
  <c r="H1137" i="13"/>
  <c r="H1136" i="13"/>
  <c r="H1135" i="13"/>
  <c r="H1134" i="13"/>
  <c r="H1133" i="13"/>
  <c r="H260" i="13"/>
  <c r="H261" i="13"/>
  <c r="H262" i="13"/>
  <c r="H263" i="13"/>
  <c r="H264" i="13"/>
  <c r="H265" i="13"/>
  <c r="H266" i="13"/>
  <c r="H267" i="13"/>
  <c r="H268" i="13"/>
  <c r="H269" i="13"/>
  <c r="H270" i="13"/>
  <c r="H271" i="13"/>
  <c r="H272" i="13"/>
  <c r="H259" i="13"/>
  <c r="H273" i="13"/>
  <c r="H274" i="13"/>
  <c r="H275" i="13"/>
  <c r="H200" i="13"/>
  <c r="H199" i="13"/>
  <c r="H198" i="13"/>
  <c r="H201" i="13"/>
  <c r="H251" i="13"/>
  <c r="H252" i="13"/>
  <c r="H202" i="13"/>
  <c r="H203" i="13"/>
  <c r="H204" i="13"/>
  <c r="H205" i="13"/>
  <c r="H60" i="13"/>
  <c r="H713" i="13"/>
  <c r="H714" i="13"/>
  <c r="H206" i="13"/>
  <c r="H207" i="13"/>
  <c r="H208" i="13"/>
  <c r="H209" i="13"/>
  <c r="H210" i="13"/>
  <c r="H49" i="13"/>
  <c r="H48" i="13"/>
  <c r="H160" i="13"/>
  <c r="H161" i="13"/>
  <c r="H211" i="13"/>
  <c r="H212" i="13"/>
  <c r="H250" i="13"/>
  <c r="H704" i="13"/>
  <c r="H705" i="13"/>
  <c r="H350" i="13"/>
  <c r="H351" i="13"/>
  <c r="H352" i="13"/>
  <c r="H353" i="13"/>
  <c r="H213" i="13"/>
  <c r="H292" i="13"/>
  <c r="H218" i="13"/>
  <c r="H219" i="13"/>
  <c r="H293" i="13"/>
  <c r="H214" i="13"/>
  <c r="H246" i="13"/>
  <c r="H215" i="13"/>
  <c r="H216" i="13"/>
  <c r="H249" i="13"/>
  <c r="H715" i="13"/>
  <c r="H716" i="13"/>
  <c r="H717" i="13"/>
  <c r="H322" i="13"/>
  <c r="H772" i="13"/>
  <c r="H718" i="13"/>
  <c r="H719" i="13"/>
  <c r="H720" i="13"/>
  <c r="H765" i="13"/>
  <c r="H722" i="13"/>
  <c r="H776" i="13"/>
  <c r="H723" i="13"/>
  <c r="H724" i="13"/>
  <c r="H780" i="13"/>
  <c r="H725" i="13"/>
  <c r="H726" i="13"/>
  <c r="H748" i="13"/>
  <c r="H777" i="13"/>
  <c r="H747" i="13"/>
  <c r="H727" i="13"/>
  <c r="H729" i="13"/>
  <c r="H730" i="13"/>
  <c r="H731" i="13"/>
  <c r="H732" i="13"/>
  <c r="H721" i="13"/>
  <c r="H217" i="13"/>
  <c r="H749" i="13"/>
  <c r="H750" i="13"/>
  <c r="H315" i="13"/>
  <c r="H558" i="13"/>
  <c r="H316" i="13"/>
  <c r="H317" i="13"/>
  <c r="H559" i="13"/>
  <c r="H318" i="13"/>
  <c r="H568" i="13"/>
  <c r="H742" i="13"/>
  <c r="H773" i="13"/>
  <c r="H774" i="13"/>
  <c r="H775" i="13"/>
  <c r="H378" i="13"/>
  <c r="H379" i="13"/>
  <c r="H68" i="13"/>
  <c r="H77" i="13"/>
  <c r="H69" i="13"/>
  <c r="H70" i="13"/>
  <c r="H78" i="13"/>
  <c r="H338" i="13"/>
  <c r="H337" i="13"/>
  <c r="H339" i="13"/>
  <c r="H744" i="13"/>
  <c r="H736" i="13"/>
  <c r="H770" i="13"/>
  <c r="H737" i="13"/>
  <c r="H341" i="13"/>
  <c r="H331" i="13"/>
  <c r="H332" i="13"/>
  <c r="H333" i="13"/>
  <c r="H334" i="13"/>
  <c r="H342" i="13"/>
  <c r="H343" i="13"/>
  <c r="H709" i="13"/>
  <c r="H710" i="13"/>
  <c r="H711" i="13"/>
  <c r="H345" i="13"/>
  <c r="H771" i="13"/>
  <c r="H712" i="13"/>
  <c r="H383" i="13"/>
  <c r="H384" i="13"/>
  <c r="H576" i="13"/>
  <c r="H755" i="13"/>
  <c r="H756" i="13"/>
  <c r="H738" i="13"/>
  <c r="H739" i="13"/>
  <c r="H740" i="13"/>
  <c r="H741" i="13"/>
  <c r="H743" i="13"/>
  <c r="H778" i="13"/>
  <c r="H346" i="13"/>
  <c r="H347" i="13"/>
  <c r="H349" i="13"/>
  <c r="H348" i="13"/>
  <c r="H567" i="13"/>
  <c r="H310" i="13"/>
  <c r="H1067" i="13"/>
  <c r="H1093" i="13"/>
  <c r="H927" i="13"/>
  <c r="H580" i="13"/>
  <c r="H328" i="13"/>
  <c r="H329" i="13"/>
  <c r="H418" i="13"/>
  <c r="H419" i="13"/>
  <c r="H371" i="13"/>
  <c r="H372" i="13"/>
  <c r="H373" i="13"/>
  <c r="H374" i="13"/>
  <c r="H363" i="13"/>
  <c r="H364" i="13"/>
  <c r="H515" i="13"/>
  <c r="H106" i="13"/>
  <c r="H175" i="13"/>
  <c r="H186" i="13"/>
  <c r="BX1221" i="13" l="1"/>
  <c r="CB950" i="13"/>
  <c r="BZ950" i="13"/>
  <c r="BX950" i="13"/>
  <c r="BV950" i="13"/>
  <c r="BT950" i="13"/>
  <c r="BQ950" i="13"/>
  <c r="BO950" i="13"/>
  <c r="BJ950" i="13"/>
  <c r="BD950" i="13"/>
  <c r="AK950" i="13"/>
  <c r="AG950" i="13"/>
  <c r="AB950" i="13"/>
  <c r="X950" i="13"/>
  <c r="J950" i="13"/>
  <c r="CB871" i="13"/>
  <c r="BZ871" i="13"/>
  <c r="BX871" i="13"/>
  <c r="BV871" i="13"/>
  <c r="BT871" i="13"/>
  <c r="BQ871" i="13"/>
  <c r="BO871" i="13"/>
  <c r="BJ871" i="13"/>
  <c r="BD871" i="13"/>
  <c r="AK871" i="13"/>
  <c r="AG871" i="13"/>
  <c r="AB871" i="13"/>
  <c r="X871" i="13"/>
  <c r="J871" i="13"/>
  <c r="CB870" i="13"/>
  <c r="BZ870" i="13"/>
  <c r="BX870" i="13"/>
  <c r="BV870" i="13"/>
  <c r="BT870" i="13"/>
  <c r="BQ870" i="13"/>
  <c r="BO870" i="13"/>
  <c r="BJ870" i="13"/>
  <c r="BD870" i="13"/>
  <c r="AK870" i="13"/>
  <c r="AG870" i="13"/>
  <c r="AB870" i="13"/>
  <c r="X870" i="13"/>
  <c r="J870" i="13"/>
  <c r="CB951" i="13"/>
  <c r="BZ951" i="13"/>
  <c r="BX951" i="13"/>
  <c r="BV951" i="13"/>
  <c r="BT951" i="13"/>
  <c r="BQ951" i="13"/>
  <c r="BO951" i="13"/>
  <c r="BJ951" i="13"/>
  <c r="BD951" i="13"/>
  <c r="AK951" i="13"/>
  <c r="AG951" i="13"/>
  <c r="AB951" i="13"/>
  <c r="X951" i="13"/>
  <c r="J951" i="13"/>
  <c r="CB500" i="13"/>
  <c r="BZ500" i="13"/>
  <c r="BX500" i="13"/>
  <c r="BV500" i="13"/>
  <c r="BT500" i="13"/>
  <c r="BQ500" i="13"/>
  <c r="BO500" i="13"/>
  <c r="BJ500" i="13"/>
  <c r="BD500" i="13"/>
  <c r="AK500" i="13"/>
  <c r="AG500" i="13"/>
  <c r="AB500" i="13"/>
  <c r="X500" i="13"/>
  <c r="J500" i="13"/>
  <c r="CB499" i="13"/>
  <c r="BZ499" i="13"/>
  <c r="BX499" i="13"/>
  <c r="BV499" i="13"/>
  <c r="BT499" i="13"/>
  <c r="BQ499" i="13"/>
  <c r="BO499" i="13"/>
  <c r="BJ499" i="13"/>
  <c r="BD499" i="13"/>
  <c r="AK499" i="13"/>
  <c r="AG499" i="13"/>
  <c r="AB499" i="13"/>
  <c r="X499" i="13"/>
  <c r="J499" i="13"/>
  <c r="CB543" i="13"/>
  <c r="BZ543" i="13"/>
  <c r="BX543" i="13"/>
  <c r="BV543" i="13"/>
  <c r="BT543" i="13"/>
  <c r="BQ543" i="13"/>
  <c r="BO543" i="13"/>
  <c r="BJ543" i="13"/>
  <c r="BD543" i="13"/>
  <c r="AK543" i="13"/>
  <c r="AG543" i="13"/>
  <c r="AB543" i="13"/>
  <c r="X543" i="13"/>
  <c r="J543" i="13"/>
  <c r="CB802" i="13"/>
  <c r="BZ802" i="13"/>
  <c r="BX802" i="13"/>
  <c r="BV802" i="13"/>
  <c r="BT802" i="13"/>
  <c r="BQ802" i="13"/>
  <c r="BO802" i="13"/>
  <c r="BJ802" i="13"/>
  <c r="BD802" i="13"/>
  <c r="AK802" i="13"/>
  <c r="AG802" i="13"/>
  <c r="AB802" i="13"/>
  <c r="X802" i="13"/>
  <c r="J802" i="13"/>
  <c r="CB476" i="13"/>
  <c r="BZ476" i="13"/>
  <c r="BX476" i="13"/>
  <c r="BV476" i="13"/>
  <c r="BT476" i="13"/>
  <c r="BQ476" i="13"/>
  <c r="BO476" i="13"/>
  <c r="BJ476" i="13"/>
  <c r="BD476" i="13"/>
  <c r="AK476" i="13"/>
  <c r="AG476" i="13"/>
  <c r="AB476" i="13"/>
  <c r="X476" i="13"/>
  <c r="J476" i="13"/>
  <c r="CB521" i="13"/>
  <c r="BZ521" i="13"/>
  <c r="BX521" i="13"/>
  <c r="BV521" i="13"/>
  <c r="BT521" i="13"/>
  <c r="BQ521" i="13"/>
  <c r="BO521" i="13"/>
  <c r="BJ521" i="13"/>
  <c r="BD521" i="13"/>
  <c r="AK521" i="13"/>
  <c r="AG521" i="13"/>
  <c r="AB521" i="13"/>
  <c r="X521" i="13"/>
  <c r="J521" i="13"/>
  <c r="CB475" i="13"/>
  <c r="BZ475" i="13"/>
  <c r="BX475" i="13"/>
  <c r="BV475" i="13"/>
  <c r="BT475" i="13"/>
  <c r="BQ475" i="13"/>
  <c r="BO475" i="13"/>
  <c r="BJ475" i="13"/>
  <c r="BD475" i="13"/>
  <c r="AK475" i="13"/>
  <c r="AG475" i="13"/>
  <c r="AB475" i="13"/>
  <c r="X475" i="13"/>
  <c r="J475" i="13"/>
  <c r="CB474" i="13"/>
  <c r="BZ474" i="13"/>
  <c r="BX474" i="13"/>
  <c r="BV474" i="13"/>
  <c r="BT474" i="13"/>
  <c r="BQ474" i="13"/>
  <c r="BO474" i="13"/>
  <c r="BJ474" i="13"/>
  <c r="BD474" i="13"/>
  <c r="AK474" i="13"/>
  <c r="AG474" i="13"/>
  <c r="AB474" i="13"/>
  <c r="X474" i="13"/>
  <c r="J474" i="13"/>
  <c r="CB481" i="13"/>
  <c r="BZ481" i="13"/>
  <c r="BX481" i="13"/>
  <c r="BV481" i="13"/>
  <c r="BT481" i="13"/>
  <c r="BQ481" i="13"/>
  <c r="BO481" i="13"/>
  <c r="BJ481" i="13"/>
  <c r="BD481" i="13"/>
  <c r="AK481" i="13"/>
  <c r="AG481" i="13"/>
  <c r="AB481" i="13"/>
  <c r="X481" i="13"/>
  <c r="J481" i="13"/>
  <c r="CB486" i="13"/>
  <c r="BZ486" i="13"/>
  <c r="BX486" i="13"/>
  <c r="BV486" i="13"/>
  <c r="BT486" i="13"/>
  <c r="BQ486" i="13"/>
  <c r="BO486" i="13"/>
  <c r="BJ486" i="13"/>
  <c r="BD486" i="13"/>
  <c r="AK486" i="13"/>
  <c r="AG486" i="13"/>
  <c r="AB486" i="13"/>
  <c r="X486" i="13"/>
  <c r="J486" i="13"/>
  <c r="CB492" i="13"/>
  <c r="BZ492" i="13"/>
  <c r="BX492" i="13"/>
  <c r="BV492" i="13"/>
  <c r="BT492" i="13"/>
  <c r="BQ492" i="13"/>
  <c r="BO492" i="13"/>
  <c r="BJ492" i="13"/>
  <c r="BD492" i="13"/>
  <c r="AK492" i="13"/>
  <c r="AG492" i="13"/>
  <c r="AB492" i="13"/>
  <c r="X492" i="13"/>
  <c r="J492" i="13"/>
  <c r="CB491" i="13"/>
  <c r="BZ491" i="13"/>
  <c r="BX491" i="13"/>
  <c r="BV491" i="13"/>
  <c r="BT491" i="13"/>
  <c r="BQ491" i="13"/>
  <c r="BO491" i="13"/>
  <c r="BJ491" i="13"/>
  <c r="BD491" i="13"/>
  <c r="AK491" i="13"/>
  <c r="AG491" i="13"/>
  <c r="AB491" i="13"/>
  <c r="X491" i="13"/>
  <c r="J491" i="13"/>
  <c r="CB536" i="13"/>
  <c r="BZ536" i="13"/>
  <c r="BX536" i="13"/>
  <c r="BV536" i="13"/>
  <c r="BT536" i="13"/>
  <c r="BQ536" i="13"/>
  <c r="BO536" i="13"/>
  <c r="BJ536" i="13"/>
  <c r="BD536" i="13"/>
  <c r="AK536" i="13"/>
  <c r="AG536" i="13"/>
  <c r="AB536" i="13"/>
  <c r="X536" i="13"/>
  <c r="J536" i="13"/>
  <c r="CB535" i="13"/>
  <c r="BZ535" i="13"/>
  <c r="BX535" i="13"/>
  <c r="BV535" i="13"/>
  <c r="BT535" i="13"/>
  <c r="BQ535" i="13"/>
  <c r="BO535" i="13"/>
  <c r="BJ535" i="13"/>
  <c r="BD535" i="13"/>
  <c r="AK535" i="13"/>
  <c r="AG535" i="13"/>
  <c r="AB535" i="13"/>
  <c r="X535" i="13"/>
  <c r="J535" i="13"/>
  <c r="CB509" i="13"/>
  <c r="BZ509" i="13"/>
  <c r="BX509" i="13"/>
  <c r="BV509" i="13"/>
  <c r="BT509" i="13"/>
  <c r="BQ509" i="13"/>
  <c r="BO509" i="13"/>
  <c r="BJ509" i="13"/>
  <c r="BD509" i="13"/>
  <c r="AK509" i="13"/>
  <c r="AG509" i="13"/>
  <c r="AB509" i="13"/>
  <c r="X509" i="13"/>
  <c r="J509" i="13"/>
  <c r="CB510" i="13"/>
  <c r="BZ510" i="13"/>
  <c r="BX510" i="13"/>
  <c r="BV510" i="13"/>
  <c r="BT510" i="13"/>
  <c r="BQ510" i="13"/>
  <c r="BO510" i="13"/>
  <c r="BJ510" i="13"/>
  <c r="BD510" i="13"/>
  <c r="AK510" i="13"/>
  <c r="AG510" i="13"/>
  <c r="AB510" i="13"/>
  <c r="X510" i="13"/>
  <c r="J510" i="13"/>
  <c r="CB511" i="13"/>
  <c r="BZ511" i="13"/>
  <c r="BX511" i="13"/>
  <c r="BV511" i="13"/>
  <c r="BT511" i="13"/>
  <c r="BQ511" i="13"/>
  <c r="BO511" i="13"/>
  <c r="BJ511" i="13"/>
  <c r="BD511" i="13"/>
  <c r="AK511" i="13"/>
  <c r="AG511" i="13"/>
  <c r="AB511" i="13"/>
  <c r="X511" i="13"/>
  <c r="J511" i="13"/>
  <c r="CB563" i="13"/>
  <c r="BZ563" i="13"/>
  <c r="BX563" i="13"/>
  <c r="BV563" i="13"/>
  <c r="BT563" i="13"/>
  <c r="BQ563" i="13"/>
  <c r="BO563" i="13"/>
  <c r="BJ563" i="13"/>
  <c r="BD563" i="13"/>
  <c r="AK563" i="13"/>
  <c r="AG563" i="13"/>
  <c r="AB563" i="13"/>
  <c r="X563" i="13"/>
  <c r="J563" i="13"/>
  <c r="CB423" i="13"/>
  <c r="BZ423" i="13"/>
  <c r="BX423" i="13"/>
  <c r="BV423" i="13"/>
  <c r="BT423" i="13"/>
  <c r="BQ423" i="13"/>
  <c r="BO423" i="13"/>
  <c r="BJ423" i="13"/>
  <c r="BD423" i="13"/>
  <c r="AK423" i="13"/>
  <c r="AG423" i="13"/>
  <c r="AB423" i="13"/>
  <c r="X423" i="13"/>
  <c r="J423" i="13"/>
  <c r="CB380" i="13"/>
  <c r="BZ380" i="13"/>
  <c r="BX380" i="13"/>
  <c r="BV380" i="13"/>
  <c r="BT380" i="13"/>
  <c r="BQ380" i="13"/>
  <c r="BO380" i="13"/>
  <c r="BJ380" i="13"/>
  <c r="BD380" i="13"/>
  <c r="AK380" i="13"/>
  <c r="AG380" i="13"/>
  <c r="AB380" i="13"/>
  <c r="X380" i="13"/>
  <c r="J380" i="13"/>
  <c r="CB381" i="13"/>
  <c r="BZ381" i="13"/>
  <c r="BX381" i="13"/>
  <c r="BV381" i="13"/>
  <c r="BT381" i="13"/>
  <c r="BQ381" i="13"/>
  <c r="BO381" i="13"/>
  <c r="BJ381" i="13"/>
  <c r="BD381" i="13"/>
  <c r="AK381" i="13"/>
  <c r="AG381" i="13"/>
  <c r="AB381" i="13"/>
  <c r="X381" i="13"/>
  <c r="J381" i="13"/>
  <c r="CB382" i="13"/>
  <c r="BZ382" i="13"/>
  <c r="BX382" i="13"/>
  <c r="BV382" i="13"/>
  <c r="BT382" i="13"/>
  <c r="BQ382" i="13"/>
  <c r="BO382" i="13"/>
  <c r="BJ382" i="13"/>
  <c r="BD382" i="13"/>
  <c r="AK382" i="13"/>
  <c r="AG382" i="13"/>
  <c r="AB382" i="13"/>
  <c r="X382" i="13"/>
  <c r="J382" i="13"/>
  <c r="CB508" i="13"/>
  <c r="BZ508" i="13"/>
  <c r="BX508" i="13"/>
  <c r="BV508" i="13"/>
  <c r="BT508" i="13"/>
  <c r="BQ508" i="13"/>
  <c r="BO508" i="13"/>
  <c r="BJ508" i="13"/>
  <c r="BD508" i="13"/>
  <c r="AK508" i="13"/>
  <c r="AG508" i="13"/>
  <c r="AB508" i="13"/>
  <c r="X508" i="13"/>
  <c r="J508" i="13"/>
  <c r="CB507" i="13"/>
  <c r="BZ507" i="13"/>
  <c r="BX507" i="13"/>
  <c r="BV507" i="13"/>
  <c r="BT507" i="13"/>
  <c r="BQ507" i="13"/>
  <c r="BO507" i="13"/>
  <c r="BJ507" i="13"/>
  <c r="BD507" i="13"/>
  <c r="AK507" i="13"/>
  <c r="AG507" i="13"/>
  <c r="AB507" i="13"/>
  <c r="X507" i="13"/>
  <c r="J507" i="13"/>
  <c r="CB506" i="13"/>
  <c r="BZ506" i="13"/>
  <c r="BX506" i="13"/>
  <c r="BV506" i="13"/>
  <c r="BT506" i="13"/>
  <c r="BQ506" i="13"/>
  <c r="BO506" i="13"/>
  <c r="BJ506" i="13"/>
  <c r="BD506" i="13"/>
  <c r="AK506" i="13"/>
  <c r="AG506" i="13"/>
  <c r="AB506" i="13"/>
  <c r="X506" i="13"/>
  <c r="J506" i="13"/>
  <c r="CB533" i="13"/>
  <c r="BZ533" i="13"/>
  <c r="BX533" i="13"/>
  <c r="BV533" i="13"/>
  <c r="BT533" i="13"/>
  <c r="BQ533" i="13"/>
  <c r="BO533" i="13"/>
  <c r="BJ533" i="13"/>
  <c r="BD533" i="13"/>
  <c r="AK533" i="13"/>
  <c r="AG533" i="13"/>
  <c r="AB533" i="13"/>
  <c r="X533" i="13"/>
  <c r="J533" i="13"/>
  <c r="CB534" i="13"/>
  <c r="BZ534" i="13"/>
  <c r="BX534" i="13"/>
  <c r="BV534" i="13"/>
  <c r="BT534" i="13"/>
  <c r="BQ534" i="13"/>
  <c r="BO534" i="13"/>
  <c r="BJ534" i="13"/>
  <c r="BD534" i="13"/>
  <c r="AK534" i="13"/>
  <c r="AG534" i="13"/>
  <c r="AB534" i="13"/>
  <c r="X534" i="13"/>
  <c r="J534" i="13"/>
  <c r="CB340" i="13"/>
  <c r="BZ340" i="13"/>
  <c r="BX340" i="13"/>
  <c r="BV340" i="13"/>
  <c r="BT340" i="13"/>
  <c r="BQ340" i="13"/>
  <c r="BO340" i="13"/>
  <c r="BJ340" i="13"/>
  <c r="BD340" i="13"/>
  <c r="AK340" i="13"/>
  <c r="AG340" i="13"/>
  <c r="AB340" i="13"/>
  <c r="X340" i="13"/>
  <c r="J340" i="13"/>
  <c r="CB376" i="13"/>
  <c r="BZ376" i="13"/>
  <c r="BX376" i="13"/>
  <c r="BV376" i="13"/>
  <c r="BT376" i="13"/>
  <c r="BQ376" i="13"/>
  <c r="BO376" i="13"/>
  <c r="BJ376" i="13"/>
  <c r="BD376" i="13"/>
  <c r="AK376" i="13"/>
  <c r="AG376" i="13"/>
  <c r="AB376" i="13"/>
  <c r="X376" i="13"/>
  <c r="J376" i="13"/>
  <c r="CB375" i="13"/>
  <c r="BZ375" i="13"/>
  <c r="BX375" i="13"/>
  <c r="BV375" i="13"/>
  <c r="BT375" i="13"/>
  <c r="BQ375" i="13"/>
  <c r="BO375" i="13"/>
  <c r="BJ375" i="13"/>
  <c r="BD375" i="13"/>
  <c r="AK375" i="13"/>
  <c r="AG375" i="13"/>
  <c r="AB375" i="13"/>
  <c r="X375" i="13"/>
  <c r="J375" i="13"/>
  <c r="CB564" i="13"/>
  <c r="BZ564" i="13"/>
  <c r="BX564" i="13"/>
  <c r="BV564" i="13"/>
  <c r="BT564" i="13"/>
  <c r="BQ564" i="13"/>
  <c r="BO564" i="13"/>
  <c r="BJ564" i="13"/>
  <c r="BD564" i="13"/>
  <c r="AK564" i="13"/>
  <c r="AG564" i="13"/>
  <c r="AB564" i="13"/>
  <c r="X564" i="13"/>
  <c r="J564" i="13"/>
  <c r="CB566" i="13"/>
  <c r="BZ566" i="13"/>
  <c r="BX566" i="13"/>
  <c r="BV566" i="13"/>
  <c r="BT566" i="13"/>
  <c r="BQ566" i="13"/>
  <c r="BO566" i="13"/>
  <c r="BJ566" i="13"/>
  <c r="BD566" i="13"/>
  <c r="AK566" i="13"/>
  <c r="AG566" i="13"/>
  <c r="AB566" i="13"/>
  <c r="X566" i="13"/>
  <c r="J566" i="13"/>
  <c r="CB565" i="13"/>
  <c r="BZ565" i="13"/>
  <c r="BX565" i="13"/>
  <c r="BV565" i="13"/>
  <c r="BT565" i="13"/>
  <c r="BQ565" i="13"/>
  <c r="BO565" i="13"/>
  <c r="BJ565" i="13"/>
  <c r="BD565" i="13"/>
  <c r="AK565" i="13"/>
  <c r="AG565" i="13"/>
  <c r="AB565" i="13"/>
  <c r="X565" i="13"/>
  <c r="J565" i="13"/>
  <c r="CB409" i="13"/>
  <c r="BZ409" i="13"/>
  <c r="BX409" i="13"/>
  <c r="BV409" i="13"/>
  <c r="BT409" i="13"/>
  <c r="BQ409" i="13"/>
  <c r="BO409" i="13"/>
  <c r="BJ409" i="13"/>
  <c r="BD409" i="13"/>
  <c r="AK409" i="13"/>
  <c r="AG409" i="13"/>
  <c r="AB409" i="13"/>
  <c r="X409" i="13"/>
  <c r="J409" i="13"/>
  <c r="CB408" i="13"/>
  <c r="BZ408" i="13"/>
  <c r="BX408" i="13"/>
  <c r="BV408" i="13"/>
  <c r="BT408" i="13"/>
  <c r="BQ408" i="13"/>
  <c r="BO408" i="13"/>
  <c r="BJ408" i="13"/>
  <c r="BD408" i="13"/>
  <c r="AK408" i="13"/>
  <c r="AG408" i="13"/>
  <c r="AB408" i="13"/>
  <c r="X408" i="13"/>
  <c r="J408" i="13"/>
  <c r="CB407" i="13"/>
  <c r="BZ407" i="13"/>
  <c r="BX407" i="13"/>
  <c r="BV407" i="13"/>
  <c r="BT407" i="13"/>
  <c r="BQ407" i="13"/>
  <c r="BO407" i="13"/>
  <c r="BJ407" i="13"/>
  <c r="BD407" i="13"/>
  <c r="AK407" i="13"/>
  <c r="AG407" i="13"/>
  <c r="AB407" i="13"/>
  <c r="X407" i="13"/>
  <c r="J407" i="13"/>
  <c r="CB367" i="13"/>
  <c r="BZ367" i="13"/>
  <c r="BX367" i="13"/>
  <c r="BV367" i="13"/>
  <c r="BT367" i="13"/>
  <c r="BQ367" i="13"/>
  <c r="BO367" i="13"/>
  <c r="BJ367" i="13"/>
  <c r="BD367" i="13"/>
  <c r="AK367" i="13"/>
  <c r="AG367" i="13"/>
  <c r="AB367" i="13"/>
  <c r="X367" i="13"/>
  <c r="J367" i="13"/>
  <c r="CB366" i="13"/>
  <c r="BZ366" i="13"/>
  <c r="BX366" i="13"/>
  <c r="BV366" i="13"/>
  <c r="BT366" i="13"/>
  <c r="BQ366" i="13"/>
  <c r="BO366" i="13"/>
  <c r="BJ366" i="13"/>
  <c r="BD366" i="13"/>
  <c r="AK366" i="13"/>
  <c r="AG366" i="13"/>
  <c r="AB366" i="13"/>
  <c r="X366" i="13"/>
  <c r="J366" i="13"/>
  <c r="CB562" i="13"/>
  <c r="BZ562" i="13"/>
  <c r="BX562" i="13"/>
  <c r="BV562" i="13"/>
  <c r="BT562" i="13"/>
  <c r="BQ562" i="13"/>
  <c r="BO562" i="13"/>
  <c r="BJ562" i="13"/>
  <c r="BD562" i="13"/>
  <c r="AK562" i="13"/>
  <c r="AG562" i="13"/>
  <c r="AB562" i="13"/>
  <c r="X562" i="13"/>
  <c r="J562" i="13"/>
  <c r="CB561" i="13"/>
  <c r="BZ561" i="13"/>
  <c r="BX561" i="13"/>
  <c r="BV561" i="13"/>
  <c r="BT561" i="13"/>
  <c r="BQ561" i="13"/>
  <c r="BO561" i="13"/>
  <c r="BJ561" i="13"/>
  <c r="BD561" i="13"/>
  <c r="AK561" i="13"/>
  <c r="AG561" i="13"/>
  <c r="AB561" i="13"/>
  <c r="X561" i="13"/>
  <c r="J561" i="13"/>
  <c r="CB429" i="13"/>
  <c r="BZ429" i="13"/>
  <c r="BX429" i="13"/>
  <c r="BV429" i="13"/>
  <c r="BT429" i="13"/>
  <c r="BQ429" i="13"/>
  <c r="BO429" i="13"/>
  <c r="BJ429" i="13"/>
  <c r="BD429" i="13"/>
  <c r="AK429" i="13"/>
  <c r="AG429" i="13"/>
  <c r="AB429" i="13"/>
  <c r="X429" i="13"/>
  <c r="J429" i="13"/>
  <c r="CB357" i="13"/>
  <c r="BZ357" i="13"/>
  <c r="BX357" i="13"/>
  <c r="BV357" i="13"/>
  <c r="BT357" i="13"/>
  <c r="BQ357" i="13"/>
  <c r="BO357" i="13"/>
  <c r="BJ357" i="13"/>
  <c r="BD357" i="13"/>
  <c r="AK357" i="13"/>
  <c r="AG357" i="13"/>
  <c r="AB357" i="13"/>
  <c r="X357" i="13"/>
  <c r="J357" i="13"/>
  <c r="CB356" i="13"/>
  <c r="BZ356" i="13"/>
  <c r="BX356" i="13"/>
  <c r="BV356" i="13"/>
  <c r="BT356" i="13"/>
  <c r="BQ356" i="13"/>
  <c r="BO356" i="13"/>
  <c r="BJ356" i="13"/>
  <c r="BD356" i="13"/>
  <c r="AK356" i="13"/>
  <c r="AG356" i="13"/>
  <c r="AB356" i="13"/>
  <c r="X356" i="13"/>
  <c r="J356" i="13"/>
  <c r="CB355" i="13"/>
  <c r="BZ355" i="13"/>
  <c r="BX355" i="13"/>
  <c r="BV355" i="13"/>
  <c r="BT355" i="13"/>
  <c r="BQ355" i="13"/>
  <c r="BO355" i="13"/>
  <c r="BJ355" i="13"/>
  <c r="BD355" i="13"/>
  <c r="AK355" i="13"/>
  <c r="AG355" i="13"/>
  <c r="AB355" i="13"/>
  <c r="X355" i="13"/>
  <c r="J355" i="13"/>
  <c r="CB354" i="13"/>
  <c r="BZ354" i="13"/>
  <c r="BX354" i="13"/>
  <c r="BV354" i="13"/>
  <c r="BT354" i="13"/>
  <c r="BQ354" i="13"/>
  <c r="BO354" i="13"/>
  <c r="BJ354" i="13"/>
  <c r="BD354" i="13"/>
  <c r="AK354" i="13"/>
  <c r="AG354" i="13"/>
  <c r="AB354" i="13"/>
  <c r="X354" i="13"/>
  <c r="J354" i="13"/>
  <c r="CB546" i="13"/>
  <c r="BZ546" i="13"/>
  <c r="BX546" i="13"/>
  <c r="BV546" i="13"/>
  <c r="BT546" i="13"/>
  <c r="BQ546" i="13"/>
  <c r="BO546" i="13"/>
  <c r="BJ546" i="13"/>
  <c r="BD546" i="13"/>
  <c r="AK546" i="13"/>
  <c r="AG546" i="13"/>
  <c r="AB546" i="13"/>
  <c r="X546" i="13"/>
  <c r="J546" i="13"/>
  <c r="CB545" i="13"/>
  <c r="BZ545" i="13"/>
  <c r="BX545" i="13"/>
  <c r="BV545" i="13"/>
  <c r="BT545" i="13"/>
  <c r="BQ545" i="13"/>
  <c r="BO545" i="13"/>
  <c r="BJ545" i="13"/>
  <c r="BD545" i="13"/>
  <c r="AK545" i="13"/>
  <c r="AG545" i="13"/>
  <c r="AB545" i="13"/>
  <c r="X545" i="13"/>
  <c r="J545" i="13"/>
  <c r="CB434" i="13"/>
  <c r="BZ434" i="13"/>
  <c r="BX434" i="13"/>
  <c r="BV434" i="13"/>
  <c r="BT434" i="13"/>
  <c r="BQ434" i="13"/>
  <c r="BO434" i="13"/>
  <c r="BJ434" i="13"/>
  <c r="BD434" i="13"/>
  <c r="AK434" i="13"/>
  <c r="AG434" i="13"/>
  <c r="AB434" i="13"/>
  <c r="X434" i="13"/>
  <c r="J434" i="13"/>
  <c r="CB433" i="13"/>
  <c r="BZ433" i="13"/>
  <c r="BX433" i="13"/>
  <c r="BV433" i="13"/>
  <c r="BT433" i="13"/>
  <c r="BQ433" i="13"/>
  <c r="BO433" i="13"/>
  <c r="BJ433" i="13"/>
  <c r="BD433" i="13"/>
  <c r="AK433" i="13"/>
  <c r="AG433" i="13"/>
  <c r="AB433" i="13"/>
  <c r="X433" i="13"/>
  <c r="J433" i="13"/>
  <c r="CB432" i="13"/>
  <c r="BZ432" i="13"/>
  <c r="BX432" i="13"/>
  <c r="BV432" i="13"/>
  <c r="BT432" i="13"/>
  <c r="BQ432" i="13"/>
  <c r="BO432" i="13"/>
  <c r="BJ432" i="13"/>
  <c r="BD432" i="13"/>
  <c r="AK432" i="13"/>
  <c r="AG432" i="13"/>
  <c r="AB432" i="13"/>
  <c r="X432" i="13"/>
  <c r="J432" i="13"/>
  <c r="CB431" i="13"/>
  <c r="BZ431" i="13"/>
  <c r="BX431" i="13"/>
  <c r="BV431" i="13"/>
  <c r="BT431" i="13"/>
  <c r="BQ431" i="13"/>
  <c r="BO431" i="13"/>
  <c r="BJ431" i="13"/>
  <c r="BD431" i="13"/>
  <c r="AK431" i="13"/>
  <c r="AG431" i="13"/>
  <c r="AB431" i="13"/>
  <c r="X431" i="13"/>
  <c r="J431" i="13"/>
  <c r="CB98" i="13"/>
  <c r="BZ98" i="13"/>
  <c r="BX98" i="13"/>
  <c r="BV98" i="13"/>
  <c r="BT98" i="13"/>
  <c r="BQ98" i="13"/>
  <c r="BO98" i="13"/>
  <c r="BJ98" i="13"/>
  <c r="BD98" i="13"/>
  <c r="AK98" i="13"/>
  <c r="AG98" i="13"/>
  <c r="AB98" i="13"/>
  <c r="X98" i="13"/>
  <c r="J98" i="13"/>
  <c r="CB99" i="13"/>
  <c r="BZ99" i="13"/>
  <c r="BX99" i="13"/>
  <c r="BV99" i="13"/>
  <c r="BT99" i="13"/>
  <c r="BQ99" i="13"/>
  <c r="BO99" i="13"/>
  <c r="BJ99" i="13"/>
  <c r="BD99" i="13"/>
  <c r="AK99" i="13"/>
  <c r="AG99" i="13"/>
  <c r="AB99" i="13"/>
  <c r="X99" i="13"/>
  <c r="J99" i="13"/>
  <c r="CB503" i="13"/>
  <c r="BZ503" i="13"/>
  <c r="BX503" i="13"/>
  <c r="BV503" i="13"/>
  <c r="BT503" i="13"/>
  <c r="BQ503" i="13"/>
  <c r="BO503" i="13"/>
  <c r="BJ503" i="13"/>
  <c r="BD503" i="13"/>
  <c r="AK503" i="13"/>
  <c r="AG503" i="13"/>
  <c r="AB503" i="13"/>
  <c r="X503" i="13"/>
  <c r="J503" i="13"/>
  <c r="CB504" i="13"/>
  <c r="BZ504" i="13"/>
  <c r="BX504" i="13"/>
  <c r="BV504" i="13"/>
  <c r="BT504" i="13"/>
  <c r="BQ504" i="13"/>
  <c r="BO504" i="13"/>
  <c r="BJ504" i="13"/>
  <c r="BD504" i="13"/>
  <c r="AK504" i="13"/>
  <c r="AG504" i="13"/>
  <c r="AB504" i="13"/>
  <c r="X504" i="13"/>
  <c r="J504" i="13"/>
  <c r="CB505" i="13"/>
  <c r="BZ505" i="13"/>
  <c r="BX505" i="13"/>
  <c r="BV505" i="13"/>
  <c r="BT505" i="13"/>
  <c r="BQ505" i="13"/>
  <c r="BO505" i="13"/>
  <c r="BJ505" i="13"/>
  <c r="BD505" i="13"/>
  <c r="AK505" i="13"/>
  <c r="AG505" i="13"/>
  <c r="AB505" i="13"/>
  <c r="X505" i="13"/>
  <c r="J505" i="13"/>
  <c r="CB514" i="13"/>
  <c r="BZ514" i="13"/>
  <c r="BX514" i="13"/>
  <c r="BV514" i="13"/>
  <c r="BT514" i="13"/>
  <c r="BQ514" i="13"/>
  <c r="BO514" i="13"/>
  <c r="BJ514" i="13"/>
  <c r="BD514" i="13"/>
  <c r="AK514" i="13"/>
  <c r="AG514" i="13"/>
  <c r="AB514" i="13"/>
  <c r="X514" i="13"/>
  <c r="J514" i="13"/>
  <c r="CB574" i="13"/>
  <c r="BZ574" i="13"/>
  <c r="BX574" i="13"/>
  <c r="BV574" i="13"/>
  <c r="BT574" i="13"/>
  <c r="BQ574" i="13"/>
  <c r="BO574" i="13"/>
  <c r="BJ574" i="13"/>
  <c r="BD574" i="13"/>
  <c r="AK574" i="13"/>
  <c r="AG574" i="13"/>
  <c r="AB574" i="13"/>
  <c r="X574" i="13"/>
  <c r="J574" i="13"/>
  <c r="CB428" i="13"/>
  <c r="BZ428" i="13"/>
  <c r="BX428" i="13"/>
  <c r="BV428" i="13"/>
  <c r="BT428" i="13"/>
  <c r="BQ428" i="13"/>
  <c r="BO428" i="13"/>
  <c r="BJ428" i="13"/>
  <c r="BD428" i="13"/>
  <c r="AK428" i="13"/>
  <c r="AG428" i="13"/>
  <c r="AB428" i="13"/>
  <c r="X428" i="13"/>
  <c r="J428" i="13"/>
  <c r="CB427" i="13"/>
  <c r="BZ427" i="13"/>
  <c r="BX427" i="13"/>
  <c r="BV427" i="13"/>
  <c r="BT427" i="13"/>
  <c r="BQ427" i="13"/>
  <c r="BO427" i="13"/>
  <c r="BJ427" i="13"/>
  <c r="BD427" i="13"/>
  <c r="AK427" i="13"/>
  <c r="AG427" i="13"/>
  <c r="AB427" i="13"/>
  <c r="X427" i="13"/>
  <c r="J427" i="13"/>
  <c r="CB1044" i="13"/>
  <c r="BZ1044" i="13"/>
  <c r="BX1044" i="13"/>
  <c r="BV1044" i="13"/>
  <c r="BT1044" i="13"/>
  <c r="BQ1044" i="13"/>
  <c r="BO1044" i="13"/>
  <c r="BJ1044" i="13"/>
  <c r="BD1044" i="13"/>
  <c r="AK1044" i="13"/>
  <c r="AG1044" i="13"/>
  <c r="AB1044" i="13"/>
  <c r="X1044" i="13"/>
  <c r="J1044" i="13"/>
  <c r="CB1043" i="13"/>
  <c r="BZ1043" i="13"/>
  <c r="BX1043" i="13"/>
  <c r="BV1043" i="13"/>
  <c r="BT1043" i="13"/>
  <c r="BQ1043" i="13"/>
  <c r="BO1043" i="13"/>
  <c r="BJ1043" i="13"/>
  <c r="BD1043" i="13"/>
  <c r="AK1043" i="13"/>
  <c r="AG1043" i="13"/>
  <c r="AB1043" i="13"/>
  <c r="X1043" i="13"/>
  <c r="J1043" i="13"/>
  <c r="CB1042" i="13"/>
  <c r="BZ1042" i="13"/>
  <c r="BX1042" i="13"/>
  <c r="BV1042" i="13"/>
  <c r="BT1042" i="13"/>
  <c r="BQ1042" i="13"/>
  <c r="BO1042" i="13"/>
  <c r="BJ1042" i="13"/>
  <c r="BD1042" i="13"/>
  <c r="AK1042" i="13"/>
  <c r="AG1042" i="13"/>
  <c r="AB1042" i="13"/>
  <c r="X1042" i="13"/>
  <c r="J1042" i="13"/>
  <c r="CB1041" i="13"/>
  <c r="BZ1041" i="13"/>
  <c r="BX1041" i="13"/>
  <c r="BV1041" i="13"/>
  <c r="BT1041" i="13"/>
  <c r="BQ1041" i="13"/>
  <c r="BO1041" i="13"/>
  <c r="BJ1041" i="13"/>
  <c r="BD1041" i="13"/>
  <c r="AK1041" i="13"/>
  <c r="AG1041" i="13"/>
  <c r="AB1041" i="13"/>
  <c r="X1041" i="13"/>
  <c r="J1041" i="13"/>
  <c r="CB1108" i="13"/>
  <c r="BZ1108" i="13"/>
  <c r="BX1108" i="13"/>
  <c r="BV1108" i="13"/>
  <c r="BT1108" i="13"/>
  <c r="BQ1108" i="13"/>
  <c r="BO1108" i="13"/>
  <c r="BJ1108" i="13"/>
  <c r="BD1108" i="13"/>
  <c r="AK1108" i="13"/>
  <c r="AG1108" i="13"/>
  <c r="AB1108" i="13"/>
  <c r="X1108" i="13"/>
  <c r="J1108" i="13"/>
  <c r="CB1055" i="13"/>
  <c r="BZ1055" i="13"/>
  <c r="BX1055" i="13"/>
  <c r="BV1055" i="13"/>
  <c r="BT1055" i="13"/>
  <c r="BQ1055" i="13"/>
  <c r="BO1055" i="13"/>
  <c r="BJ1055" i="13"/>
  <c r="BD1055" i="13"/>
  <c r="AK1055" i="13"/>
  <c r="AG1055" i="13"/>
  <c r="AB1055" i="13"/>
  <c r="X1055" i="13"/>
  <c r="J1055" i="13"/>
  <c r="CB1056" i="13"/>
  <c r="BZ1056" i="13"/>
  <c r="BX1056" i="13"/>
  <c r="BV1056" i="13"/>
  <c r="BT1056" i="13"/>
  <c r="BQ1056" i="13"/>
  <c r="BO1056" i="13"/>
  <c r="BJ1056" i="13"/>
  <c r="BD1056" i="13"/>
  <c r="AK1056" i="13"/>
  <c r="AG1056" i="13"/>
  <c r="AB1056" i="13"/>
  <c r="X1056" i="13"/>
  <c r="J1056" i="13"/>
  <c r="CB1099" i="13"/>
  <c r="BZ1099" i="13"/>
  <c r="BX1099" i="13"/>
  <c r="BV1099" i="13"/>
  <c r="BT1099" i="13"/>
  <c r="BQ1099" i="13"/>
  <c r="BO1099" i="13"/>
  <c r="BJ1099" i="13"/>
  <c r="BD1099" i="13"/>
  <c r="AK1099" i="13"/>
  <c r="AG1099" i="13"/>
  <c r="AB1099" i="13"/>
  <c r="X1099" i="13"/>
  <c r="J1099" i="13"/>
  <c r="CB999" i="13"/>
  <c r="BZ999" i="13"/>
  <c r="BX999" i="13"/>
  <c r="BV999" i="13"/>
  <c r="BT999" i="13"/>
  <c r="BQ999" i="13"/>
  <c r="BO999" i="13"/>
  <c r="BJ999" i="13"/>
  <c r="BD999" i="13"/>
  <c r="AK999" i="13"/>
  <c r="AG999" i="13"/>
  <c r="AB999" i="13"/>
  <c r="X999" i="13"/>
  <c r="J999" i="13"/>
  <c r="CB1070" i="13"/>
  <c r="BZ1070" i="13"/>
  <c r="BX1070" i="13"/>
  <c r="BV1070" i="13"/>
  <c r="BT1070" i="13"/>
  <c r="BQ1070" i="13"/>
  <c r="BO1070" i="13"/>
  <c r="BJ1070" i="13"/>
  <c r="BD1070" i="13"/>
  <c r="AK1070" i="13"/>
  <c r="AG1070" i="13"/>
  <c r="AB1070" i="13"/>
  <c r="X1070" i="13"/>
  <c r="J1070" i="13"/>
  <c r="CB1019" i="13"/>
  <c r="BZ1019" i="13"/>
  <c r="BX1019" i="13"/>
  <c r="BV1019" i="13"/>
  <c r="BT1019" i="13"/>
  <c r="BQ1019" i="13"/>
  <c r="BO1019" i="13"/>
  <c r="BJ1019" i="13"/>
  <c r="BD1019" i="13"/>
  <c r="AK1019" i="13"/>
  <c r="AG1019" i="13"/>
  <c r="AB1019" i="13"/>
  <c r="X1019" i="13"/>
  <c r="J1019" i="13"/>
  <c r="CB1018" i="13"/>
  <c r="BZ1018" i="13"/>
  <c r="BX1018" i="13"/>
  <c r="BV1018" i="13"/>
  <c r="BT1018" i="13"/>
  <c r="BQ1018" i="13"/>
  <c r="BO1018" i="13"/>
  <c r="BJ1018" i="13"/>
  <c r="BD1018" i="13"/>
  <c r="AK1018" i="13"/>
  <c r="AG1018" i="13"/>
  <c r="AB1018" i="13"/>
  <c r="X1018" i="13"/>
  <c r="J1018" i="13"/>
  <c r="CB1125" i="13"/>
  <c r="BZ1125" i="13"/>
  <c r="BX1125" i="13"/>
  <c r="BV1125" i="13"/>
  <c r="BT1125" i="13"/>
  <c r="BQ1125" i="13"/>
  <c r="BO1125" i="13"/>
  <c r="BJ1125" i="13"/>
  <c r="BD1125" i="13"/>
  <c r="AK1125" i="13"/>
  <c r="AG1125" i="13"/>
  <c r="AB1125" i="13"/>
  <c r="X1125" i="13"/>
  <c r="J1125" i="13"/>
  <c r="CB1124" i="13"/>
  <c r="BZ1124" i="13"/>
  <c r="BX1124" i="13"/>
  <c r="BV1124" i="13"/>
  <c r="BT1124" i="13"/>
  <c r="BQ1124" i="13"/>
  <c r="BO1124" i="13"/>
  <c r="BJ1124" i="13"/>
  <c r="BD1124" i="13"/>
  <c r="AK1124" i="13"/>
  <c r="AG1124" i="13"/>
  <c r="AB1124" i="13"/>
  <c r="X1124" i="13"/>
  <c r="J1124" i="13"/>
  <c r="CB1040" i="13"/>
  <c r="BZ1040" i="13"/>
  <c r="BX1040" i="13"/>
  <c r="BV1040" i="13"/>
  <c r="BT1040" i="13"/>
  <c r="BQ1040" i="13"/>
  <c r="BO1040" i="13"/>
  <c r="BJ1040" i="13"/>
  <c r="BD1040" i="13"/>
  <c r="AK1040" i="13"/>
  <c r="AG1040" i="13"/>
  <c r="AB1040" i="13"/>
  <c r="X1040" i="13"/>
  <c r="J1040" i="13"/>
  <c r="CB1039" i="13"/>
  <c r="BZ1039" i="13"/>
  <c r="BX1039" i="13"/>
  <c r="BV1039" i="13"/>
  <c r="BT1039" i="13"/>
  <c r="BQ1039" i="13"/>
  <c r="BO1039" i="13"/>
  <c r="BJ1039" i="13"/>
  <c r="BD1039" i="13"/>
  <c r="AK1039" i="13"/>
  <c r="AG1039" i="13"/>
  <c r="AB1039" i="13"/>
  <c r="X1039" i="13"/>
  <c r="J1039" i="13"/>
  <c r="CB1038" i="13"/>
  <c r="BZ1038" i="13"/>
  <c r="BX1038" i="13"/>
  <c r="BV1038" i="13"/>
  <c r="BT1038" i="13"/>
  <c r="BQ1038" i="13"/>
  <c r="BO1038" i="13"/>
  <c r="BJ1038" i="13"/>
  <c r="BD1038" i="13"/>
  <c r="AK1038" i="13"/>
  <c r="AG1038" i="13"/>
  <c r="AB1038" i="13"/>
  <c r="X1038" i="13"/>
  <c r="J1038" i="13"/>
  <c r="CB1037" i="13"/>
  <c r="BZ1037" i="13"/>
  <c r="BX1037" i="13"/>
  <c r="BV1037" i="13"/>
  <c r="BT1037" i="13"/>
  <c r="BQ1037" i="13"/>
  <c r="BO1037" i="13"/>
  <c r="BJ1037" i="13"/>
  <c r="BD1037" i="13"/>
  <c r="AK1037" i="13"/>
  <c r="AG1037" i="13"/>
  <c r="AB1037" i="13"/>
  <c r="X1037" i="13"/>
  <c r="J1037" i="13"/>
  <c r="CB1036" i="13"/>
  <c r="BZ1036" i="13"/>
  <c r="BX1036" i="13"/>
  <c r="BV1036" i="13"/>
  <c r="BT1036" i="13"/>
  <c r="BQ1036" i="13"/>
  <c r="BO1036" i="13"/>
  <c r="BJ1036" i="13"/>
  <c r="BD1036" i="13"/>
  <c r="AK1036" i="13"/>
  <c r="AG1036" i="13"/>
  <c r="AB1036" i="13"/>
  <c r="X1036" i="13"/>
  <c r="J1036" i="13"/>
  <c r="CB1061" i="13"/>
  <c r="BZ1061" i="13"/>
  <c r="BX1061" i="13"/>
  <c r="BV1061" i="13"/>
  <c r="BT1061" i="13"/>
  <c r="BQ1061" i="13"/>
  <c r="BO1061" i="13"/>
  <c r="BJ1061" i="13"/>
  <c r="BD1061" i="13"/>
  <c r="AK1061" i="13"/>
  <c r="AG1061" i="13"/>
  <c r="AB1061" i="13"/>
  <c r="X1061" i="13"/>
  <c r="J1061" i="13"/>
  <c r="CB734" i="13"/>
  <c r="BZ734" i="13"/>
  <c r="BX734" i="13"/>
  <c r="BV734" i="13"/>
  <c r="BT734" i="13"/>
  <c r="BQ734" i="13"/>
  <c r="BO734" i="13"/>
  <c r="BJ734" i="13"/>
  <c r="BD734" i="13"/>
  <c r="AK734" i="13"/>
  <c r="AG734" i="13"/>
  <c r="AB734" i="13"/>
  <c r="X734" i="13"/>
  <c r="J734" i="13"/>
  <c r="CB728" i="13"/>
  <c r="BZ728" i="13"/>
  <c r="BX728" i="13"/>
  <c r="BV728" i="13"/>
  <c r="BT728" i="13"/>
  <c r="BQ728" i="13"/>
  <c r="BO728" i="13"/>
  <c r="BJ728" i="13"/>
  <c r="BD728" i="13"/>
  <c r="AK728" i="13"/>
  <c r="AG728" i="13"/>
  <c r="AB728" i="13"/>
  <c r="X728" i="13"/>
  <c r="J728" i="13"/>
  <c r="CB745" i="13"/>
  <c r="BZ745" i="13"/>
  <c r="BX745" i="13"/>
  <c r="BV745" i="13"/>
  <c r="BT745" i="13"/>
  <c r="BQ745" i="13"/>
  <c r="BO745" i="13"/>
  <c r="BJ745" i="13"/>
  <c r="BD745" i="13"/>
  <c r="AK745" i="13"/>
  <c r="AG745" i="13"/>
  <c r="AB745" i="13"/>
  <c r="X745" i="13"/>
  <c r="J745" i="13"/>
  <c r="CB746" i="13"/>
  <c r="BZ746" i="13"/>
  <c r="BX746" i="13"/>
  <c r="BV746" i="13"/>
  <c r="BT746" i="13"/>
  <c r="BQ746" i="13"/>
  <c r="BO746" i="13"/>
  <c r="BJ746" i="13"/>
  <c r="BD746" i="13"/>
  <c r="AK746" i="13"/>
  <c r="AG746" i="13"/>
  <c r="AB746" i="13"/>
  <c r="X746" i="13"/>
  <c r="J746" i="13"/>
  <c r="CB700" i="13"/>
  <c r="BZ700" i="13"/>
  <c r="BX700" i="13"/>
  <c r="BV700" i="13"/>
  <c r="BT700" i="13"/>
  <c r="BQ700" i="13"/>
  <c r="BO700" i="13"/>
  <c r="BJ700" i="13"/>
  <c r="BD700" i="13"/>
  <c r="AK700" i="13"/>
  <c r="AG700" i="13"/>
  <c r="AB700" i="13"/>
  <c r="X700" i="13"/>
  <c r="J700" i="13"/>
  <c r="CB699" i="13"/>
  <c r="BZ699" i="13"/>
  <c r="BX699" i="13"/>
  <c r="BV699" i="13"/>
  <c r="BT699" i="13"/>
  <c r="BQ699" i="13"/>
  <c r="BO699" i="13"/>
  <c r="BJ699" i="13"/>
  <c r="BD699" i="13"/>
  <c r="AK699" i="13"/>
  <c r="AG699" i="13"/>
  <c r="AB699" i="13"/>
  <c r="X699" i="13"/>
  <c r="J699" i="13"/>
  <c r="CB698" i="13"/>
  <c r="BZ698" i="13"/>
  <c r="BX698" i="13"/>
  <c r="BV698" i="13"/>
  <c r="BT698" i="13"/>
  <c r="BQ698" i="13"/>
  <c r="BO698" i="13"/>
  <c r="BJ698" i="13"/>
  <c r="BD698" i="13"/>
  <c r="AK698" i="13"/>
  <c r="AG698" i="13"/>
  <c r="AB698" i="13"/>
  <c r="X698" i="13"/>
  <c r="J698" i="13"/>
  <c r="CB697" i="13"/>
  <c r="BZ697" i="13"/>
  <c r="BX697" i="13"/>
  <c r="BV697" i="13"/>
  <c r="BT697" i="13"/>
  <c r="BQ697" i="13"/>
  <c r="BO697" i="13"/>
  <c r="BJ697" i="13"/>
  <c r="BD697" i="13"/>
  <c r="AK697" i="13"/>
  <c r="AG697" i="13"/>
  <c r="AB697" i="13"/>
  <c r="X697" i="13"/>
  <c r="J697" i="13"/>
  <c r="CB622" i="13"/>
  <c r="BZ622" i="13"/>
  <c r="BX622" i="13"/>
  <c r="BV622" i="13"/>
  <c r="BT622" i="13"/>
  <c r="BQ622" i="13"/>
  <c r="BO622" i="13"/>
  <c r="BJ622" i="13"/>
  <c r="BD622" i="13"/>
  <c r="AK622" i="13"/>
  <c r="AG622" i="13"/>
  <c r="AB622" i="13"/>
  <c r="X622" i="13"/>
  <c r="J622" i="13"/>
  <c r="CB1169" i="13"/>
  <c r="BZ1169" i="13"/>
  <c r="BX1169" i="13"/>
  <c r="BV1169" i="13"/>
  <c r="BT1169" i="13"/>
  <c r="BQ1169" i="13"/>
  <c r="BO1169" i="13"/>
  <c r="BJ1169" i="13"/>
  <c r="BD1169" i="13"/>
  <c r="AK1169" i="13"/>
  <c r="AG1169" i="13"/>
  <c r="AB1169" i="13"/>
  <c r="X1169" i="13"/>
  <c r="J1169" i="13"/>
  <c r="CB1190" i="13"/>
  <c r="BZ1190" i="13"/>
  <c r="BX1190" i="13"/>
  <c r="BV1190" i="13"/>
  <c r="BT1190" i="13"/>
  <c r="BQ1190" i="13"/>
  <c r="BO1190" i="13"/>
  <c r="BJ1190" i="13"/>
  <c r="BD1190" i="13"/>
  <c r="AK1190" i="13"/>
  <c r="AG1190" i="13"/>
  <c r="AB1190" i="13"/>
  <c r="X1190" i="13"/>
  <c r="J1190" i="13"/>
  <c r="CB1189" i="13"/>
  <c r="BZ1189" i="13"/>
  <c r="BX1189" i="13"/>
  <c r="BV1189" i="13"/>
  <c r="BT1189" i="13"/>
  <c r="BQ1189" i="13"/>
  <c r="BO1189" i="13"/>
  <c r="BJ1189" i="13"/>
  <c r="BD1189" i="13"/>
  <c r="AK1189" i="13"/>
  <c r="AG1189" i="13"/>
  <c r="AB1189" i="13"/>
  <c r="X1189" i="13"/>
  <c r="J1189" i="13"/>
  <c r="CB649" i="13"/>
  <c r="BZ649" i="13"/>
  <c r="BX649" i="13"/>
  <c r="BV649" i="13"/>
  <c r="BT649" i="13"/>
  <c r="BQ649" i="13"/>
  <c r="BO649" i="13"/>
  <c r="BJ649" i="13"/>
  <c r="BD649" i="13"/>
  <c r="AK649" i="13"/>
  <c r="AG649" i="13"/>
  <c r="AB649" i="13"/>
  <c r="X649" i="13"/>
  <c r="J649" i="13"/>
  <c r="CB648" i="13"/>
  <c r="BZ648" i="13"/>
  <c r="BX648" i="13"/>
  <c r="BV648" i="13"/>
  <c r="BT648" i="13"/>
  <c r="BQ648" i="13"/>
  <c r="BO648" i="13"/>
  <c r="BJ648" i="13"/>
  <c r="BD648" i="13"/>
  <c r="AK648" i="13"/>
  <c r="AG648" i="13"/>
  <c r="AB648" i="13"/>
  <c r="X648" i="13"/>
  <c r="J648" i="13"/>
  <c r="CB647" i="13"/>
  <c r="BZ647" i="13"/>
  <c r="BX647" i="13"/>
  <c r="BV647" i="13"/>
  <c r="BT647" i="13"/>
  <c r="BQ647" i="13"/>
  <c r="BO647" i="13"/>
  <c r="BJ647" i="13"/>
  <c r="BD647" i="13"/>
  <c r="AK647" i="13"/>
  <c r="AG647" i="13"/>
  <c r="AB647" i="13"/>
  <c r="X647" i="13"/>
  <c r="J647" i="13"/>
  <c r="CB646" i="13"/>
  <c r="BZ646" i="13"/>
  <c r="BX646" i="13"/>
  <c r="BV646" i="13"/>
  <c r="BT646" i="13"/>
  <c r="BQ646" i="13"/>
  <c r="BO646" i="13"/>
  <c r="BJ646" i="13"/>
  <c r="BD646" i="13"/>
  <c r="AK646" i="13"/>
  <c r="AG646" i="13"/>
  <c r="AB646" i="13"/>
  <c r="X646" i="13"/>
  <c r="J646" i="13"/>
  <c r="CB645" i="13"/>
  <c r="BZ645" i="13"/>
  <c r="BX645" i="13"/>
  <c r="BV645" i="13"/>
  <c r="BT645" i="13"/>
  <c r="BQ645" i="13"/>
  <c r="BO645" i="13"/>
  <c r="BJ645" i="13"/>
  <c r="BD645" i="13"/>
  <c r="AK645" i="13"/>
  <c r="AG645" i="13"/>
  <c r="AB645" i="13"/>
  <c r="X645" i="13"/>
  <c r="J645" i="13"/>
  <c r="CB644" i="13"/>
  <c r="BZ644" i="13"/>
  <c r="BX644" i="13"/>
  <c r="BV644" i="13"/>
  <c r="BT644" i="13"/>
  <c r="BQ644" i="13"/>
  <c r="BO644" i="13"/>
  <c r="BJ644" i="13"/>
  <c r="BD644" i="13"/>
  <c r="AK644" i="13"/>
  <c r="AG644" i="13"/>
  <c r="AB644" i="13"/>
  <c r="X644" i="13"/>
  <c r="J644" i="13"/>
  <c r="CB599" i="13"/>
  <c r="BZ599" i="13"/>
  <c r="BX599" i="13"/>
  <c r="BV599" i="13"/>
  <c r="BT599" i="13"/>
  <c r="BQ599" i="13"/>
  <c r="BO599" i="13"/>
  <c r="BJ599" i="13"/>
  <c r="BD599" i="13"/>
  <c r="AK599" i="13"/>
  <c r="AG599" i="13"/>
  <c r="AB599" i="13"/>
  <c r="X599" i="13"/>
  <c r="J599" i="13"/>
  <c r="CB598" i="13"/>
  <c r="BZ598" i="13"/>
  <c r="BX598" i="13"/>
  <c r="BV598" i="13"/>
  <c r="BT598" i="13"/>
  <c r="BQ598" i="13"/>
  <c r="BO598" i="13"/>
  <c r="BJ598" i="13"/>
  <c r="BD598" i="13"/>
  <c r="AK598" i="13"/>
  <c r="AG598" i="13"/>
  <c r="AB598" i="13"/>
  <c r="X598" i="13"/>
  <c r="J598" i="13"/>
  <c r="CB597" i="13"/>
  <c r="BZ597" i="13"/>
  <c r="BX597" i="13"/>
  <c r="BV597" i="13"/>
  <c r="BT597" i="13"/>
  <c r="BQ597" i="13"/>
  <c r="BO597" i="13"/>
  <c r="BJ597" i="13"/>
  <c r="BD597" i="13"/>
  <c r="AK597" i="13"/>
  <c r="AG597" i="13"/>
  <c r="AB597" i="13"/>
  <c r="X597" i="13"/>
  <c r="J597" i="13"/>
  <c r="CB691" i="13"/>
  <c r="BZ691" i="13"/>
  <c r="BX691" i="13"/>
  <c r="BV691" i="13"/>
  <c r="BT691" i="13"/>
  <c r="BQ691" i="13"/>
  <c r="BO691" i="13"/>
  <c r="BJ691" i="13"/>
  <c r="BD691" i="13"/>
  <c r="AK691" i="13"/>
  <c r="AG691" i="13"/>
  <c r="AB691" i="13"/>
  <c r="X691" i="13"/>
  <c r="J691" i="13"/>
  <c r="CB690" i="13"/>
  <c r="BZ690" i="13"/>
  <c r="BX690" i="13"/>
  <c r="BV690" i="13"/>
  <c r="BT690" i="13"/>
  <c r="BQ690" i="13"/>
  <c r="BO690" i="13"/>
  <c r="BJ690" i="13"/>
  <c r="BD690" i="13"/>
  <c r="AK690" i="13"/>
  <c r="AG690" i="13"/>
  <c r="AB690" i="13"/>
  <c r="X690" i="13"/>
  <c r="J690" i="13"/>
  <c r="CB689" i="13"/>
  <c r="BZ689" i="13"/>
  <c r="BX689" i="13"/>
  <c r="BV689" i="13"/>
  <c r="BT689" i="13"/>
  <c r="BQ689" i="13"/>
  <c r="BO689" i="13"/>
  <c r="BJ689" i="13"/>
  <c r="BD689" i="13"/>
  <c r="AK689" i="13"/>
  <c r="AG689" i="13"/>
  <c r="AB689" i="13"/>
  <c r="X689" i="13"/>
  <c r="J689" i="13"/>
  <c r="CB643" i="13"/>
  <c r="BZ643" i="13"/>
  <c r="BX643" i="13"/>
  <c r="BV643" i="13"/>
  <c r="BT643" i="13"/>
  <c r="BQ643" i="13"/>
  <c r="BO643" i="13"/>
  <c r="BJ643" i="13"/>
  <c r="BD643" i="13"/>
  <c r="AK643" i="13"/>
  <c r="AG643" i="13"/>
  <c r="AB643" i="13"/>
  <c r="X643" i="13"/>
  <c r="J643" i="13"/>
  <c r="CB642" i="13"/>
  <c r="BZ642" i="13"/>
  <c r="BX642" i="13"/>
  <c r="BV642" i="13"/>
  <c r="BT642" i="13"/>
  <c r="BQ642" i="13"/>
  <c r="BO642" i="13"/>
  <c r="BJ642" i="13"/>
  <c r="BD642" i="13"/>
  <c r="AK642" i="13"/>
  <c r="AG642" i="13"/>
  <c r="AB642" i="13"/>
  <c r="X642" i="13"/>
  <c r="J642" i="13"/>
  <c r="CB693" i="13"/>
  <c r="BZ693" i="13"/>
  <c r="BX693" i="13"/>
  <c r="BV693" i="13"/>
  <c r="BT693" i="13"/>
  <c r="BQ693" i="13"/>
  <c r="BO693" i="13"/>
  <c r="BJ693" i="13"/>
  <c r="BD693" i="13"/>
  <c r="AK693" i="13"/>
  <c r="AG693" i="13"/>
  <c r="AB693" i="13"/>
  <c r="X693" i="13"/>
  <c r="J693" i="13"/>
  <c r="CB632" i="13"/>
  <c r="BZ632" i="13"/>
  <c r="BX632" i="13"/>
  <c r="BV632" i="13"/>
  <c r="BT632" i="13"/>
  <c r="BQ632" i="13"/>
  <c r="BO632" i="13"/>
  <c r="BJ632" i="13"/>
  <c r="BD632" i="13"/>
  <c r="AK632" i="13"/>
  <c r="AG632" i="13"/>
  <c r="AB632" i="13"/>
  <c r="X632" i="13"/>
  <c r="J632" i="13"/>
  <c r="CB633" i="13"/>
  <c r="BZ633" i="13"/>
  <c r="BX633" i="13"/>
  <c r="BV633" i="13"/>
  <c r="BT633" i="13"/>
  <c r="BQ633" i="13"/>
  <c r="BO633" i="13"/>
  <c r="BJ633" i="13"/>
  <c r="BD633" i="13"/>
  <c r="AK633" i="13"/>
  <c r="AG633" i="13"/>
  <c r="AB633" i="13"/>
  <c r="X633" i="13"/>
  <c r="J633" i="13"/>
  <c r="CB651" i="13"/>
  <c r="BZ651" i="13"/>
  <c r="BX651" i="13"/>
  <c r="BV651" i="13"/>
  <c r="BT651" i="13"/>
  <c r="BQ651" i="13"/>
  <c r="BO651" i="13"/>
  <c r="BJ651" i="13"/>
  <c r="BD651" i="13"/>
  <c r="AK651" i="13"/>
  <c r="AG651" i="13"/>
  <c r="AB651" i="13"/>
  <c r="X651" i="13"/>
  <c r="J651" i="13"/>
  <c r="CB653" i="13"/>
  <c r="BZ653" i="13"/>
  <c r="BX653" i="13"/>
  <c r="BV653" i="13"/>
  <c r="BT653" i="13"/>
  <c r="BQ653" i="13"/>
  <c r="BO653" i="13"/>
  <c r="BJ653" i="13"/>
  <c r="BD653" i="13"/>
  <c r="AK653" i="13"/>
  <c r="AG653" i="13"/>
  <c r="AB653" i="13"/>
  <c r="X653" i="13"/>
  <c r="J653" i="13"/>
  <c r="CB652" i="13"/>
  <c r="BZ652" i="13"/>
  <c r="BX652" i="13"/>
  <c r="BV652" i="13"/>
  <c r="BT652" i="13"/>
  <c r="BQ652" i="13"/>
  <c r="BO652" i="13"/>
  <c r="BJ652" i="13"/>
  <c r="BD652" i="13"/>
  <c r="AK652" i="13"/>
  <c r="AG652" i="13"/>
  <c r="AB652" i="13"/>
  <c r="X652" i="13"/>
  <c r="J652" i="13"/>
  <c r="CB650" i="13"/>
  <c r="BZ650" i="13"/>
  <c r="BX650" i="13"/>
  <c r="BV650" i="13"/>
  <c r="BT650" i="13"/>
  <c r="BQ650" i="13"/>
  <c r="BO650" i="13"/>
  <c r="BJ650" i="13"/>
  <c r="BD650" i="13"/>
  <c r="AK650" i="13"/>
  <c r="AG650" i="13"/>
  <c r="AB650" i="13"/>
  <c r="X650" i="13"/>
  <c r="J650" i="13"/>
  <c r="CB668" i="13"/>
  <c r="BZ668" i="13"/>
  <c r="BX668" i="13"/>
  <c r="BV668" i="13"/>
  <c r="BT668" i="13"/>
  <c r="BQ668" i="13"/>
  <c r="BO668" i="13"/>
  <c r="BJ668" i="13"/>
  <c r="BD668" i="13"/>
  <c r="AK668" i="13"/>
  <c r="AG668" i="13"/>
  <c r="AB668" i="13"/>
  <c r="X668" i="13"/>
  <c r="J668" i="13"/>
  <c r="CB667" i="13"/>
  <c r="BZ667" i="13"/>
  <c r="BX667" i="13"/>
  <c r="BV667" i="13"/>
  <c r="BT667" i="13"/>
  <c r="BQ667" i="13"/>
  <c r="BO667" i="13"/>
  <c r="BJ667" i="13"/>
  <c r="BD667" i="13"/>
  <c r="AK667" i="13"/>
  <c r="AG667" i="13"/>
  <c r="AB667" i="13"/>
  <c r="X667" i="13"/>
  <c r="J667" i="13"/>
  <c r="CB666" i="13"/>
  <c r="BZ666" i="13"/>
  <c r="BX666" i="13"/>
  <c r="BV666" i="13"/>
  <c r="BT666" i="13"/>
  <c r="BQ666" i="13"/>
  <c r="BO666" i="13"/>
  <c r="BJ666" i="13"/>
  <c r="BD666" i="13"/>
  <c r="AK666" i="13"/>
  <c r="AG666" i="13"/>
  <c r="AB666" i="13"/>
  <c r="X666" i="13"/>
  <c r="J666" i="13"/>
  <c r="CB692" i="13"/>
  <c r="BZ692" i="13"/>
  <c r="BX692" i="13"/>
  <c r="BV692" i="13"/>
  <c r="BT692" i="13"/>
  <c r="BQ692" i="13"/>
  <c r="BO692" i="13"/>
  <c r="BJ692" i="13"/>
  <c r="BD692" i="13"/>
  <c r="AK692" i="13"/>
  <c r="AG692" i="13"/>
  <c r="AB692" i="13"/>
  <c r="X692" i="13"/>
  <c r="J692" i="13"/>
  <c r="CB676" i="13"/>
  <c r="BZ676" i="13"/>
  <c r="BX676" i="13"/>
  <c r="BV676" i="13"/>
  <c r="BT676" i="13"/>
  <c r="BQ676" i="13"/>
  <c r="BO676" i="13"/>
  <c r="BJ676" i="13"/>
  <c r="BD676" i="13"/>
  <c r="AK676" i="13"/>
  <c r="AG676" i="13"/>
  <c r="AB676" i="13"/>
  <c r="X676" i="13"/>
  <c r="J676" i="13"/>
  <c r="CB675" i="13"/>
  <c r="BZ675" i="13"/>
  <c r="BX675" i="13"/>
  <c r="BV675" i="13"/>
  <c r="BT675" i="13"/>
  <c r="BQ675" i="13"/>
  <c r="BO675" i="13"/>
  <c r="BJ675" i="13"/>
  <c r="BD675" i="13"/>
  <c r="AK675" i="13"/>
  <c r="AG675" i="13"/>
  <c r="AB675" i="13"/>
  <c r="X675" i="13"/>
  <c r="J675" i="13"/>
  <c r="CB158" i="13"/>
  <c r="BZ158" i="13"/>
  <c r="BX158" i="13"/>
  <c r="BV158" i="13"/>
  <c r="BT158" i="13"/>
  <c r="BQ158" i="13"/>
  <c r="BO158" i="13"/>
  <c r="BJ158" i="13"/>
  <c r="BD158" i="13"/>
  <c r="AK158" i="13"/>
  <c r="AG158" i="13"/>
  <c r="AB158" i="13"/>
  <c r="X158" i="13"/>
  <c r="J158" i="13"/>
  <c r="CB157" i="13"/>
  <c r="BZ157" i="13"/>
  <c r="BX157" i="13"/>
  <c r="BV157" i="13"/>
  <c r="BT157" i="13"/>
  <c r="BQ157" i="13"/>
  <c r="BO157" i="13"/>
  <c r="BJ157" i="13"/>
  <c r="BD157" i="13"/>
  <c r="AK157" i="13"/>
  <c r="AG157" i="13"/>
  <c r="AB157" i="13"/>
  <c r="X157" i="13"/>
  <c r="J157" i="13"/>
  <c r="CB116" i="13"/>
  <c r="BZ116" i="13"/>
  <c r="BX116" i="13"/>
  <c r="BV116" i="13"/>
  <c r="BT116" i="13"/>
  <c r="BQ116" i="13"/>
  <c r="BO116" i="13"/>
  <c r="BJ116" i="13"/>
  <c r="BD116" i="13"/>
  <c r="AK116" i="13"/>
  <c r="AG116" i="13"/>
  <c r="AB116" i="13"/>
  <c r="X116" i="13"/>
  <c r="J116" i="13"/>
  <c r="CB1066" i="13"/>
  <c r="BZ1066" i="13"/>
  <c r="BX1066" i="13"/>
  <c r="BV1066" i="13"/>
  <c r="BT1066" i="13"/>
  <c r="BQ1066" i="13"/>
  <c r="BO1066" i="13"/>
  <c r="BJ1066" i="13"/>
  <c r="BD1066" i="13"/>
  <c r="AK1066" i="13"/>
  <c r="AG1066" i="13"/>
  <c r="AB1066" i="13"/>
  <c r="X1066" i="13"/>
  <c r="J1066" i="13"/>
  <c r="CB174" i="13"/>
  <c r="BZ174" i="13"/>
  <c r="BX174" i="13"/>
  <c r="BV174" i="13"/>
  <c r="BT174" i="13"/>
  <c r="BQ174" i="13"/>
  <c r="BO174" i="13"/>
  <c r="BJ174" i="13"/>
  <c r="BD174" i="13"/>
  <c r="AK174" i="13"/>
  <c r="AG174" i="13"/>
  <c r="AB174" i="13"/>
  <c r="X174" i="13"/>
  <c r="J174" i="13"/>
  <c r="CB114" i="13"/>
  <c r="BZ114" i="13"/>
  <c r="BX114" i="13"/>
  <c r="BV114" i="13"/>
  <c r="BT114" i="13"/>
  <c r="BQ114" i="13"/>
  <c r="BO114" i="13"/>
  <c r="BJ114" i="13"/>
  <c r="BD114" i="13"/>
  <c r="AK114" i="13"/>
  <c r="AG114" i="13"/>
  <c r="AB114" i="13"/>
  <c r="X114" i="13"/>
  <c r="J114" i="13"/>
  <c r="CB115" i="13"/>
  <c r="BZ115" i="13"/>
  <c r="BX115" i="13"/>
  <c r="BV115" i="13"/>
  <c r="BT115" i="13"/>
  <c r="BQ115" i="13"/>
  <c r="BO115" i="13"/>
  <c r="BJ115" i="13"/>
  <c r="BD115" i="13"/>
  <c r="AK115" i="13"/>
  <c r="AB115" i="13"/>
  <c r="X115" i="13"/>
  <c r="J115" i="13"/>
  <c r="CB119" i="13"/>
  <c r="BZ119" i="13"/>
  <c r="BX119" i="13"/>
  <c r="BV119" i="13"/>
  <c r="BT119" i="13"/>
  <c r="BQ119" i="13"/>
  <c r="BO119" i="13"/>
  <c r="BJ119" i="13"/>
  <c r="BD119" i="13"/>
  <c r="AK119" i="13"/>
  <c r="AG119" i="13"/>
  <c r="AB119" i="13"/>
  <c r="X119" i="13"/>
  <c r="J119" i="13"/>
  <c r="CB118" i="13"/>
  <c r="BZ118" i="13"/>
  <c r="BX118" i="13"/>
  <c r="BV118" i="13"/>
  <c r="BT118" i="13"/>
  <c r="BQ118" i="13"/>
  <c r="BO118" i="13"/>
  <c r="BJ118" i="13"/>
  <c r="BD118" i="13"/>
  <c r="AK118" i="13"/>
  <c r="AG118" i="13"/>
  <c r="AB118" i="13"/>
  <c r="X118" i="13"/>
  <c r="J118" i="13"/>
  <c r="CB117" i="13"/>
  <c r="BZ117" i="13"/>
  <c r="BX117" i="13"/>
  <c r="BV117" i="13"/>
  <c r="BT117" i="13"/>
  <c r="BQ117" i="13"/>
  <c r="BO117" i="13"/>
  <c r="BJ117" i="13"/>
  <c r="BD117" i="13"/>
  <c r="AK117" i="13"/>
  <c r="AG117" i="13"/>
  <c r="AB117" i="13"/>
  <c r="X117" i="13"/>
  <c r="J117" i="13"/>
  <c r="CB1062" i="13"/>
  <c r="BZ1062" i="13"/>
  <c r="BX1062" i="13"/>
  <c r="BV1062" i="13"/>
  <c r="BT1062" i="13"/>
  <c r="BQ1062" i="13"/>
  <c r="BO1062" i="13"/>
  <c r="BJ1062" i="13"/>
  <c r="BD1062" i="13"/>
  <c r="AK1062" i="13"/>
  <c r="AG1062" i="13"/>
  <c r="AB1062" i="13"/>
  <c r="X1062" i="13"/>
  <c r="J1062" i="13"/>
  <c r="CB16" i="13"/>
  <c r="BZ16" i="13"/>
  <c r="BX16" i="13"/>
  <c r="BV16" i="13"/>
  <c r="BT16" i="13"/>
  <c r="BQ16" i="13"/>
  <c r="BO16" i="13"/>
  <c r="BJ16" i="13"/>
  <c r="BD16" i="13"/>
  <c r="AK16" i="13"/>
  <c r="AG16" i="13"/>
  <c r="AB16" i="13"/>
  <c r="X16" i="13"/>
  <c r="J16" i="13"/>
  <c r="CB15" i="13"/>
  <c r="BZ15" i="13"/>
  <c r="BX15" i="13"/>
  <c r="BV15" i="13"/>
  <c r="BT15" i="13"/>
  <c r="BQ15" i="13"/>
  <c r="BO15" i="13"/>
  <c r="BJ15" i="13"/>
  <c r="BD15" i="13"/>
  <c r="AK15" i="13"/>
  <c r="AG15" i="13"/>
  <c r="AB15" i="13"/>
  <c r="X15" i="13"/>
  <c r="J15" i="13"/>
  <c r="CB11" i="13"/>
  <c r="BZ11" i="13"/>
  <c r="BX11" i="13"/>
  <c r="BV11" i="13"/>
  <c r="BT11" i="13"/>
  <c r="BQ11" i="13"/>
  <c r="BO11" i="13"/>
  <c r="BJ11" i="13"/>
  <c r="BD11" i="13"/>
  <c r="AK11" i="13"/>
  <c r="AG11" i="13"/>
  <c r="AB11" i="13"/>
  <c r="X11" i="13"/>
  <c r="J11" i="13"/>
  <c r="CB10" i="13"/>
  <c r="BZ10" i="13"/>
  <c r="BX10" i="13"/>
  <c r="BV10" i="13"/>
  <c r="BT10" i="13"/>
  <c r="BQ10" i="13"/>
  <c r="BO10" i="13"/>
  <c r="BJ10" i="13"/>
  <c r="BD10" i="13"/>
  <c r="AK10" i="13"/>
  <c r="AG10" i="13"/>
  <c r="AB10" i="13"/>
  <c r="X10" i="13"/>
  <c r="J10" i="13"/>
  <c r="CB168" i="13"/>
  <c r="BZ168" i="13"/>
  <c r="BX168" i="13"/>
  <c r="BV168" i="13"/>
  <c r="BT168" i="13"/>
  <c r="BQ168" i="13"/>
  <c r="BO168" i="13"/>
  <c r="BJ168" i="13"/>
  <c r="BD168" i="13"/>
  <c r="AK168" i="13"/>
  <c r="AG168" i="13"/>
  <c r="AB168" i="13"/>
  <c r="X168" i="13"/>
  <c r="J168" i="13"/>
  <c r="CB12" i="13"/>
  <c r="BZ12" i="13"/>
  <c r="BX12" i="13"/>
  <c r="BV12" i="13"/>
  <c r="BT12" i="13"/>
  <c r="BQ12" i="13"/>
  <c r="BO12" i="13"/>
  <c r="BJ12" i="13"/>
  <c r="BD12" i="13"/>
  <c r="AK12" i="13"/>
  <c r="AG12" i="13"/>
  <c r="AB12" i="13"/>
  <c r="X12" i="13"/>
  <c r="J12" i="13"/>
  <c r="CB90" i="13"/>
  <c r="BZ90" i="13"/>
  <c r="BX90" i="13"/>
  <c r="BV90" i="13"/>
  <c r="BT90" i="13"/>
  <c r="BQ90" i="13"/>
  <c r="BO90" i="13"/>
  <c r="BJ90" i="13"/>
  <c r="BD90" i="13"/>
  <c r="AK90" i="13"/>
  <c r="AG90" i="13"/>
  <c r="AB90" i="13"/>
  <c r="X90" i="13"/>
  <c r="J90" i="13"/>
  <c r="CB89" i="13"/>
  <c r="BZ89" i="13"/>
  <c r="BX89" i="13"/>
  <c r="BV89" i="13"/>
  <c r="BT89" i="13"/>
  <c r="BQ89" i="13"/>
  <c r="BO89" i="13"/>
  <c r="BJ89" i="13"/>
  <c r="BD89" i="13"/>
  <c r="AK89" i="13"/>
  <c r="AG89" i="13"/>
  <c r="AB89" i="13"/>
  <c r="X89" i="13"/>
  <c r="J89" i="13"/>
  <c r="CB135" i="13"/>
  <c r="BZ135" i="13"/>
  <c r="BX135" i="13"/>
  <c r="BV135" i="13"/>
  <c r="BT135" i="13"/>
  <c r="BQ135" i="13"/>
  <c r="BO135" i="13"/>
  <c r="BJ135" i="13"/>
  <c r="BD135" i="13"/>
  <c r="AK135" i="13"/>
  <c r="AG135" i="13"/>
  <c r="AB135" i="13"/>
  <c r="X135" i="13"/>
  <c r="J135" i="13"/>
  <c r="CB134" i="13"/>
  <c r="BZ134" i="13"/>
  <c r="BX134" i="13"/>
  <c r="BV134" i="13"/>
  <c r="BT134" i="13"/>
  <c r="BQ134" i="13"/>
  <c r="BO134" i="13"/>
  <c r="BJ134" i="13"/>
  <c r="BD134" i="13"/>
  <c r="AK134" i="13"/>
  <c r="AG134" i="13"/>
  <c r="AB134" i="13"/>
  <c r="X134" i="13"/>
  <c r="J134" i="13"/>
  <c r="CB47" i="13"/>
  <c r="BZ47" i="13"/>
  <c r="BX47" i="13"/>
  <c r="BV47" i="13"/>
  <c r="BT47" i="13"/>
  <c r="BQ47" i="13"/>
  <c r="BO47" i="13"/>
  <c r="BJ47" i="13"/>
  <c r="BD47" i="13"/>
  <c r="AK47" i="13"/>
  <c r="AG47" i="13"/>
  <c r="AB47" i="13"/>
  <c r="X47" i="13"/>
  <c r="J47" i="13"/>
  <c r="CB46" i="13"/>
  <c r="BZ46" i="13"/>
  <c r="BX46" i="13"/>
  <c r="BV46" i="13"/>
  <c r="BT46" i="13"/>
  <c r="BQ46" i="13"/>
  <c r="BO46" i="13"/>
  <c r="BJ46" i="13"/>
  <c r="BD46" i="13"/>
  <c r="AK46" i="13"/>
  <c r="AG46" i="13"/>
  <c r="AB46" i="13"/>
  <c r="X46" i="13"/>
  <c r="J46" i="13"/>
  <c r="CB181" i="13"/>
  <c r="BZ181" i="13"/>
  <c r="BX181" i="13"/>
  <c r="BV181" i="13"/>
  <c r="BT181" i="13"/>
  <c r="BQ181" i="13"/>
  <c r="BO181" i="13"/>
  <c r="BJ181" i="13"/>
  <c r="BD181" i="13"/>
  <c r="AK181" i="13"/>
  <c r="AG181" i="13"/>
  <c r="AB181" i="13"/>
  <c r="X181" i="13"/>
  <c r="J181" i="13"/>
  <c r="CB94" i="13"/>
  <c r="BZ94" i="13"/>
  <c r="BX94" i="13"/>
  <c r="BV94" i="13"/>
  <c r="BT94" i="13"/>
  <c r="BQ94" i="13"/>
  <c r="BO94" i="13"/>
  <c r="BJ94" i="13"/>
  <c r="BD94" i="13"/>
  <c r="AK94" i="13"/>
  <c r="AG94" i="13"/>
  <c r="AB94" i="13"/>
  <c r="X94" i="13"/>
  <c r="J94" i="13"/>
  <c r="CB96" i="13"/>
  <c r="BZ96" i="13"/>
  <c r="BX96" i="13"/>
  <c r="BV96" i="13"/>
  <c r="BT96" i="13"/>
  <c r="BQ96" i="13"/>
  <c r="BO96" i="13"/>
  <c r="BJ96" i="13"/>
  <c r="BD96" i="13"/>
  <c r="AK96" i="13"/>
  <c r="AG96" i="13"/>
  <c r="AB96" i="13"/>
  <c r="X96" i="13"/>
  <c r="J96" i="13"/>
  <c r="CB95" i="13"/>
  <c r="BZ95" i="13"/>
  <c r="BX95" i="13"/>
  <c r="BV95" i="13"/>
  <c r="BT95" i="13"/>
  <c r="BQ95" i="13"/>
  <c r="BO95" i="13"/>
  <c r="BJ95" i="13"/>
  <c r="BD95" i="13"/>
  <c r="AK95" i="13"/>
  <c r="AG95" i="13"/>
  <c r="AB95" i="13"/>
  <c r="X95" i="13"/>
  <c r="J95" i="13"/>
  <c r="CB41" i="13"/>
  <c r="BZ41" i="13"/>
  <c r="BX41" i="13"/>
  <c r="BV41" i="13"/>
  <c r="BT41" i="13"/>
  <c r="BQ41" i="13"/>
  <c r="BO41" i="13"/>
  <c r="BJ41" i="13"/>
  <c r="BD41" i="13"/>
  <c r="AK41" i="13"/>
  <c r="AG41" i="13"/>
  <c r="AB41" i="13"/>
  <c r="X41" i="13"/>
  <c r="J41" i="13"/>
  <c r="CB672" i="13"/>
  <c r="BZ672" i="13"/>
  <c r="BX672" i="13"/>
  <c r="BV672" i="13"/>
  <c r="BT672" i="13"/>
  <c r="BQ672" i="13"/>
  <c r="BO672" i="13"/>
  <c r="BJ672" i="13"/>
  <c r="BD672" i="13"/>
  <c r="AK672" i="13"/>
  <c r="AG672" i="13"/>
  <c r="AB672" i="13"/>
  <c r="X672" i="13"/>
  <c r="J672" i="13"/>
  <c r="CB163" i="13"/>
  <c r="BZ163" i="13"/>
  <c r="BX163" i="13"/>
  <c r="BV163" i="13"/>
  <c r="BT163" i="13"/>
  <c r="BQ163" i="13"/>
  <c r="BO163" i="13"/>
  <c r="BJ163" i="13"/>
  <c r="BD163" i="13"/>
  <c r="AK163" i="13"/>
  <c r="AG163" i="13"/>
  <c r="AB163" i="13"/>
  <c r="X163" i="13"/>
  <c r="J163" i="13"/>
  <c r="CB162" i="13"/>
  <c r="BZ162" i="13"/>
  <c r="BX162" i="13"/>
  <c r="BV162" i="13"/>
  <c r="BT162" i="13"/>
  <c r="BQ162" i="13"/>
  <c r="BO162" i="13"/>
  <c r="BJ162" i="13"/>
  <c r="BD162" i="13"/>
  <c r="AK162" i="13"/>
  <c r="AG162" i="13"/>
  <c r="AB162" i="13"/>
  <c r="X162" i="13"/>
  <c r="J162" i="13"/>
  <c r="CB65" i="13"/>
  <c r="BZ65" i="13"/>
  <c r="BX65" i="13"/>
  <c r="BV65" i="13"/>
  <c r="BT65" i="13"/>
  <c r="BQ65" i="13"/>
  <c r="BO65" i="13"/>
  <c r="BJ65" i="13"/>
  <c r="BD65" i="13"/>
  <c r="AK65" i="13"/>
  <c r="AG65" i="13"/>
  <c r="AB65" i="13"/>
  <c r="X65" i="13"/>
  <c r="J65" i="13"/>
  <c r="CB93" i="13"/>
  <c r="BZ93" i="13"/>
  <c r="BX93" i="13"/>
  <c r="BV93" i="13"/>
  <c r="BT93" i="13"/>
  <c r="BQ93" i="13"/>
  <c r="BO93" i="13"/>
  <c r="BJ93" i="13"/>
  <c r="BD93" i="13"/>
  <c r="AK93" i="13"/>
  <c r="AG93" i="13"/>
  <c r="AB93" i="13"/>
  <c r="X93" i="13"/>
  <c r="J93" i="13"/>
  <c r="CB92" i="13"/>
  <c r="BZ92" i="13"/>
  <c r="BX92" i="13"/>
  <c r="BV92" i="13"/>
  <c r="BT92" i="13"/>
  <c r="BQ92" i="13"/>
  <c r="BO92" i="13"/>
  <c r="BJ92" i="13"/>
  <c r="BD92" i="13"/>
  <c r="AK92" i="13"/>
  <c r="AG92" i="13"/>
  <c r="AB92" i="13"/>
  <c r="X92" i="13"/>
  <c r="J92" i="13"/>
  <c r="CB91" i="13"/>
  <c r="BZ91" i="13"/>
  <c r="BX91" i="13"/>
  <c r="BV91" i="13"/>
  <c r="BT91" i="13"/>
  <c r="BQ91" i="13"/>
  <c r="BO91" i="13"/>
  <c r="BJ91" i="13"/>
  <c r="BD91" i="13"/>
  <c r="AK91" i="13"/>
  <c r="AG91" i="13"/>
  <c r="AB91" i="13"/>
  <c r="X91" i="13"/>
  <c r="J91" i="13"/>
  <c r="CB1072" i="13"/>
  <c r="BZ1072" i="13"/>
  <c r="BX1072" i="13"/>
  <c r="BV1072" i="13"/>
  <c r="BT1072" i="13"/>
  <c r="BQ1072" i="13"/>
  <c r="BO1072" i="13"/>
  <c r="BJ1072" i="13"/>
  <c r="BD1072" i="13"/>
  <c r="AK1072" i="13"/>
  <c r="AG1072" i="13"/>
  <c r="AB1072" i="13"/>
  <c r="X1072" i="13"/>
  <c r="J1072" i="13"/>
  <c r="CB1071" i="13"/>
  <c r="BZ1071" i="13"/>
  <c r="BX1071" i="13"/>
  <c r="BV1071" i="13"/>
  <c r="BT1071" i="13"/>
  <c r="BQ1071" i="13"/>
  <c r="BO1071" i="13"/>
  <c r="BJ1071" i="13"/>
  <c r="BD1071" i="13"/>
  <c r="AK1071" i="13"/>
  <c r="AG1071" i="13"/>
  <c r="AB1071" i="13"/>
  <c r="X1071" i="13"/>
  <c r="J1071" i="13"/>
  <c r="CB105" i="13"/>
  <c r="BZ105" i="13"/>
  <c r="BX105" i="13"/>
  <c r="BV105" i="13"/>
  <c r="BT105" i="13"/>
  <c r="BQ105" i="13"/>
  <c r="BO105" i="13"/>
  <c r="BJ105" i="13"/>
  <c r="BD105" i="13"/>
  <c r="AK105" i="13"/>
  <c r="AG105" i="13"/>
  <c r="AB105" i="13"/>
  <c r="X105" i="13"/>
  <c r="J105" i="13"/>
  <c r="CB104" i="13"/>
  <c r="BZ104" i="13"/>
  <c r="BX104" i="13"/>
  <c r="BV104" i="13"/>
  <c r="BT104" i="13"/>
  <c r="BQ104" i="13"/>
  <c r="BO104" i="13"/>
  <c r="BJ104" i="13"/>
  <c r="BD104" i="13"/>
  <c r="AK104" i="13"/>
  <c r="AG104" i="13"/>
  <c r="AB104" i="13"/>
  <c r="X104" i="13"/>
  <c r="J104" i="13"/>
  <c r="CB103" i="13"/>
  <c r="BZ103" i="13"/>
  <c r="BX103" i="13"/>
  <c r="BV103" i="13"/>
  <c r="BT103" i="13"/>
  <c r="BQ103" i="13"/>
  <c r="BO103" i="13"/>
  <c r="BJ103" i="13"/>
  <c r="BD103" i="13"/>
  <c r="AK103" i="13"/>
  <c r="AG103" i="13"/>
  <c r="AB103" i="13"/>
  <c r="X103" i="13"/>
  <c r="J103" i="13"/>
  <c r="CB97" i="13"/>
  <c r="BZ97" i="13"/>
  <c r="BX97" i="13"/>
  <c r="BV97" i="13"/>
  <c r="BT97" i="13"/>
  <c r="BQ97" i="13"/>
  <c r="BO97" i="13"/>
  <c r="BJ97" i="13"/>
  <c r="BD97" i="13"/>
  <c r="AK97" i="13"/>
  <c r="AG97" i="13"/>
  <c r="AB97" i="13"/>
  <c r="X97" i="13"/>
  <c r="J97" i="13"/>
  <c r="CB1218" i="13"/>
  <c r="BZ1218" i="13"/>
  <c r="BX1218" i="13"/>
  <c r="BV1218" i="13"/>
  <c r="BT1218" i="13"/>
  <c r="BQ1218" i="13"/>
  <c r="BO1218" i="13"/>
  <c r="BJ1218" i="13"/>
  <c r="BD1218" i="13"/>
  <c r="AK1218" i="13"/>
  <c r="AG1218" i="13"/>
  <c r="AB1218" i="13"/>
  <c r="X1218" i="13"/>
  <c r="J1218" i="13"/>
  <c r="CB1217" i="13"/>
  <c r="BZ1217" i="13"/>
  <c r="BX1217" i="13"/>
  <c r="BV1217" i="13"/>
  <c r="BT1217" i="13"/>
  <c r="BQ1217" i="13"/>
  <c r="BO1217" i="13"/>
  <c r="BJ1217" i="13"/>
  <c r="BD1217" i="13"/>
  <c r="AK1217" i="13"/>
  <c r="AG1217" i="13"/>
  <c r="AB1217" i="13"/>
  <c r="X1217" i="13"/>
  <c r="J1217" i="13"/>
  <c r="CB1216" i="13"/>
  <c r="BZ1216" i="13"/>
  <c r="BX1216" i="13"/>
  <c r="BV1216" i="13"/>
  <c r="BT1216" i="13"/>
  <c r="BQ1216" i="13"/>
  <c r="BO1216" i="13"/>
  <c r="BJ1216" i="13"/>
  <c r="BD1216" i="13"/>
  <c r="AK1216" i="13"/>
  <c r="AG1216" i="13"/>
  <c r="AB1216" i="13"/>
  <c r="X1216" i="13"/>
  <c r="J1216" i="13"/>
  <c r="CB956" i="13"/>
  <c r="BZ956" i="13"/>
  <c r="BX956" i="13"/>
  <c r="BV956" i="13"/>
  <c r="BT956" i="13"/>
  <c r="BQ956" i="13"/>
  <c r="BO956" i="13"/>
  <c r="BJ956" i="13"/>
  <c r="BD956" i="13"/>
  <c r="AK956" i="13"/>
  <c r="AG956" i="13"/>
  <c r="AB956" i="13"/>
  <c r="X956" i="13"/>
  <c r="J956" i="13"/>
  <c r="CB955" i="13"/>
  <c r="BZ955" i="13"/>
  <c r="BX955" i="13"/>
  <c r="BV955" i="13"/>
  <c r="BT955" i="13"/>
  <c r="BQ955" i="13"/>
  <c r="BO955" i="13"/>
  <c r="BJ955" i="13"/>
  <c r="BD955" i="13"/>
  <c r="AK955" i="13"/>
  <c r="AG955" i="13"/>
  <c r="AB955" i="13"/>
  <c r="X955" i="13"/>
  <c r="J955" i="13"/>
  <c r="CB954" i="13"/>
  <c r="BZ954" i="13"/>
  <c r="BX954" i="13"/>
  <c r="BV954" i="13"/>
  <c r="BT954" i="13"/>
  <c r="BQ954" i="13"/>
  <c r="BO954" i="13"/>
  <c r="BJ954" i="13"/>
  <c r="BD954" i="13"/>
  <c r="AK954" i="13"/>
  <c r="AG954" i="13"/>
  <c r="AB954" i="13"/>
  <c r="X954" i="13"/>
  <c r="J954" i="13"/>
  <c r="CB957" i="13"/>
  <c r="BZ957" i="13"/>
  <c r="BX957" i="13"/>
  <c r="BV957" i="13"/>
  <c r="BT957" i="13"/>
  <c r="BQ957" i="13"/>
  <c r="BO957" i="13"/>
  <c r="BJ957" i="13"/>
  <c r="BD957" i="13"/>
  <c r="AK957" i="13"/>
  <c r="AG957" i="13"/>
  <c r="AB957" i="13"/>
  <c r="X957" i="13"/>
  <c r="J957" i="13"/>
  <c r="CB953" i="13"/>
  <c r="BZ953" i="13"/>
  <c r="BX953" i="13"/>
  <c r="BV953" i="13"/>
  <c r="BT953" i="13"/>
  <c r="BQ953" i="13"/>
  <c r="BO953" i="13"/>
  <c r="BJ953" i="13"/>
  <c r="BD953" i="13"/>
  <c r="AK953" i="13"/>
  <c r="AG953" i="13"/>
  <c r="AB953" i="13"/>
  <c r="X953" i="13"/>
  <c r="J953" i="13"/>
  <c r="CB245" i="13"/>
  <c r="BZ245" i="13"/>
  <c r="BX245" i="13"/>
  <c r="BV245" i="13"/>
  <c r="BT245" i="13"/>
  <c r="BQ245" i="13"/>
  <c r="BO245" i="13"/>
  <c r="BJ245" i="13"/>
  <c r="BD245" i="13"/>
  <c r="AK245" i="13"/>
  <c r="AG245" i="13"/>
  <c r="AB245" i="13"/>
  <c r="X245" i="13"/>
  <c r="J245" i="13"/>
  <c r="CB244" i="13"/>
  <c r="BZ244" i="13"/>
  <c r="BX244" i="13"/>
  <c r="BV244" i="13"/>
  <c r="BT244" i="13"/>
  <c r="BQ244" i="13"/>
  <c r="BO244" i="13"/>
  <c r="BJ244" i="13"/>
  <c r="BD244" i="13"/>
  <c r="AK244" i="13"/>
  <c r="AG244" i="13"/>
  <c r="AB244" i="13"/>
  <c r="X244" i="13"/>
  <c r="J244" i="13"/>
  <c r="CB610" i="13"/>
  <c r="BZ610" i="13"/>
  <c r="BX610" i="13"/>
  <c r="BV610" i="13"/>
  <c r="BT610" i="13"/>
  <c r="BQ610" i="13"/>
  <c r="BO610" i="13"/>
  <c r="BJ610" i="13"/>
  <c r="BD610" i="13"/>
  <c r="AK610" i="13"/>
  <c r="AG610" i="13"/>
  <c r="AB610" i="13"/>
  <c r="X610" i="13"/>
  <c r="J610" i="13"/>
  <c r="CB136" i="13"/>
  <c r="BZ136" i="13"/>
  <c r="BX136" i="13"/>
  <c r="BV136" i="13"/>
  <c r="BT136" i="13"/>
  <c r="BQ136" i="13"/>
  <c r="BO136" i="13"/>
  <c r="BJ136" i="13"/>
  <c r="BD136" i="13"/>
  <c r="AK136" i="13"/>
  <c r="AG136" i="13"/>
  <c r="AB136" i="13"/>
  <c r="X136" i="13"/>
  <c r="J136" i="13"/>
  <c r="CB396" i="13"/>
  <c r="BZ396" i="13"/>
  <c r="BX396" i="13"/>
  <c r="BV396" i="13"/>
  <c r="BT396" i="13"/>
  <c r="BQ396" i="13"/>
  <c r="BO396" i="13"/>
  <c r="BJ396" i="13"/>
  <c r="BD396" i="13"/>
  <c r="AK396" i="13"/>
  <c r="AG396" i="13"/>
  <c r="AB396" i="13"/>
  <c r="X396" i="13"/>
  <c r="J396" i="13"/>
  <c r="CB395" i="13"/>
  <c r="BZ395" i="13"/>
  <c r="BX395" i="13"/>
  <c r="BV395" i="13"/>
  <c r="BT395" i="13"/>
  <c r="BQ395" i="13"/>
  <c r="BO395" i="13"/>
  <c r="BJ395" i="13"/>
  <c r="BD395" i="13"/>
  <c r="AK395" i="13"/>
  <c r="AG395" i="13"/>
  <c r="AB395" i="13"/>
  <c r="X395" i="13"/>
  <c r="J395" i="13"/>
  <c r="CB394" i="13"/>
  <c r="BZ394" i="13"/>
  <c r="BX394" i="13"/>
  <c r="BV394" i="13"/>
  <c r="BT394" i="13"/>
  <c r="BQ394" i="13"/>
  <c r="BO394" i="13"/>
  <c r="BJ394" i="13"/>
  <c r="BD394" i="13"/>
  <c r="AK394" i="13"/>
  <c r="AG394" i="13"/>
  <c r="AB394" i="13"/>
  <c r="X394" i="13"/>
  <c r="J394" i="13"/>
  <c r="CB393" i="13"/>
  <c r="BZ393" i="13"/>
  <c r="BX393" i="13"/>
  <c r="BV393" i="13"/>
  <c r="BT393" i="13"/>
  <c r="BQ393" i="13"/>
  <c r="BO393" i="13"/>
  <c r="BJ393" i="13"/>
  <c r="BD393" i="13"/>
  <c r="AK393" i="13"/>
  <c r="AG393" i="13"/>
  <c r="AB393" i="13"/>
  <c r="X393" i="13"/>
  <c r="J393" i="13"/>
  <c r="CB425" i="13"/>
  <c r="BZ425" i="13"/>
  <c r="BX425" i="13"/>
  <c r="BV425" i="13"/>
  <c r="BT425" i="13"/>
  <c r="BQ425" i="13"/>
  <c r="BO425" i="13"/>
  <c r="BJ425" i="13"/>
  <c r="BD425" i="13"/>
  <c r="AK425" i="13"/>
  <c r="AG425" i="13"/>
  <c r="AB425" i="13"/>
  <c r="X425" i="13"/>
  <c r="J425" i="13"/>
  <c r="CB1212" i="13"/>
  <c r="BZ1212" i="13"/>
  <c r="BX1212" i="13"/>
  <c r="BV1212" i="13"/>
  <c r="BT1212" i="13"/>
  <c r="BQ1212" i="13"/>
  <c r="BO1212" i="13"/>
  <c r="BJ1212" i="13"/>
  <c r="BD1212" i="13"/>
  <c r="AK1212" i="13"/>
  <c r="AG1212" i="13"/>
  <c r="AB1212" i="13"/>
  <c r="X1212" i="13"/>
  <c r="J1212" i="13"/>
  <c r="CB1211" i="13"/>
  <c r="BZ1211" i="13"/>
  <c r="BX1211" i="13"/>
  <c r="BV1211" i="13"/>
  <c r="BT1211" i="13"/>
  <c r="BQ1211" i="13"/>
  <c r="BO1211" i="13"/>
  <c r="BJ1211" i="13"/>
  <c r="BD1211" i="13"/>
  <c r="AK1211" i="13"/>
  <c r="AG1211" i="13"/>
  <c r="AB1211" i="13"/>
  <c r="X1211" i="13"/>
  <c r="J1211" i="13"/>
  <c r="CB1210" i="13"/>
  <c r="BZ1210" i="13"/>
  <c r="BX1210" i="13"/>
  <c r="BV1210" i="13"/>
  <c r="BT1210" i="13"/>
  <c r="BQ1210" i="13"/>
  <c r="BO1210" i="13"/>
  <c r="BJ1210" i="13"/>
  <c r="BD1210" i="13"/>
  <c r="AK1210" i="13"/>
  <c r="AG1210" i="13"/>
  <c r="AB1210" i="13"/>
  <c r="X1210" i="13"/>
  <c r="J1210" i="13"/>
  <c r="CB1209" i="13"/>
  <c r="BZ1209" i="13"/>
  <c r="BX1209" i="13"/>
  <c r="BV1209" i="13"/>
  <c r="BT1209" i="13"/>
  <c r="BQ1209" i="13"/>
  <c r="BO1209" i="13"/>
  <c r="BJ1209" i="13"/>
  <c r="BD1209" i="13"/>
  <c r="AK1209" i="13"/>
  <c r="AG1209" i="13"/>
  <c r="AB1209" i="13"/>
  <c r="X1209" i="13"/>
  <c r="J1209" i="13"/>
  <c r="CB1208" i="13"/>
  <c r="BZ1208" i="13"/>
  <c r="BX1208" i="13"/>
  <c r="BV1208" i="13"/>
  <c r="BT1208" i="13"/>
  <c r="BQ1208" i="13"/>
  <c r="BO1208" i="13"/>
  <c r="BJ1208" i="13"/>
  <c r="BD1208" i="13"/>
  <c r="AK1208" i="13"/>
  <c r="AG1208" i="13"/>
  <c r="AB1208" i="13"/>
  <c r="X1208" i="13"/>
  <c r="J1208" i="13"/>
  <c r="CB1207" i="13"/>
  <c r="BZ1207" i="13"/>
  <c r="BX1207" i="13"/>
  <c r="BV1207" i="13"/>
  <c r="BT1207" i="13"/>
  <c r="BQ1207" i="13"/>
  <c r="BO1207" i="13"/>
  <c r="BJ1207" i="13"/>
  <c r="BD1207" i="13"/>
  <c r="AK1207" i="13"/>
  <c r="AG1207" i="13"/>
  <c r="AB1207" i="13"/>
  <c r="X1207" i="13"/>
  <c r="J1207" i="13"/>
  <c r="CB1183" i="13"/>
  <c r="BZ1183" i="13"/>
  <c r="BX1183" i="13"/>
  <c r="BV1183" i="13"/>
  <c r="BT1183" i="13"/>
  <c r="BQ1183" i="13"/>
  <c r="BO1183" i="13"/>
  <c r="BJ1183" i="13"/>
  <c r="BD1183" i="13"/>
  <c r="AK1183" i="13"/>
  <c r="AG1183" i="13"/>
  <c r="AB1183" i="13"/>
  <c r="X1183" i="13"/>
  <c r="J1183" i="13"/>
  <c r="CB1184" i="13"/>
  <c r="BZ1184" i="13"/>
  <c r="BX1184" i="13"/>
  <c r="BV1184" i="13"/>
  <c r="BT1184" i="13"/>
  <c r="BQ1184" i="13"/>
  <c r="BO1184" i="13"/>
  <c r="BJ1184" i="13"/>
  <c r="BD1184" i="13"/>
  <c r="AK1184" i="13"/>
  <c r="AG1184" i="13"/>
  <c r="AB1184" i="13"/>
  <c r="X1184" i="13"/>
  <c r="J1184" i="13"/>
  <c r="CB1170" i="13"/>
  <c r="BZ1170" i="13"/>
  <c r="BX1170" i="13"/>
  <c r="BV1170" i="13"/>
  <c r="BT1170" i="13"/>
  <c r="BQ1170" i="13"/>
  <c r="BO1170" i="13"/>
  <c r="BJ1170" i="13"/>
  <c r="BD1170" i="13"/>
  <c r="AK1170" i="13"/>
  <c r="AG1170" i="13"/>
  <c r="AB1170" i="13"/>
  <c r="X1170" i="13"/>
  <c r="J1170" i="13"/>
  <c r="CB1171" i="13"/>
  <c r="BZ1171" i="13"/>
  <c r="BX1171" i="13"/>
  <c r="BV1171" i="13"/>
  <c r="BT1171" i="13"/>
  <c r="BQ1171" i="13"/>
  <c r="BO1171" i="13"/>
  <c r="BJ1171" i="13"/>
  <c r="BD1171" i="13"/>
  <c r="AK1171" i="13"/>
  <c r="AG1171" i="13"/>
  <c r="AB1171" i="13"/>
  <c r="X1171" i="13"/>
  <c r="J1171" i="13"/>
  <c r="CB1177" i="13"/>
  <c r="BZ1177" i="13"/>
  <c r="BX1177" i="13"/>
  <c r="BV1177" i="13"/>
  <c r="BT1177" i="13"/>
  <c r="BQ1177" i="13"/>
  <c r="BO1177" i="13"/>
  <c r="BJ1177" i="13"/>
  <c r="BD1177" i="13"/>
  <c r="AK1177" i="13"/>
  <c r="AG1177" i="13"/>
  <c r="AB1177" i="13"/>
  <c r="X1177" i="13"/>
  <c r="J1177" i="13"/>
  <c r="CB1202" i="13"/>
  <c r="BZ1202" i="13"/>
  <c r="BX1202" i="13"/>
  <c r="BV1202" i="13"/>
  <c r="BT1202" i="13"/>
  <c r="BQ1202" i="13"/>
  <c r="BO1202" i="13"/>
  <c r="BJ1202" i="13"/>
  <c r="BD1202" i="13"/>
  <c r="AK1202" i="13"/>
  <c r="AG1202" i="13"/>
  <c r="AB1202" i="13"/>
  <c r="X1202" i="13"/>
  <c r="J1202" i="13"/>
  <c r="CB1201" i="13"/>
  <c r="BZ1201" i="13"/>
  <c r="BX1201" i="13"/>
  <c r="BV1201" i="13"/>
  <c r="BT1201" i="13"/>
  <c r="BQ1201" i="13"/>
  <c r="BO1201" i="13"/>
  <c r="BJ1201" i="13"/>
  <c r="BD1201" i="13"/>
  <c r="AK1201" i="13"/>
  <c r="AG1201" i="13"/>
  <c r="AB1201" i="13"/>
  <c r="X1201" i="13"/>
  <c r="J1201" i="13"/>
  <c r="CB1200" i="13"/>
  <c r="BZ1200" i="13"/>
  <c r="BX1200" i="13"/>
  <c r="BV1200" i="13"/>
  <c r="BT1200" i="13"/>
  <c r="BQ1200" i="13"/>
  <c r="BO1200" i="13"/>
  <c r="BJ1200" i="13"/>
  <c r="BD1200" i="13"/>
  <c r="AK1200" i="13"/>
  <c r="AG1200" i="13"/>
  <c r="AB1200" i="13"/>
  <c r="X1200" i="13"/>
  <c r="J1200" i="13"/>
  <c r="CB1199" i="13"/>
  <c r="BZ1199" i="13"/>
  <c r="BX1199" i="13"/>
  <c r="BV1199" i="13"/>
  <c r="BT1199" i="13"/>
  <c r="BQ1199" i="13"/>
  <c r="BO1199" i="13"/>
  <c r="BJ1199" i="13"/>
  <c r="BD1199" i="13"/>
  <c r="AK1199" i="13"/>
  <c r="AG1199" i="13"/>
  <c r="AB1199" i="13"/>
  <c r="X1199" i="13"/>
  <c r="J1199" i="13"/>
  <c r="CB1191" i="13"/>
  <c r="BZ1191" i="13"/>
  <c r="BX1191" i="13"/>
  <c r="BV1191" i="13"/>
  <c r="BT1191" i="13"/>
  <c r="BQ1191" i="13"/>
  <c r="BO1191" i="13"/>
  <c r="BJ1191" i="13"/>
  <c r="BD1191" i="13"/>
  <c r="AK1191" i="13"/>
  <c r="AG1191" i="13"/>
  <c r="AB1191" i="13"/>
  <c r="X1191" i="13"/>
  <c r="J1191" i="13"/>
  <c r="CB1185" i="13"/>
  <c r="BZ1185" i="13"/>
  <c r="BX1185" i="13"/>
  <c r="BV1185" i="13"/>
  <c r="BT1185" i="13"/>
  <c r="BQ1185" i="13"/>
  <c r="BO1185" i="13"/>
  <c r="BJ1185" i="13"/>
  <c r="BD1185" i="13"/>
  <c r="AK1185" i="13"/>
  <c r="AG1185" i="13"/>
  <c r="AB1185" i="13"/>
  <c r="X1185" i="13"/>
  <c r="J1185" i="13"/>
  <c r="CB1035" i="13"/>
  <c r="BZ1035" i="13"/>
  <c r="BX1035" i="13"/>
  <c r="BV1035" i="13"/>
  <c r="BT1035" i="13"/>
  <c r="BQ1035" i="13"/>
  <c r="BO1035" i="13"/>
  <c r="BJ1035" i="13"/>
  <c r="BD1035" i="13"/>
  <c r="AK1035" i="13"/>
  <c r="AG1035" i="13"/>
  <c r="AB1035" i="13"/>
  <c r="X1035" i="13"/>
  <c r="J1035" i="13"/>
  <c r="CB1029" i="13"/>
  <c r="BZ1029" i="13"/>
  <c r="BX1029" i="13"/>
  <c r="BV1029" i="13"/>
  <c r="BT1029" i="13"/>
  <c r="BQ1029" i="13"/>
  <c r="BO1029" i="13"/>
  <c r="BJ1029" i="13"/>
  <c r="BD1029" i="13"/>
  <c r="AK1029" i="13"/>
  <c r="AG1029" i="13"/>
  <c r="AB1029" i="13"/>
  <c r="X1029" i="13"/>
  <c r="J1029" i="13"/>
  <c r="CB1034" i="13"/>
  <c r="BZ1034" i="13"/>
  <c r="BX1034" i="13"/>
  <c r="BV1034" i="13"/>
  <c r="BT1034" i="13"/>
  <c r="BQ1034" i="13"/>
  <c r="BO1034" i="13"/>
  <c r="BJ1034" i="13"/>
  <c r="BD1034" i="13"/>
  <c r="AK1034" i="13"/>
  <c r="AG1034" i="13"/>
  <c r="AB1034" i="13"/>
  <c r="X1034" i="13"/>
  <c r="J1034" i="13"/>
  <c r="CB1054" i="13"/>
  <c r="BZ1054" i="13"/>
  <c r="BX1054" i="13"/>
  <c r="BV1054" i="13"/>
  <c r="BT1054" i="13"/>
  <c r="BQ1054" i="13"/>
  <c r="BO1054" i="13"/>
  <c r="BJ1054" i="13"/>
  <c r="BD1054" i="13"/>
  <c r="AK1054" i="13"/>
  <c r="AG1054" i="13"/>
  <c r="AB1054" i="13"/>
  <c r="X1054" i="13"/>
  <c r="J1054" i="13"/>
  <c r="CB1053" i="13"/>
  <c r="BZ1053" i="13"/>
  <c r="BX1053" i="13"/>
  <c r="BV1053" i="13"/>
  <c r="BT1053" i="13"/>
  <c r="BQ1053" i="13"/>
  <c r="BO1053" i="13"/>
  <c r="BJ1053" i="13"/>
  <c r="BD1053" i="13"/>
  <c r="AK1053" i="13"/>
  <c r="AG1053" i="13"/>
  <c r="AB1053" i="13"/>
  <c r="X1053" i="13"/>
  <c r="J1053" i="13"/>
  <c r="CB1052" i="13"/>
  <c r="BZ1052" i="13"/>
  <c r="BX1052" i="13"/>
  <c r="BV1052" i="13"/>
  <c r="BT1052" i="13"/>
  <c r="BQ1052" i="13"/>
  <c r="BO1052" i="13"/>
  <c r="BJ1052" i="13"/>
  <c r="BD1052" i="13"/>
  <c r="AK1052" i="13"/>
  <c r="AG1052" i="13"/>
  <c r="AB1052" i="13"/>
  <c r="X1052" i="13"/>
  <c r="J1052" i="13"/>
  <c r="CB1051" i="13"/>
  <c r="BZ1051" i="13"/>
  <c r="BX1051" i="13"/>
  <c r="BV1051" i="13"/>
  <c r="BT1051" i="13"/>
  <c r="BQ1051" i="13"/>
  <c r="BO1051" i="13"/>
  <c r="BJ1051" i="13"/>
  <c r="BD1051" i="13"/>
  <c r="AK1051" i="13"/>
  <c r="AG1051" i="13"/>
  <c r="AB1051" i="13"/>
  <c r="X1051" i="13"/>
  <c r="J1051" i="13"/>
  <c r="CB1050" i="13"/>
  <c r="BZ1050" i="13"/>
  <c r="BX1050" i="13"/>
  <c r="BV1050" i="13"/>
  <c r="BT1050" i="13"/>
  <c r="BQ1050" i="13"/>
  <c r="BO1050" i="13"/>
  <c r="BJ1050" i="13"/>
  <c r="BD1050" i="13"/>
  <c r="AK1050" i="13"/>
  <c r="AG1050" i="13"/>
  <c r="AB1050" i="13"/>
  <c r="X1050" i="13"/>
  <c r="J1050" i="13"/>
  <c r="CB1049" i="13"/>
  <c r="BZ1049" i="13"/>
  <c r="BX1049" i="13"/>
  <c r="BV1049" i="13"/>
  <c r="BT1049" i="13"/>
  <c r="BQ1049" i="13"/>
  <c r="BO1049" i="13"/>
  <c r="BJ1049" i="13"/>
  <c r="BD1049" i="13"/>
  <c r="AK1049" i="13"/>
  <c r="AG1049" i="13"/>
  <c r="AB1049" i="13"/>
  <c r="X1049" i="13"/>
  <c r="J1049" i="13"/>
  <c r="CB1048" i="13"/>
  <c r="BZ1048" i="13"/>
  <c r="BX1048" i="13"/>
  <c r="BV1048" i="13"/>
  <c r="BT1048" i="13"/>
  <c r="BQ1048" i="13"/>
  <c r="BO1048" i="13"/>
  <c r="BJ1048" i="13"/>
  <c r="BD1048" i="13"/>
  <c r="AK1048" i="13"/>
  <c r="AG1048" i="13"/>
  <c r="AB1048" i="13"/>
  <c r="X1048" i="13"/>
  <c r="J1048" i="13"/>
  <c r="CB1047" i="13"/>
  <c r="BZ1047" i="13"/>
  <c r="BX1047" i="13"/>
  <c r="BV1047" i="13"/>
  <c r="BT1047" i="13"/>
  <c r="BQ1047" i="13"/>
  <c r="BO1047" i="13"/>
  <c r="BJ1047" i="13"/>
  <c r="BD1047" i="13"/>
  <c r="AK1047" i="13"/>
  <c r="AG1047" i="13"/>
  <c r="AB1047" i="13"/>
  <c r="X1047" i="13"/>
  <c r="J1047" i="13"/>
  <c r="CB123" i="13"/>
  <c r="BZ123" i="13"/>
  <c r="BX123" i="13"/>
  <c r="BV123" i="13"/>
  <c r="BT123" i="13"/>
  <c r="BQ123" i="13"/>
  <c r="BO123" i="13"/>
  <c r="BJ123" i="13"/>
  <c r="BD123" i="13"/>
  <c r="AK123" i="13"/>
  <c r="AG123" i="13"/>
  <c r="AB123" i="13"/>
  <c r="X123" i="13"/>
  <c r="J123" i="13"/>
  <c r="CB122" i="13"/>
  <c r="BZ122" i="13"/>
  <c r="BX122" i="13"/>
  <c r="BV122" i="13"/>
  <c r="BT122" i="13"/>
  <c r="BQ122" i="13"/>
  <c r="BO122" i="13"/>
  <c r="BJ122" i="13"/>
  <c r="BD122" i="13"/>
  <c r="AK122" i="13"/>
  <c r="AG122" i="13"/>
  <c r="AB122" i="13"/>
  <c r="X122" i="13"/>
  <c r="J122" i="13"/>
  <c r="CB1060" i="13"/>
  <c r="BZ1060" i="13"/>
  <c r="BX1060" i="13"/>
  <c r="BV1060" i="13"/>
  <c r="BT1060" i="13"/>
  <c r="BQ1060" i="13"/>
  <c r="BO1060" i="13"/>
  <c r="BJ1060" i="13"/>
  <c r="BD1060" i="13"/>
  <c r="AK1060" i="13"/>
  <c r="AG1060" i="13"/>
  <c r="AB1060" i="13"/>
  <c r="X1060" i="13"/>
  <c r="J1060" i="13"/>
  <c r="CB139" i="13"/>
  <c r="BZ139" i="13"/>
  <c r="BX139" i="13"/>
  <c r="BV139" i="13"/>
  <c r="BT139" i="13"/>
  <c r="BQ139" i="13"/>
  <c r="BO139" i="13"/>
  <c r="BJ139" i="13"/>
  <c r="BD139" i="13"/>
  <c r="AK139" i="13"/>
  <c r="AG139" i="13"/>
  <c r="AB139" i="13"/>
  <c r="X139" i="13"/>
  <c r="J139" i="13"/>
  <c r="CB138" i="13"/>
  <c r="BZ138" i="13"/>
  <c r="BX138" i="13"/>
  <c r="BV138" i="13"/>
  <c r="BT138" i="13"/>
  <c r="BQ138" i="13"/>
  <c r="BO138" i="13"/>
  <c r="BJ138" i="13"/>
  <c r="BD138" i="13"/>
  <c r="AK138" i="13"/>
  <c r="AG138" i="13"/>
  <c r="AB138" i="13"/>
  <c r="X138" i="13"/>
  <c r="J138" i="13"/>
  <c r="CB137" i="13"/>
  <c r="BZ137" i="13"/>
  <c r="BX137" i="13"/>
  <c r="BV137" i="13"/>
  <c r="BT137" i="13"/>
  <c r="BQ137" i="13"/>
  <c r="BO137" i="13"/>
  <c r="BJ137" i="13"/>
  <c r="BD137" i="13"/>
  <c r="AK137" i="13"/>
  <c r="AG137" i="13"/>
  <c r="AB137" i="13"/>
  <c r="X137" i="13"/>
  <c r="J137" i="13"/>
  <c r="CB79" i="13"/>
  <c r="BZ79" i="13"/>
  <c r="BX79" i="13"/>
  <c r="BV79" i="13"/>
  <c r="BT79" i="13"/>
  <c r="BQ79" i="13"/>
  <c r="BO79" i="13"/>
  <c r="BJ79" i="13"/>
  <c r="BD79" i="13"/>
  <c r="AK79" i="13"/>
  <c r="AG79" i="13"/>
  <c r="AB79" i="13"/>
  <c r="X79" i="13"/>
  <c r="J79" i="13"/>
  <c r="CB85" i="13"/>
  <c r="BZ85" i="13"/>
  <c r="BX85" i="13"/>
  <c r="BV85" i="13"/>
  <c r="BT85" i="13"/>
  <c r="BQ85" i="13"/>
  <c r="BO85" i="13"/>
  <c r="BJ85" i="13"/>
  <c r="BD85" i="13"/>
  <c r="AK85" i="13"/>
  <c r="AG85" i="13"/>
  <c r="AB85" i="13"/>
  <c r="X85" i="13"/>
  <c r="J85" i="13"/>
  <c r="CB1157" i="13"/>
  <c r="BZ1157" i="13"/>
  <c r="BX1157" i="13"/>
  <c r="BV1157" i="13"/>
  <c r="BT1157" i="13"/>
  <c r="BQ1157" i="13"/>
  <c r="BO1157" i="13"/>
  <c r="BJ1157" i="13"/>
  <c r="BD1157" i="13"/>
  <c r="AK1157" i="13"/>
  <c r="AG1157" i="13"/>
  <c r="AB1157" i="13"/>
  <c r="X1157" i="13"/>
  <c r="J1157" i="13"/>
  <c r="CB1156" i="13"/>
  <c r="BZ1156" i="13"/>
  <c r="BX1156" i="13"/>
  <c r="BV1156" i="13"/>
  <c r="BT1156" i="13"/>
  <c r="BQ1156" i="13"/>
  <c r="BO1156" i="13"/>
  <c r="BJ1156" i="13"/>
  <c r="BD1156" i="13"/>
  <c r="AK1156" i="13"/>
  <c r="AG1156" i="13"/>
  <c r="AB1156" i="13"/>
  <c r="X1156" i="13"/>
  <c r="J1156" i="13"/>
  <c r="CB1186" i="13"/>
  <c r="BZ1186" i="13"/>
  <c r="BX1186" i="13"/>
  <c r="BV1186" i="13"/>
  <c r="BT1186" i="13"/>
  <c r="BQ1186" i="13"/>
  <c r="BO1186" i="13"/>
  <c r="BJ1186" i="13"/>
  <c r="BD1186" i="13"/>
  <c r="AK1186" i="13"/>
  <c r="AG1186" i="13"/>
  <c r="AB1186" i="13"/>
  <c r="X1186" i="13"/>
  <c r="J1186" i="13"/>
  <c r="CB1187" i="13"/>
  <c r="BZ1187" i="13"/>
  <c r="BX1187" i="13"/>
  <c r="BV1187" i="13"/>
  <c r="BT1187" i="13"/>
  <c r="BQ1187" i="13"/>
  <c r="BO1187" i="13"/>
  <c r="BJ1187" i="13"/>
  <c r="BD1187" i="13"/>
  <c r="AK1187" i="13"/>
  <c r="AG1187" i="13"/>
  <c r="AB1187" i="13"/>
  <c r="X1187" i="13"/>
  <c r="J1187" i="13"/>
  <c r="CB1065" i="13"/>
  <c r="BZ1065" i="13"/>
  <c r="BX1065" i="13"/>
  <c r="BV1065" i="13"/>
  <c r="BT1065" i="13"/>
  <c r="BQ1065" i="13"/>
  <c r="BO1065" i="13"/>
  <c r="BJ1065" i="13"/>
  <c r="BD1065" i="13"/>
  <c r="AK1065" i="13"/>
  <c r="AG1065" i="13"/>
  <c r="AB1065" i="13"/>
  <c r="X1065" i="13"/>
  <c r="J1065" i="13"/>
  <c r="CB76" i="13"/>
  <c r="BZ76" i="13"/>
  <c r="BX76" i="13"/>
  <c r="BV76" i="13"/>
  <c r="BT76" i="13"/>
  <c r="BQ76" i="13"/>
  <c r="BO76" i="13"/>
  <c r="BJ76" i="13"/>
  <c r="BD76" i="13"/>
  <c r="AK76" i="13"/>
  <c r="AG76" i="13"/>
  <c r="AB76" i="13"/>
  <c r="X76" i="13"/>
  <c r="J76" i="13"/>
  <c r="CB75" i="13"/>
  <c r="BZ75" i="13"/>
  <c r="BX75" i="13"/>
  <c r="BV75" i="13"/>
  <c r="BT75" i="13"/>
  <c r="BQ75" i="13"/>
  <c r="BO75" i="13"/>
  <c r="BJ75" i="13"/>
  <c r="BD75" i="13"/>
  <c r="AK75" i="13"/>
  <c r="AG75" i="13"/>
  <c r="AB75" i="13"/>
  <c r="X75" i="13"/>
  <c r="J75" i="13"/>
  <c r="CB74" i="13"/>
  <c r="BZ74" i="13"/>
  <c r="BX74" i="13"/>
  <c r="BV74" i="13"/>
  <c r="BT74" i="13"/>
  <c r="BQ74" i="13"/>
  <c r="BO74" i="13"/>
  <c r="BJ74" i="13"/>
  <c r="BD74" i="13"/>
  <c r="AK74" i="13"/>
  <c r="AG74" i="13"/>
  <c r="AB74" i="13"/>
  <c r="X74" i="13"/>
  <c r="J74" i="13"/>
  <c r="CB73" i="13"/>
  <c r="BZ73" i="13"/>
  <c r="BX73" i="13"/>
  <c r="BV73" i="13"/>
  <c r="BT73" i="13"/>
  <c r="BQ73" i="13"/>
  <c r="BO73" i="13"/>
  <c r="BJ73" i="13"/>
  <c r="BD73" i="13"/>
  <c r="AK73" i="13"/>
  <c r="AG73" i="13"/>
  <c r="AB73" i="13"/>
  <c r="X73" i="13"/>
  <c r="J73" i="13"/>
  <c r="CB167" i="13"/>
  <c r="BZ167" i="13"/>
  <c r="BX167" i="13"/>
  <c r="BV167" i="13"/>
  <c r="BT167" i="13"/>
  <c r="BQ167" i="13"/>
  <c r="BO167" i="13"/>
  <c r="BJ167" i="13"/>
  <c r="BD167" i="13"/>
  <c r="AK167" i="13"/>
  <c r="AG167" i="13"/>
  <c r="AB167" i="13"/>
  <c r="X167" i="13"/>
  <c r="J167" i="13"/>
  <c r="CB72" i="13"/>
  <c r="BZ72" i="13"/>
  <c r="BX72" i="13"/>
  <c r="BV72" i="13"/>
  <c r="BT72" i="13"/>
  <c r="BQ72" i="13"/>
  <c r="BO72" i="13"/>
  <c r="BJ72" i="13"/>
  <c r="BD72" i="13"/>
  <c r="AK72" i="13"/>
  <c r="AG72" i="13"/>
  <c r="AB72" i="13"/>
  <c r="X72" i="13"/>
  <c r="J72" i="13"/>
  <c r="CB71" i="13"/>
  <c r="BZ71" i="13"/>
  <c r="BX71" i="13"/>
  <c r="BV71" i="13"/>
  <c r="BT71" i="13"/>
  <c r="BQ71" i="13"/>
  <c r="BO71" i="13"/>
  <c r="BJ71" i="13"/>
  <c r="BD71" i="13"/>
  <c r="AK71" i="13"/>
  <c r="AG71" i="13"/>
  <c r="AB71" i="13"/>
  <c r="X71" i="13"/>
  <c r="J71" i="13"/>
  <c r="CB1128" i="13"/>
  <c r="BZ1128" i="13"/>
  <c r="BX1128" i="13"/>
  <c r="BV1128" i="13"/>
  <c r="BT1128" i="13"/>
  <c r="BQ1128" i="13"/>
  <c r="BO1128" i="13"/>
  <c r="BJ1128" i="13"/>
  <c r="BD1128" i="13"/>
  <c r="AK1128" i="13"/>
  <c r="AG1128" i="13"/>
  <c r="AB1128" i="13"/>
  <c r="X1128" i="13"/>
  <c r="J1128" i="13"/>
  <c r="CB1127" i="13"/>
  <c r="BZ1127" i="13"/>
  <c r="BX1127" i="13"/>
  <c r="BV1127" i="13"/>
  <c r="BT1127" i="13"/>
  <c r="BQ1127" i="13"/>
  <c r="BO1127" i="13"/>
  <c r="BJ1127" i="13"/>
  <c r="BD1127" i="13"/>
  <c r="AK1127" i="13"/>
  <c r="AG1127" i="13"/>
  <c r="AB1127" i="13"/>
  <c r="X1127" i="13"/>
  <c r="J1127" i="13"/>
  <c r="CB1126" i="13"/>
  <c r="BZ1126" i="13"/>
  <c r="BX1126" i="13"/>
  <c r="BV1126" i="13"/>
  <c r="BT1126" i="13"/>
  <c r="BQ1126" i="13"/>
  <c r="BO1126" i="13"/>
  <c r="BJ1126" i="13"/>
  <c r="BD1126" i="13"/>
  <c r="AK1126" i="13"/>
  <c r="AG1126" i="13"/>
  <c r="AB1126" i="13"/>
  <c r="X1126" i="13"/>
  <c r="J1126" i="13"/>
  <c r="CB1017" i="13"/>
  <c r="BZ1017" i="13"/>
  <c r="BX1017" i="13"/>
  <c r="BV1017" i="13"/>
  <c r="BT1017" i="13"/>
  <c r="BQ1017" i="13"/>
  <c r="BO1017" i="13"/>
  <c r="BJ1017" i="13"/>
  <c r="BD1017" i="13"/>
  <c r="AK1017" i="13"/>
  <c r="AG1017" i="13"/>
  <c r="AB1017" i="13"/>
  <c r="X1017" i="13"/>
  <c r="J1017" i="13"/>
  <c r="CB1016" i="13"/>
  <c r="BZ1016" i="13"/>
  <c r="BX1016" i="13"/>
  <c r="BV1016" i="13"/>
  <c r="BT1016" i="13"/>
  <c r="BQ1016" i="13"/>
  <c r="BO1016" i="13"/>
  <c r="BJ1016" i="13"/>
  <c r="BD1016" i="13"/>
  <c r="AK1016" i="13"/>
  <c r="AG1016" i="13"/>
  <c r="AB1016" i="13"/>
  <c r="X1016" i="13"/>
  <c r="J1016" i="13"/>
  <c r="CB1015" i="13"/>
  <c r="BZ1015" i="13"/>
  <c r="BX1015" i="13"/>
  <c r="BV1015" i="13"/>
  <c r="BT1015" i="13"/>
  <c r="BQ1015" i="13"/>
  <c r="BO1015" i="13"/>
  <c r="BJ1015" i="13"/>
  <c r="BD1015" i="13"/>
  <c r="AK1015" i="13"/>
  <c r="AG1015" i="13"/>
  <c r="AB1015" i="13"/>
  <c r="X1015" i="13"/>
  <c r="J1015" i="13"/>
  <c r="CB1119" i="13"/>
  <c r="BZ1119" i="13"/>
  <c r="BX1119" i="13"/>
  <c r="BV1119" i="13"/>
  <c r="BT1119" i="13"/>
  <c r="BQ1119" i="13"/>
  <c r="BO1119" i="13"/>
  <c r="BJ1119" i="13"/>
  <c r="BD1119" i="13"/>
  <c r="AK1119" i="13"/>
  <c r="AG1119" i="13"/>
  <c r="AB1119" i="13"/>
  <c r="X1119" i="13"/>
  <c r="J1119" i="13"/>
  <c r="CB1120" i="13"/>
  <c r="BZ1120" i="13"/>
  <c r="BX1120" i="13"/>
  <c r="BV1120" i="13"/>
  <c r="BT1120" i="13"/>
  <c r="BQ1120" i="13"/>
  <c r="BO1120" i="13"/>
  <c r="BJ1120" i="13"/>
  <c r="BD1120" i="13"/>
  <c r="AK1120" i="13"/>
  <c r="AG1120" i="13"/>
  <c r="AB1120" i="13"/>
  <c r="X1120" i="13"/>
  <c r="J1120" i="13"/>
  <c r="CB1023" i="13"/>
  <c r="BZ1023" i="13"/>
  <c r="BX1023" i="13"/>
  <c r="BV1023" i="13"/>
  <c r="BT1023" i="13"/>
  <c r="BQ1023" i="13"/>
  <c r="BO1023" i="13"/>
  <c r="BJ1023" i="13"/>
  <c r="BD1023" i="13"/>
  <c r="AK1023" i="13"/>
  <c r="AG1023" i="13"/>
  <c r="AB1023" i="13"/>
  <c r="X1023" i="13"/>
  <c r="J1023" i="13"/>
  <c r="CB1022" i="13"/>
  <c r="BZ1022" i="13"/>
  <c r="BX1022" i="13"/>
  <c r="BV1022" i="13"/>
  <c r="BT1022" i="13"/>
  <c r="BQ1022" i="13"/>
  <c r="BO1022" i="13"/>
  <c r="BJ1022" i="13"/>
  <c r="BD1022" i="13"/>
  <c r="AK1022" i="13"/>
  <c r="AG1022" i="13"/>
  <c r="AB1022" i="13"/>
  <c r="X1022" i="13"/>
  <c r="J1022" i="13"/>
  <c r="CB1033" i="13"/>
  <c r="BZ1033" i="13"/>
  <c r="BX1033" i="13"/>
  <c r="BV1033" i="13"/>
  <c r="BT1033" i="13"/>
  <c r="BQ1033" i="13"/>
  <c r="BO1033" i="13"/>
  <c r="BJ1033" i="13"/>
  <c r="BD1033" i="13"/>
  <c r="AK1033" i="13"/>
  <c r="AG1033" i="13"/>
  <c r="AB1033" i="13"/>
  <c r="X1033" i="13"/>
  <c r="J1033" i="13"/>
  <c r="CB1020" i="13"/>
  <c r="BZ1020" i="13"/>
  <c r="BX1020" i="13"/>
  <c r="BV1020" i="13"/>
  <c r="BT1020" i="13"/>
  <c r="BQ1020" i="13"/>
  <c r="BO1020" i="13"/>
  <c r="BJ1020" i="13"/>
  <c r="BD1020" i="13"/>
  <c r="AK1020" i="13"/>
  <c r="AG1020" i="13"/>
  <c r="AB1020" i="13"/>
  <c r="X1020" i="13"/>
  <c r="J1020" i="13"/>
  <c r="CB1021" i="13"/>
  <c r="BZ1021" i="13"/>
  <c r="BX1021" i="13"/>
  <c r="BV1021" i="13"/>
  <c r="BT1021" i="13"/>
  <c r="BQ1021" i="13"/>
  <c r="BO1021" i="13"/>
  <c r="BJ1021" i="13"/>
  <c r="BD1021" i="13"/>
  <c r="AK1021" i="13"/>
  <c r="AG1021" i="13"/>
  <c r="AB1021" i="13"/>
  <c r="X1021" i="13"/>
  <c r="J1021" i="13"/>
  <c r="CB621" i="13"/>
  <c r="BZ621" i="13"/>
  <c r="BX621" i="13"/>
  <c r="BV621" i="13"/>
  <c r="BT621" i="13"/>
  <c r="BQ621" i="13"/>
  <c r="BO621" i="13"/>
  <c r="BJ621" i="13"/>
  <c r="BD621" i="13"/>
  <c r="AK621" i="13"/>
  <c r="AG621" i="13"/>
  <c r="AB621" i="13"/>
  <c r="X621" i="13"/>
  <c r="J621" i="13"/>
  <c r="CB602" i="13"/>
  <c r="BZ602" i="13"/>
  <c r="BX602" i="13"/>
  <c r="BV602" i="13"/>
  <c r="BT602" i="13"/>
  <c r="BQ602" i="13"/>
  <c r="BO602" i="13"/>
  <c r="BJ602" i="13"/>
  <c r="BD602" i="13"/>
  <c r="AK602" i="13"/>
  <c r="AG602" i="13"/>
  <c r="AB602" i="13"/>
  <c r="X602" i="13"/>
  <c r="J602" i="13"/>
  <c r="CB601" i="13"/>
  <c r="BZ601" i="13"/>
  <c r="BX601" i="13"/>
  <c r="BV601" i="13"/>
  <c r="BT601" i="13"/>
  <c r="BQ601" i="13"/>
  <c r="BO601" i="13"/>
  <c r="BJ601" i="13"/>
  <c r="BD601" i="13"/>
  <c r="AK601" i="13"/>
  <c r="AG601" i="13"/>
  <c r="AB601" i="13"/>
  <c r="X601" i="13"/>
  <c r="J601" i="13"/>
  <c r="CB1057" i="13"/>
  <c r="BZ1057" i="13"/>
  <c r="BX1057" i="13"/>
  <c r="BV1057" i="13"/>
  <c r="BT1057" i="13"/>
  <c r="BQ1057" i="13"/>
  <c r="BO1057" i="13"/>
  <c r="BJ1057" i="13"/>
  <c r="BD1057" i="13"/>
  <c r="AK1057" i="13"/>
  <c r="AG1057" i="13"/>
  <c r="AB1057" i="13"/>
  <c r="X1057" i="13"/>
  <c r="J1057" i="13"/>
  <c r="CB1058" i="13"/>
  <c r="BZ1058" i="13"/>
  <c r="BX1058" i="13"/>
  <c r="BV1058" i="13"/>
  <c r="BT1058" i="13"/>
  <c r="BQ1058" i="13"/>
  <c r="BO1058" i="13"/>
  <c r="BJ1058" i="13"/>
  <c r="BD1058" i="13"/>
  <c r="AK1058" i="13"/>
  <c r="AG1058" i="13"/>
  <c r="AB1058" i="13"/>
  <c r="X1058" i="13"/>
  <c r="J1058" i="13"/>
  <c r="CB1161" i="13"/>
  <c r="BZ1161" i="13"/>
  <c r="BX1161" i="13"/>
  <c r="BV1161" i="13"/>
  <c r="BT1161" i="13"/>
  <c r="BQ1161" i="13"/>
  <c r="BO1161" i="13"/>
  <c r="BJ1161" i="13"/>
  <c r="BD1161" i="13"/>
  <c r="AK1161" i="13"/>
  <c r="AG1161" i="13"/>
  <c r="AB1161" i="13"/>
  <c r="X1161" i="13"/>
  <c r="J1161" i="13"/>
  <c r="CB678" i="13"/>
  <c r="BZ678" i="13"/>
  <c r="BX678" i="13"/>
  <c r="BV678" i="13"/>
  <c r="BT678" i="13"/>
  <c r="BQ678" i="13"/>
  <c r="BO678" i="13"/>
  <c r="BJ678" i="13"/>
  <c r="BD678" i="13"/>
  <c r="AK678" i="13"/>
  <c r="AG678" i="13"/>
  <c r="AB678" i="13"/>
  <c r="X678" i="13"/>
  <c r="J678" i="13"/>
  <c r="CB628" i="13"/>
  <c r="BZ628" i="13"/>
  <c r="BX628" i="13"/>
  <c r="BV628" i="13"/>
  <c r="BT628" i="13"/>
  <c r="BQ628" i="13"/>
  <c r="BO628" i="13"/>
  <c r="BJ628" i="13"/>
  <c r="BD628" i="13"/>
  <c r="AK628" i="13"/>
  <c r="AG628" i="13"/>
  <c r="AB628" i="13"/>
  <c r="X628" i="13"/>
  <c r="J628" i="13"/>
  <c r="CB631" i="13"/>
  <c r="BZ631" i="13"/>
  <c r="BX631" i="13"/>
  <c r="BV631" i="13"/>
  <c r="BT631" i="13"/>
  <c r="BQ631" i="13"/>
  <c r="BO631" i="13"/>
  <c r="BJ631" i="13"/>
  <c r="BD631" i="13"/>
  <c r="AK631" i="13"/>
  <c r="AG631" i="13"/>
  <c r="AB631" i="13"/>
  <c r="X631" i="13"/>
  <c r="J631" i="13"/>
  <c r="CB684" i="13"/>
  <c r="BZ684" i="13"/>
  <c r="BX684" i="13"/>
  <c r="BV684" i="13"/>
  <c r="BT684" i="13"/>
  <c r="BQ684" i="13"/>
  <c r="BO684" i="13"/>
  <c r="BJ684" i="13"/>
  <c r="BD684" i="13"/>
  <c r="AK684" i="13"/>
  <c r="AG684" i="13"/>
  <c r="AB684" i="13"/>
  <c r="X684" i="13"/>
  <c r="J684" i="13"/>
  <c r="CB683" i="13"/>
  <c r="BZ683" i="13"/>
  <c r="BX683" i="13"/>
  <c r="BV683" i="13"/>
  <c r="BT683" i="13"/>
  <c r="BQ683" i="13"/>
  <c r="BO683" i="13"/>
  <c r="BJ683" i="13"/>
  <c r="BD683" i="13"/>
  <c r="AK683" i="13"/>
  <c r="AG683" i="13"/>
  <c r="AB683" i="13"/>
  <c r="X683" i="13"/>
  <c r="J683" i="13"/>
  <c r="CB682" i="13"/>
  <c r="BZ682" i="13"/>
  <c r="BX682" i="13"/>
  <c r="BV682" i="13"/>
  <c r="BT682" i="13"/>
  <c r="BQ682" i="13"/>
  <c r="BO682" i="13"/>
  <c r="BJ682" i="13"/>
  <c r="BD682" i="13"/>
  <c r="AK682" i="13"/>
  <c r="AG682" i="13"/>
  <c r="AB682" i="13"/>
  <c r="X682" i="13"/>
  <c r="J682" i="13"/>
  <c r="CB623" i="13"/>
  <c r="BZ623" i="13"/>
  <c r="BX623" i="13"/>
  <c r="BV623" i="13"/>
  <c r="BT623" i="13"/>
  <c r="BQ623" i="13"/>
  <c r="BO623" i="13"/>
  <c r="BJ623" i="13"/>
  <c r="BD623" i="13"/>
  <c r="AK623" i="13"/>
  <c r="AG623" i="13"/>
  <c r="AB623" i="13"/>
  <c r="X623" i="13"/>
  <c r="J623" i="13"/>
  <c r="CB624" i="13"/>
  <c r="BZ624" i="13"/>
  <c r="BX624" i="13"/>
  <c r="BV624" i="13"/>
  <c r="BT624" i="13"/>
  <c r="BQ624" i="13"/>
  <c r="BO624" i="13"/>
  <c r="BJ624" i="13"/>
  <c r="BD624" i="13"/>
  <c r="AK624" i="13"/>
  <c r="AG624" i="13"/>
  <c r="AB624" i="13"/>
  <c r="X624" i="13"/>
  <c r="J624" i="13"/>
  <c r="CB681" i="13"/>
  <c r="BZ681" i="13"/>
  <c r="BX681" i="13"/>
  <c r="BV681" i="13"/>
  <c r="BT681" i="13"/>
  <c r="BQ681" i="13"/>
  <c r="BO681" i="13"/>
  <c r="BJ681" i="13"/>
  <c r="BD681" i="13"/>
  <c r="AK681" i="13"/>
  <c r="AG681" i="13"/>
  <c r="AB681" i="13"/>
  <c r="X681" i="13"/>
  <c r="J681" i="13"/>
  <c r="CB625" i="13"/>
  <c r="BZ625" i="13"/>
  <c r="BX625" i="13"/>
  <c r="BV625" i="13"/>
  <c r="BT625" i="13"/>
  <c r="BQ625" i="13"/>
  <c r="BO625" i="13"/>
  <c r="BJ625" i="13"/>
  <c r="BD625" i="13"/>
  <c r="AK625" i="13"/>
  <c r="AG625" i="13"/>
  <c r="AB625" i="13"/>
  <c r="X625" i="13"/>
  <c r="J625" i="13"/>
  <c r="CB767" i="13"/>
  <c r="BZ767" i="13"/>
  <c r="BX767" i="13"/>
  <c r="BV767" i="13"/>
  <c r="BT767" i="13"/>
  <c r="BQ767" i="13"/>
  <c r="BO767" i="13"/>
  <c r="BJ767" i="13"/>
  <c r="BD767" i="13"/>
  <c r="AK767" i="13"/>
  <c r="AG767" i="13"/>
  <c r="AB767" i="13"/>
  <c r="X767" i="13"/>
  <c r="J767" i="13"/>
  <c r="CB766" i="13"/>
  <c r="BZ766" i="13"/>
  <c r="BX766" i="13"/>
  <c r="BV766" i="13"/>
  <c r="BT766" i="13"/>
  <c r="BQ766" i="13"/>
  <c r="BO766" i="13"/>
  <c r="BJ766" i="13"/>
  <c r="BD766" i="13"/>
  <c r="AK766" i="13"/>
  <c r="AG766" i="13"/>
  <c r="AB766" i="13"/>
  <c r="X766" i="13"/>
  <c r="J766" i="13"/>
  <c r="CB671" i="13"/>
  <c r="BZ671" i="13"/>
  <c r="BX671" i="13"/>
  <c r="BV671" i="13"/>
  <c r="BT671" i="13"/>
  <c r="BQ671" i="13"/>
  <c r="BO671" i="13"/>
  <c r="BJ671" i="13"/>
  <c r="BD671" i="13"/>
  <c r="AK671" i="13"/>
  <c r="AG671" i="13"/>
  <c r="AB671" i="13"/>
  <c r="X671" i="13"/>
  <c r="J671" i="13"/>
  <c r="CB670" i="13"/>
  <c r="BZ670" i="13"/>
  <c r="BX670" i="13"/>
  <c r="BV670" i="13"/>
  <c r="BT670" i="13"/>
  <c r="BQ670" i="13"/>
  <c r="BO670" i="13"/>
  <c r="BJ670" i="13"/>
  <c r="BD670" i="13"/>
  <c r="AK670" i="13"/>
  <c r="AG670" i="13"/>
  <c r="AB670" i="13"/>
  <c r="X670" i="13"/>
  <c r="J670" i="13"/>
  <c r="CB686" i="13"/>
  <c r="BZ686" i="13"/>
  <c r="BX686" i="13"/>
  <c r="BV686" i="13"/>
  <c r="BT686" i="13"/>
  <c r="BQ686" i="13"/>
  <c r="BO686" i="13"/>
  <c r="BJ686" i="13"/>
  <c r="BD686" i="13"/>
  <c r="AK686" i="13"/>
  <c r="AG686" i="13"/>
  <c r="AB686" i="13"/>
  <c r="X686" i="13"/>
  <c r="J686" i="13"/>
  <c r="CB685" i="13"/>
  <c r="BZ685" i="13"/>
  <c r="BX685" i="13"/>
  <c r="BV685" i="13"/>
  <c r="BT685" i="13"/>
  <c r="BQ685" i="13"/>
  <c r="BO685" i="13"/>
  <c r="BJ685" i="13"/>
  <c r="BD685" i="13"/>
  <c r="AK685" i="13"/>
  <c r="AG685" i="13"/>
  <c r="AB685" i="13"/>
  <c r="X685" i="13"/>
  <c r="J685" i="13"/>
  <c r="CB669" i="13"/>
  <c r="BZ669" i="13"/>
  <c r="BX669" i="13"/>
  <c r="BV669" i="13"/>
  <c r="BT669" i="13"/>
  <c r="BQ669" i="13"/>
  <c r="BO669" i="13"/>
  <c r="BJ669" i="13"/>
  <c r="BD669" i="13"/>
  <c r="AK669" i="13"/>
  <c r="AG669" i="13"/>
  <c r="AB669" i="13"/>
  <c r="X669" i="13"/>
  <c r="J669" i="13"/>
  <c r="CB635" i="13"/>
  <c r="BZ635" i="13"/>
  <c r="BX635" i="13"/>
  <c r="BV635" i="13"/>
  <c r="BT635" i="13"/>
  <c r="BQ635" i="13"/>
  <c r="BO635" i="13"/>
  <c r="BJ635" i="13"/>
  <c r="BD635" i="13"/>
  <c r="AK635" i="13"/>
  <c r="AG635" i="13"/>
  <c r="AB635" i="13"/>
  <c r="X635" i="13"/>
  <c r="J635" i="13"/>
  <c r="CB634" i="13"/>
  <c r="BZ634" i="13"/>
  <c r="BX634" i="13"/>
  <c r="BV634" i="13"/>
  <c r="BT634" i="13"/>
  <c r="BQ634" i="13"/>
  <c r="BO634" i="13"/>
  <c r="BJ634" i="13"/>
  <c r="BD634" i="13"/>
  <c r="AK634" i="13"/>
  <c r="AG634" i="13"/>
  <c r="AB634" i="13"/>
  <c r="X634" i="13"/>
  <c r="J634" i="13"/>
  <c r="CB489" i="13"/>
  <c r="BZ489" i="13"/>
  <c r="BX489" i="13"/>
  <c r="BV489" i="13"/>
  <c r="BT489" i="13"/>
  <c r="BQ489" i="13"/>
  <c r="BO489" i="13"/>
  <c r="BJ489" i="13"/>
  <c r="BD489" i="13"/>
  <c r="AK489" i="13"/>
  <c r="AG489" i="13"/>
  <c r="AB489" i="13"/>
  <c r="X489" i="13"/>
  <c r="J489" i="13"/>
  <c r="CB488" i="13"/>
  <c r="BZ488" i="13"/>
  <c r="BX488" i="13"/>
  <c r="BV488" i="13"/>
  <c r="BT488" i="13"/>
  <c r="BQ488" i="13"/>
  <c r="BO488" i="13"/>
  <c r="BJ488" i="13"/>
  <c r="BD488" i="13"/>
  <c r="AK488" i="13"/>
  <c r="AG488" i="13"/>
  <c r="AB488" i="13"/>
  <c r="X488" i="13"/>
  <c r="J488" i="13"/>
  <c r="CB487" i="13"/>
  <c r="BZ487" i="13"/>
  <c r="BX487" i="13"/>
  <c r="BV487" i="13"/>
  <c r="BT487" i="13"/>
  <c r="BQ487" i="13"/>
  <c r="BO487" i="13"/>
  <c r="BJ487" i="13"/>
  <c r="BD487" i="13"/>
  <c r="AK487" i="13"/>
  <c r="AG487" i="13"/>
  <c r="AB487" i="13"/>
  <c r="X487" i="13"/>
  <c r="J487" i="13"/>
  <c r="CB178" i="13"/>
  <c r="BZ178" i="13"/>
  <c r="BX178" i="13"/>
  <c r="BV178" i="13"/>
  <c r="BT178" i="13"/>
  <c r="BQ178" i="13"/>
  <c r="BO178" i="13"/>
  <c r="BJ178" i="13"/>
  <c r="BD178" i="13"/>
  <c r="AK178" i="13"/>
  <c r="AG178" i="13"/>
  <c r="AB178" i="13"/>
  <c r="X178" i="13"/>
  <c r="J178" i="13"/>
  <c r="CB25" i="13"/>
  <c r="BZ25" i="13"/>
  <c r="BX25" i="13"/>
  <c r="BV25" i="13"/>
  <c r="BT25" i="13"/>
  <c r="BQ25" i="13"/>
  <c r="BO25" i="13"/>
  <c r="BJ25" i="13"/>
  <c r="BD25" i="13"/>
  <c r="AK25" i="13"/>
  <c r="AG25" i="13"/>
  <c r="AB25" i="13"/>
  <c r="X25" i="13"/>
  <c r="J25" i="13"/>
  <c r="CB24" i="13"/>
  <c r="BZ24" i="13"/>
  <c r="BX24" i="13"/>
  <c r="BV24" i="13"/>
  <c r="BT24" i="13"/>
  <c r="BQ24" i="13"/>
  <c r="BO24" i="13"/>
  <c r="BJ24" i="13"/>
  <c r="BD24" i="13"/>
  <c r="AK24" i="13"/>
  <c r="AG24" i="13"/>
  <c r="AB24" i="13"/>
  <c r="X24" i="13"/>
  <c r="J24" i="13"/>
  <c r="CB23" i="13"/>
  <c r="BZ23" i="13"/>
  <c r="BX23" i="13"/>
  <c r="BV23" i="13"/>
  <c r="BT23" i="13"/>
  <c r="BQ23" i="13"/>
  <c r="BO23" i="13"/>
  <c r="BJ23" i="13"/>
  <c r="BD23" i="13"/>
  <c r="AK23" i="13"/>
  <c r="AG23" i="13"/>
  <c r="AB23" i="13"/>
  <c r="X23" i="13"/>
  <c r="J23" i="13"/>
  <c r="CB22" i="13"/>
  <c r="BZ22" i="13"/>
  <c r="BX22" i="13"/>
  <c r="BV22" i="13"/>
  <c r="BT22" i="13"/>
  <c r="BQ22" i="13"/>
  <c r="BO22" i="13"/>
  <c r="BJ22" i="13"/>
  <c r="BD22" i="13"/>
  <c r="AK22" i="13"/>
  <c r="AG22" i="13"/>
  <c r="AB22" i="13"/>
  <c r="X22" i="13"/>
  <c r="J22" i="13"/>
  <c r="CB21" i="13"/>
  <c r="BZ21" i="13"/>
  <c r="BX21" i="13"/>
  <c r="BV21" i="13"/>
  <c r="BT21" i="13"/>
  <c r="BQ21" i="13"/>
  <c r="BO21" i="13"/>
  <c r="BJ21" i="13"/>
  <c r="BD21" i="13"/>
  <c r="AK21" i="13"/>
  <c r="AG21" i="13"/>
  <c r="AB21" i="13"/>
  <c r="X21" i="13"/>
  <c r="J21" i="13"/>
  <c r="CB177" i="13"/>
  <c r="BZ177" i="13"/>
  <c r="BX177" i="13"/>
  <c r="BV177" i="13"/>
  <c r="BT177" i="13"/>
  <c r="BQ177" i="13"/>
  <c r="BO177" i="13"/>
  <c r="BJ177" i="13"/>
  <c r="BD177" i="13"/>
  <c r="AK177" i="13"/>
  <c r="AG177" i="13"/>
  <c r="AB177" i="13"/>
  <c r="X177" i="13"/>
  <c r="J177" i="13"/>
  <c r="CB674" i="13"/>
  <c r="BZ674" i="13"/>
  <c r="BX674" i="13"/>
  <c r="BV674" i="13"/>
  <c r="BT674" i="13"/>
  <c r="BQ674" i="13"/>
  <c r="BO674" i="13"/>
  <c r="BJ674" i="13"/>
  <c r="BD674" i="13"/>
  <c r="AK674" i="13"/>
  <c r="AG674" i="13"/>
  <c r="AB674" i="13"/>
  <c r="X674" i="13"/>
  <c r="J674" i="13"/>
  <c r="CB614" i="13"/>
  <c r="BZ614" i="13"/>
  <c r="BX614" i="13"/>
  <c r="BV614" i="13"/>
  <c r="BT614" i="13"/>
  <c r="BQ614" i="13"/>
  <c r="BO614" i="13"/>
  <c r="BJ614" i="13"/>
  <c r="BD614" i="13"/>
  <c r="AK614" i="13"/>
  <c r="AG614" i="13"/>
  <c r="AB614" i="13"/>
  <c r="X614" i="13"/>
  <c r="J614" i="13"/>
  <c r="CB613" i="13"/>
  <c r="BZ613" i="13"/>
  <c r="BX613" i="13"/>
  <c r="BV613" i="13"/>
  <c r="BT613" i="13"/>
  <c r="BQ613" i="13"/>
  <c r="BO613" i="13"/>
  <c r="BJ613" i="13"/>
  <c r="BD613" i="13"/>
  <c r="AK613" i="13"/>
  <c r="AG613" i="13"/>
  <c r="AB613" i="13"/>
  <c r="X613" i="13"/>
  <c r="J613" i="13"/>
  <c r="CB612" i="13"/>
  <c r="BZ612" i="13"/>
  <c r="BX612" i="13"/>
  <c r="BV612" i="13"/>
  <c r="BT612" i="13"/>
  <c r="BQ612" i="13"/>
  <c r="BO612" i="13"/>
  <c r="BJ612" i="13"/>
  <c r="BD612" i="13"/>
  <c r="AK612" i="13"/>
  <c r="AG612" i="13"/>
  <c r="AB612" i="13"/>
  <c r="X612" i="13"/>
  <c r="J612" i="13"/>
  <c r="CB616" i="13"/>
  <c r="BZ616" i="13"/>
  <c r="BX616" i="13"/>
  <c r="BV616" i="13"/>
  <c r="BT616" i="13"/>
  <c r="BQ616" i="13"/>
  <c r="BO616" i="13"/>
  <c r="BJ616" i="13"/>
  <c r="BD616" i="13"/>
  <c r="AK616" i="13"/>
  <c r="AG616" i="13"/>
  <c r="AB616" i="13"/>
  <c r="X616" i="13"/>
  <c r="J616" i="13"/>
  <c r="CB615" i="13"/>
  <c r="BZ615" i="13"/>
  <c r="BX615" i="13"/>
  <c r="BV615" i="13"/>
  <c r="BT615" i="13"/>
  <c r="BQ615" i="13"/>
  <c r="BO615" i="13"/>
  <c r="BJ615" i="13"/>
  <c r="BD615" i="13"/>
  <c r="AK615" i="13"/>
  <c r="AG615" i="13"/>
  <c r="AB615" i="13"/>
  <c r="X615" i="13"/>
  <c r="J615" i="13"/>
  <c r="CB618" i="13"/>
  <c r="BZ618" i="13"/>
  <c r="BX618" i="13"/>
  <c r="BV618" i="13"/>
  <c r="BT618" i="13"/>
  <c r="BQ618" i="13"/>
  <c r="BO618" i="13"/>
  <c r="BJ618" i="13"/>
  <c r="BD618" i="13"/>
  <c r="AK618" i="13"/>
  <c r="AG618" i="13"/>
  <c r="AB618" i="13"/>
  <c r="X618" i="13"/>
  <c r="J618" i="13"/>
  <c r="CB617" i="13"/>
  <c r="BZ617" i="13"/>
  <c r="BX617" i="13"/>
  <c r="BV617" i="13"/>
  <c r="BT617" i="13"/>
  <c r="BQ617" i="13"/>
  <c r="BO617" i="13"/>
  <c r="BJ617" i="13"/>
  <c r="BD617" i="13"/>
  <c r="AK617" i="13"/>
  <c r="AG617" i="13"/>
  <c r="AB617" i="13"/>
  <c r="X617" i="13"/>
  <c r="J617" i="13"/>
  <c r="CB658" i="13"/>
  <c r="BZ658" i="13"/>
  <c r="BX658" i="13"/>
  <c r="BV658" i="13"/>
  <c r="BT658" i="13"/>
  <c r="BQ658" i="13"/>
  <c r="BO658" i="13"/>
  <c r="BJ658" i="13"/>
  <c r="BD658" i="13"/>
  <c r="AK658" i="13"/>
  <c r="AG658" i="13"/>
  <c r="AB658" i="13"/>
  <c r="X658" i="13"/>
  <c r="J658" i="13"/>
  <c r="CB657" i="13"/>
  <c r="BZ657" i="13"/>
  <c r="BX657" i="13"/>
  <c r="BV657" i="13"/>
  <c r="BT657" i="13"/>
  <c r="BQ657" i="13"/>
  <c r="BO657" i="13"/>
  <c r="BJ657" i="13"/>
  <c r="BD657" i="13"/>
  <c r="AK657" i="13"/>
  <c r="AG657" i="13"/>
  <c r="AB657" i="13"/>
  <c r="X657" i="13"/>
  <c r="J657" i="13"/>
  <c r="CB656" i="13"/>
  <c r="BZ656" i="13"/>
  <c r="BX656" i="13"/>
  <c r="BV656" i="13"/>
  <c r="BT656" i="13"/>
  <c r="BQ656" i="13"/>
  <c r="BO656" i="13"/>
  <c r="BJ656" i="13"/>
  <c r="BD656" i="13"/>
  <c r="AK656" i="13"/>
  <c r="AG656" i="13"/>
  <c r="AB656" i="13"/>
  <c r="X656" i="13"/>
  <c r="J656" i="13"/>
  <c r="CB655" i="13"/>
  <c r="BZ655" i="13"/>
  <c r="BX655" i="13"/>
  <c r="BV655" i="13"/>
  <c r="BT655" i="13"/>
  <c r="BQ655" i="13"/>
  <c r="BO655" i="13"/>
  <c r="BJ655" i="13"/>
  <c r="BD655" i="13"/>
  <c r="AK655" i="13"/>
  <c r="AG655" i="13"/>
  <c r="AB655" i="13"/>
  <c r="X655" i="13"/>
  <c r="J655" i="13"/>
  <c r="CB679" i="13"/>
  <c r="BZ679" i="13"/>
  <c r="BX679" i="13"/>
  <c r="BV679" i="13"/>
  <c r="BT679" i="13"/>
  <c r="BQ679" i="13"/>
  <c r="BO679" i="13"/>
  <c r="BJ679" i="13"/>
  <c r="BD679" i="13"/>
  <c r="AK679" i="13"/>
  <c r="AG679" i="13"/>
  <c r="AB679" i="13"/>
  <c r="X679" i="13"/>
  <c r="J679" i="13"/>
  <c r="CB654" i="13"/>
  <c r="BZ654" i="13"/>
  <c r="BX654" i="13"/>
  <c r="BV654" i="13"/>
  <c r="BT654" i="13"/>
  <c r="BQ654" i="13"/>
  <c r="BO654" i="13"/>
  <c r="BJ654" i="13"/>
  <c r="BD654" i="13"/>
  <c r="AK654" i="13"/>
  <c r="AG654" i="13"/>
  <c r="AB654" i="13"/>
  <c r="X654" i="13"/>
  <c r="J654" i="13"/>
  <c r="CB1046" i="13"/>
  <c r="BZ1046" i="13"/>
  <c r="BX1046" i="13"/>
  <c r="BV1046" i="13"/>
  <c r="BT1046" i="13"/>
  <c r="BQ1046" i="13"/>
  <c r="BO1046" i="13"/>
  <c r="BJ1046" i="13"/>
  <c r="BD1046" i="13"/>
  <c r="AK1046" i="13"/>
  <c r="AG1046" i="13"/>
  <c r="AB1046" i="13"/>
  <c r="X1046" i="13"/>
  <c r="J1046" i="13"/>
  <c r="CB1045" i="13"/>
  <c r="BZ1045" i="13"/>
  <c r="BX1045" i="13"/>
  <c r="BV1045" i="13"/>
  <c r="BT1045" i="13"/>
  <c r="BQ1045" i="13"/>
  <c r="BO1045" i="13"/>
  <c r="BJ1045" i="13"/>
  <c r="BD1045" i="13"/>
  <c r="AK1045" i="13"/>
  <c r="AG1045" i="13"/>
  <c r="AB1045" i="13"/>
  <c r="X1045" i="13"/>
  <c r="J1045" i="13"/>
  <c r="CB30" i="13"/>
  <c r="BZ30" i="13"/>
  <c r="BX30" i="13"/>
  <c r="BV30" i="13"/>
  <c r="BT30" i="13"/>
  <c r="BQ30" i="13"/>
  <c r="BO30" i="13"/>
  <c r="BJ30" i="13"/>
  <c r="BD30" i="13"/>
  <c r="AK30" i="13"/>
  <c r="AG30" i="13"/>
  <c r="AB30" i="13"/>
  <c r="X30" i="13"/>
  <c r="J30" i="13"/>
  <c r="CB29" i="13"/>
  <c r="BZ29" i="13"/>
  <c r="BX29" i="13"/>
  <c r="BV29" i="13"/>
  <c r="BT29" i="13"/>
  <c r="BQ29" i="13"/>
  <c r="BO29" i="13"/>
  <c r="BJ29" i="13"/>
  <c r="BD29" i="13"/>
  <c r="AK29" i="13"/>
  <c r="AG29" i="13"/>
  <c r="AB29" i="13"/>
  <c r="X29" i="13"/>
  <c r="J29" i="13"/>
  <c r="CB605" i="13"/>
  <c r="BZ605" i="13"/>
  <c r="BX605" i="13"/>
  <c r="BV605" i="13"/>
  <c r="BT605" i="13"/>
  <c r="BQ605" i="13"/>
  <c r="BO605" i="13"/>
  <c r="BJ605" i="13"/>
  <c r="BD605" i="13"/>
  <c r="AK605" i="13"/>
  <c r="AG605" i="13"/>
  <c r="AB605" i="13"/>
  <c r="X605" i="13"/>
  <c r="J605" i="13"/>
  <c r="CB159" i="13"/>
  <c r="BZ159" i="13"/>
  <c r="BX159" i="13"/>
  <c r="BV159" i="13"/>
  <c r="BT159" i="13"/>
  <c r="BQ159" i="13"/>
  <c r="BO159" i="13"/>
  <c r="BJ159" i="13"/>
  <c r="BD159" i="13"/>
  <c r="AK159" i="13"/>
  <c r="AG159" i="13"/>
  <c r="AB159" i="13"/>
  <c r="X159" i="13"/>
  <c r="J159" i="13"/>
  <c r="CB31" i="13"/>
  <c r="BZ31" i="13"/>
  <c r="BX31" i="13"/>
  <c r="BV31" i="13"/>
  <c r="BT31" i="13"/>
  <c r="BQ31" i="13"/>
  <c r="BO31" i="13"/>
  <c r="BJ31" i="13"/>
  <c r="BD31" i="13"/>
  <c r="AK31" i="13"/>
  <c r="AG31" i="13"/>
  <c r="AB31" i="13"/>
  <c r="X31" i="13"/>
  <c r="J31" i="13"/>
  <c r="CB639" i="13"/>
  <c r="BZ639" i="13"/>
  <c r="BX639" i="13"/>
  <c r="BV639" i="13"/>
  <c r="BT639" i="13"/>
  <c r="BQ639" i="13"/>
  <c r="BO639" i="13"/>
  <c r="BJ639" i="13"/>
  <c r="BD639" i="13"/>
  <c r="AK639" i="13"/>
  <c r="AG639" i="13"/>
  <c r="AB639" i="13"/>
  <c r="X639" i="13"/>
  <c r="J639" i="13"/>
  <c r="CB50" i="13"/>
  <c r="BZ50" i="13"/>
  <c r="BX50" i="13"/>
  <c r="BV50" i="13"/>
  <c r="BT50" i="13"/>
  <c r="BQ50" i="13"/>
  <c r="BO50" i="13"/>
  <c r="BJ50" i="13"/>
  <c r="BD50" i="13"/>
  <c r="AK50" i="13"/>
  <c r="AG50" i="13"/>
  <c r="AB50" i="13"/>
  <c r="X50" i="13"/>
  <c r="J50" i="13"/>
  <c r="CB733" i="13"/>
  <c r="BZ733" i="13"/>
  <c r="BX733" i="13"/>
  <c r="BV733" i="13"/>
  <c r="BT733" i="13"/>
  <c r="BQ733" i="13"/>
  <c r="BO733" i="13"/>
  <c r="BJ733" i="13"/>
  <c r="BD733" i="13"/>
  <c r="AK733" i="13"/>
  <c r="AG733" i="13"/>
  <c r="AB733" i="13"/>
  <c r="X733" i="13"/>
  <c r="J733" i="13"/>
  <c r="CB703" i="13"/>
  <c r="BZ703" i="13"/>
  <c r="BX703" i="13"/>
  <c r="BV703" i="13"/>
  <c r="BT703" i="13"/>
  <c r="BQ703" i="13"/>
  <c r="BO703" i="13"/>
  <c r="BJ703" i="13"/>
  <c r="BD703" i="13"/>
  <c r="AK703" i="13"/>
  <c r="AG703" i="13"/>
  <c r="AB703" i="13"/>
  <c r="X703" i="13"/>
  <c r="J703" i="13"/>
  <c r="CB61" i="13"/>
  <c r="BZ61" i="13"/>
  <c r="BX61" i="13"/>
  <c r="BV61" i="13"/>
  <c r="BT61" i="13"/>
  <c r="BQ61" i="13"/>
  <c r="BO61" i="13"/>
  <c r="BJ61" i="13"/>
  <c r="BD61" i="13"/>
  <c r="AK61" i="13"/>
  <c r="AG61" i="13"/>
  <c r="AB61" i="13"/>
  <c r="X61" i="13"/>
  <c r="J61" i="13"/>
  <c r="CB665" i="13"/>
  <c r="BZ665" i="13"/>
  <c r="BX665" i="13"/>
  <c r="BV665" i="13"/>
  <c r="BT665" i="13"/>
  <c r="BQ665" i="13"/>
  <c r="BO665" i="13"/>
  <c r="BJ665" i="13"/>
  <c r="BD665" i="13"/>
  <c r="AK665" i="13"/>
  <c r="AG665" i="13"/>
  <c r="AB665" i="13"/>
  <c r="X665" i="13"/>
  <c r="J665" i="13"/>
  <c r="CB664" i="13"/>
  <c r="BZ664" i="13"/>
  <c r="BX664" i="13"/>
  <c r="BV664" i="13"/>
  <c r="BT664" i="13"/>
  <c r="BQ664" i="13"/>
  <c r="BO664" i="13"/>
  <c r="BJ664" i="13"/>
  <c r="BD664" i="13"/>
  <c r="AK664" i="13"/>
  <c r="AG664" i="13"/>
  <c r="AB664" i="13"/>
  <c r="X664" i="13"/>
  <c r="J664" i="13"/>
  <c r="CB627" i="13"/>
  <c r="BZ627" i="13"/>
  <c r="BX627" i="13"/>
  <c r="BV627" i="13"/>
  <c r="BT627" i="13"/>
  <c r="BQ627" i="13"/>
  <c r="BO627" i="13"/>
  <c r="BJ627" i="13"/>
  <c r="BD627" i="13"/>
  <c r="AK627" i="13"/>
  <c r="AG627" i="13"/>
  <c r="AB627" i="13"/>
  <c r="X627" i="13"/>
  <c r="J627" i="13"/>
  <c r="CB663" i="13"/>
  <c r="BZ663" i="13"/>
  <c r="BX663" i="13"/>
  <c r="BV663" i="13"/>
  <c r="BT663" i="13"/>
  <c r="BQ663" i="13"/>
  <c r="BO663" i="13"/>
  <c r="BJ663" i="13"/>
  <c r="BD663" i="13"/>
  <c r="AK663" i="13"/>
  <c r="AG663" i="13"/>
  <c r="AB663" i="13"/>
  <c r="X663" i="13"/>
  <c r="J663" i="13"/>
  <c r="CB662" i="13"/>
  <c r="BZ662" i="13"/>
  <c r="BX662" i="13"/>
  <c r="BV662" i="13"/>
  <c r="BT662" i="13"/>
  <c r="BQ662" i="13"/>
  <c r="BO662" i="13"/>
  <c r="BJ662" i="13"/>
  <c r="BD662" i="13"/>
  <c r="AK662" i="13"/>
  <c r="AG662" i="13"/>
  <c r="AB662" i="13"/>
  <c r="X662" i="13"/>
  <c r="J662" i="13"/>
  <c r="CB626" i="13"/>
  <c r="BZ626" i="13"/>
  <c r="BX626" i="13"/>
  <c r="BV626" i="13"/>
  <c r="BT626" i="13"/>
  <c r="BQ626" i="13"/>
  <c r="BO626" i="13"/>
  <c r="BJ626" i="13"/>
  <c r="BD626" i="13"/>
  <c r="AK626" i="13"/>
  <c r="AG626" i="13"/>
  <c r="AB626" i="13"/>
  <c r="X626" i="13"/>
  <c r="J626" i="13"/>
  <c r="CB630" i="13"/>
  <c r="BZ630" i="13"/>
  <c r="BX630" i="13"/>
  <c r="BV630" i="13"/>
  <c r="BT630" i="13"/>
  <c r="BQ630" i="13"/>
  <c r="BO630" i="13"/>
  <c r="BJ630" i="13"/>
  <c r="BD630" i="13"/>
  <c r="AK630" i="13"/>
  <c r="AG630" i="13"/>
  <c r="AB630" i="13"/>
  <c r="X630" i="13"/>
  <c r="J630" i="13"/>
  <c r="CB629" i="13"/>
  <c r="BZ629" i="13"/>
  <c r="BX629" i="13"/>
  <c r="BV629" i="13"/>
  <c r="BT629" i="13"/>
  <c r="BQ629" i="13"/>
  <c r="BO629" i="13"/>
  <c r="BJ629" i="13"/>
  <c r="BD629" i="13"/>
  <c r="AK629" i="13"/>
  <c r="AG629" i="13"/>
  <c r="AB629" i="13"/>
  <c r="X629" i="13"/>
  <c r="J629" i="13"/>
  <c r="CB55" i="13"/>
  <c r="BZ55" i="13"/>
  <c r="BX55" i="13"/>
  <c r="BV55" i="13"/>
  <c r="BT55" i="13"/>
  <c r="BQ55" i="13"/>
  <c r="BO55" i="13"/>
  <c r="BJ55" i="13"/>
  <c r="BD55" i="13"/>
  <c r="AK55" i="13"/>
  <c r="AG55" i="13"/>
  <c r="AB55" i="13"/>
  <c r="X55" i="13"/>
  <c r="J55" i="13"/>
  <c r="CB54" i="13"/>
  <c r="BZ54" i="13"/>
  <c r="BX54" i="13"/>
  <c r="BV54" i="13"/>
  <c r="BT54" i="13"/>
  <c r="BQ54" i="13"/>
  <c r="BO54" i="13"/>
  <c r="BJ54" i="13"/>
  <c r="BD54" i="13"/>
  <c r="AK54" i="13"/>
  <c r="AG54" i="13"/>
  <c r="AB54" i="13"/>
  <c r="X54" i="13"/>
  <c r="J54" i="13"/>
  <c r="CB53" i="13"/>
  <c r="BZ53" i="13"/>
  <c r="BX53" i="13"/>
  <c r="BV53" i="13"/>
  <c r="BT53" i="13"/>
  <c r="BQ53" i="13"/>
  <c r="BO53" i="13"/>
  <c r="BJ53" i="13"/>
  <c r="BD53" i="13"/>
  <c r="AK53" i="13"/>
  <c r="AG53" i="13"/>
  <c r="AB53" i="13"/>
  <c r="X53" i="13"/>
  <c r="J53" i="13"/>
  <c r="CB243" i="13"/>
  <c r="BZ243" i="13"/>
  <c r="BX243" i="13"/>
  <c r="BV243" i="13"/>
  <c r="BT243" i="13"/>
  <c r="BQ243" i="13"/>
  <c r="BO243" i="13"/>
  <c r="BJ243" i="13"/>
  <c r="BD243" i="13"/>
  <c r="AK243" i="13"/>
  <c r="AG243" i="13"/>
  <c r="AB243" i="13"/>
  <c r="X243" i="13"/>
  <c r="J243" i="13"/>
  <c r="CB242" i="13"/>
  <c r="BZ242" i="13"/>
  <c r="BX242" i="13"/>
  <c r="BV242" i="13"/>
  <c r="BT242" i="13"/>
  <c r="BQ242" i="13"/>
  <c r="BO242" i="13"/>
  <c r="BJ242" i="13"/>
  <c r="BD242" i="13"/>
  <c r="AK242" i="13"/>
  <c r="AG242" i="13"/>
  <c r="AB242" i="13"/>
  <c r="X242" i="13"/>
  <c r="J242" i="13"/>
  <c r="CB241" i="13"/>
  <c r="BZ241" i="13"/>
  <c r="BX241" i="13"/>
  <c r="BV241" i="13"/>
  <c r="BT241" i="13"/>
  <c r="BQ241" i="13"/>
  <c r="BO241" i="13"/>
  <c r="BJ241" i="13"/>
  <c r="BD241" i="13"/>
  <c r="AK241" i="13"/>
  <c r="AG241" i="13"/>
  <c r="AB241" i="13"/>
  <c r="X241" i="13"/>
  <c r="J241" i="13"/>
  <c r="CB180" i="13"/>
  <c r="BZ180" i="13"/>
  <c r="BX180" i="13"/>
  <c r="BV180" i="13"/>
  <c r="BT180" i="13"/>
  <c r="BQ180" i="13"/>
  <c r="BO180" i="13"/>
  <c r="BJ180" i="13"/>
  <c r="BD180" i="13"/>
  <c r="AK180" i="13"/>
  <c r="AG180" i="13"/>
  <c r="AB180" i="13"/>
  <c r="X180" i="13"/>
  <c r="J180" i="13"/>
  <c r="CB179" i="13"/>
  <c r="BZ179" i="13"/>
  <c r="BX179" i="13"/>
  <c r="BV179" i="13"/>
  <c r="BT179" i="13"/>
  <c r="BQ179" i="13"/>
  <c r="BO179" i="13"/>
  <c r="BJ179" i="13"/>
  <c r="BD179" i="13"/>
  <c r="AK179" i="13"/>
  <c r="AG179" i="13"/>
  <c r="AB179" i="13"/>
  <c r="X179" i="13"/>
  <c r="J179" i="13"/>
  <c r="CB36" i="13"/>
  <c r="BZ36" i="13"/>
  <c r="BX36" i="13"/>
  <c r="BV36" i="13"/>
  <c r="BT36" i="13"/>
  <c r="BQ36" i="13"/>
  <c r="BO36" i="13"/>
  <c r="BJ36" i="13"/>
  <c r="BD36" i="13"/>
  <c r="AK36" i="13"/>
  <c r="AG36" i="13"/>
  <c r="AB36" i="13"/>
  <c r="X36" i="13"/>
  <c r="J36" i="13"/>
  <c r="CB59" i="13"/>
  <c r="BZ59" i="13"/>
  <c r="BX59" i="13"/>
  <c r="BV59" i="13"/>
  <c r="BT59" i="13"/>
  <c r="BQ59" i="13"/>
  <c r="BO59" i="13"/>
  <c r="BJ59" i="13"/>
  <c r="BD59" i="13"/>
  <c r="AK59" i="13"/>
  <c r="AG59" i="13"/>
  <c r="AB59" i="13"/>
  <c r="X59" i="13"/>
  <c r="J59" i="13"/>
  <c r="CB58" i="13"/>
  <c r="BZ58" i="13"/>
  <c r="BX58" i="13"/>
  <c r="BV58" i="13"/>
  <c r="BT58" i="13"/>
  <c r="BQ58" i="13"/>
  <c r="BO58" i="13"/>
  <c r="BJ58" i="13"/>
  <c r="BD58" i="13"/>
  <c r="AK58" i="13"/>
  <c r="AG58" i="13"/>
  <c r="AB58" i="13"/>
  <c r="X58" i="13"/>
  <c r="J58" i="13"/>
  <c r="CB57" i="13"/>
  <c r="BZ57" i="13"/>
  <c r="BX57" i="13"/>
  <c r="BV57" i="13"/>
  <c r="BT57" i="13"/>
  <c r="BQ57" i="13"/>
  <c r="BO57" i="13"/>
  <c r="BJ57" i="13"/>
  <c r="BD57" i="13"/>
  <c r="AK57" i="13"/>
  <c r="AG57" i="13"/>
  <c r="AB57" i="13"/>
  <c r="X57" i="13"/>
  <c r="J57" i="13"/>
  <c r="CB56" i="13"/>
  <c r="BZ56" i="13"/>
  <c r="BX56" i="13"/>
  <c r="BV56" i="13"/>
  <c r="BT56" i="13"/>
  <c r="BQ56" i="13"/>
  <c r="BO56" i="13"/>
  <c r="BJ56" i="13"/>
  <c r="BD56" i="13"/>
  <c r="AK56" i="13"/>
  <c r="AG56" i="13"/>
  <c r="AB56" i="13"/>
  <c r="X56" i="13"/>
  <c r="J56" i="13"/>
  <c r="CB240" i="13"/>
  <c r="BZ240" i="13"/>
  <c r="BX240" i="13"/>
  <c r="BV240" i="13"/>
  <c r="BT240" i="13"/>
  <c r="BQ240" i="13"/>
  <c r="BO240" i="13"/>
  <c r="BJ240" i="13"/>
  <c r="BD240" i="13"/>
  <c r="AK240" i="13"/>
  <c r="AG240" i="13"/>
  <c r="AB240" i="13"/>
  <c r="X240" i="13"/>
  <c r="J240" i="13"/>
  <c r="CB255" i="13"/>
  <c r="BZ255" i="13"/>
  <c r="BX255" i="13"/>
  <c r="BV255" i="13"/>
  <c r="BT255" i="13"/>
  <c r="BQ255" i="13"/>
  <c r="BO255" i="13"/>
  <c r="BJ255" i="13"/>
  <c r="BD255" i="13"/>
  <c r="AK255" i="13"/>
  <c r="AG255" i="13"/>
  <c r="AB255" i="13"/>
  <c r="X255" i="13"/>
  <c r="J255" i="13"/>
  <c r="CB247" i="13"/>
  <c r="BZ247" i="13"/>
  <c r="BX247" i="13"/>
  <c r="BV247" i="13"/>
  <c r="BT247" i="13"/>
  <c r="BQ247" i="13"/>
  <c r="BO247" i="13"/>
  <c r="BJ247" i="13"/>
  <c r="BD247" i="13"/>
  <c r="AK247" i="13"/>
  <c r="AG247" i="13"/>
  <c r="AB247" i="13"/>
  <c r="X247" i="13"/>
  <c r="J247" i="13"/>
  <c r="CB239" i="13"/>
  <c r="BZ239" i="13"/>
  <c r="BX239" i="13"/>
  <c r="BV239" i="13"/>
  <c r="BT239" i="13"/>
  <c r="BQ239" i="13"/>
  <c r="BO239" i="13"/>
  <c r="BJ239" i="13"/>
  <c r="BD239" i="13"/>
  <c r="AK239" i="13"/>
  <c r="AG239" i="13"/>
  <c r="AB239" i="13"/>
  <c r="X239" i="13"/>
  <c r="J239" i="13"/>
  <c r="CB291" i="13"/>
  <c r="BZ291" i="13"/>
  <c r="BX291" i="13"/>
  <c r="BV291" i="13"/>
  <c r="BT291" i="13"/>
  <c r="BQ291" i="13"/>
  <c r="BO291" i="13"/>
  <c r="BJ291" i="13"/>
  <c r="BD291" i="13"/>
  <c r="AK291" i="13"/>
  <c r="AG291" i="13"/>
  <c r="AB291" i="13"/>
  <c r="X291" i="13"/>
  <c r="J291" i="13"/>
  <c r="CB290" i="13"/>
  <c r="BZ290" i="13"/>
  <c r="BX290" i="13"/>
  <c r="BV290" i="13"/>
  <c r="BT290" i="13"/>
  <c r="BQ290" i="13"/>
  <c r="BO290" i="13"/>
  <c r="BJ290" i="13"/>
  <c r="BD290" i="13"/>
  <c r="AK290" i="13"/>
  <c r="AG290" i="13"/>
  <c r="AB290" i="13"/>
  <c r="X290" i="13"/>
  <c r="J290" i="13"/>
  <c r="CB238" i="13"/>
  <c r="BZ238" i="13"/>
  <c r="BX238" i="13"/>
  <c r="BV238" i="13"/>
  <c r="BT238" i="13"/>
  <c r="BQ238" i="13"/>
  <c r="BO238" i="13"/>
  <c r="BJ238" i="13"/>
  <c r="BD238" i="13"/>
  <c r="AK238" i="13"/>
  <c r="AG238" i="13"/>
  <c r="AB238" i="13"/>
  <c r="X238" i="13"/>
  <c r="J238" i="13"/>
  <c r="CB236" i="13"/>
  <c r="BZ236" i="13"/>
  <c r="BX236" i="13"/>
  <c r="BV236" i="13"/>
  <c r="BT236" i="13"/>
  <c r="BQ236" i="13"/>
  <c r="BO236" i="13"/>
  <c r="BJ236" i="13"/>
  <c r="BD236" i="13"/>
  <c r="AK236" i="13"/>
  <c r="AG236" i="13"/>
  <c r="AB236" i="13"/>
  <c r="X236" i="13"/>
  <c r="J236" i="13"/>
  <c r="CB237" i="13"/>
  <c r="BZ237" i="13"/>
  <c r="BX237" i="13"/>
  <c r="BV237" i="13"/>
  <c r="BT237" i="13"/>
  <c r="BQ237" i="13"/>
  <c r="BO237" i="13"/>
  <c r="BJ237" i="13"/>
  <c r="BD237" i="13"/>
  <c r="AK237" i="13"/>
  <c r="AG237" i="13"/>
  <c r="AB237" i="13"/>
  <c r="X237" i="13"/>
  <c r="J237" i="13"/>
  <c r="CB257" i="13"/>
  <c r="BZ257" i="13"/>
  <c r="BX257" i="13"/>
  <c r="BV257" i="13"/>
  <c r="BT257" i="13"/>
  <c r="BQ257" i="13"/>
  <c r="BO257" i="13"/>
  <c r="BJ257" i="13"/>
  <c r="BD257" i="13"/>
  <c r="AK257" i="13"/>
  <c r="AG257" i="13"/>
  <c r="AB257" i="13"/>
  <c r="X257" i="13"/>
  <c r="J257" i="13"/>
  <c r="CB235" i="13"/>
  <c r="BZ235" i="13"/>
  <c r="BX235" i="13"/>
  <c r="BV235" i="13"/>
  <c r="BT235" i="13"/>
  <c r="BQ235" i="13"/>
  <c r="BO235" i="13"/>
  <c r="BJ235" i="13"/>
  <c r="BD235" i="13"/>
  <c r="AK235" i="13"/>
  <c r="AG235" i="13"/>
  <c r="AB235" i="13"/>
  <c r="X235" i="13"/>
  <c r="J235" i="13"/>
  <c r="CB43" i="13"/>
  <c r="BZ43" i="13"/>
  <c r="BX43" i="13"/>
  <c r="BV43" i="13"/>
  <c r="BT43" i="13"/>
  <c r="BQ43" i="13"/>
  <c r="BO43" i="13"/>
  <c r="BJ43" i="13"/>
  <c r="BD43" i="13"/>
  <c r="AK43" i="13"/>
  <c r="AG43" i="13"/>
  <c r="AB43" i="13"/>
  <c r="X43" i="13"/>
  <c r="J43" i="13"/>
  <c r="CB42" i="13"/>
  <c r="BZ42" i="13"/>
  <c r="BX42" i="13"/>
  <c r="BV42" i="13"/>
  <c r="BT42" i="13"/>
  <c r="BQ42" i="13"/>
  <c r="BO42" i="13"/>
  <c r="BJ42" i="13"/>
  <c r="BD42" i="13"/>
  <c r="AK42" i="13"/>
  <c r="AG42" i="13"/>
  <c r="AB42" i="13"/>
  <c r="X42" i="13"/>
  <c r="J42" i="13"/>
  <c r="CB258" i="13"/>
  <c r="BZ258" i="13"/>
  <c r="BX258" i="13"/>
  <c r="BV258" i="13"/>
  <c r="BT258" i="13"/>
  <c r="BQ258" i="13"/>
  <c r="BO258" i="13"/>
  <c r="BJ258" i="13"/>
  <c r="BD258" i="13"/>
  <c r="AK258" i="13"/>
  <c r="AG258" i="13"/>
  <c r="AB258" i="13"/>
  <c r="X258" i="13"/>
  <c r="J258" i="13"/>
  <c r="CB234" i="13"/>
  <c r="BZ234" i="13"/>
  <c r="BX234" i="13"/>
  <c r="BV234" i="13"/>
  <c r="BT234" i="13"/>
  <c r="BQ234" i="13"/>
  <c r="BO234" i="13"/>
  <c r="BJ234" i="13"/>
  <c r="BD234" i="13"/>
  <c r="AK234" i="13"/>
  <c r="AG234" i="13"/>
  <c r="AB234" i="13"/>
  <c r="X234" i="13"/>
  <c r="J234" i="13"/>
  <c r="CB233" i="13"/>
  <c r="BZ233" i="13"/>
  <c r="BX233" i="13"/>
  <c r="BV233" i="13"/>
  <c r="BT233" i="13"/>
  <c r="BQ233" i="13"/>
  <c r="BO233" i="13"/>
  <c r="BJ233" i="13"/>
  <c r="BD233" i="13"/>
  <c r="AK233" i="13"/>
  <c r="AG233" i="13"/>
  <c r="AB233" i="13"/>
  <c r="X233" i="13"/>
  <c r="J233" i="13"/>
  <c r="CB232" i="13"/>
  <c r="BZ232" i="13"/>
  <c r="BX232" i="13"/>
  <c r="BV232" i="13"/>
  <c r="BT232" i="13"/>
  <c r="BQ232" i="13"/>
  <c r="BO232" i="13"/>
  <c r="BJ232" i="13"/>
  <c r="BD232" i="13"/>
  <c r="AK232" i="13"/>
  <c r="AG232" i="13"/>
  <c r="AB232" i="13"/>
  <c r="X232" i="13"/>
  <c r="J232" i="13"/>
  <c r="CB100" i="13"/>
  <c r="BZ100" i="13"/>
  <c r="BX100" i="13"/>
  <c r="BV100" i="13"/>
  <c r="BT100" i="13"/>
  <c r="BQ100" i="13"/>
  <c r="BO100" i="13"/>
  <c r="BJ100" i="13"/>
  <c r="BD100" i="13"/>
  <c r="AK100" i="13"/>
  <c r="AG100" i="13"/>
  <c r="AB100" i="13"/>
  <c r="X100" i="13"/>
  <c r="J100" i="13"/>
  <c r="CB172" i="13"/>
  <c r="BZ172" i="13"/>
  <c r="BX172" i="13"/>
  <c r="BV172" i="13"/>
  <c r="BT172" i="13"/>
  <c r="BQ172" i="13"/>
  <c r="BO172" i="13"/>
  <c r="BJ172" i="13"/>
  <c r="BD172" i="13"/>
  <c r="AK172" i="13"/>
  <c r="AG172" i="13"/>
  <c r="AB172" i="13"/>
  <c r="X172" i="13"/>
  <c r="J172" i="13"/>
  <c r="CB101" i="13"/>
  <c r="BZ101" i="13"/>
  <c r="BX101" i="13"/>
  <c r="BV101" i="13"/>
  <c r="BT101" i="13"/>
  <c r="BQ101" i="13"/>
  <c r="BO101" i="13"/>
  <c r="BJ101" i="13"/>
  <c r="BD101" i="13"/>
  <c r="AK101" i="13"/>
  <c r="AG101" i="13"/>
  <c r="AB101" i="13"/>
  <c r="X101" i="13"/>
  <c r="J101" i="13"/>
  <c r="CB171" i="13"/>
  <c r="BZ171" i="13"/>
  <c r="BX171" i="13"/>
  <c r="BV171" i="13"/>
  <c r="BT171" i="13"/>
  <c r="BQ171" i="13"/>
  <c r="BO171" i="13"/>
  <c r="BJ171" i="13"/>
  <c r="BD171" i="13"/>
  <c r="AK171" i="13"/>
  <c r="AG171" i="13"/>
  <c r="AB171" i="13"/>
  <c r="X171" i="13"/>
  <c r="J171" i="13"/>
  <c r="CB170" i="13"/>
  <c r="BZ170" i="13"/>
  <c r="BX170" i="13"/>
  <c r="BV170" i="13"/>
  <c r="BT170" i="13"/>
  <c r="BQ170" i="13"/>
  <c r="BO170" i="13"/>
  <c r="BJ170" i="13"/>
  <c r="BD170" i="13"/>
  <c r="AK170" i="13"/>
  <c r="AG170" i="13"/>
  <c r="AB170" i="13"/>
  <c r="X170" i="13"/>
  <c r="J170" i="13"/>
  <c r="CB33" i="13"/>
  <c r="BZ33" i="13"/>
  <c r="BX33" i="13"/>
  <c r="BV33" i="13"/>
  <c r="BT33" i="13"/>
  <c r="BQ33" i="13"/>
  <c r="BO33" i="13"/>
  <c r="BJ33" i="13"/>
  <c r="BD33" i="13"/>
  <c r="AK33" i="13"/>
  <c r="AG33" i="13"/>
  <c r="AB33" i="13"/>
  <c r="X33" i="13"/>
  <c r="J33" i="13"/>
  <c r="CB32" i="13"/>
  <c r="BZ32" i="13"/>
  <c r="BX32" i="13"/>
  <c r="BV32" i="13"/>
  <c r="BT32" i="13"/>
  <c r="BQ32" i="13"/>
  <c r="BO32" i="13"/>
  <c r="BJ32" i="13"/>
  <c r="BD32" i="13"/>
  <c r="AK32" i="13"/>
  <c r="AG32" i="13"/>
  <c r="AB32" i="13"/>
  <c r="X32" i="13"/>
  <c r="J32" i="13"/>
  <c r="CB169" i="13"/>
  <c r="BZ169" i="13"/>
  <c r="BX169" i="13"/>
  <c r="BV169" i="13"/>
  <c r="BT169" i="13"/>
  <c r="BQ169" i="13"/>
  <c r="BO169" i="13"/>
  <c r="BJ169" i="13"/>
  <c r="BD169" i="13"/>
  <c r="AK169" i="13"/>
  <c r="AG169" i="13"/>
  <c r="AB169" i="13"/>
  <c r="X169" i="13"/>
  <c r="J169" i="13"/>
  <c r="CB35" i="13"/>
  <c r="BZ35" i="13"/>
  <c r="BX35" i="13"/>
  <c r="BV35" i="13"/>
  <c r="BT35" i="13"/>
  <c r="BQ35" i="13"/>
  <c r="BO35" i="13"/>
  <c r="BJ35" i="13"/>
  <c r="BD35" i="13"/>
  <c r="AK35" i="13"/>
  <c r="AG35" i="13"/>
  <c r="AB35" i="13"/>
  <c r="X35" i="13"/>
  <c r="J35" i="13"/>
  <c r="CB34" i="13"/>
  <c r="BZ34" i="13"/>
  <c r="BX34" i="13"/>
  <c r="BV34" i="13"/>
  <c r="BT34" i="13"/>
  <c r="BQ34" i="13"/>
  <c r="BO34" i="13"/>
  <c r="BJ34" i="13"/>
  <c r="BD34" i="13"/>
  <c r="AK34" i="13"/>
  <c r="AG34" i="13"/>
  <c r="AB34" i="13"/>
  <c r="X34" i="13"/>
  <c r="J34" i="13"/>
  <c r="CB248" i="13"/>
  <c r="BZ248" i="13"/>
  <c r="BX248" i="13"/>
  <c r="BV248" i="13"/>
  <c r="BT248" i="13"/>
  <c r="BQ248" i="13"/>
  <c r="BO248" i="13"/>
  <c r="BJ248" i="13"/>
  <c r="BD248" i="13"/>
  <c r="AK248" i="13"/>
  <c r="AG248" i="13"/>
  <c r="AB248" i="13"/>
  <c r="X248" i="13"/>
  <c r="J248" i="13"/>
  <c r="CB231" i="13"/>
  <c r="BZ231" i="13"/>
  <c r="BX231" i="13"/>
  <c r="BV231" i="13"/>
  <c r="BT231" i="13"/>
  <c r="BQ231" i="13"/>
  <c r="BO231" i="13"/>
  <c r="BJ231" i="13"/>
  <c r="BD231" i="13"/>
  <c r="AK231" i="13"/>
  <c r="AG231" i="13"/>
  <c r="AB231" i="13"/>
  <c r="X231" i="13"/>
  <c r="J231" i="13"/>
  <c r="CB230" i="13"/>
  <c r="BZ230" i="13"/>
  <c r="BX230" i="13"/>
  <c r="BV230" i="13"/>
  <c r="BT230" i="13"/>
  <c r="BQ230" i="13"/>
  <c r="BO230" i="13"/>
  <c r="BJ230" i="13"/>
  <c r="BD230" i="13"/>
  <c r="AK230" i="13"/>
  <c r="AG230" i="13"/>
  <c r="AB230" i="13"/>
  <c r="X230" i="13"/>
  <c r="J230" i="13"/>
  <c r="CB229" i="13"/>
  <c r="BZ229" i="13"/>
  <c r="BX229" i="13"/>
  <c r="BV229" i="13"/>
  <c r="BT229" i="13"/>
  <c r="BQ229" i="13"/>
  <c r="BO229" i="13"/>
  <c r="BJ229" i="13"/>
  <c r="BD229" i="13"/>
  <c r="AK229" i="13"/>
  <c r="AG229" i="13"/>
  <c r="AB229" i="13"/>
  <c r="X229" i="13"/>
  <c r="J229" i="13"/>
  <c r="CB228" i="13"/>
  <c r="BZ228" i="13"/>
  <c r="BX228" i="13"/>
  <c r="BV228" i="13"/>
  <c r="BT228" i="13"/>
  <c r="BQ228" i="13"/>
  <c r="BO228" i="13"/>
  <c r="BJ228" i="13"/>
  <c r="BD228" i="13"/>
  <c r="AK228" i="13"/>
  <c r="AG228" i="13"/>
  <c r="AB228" i="13"/>
  <c r="X228" i="13"/>
  <c r="J228" i="13"/>
  <c r="CB37" i="13"/>
  <c r="BZ37" i="13"/>
  <c r="BX37" i="13"/>
  <c r="BV37" i="13"/>
  <c r="BT37" i="13"/>
  <c r="BQ37" i="13"/>
  <c r="BO37" i="13"/>
  <c r="BJ37" i="13"/>
  <c r="BD37" i="13"/>
  <c r="AK37" i="13"/>
  <c r="AG37" i="13"/>
  <c r="AB37" i="13"/>
  <c r="X37" i="13"/>
  <c r="J37" i="13"/>
  <c r="CB39" i="13"/>
  <c r="BZ39" i="13"/>
  <c r="BX39" i="13"/>
  <c r="BV39" i="13"/>
  <c r="BT39" i="13"/>
  <c r="BQ39" i="13"/>
  <c r="BO39" i="13"/>
  <c r="BJ39" i="13"/>
  <c r="BD39" i="13"/>
  <c r="AK39" i="13"/>
  <c r="AG39" i="13"/>
  <c r="AB39" i="13"/>
  <c r="X39" i="13"/>
  <c r="J39" i="13"/>
  <c r="CB38" i="13"/>
  <c r="BZ38" i="13"/>
  <c r="BX38" i="13"/>
  <c r="BV38" i="13"/>
  <c r="BT38" i="13"/>
  <c r="BQ38" i="13"/>
  <c r="BO38" i="13"/>
  <c r="BJ38" i="13"/>
  <c r="BD38" i="13"/>
  <c r="AK38" i="13"/>
  <c r="AG38" i="13"/>
  <c r="AB38" i="13"/>
  <c r="X38" i="13"/>
  <c r="J38" i="13"/>
  <c r="CB45" i="13"/>
  <c r="BZ45" i="13"/>
  <c r="BX45" i="13"/>
  <c r="BV45" i="13"/>
  <c r="BT45" i="13"/>
  <c r="BQ45" i="13"/>
  <c r="BO45" i="13"/>
  <c r="BJ45" i="13"/>
  <c r="BD45" i="13"/>
  <c r="AK45" i="13"/>
  <c r="AG45" i="13"/>
  <c r="AB45" i="13"/>
  <c r="X45" i="13"/>
  <c r="J45" i="13"/>
  <c r="CB44" i="13"/>
  <c r="BZ44" i="13"/>
  <c r="BX44" i="13"/>
  <c r="BV44" i="13"/>
  <c r="BT44" i="13"/>
  <c r="BQ44" i="13"/>
  <c r="BO44" i="13"/>
  <c r="BJ44" i="13"/>
  <c r="BD44" i="13"/>
  <c r="AK44" i="13"/>
  <c r="AG44" i="13"/>
  <c r="AB44" i="13"/>
  <c r="X44" i="13"/>
  <c r="J44" i="13"/>
  <c r="CB227" i="13"/>
  <c r="BZ227" i="13"/>
  <c r="BX227" i="13"/>
  <c r="BV227" i="13"/>
  <c r="BT227" i="13"/>
  <c r="BQ227" i="13"/>
  <c r="BO227" i="13"/>
  <c r="BJ227" i="13"/>
  <c r="BD227" i="13"/>
  <c r="AK227" i="13"/>
  <c r="AG227" i="13"/>
  <c r="AB227" i="13"/>
  <c r="X227" i="13"/>
  <c r="J227" i="13"/>
  <c r="CB226" i="13"/>
  <c r="BZ226" i="13"/>
  <c r="BX226" i="13"/>
  <c r="BV226" i="13"/>
  <c r="BT226" i="13"/>
  <c r="BQ226" i="13"/>
  <c r="BO226" i="13"/>
  <c r="BJ226" i="13"/>
  <c r="BD226" i="13"/>
  <c r="AK226" i="13"/>
  <c r="AG226" i="13"/>
  <c r="AB226" i="13"/>
  <c r="X226" i="13"/>
  <c r="J226" i="13"/>
  <c r="CB225" i="13"/>
  <c r="BZ225" i="13"/>
  <c r="BX225" i="13"/>
  <c r="BV225" i="13"/>
  <c r="BT225" i="13"/>
  <c r="BQ225" i="13"/>
  <c r="BO225" i="13"/>
  <c r="BJ225" i="13"/>
  <c r="BD225" i="13"/>
  <c r="AK225" i="13"/>
  <c r="AG225" i="13"/>
  <c r="AB225" i="13"/>
  <c r="X225" i="13"/>
  <c r="J225" i="13"/>
  <c r="CB224" i="13"/>
  <c r="BZ224" i="13"/>
  <c r="BX224" i="13"/>
  <c r="BV224" i="13"/>
  <c r="BT224" i="13"/>
  <c r="BQ224" i="13"/>
  <c r="BO224" i="13"/>
  <c r="BJ224" i="13"/>
  <c r="BD224" i="13"/>
  <c r="AK224" i="13"/>
  <c r="AG224" i="13"/>
  <c r="AB224" i="13"/>
  <c r="X224" i="13"/>
  <c r="J224" i="13"/>
  <c r="CB638" i="13"/>
  <c r="BZ638" i="13"/>
  <c r="BX638" i="13"/>
  <c r="BV638" i="13"/>
  <c r="BT638" i="13"/>
  <c r="BQ638" i="13"/>
  <c r="BO638" i="13"/>
  <c r="BJ638" i="13"/>
  <c r="BD638" i="13"/>
  <c r="AK638" i="13"/>
  <c r="AG638" i="13"/>
  <c r="AB638" i="13"/>
  <c r="X638" i="13"/>
  <c r="J638" i="13"/>
  <c r="CB637" i="13"/>
  <c r="BZ637" i="13"/>
  <c r="BX637" i="13"/>
  <c r="BV637" i="13"/>
  <c r="BT637" i="13"/>
  <c r="BQ637" i="13"/>
  <c r="BO637" i="13"/>
  <c r="BJ637" i="13"/>
  <c r="BD637" i="13"/>
  <c r="AK637" i="13"/>
  <c r="AG637" i="13"/>
  <c r="AB637" i="13"/>
  <c r="X637" i="13"/>
  <c r="J637" i="13"/>
  <c r="CB636" i="13"/>
  <c r="BZ636" i="13"/>
  <c r="BX636" i="13"/>
  <c r="BV636" i="13"/>
  <c r="BT636" i="13"/>
  <c r="BQ636" i="13"/>
  <c r="BO636" i="13"/>
  <c r="BJ636" i="13"/>
  <c r="BD636" i="13"/>
  <c r="AK636" i="13"/>
  <c r="AG636" i="13"/>
  <c r="AB636" i="13"/>
  <c r="X636" i="13"/>
  <c r="J636" i="13"/>
  <c r="CB183" i="13"/>
  <c r="BZ183" i="13"/>
  <c r="BX183" i="13"/>
  <c r="BV183" i="13"/>
  <c r="BT183" i="13"/>
  <c r="BQ183" i="13"/>
  <c r="BO183" i="13"/>
  <c r="BJ183" i="13"/>
  <c r="BD183" i="13"/>
  <c r="AK183" i="13"/>
  <c r="AG183" i="13"/>
  <c r="AB183" i="13"/>
  <c r="X183" i="13"/>
  <c r="J183" i="13"/>
  <c r="CB223" i="13"/>
  <c r="BZ223" i="13"/>
  <c r="BX223" i="13"/>
  <c r="BV223" i="13"/>
  <c r="BT223" i="13"/>
  <c r="BQ223" i="13"/>
  <c r="BO223" i="13"/>
  <c r="BJ223" i="13"/>
  <c r="BD223" i="13"/>
  <c r="AK223" i="13"/>
  <c r="AG223" i="13"/>
  <c r="AB223" i="13"/>
  <c r="X223" i="13"/>
  <c r="J223" i="13"/>
  <c r="CB222" i="13"/>
  <c r="BZ222" i="13"/>
  <c r="BX222" i="13"/>
  <c r="BV222" i="13"/>
  <c r="BT222" i="13"/>
  <c r="BQ222" i="13"/>
  <c r="BO222" i="13"/>
  <c r="BJ222" i="13"/>
  <c r="BD222" i="13"/>
  <c r="AK222" i="13"/>
  <c r="AG222" i="13"/>
  <c r="AB222" i="13"/>
  <c r="X222" i="13"/>
  <c r="J222" i="13"/>
  <c r="CB253" i="13"/>
  <c r="BZ253" i="13"/>
  <c r="BX253" i="13"/>
  <c r="BV253" i="13"/>
  <c r="BT253" i="13"/>
  <c r="BQ253" i="13"/>
  <c r="BO253" i="13"/>
  <c r="BJ253" i="13"/>
  <c r="BD253" i="13"/>
  <c r="AK253" i="13"/>
  <c r="AG253" i="13"/>
  <c r="AB253" i="13"/>
  <c r="X253" i="13"/>
  <c r="J253" i="13"/>
  <c r="CB221" i="13"/>
  <c r="BZ221" i="13"/>
  <c r="BX221" i="13"/>
  <c r="BV221" i="13"/>
  <c r="BT221" i="13"/>
  <c r="BQ221" i="13"/>
  <c r="BO221" i="13"/>
  <c r="BJ221" i="13"/>
  <c r="BD221" i="13"/>
  <c r="AK221" i="13"/>
  <c r="AG221" i="13"/>
  <c r="AB221" i="13"/>
  <c r="X221" i="13"/>
  <c r="J221" i="13"/>
  <c r="CB254" i="13"/>
  <c r="BZ254" i="13"/>
  <c r="BX254" i="13"/>
  <c r="BV254" i="13"/>
  <c r="BT254" i="13"/>
  <c r="BQ254" i="13"/>
  <c r="BO254" i="13"/>
  <c r="BJ254" i="13"/>
  <c r="BD254" i="13"/>
  <c r="AK254" i="13"/>
  <c r="AG254" i="13"/>
  <c r="AB254" i="13"/>
  <c r="X254" i="13"/>
  <c r="J254" i="13"/>
  <c r="CB875" i="13"/>
  <c r="BZ875" i="13"/>
  <c r="BX875" i="13"/>
  <c r="BV875" i="13"/>
  <c r="BT875" i="13"/>
  <c r="BQ875" i="13"/>
  <c r="BO875" i="13"/>
  <c r="BJ875" i="13"/>
  <c r="BD875" i="13"/>
  <c r="AK875" i="13"/>
  <c r="AG875" i="13"/>
  <c r="AB875" i="13"/>
  <c r="X875" i="13"/>
  <c r="J875" i="13"/>
  <c r="CB874" i="13"/>
  <c r="BZ874" i="13"/>
  <c r="BX874" i="13"/>
  <c r="BV874" i="13"/>
  <c r="BT874" i="13"/>
  <c r="BQ874" i="13"/>
  <c r="BO874" i="13"/>
  <c r="BJ874" i="13"/>
  <c r="BD874" i="13"/>
  <c r="AK874" i="13"/>
  <c r="AG874" i="13"/>
  <c r="AB874" i="13"/>
  <c r="X874" i="13"/>
  <c r="J874" i="13"/>
  <c r="CB288" i="13"/>
  <c r="BZ288" i="13"/>
  <c r="BX288" i="13"/>
  <c r="BV288" i="13"/>
  <c r="BT288" i="13"/>
  <c r="BQ288" i="13"/>
  <c r="BO288" i="13"/>
  <c r="BJ288" i="13"/>
  <c r="BD288" i="13"/>
  <c r="AK288" i="13"/>
  <c r="AG288" i="13"/>
  <c r="AB288" i="13"/>
  <c r="X288" i="13"/>
  <c r="J288" i="13"/>
  <c r="CB287" i="13"/>
  <c r="BZ287" i="13"/>
  <c r="BX287" i="13"/>
  <c r="BV287" i="13"/>
  <c r="BT287" i="13"/>
  <c r="BQ287" i="13"/>
  <c r="BO287" i="13"/>
  <c r="BJ287" i="13"/>
  <c r="BD287" i="13"/>
  <c r="AK287" i="13"/>
  <c r="AG287" i="13"/>
  <c r="AB287" i="13"/>
  <c r="X287" i="13"/>
  <c r="J287" i="13"/>
  <c r="CB294" i="13"/>
  <c r="BZ294" i="13"/>
  <c r="BX294" i="13"/>
  <c r="BV294" i="13"/>
  <c r="BT294" i="13"/>
  <c r="BQ294" i="13"/>
  <c r="BO294" i="13"/>
  <c r="BJ294" i="13"/>
  <c r="BD294" i="13"/>
  <c r="AK294" i="13"/>
  <c r="AG294" i="13"/>
  <c r="AB294" i="13"/>
  <c r="X294" i="13"/>
  <c r="J294" i="13"/>
  <c r="CB286" i="13"/>
  <c r="BZ286" i="13"/>
  <c r="BX286" i="13"/>
  <c r="BV286" i="13"/>
  <c r="BT286" i="13"/>
  <c r="BQ286" i="13"/>
  <c r="BO286" i="13"/>
  <c r="BJ286" i="13"/>
  <c r="BD286" i="13"/>
  <c r="AK286" i="13"/>
  <c r="AG286" i="13"/>
  <c r="AB286" i="13"/>
  <c r="X286" i="13"/>
  <c r="J286" i="13"/>
  <c r="CB285" i="13"/>
  <c r="BZ285" i="13"/>
  <c r="BX285" i="13"/>
  <c r="BV285" i="13"/>
  <c r="BT285" i="13"/>
  <c r="BQ285" i="13"/>
  <c r="BO285" i="13"/>
  <c r="BJ285" i="13"/>
  <c r="BD285" i="13"/>
  <c r="AK285" i="13"/>
  <c r="AG285" i="13"/>
  <c r="AB285" i="13"/>
  <c r="X285" i="13"/>
  <c r="J285" i="13"/>
  <c r="CB284" i="13"/>
  <c r="BZ284" i="13"/>
  <c r="BX284" i="13"/>
  <c r="BV284" i="13"/>
  <c r="BT284" i="13"/>
  <c r="BQ284" i="13"/>
  <c r="BO284" i="13"/>
  <c r="BJ284" i="13"/>
  <c r="BD284" i="13"/>
  <c r="AK284" i="13"/>
  <c r="AG284" i="13"/>
  <c r="AB284" i="13"/>
  <c r="X284" i="13"/>
  <c r="J284" i="13"/>
  <c r="CB283" i="13"/>
  <c r="BZ283" i="13"/>
  <c r="BX283" i="13"/>
  <c r="BV283" i="13"/>
  <c r="BT283" i="13"/>
  <c r="BQ283" i="13"/>
  <c r="BO283" i="13"/>
  <c r="BJ283" i="13"/>
  <c r="BD283" i="13"/>
  <c r="AK283" i="13"/>
  <c r="AG283" i="13"/>
  <c r="AB283" i="13"/>
  <c r="X283" i="13"/>
  <c r="J283" i="13"/>
  <c r="CB282" i="13"/>
  <c r="BZ282" i="13"/>
  <c r="BX282" i="13"/>
  <c r="BV282" i="13"/>
  <c r="BT282" i="13"/>
  <c r="BQ282" i="13"/>
  <c r="BO282" i="13"/>
  <c r="BJ282" i="13"/>
  <c r="BD282" i="13"/>
  <c r="AK282" i="13"/>
  <c r="AG282" i="13"/>
  <c r="AB282" i="13"/>
  <c r="X282" i="13"/>
  <c r="J282" i="13"/>
  <c r="CB278" i="13"/>
  <c r="BZ278" i="13"/>
  <c r="BX278" i="13"/>
  <c r="BV278" i="13"/>
  <c r="BT278" i="13"/>
  <c r="BQ278" i="13"/>
  <c r="BO278" i="13"/>
  <c r="BJ278" i="13"/>
  <c r="BD278" i="13"/>
  <c r="AK278" i="13"/>
  <c r="AG278" i="13"/>
  <c r="AB278" i="13"/>
  <c r="X278" i="13"/>
  <c r="J278" i="13"/>
  <c r="CB277" i="13"/>
  <c r="BZ277" i="13"/>
  <c r="BX277" i="13"/>
  <c r="BV277" i="13"/>
  <c r="BT277" i="13"/>
  <c r="BQ277" i="13"/>
  <c r="BO277" i="13"/>
  <c r="BJ277" i="13"/>
  <c r="BD277" i="13"/>
  <c r="AK277" i="13"/>
  <c r="AG277" i="13"/>
  <c r="AB277" i="13"/>
  <c r="X277" i="13"/>
  <c r="J277" i="13"/>
  <c r="CB276" i="13"/>
  <c r="BZ276" i="13"/>
  <c r="BX276" i="13"/>
  <c r="BV276" i="13"/>
  <c r="BT276" i="13"/>
  <c r="BQ276" i="13"/>
  <c r="BO276" i="13"/>
  <c r="BJ276" i="13"/>
  <c r="BD276" i="13"/>
  <c r="AK276" i="13"/>
  <c r="AG276" i="13"/>
  <c r="AB276" i="13"/>
  <c r="X276" i="13"/>
  <c r="J276" i="13"/>
  <c r="CB281" i="13"/>
  <c r="BZ281" i="13"/>
  <c r="BX281" i="13"/>
  <c r="BV281" i="13"/>
  <c r="BT281" i="13"/>
  <c r="BQ281" i="13"/>
  <c r="BO281" i="13"/>
  <c r="BJ281" i="13"/>
  <c r="BD281" i="13"/>
  <c r="AK281" i="13"/>
  <c r="AG281" i="13"/>
  <c r="AB281" i="13"/>
  <c r="X281" i="13"/>
  <c r="J281" i="13"/>
  <c r="CB280" i="13"/>
  <c r="BZ280" i="13"/>
  <c r="BX280" i="13"/>
  <c r="BV280" i="13"/>
  <c r="BT280" i="13"/>
  <c r="BQ280" i="13"/>
  <c r="BO280" i="13"/>
  <c r="BJ280" i="13"/>
  <c r="BD280" i="13"/>
  <c r="AK280" i="13"/>
  <c r="AG280" i="13"/>
  <c r="AB280" i="13"/>
  <c r="X280" i="13"/>
  <c r="J280" i="13"/>
  <c r="CB279" i="13"/>
  <c r="BZ279" i="13"/>
  <c r="BX279" i="13"/>
  <c r="BV279" i="13"/>
  <c r="BT279" i="13"/>
  <c r="BQ279" i="13"/>
  <c r="BO279" i="13"/>
  <c r="BJ279" i="13"/>
  <c r="BD279" i="13"/>
  <c r="AK279" i="13"/>
  <c r="AG279" i="13"/>
  <c r="AB279" i="13"/>
  <c r="X279" i="13"/>
  <c r="J279" i="13"/>
  <c r="CB757" i="13"/>
  <c r="BZ757" i="13"/>
  <c r="BX757" i="13"/>
  <c r="BV757" i="13"/>
  <c r="BT757" i="13"/>
  <c r="BQ757" i="13"/>
  <c r="BO757" i="13"/>
  <c r="BJ757" i="13"/>
  <c r="BD757" i="13"/>
  <c r="AK757" i="13"/>
  <c r="AG757" i="13"/>
  <c r="AB757" i="13"/>
  <c r="X757" i="13"/>
  <c r="J757" i="13"/>
  <c r="CB462" i="13"/>
  <c r="BZ462" i="13"/>
  <c r="BX462" i="13"/>
  <c r="BV462" i="13"/>
  <c r="BT462" i="13"/>
  <c r="BQ462" i="13"/>
  <c r="BO462" i="13"/>
  <c r="BJ462" i="13"/>
  <c r="BD462" i="13"/>
  <c r="AK462" i="13"/>
  <c r="AG462" i="13"/>
  <c r="AB462" i="13"/>
  <c r="X462" i="13"/>
  <c r="J462" i="13"/>
  <c r="CB461" i="13"/>
  <c r="BZ461" i="13"/>
  <c r="BX461" i="13"/>
  <c r="BV461" i="13"/>
  <c r="BT461" i="13"/>
  <c r="BQ461" i="13"/>
  <c r="BO461" i="13"/>
  <c r="BJ461" i="13"/>
  <c r="BD461" i="13"/>
  <c r="AK461" i="13"/>
  <c r="AG461" i="13"/>
  <c r="AB461" i="13"/>
  <c r="X461" i="13"/>
  <c r="J461" i="13"/>
  <c r="CB833" i="13"/>
  <c r="BZ833" i="13"/>
  <c r="BX833" i="13"/>
  <c r="BV833" i="13"/>
  <c r="BT833" i="13"/>
  <c r="BQ833" i="13"/>
  <c r="BO833" i="13"/>
  <c r="BJ833" i="13"/>
  <c r="BD833" i="13"/>
  <c r="AK833" i="13"/>
  <c r="AG833" i="13"/>
  <c r="AB833" i="13"/>
  <c r="X833" i="13"/>
  <c r="J833" i="13"/>
  <c r="CB834" i="13"/>
  <c r="BZ834" i="13"/>
  <c r="BX834" i="13"/>
  <c r="BV834" i="13"/>
  <c r="BT834" i="13"/>
  <c r="BQ834" i="13"/>
  <c r="BO834" i="13"/>
  <c r="BJ834" i="13"/>
  <c r="BD834" i="13"/>
  <c r="AK834" i="13"/>
  <c r="AG834" i="13"/>
  <c r="AB834" i="13"/>
  <c r="X834" i="13"/>
  <c r="J834" i="13"/>
  <c r="CB570" i="13"/>
  <c r="BZ570" i="13"/>
  <c r="BX570" i="13"/>
  <c r="BV570" i="13"/>
  <c r="BT570" i="13"/>
  <c r="BQ570" i="13"/>
  <c r="BO570" i="13"/>
  <c r="BJ570" i="13"/>
  <c r="BD570" i="13"/>
  <c r="AK570" i="13"/>
  <c r="AG570" i="13"/>
  <c r="AB570" i="13"/>
  <c r="X570" i="13"/>
  <c r="J570" i="13"/>
  <c r="CB344" i="13"/>
  <c r="BZ344" i="13"/>
  <c r="BX344" i="13"/>
  <c r="BV344" i="13"/>
  <c r="BT344" i="13"/>
  <c r="BQ344" i="13"/>
  <c r="BO344" i="13"/>
  <c r="BJ344" i="13"/>
  <c r="BD344" i="13"/>
  <c r="AK344" i="13"/>
  <c r="AG344" i="13"/>
  <c r="AB344" i="13"/>
  <c r="X344" i="13"/>
  <c r="J344" i="13"/>
  <c r="CB1123" i="13"/>
  <c r="BZ1123" i="13"/>
  <c r="BX1123" i="13"/>
  <c r="BV1123" i="13"/>
  <c r="BT1123" i="13"/>
  <c r="BQ1123" i="13"/>
  <c r="BO1123" i="13"/>
  <c r="BJ1123" i="13"/>
  <c r="BD1123" i="13"/>
  <c r="AK1123" i="13"/>
  <c r="AG1123" i="13"/>
  <c r="AB1123" i="13"/>
  <c r="X1123" i="13"/>
  <c r="J1123" i="13"/>
  <c r="CB256" i="13"/>
  <c r="BZ256" i="13"/>
  <c r="BX256" i="13"/>
  <c r="BV256" i="13"/>
  <c r="BT256" i="13"/>
  <c r="BQ256" i="13"/>
  <c r="BO256" i="13"/>
  <c r="BJ256" i="13"/>
  <c r="BD256" i="13"/>
  <c r="AK256" i="13"/>
  <c r="AG256" i="13"/>
  <c r="AB256" i="13"/>
  <c r="X256" i="13"/>
  <c r="J256" i="13"/>
  <c r="CB220" i="13"/>
  <c r="BZ220" i="13"/>
  <c r="BX220" i="13"/>
  <c r="BV220" i="13"/>
  <c r="BT220" i="13"/>
  <c r="BQ220" i="13"/>
  <c r="BO220" i="13"/>
  <c r="BJ220" i="13"/>
  <c r="BD220" i="13"/>
  <c r="AK220" i="13"/>
  <c r="AG220" i="13"/>
  <c r="AB220" i="13"/>
  <c r="X220" i="13"/>
  <c r="J220" i="13"/>
  <c r="CB289" i="13"/>
  <c r="BZ289" i="13"/>
  <c r="BX289" i="13"/>
  <c r="BV289" i="13"/>
  <c r="BT289" i="13"/>
  <c r="BQ289" i="13"/>
  <c r="BO289" i="13"/>
  <c r="BJ289" i="13"/>
  <c r="BD289" i="13"/>
  <c r="AK289" i="13"/>
  <c r="AG289" i="13"/>
  <c r="AB289" i="13"/>
  <c r="X289" i="13"/>
  <c r="J289" i="13"/>
  <c r="CB936" i="13"/>
  <c r="BZ936" i="13"/>
  <c r="BX936" i="13"/>
  <c r="BV936" i="13"/>
  <c r="BT936" i="13"/>
  <c r="BQ936" i="13"/>
  <c r="BO936" i="13"/>
  <c r="BJ936" i="13"/>
  <c r="BD936" i="13"/>
  <c r="AK936" i="13"/>
  <c r="AG936" i="13"/>
  <c r="AB936" i="13"/>
  <c r="X936" i="13"/>
  <c r="J936" i="13"/>
  <c r="CB935" i="13"/>
  <c r="BZ935" i="13"/>
  <c r="BX935" i="13"/>
  <c r="BV935" i="13"/>
  <c r="BT935" i="13"/>
  <c r="BQ935" i="13"/>
  <c r="BO935" i="13"/>
  <c r="BJ935" i="13"/>
  <c r="BD935" i="13"/>
  <c r="AK935" i="13"/>
  <c r="AG935" i="13"/>
  <c r="AB935" i="13"/>
  <c r="X935" i="13"/>
  <c r="J935" i="13"/>
  <c r="CB498" i="13"/>
  <c r="BZ498" i="13"/>
  <c r="BX498" i="13"/>
  <c r="BV498" i="13"/>
  <c r="BT498" i="13"/>
  <c r="BQ498" i="13"/>
  <c r="BO498" i="13"/>
  <c r="BJ498" i="13"/>
  <c r="BD498" i="13"/>
  <c r="AK498" i="13"/>
  <c r="AG498" i="13"/>
  <c r="AB498" i="13"/>
  <c r="X498" i="13"/>
  <c r="J498" i="13"/>
  <c r="CB497" i="13"/>
  <c r="BZ497" i="13"/>
  <c r="BX497" i="13"/>
  <c r="BV497" i="13"/>
  <c r="BT497" i="13"/>
  <c r="BQ497" i="13"/>
  <c r="BO497" i="13"/>
  <c r="BJ497" i="13"/>
  <c r="BD497" i="13"/>
  <c r="AK497" i="13"/>
  <c r="AG497" i="13"/>
  <c r="AB497" i="13"/>
  <c r="X497" i="13"/>
  <c r="J497" i="13"/>
  <c r="CB496" i="13"/>
  <c r="BZ496" i="13"/>
  <c r="BX496" i="13"/>
  <c r="BV496" i="13"/>
  <c r="BT496" i="13"/>
  <c r="BQ496" i="13"/>
  <c r="BO496" i="13"/>
  <c r="BJ496" i="13"/>
  <c r="BD496" i="13"/>
  <c r="AK496" i="13"/>
  <c r="AG496" i="13"/>
  <c r="AB496" i="13"/>
  <c r="X496" i="13"/>
  <c r="J496" i="13"/>
  <c r="CB495" i="13"/>
  <c r="BZ495" i="13"/>
  <c r="BX495" i="13"/>
  <c r="BV495" i="13"/>
  <c r="BT495" i="13"/>
  <c r="BQ495" i="13"/>
  <c r="BO495" i="13"/>
  <c r="BJ495" i="13"/>
  <c r="BD495" i="13"/>
  <c r="AK495" i="13"/>
  <c r="AG495" i="13"/>
  <c r="AB495" i="13"/>
  <c r="X495" i="13"/>
  <c r="J495" i="13"/>
  <c r="CB855" i="13"/>
  <c r="BZ855" i="13"/>
  <c r="BX855" i="13"/>
  <c r="BV855" i="13"/>
  <c r="BT855" i="13"/>
  <c r="BQ855" i="13"/>
  <c r="BO855" i="13"/>
  <c r="BJ855" i="13"/>
  <c r="BD855" i="13"/>
  <c r="AK855" i="13"/>
  <c r="AG855" i="13"/>
  <c r="AB855" i="13"/>
  <c r="X855" i="13"/>
  <c r="J855" i="13"/>
  <c r="CB854" i="13"/>
  <c r="BZ854" i="13"/>
  <c r="BX854" i="13"/>
  <c r="BV854" i="13"/>
  <c r="BT854" i="13"/>
  <c r="BQ854" i="13"/>
  <c r="BO854" i="13"/>
  <c r="BJ854" i="13"/>
  <c r="BD854" i="13"/>
  <c r="AK854" i="13"/>
  <c r="AG854" i="13"/>
  <c r="AB854" i="13"/>
  <c r="X854" i="13"/>
  <c r="J854" i="13"/>
  <c r="CB853" i="13"/>
  <c r="BZ853" i="13"/>
  <c r="BX853" i="13"/>
  <c r="BV853" i="13"/>
  <c r="BT853" i="13"/>
  <c r="BQ853" i="13"/>
  <c r="BO853" i="13"/>
  <c r="BJ853" i="13"/>
  <c r="BD853" i="13"/>
  <c r="AK853" i="13"/>
  <c r="AG853" i="13"/>
  <c r="AB853" i="13"/>
  <c r="X853" i="13"/>
  <c r="J853" i="13"/>
  <c r="CB908" i="13"/>
  <c r="BZ908" i="13"/>
  <c r="BX908" i="13"/>
  <c r="BV908" i="13"/>
  <c r="BT908" i="13"/>
  <c r="BQ908" i="13"/>
  <c r="BO908" i="13"/>
  <c r="BJ908" i="13"/>
  <c r="BD908" i="13"/>
  <c r="AK908" i="13"/>
  <c r="AG908" i="13"/>
  <c r="AB908" i="13"/>
  <c r="X908" i="13"/>
  <c r="J908" i="13"/>
  <c r="CB907" i="13"/>
  <c r="BZ907" i="13"/>
  <c r="BX907" i="13"/>
  <c r="BV907" i="13"/>
  <c r="BT907" i="13"/>
  <c r="BQ907" i="13"/>
  <c r="BO907" i="13"/>
  <c r="BJ907" i="13"/>
  <c r="BD907" i="13"/>
  <c r="AK907" i="13"/>
  <c r="AG907" i="13"/>
  <c r="AB907" i="13"/>
  <c r="X907" i="13"/>
  <c r="J907" i="13"/>
  <c r="CB1114" i="13"/>
  <c r="BZ1114" i="13"/>
  <c r="BX1114" i="13"/>
  <c r="BV1114" i="13"/>
  <c r="BT1114" i="13"/>
  <c r="BQ1114" i="13"/>
  <c r="BO1114" i="13"/>
  <c r="BJ1114" i="13"/>
  <c r="BD1114" i="13"/>
  <c r="AK1114" i="13"/>
  <c r="AG1114" i="13"/>
  <c r="AB1114" i="13"/>
  <c r="X1114" i="13"/>
  <c r="J1114" i="13"/>
  <c r="CB1113" i="13"/>
  <c r="BZ1113" i="13"/>
  <c r="BX1113" i="13"/>
  <c r="BV1113" i="13"/>
  <c r="BT1113" i="13"/>
  <c r="BQ1113" i="13"/>
  <c r="BO1113" i="13"/>
  <c r="BJ1113" i="13"/>
  <c r="BD1113" i="13"/>
  <c r="AK1113" i="13"/>
  <c r="AG1113" i="13"/>
  <c r="AB1113" i="13"/>
  <c r="X1113" i="13"/>
  <c r="J1113" i="13"/>
  <c r="CB947" i="13"/>
  <c r="BZ947" i="13"/>
  <c r="BX947" i="13"/>
  <c r="BV947" i="13"/>
  <c r="BT947" i="13"/>
  <c r="BQ947" i="13"/>
  <c r="BO947" i="13"/>
  <c r="BJ947" i="13"/>
  <c r="BD947" i="13"/>
  <c r="AK947" i="13"/>
  <c r="AG947" i="13"/>
  <c r="AB947" i="13"/>
  <c r="X947" i="13"/>
  <c r="J947" i="13"/>
  <c r="CB832" i="13"/>
  <c r="BZ832" i="13"/>
  <c r="BX832" i="13"/>
  <c r="BV832" i="13"/>
  <c r="BT832" i="13"/>
  <c r="BQ832" i="13"/>
  <c r="BO832" i="13"/>
  <c r="BJ832" i="13"/>
  <c r="BD832" i="13"/>
  <c r="AK832" i="13"/>
  <c r="AG832" i="13"/>
  <c r="AB832" i="13"/>
  <c r="X832" i="13"/>
  <c r="J832" i="13"/>
  <c r="CB879" i="13"/>
  <c r="BZ879" i="13"/>
  <c r="BX879" i="13"/>
  <c r="BV879" i="13"/>
  <c r="BT879" i="13"/>
  <c r="BQ879" i="13"/>
  <c r="BO879" i="13"/>
  <c r="BJ879" i="13"/>
  <c r="BD879" i="13"/>
  <c r="AK879" i="13"/>
  <c r="AG879" i="13"/>
  <c r="AB879" i="13"/>
  <c r="X879" i="13"/>
  <c r="J879" i="13"/>
  <c r="CB880" i="13"/>
  <c r="BZ880" i="13"/>
  <c r="BX880" i="13"/>
  <c r="BV880" i="13"/>
  <c r="BT880" i="13"/>
  <c r="BQ880" i="13"/>
  <c r="BO880" i="13"/>
  <c r="BJ880" i="13"/>
  <c r="BD880" i="13"/>
  <c r="AK880" i="13"/>
  <c r="AG880" i="13"/>
  <c r="AB880" i="13"/>
  <c r="X880" i="13"/>
  <c r="J880" i="13"/>
  <c r="CB881" i="13"/>
  <c r="BZ881" i="13"/>
  <c r="BX881" i="13"/>
  <c r="BV881" i="13"/>
  <c r="BT881" i="13"/>
  <c r="BQ881" i="13"/>
  <c r="BO881" i="13"/>
  <c r="BJ881" i="13"/>
  <c r="BD881" i="13"/>
  <c r="AK881" i="13"/>
  <c r="AG881" i="13"/>
  <c r="AB881" i="13"/>
  <c r="X881" i="13"/>
  <c r="J881" i="13"/>
  <c r="CB882" i="13"/>
  <c r="BZ882" i="13"/>
  <c r="BX882" i="13"/>
  <c r="BV882" i="13"/>
  <c r="BT882" i="13"/>
  <c r="BQ882" i="13"/>
  <c r="BO882" i="13"/>
  <c r="BJ882" i="13"/>
  <c r="BD882" i="13"/>
  <c r="AK882" i="13"/>
  <c r="AG882" i="13"/>
  <c r="AB882" i="13"/>
  <c r="X882" i="13"/>
  <c r="J882" i="13"/>
  <c r="CB883" i="13"/>
  <c r="BZ883" i="13"/>
  <c r="BX883" i="13"/>
  <c r="BV883" i="13"/>
  <c r="BT883" i="13"/>
  <c r="BQ883" i="13"/>
  <c r="BO883" i="13"/>
  <c r="BJ883" i="13"/>
  <c r="BD883" i="13"/>
  <c r="AK883" i="13"/>
  <c r="AG883" i="13"/>
  <c r="AB883" i="13"/>
  <c r="X883" i="13"/>
  <c r="J883" i="13"/>
  <c r="CB885" i="13"/>
  <c r="BZ885" i="13"/>
  <c r="BX885" i="13"/>
  <c r="BV885" i="13"/>
  <c r="BT885" i="13"/>
  <c r="BQ885" i="13"/>
  <c r="BO885" i="13"/>
  <c r="BJ885" i="13"/>
  <c r="BD885" i="13"/>
  <c r="AK885" i="13"/>
  <c r="AG885" i="13"/>
  <c r="AB885" i="13"/>
  <c r="X885" i="13"/>
  <c r="J885" i="13"/>
  <c r="CB884" i="13"/>
  <c r="BZ884" i="13"/>
  <c r="BX884" i="13"/>
  <c r="BV884" i="13"/>
  <c r="BT884" i="13"/>
  <c r="BQ884" i="13"/>
  <c r="BO884" i="13"/>
  <c r="BJ884" i="13"/>
  <c r="BD884" i="13"/>
  <c r="AK884" i="13"/>
  <c r="AG884" i="13"/>
  <c r="AB884" i="13"/>
  <c r="X884" i="13"/>
  <c r="J884" i="13"/>
  <c r="CB886" i="13"/>
  <c r="BZ886" i="13"/>
  <c r="BX886" i="13"/>
  <c r="BV886" i="13"/>
  <c r="BT886" i="13"/>
  <c r="BQ886" i="13"/>
  <c r="BO886" i="13"/>
  <c r="BJ886" i="13"/>
  <c r="BD886" i="13"/>
  <c r="AK886" i="13"/>
  <c r="AG886" i="13"/>
  <c r="AB886" i="13"/>
  <c r="X886" i="13"/>
  <c r="J886" i="13"/>
  <c r="CB865" i="13"/>
  <c r="BZ865" i="13"/>
  <c r="BX865" i="13"/>
  <c r="BV865" i="13"/>
  <c r="BT865" i="13"/>
  <c r="BQ865" i="13"/>
  <c r="BO865" i="13"/>
  <c r="BJ865" i="13"/>
  <c r="BD865" i="13"/>
  <c r="AK865" i="13"/>
  <c r="AG865" i="13"/>
  <c r="AB865" i="13"/>
  <c r="X865" i="13"/>
  <c r="J865" i="13"/>
  <c r="CB890" i="13"/>
  <c r="BZ890" i="13"/>
  <c r="BX890" i="13"/>
  <c r="BV890" i="13"/>
  <c r="BT890" i="13"/>
  <c r="BQ890" i="13"/>
  <c r="BO890" i="13"/>
  <c r="BJ890" i="13"/>
  <c r="BD890" i="13"/>
  <c r="AK890" i="13"/>
  <c r="AG890" i="13"/>
  <c r="AB890" i="13"/>
  <c r="X890" i="13"/>
  <c r="J890" i="13"/>
  <c r="CB889" i="13"/>
  <c r="BZ889" i="13"/>
  <c r="BX889" i="13"/>
  <c r="BV889" i="13"/>
  <c r="BT889" i="13"/>
  <c r="BQ889" i="13"/>
  <c r="BO889" i="13"/>
  <c r="BJ889" i="13"/>
  <c r="BD889" i="13"/>
  <c r="AK889" i="13"/>
  <c r="AG889" i="13"/>
  <c r="AB889" i="13"/>
  <c r="X889" i="13"/>
  <c r="J889" i="13"/>
  <c r="CB888" i="13"/>
  <c r="BZ888" i="13"/>
  <c r="BX888" i="13"/>
  <c r="BV888" i="13"/>
  <c r="BT888" i="13"/>
  <c r="BQ888" i="13"/>
  <c r="BO888" i="13"/>
  <c r="BJ888" i="13"/>
  <c r="BD888" i="13"/>
  <c r="AK888" i="13"/>
  <c r="AG888" i="13"/>
  <c r="AB888" i="13"/>
  <c r="X888" i="13"/>
  <c r="J888" i="13"/>
  <c r="CB887" i="13"/>
  <c r="BZ887" i="13"/>
  <c r="BX887" i="13"/>
  <c r="BV887" i="13"/>
  <c r="BT887" i="13"/>
  <c r="BQ887" i="13"/>
  <c r="BO887" i="13"/>
  <c r="BJ887" i="13"/>
  <c r="BD887" i="13"/>
  <c r="AK887" i="13"/>
  <c r="AG887" i="13"/>
  <c r="AB887" i="13"/>
  <c r="X887" i="13"/>
  <c r="J887" i="13"/>
  <c r="CB1112" i="13"/>
  <c r="BZ1112" i="13"/>
  <c r="BX1112" i="13"/>
  <c r="BV1112" i="13"/>
  <c r="BT1112" i="13"/>
  <c r="BQ1112" i="13"/>
  <c r="BO1112" i="13"/>
  <c r="BJ1112" i="13"/>
  <c r="BD1112" i="13"/>
  <c r="AK1112" i="13"/>
  <c r="AG1112" i="13"/>
  <c r="AB1112" i="13"/>
  <c r="X1112" i="13"/>
  <c r="J1112" i="13"/>
  <c r="CB1111" i="13"/>
  <c r="BZ1111" i="13"/>
  <c r="BX1111" i="13"/>
  <c r="BV1111" i="13"/>
  <c r="BT1111" i="13"/>
  <c r="BQ1111" i="13"/>
  <c r="BO1111" i="13"/>
  <c r="BJ1111" i="13"/>
  <c r="BD1111" i="13"/>
  <c r="AK1111" i="13"/>
  <c r="AG1111" i="13"/>
  <c r="AB1111" i="13"/>
  <c r="X1111" i="13"/>
  <c r="J1111" i="13"/>
  <c r="CB1110" i="13"/>
  <c r="BZ1110" i="13"/>
  <c r="BX1110" i="13"/>
  <c r="BV1110" i="13"/>
  <c r="BT1110" i="13"/>
  <c r="BQ1110" i="13"/>
  <c r="BO1110" i="13"/>
  <c r="BJ1110" i="13"/>
  <c r="BD1110" i="13"/>
  <c r="AK1110" i="13"/>
  <c r="AG1110" i="13"/>
  <c r="AB1110" i="13"/>
  <c r="X1110" i="13"/>
  <c r="J1110" i="13"/>
  <c r="CB1109" i="13"/>
  <c r="BZ1109" i="13"/>
  <c r="BX1109" i="13"/>
  <c r="BV1109" i="13"/>
  <c r="BT1109" i="13"/>
  <c r="BQ1109" i="13"/>
  <c r="BO1109" i="13"/>
  <c r="BJ1109" i="13"/>
  <c r="BD1109" i="13"/>
  <c r="AK1109" i="13"/>
  <c r="AG1109" i="13"/>
  <c r="AB1109" i="13"/>
  <c r="X1109" i="13"/>
  <c r="J1109" i="13"/>
  <c r="CB1105" i="13"/>
  <c r="BZ1105" i="13"/>
  <c r="BX1105" i="13"/>
  <c r="BV1105" i="13"/>
  <c r="BT1105" i="13"/>
  <c r="BQ1105" i="13"/>
  <c r="BO1105" i="13"/>
  <c r="BJ1105" i="13"/>
  <c r="BD1105" i="13"/>
  <c r="AK1105" i="13"/>
  <c r="AG1105" i="13"/>
  <c r="AB1105" i="13"/>
  <c r="X1105" i="13"/>
  <c r="J1105" i="13"/>
  <c r="CB1104" i="13"/>
  <c r="BZ1104" i="13"/>
  <c r="BX1104" i="13"/>
  <c r="BV1104" i="13"/>
  <c r="BT1104" i="13"/>
  <c r="BQ1104" i="13"/>
  <c r="BO1104" i="13"/>
  <c r="BJ1104" i="13"/>
  <c r="BD1104" i="13"/>
  <c r="AK1104" i="13"/>
  <c r="AG1104" i="13"/>
  <c r="AB1104" i="13"/>
  <c r="X1104" i="13"/>
  <c r="J1104" i="13"/>
  <c r="CB1103" i="13"/>
  <c r="BZ1103" i="13"/>
  <c r="BX1103" i="13"/>
  <c r="BV1103" i="13"/>
  <c r="BT1103" i="13"/>
  <c r="BQ1103" i="13"/>
  <c r="BO1103" i="13"/>
  <c r="BJ1103" i="13"/>
  <c r="BD1103" i="13"/>
  <c r="AK1103" i="13"/>
  <c r="AG1103" i="13"/>
  <c r="AB1103" i="13"/>
  <c r="X1103" i="13"/>
  <c r="J1103" i="13"/>
  <c r="CB1102" i="13"/>
  <c r="BZ1102" i="13"/>
  <c r="BX1102" i="13"/>
  <c r="BV1102" i="13"/>
  <c r="BT1102" i="13"/>
  <c r="BQ1102" i="13"/>
  <c r="BO1102" i="13"/>
  <c r="BJ1102" i="13"/>
  <c r="BD1102" i="13"/>
  <c r="AK1102" i="13"/>
  <c r="AG1102" i="13"/>
  <c r="AB1102" i="13"/>
  <c r="X1102" i="13"/>
  <c r="J1102" i="13"/>
  <c r="CB1101" i="13"/>
  <c r="BZ1101" i="13"/>
  <c r="BX1101" i="13"/>
  <c r="BV1101" i="13"/>
  <c r="BT1101" i="13"/>
  <c r="BQ1101" i="13"/>
  <c r="BO1101" i="13"/>
  <c r="BJ1101" i="13"/>
  <c r="BD1101" i="13"/>
  <c r="AK1101" i="13"/>
  <c r="AG1101" i="13"/>
  <c r="AB1101" i="13"/>
  <c r="X1101" i="13"/>
  <c r="J1101" i="13"/>
  <c r="CB859" i="13"/>
  <c r="BZ859" i="13"/>
  <c r="BX859" i="13"/>
  <c r="BV859" i="13"/>
  <c r="BT859" i="13"/>
  <c r="BQ859" i="13"/>
  <c r="BO859" i="13"/>
  <c r="BJ859" i="13"/>
  <c r="BD859" i="13"/>
  <c r="AK859" i="13"/>
  <c r="AG859" i="13"/>
  <c r="AB859" i="13"/>
  <c r="X859" i="13"/>
  <c r="J859" i="13"/>
  <c r="CB858" i="13"/>
  <c r="BZ858" i="13"/>
  <c r="BX858" i="13"/>
  <c r="BV858" i="13"/>
  <c r="BT858" i="13"/>
  <c r="BQ858" i="13"/>
  <c r="BO858" i="13"/>
  <c r="BJ858" i="13"/>
  <c r="BD858" i="13"/>
  <c r="AK858" i="13"/>
  <c r="AG858" i="13"/>
  <c r="AB858" i="13"/>
  <c r="X858" i="13"/>
  <c r="J858" i="13"/>
  <c r="CB902" i="13"/>
  <c r="BZ902" i="13"/>
  <c r="BX902" i="13"/>
  <c r="BV902" i="13"/>
  <c r="BT902" i="13"/>
  <c r="BQ902" i="13"/>
  <c r="BO902" i="13"/>
  <c r="BJ902" i="13"/>
  <c r="BD902" i="13"/>
  <c r="AK902" i="13"/>
  <c r="AG902" i="13"/>
  <c r="AB902" i="13"/>
  <c r="X902" i="13"/>
  <c r="J902" i="13"/>
  <c r="CB901" i="13"/>
  <c r="BZ901" i="13"/>
  <c r="BX901" i="13"/>
  <c r="BV901" i="13"/>
  <c r="BT901" i="13"/>
  <c r="BQ901" i="13"/>
  <c r="BO901" i="13"/>
  <c r="BJ901" i="13"/>
  <c r="BD901" i="13"/>
  <c r="AK901" i="13"/>
  <c r="AG901" i="13"/>
  <c r="AB901" i="13"/>
  <c r="X901" i="13"/>
  <c r="J901" i="13"/>
  <c r="CB900" i="13"/>
  <c r="BZ900" i="13"/>
  <c r="BX900" i="13"/>
  <c r="BV900" i="13"/>
  <c r="BT900" i="13"/>
  <c r="BQ900" i="13"/>
  <c r="BO900" i="13"/>
  <c r="BJ900" i="13"/>
  <c r="BD900" i="13"/>
  <c r="AK900" i="13"/>
  <c r="AG900" i="13"/>
  <c r="AB900" i="13"/>
  <c r="X900" i="13"/>
  <c r="J900" i="13"/>
  <c r="CB897" i="13"/>
  <c r="BZ897" i="13"/>
  <c r="BX897" i="13"/>
  <c r="BV897" i="13"/>
  <c r="BT897" i="13"/>
  <c r="BQ897" i="13"/>
  <c r="BO897" i="13"/>
  <c r="BJ897" i="13"/>
  <c r="BD897" i="13"/>
  <c r="AK897" i="13"/>
  <c r="AG897" i="13"/>
  <c r="AB897" i="13"/>
  <c r="X897" i="13"/>
  <c r="J897" i="13"/>
  <c r="CB831" i="13"/>
  <c r="BZ831" i="13"/>
  <c r="BX831" i="13"/>
  <c r="BV831" i="13"/>
  <c r="BT831" i="13"/>
  <c r="BQ831" i="13"/>
  <c r="BO831" i="13"/>
  <c r="BJ831" i="13"/>
  <c r="BD831" i="13"/>
  <c r="AK831" i="13"/>
  <c r="AG831" i="13"/>
  <c r="AB831" i="13"/>
  <c r="X831" i="13"/>
  <c r="J831" i="13"/>
  <c r="CB532" i="13"/>
  <c r="BZ532" i="13"/>
  <c r="BX532" i="13"/>
  <c r="BV532" i="13"/>
  <c r="BT532" i="13"/>
  <c r="BQ532" i="13"/>
  <c r="BO532" i="13"/>
  <c r="BJ532" i="13"/>
  <c r="BD532" i="13"/>
  <c r="AK532" i="13"/>
  <c r="AG532" i="13"/>
  <c r="AB532" i="13"/>
  <c r="X532" i="13"/>
  <c r="J532" i="13"/>
  <c r="CB877" i="13"/>
  <c r="BZ877" i="13"/>
  <c r="BX877" i="13"/>
  <c r="BV877" i="13"/>
  <c r="BT877" i="13"/>
  <c r="BQ877" i="13"/>
  <c r="BO877" i="13"/>
  <c r="BJ877" i="13"/>
  <c r="BD877" i="13"/>
  <c r="AK877" i="13"/>
  <c r="AG877" i="13"/>
  <c r="AB877" i="13"/>
  <c r="X877" i="13"/>
  <c r="J877" i="13"/>
  <c r="CB873" i="13"/>
  <c r="BZ873" i="13"/>
  <c r="BX873" i="13"/>
  <c r="BV873" i="13"/>
  <c r="BT873" i="13"/>
  <c r="BQ873" i="13"/>
  <c r="BO873" i="13"/>
  <c r="BJ873" i="13"/>
  <c r="BD873" i="13"/>
  <c r="AK873" i="13"/>
  <c r="AG873" i="13"/>
  <c r="AB873" i="13"/>
  <c r="X873" i="13"/>
  <c r="J873" i="13"/>
  <c r="CB872" i="13"/>
  <c r="BZ872" i="13"/>
  <c r="BX872" i="13"/>
  <c r="BV872" i="13"/>
  <c r="BT872" i="13"/>
  <c r="BQ872" i="13"/>
  <c r="BO872" i="13"/>
  <c r="BJ872" i="13"/>
  <c r="BD872" i="13"/>
  <c r="AK872" i="13"/>
  <c r="AG872" i="13"/>
  <c r="AB872" i="13"/>
  <c r="X872" i="13"/>
  <c r="J872" i="13"/>
  <c r="CB867" i="13"/>
  <c r="BZ867" i="13"/>
  <c r="BX867" i="13"/>
  <c r="BV867" i="13"/>
  <c r="BT867" i="13"/>
  <c r="BQ867" i="13"/>
  <c r="BO867" i="13"/>
  <c r="BJ867" i="13"/>
  <c r="BD867" i="13"/>
  <c r="AK867" i="13"/>
  <c r="AG867" i="13"/>
  <c r="AB867" i="13"/>
  <c r="X867" i="13"/>
  <c r="J867" i="13"/>
  <c r="CB359" i="13"/>
  <c r="BZ359" i="13"/>
  <c r="BX359" i="13"/>
  <c r="BV359" i="13"/>
  <c r="BT359" i="13"/>
  <c r="BQ359" i="13"/>
  <c r="BO359" i="13"/>
  <c r="BJ359" i="13"/>
  <c r="BD359" i="13"/>
  <c r="AK359" i="13"/>
  <c r="AG359" i="13"/>
  <c r="AB359" i="13"/>
  <c r="X359" i="13"/>
  <c r="J359" i="13"/>
  <c r="CB358" i="13"/>
  <c r="BZ358" i="13"/>
  <c r="BX358" i="13"/>
  <c r="BV358" i="13"/>
  <c r="BT358" i="13"/>
  <c r="BQ358" i="13"/>
  <c r="BO358" i="13"/>
  <c r="BJ358" i="13"/>
  <c r="BD358" i="13"/>
  <c r="AK358" i="13"/>
  <c r="AG358" i="13"/>
  <c r="AB358" i="13"/>
  <c r="X358" i="13"/>
  <c r="J358" i="13"/>
  <c r="CB330" i="13"/>
  <c r="BZ330" i="13"/>
  <c r="BX330" i="13"/>
  <c r="BV330" i="13"/>
  <c r="BT330" i="13"/>
  <c r="BQ330" i="13"/>
  <c r="BO330" i="13"/>
  <c r="BJ330" i="13"/>
  <c r="BD330" i="13"/>
  <c r="AK330" i="13"/>
  <c r="AG330" i="13"/>
  <c r="AB330" i="13"/>
  <c r="X330" i="13"/>
  <c r="J330" i="13"/>
  <c r="CB836" i="13"/>
  <c r="BZ836" i="13"/>
  <c r="BX836" i="13"/>
  <c r="BV836" i="13"/>
  <c r="BT836" i="13"/>
  <c r="BQ836" i="13"/>
  <c r="BO836" i="13"/>
  <c r="BJ836" i="13"/>
  <c r="BD836" i="13"/>
  <c r="AK836" i="13"/>
  <c r="AG836" i="13"/>
  <c r="AB836" i="13"/>
  <c r="X836" i="13"/>
  <c r="J836" i="13"/>
  <c r="CB835" i="13"/>
  <c r="BZ835" i="13"/>
  <c r="BX835" i="13"/>
  <c r="BV835" i="13"/>
  <c r="BT835" i="13"/>
  <c r="BQ835" i="13"/>
  <c r="BO835" i="13"/>
  <c r="BJ835" i="13"/>
  <c r="BD835" i="13"/>
  <c r="AK835" i="13"/>
  <c r="AG835" i="13"/>
  <c r="AB835" i="13"/>
  <c r="X835" i="13"/>
  <c r="J835" i="13"/>
  <c r="CB830" i="13"/>
  <c r="BZ830" i="13"/>
  <c r="BX830" i="13"/>
  <c r="BV830" i="13"/>
  <c r="BT830" i="13"/>
  <c r="BQ830" i="13"/>
  <c r="BO830" i="13"/>
  <c r="BJ830" i="13"/>
  <c r="BD830" i="13"/>
  <c r="AK830" i="13"/>
  <c r="AG830" i="13"/>
  <c r="AB830" i="13"/>
  <c r="X830" i="13"/>
  <c r="J830" i="13"/>
  <c r="CB829" i="13"/>
  <c r="BZ829" i="13"/>
  <c r="BX829" i="13"/>
  <c r="BV829" i="13"/>
  <c r="BT829" i="13"/>
  <c r="BQ829" i="13"/>
  <c r="BO829" i="13"/>
  <c r="BJ829" i="13"/>
  <c r="BD829" i="13"/>
  <c r="AK829" i="13"/>
  <c r="AG829" i="13"/>
  <c r="AB829" i="13"/>
  <c r="X829" i="13"/>
  <c r="J829" i="13"/>
  <c r="CB896" i="13"/>
  <c r="BZ896" i="13"/>
  <c r="BX896" i="13"/>
  <c r="BV896" i="13"/>
  <c r="BT896" i="13"/>
  <c r="BQ896" i="13"/>
  <c r="BO896" i="13"/>
  <c r="BJ896" i="13"/>
  <c r="BD896" i="13"/>
  <c r="AK896" i="13"/>
  <c r="AG896" i="13"/>
  <c r="AB896" i="13"/>
  <c r="X896" i="13"/>
  <c r="J896" i="13"/>
  <c r="CB895" i="13"/>
  <c r="BZ895" i="13"/>
  <c r="BX895" i="13"/>
  <c r="BV895" i="13"/>
  <c r="BT895" i="13"/>
  <c r="BQ895" i="13"/>
  <c r="BO895" i="13"/>
  <c r="BJ895" i="13"/>
  <c r="BD895" i="13"/>
  <c r="AK895" i="13"/>
  <c r="AG895" i="13"/>
  <c r="AB895" i="13"/>
  <c r="X895" i="13"/>
  <c r="J895" i="13"/>
  <c r="CB819" i="13"/>
  <c r="BZ819" i="13"/>
  <c r="BX819" i="13"/>
  <c r="BV819" i="13"/>
  <c r="BT819" i="13"/>
  <c r="BQ819" i="13"/>
  <c r="BO819" i="13"/>
  <c r="BJ819" i="13"/>
  <c r="BD819" i="13"/>
  <c r="AK819" i="13"/>
  <c r="AG819" i="13"/>
  <c r="AB819" i="13"/>
  <c r="X819" i="13"/>
  <c r="J819" i="13"/>
  <c r="CB818" i="13"/>
  <c r="BZ818" i="13"/>
  <c r="BX818" i="13"/>
  <c r="BV818" i="13"/>
  <c r="BT818" i="13"/>
  <c r="BQ818" i="13"/>
  <c r="BO818" i="13"/>
  <c r="BJ818" i="13"/>
  <c r="BD818" i="13"/>
  <c r="AK818" i="13"/>
  <c r="AG818" i="13"/>
  <c r="AB818" i="13"/>
  <c r="X818" i="13"/>
  <c r="J818" i="13"/>
  <c r="CB918" i="13"/>
  <c r="BZ918" i="13"/>
  <c r="BX918" i="13"/>
  <c r="BV918" i="13"/>
  <c r="BT918" i="13"/>
  <c r="BQ918" i="13"/>
  <c r="BO918" i="13"/>
  <c r="BJ918" i="13"/>
  <c r="BD918" i="13"/>
  <c r="AK918" i="13"/>
  <c r="AG918" i="13"/>
  <c r="AB918" i="13"/>
  <c r="X918" i="13"/>
  <c r="J918" i="13"/>
  <c r="CB919" i="13"/>
  <c r="BZ919" i="13"/>
  <c r="BX919" i="13"/>
  <c r="BV919" i="13"/>
  <c r="BT919" i="13"/>
  <c r="BQ919" i="13"/>
  <c r="BO919" i="13"/>
  <c r="BJ919" i="13"/>
  <c r="BD919" i="13"/>
  <c r="AK919" i="13"/>
  <c r="AG919" i="13"/>
  <c r="AB919" i="13"/>
  <c r="X919" i="13"/>
  <c r="J919" i="13"/>
  <c r="CB866" i="13"/>
  <c r="BZ866" i="13"/>
  <c r="BX866" i="13"/>
  <c r="BV866" i="13"/>
  <c r="BT866" i="13"/>
  <c r="BQ866" i="13"/>
  <c r="BO866" i="13"/>
  <c r="BJ866" i="13"/>
  <c r="BD866" i="13"/>
  <c r="AK866" i="13"/>
  <c r="AG866" i="13"/>
  <c r="AB866" i="13"/>
  <c r="X866" i="13"/>
  <c r="J866" i="13"/>
  <c r="CB952" i="13"/>
  <c r="BZ952" i="13"/>
  <c r="BX952" i="13"/>
  <c r="BV952" i="13"/>
  <c r="BT952" i="13"/>
  <c r="BQ952" i="13"/>
  <c r="BO952" i="13"/>
  <c r="BJ952" i="13"/>
  <c r="BD952" i="13"/>
  <c r="AK952" i="13"/>
  <c r="AG952" i="13"/>
  <c r="AB952" i="13"/>
  <c r="X952" i="13"/>
  <c r="J952" i="13"/>
  <c r="CB569" i="13"/>
  <c r="BZ569" i="13"/>
  <c r="BX569" i="13"/>
  <c r="BV569" i="13"/>
  <c r="BT569" i="13"/>
  <c r="BQ569" i="13"/>
  <c r="BO569" i="13"/>
  <c r="BJ569" i="13"/>
  <c r="BD569" i="13"/>
  <c r="AK569" i="13"/>
  <c r="AG569" i="13"/>
  <c r="AB569" i="13"/>
  <c r="X569" i="13"/>
  <c r="J569" i="13"/>
  <c r="CB417" i="13"/>
  <c r="BZ417" i="13"/>
  <c r="BX417" i="13"/>
  <c r="BV417" i="13"/>
  <c r="BT417" i="13"/>
  <c r="BQ417" i="13"/>
  <c r="BO417" i="13"/>
  <c r="BJ417" i="13"/>
  <c r="BD417" i="13"/>
  <c r="AK417" i="13"/>
  <c r="AG417" i="13"/>
  <c r="AB417" i="13"/>
  <c r="X417" i="13"/>
  <c r="J417" i="13"/>
  <c r="CB516" i="13"/>
  <c r="BZ516" i="13"/>
  <c r="BX516" i="13"/>
  <c r="BV516" i="13"/>
  <c r="BT516" i="13"/>
  <c r="BQ516" i="13"/>
  <c r="BO516" i="13"/>
  <c r="BJ516" i="13"/>
  <c r="BD516" i="13"/>
  <c r="AK516" i="13"/>
  <c r="AG516" i="13"/>
  <c r="AB516" i="13"/>
  <c r="X516" i="13"/>
  <c r="J516" i="13"/>
  <c r="CB67" i="13"/>
  <c r="BZ67" i="13"/>
  <c r="BX67" i="13"/>
  <c r="BV67" i="13"/>
  <c r="BT67" i="13"/>
  <c r="BQ67" i="13"/>
  <c r="BO67" i="13"/>
  <c r="BJ67" i="13"/>
  <c r="BD67" i="13"/>
  <c r="AK67" i="13"/>
  <c r="AG67" i="13"/>
  <c r="AB67" i="13"/>
  <c r="X67" i="13"/>
  <c r="J67" i="13"/>
  <c r="CB66" i="13"/>
  <c r="BZ66" i="13"/>
  <c r="BX66" i="13"/>
  <c r="BV66" i="13"/>
  <c r="BT66" i="13"/>
  <c r="BQ66" i="13"/>
  <c r="BO66" i="13"/>
  <c r="BJ66" i="13"/>
  <c r="BD66" i="13"/>
  <c r="AK66" i="13"/>
  <c r="AG66" i="13"/>
  <c r="AB66" i="13"/>
  <c r="X66" i="13"/>
  <c r="J66" i="13"/>
  <c r="CB560" i="13"/>
  <c r="BZ560" i="13"/>
  <c r="BX560" i="13"/>
  <c r="BV560" i="13"/>
  <c r="BT560" i="13"/>
  <c r="BQ560" i="13"/>
  <c r="BO560" i="13"/>
  <c r="BJ560" i="13"/>
  <c r="BD560" i="13"/>
  <c r="AK560" i="13"/>
  <c r="AG560" i="13"/>
  <c r="AB560" i="13"/>
  <c r="X560" i="13"/>
  <c r="J560" i="13"/>
  <c r="CB377" i="13"/>
  <c r="BZ377" i="13"/>
  <c r="BX377" i="13"/>
  <c r="BV377" i="13"/>
  <c r="BT377" i="13"/>
  <c r="BQ377" i="13"/>
  <c r="BO377" i="13"/>
  <c r="BJ377" i="13"/>
  <c r="BD377" i="13"/>
  <c r="AK377" i="13"/>
  <c r="AG377" i="13"/>
  <c r="AB377" i="13"/>
  <c r="X377" i="13"/>
  <c r="J377" i="13"/>
  <c r="CB929" i="13"/>
  <c r="BZ929" i="13"/>
  <c r="BX929" i="13"/>
  <c r="BV929" i="13"/>
  <c r="BT929" i="13"/>
  <c r="BQ929" i="13"/>
  <c r="BO929" i="13"/>
  <c r="BJ929" i="13"/>
  <c r="BD929" i="13"/>
  <c r="AK929" i="13"/>
  <c r="AG929" i="13"/>
  <c r="AB929" i="13"/>
  <c r="X929" i="13"/>
  <c r="J929" i="13"/>
  <c r="CB928" i="13"/>
  <c r="BZ928" i="13"/>
  <c r="BX928" i="13"/>
  <c r="BV928" i="13"/>
  <c r="BT928" i="13"/>
  <c r="BQ928" i="13"/>
  <c r="BO928" i="13"/>
  <c r="BJ928" i="13"/>
  <c r="BD928" i="13"/>
  <c r="AK928" i="13"/>
  <c r="AG928" i="13"/>
  <c r="AB928" i="13"/>
  <c r="X928" i="13"/>
  <c r="J928" i="13"/>
  <c r="CB815" i="13"/>
  <c r="BZ815" i="13"/>
  <c r="BX815" i="13"/>
  <c r="BV815" i="13"/>
  <c r="BT815" i="13"/>
  <c r="BQ815" i="13"/>
  <c r="BO815" i="13"/>
  <c r="BJ815" i="13"/>
  <c r="BD815" i="13"/>
  <c r="AK815" i="13"/>
  <c r="AG815" i="13"/>
  <c r="AB815" i="13"/>
  <c r="X815" i="13"/>
  <c r="J815" i="13"/>
  <c r="CB814" i="13"/>
  <c r="BZ814" i="13"/>
  <c r="BX814" i="13"/>
  <c r="BV814" i="13"/>
  <c r="BT814" i="13"/>
  <c r="BQ814" i="13"/>
  <c r="BO814" i="13"/>
  <c r="BJ814" i="13"/>
  <c r="BD814" i="13"/>
  <c r="AK814" i="13"/>
  <c r="AG814" i="13"/>
  <c r="AB814" i="13"/>
  <c r="X814" i="13"/>
  <c r="J814" i="13"/>
  <c r="CB813" i="13"/>
  <c r="BZ813" i="13"/>
  <c r="BX813" i="13"/>
  <c r="BV813" i="13"/>
  <c r="BT813" i="13"/>
  <c r="BQ813" i="13"/>
  <c r="BO813" i="13"/>
  <c r="BJ813" i="13"/>
  <c r="BD813" i="13"/>
  <c r="AK813" i="13"/>
  <c r="AG813" i="13"/>
  <c r="AB813" i="13"/>
  <c r="X813" i="13"/>
  <c r="J813" i="13"/>
  <c r="CB1079" i="13"/>
  <c r="BZ1079" i="13"/>
  <c r="BX1079" i="13"/>
  <c r="BV1079" i="13"/>
  <c r="BT1079" i="13"/>
  <c r="BQ1079" i="13"/>
  <c r="BO1079" i="13"/>
  <c r="BJ1079" i="13"/>
  <c r="BD1079" i="13"/>
  <c r="AK1079" i="13"/>
  <c r="AG1079" i="13"/>
  <c r="AB1079" i="13"/>
  <c r="X1079" i="13"/>
  <c r="J1079" i="13"/>
  <c r="CB539" i="13"/>
  <c r="BZ539" i="13"/>
  <c r="BX539" i="13"/>
  <c r="BV539" i="13"/>
  <c r="BT539" i="13"/>
  <c r="BQ539" i="13"/>
  <c r="BO539" i="13"/>
  <c r="BJ539" i="13"/>
  <c r="BD539" i="13"/>
  <c r="AK539" i="13"/>
  <c r="AG539" i="13"/>
  <c r="AB539" i="13"/>
  <c r="X539" i="13"/>
  <c r="J539" i="13"/>
  <c r="CB518" i="13"/>
  <c r="BZ518" i="13"/>
  <c r="BX518" i="13"/>
  <c r="BV518" i="13"/>
  <c r="BT518" i="13"/>
  <c r="BQ518" i="13"/>
  <c r="BO518" i="13"/>
  <c r="BJ518" i="13"/>
  <c r="BD518" i="13"/>
  <c r="AK518" i="13"/>
  <c r="AG518" i="13"/>
  <c r="AB518" i="13"/>
  <c r="X518" i="13"/>
  <c r="J518" i="13"/>
  <c r="CB517" i="13"/>
  <c r="BZ517" i="13"/>
  <c r="BX517" i="13"/>
  <c r="BV517" i="13"/>
  <c r="BT517" i="13"/>
  <c r="BQ517" i="13"/>
  <c r="BO517" i="13"/>
  <c r="BJ517" i="13"/>
  <c r="BD517" i="13"/>
  <c r="AK517" i="13"/>
  <c r="AG517" i="13"/>
  <c r="AB517" i="13"/>
  <c r="X517" i="13"/>
  <c r="J517" i="13"/>
  <c r="CB941" i="13"/>
  <c r="BZ941" i="13"/>
  <c r="BX941" i="13"/>
  <c r="BV941" i="13"/>
  <c r="BT941" i="13"/>
  <c r="BQ941" i="13"/>
  <c r="BO941" i="13"/>
  <c r="BJ941" i="13"/>
  <c r="BD941" i="13"/>
  <c r="AK941" i="13"/>
  <c r="AG941" i="13"/>
  <c r="AB941" i="13"/>
  <c r="X941" i="13"/>
  <c r="J941" i="13"/>
  <c r="CB940" i="13"/>
  <c r="BZ940" i="13"/>
  <c r="BX940" i="13"/>
  <c r="BV940" i="13"/>
  <c r="BT940" i="13"/>
  <c r="BQ940" i="13"/>
  <c r="BO940" i="13"/>
  <c r="BJ940" i="13"/>
  <c r="BD940" i="13"/>
  <c r="AK940" i="13"/>
  <c r="AG940" i="13"/>
  <c r="AB940" i="13"/>
  <c r="X940" i="13"/>
  <c r="J940" i="13"/>
  <c r="CB824" i="13"/>
  <c r="BZ824" i="13"/>
  <c r="BX824" i="13"/>
  <c r="BV824" i="13"/>
  <c r="BT824" i="13"/>
  <c r="BQ824" i="13"/>
  <c r="BO824" i="13"/>
  <c r="BJ824" i="13"/>
  <c r="BD824" i="13"/>
  <c r="AK824" i="13"/>
  <c r="AG824" i="13"/>
  <c r="AB824" i="13"/>
  <c r="X824" i="13"/>
  <c r="J824" i="13"/>
  <c r="CB823" i="13"/>
  <c r="BZ823" i="13"/>
  <c r="BX823" i="13"/>
  <c r="BV823" i="13"/>
  <c r="BT823" i="13"/>
  <c r="BQ823" i="13"/>
  <c r="BO823" i="13"/>
  <c r="BJ823" i="13"/>
  <c r="BD823" i="13"/>
  <c r="AK823" i="13"/>
  <c r="AG823" i="13"/>
  <c r="AB823" i="13"/>
  <c r="X823" i="13"/>
  <c r="J823" i="13"/>
  <c r="CB822" i="13"/>
  <c r="BZ822" i="13"/>
  <c r="BX822" i="13"/>
  <c r="BV822" i="13"/>
  <c r="BT822" i="13"/>
  <c r="BQ822" i="13"/>
  <c r="BO822" i="13"/>
  <c r="BJ822" i="13"/>
  <c r="BD822" i="13"/>
  <c r="AK822" i="13"/>
  <c r="AG822" i="13"/>
  <c r="AB822" i="13"/>
  <c r="X822" i="13"/>
  <c r="J822" i="13"/>
  <c r="CB841" i="13"/>
  <c r="BZ841" i="13"/>
  <c r="BX841" i="13"/>
  <c r="BV841" i="13"/>
  <c r="BT841" i="13"/>
  <c r="BQ841" i="13"/>
  <c r="BO841" i="13"/>
  <c r="BJ841" i="13"/>
  <c r="BD841" i="13"/>
  <c r="AK841" i="13"/>
  <c r="AG841" i="13"/>
  <c r="AB841" i="13"/>
  <c r="X841" i="13"/>
  <c r="J841" i="13"/>
  <c r="CB816" i="13"/>
  <c r="BZ816" i="13"/>
  <c r="BX816" i="13"/>
  <c r="BV816" i="13"/>
  <c r="BT816" i="13"/>
  <c r="BQ816" i="13"/>
  <c r="BO816" i="13"/>
  <c r="BJ816" i="13"/>
  <c r="BD816" i="13"/>
  <c r="AK816" i="13"/>
  <c r="AG816" i="13"/>
  <c r="AB816" i="13"/>
  <c r="X816" i="13"/>
  <c r="J816" i="13"/>
  <c r="CB446" i="13"/>
  <c r="BZ446" i="13"/>
  <c r="BX446" i="13"/>
  <c r="BV446" i="13"/>
  <c r="BT446" i="13"/>
  <c r="BQ446" i="13"/>
  <c r="BO446" i="13"/>
  <c r="BJ446" i="13"/>
  <c r="BD446" i="13"/>
  <c r="AK446" i="13"/>
  <c r="AG446" i="13"/>
  <c r="AB446" i="13"/>
  <c r="X446" i="13"/>
  <c r="J446" i="13"/>
  <c r="CB398" i="13"/>
  <c r="BZ398" i="13"/>
  <c r="BX398" i="13"/>
  <c r="BV398" i="13"/>
  <c r="BT398" i="13"/>
  <c r="BQ398" i="13"/>
  <c r="BO398" i="13"/>
  <c r="BJ398" i="13"/>
  <c r="BD398" i="13"/>
  <c r="AK398" i="13"/>
  <c r="AG398" i="13"/>
  <c r="AB398" i="13"/>
  <c r="X398" i="13"/>
  <c r="J398" i="13"/>
  <c r="CB397" i="13"/>
  <c r="BZ397" i="13"/>
  <c r="BX397" i="13"/>
  <c r="BV397" i="13"/>
  <c r="BT397" i="13"/>
  <c r="BQ397" i="13"/>
  <c r="BO397" i="13"/>
  <c r="BJ397" i="13"/>
  <c r="BD397" i="13"/>
  <c r="AK397" i="13"/>
  <c r="AG397" i="13"/>
  <c r="AB397" i="13"/>
  <c r="X397" i="13"/>
  <c r="J397" i="13"/>
  <c r="CB388" i="13"/>
  <c r="BZ388" i="13"/>
  <c r="BX388" i="13"/>
  <c r="BV388" i="13"/>
  <c r="BT388" i="13"/>
  <c r="BQ388" i="13"/>
  <c r="BO388" i="13"/>
  <c r="BJ388" i="13"/>
  <c r="BD388" i="13"/>
  <c r="AK388" i="13"/>
  <c r="AG388" i="13"/>
  <c r="AB388" i="13"/>
  <c r="X388" i="13"/>
  <c r="J388" i="13"/>
  <c r="CB547" i="13"/>
  <c r="BZ547" i="13"/>
  <c r="BX547" i="13"/>
  <c r="BV547" i="13"/>
  <c r="BT547" i="13"/>
  <c r="BQ547" i="13"/>
  <c r="BO547" i="13"/>
  <c r="BJ547" i="13"/>
  <c r="BD547" i="13"/>
  <c r="AK547" i="13"/>
  <c r="AG547" i="13"/>
  <c r="AB547" i="13"/>
  <c r="X547" i="13"/>
  <c r="J547" i="13"/>
  <c r="CB387" i="13"/>
  <c r="BZ387" i="13"/>
  <c r="BX387" i="13"/>
  <c r="BV387" i="13"/>
  <c r="BT387" i="13"/>
  <c r="BQ387" i="13"/>
  <c r="BO387" i="13"/>
  <c r="BJ387" i="13"/>
  <c r="BD387" i="13"/>
  <c r="AK387" i="13"/>
  <c r="AG387" i="13"/>
  <c r="AB387" i="13"/>
  <c r="X387" i="13"/>
  <c r="J387" i="13"/>
  <c r="CB386" i="13"/>
  <c r="BZ386" i="13"/>
  <c r="BX386" i="13"/>
  <c r="BV386" i="13"/>
  <c r="BT386" i="13"/>
  <c r="BQ386" i="13"/>
  <c r="BO386" i="13"/>
  <c r="BJ386" i="13"/>
  <c r="BD386" i="13"/>
  <c r="AK386" i="13"/>
  <c r="AG386" i="13"/>
  <c r="AB386" i="13"/>
  <c r="X386" i="13"/>
  <c r="J386" i="13"/>
  <c r="CB385" i="13"/>
  <c r="BZ385" i="13"/>
  <c r="BX385" i="13"/>
  <c r="BV385" i="13"/>
  <c r="BT385" i="13"/>
  <c r="BQ385" i="13"/>
  <c r="BO385" i="13"/>
  <c r="BJ385" i="13"/>
  <c r="BD385" i="13"/>
  <c r="AK385" i="13"/>
  <c r="AG385" i="13"/>
  <c r="AB385" i="13"/>
  <c r="X385" i="13"/>
  <c r="J385" i="13"/>
  <c r="CB319" i="13"/>
  <c r="BZ319" i="13"/>
  <c r="BX319" i="13"/>
  <c r="BV319" i="13"/>
  <c r="BT319" i="13"/>
  <c r="BQ319" i="13"/>
  <c r="BO319" i="13"/>
  <c r="BJ319" i="13"/>
  <c r="BD319" i="13"/>
  <c r="AK319" i="13"/>
  <c r="AG319" i="13"/>
  <c r="AB319" i="13"/>
  <c r="X319" i="13"/>
  <c r="J319" i="13"/>
  <c r="CB362" i="13"/>
  <c r="BZ362" i="13"/>
  <c r="BX362" i="13"/>
  <c r="BV362" i="13"/>
  <c r="BT362" i="13"/>
  <c r="BQ362" i="13"/>
  <c r="BO362" i="13"/>
  <c r="BJ362" i="13"/>
  <c r="BD362" i="13"/>
  <c r="AK362" i="13"/>
  <c r="AG362" i="13"/>
  <c r="AB362" i="13"/>
  <c r="X362" i="13"/>
  <c r="J362" i="13"/>
  <c r="CB549" i="13"/>
  <c r="BZ549" i="13"/>
  <c r="BX549" i="13"/>
  <c r="BV549" i="13"/>
  <c r="BT549" i="13"/>
  <c r="BQ549" i="13"/>
  <c r="BO549" i="13"/>
  <c r="BJ549" i="13"/>
  <c r="BD549" i="13"/>
  <c r="AK549" i="13"/>
  <c r="AG549" i="13"/>
  <c r="AB549" i="13"/>
  <c r="X549" i="13"/>
  <c r="J549" i="13"/>
  <c r="CB548" i="13"/>
  <c r="BZ548" i="13"/>
  <c r="BX548" i="13"/>
  <c r="BV548" i="13"/>
  <c r="BT548" i="13"/>
  <c r="BQ548" i="13"/>
  <c r="BO548" i="13"/>
  <c r="BJ548" i="13"/>
  <c r="BD548" i="13"/>
  <c r="AK548" i="13"/>
  <c r="AG548" i="13"/>
  <c r="AB548" i="13"/>
  <c r="X548" i="13"/>
  <c r="J548" i="13"/>
  <c r="CB436" i="13"/>
  <c r="BZ436" i="13"/>
  <c r="BX436" i="13"/>
  <c r="BV436" i="13"/>
  <c r="BT436" i="13"/>
  <c r="BQ436" i="13"/>
  <c r="BO436" i="13"/>
  <c r="BJ436" i="13"/>
  <c r="BD436" i="13"/>
  <c r="AK436" i="13"/>
  <c r="AG436" i="13"/>
  <c r="AB436" i="13"/>
  <c r="X436" i="13"/>
  <c r="J436" i="13"/>
  <c r="CB435" i="13"/>
  <c r="BZ435" i="13"/>
  <c r="BX435" i="13"/>
  <c r="BV435" i="13"/>
  <c r="BT435" i="13"/>
  <c r="BQ435" i="13"/>
  <c r="BO435" i="13"/>
  <c r="BJ435" i="13"/>
  <c r="BD435" i="13"/>
  <c r="AK435" i="13"/>
  <c r="AG435" i="13"/>
  <c r="AB435" i="13"/>
  <c r="X435" i="13"/>
  <c r="J435" i="13"/>
  <c r="CB392" i="13"/>
  <c r="BZ392" i="13"/>
  <c r="BX392" i="13"/>
  <c r="BV392" i="13"/>
  <c r="BT392" i="13"/>
  <c r="BQ392" i="13"/>
  <c r="BO392" i="13"/>
  <c r="BJ392" i="13"/>
  <c r="BD392" i="13"/>
  <c r="AK392" i="13"/>
  <c r="AG392" i="13"/>
  <c r="AB392" i="13"/>
  <c r="X392" i="13"/>
  <c r="J392" i="13"/>
  <c r="CB391" i="13"/>
  <c r="BZ391" i="13"/>
  <c r="BX391" i="13"/>
  <c r="BV391" i="13"/>
  <c r="BQ391" i="13"/>
  <c r="BO391" i="13"/>
  <c r="BJ391" i="13"/>
  <c r="BD391" i="13"/>
  <c r="AK391" i="13"/>
  <c r="AG391" i="13"/>
  <c r="AB391" i="13"/>
  <c r="X391" i="13"/>
  <c r="J391" i="13"/>
  <c r="CB430" i="13"/>
  <c r="BZ430" i="13"/>
  <c r="BX430" i="13"/>
  <c r="BV430" i="13"/>
  <c r="BT430" i="13"/>
  <c r="BQ430" i="13"/>
  <c r="BO430" i="13"/>
  <c r="BJ430" i="13"/>
  <c r="BD430" i="13"/>
  <c r="AK430" i="13"/>
  <c r="AG430" i="13"/>
  <c r="AB430" i="13"/>
  <c r="X430" i="13"/>
  <c r="J430" i="13"/>
  <c r="CB577" i="13"/>
  <c r="BZ577" i="13"/>
  <c r="BX577" i="13"/>
  <c r="BV577" i="13"/>
  <c r="BT577" i="13"/>
  <c r="BQ577" i="13"/>
  <c r="BO577" i="13"/>
  <c r="BJ577" i="13"/>
  <c r="BD577" i="13"/>
  <c r="AK577" i="13"/>
  <c r="AG577" i="13"/>
  <c r="AB577" i="13"/>
  <c r="X577" i="13"/>
  <c r="J577" i="13"/>
  <c r="CB490" i="13"/>
  <c r="BZ490" i="13"/>
  <c r="BX490" i="13"/>
  <c r="BV490" i="13"/>
  <c r="BT490" i="13"/>
  <c r="BQ490" i="13"/>
  <c r="BO490" i="13"/>
  <c r="BJ490" i="13"/>
  <c r="BD490" i="13"/>
  <c r="AK490" i="13"/>
  <c r="AG490" i="13"/>
  <c r="AB490" i="13"/>
  <c r="X490" i="13"/>
  <c r="J490" i="13"/>
  <c r="CB557" i="13"/>
  <c r="BZ557" i="13"/>
  <c r="BX557" i="13"/>
  <c r="BV557" i="13"/>
  <c r="BT557" i="13"/>
  <c r="BQ557" i="13"/>
  <c r="BO557" i="13"/>
  <c r="BJ557" i="13"/>
  <c r="BD557" i="13"/>
  <c r="AK557" i="13"/>
  <c r="AG557" i="13"/>
  <c r="AB557" i="13"/>
  <c r="X557" i="13"/>
  <c r="J557" i="13"/>
  <c r="CB556" i="13"/>
  <c r="BZ556" i="13"/>
  <c r="BX556" i="13"/>
  <c r="BV556" i="13"/>
  <c r="BT556" i="13"/>
  <c r="BQ556" i="13"/>
  <c r="BO556" i="13"/>
  <c r="BJ556" i="13"/>
  <c r="BD556" i="13"/>
  <c r="AK556" i="13"/>
  <c r="AG556" i="13"/>
  <c r="AB556" i="13"/>
  <c r="X556" i="13"/>
  <c r="J556" i="13"/>
  <c r="CB555" i="13"/>
  <c r="BZ555" i="13"/>
  <c r="BX555" i="13"/>
  <c r="BV555" i="13"/>
  <c r="BT555" i="13"/>
  <c r="BQ555" i="13"/>
  <c r="BO555" i="13"/>
  <c r="BJ555" i="13"/>
  <c r="BD555" i="13"/>
  <c r="AK555" i="13"/>
  <c r="AG555" i="13"/>
  <c r="AB555" i="13"/>
  <c r="X555" i="13"/>
  <c r="J555" i="13"/>
  <c r="CB554" i="13"/>
  <c r="BZ554" i="13"/>
  <c r="BX554" i="13"/>
  <c r="BV554" i="13"/>
  <c r="BT554" i="13"/>
  <c r="BQ554" i="13"/>
  <c r="BO554" i="13"/>
  <c r="BJ554" i="13"/>
  <c r="BD554" i="13"/>
  <c r="AK554" i="13"/>
  <c r="AG554" i="13"/>
  <c r="AB554" i="13"/>
  <c r="X554" i="13"/>
  <c r="J554" i="13"/>
  <c r="CB485" i="13"/>
  <c r="BZ485" i="13"/>
  <c r="BX485" i="13"/>
  <c r="BV485" i="13"/>
  <c r="BT485" i="13"/>
  <c r="BQ485" i="13"/>
  <c r="BO485" i="13"/>
  <c r="BJ485" i="13"/>
  <c r="BD485" i="13"/>
  <c r="AK485" i="13"/>
  <c r="AG485" i="13"/>
  <c r="AB485" i="13"/>
  <c r="X485" i="13"/>
  <c r="J485" i="13"/>
  <c r="CB512" i="13"/>
  <c r="BZ512" i="13"/>
  <c r="BX512" i="13"/>
  <c r="BV512" i="13"/>
  <c r="BT512" i="13"/>
  <c r="BQ512" i="13"/>
  <c r="BO512" i="13"/>
  <c r="BJ512" i="13"/>
  <c r="BD512" i="13"/>
  <c r="AK512" i="13"/>
  <c r="AG512" i="13"/>
  <c r="AB512" i="13"/>
  <c r="X512" i="13"/>
  <c r="J512" i="13"/>
  <c r="CB28" i="13"/>
  <c r="BZ28" i="13"/>
  <c r="BX28" i="13"/>
  <c r="BV28" i="13"/>
  <c r="BT28" i="13"/>
  <c r="BQ28" i="13"/>
  <c r="BO28" i="13"/>
  <c r="BJ28" i="13"/>
  <c r="BD28" i="13"/>
  <c r="AK28" i="13"/>
  <c r="AG28" i="13"/>
  <c r="AB28" i="13"/>
  <c r="X28" i="13"/>
  <c r="J28" i="13"/>
  <c r="CB27" i="13"/>
  <c r="BZ27" i="13"/>
  <c r="BX27" i="13"/>
  <c r="BV27" i="13"/>
  <c r="BT27" i="13"/>
  <c r="BQ27" i="13"/>
  <c r="BO27" i="13"/>
  <c r="BJ27" i="13"/>
  <c r="BD27" i="13"/>
  <c r="AK27" i="13"/>
  <c r="AG27" i="13"/>
  <c r="AB27" i="13"/>
  <c r="X27" i="13"/>
  <c r="J27" i="13"/>
  <c r="CB26" i="13"/>
  <c r="BZ26" i="13"/>
  <c r="BX26" i="13"/>
  <c r="BV26" i="13"/>
  <c r="BT26" i="13"/>
  <c r="BQ26" i="13"/>
  <c r="BO26" i="13"/>
  <c r="BJ26" i="13"/>
  <c r="BD26" i="13"/>
  <c r="AK26" i="13"/>
  <c r="AG26" i="13"/>
  <c r="AB26" i="13"/>
  <c r="X26" i="13"/>
  <c r="J26" i="13"/>
  <c r="CB173" i="13"/>
  <c r="BZ173" i="13"/>
  <c r="BX173" i="13"/>
  <c r="BV173" i="13"/>
  <c r="BT173" i="13"/>
  <c r="BQ173" i="13"/>
  <c r="BO173" i="13"/>
  <c r="BJ173" i="13"/>
  <c r="BD173" i="13"/>
  <c r="AK173" i="13"/>
  <c r="AG173" i="13"/>
  <c r="AB173" i="13"/>
  <c r="X173" i="13"/>
  <c r="J173" i="13"/>
  <c r="CB121" i="13"/>
  <c r="BZ121" i="13"/>
  <c r="BX121" i="13"/>
  <c r="BV121" i="13"/>
  <c r="BT121" i="13"/>
  <c r="BQ121" i="13"/>
  <c r="BO121" i="13"/>
  <c r="BJ121" i="13"/>
  <c r="BD121" i="13"/>
  <c r="AK121" i="13"/>
  <c r="AG121" i="13"/>
  <c r="AB121" i="13"/>
  <c r="X121" i="13"/>
  <c r="J121" i="13"/>
  <c r="CB120" i="13"/>
  <c r="BZ120" i="13"/>
  <c r="BX120" i="13"/>
  <c r="BV120" i="13"/>
  <c r="BT120" i="13"/>
  <c r="BQ120" i="13"/>
  <c r="BO120" i="13"/>
  <c r="BJ120" i="13"/>
  <c r="BD120" i="13"/>
  <c r="AK120" i="13"/>
  <c r="AG120" i="13"/>
  <c r="AB120" i="13"/>
  <c r="X120" i="13"/>
  <c r="J120" i="13"/>
  <c r="CB175" i="13"/>
  <c r="BZ175" i="13"/>
  <c r="BX175" i="13"/>
  <c r="BV175" i="13"/>
  <c r="BT175" i="13"/>
  <c r="BQ175" i="13"/>
  <c r="BO175" i="13"/>
  <c r="BJ175" i="13"/>
  <c r="BD175" i="13"/>
  <c r="AK175" i="13"/>
  <c r="AG175" i="13"/>
  <c r="AB175" i="13"/>
  <c r="X175" i="13"/>
  <c r="J175" i="13"/>
  <c r="CB106" i="13"/>
  <c r="BZ106" i="13"/>
  <c r="BX106" i="13"/>
  <c r="BV106" i="13"/>
  <c r="BT106" i="13"/>
  <c r="BQ106" i="13"/>
  <c r="BO106" i="13"/>
  <c r="BJ106" i="13"/>
  <c r="BD106" i="13"/>
  <c r="AK106" i="13"/>
  <c r="AG106" i="13"/>
  <c r="AB106" i="13"/>
  <c r="X106" i="13"/>
  <c r="J106" i="13"/>
  <c r="CB515" i="13"/>
  <c r="BZ515" i="13"/>
  <c r="BX515" i="13"/>
  <c r="BV515" i="13"/>
  <c r="BT515" i="13"/>
  <c r="BQ515" i="13"/>
  <c r="BO515" i="13"/>
  <c r="BJ515" i="13"/>
  <c r="BD515" i="13"/>
  <c r="AK515" i="13"/>
  <c r="AG515" i="13"/>
  <c r="AB515" i="13"/>
  <c r="X515" i="13"/>
  <c r="J515" i="13"/>
  <c r="CB364" i="13"/>
  <c r="BZ364" i="13"/>
  <c r="BX364" i="13"/>
  <c r="BV364" i="13"/>
  <c r="BT364" i="13"/>
  <c r="BQ364" i="13"/>
  <c r="BO364" i="13"/>
  <c r="BJ364" i="13"/>
  <c r="BD364" i="13"/>
  <c r="AK364" i="13"/>
  <c r="AG364" i="13"/>
  <c r="AB364" i="13"/>
  <c r="X364" i="13"/>
  <c r="J364" i="13"/>
  <c r="CB363" i="13"/>
  <c r="BZ363" i="13"/>
  <c r="BX363" i="13"/>
  <c r="BV363" i="13"/>
  <c r="BT363" i="13"/>
  <c r="BQ363" i="13"/>
  <c r="BO363" i="13"/>
  <c r="BJ363" i="13"/>
  <c r="BD363" i="13"/>
  <c r="AK363" i="13"/>
  <c r="AG363" i="13"/>
  <c r="AB363" i="13"/>
  <c r="X363" i="13"/>
  <c r="J363" i="13"/>
  <c r="CB374" i="13"/>
  <c r="BZ374" i="13"/>
  <c r="BX374" i="13"/>
  <c r="BV374" i="13"/>
  <c r="BT374" i="13"/>
  <c r="BQ374" i="13"/>
  <c r="BO374" i="13"/>
  <c r="BJ374" i="13"/>
  <c r="BD374" i="13"/>
  <c r="AK374" i="13"/>
  <c r="AG374" i="13"/>
  <c r="AB374" i="13"/>
  <c r="X374" i="13"/>
  <c r="J374" i="13"/>
  <c r="CB373" i="13"/>
  <c r="BZ373" i="13"/>
  <c r="BX373" i="13"/>
  <c r="BV373" i="13"/>
  <c r="BT373" i="13"/>
  <c r="BQ373" i="13"/>
  <c r="BO373" i="13"/>
  <c r="BJ373" i="13"/>
  <c r="BD373" i="13"/>
  <c r="AK373" i="13"/>
  <c r="AG373" i="13"/>
  <c r="AB373" i="13"/>
  <c r="X373" i="13"/>
  <c r="J373" i="13"/>
  <c r="CB372" i="13"/>
  <c r="BZ372" i="13"/>
  <c r="BX372" i="13"/>
  <c r="BV372" i="13"/>
  <c r="BT372" i="13"/>
  <c r="BQ372" i="13"/>
  <c r="BO372" i="13"/>
  <c r="BJ372" i="13"/>
  <c r="BD372" i="13"/>
  <c r="AK372" i="13"/>
  <c r="AG372" i="13"/>
  <c r="AB372" i="13"/>
  <c r="X372" i="13"/>
  <c r="J372" i="13"/>
  <c r="CB371" i="13"/>
  <c r="BZ371" i="13"/>
  <c r="BX371" i="13"/>
  <c r="BV371" i="13"/>
  <c r="BT371" i="13"/>
  <c r="BQ371" i="13"/>
  <c r="BO371" i="13"/>
  <c r="BJ371" i="13"/>
  <c r="BD371" i="13"/>
  <c r="AK371" i="13"/>
  <c r="AG371" i="13"/>
  <c r="AB371" i="13"/>
  <c r="X371" i="13"/>
  <c r="J371" i="13"/>
  <c r="CB419" i="13"/>
  <c r="BZ419" i="13"/>
  <c r="BX419" i="13"/>
  <c r="BV419" i="13"/>
  <c r="BT419" i="13"/>
  <c r="BQ419" i="13"/>
  <c r="BO419" i="13"/>
  <c r="BJ419" i="13"/>
  <c r="BD419" i="13"/>
  <c r="AK419" i="13"/>
  <c r="AG419" i="13"/>
  <c r="AB419" i="13"/>
  <c r="X419" i="13"/>
  <c r="J419" i="13"/>
  <c r="CB418" i="13"/>
  <c r="BZ418" i="13"/>
  <c r="BX418" i="13"/>
  <c r="BV418" i="13"/>
  <c r="BT418" i="13"/>
  <c r="BQ418" i="13"/>
  <c r="BO418" i="13"/>
  <c r="BJ418" i="13"/>
  <c r="BD418" i="13"/>
  <c r="AK418" i="13"/>
  <c r="AG418" i="13"/>
  <c r="AB418" i="13"/>
  <c r="X418" i="13"/>
  <c r="J418" i="13"/>
  <c r="CB329" i="13"/>
  <c r="BZ329" i="13"/>
  <c r="BX329" i="13"/>
  <c r="BV329" i="13"/>
  <c r="BT329" i="13"/>
  <c r="BQ329" i="13"/>
  <c r="BO329" i="13"/>
  <c r="BJ329" i="13"/>
  <c r="BD329" i="13"/>
  <c r="AK329" i="13"/>
  <c r="AG329" i="13"/>
  <c r="AB329" i="13"/>
  <c r="X329" i="13"/>
  <c r="J329" i="13"/>
  <c r="CB328" i="13"/>
  <c r="BZ328" i="13"/>
  <c r="BX328" i="13"/>
  <c r="BV328" i="13"/>
  <c r="BT328" i="13"/>
  <c r="BQ328" i="13"/>
  <c r="BO328" i="13"/>
  <c r="BJ328" i="13"/>
  <c r="BD328" i="13"/>
  <c r="AK328" i="13"/>
  <c r="AG328" i="13"/>
  <c r="AB328" i="13"/>
  <c r="X328" i="13"/>
  <c r="J328" i="13"/>
  <c r="CB580" i="13"/>
  <c r="BZ580" i="13"/>
  <c r="BX580" i="13"/>
  <c r="BV580" i="13"/>
  <c r="BT580" i="13"/>
  <c r="BQ580" i="13"/>
  <c r="BO580" i="13"/>
  <c r="BJ580" i="13"/>
  <c r="BD580" i="13"/>
  <c r="AK580" i="13"/>
  <c r="AG580" i="13"/>
  <c r="AB580" i="13"/>
  <c r="X580" i="13"/>
  <c r="J580" i="13"/>
  <c r="CB927" i="13"/>
  <c r="BZ927" i="13"/>
  <c r="BX927" i="13"/>
  <c r="BV927" i="13"/>
  <c r="BT927" i="13"/>
  <c r="BQ927" i="13"/>
  <c r="BO927" i="13"/>
  <c r="BJ927" i="13"/>
  <c r="BD927" i="13"/>
  <c r="AK927" i="13"/>
  <c r="AG927" i="13"/>
  <c r="AB927" i="13"/>
  <c r="X927" i="13"/>
  <c r="J927" i="13"/>
  <c r="CB1093" i="13"/>
  <c r="BZ1093" i="13"/>
  <c r="BX1093" i="13"/>
  <c r="BV1093" i="13"/>
  <c r="BT1093" i="13"/>
  <c r="BQ1093" i="13"/>
  <c r="BO1093" i="13"/>
  <c r="BJ1093" i="13"/>
  <c r="BD1093" i="13"/>
  <c r="AK1093" i="13"/>
  <c r="AG1093" i="13"/>
  <c r="AB1093" i="13"/>
  <c r="X1093" i="13"/>
  <c r="J1093" i="13"/>
  <c r="CB1067" i="13"/>
  <c r="BZ1067" i="13"/>
  <c r="BX1067" i="13"/>
  <c r="BV1067" i="13"/>
  <c r="BT1067" i="13"/>
  <c r="BQ1067" i="13"/>
  <c r="BO1067" i="13"/>
  <c r="BJ1067" i="13"/>
  <c r="BD1067" i="13"/>
  <c r="AK1067" i="13"/>
  <c r="AG1067" i="13"/>
  <c r="AB1067" i="13"/>
  <c r="X1067" i="13"/>
  <c r="J1067" i="13"/>
  <c r="CB310" i="13"/>
  <c r="BZ310" i="13"/>
  <c r="BX310" i="13"/>
  <c r="BV310" i="13"/>
  <c r="BT310" i="13"/>
  <c r="BQ310" i="13"/>
  <c r="BO310" i="13"/>
  <c r="BJ310" i="13"/>
  <c r="BD310" i="13"/>
  <c r="AK310" i="13"/>
  <c r="AG310" i="13"/>
  <c r="AB310" i="13"/>
  <c r="X310" i="13"/>
  <c r="J310" i="13"/>
  <c r="CB567" i="13"/>
  <c r="BZ567" i="13"/>
  <c r="BX567" i="13"/>
  <c r="BV567" i="13"/>
  <c r="BT567" i="13"/>
  <c r="BQ567" i="13"/>
  <c r="BO567" i="13"/>
  <c r="BJ567" i="13"/>
  <c r="BD567" i="13"/>
  <c r="AK567" i="13"/>
  <c r="AG567" i="13"/>
  <c r="AB567" i="13"/>
  <c r="X567" i="13"/>
  <c r="J567" i="13"/>
  <c r="CB348" i="13"/>
  <c r="BZ348" i="13"/>
  <c r="BX348" i="13"/>
  <c r="BV348" i="13"/>
  <c r="BT348" i="13"/>
  <c r="BQ348" i="13"/>
  <c r="BO348" i="13"/>
  <c r="BJ348" i="13"/>
  <c r="BD348" i="13"/>
  <c r="AK348" i="13"/>
  <c r="AG348" i="13"/>
  <c r="AB348" i="13"/>
  <c r="X348" i="13"/>
  <c r="J348" i="13"/>
  <c r="CB349" i="13"/>
  <c r="BZ349" i="13"/>
  <c r="BX349" i="13"/>
  <c r="BV349" i="13"/>
  <c r="BT349" i="13"/>
  <c r="BQ349" i="13"/>
  <c r="BO349" i="13"/>
  <c r="BJ349" i="13"/>
  <c r="BD349" i="13"/>
  <c r="AK349" i="13"/>
  <c r="AG349" i="13"/>
  <c r="AB349" i="13"/>
  <c r="X349" i="13"/>
  <c r="J349" i="13"/>
  <c r="CB347" i="13"/>
  <c r="BZ347" i="13"/>
  <c r="BX347" i="13"/>
  <c r="BV347" i="13"/>
  <c r="BT347" i="13"/>
  <c r="BQ347" i="13"/>
  <c r="BO347" i="13"/>
  <c r="BJ347" i="13"/>
  <c r="BD347" i="13"/>
  <c r="AK347" i="13"/>
  <c r="AG347" i="13"/>
  <c r="AB347" i="13"/>
  <c r="X347" i="13"/>
  <c r="J347" i="13"/>
  <c r="CB346" i="13"/>
  <c r="BZ346" i="13"/>
  <c r="BX346" i="13"/>
  <c r="BV346" i="13"/>
  <c r="BT346" i="13"/>
  <c r="BQ346" i="13"/>
  <c r="BO346" i="13"/>
  <c r="BJ346" i="13"/>
  <c r="BD346" i="13"/>
  <c r="AK346" i="13"/>
  <c r="AG346" i="13"/>
  <c r="AB346" i="13"/>
  <c r="X346" i="13"/>
  <c r="J346" i="13"/>
  <c r="CB778" i="13"/>
  <c r="BZ778" i="13"/>
  <c r="BX778" i="13"/>
  <c r="BV778" i="13"/>
  <c r="BT778" i="13"/>
  <c r="BQ778" i="13"/>
  <c r="BO778" i="13"/>
  <c r="BJ778" i="13"/>
  <c r="BD778" i="13"/>
  <c r="AK778" i="13"/>
  <c r="AG778" i="13"/>
  <c r="AB778" i="13"/>
  <c r="X778" i="13"/>
  <c r="J778" i="13"/>
  <c r="CB743" i="13"/>
  <c r="BZ743" i="13"/>
  <c r="BX743" i="13"/>
  <c r="BV743" i="13"/>
  <c r="BT743" i="13"/>
  <c r="BQ743" i="13"/>
  <c r="BO743" i="13"/>
  <c r="BJ743" i="13"/>
  <c r="BD743" i="13"/>
  <c r="AK743" i="13"/>
  <c r="AG743" i="13"/>
  <c r="AB743" i="13"/>
  <c r="X743" i="13"/>
  <c r="J743" i="13"/>
  <c r="CB741" i="13"/>
  <c r="BZ741" i="13"/>
  <c r="BX741" i="13"/>
  <c r="BV741" i="13"/>
  <c r="BT741" i="13"/>
  <c r="BQ741" i="13"/>
  <c r="BO741" i="13"/>
  <c r="BJ741" i="13"/>
  <c r="BD741" i="13"/>
  <c r="AK741" i="13"/>
  <c r="AG741" i="13"/>
  <c r="AB741" i="13"/>
  <c r="X741" i="13"/>
  <c r="J741" i="13"/>
  <c r="CB740" i="13"/>
  <c r="BZ740" i="13"/>
  <c r="BX740" i="13"/>
  <c r="BV740" i="13"/>
  <c r="BT740" i="13"/>
  <c r="BQ740" i="13"/>
  <c r="BO740" i="13"/>
  <c r="BJ740" i="13"/>
  <c r="BD740" i="13"/>
  <c r="AK740" i="13"/>
  <c r="AG740" i="13"/>
  <c r="AB740" i="13"/>
  <c r="X740" i="13"/>
  <c r="J740" i="13"/>
  <c r="CB739" i="13"/>
  <c r="BZ739" i="13"/>
  <c r="BX739" i="13"/>
  <c r="BV739" i="13"/>
  <c r="BT739" i="13"/>
  <c r="BQ739" i="13"/>
  <c r="BO739" i="13"/>
  <c r="BJ739" i="13"/>
  <c r="BD739" i="13"/>
  <c r="AK739" i="13"/>
  <c r="AG739" i="13"/>
  <c r="AB739" i="13"/>
  <c r="X739" i="13"/>
  <c r="J739" i="13"/>
  <c r="CB738" i="13"/>
  <c r="BZ738" i="13"/>
  <c r="BX738" i="13"/>
  <c r="BV738" i="13"/>
  <c r="BT738" i="13"/>
  <c r="BQ738" i="13"/>
  <c r="BO738" i="13"/>
  <c r="BJ738" i="13"/>
  <c r="BD738" i="13"/>
  <c r="AK738" i="13"/>
  <c r="AG738" i="13"/>
  <c r="AB738" i="13"/>
  <c r="X738" i="13"/>
  <c r="J738" i="13"/>
  <c r="CB756" i="13"/>
  <c r="BZ756" i="13"/>
  <c r="BX756" i="13"/>
  <c r="BV756" i="13"/>
  <c r="BT756" i="13"/>
  <c r="BQ756" i="13"/>
  <c r="BO756" i="13"/>
  <c r="BJ756" i="13"/>
  <c r="BD756" i="13"/>
  <c r="AK756" i="13"/>
  <c r="AG756" i="13"/>
  <c r="AB756" i="13"/>
  <c r="X756" i="13"/>
  <c r="J756" i="13"/>
  <c r="CB755" i="13"/>
  <c r="BZ755" i="13"/>
  <c r="BX755" i="13"/>
  <c r="BV755" i="13"/>
  <c r="BT755" i="13"/>
  <c r="BQ755" i="13"/>
  <c r="BO755" i="13"/>
  <c r="BJ755" i="13"/>
  <c r="BD755" i="13"/>
  <c r="AK755" i="13"/>
  <c r="AG755" i="13"/>
  <c r="AB755" i="13"/>
  <c r="X755" i="13"/>
  <c r="J755" i="13"/>
  <c r="CB576" i="13"/>
  <c r="BZ576" i="13"/>
  <c r="BX576" i="13"/>
  <c r="BV576" i="13"/>
  <c r="BT576" i="13"/>
  <c r="BQ576" i="13"/>
  <c r="BO576" i="13"/>
  <c r="BJ576" i="13"/>
  <c r="BD576" i="13"/>
  <c r="AK576" i="13"/>
  <c r="AG576" i="13"/>
  <c r="AB576" i="13"/>
  <c r="X576" i="13"/>
  <c r="J576" i="13"/>
  <c r="CB384" i="13"/>
  <c r="BZ384" i="13"/>
  <c r="BX384" i="13"/>
  <c r="BV384" i="13"/>
  <c r="BT384" i="13"/>
  <c r="BQ384" i="13"/>
  <c r="BO384" i="13"/>
  <c r="BJ384" i="13"/>
  <c r="BD384" i="13"/>
  <c r="AK384" i="13"/>
  <c r="AG384" i="13"/>
  <c r="AB384" i="13"/>
  <c r="X384" i="13"/>
  <c r="J384" i="13"/>
  <c r="CB383" i="13"/>
  <c r="BZ383" i="13"/>
  <c r="BX383" i="13"/>
  <c r="BV383" i="13"/>
  <c r="BT383" i="13"/>
  <c r="BQ383" i="13"/>
  <c r="BO383" i="13"/>
  <c r="BJ383" i="13"/>
  <c r="BD383" i="13"/>
  <c r="AK383" i="13"/>
  <c r="AG383" i="13"/>
  <c r="AB383" i="13"/>
  <c r="X383" i="13"/>
  <c r="J383" i="13"/>
  <c r="CB712" i="13"/>
  <c r="BZ712" i="13"/>
  <c r="BX712" i="13"/>
  <c r="BV712" i="13"/>
  <c r="BT712" i="13"/>
  <c r="BQ712" i="13"/>
  <c r="BO712" i="13"/>
  <c r="BJ712" i="13"/>
  <c r="BD712" i="13"/>
  <c r="AK712" i="13"/>
  <c r="AG712" i="13"/>
  <c r="AB712" i="13"/>
  <c r="X712" i="13"/>
  <c r="J712" i="13"/>
  <c r="CB771" i="13"/>
  <c r="BZ771" i="13"/>
  <c r="BX771" i="13"/>
  <c r="BV771" i="13"/>
  <c r="BT771" i="13"/>
  <c r="BQ771" i="13"/>
  <c r="BO771" i="13"/>
  <c r="BJ771" i="13"/>
  <c r="BD771" i="13"/>
  <c r="AK771" i="13"/>
  <c r="AG771" i="13"/>
  <c r="AB771" i="13"/>
  <c r="X771" i="13"/>
  <c r="J771" i="13"/>
  <c r="CB345" i="13"/>
  <c r="BZ345" i="13"/>
  <c r="BX345" i="13"/>
  <c r="BV345" i="13"/>
  <c r="BT345" i="13"/>
  <c r="BQ345" i="13"/>
  <c r="BO345" i="13"/>
  <c r="BJ345" i="13"/>
  <c r="BD345" i="13"/>
  <c r="AK345" i="13"/>
  <c r="AG345" i="13"/>
  <c r="AB345" i="13"/>
  <c r="X345" i="13"/>
  <c r="J345" i="13"/>
  <c r="CB711" i="13"/>
  <c r="BZ711" i="13"/>
  <c r="BX711" i="13"/>
  <c r="BV711" i="13"/>
  <c r="BT711" i="13"/>
  <c r="BQ711" i="13"/>
  <c r="BO711" i="13"/>
  <c r="BJ711" i="13"/>
  <c r="BD711" i="13"/>
  <c r="AK711" i="13"/>
  <c r="AG711" i="13"/>
  <c r="AB711" i="13"/>
  <c r="X711" i="13"/>
  <c r="J711" i="13"/>
  <c r="CB710" i="13"/>
  <c r="BZ710" i="13"/>
  <c r="BX710" i="13"/>
  <c r="BV710" i="13"/>
  <c r="BT710" i="13"/>
  <c r="BQ710" i="13"/>
  <c r="BO710" i="13"/>
  <c r="BJ710" i="13"/>
  <c r="BD710" i="13"/>
  <c r="AK710" i="13"/>
  <c r="AG710" i="13"/>
  <c r="AB710" i="13"/>
  <c r="X710" i="13"/>
  <c r="J710" i="13"/>
  <c r="CB709" i="13"/>
  <c r="BZ709" i="13"/>
  <c r="BX709" i="13"/>
  <c r="BV709" i="13"/>
  <c r="BT709" i="13"/>
  <c r="BQ709" i="13"/>
  <c r="BO709" i="13"/>
  <c r="BJ709" i="13"/>
  <c r="BD709" i="13"/>
  <c r="AK709" i="13"/>
  <c r="AG709" i="13"/>
  <c r="AB709" i="13"/>
  <c r="X709" i="13"/>
  <c r="J709" i="13"/>
  <c r="CB343" i="13"/>
  <c r="BZ343" i="13"/>
  <c r="BX343" i="13"/>
  <c r="BV343" i="13"/>
  <c r="BT343" i="13"/>
  <c r="BQ343" i="13"/>
  <c r="BO343" i="13"/>
  <c r="BJ343" i="13"/>
  <c r="BD343" i="13"/>
  <c r="AK343" i="13"/>
  <c r="AG343" i="13"/>
  <c r="AB343" i="13"/>
  <c r="X343" i="13"/>
  <c r="J343" i="13"/>
  <c r="CB342" i="13"/>
  <c r="BZ342" i="13"/>
  <c r="BX342" i="13"/>
  <c r="BV342" i="13"/>
  <c r="BT342" i="13"/>
  <c r="BQ342" i="13"/>
  <c r="BO342" i="13"/>
  <c r="BJ342" i="13"/>
  <c r="BD342" i="13"/>
  <c r="AK342" i="13"/>
  <c r="AG342" i="13"/>
  <c r="AB342" i="13"/>
  <c r="X342" i="13"/>
  <c r="J342" i="13"/>
  <c r="CB334" i="13"/>
  <c r="BZ334" i="13"/>
  <c r="BX334" i="13"/>
  <c r="BV334" i="13"/>
  <c r="BT334" i="13"/>
  <c r="BQ334" i="13"/>
  <c r="BO334" i="13"/>
  <c r="BJ334" i="13"/>
  <c r="BD334" i="13"/>
  <c r="AK334" i="13"/>
  <c r="AG334" i="13"/>
  <c r="AB334" i="13"/>
  <c r="X334" i="13"/>
  <c r="J334" i="13"/>
  <c r="CB333" i="13"/>
  <c r="BZ333" i="13"/>
  <c r="BX333" i="13"/>
  <c r="BV333" i="13"/>
  <c r="BT333" i="13"/>
  <c r="BQ333" i="13"/>
  <c r="BO333" i="13"/>
  <c r="BJ333" i="13"/>
  <c r="BD333" i="13"/>
  <c r="AK333" i="13"/>
  <c r="AG333" i="13"/>
  <c r="AB333" i="13"/>
  <c r="X333" i="13"/>
  <c r="J333" i="13"/>
  <c r="CB332" i="13"/>
  <c r="BZ332" i="13"/>
  <c r="BX332" i="13"/>
  <c r="BV332" i="13"/>
  <c r="BT332" i="13"/>
  <c r="BQ332" i="13"/>
  <c r="BO332" i="13"/>
  <c r="BJ332" i="13"/>
  <c r="BD332" i="13"/>
  <c r="AK332" i="13"/>
  <c r="AG332" i="13"/>
  <c r="AB332" i="13"/>
  <c r="X332" i="13"/>
  <c r="J332" i="13"/>
  <c r="CB331" i="13"/>
  <c r="BZ331" i="13"/>
  <c r="BX331" i="13"/>
  <c r="BV331" i="13"/>
  <c r="BT331" i="13"/>
  <c r="BQ331" i="13"/>
  <c r="BO331" i="13"/>
  <c r="BJ331" i="13"/>
  <c r="BD331" i="13"/>
  <c r="AK331" i="13"/>
  <c r="AG331" i="13"/>
  <c r="AB331" i="13"/>
  <c r="X331" i="13"/>
  <c r="J331" i="13"/>
  <c r="CB341" i="13"/>
  <c r="BZ341" i="13"/>
  <c r="BX341" i="13"/>
  <c r="BV341" i="13"/>
  <c r="BT341" i="13"/>
  <c r="BQ341" i="13"/>
  <c r="BO341" i="13"/>
  <c r="BJ341" i="13"/>
  <c r="BD341" i="13"/>
  <c r="AK341" i="13"/>
  <c r="AG341" i="13"/>
  <c r="AB341" i="13"/>
  <c r="X341" i="13"/>
  <c r="J341" i="13"/>
  <c r="CB737" i="13"/>
  <c r="BZ737" i="13"/>
  <c r="BX737" i="13"/>
  <c r="BV737" i="13"/>
  <c r="BT737" i="13"/>
  <c r="BQ737" i="13"/>
  <c r="BO737" i="13"/>
  <c r="BJ737" i="13"/>
  <c r="BD737" i="13"/>
  <c r="AK737" i="13"/>
  <c r="AG737" i="13"/>
  <c r="AB737" i="13"/>
  <c r="X737" i="13"/>
  <c r="J737" i="13"/>
  <c r="CB770" i="13"/>
  <c r="BZ770" i="13"/>
  <c r="BX770" i="13"/>
  <c r="BV770" i="13"/>
  <c r="BT770" i="13"/>
  <c r="BQ770" i="13"/>
  <c r="BO770" i="13"/>
  <c r="BJ770" i="13"/>
  <c r="BD770" i="13"/>
  <c r="AK770" i="13"/>
  <c r="AG770" i="13"/>
  <c r="AB770" i="13"/>
  <c r="X770" i="13"/>
  <c r="J770" i="13"/>
  <c r="CB736" i="13"/>
  <c r="BZ736" i="13"/>
  <c r="BX736" i="13"/>
  <c r="BV736" i="13"/>
  <c r="BT736" i="13"/>
  <c r="BQ736" i="13"/>
  <c r="BO736" i="13"/>
  <c r="BJ736" i="13"/>
  <c r="BD736" i="13"/>
  <c r="AK736" i="13"/>
  <c r="AG736" i="13"/>
  <c r="AB736" i="13"/>
  <c r="X736" i="13"/>
  <c r="J736" i="13"/>
  <c r="CB744" i="13"/>
  <c r="BZ744" i="13"/>
  <c r="BX744" i="13"/>
  <c r="BV744" i="13"/>
  <c r="BT744" i="13"/>
  <c r="BQ744" i="13"/>
  <c r="BO744" i="13"/>
  <c r="BJ744" i="13"/>
  <c r="BD744" i="13"/>
  <c r="AK744" i="13"/>
  <c r="AG744" i="13"/>
  <c r="AB744" i="13"/>
  <c r="X744" i="13"/>
  <c r="J744" i="13"/>
  <c r="CB339" i="13"/>
  <c r="BZ339" i="13"/>
  <c r="BX339" i="13"/>
  <c r="BV339" i="13"/>
  <c r="BT339" i="13"/>
  <c r="BQ339" i="13"/>
  <c r="BO339" i="13"/>
  <c r="BJ339" i="13"/>
  <c r="BD339" i="13"/>
  <c r="AK339" i="13"/>
  <c r="AG339" i="13"/>
  <c r="AB339" i="13"/>
  <c r="X339" i="13"/>
  <c r="J339" i="13"/>
  <c r="CB337" i="13"/>
  <c r="BZ337" i="13"/>
  <c r="BX337" i="13"/>
  <c r="BV337" i="13"/>
  <c r="BT337" i="13"/>
  <c r="BQ337" i="13"/>
  <c r="BO337" i="13"/>
  <c r="BJ337" i="13"/>
  <c r="BD337" i="13"/>
  <c r="AK337" i="13"/>
  <c r="AG337" i="13"/>
  <c r="AB337" i="13"/>
  <c r="X337" i="13"/>
  <c r="J337" i="13"/>
  <c r="CB338" i="13"/>
  <c r="BZ338" i="13"/>
  <c r="BX338" i="13"/>
  <c r="BV338" i="13"/>
  <c r="BT338" i="13"/>
  <c r="BQ338" i="13"/>
  <c r="BO338" i="13"/>
  <c r="BJ338" i="13"/>
  <c r="BD338" i="13"/>
  <c r="AK338" i="13"/>
  <c r="AG338" i="13"/>
  <c r="AB338" i="13"/>
  <c r="X338" i="13"/>
  <c r="J338" i="13"/>
  <c r="CB78" i="13"/>
  <c r="BZ78" i="13"/>
  <c r="BX78" i="13"/>
  <c r="BV78" i="13"/>
  <c r="BT78" i="13"/>
  <c r="BQ78" i="13"/>
  <c r="BO78" i="13"/>
  <c r="BJ78" i="13"/>
  <c r="BD78" i="13"/>
  <c r="AK78" i="13"/>
  <c r="AG78" i="13"/>
  <c r="AB78" i="13"/>
  <c r="X78" i="13"/>
  <c r="J78" i="13"/>
  <c r="CB70" i="13"/>
  <c r="BZ70" i="13"/>
  <c r="BX70" i="13"/>
  <c r="BV70" i="13"/>
  <c r="BT70" i="13"/>
  <c r="BQ70" i="13"/>
  <c r="BO70" i="13"/>
  <c r="BJ70" i="13"/>
  <c r="BD70" i="13"/>
  <c r="AK70" i="13"/>
  <c r="AG70" i="13"/>
  <c r="AB70" i="13"/>
  <c r="X70" i="13"/>
  <c r="J70" i="13"/>
  <c r="CB69" i="13"/>
  <c r="BZ69" i="13"/>
  <c r="BX69" i="13"/>
  <c r="BV69" i="13"/>
  <c r="BT69" i="13"/>
  <c r="BQ69" i="13"/>
  <c r="BO69" i="13"/>
  <c r="BJ69" i="13"/>
  <c r="BD69" i="13"/>
  <c r="AK69" i="13"/>
  <c r="AG69" i="13"/>
  <c r="AB69" i="13"/>
  <c r="X69" i="13"/>
  <c r="J69" i="13"/>
  <c r="CB77" i="13"/>
  <c r="BZ77" i="13"/>
  <c r="BX77" i="13"/>
  <c r="BV77" i="13"/>
  <c r="BT77" i="13"/>
  <c r="BQ77" i="13"/>
  <c r="BO77" i="13"/>
  <c r="BJ77" i="13"/>
  <c r="BD77" i="13"/>
  <c r="AK77" i="13"/>
  <c r="AG77" i="13"/>
  <c r="AB77" i="13"/>
  <c r="X77" i="13"/>
  <c r="J77" i="13"/>
  <c r="CB68" i="13"/>
  <c r="BZ68" i="13"/>
  <c r="BX68" i="13"/>
  <c r="BV68" i="13"/>
  <c r="BT68" i="13"/>
  <c r="BQ68" i="13"/>
  <c r="BO68" i="13"/>
  <c r="BJ68" i="13"/>
  <c r="BD68" i="13"/>
  <c r="AK68" i="13"/>
  <c r="AG68" i="13"/>
  <c r="AB68" i="13"/>
  <c r="X68" i="13"/>
  <c r="J68" i="13"/>
  <c r="CB379" i="13"/>
  <c r="BZ379" i="13"/>
  <c r="BX379" i="13"/>
  <c r="BV379" i="13"/>
  <c r="BT379" i="13"/>
  <c r="BQ379" i="13"/>
  <c r="BO379" i="13"/>
  <c r="BJ379" i="13"/>
  <c r="BD379" i="13"/>
  <c r="AK379" i="13"/>
  <c r="AG379" i="13"/>
  <c r="AB379" i="13"/>
  <c r="X379" i="13"/>
  <c r="J379" i="13"/>
  <c r="CB378" i="13"/>
  <c r="BZ378" i="13"/>
  <c r="BX378" i="13"/>
  <c r="BV378" i="13"/>
  <c r="BT378" i="13"/>
  <c r="BQ378" i="13"/>
  <c r="BO378" i="13"/>
  <c r="BJ378" i="13"/>
  <c r="BD378" i="13"/>
  <c r="AK378" i="13"/>
  <c r="AG378" i="13"/>
  <c r="AB378" i="13"/>
  <c r="X378" i="13"/>
  <c r="J378" i="13"/>
  <c r="CB775" i="13"/>
  <c r="BZ775" i="13"/>
  <c r="BX775" i="13"/>
  <c r="BV775" i="13"/>
  <c r="BT775" i="13"/>
  <c r="BQ775" i="13"/>
  <c r="BO775" i="13"/>
  <c r="BJ775" i="13"/>
  <c r="BD775" i="13"/>
  <c r="AK775" i="13"/>
  <c r="AG775" i="13"/>
  <c r="AB775" i="13"/>
  <c r="X775" i="13"/>
  <c r="J775" i="13"/>
  <c r="CB774" i="13"/>
  <c r="BZ774" i="13"/>
  <c r="BX774" i="13"/>
  <c r="BV774" i="13"/>
  <c r="BT774" i="13"/>
  <c r="BQ774" i="13"/>
  <c r="BO774" i="13"/>
  <c r="BJ774" i="13"/>
  <c r="BD774" i="13"/>
  <c r="AK774" i="13"/>
  <c r="AG774" i="13"/>
  <c r="AB774" i="13"/>
  <c r="X774" i="13"/>
  <c r="J774" i="13"/>
  <c r="CB773" i="13"/>
  <c r="BZ773" i="13"/>
  <c r="BX773" i="13"/>
  <c r="BV773" i="13"/>
  <c r="BT773" i="13"/>
  <c r="BQ773" i="13"/>
  <c r="BO773" i="13"/>
  <c r="BJ773" i="13"/>
  <c r="BD773" i="13"/>
  <c r="AK773" i="13"/>
  <c r="AG773" i="13"/>
  <c r="AB773" i="13"/>
  <c r="X773" i="13"/>
  <c r="J773" i="13"/>
  <c r="CB742" i="13"/>
  <c r="BZ742" i="13"/>
  <c r="BX742" i="13"/>
  <c r="BV742" i="13"/>
  <c r="BT742" i="13"/>
  <c r="BQ742" i="13"/>
  <c r="BO742" i="13"/>
  <c r="BJ742" i="13"/>
  <c r="BD742" i="13"/>
  <c r="AK742" i="13"/>
  <c r="AG742" i="13"/>
  <c r="AB742" i="13"/>
  <c r="X742" i="13"/>
  <c r="J742" i="13"/>
  <c r="CB568" i="13"/>
  <c r="BZ568" i="13"/>
  <c r="BX568" i="13"/>
  <c r="BV568" i="13"/>
  <c r="BT568" i="13"/>
  <c r="BQ568" i="13"/>
  <c r="BO568" i="13"/>
  <c r="BJ568" i="13"/>
  <c r="BD568" i="13"/>
  <c r="AK568" i="13"/>
  <c r="AG568" i="13"/>
  <c r="AB568" i="13"/>
  <c r="X568" i="13"/>
  <c r="J568" i="13"/>
  <c r="CB318" i="13"/>
  <c r="BZ318" i="13"/>
  <c r="BX318" i="13"/>
  <c r="BV318" i="13"/>
  <c r="BT318" i="13"/>
  <c r="BQ318" i="13"/>
  <c r="BO318" i="13"/>
  <c r="BJ318" i="13"/>
  <c r="BD318" i="13"/>
  <c r="AK318" i="13"/>
  <c r="AG318" i="13"/>
  <c r="AB318" i="13"/>
  <c r="X318" i="13"/>
  <c r="J318" i="13"/>
  <c r="CB559" i="13"/>
  <c r="BZ559" i="13"/>
  <c r="BX559" i="13"/>
  <c r="BV559" i="13"/>
  <c r="BT559" i="13"/>
  <c r="BQ559" i="13"/>
  <c r="BO559" i="13"/>
  <c r="BJ559" i="13"/>
  <c r="BD559" i="13"/>
  <c r="AK559" i="13"/>
  <c r="AG559" i="13"/>
  <c r="AB559" i="13"/>
  <c r="X559" i="13"/>
  <c r="J559" i="13"/>
  <c r="CB317" i="13"/>
  <c r="BZ317" i="13"/>
  <c r="BX317" i="13"/>
  <c r="BV317" i="13"/>
  <c r="BT317" i="13"/>
  <c r="BQ317" i="13"/>
  <c r="BO317" i="13"/>
  <c r="BJ317" i="13"/>
  <c r="BD317" i="13"/>
  <c r="AK317" i="13"/>
  <c r="AG317" i="13"/>
  <c r="AB317" i="13"/>
  <c r="X317" i="13"/>
  <c r="J317" i="13"/>
  <c r="CB316" i="13"/>
  <c r="BZ316" i="13"/>
  <c r="BX316" i="13"/>
  <c r="BV316" i="13"/>
  <c r="BT316" i="13"/>
  <c r="BQ316" i="13"/>
  <c r="BO316" i="13"/>
  <c r="BJ316" i="13"/>
  <c r="BD316" i="13"/>
  <c r="AK316" i="13"/>
  <c r="AG316" i="13"/>
  <c r="AB316" i="13"/>
  <c r="X316" i="13"/>
  <c r="J316" i="13"/>
  <c r="CB558" i="13"/>
  <c r="BZ558" i="13"/>
  <c r="BX558" i="13"/>
  <c r="BV558" i="13"/>
  <c r="BT558" i="13"/>
  <c r="BQ558" i="13"/>
  <c r="BO558" i="13"/>
  <c r="BJ558" i="13"/>
  <c r="BD558" i="13"/>
  <c r="AK558" i="13"/>
  <c r="AG558" i="13"/>
  <c r="AB558" i="13"/>
  <c r="X558" i="13"/>
  <c r="J558" i="13"/>
  <c r="CB315" i="13"/>
  <c r="BZ315" i="13"/>
  <c r="BX315" i="13"/>
  <c r="BV315" i="13"/>
  <c r="BT315" i="13"/>
  <c r="BQ315" i="13"/>
  <c r="BO315" i="13"/>
  <c r="BJ315" i="13"/>
  <c r="BD315" i="13"/>
  <c r="AK315" i="13"/>
  <c r="AG315" i="13"/>
  <c r="AB315" i="13"/>
  <c r="X315" i="13"/>
  <c r="J315" i="13"/>
  <c r="CB750" i="13"/>
  <c r="BZ750" i="13"/>
  <c r="BX750" i="13"/>
  <c r="BV750" i="13"/>
  <c r="BT750" i="13"/>
  <c r="BQ750" i="13"/>
  <c r="BO750" i="13"/>
  <c r="BJ750" i="13"/>
  <c r="BD750" i="13"/>
  <c r="AK750" i="13"/>
  <c r="AG750" i="13"/>
  <c r="AB750" i="13"/>
  <c r="X750" i="13"/>
  <c r="J750" i="13"/>
  <c r="CB749" i="13"/>
  <c r="BZ749" i="13"/>
  <c r="BX749" i="13"/>
  <c r="BV749" i="13"/>
  <c r="BT749" i="13"/>
  <c r="BQ749" i="13"/>
  <c r="BO749" i="13"/>
  <c r="BJ749" i="13"/>
  <c r="BD749" i="13"/>
  <c r="AK749" i="13"/>
  <c r="AG749" i="13"/>
  <c r="AB749" i="13"/>
  <c r="X749" i="13"/>
  <c r="J749" i="13"/>
  <c r="CB217" i="13"/>
  <c r="BZ217" i="13"/>
  <c r="BX217" i="13"/>
  <c r="BV217" i="13"/>
  <c r="BT217" i="13"/>
  <c r="BQ217" i="13"/>
  <c r="BO217" i="13"/>
  <c r="BJ217" i="13"/>
  <c r="BD217" i="13"/>
  <c r="AK217" i="13"/>
  <c r="AG217" i="13"/>
  <c r="AB217" i="13"/>
  <c r="X217" i="13"/>
  <c r="J217" i="13"/>
  <c r="CB721" i="13"/>
  <c r="BZ721" i="13"/>
  <c r="BX721" i="13"/>
  <c r="BV721" i="13"/>
  <c r="BT721" i="13"/>
  <c r="BQ721" i="13"/>
  <c r="BO721" i="13"/>
  <c r="BJ721" i="13"/>
  <c r="BD721" i="13"/>
  <c r="AK721" i="13"/>
  <c r="AG721" i="13"/>
  <c r="AB721" i="13"/>
  <c r="X721" i="13"/>
  <c r="J721" i="13"/>
  <c r="CB732" i="13"/>
  <c r="BZ732" i="13"/>
  <c r="BX732" i="13"/>
  <c r="BV732" i="13"/>
  <c r="BT732" i="13"/>
  <c r="BQ732" i="13"/>
  <c r="BO732" i="13"/>
  <c r="BJ732" i="13"/>
  <c r="BD732" i="13"/>
  <c r="AK732" i="13"/>
  <c r="AG732" i="13"/>
  <c r="AB732" i="13"/>
  <c r="X732" i="13"/>
  <c r="J732" i="13"/>
  <c r="CB731" i="13"/>
  <c r="BZ731" i="13"/>
  <c r="BX731" i="13"/>
  <c r="BV731" i="13"/>
  <c r="BT731" i="13"/>
  <c r="BQ731" i="13"/>
  <c r="BO731" i="13"/>
  <c r="BJ731" i="13"/>
  <c r="BD731" i="13"/>
  <c r="AK731" i="13"/>
  <c r="AG731" i="13"/>
  <c r="AB731" i="13"/>
  <c r="X731" i="13"/>
  <c r="J731" i="13"/>
  <c r="CB730" i="13"/>
  <c r="BZ730" i="13"/>
  <c r="BX730" i="13"/>
  <c r="BV730" i="13"/>
  <c r="BT730" i="13"/>
  <c r="BQ730" i="13"/>
  <c r="BO730" i="13"/>
  <c r="BJ730" i="13"/>
  <c r="BD730" i="13"/>
  <c r="AK730" i="13"/>
  <c r="AG730" i="13"/>
  <c r="AB730" i="13"/>
  <c r="X730" i="13"/>
  <c r="J730" i="13"/>
  <c r="CB729" i="13"/>
  <c r="BZ729" i="13"/>
  <c r="BX729" i="13"/>
  <c r="BV729" i="13"/>
  <c r="BT729" i="13"/>
  <c r="BQ729" i="13"/>
  <c r="BO729" i="13"/>
  <c r="BJ729" i="13"/>
  <c r="BD729" i="13"/>
  <c r="AK729" i="13"/>
  <c r="AG729" i="13"/>
  <c r="AB729" i="13"/>
  <c r="X729" i="13"/>
  <c r="J729" i="13"/>
  <c r="CB727" i="13"/>
  <c r="BZ727" i="13"/>
  <c r="BX727" i="13"/>
  <c r="BV727" i="13"/>
  <c r="BT727" i="13"/>
  <c r="BQ727" i="13"/>
  <c r="BO727" i="13"/>
  <c r="BJ727" i="13"/>
  <c r="BD727" i="13"/>
  <c r="AK727" i="13"/>
  <c r="AG727" i="13"/>
  <c r="AB727" i="13"/>
  <c r="X727" i="13"/>
  <c r="J727" i="13"/>
  <c r="CB747" i="13"/>
  <c r="BZ747" i="13"/>
  <c r="BX747" i="13"/>
  <c r="BV747" i="13"/>
  <c r="BT747" i="13"/>
  <c r="BQ747" i="13"/>
  <c r="BO747" i="13"/>
  <c r="BJ747" i="13"/>
  <c r="BD747" i="13"/>
  <c r="AK747" i="13"/>
  <c r="AG747" i="13"/>
  <c r="AB747" i="13"/>
  <c r="X747" i="13"/>
  <c r="J747" i="13"/>
  <c r="CB777" i="13"/>
  <c r="BZ777" i="13"/>
  <c r="BX777" i="13"/>
  <c r="BV777" i="13"/>
  <c r="BT777" i="13"/>
  <c r="BQ777" i="13"/>
  <c r="BO777" i="13"/>
  <c r="BJ777" i="13"/>
  <c r="BD777" i="13"/>
  <c r="AK777" i="13"/>
  <c r="AG777" i="13"/>
  <c r="AB777" i="13"/>
  <c r="X777" i="13"/>
  <c r="J777" i="13"/>
  <c r="CB748" i="13"/>
  <c r="BZ748" i="13"/>
  <c r="BX748" i="13"/>
  <c r="BV748" i="13"/>
  <c r="BT748" i="13"/>
  <c r="BQ748" i="13"/>
  <c r="BO748" i="13"/>
  <c r="BJ748" i="13"/>
  <c r="BD748" i="13"/>
  <c r="AK748" i="13"/>
  <c r="AG748" i="13"/>
  <c r="AB748" i="13"/>
  <c r="X748" i="13"/>
  <c r="J748" i="13"/>
  <c r="CB726" i="13"/>
  <c r="BZ726" i="13"/>
  <c r="BX726" i="13"/>
  <c r="BV726" i="13"/>
  <c r="BT726" i="13"/>
  <c r="BQ726" i="13"/>
  <c r="BO726" i="13"/>
  <c r="BJ726" i="13"/>
  <c r="BD726" i="13"/>
  <c r="AK726" i="13"/>
  <c r="AG726" i="13"/>
  <c r="AB726" i="13"/>
  <c r="X726" i="13"/>
  <c r="J726" i="13"/>
  <c r="CB725" i="13"/>
  <c r="BZ725" i="13"/>
  <c r="BX725" i="13"/>
  <c r="BV725" i="13"/>
  <c r="BT725" i="13"/>
  <c r="BQ725" i="13"/>
  <c r="BO725" i="13"/>
  <c r="BJ725" i="13"/>
  <c r="BD725" i="13"/>
  <c r="AK725" i="13"/>
  <c r="AG725" i="13"/>
  <c r="AB725" i="13"/>
  <c r="X725" i="13"/>
  <c r="J725" i="13"/>
  <c r="CB780" i="13"/>
  <c r="BZ780" i="13"/>
  <c r="BX780" i="13"/>
  <c r="BV780" i="13"/>
  <c r="BT780" i="13"/>
  <c r="BQ780" i="13"/>
  <c r="BO780" i="13"/>
  <c r="BJ780" i="13"/>
  <c r="BD780" i="13"/>
  <c r="AK780" i="13"/>
  <c r="AG780" i="13"/>
  <c r="AB780" i="13"/>
  <c r="X780" i="13"/>
  <c r="J780" i="13"/>
  <c r="CB724" i="13"/>
  <c r="BZ724" i="13"/>
  <c r="BX724" i="13"/>
  <c r="BV724" i="13"/>
  <c r="BT724" i="13"/>
  <c r="BQ724" i="13"/>
  <c r="BO724" i="13"/>
  <c r="BJ724" i="13"/>
  <c r="BD724" i="13"/>
  <c r="AK724" i="13"/>
  <c r="AG724" i="13"/>
  <c r="AB724" i="13"/>
  <c r="X724" i="13"/>
  <c r="J724" i="13"/>
  <c r="CB723" i="13"/>
  <c r="BZ723" i="13"/>
  <c r="BX723" i="13"/>
  <c r="BV723" i="13"/>
  <c r="BT723" i="13"/>
  <c r="BQ723" i="13"/>
  <c r="BO723" i="13"/>
  <c r="BJ723" i="13"/>
  <c r="BD723" i="13"/>
  <c r="AK723" i="13"/>
  <c r="AG723" i="13"/>
  <c r="AB723" i="13"/>
  <c r="X723" i="13"/>
  <c r="J723" i="13"/>
  <c r="CB776" i="13"/>
  <c r="BZ776" i="13"/>
  <c r="BX776" i="13"/>
  <c r="BV776" i="13"/>
  <c r="BT776" i="13"/>
  <c r="BQ776" i="13"/>
  <c r="BO776" i="13"/>
  <c r="BJ776" i="13"/>
  <c r="BD776" i="13"/>
  <c r="AK776" i="13"/>
  <c r="AG776" i="13"/>
  <c r="AB776" i="13"/>
  <c r="X776" i="13"/>
  <c r="J776" i="13"/>
  <c r="CB722" i="13"/>
  <c r="BZ722" i="13"/>
  <c r="BX722" i="13"/>
  <c r="BV722" i="13"/>
  <c r="BT722" i="13"/>
  <c r="BQ722" i="13"/>
  <c r="BO722" i="13"/>
  <c r="BJ722" i="13"/>
  <c r="BD722" i="13"/>
  <c r="AK722" i="13"/>
  <c r="AG722" i="13"/>
  <c r="AB722" i="13"/>
  <c r="X722" i="13"/>
  <c r="J722" i="13"/>
  <c r="CB765" i="13"/>
  <c r="BZ765" i="13"/>
  <c r="BX765" i="13"/>
  <c r="BV765" i="13"/>
  <c r="BT765" i="13"/>
  <c r="BQ765" i="13"/>
  <c r="BO765" i="13"/>
  <c r="BJ765" i="13"/>
  <c r="BD765" i="13"/>
  <c r="AK765" i="13"/>
  <c r="AG765" i="13"/>
  <c r="AB765" i="13"/>
  <c r="X765" i="13"/>
  <c r="J765" i="13"/>
  <c r="CB720" i="13"/>
  <c r="BZ720" i="13"/>
  <c r="BX720" i="13"/>
  <c r="BV720" i="13"/>
  <c r="BT720" i="13"/>
  <c r="BQ720" i="13"/>
  <c r="BO720" i="13"/>
  <c r="BJ720" i="13"/>
  <c r="BD720" i="13"/>
  <c r="AK720" i="13"/>
  <c r="AG720" i="13"/>
  <c r="AB720" i="13"/>
  <c r="X720" i="13"/>
  <c r="J720" i="13"/>
  <c r="CB719" i="13"/>
  <c r="BZ719" i="13"/>
  <c r="BX719" i="13"/>
  <c r="BV719" i="13"/>
  <c r="BT719" i="13"/>
  <c r="BQ719" i="13"/>
  <c r="BO719" i="13"/>
  <c r="BJ719" i="13"/>
  <c r="BD719" i="13"/>
  <c r="AK719" i="13"/>
  <c r="AG719" i="13"/>
  <c r="AB719" i="13"/>
  <c r="X719" i="13"/>
  <c r="J719" i="13"/>
  <c r="CB718" i="13"/>
  <c r="BZ718" i="13"/>
  <c r="BX718" i="13"/>
  <c r="BV718" i="13"/>
  <c r="BT718" i="13"/>
  <c r="BQ718" i="13"/>
  <c r="BO718" i="13"/>
  <c r="BJ718" i="13"/>
  <c r="BD718" i="13"/>
  <c r="AK718" i="13"/>
  <c r="AG718" i="13"/>
  <c r="AB718" i="13"/>
  <c r="X718" i="13"/>
  <c r="J718" i="13"/>
  <c r="CB772" i="13"/>
  <c r="BZ772" i="13"/>
  <c r="BX772" i="13"/>
  <c r="BV772" i="13"/>
  <c r="BT772" i="13"/>
  <c r="BQ772" i="13"/>
  <c r="BO772" i="13"/>
  <c r="BJ772" i="13"/>
  <c r="BD772" i="13"/>
  <c r="AK772" i="13"/>
  <c r="AG772" i="13"/>
  <c r="AB772" i="13"/>
  <c r="X772" i="13"/>
  <c r="J772" i="13"/>
  <c r="CB322" i="13"/>
  <c r="BZ322" i="13"/>
  <c r="BX322" i="13"/>
  <c r="BV322" i="13"/>
  <c r="BT322" i="13"/>
  <c r="BQ322" i="13"/>
  <c r="BO322" i="13"/>
  <c r="BJ322" i="13"/>
  <c r="BD322" i="13"/>
  <c r="AK322" i="13"/>
  <c r="AG322" i="13"/>
  <c r="AB322" i="13"/>
  <c r="X322" i="13"/>
  <c r="J322" i="13"/>
  <c r="CB717" i="13"/>
  <c r="BZ717" i="13"/>
  <c r="BX717" i="13"/>
  <c r="BV717" i="13"/>
  <c r="BT717" i="13"/>
  <c r="BQ717" i="13"/>
  <c r="BO717" i="13"/>
  <c r="BJ717" i="13"/>
  <c r="BD717" i="13"/>
  <c r="AK717" i="13"/>
  <c r="AG717" i="13"/>
  <c r="AB717" i="13"/>
  <c r="X717" i="13"/>
  <c r="J717" i="13"/>
  <c r="CB716" i="13"/>
  <c r="BZ716" i="13"/>
  <c r="BX716" i="13"/>
  <c r="BV716" i="13"/>
  <c r="BT716" i="13"/>
  <c r="BQ716" i="13"/>
  <c r="BO716" i="13"/>
  <c r="BJ716" i="13"/>
  <c r="BD716" i="13"/>
  <c r="AK716" i="13"/>
  <c r="AG716" i="13"/>
  <c r="AB716" i="13"/>
  <c r="X716" i="13"/>
  <c r="J716" i="13"/>
  <c r="CB715" i="13"/>
  <c r="BZ715" i="13"/>
  <c r="BX715" i="13"/>
  <c r="BV715" i="13"/>
  <c r="BT715" i="13"/>
  <c r="BQ715" i="13"/>
  <c r="BO715" i="13"/>
  <c r="BJ715" i="13"/>
  <c r="BD715" i="13"/>
  <c r="AK715" i="13"/>
  <c r="AG715" i="13"/>
  <c r="AB715" i="13"/>
  <c r="X715" i="13"/>
  <c r="J715" i="13"/>
  <c r="CB249" i="13"/>
  <c r="BZ249" i="13"/>
  <c r="BX249" i="13"/>
  <c r="BV249" i="13"/>
  <c r="BT249" i="13"/>
  <c r="BQ249" i="13"/>
  <c r="BO249" i="13"/>
  <c r="BJ249" i="13"/>
  <c r="BD249" i="13"/>
  <c r="AK249" i="13"/>
  <c r="AG249" i="13"/>
  <c r="AB249" i="13"/>
  <c r="X249" i="13"/>
  <c r="J249" i="13"/>
  <c r="CB216" i="13"/>
  <c r="BZ216" i="13"/>
  <c r="BX216" i="13"/>
  <c r="BV216" i="13"/>
  <c r="BT216" i="13"/>
  <c r="BQ216" i="13"/>
  <c r="BO216" i="13"/>
  <c r="BJ216" i="13"/>
  <c r="BD216" i="13"/>
  <c r="AK216" i="13"/>
  <c r="AG216" i="13"/>
  <c r="AB216" i="13"/>
  <c r="X216" i="13"/>
  <c r="J216" i="13"/>
  <c r="CB215" i="13"/>
  <c r="BZ215" i="13"/>
  <c r="BX215" i="13"/>
  <c r="BV215" i="13"/>
  <c r="BT215" i="13"/>
  <c r="BQ215" i="13"/>
  <c r="BO215" i="13"/>
  <c r="BJ215" i="13"/>
  <c r="BD215" i="13"/>
  <c r="AK215" i="13"/>
  <c r="AG215" i="13"/>
  <c r="AB215" i="13"/>
  <c r="X215" i="13"/>
  <c r="J215" i="13"/>
  <c r="CB246" i="13"/>
  <c r="BZ246" i="13"/>
  <c r="BX246" i="13"/>
  <c r="BV246" i="13"/>
  <c r="BT246" i="13"/>
  <c r="BQ246" i="13"/>
  <c r="BO246" i="13"/>
  <c r="BJ246" i="13"/>
  <c r="BD246" i="13"/>
  <c r="AK246" i="13"/>
  <c r="AG246" i="13"/>
  <c r="AB246" i="13"/>
  <c r="X246" i="13"/>
  <c r="J246" i="13"/>
  <c r="CB214" i="13"/>
  <c r="BZ214" i="13"/>
  <c r="BX214" i="13"/>
  <c r="BV214" i="13"/>
  <c r="BT214" i="13"/>
  <c r="BQ214" i="13"/>
  <c r="BO214" i="13"/>
  <c r="BJ214" i="13"/>
  <c r="BD214" i="13"/>
  <c r="AK214" i="13"/>
  <c r="AG214" i="13"/>
  <c r="AB214" i="13"/>
  <c r="X214" i="13"/>
  <c r="J214" i="13"/>
  <c r="CB293" i="13"/>
  <c r="BZ293" i="13"/>
  <c r="BX293" i="13"/>
  <c r="BV293" i="13"/>
  <c r="BT293" i="13"/>
  <c r="BQ293" i="13"/>
  <c r="BO293" i="13"/>
  <c r="BJ293" i="13"/>
  <c r="BD293" i="13"/>
  <c r="AK293" i="13"/>
  <c r="AG293" i="13"/>
  <c r="AB293" i="13"/>
  <c r="X293" i="13"/>
  <c r="J293" i="13"/>
  <c r="CB219" i="13"/>
  <c r="BZ219" i="13"/>
  <c r="BX219" i="13"/>
  <c r="BV219" i="13"/>
  <c r="BT219" i="13"/>
  <c r="BQ219" i="13"/>
  <c r="BO219" i="13"/>
  <c r="BJ219" i="13"/>
  <c r="BD219" i="13"/>
  <c r="AK219" i="13"/>
  <c r="AG219" i="13"/>
  <c r="AB219" i="13"/>
  <c r="X219" i="13"/>
  <c r="J219" i="13"/>
  <c r="CB218" i="13"/>
  <c r="BZ218" i="13"/>
  <c r="BX218" i="13"/>
  <c r="BV218" i="13"/>
  <c r="BT218" i="13"/>
  <c r="BQ218" i="13"/>
  <c r="BO218" i="13"/>
  <c r="BJ218" i="13"/>
  <c r="BD218" i="13"/>
  <c r="AK218" i="13"/>
  <c r="AG218" i="13"/>
  <c r="AB218" i="13"/>
  <c r="X218" i="13"/>
  <c r="J218" i="13"/>
  <c r="CB292" i="13"/>
  <c r="BZ292" i="13"/>
  <c r="BX292" i="13"/>
  <c r="BV292" i="13"/>
  <c r="BT292" i="13"/>
  <c r="BQ292" i="13"/>
  <c r="BO292" i="13"/>
  <c r="BJ292" i="13"/>
  <c r="BD292" i="13"/>
  <c r="AK292" i="13"/>
  <c r="AG292" i="13"/>
  <c r="AB292" i="13"/>
  <c r="X292" i="13"/>
  <c r="J292" i="13"/>
  <c r="CB213" i="13"/>
  <c r="BZ213" i="13"/>
  <c r="BX213" i="13"/>
  <c r="BV213" i="13"/>
  <c r="BT213" i="13"/>
  <c r="BQ213" i="13"/>
  <c r="BO213" i="13"/>
  <c r="BJ213" i="13"/>
  <c r="BD213" i="13"/>
  <c r="AK213" i="13"/>
  <c r="AG213" i="13"/>
  <c r="AB213" i="13"/>
  <c r="X213" i="13"/>
  <c r="J213" i="13"/>
  <c r="CB353" i="13"/>
  <c r="BZ353" i="13"/>
  <c r="BX353" i="13"/>
  <c r="BV353" i="13"/>
  <c r="BT353" i="13"/>
  <c r="BQ353" i="13"/>
  <c r="BO353" i="13"/>
  <c r="BJ353" i="13"/>
  <c r="BD353" i="13"/>
  <c r="AK353" i="13"/>
  <c r="AG353" i="13"/>
  <c r="AB353" i="13"/>
  <c r="X353" i="13"/>
  <c r="J353" i="13"/>
  <c r="CB352" i="13"/>
  <c r="BZ352" i="13"/>
  <c r="BX352" i="13"/>
  <c r="BV352" i="13"/>
  <c r="BT352" i="13"/>
  <c r="BQ352" i="13"/>
  <c r="BO352" i="13"/>
  <c r="BJ352" i="13"/>
  <c r="BD352" i="13"/>
  <c r="AK352" i="13"/>
  <c r="AG352" i="13"/>
  <c r="AB352" i="13"/>
  <c r="X352" i="13"/>
  <c r="J352" i="13"/>
  <c r="CB351" i="13"/>
  <c r="BZ351" i="13"/>
  <c r="BX351" i="13"/>
  <c r="BV351" i="13"/>
  <c r="BT351" i="13"/>
  <c r="BQ351" i="13"/>
  <c r="BO351" i="13"/>
  <c r="BJ351" i="13"/>
  <c r="BD351" i="13"/>
  <c r="AK351" i="13"/>
  <c r="AG351" i="13"/>
  <c r="AB351" i="13"/>
  <c r="X351" i="13"/>
  <c r="J351" i="13"/>
  <c r="CB350" i="13"/>
  <c r="BZ350" i="13"/>
  <c r="BX350" i="13"/>
  <c r="BV350" i="13"/>
  <c r="BT350" i="13"/>
  <c r="BQ350" i="13"/>
  <c r="BO350" i="13"/>
  <c r="BJ350" i="13"/>
  <c r="BD350" i="13"/>
  <c r="AK350" i="13"/>
  <c r="AG350" i="13"/>
  <c r="AB350" i="13"/>
  <c r="X350" i="13"/>
  <c r="J350" i="13"/>
  <c r="CB705" i="13"/>
  <c r="BZ705" i="13"/>
  <c r="BX705" i="13"/>
  <c r="BV705" i="13"/>
  <c r="BT705" i="13"/>
  <c r="BQ705" i="13"/>
  <c r="BO705" i="13"/>
  <c r="BJ705" i="13"/>
  <c r="BD705" i="13"/>
  <c r="AK705" i="13"/>
  <c r="AG705" i="13"/>
  <c r="AB705" i="13"/>
  <c r="X705" i="13"/>
  <c r="J705" i="13"/>
  <c r="CB704" i="13"/>
  <c r="BZ704" i="13"/>
  <c r="BX704" i="13"/>
  <c r="BV704" i="13"/>
  <c r="BT704" i="13"/>
  <c r="BQ704" i="13"/>
  <c r="BO704" i="13"/>
  <c r="BJ704" i="13"/>
  <c r="BD704" i="13"/>
  <c r="AK704" i="13"/>
  <c r="AG704" i="13"/>
  <c r="AB704" i="13"/>
  <c r="X704" i="13"/>
  <c r="J704" i="13"/>
  <c r="CB250" i="13"/>
  <c r="BZ250" i="13"/>
  <c r="BX250" i="13"/>
  <c r="BV250" i="13"/>
  <c r="BT250" i="13"/>
  <c r="BQ250" i="13"/>
  <c r="BO250" i="13"/>
  <c r="BJ250" i="13"/>
  <c r="BD250" i="13"/>
  <c r="AK250" i="13"/>
  <c r="AG250" i="13"/>
  <c r="AB250" i="13"/>
  <c r="X250" i="13"/>
  <c r="J250" i="13"/>
  <c r="CB212" i="13"/>
  <c r="BZ212" i="13"/>
  <c r="BX212" i="13"/>
  <c r="BV212" i="13"/>
  <c r="BT212" i="13"/>
  <c r="BQ212" i="13"/>
  <c r="BO212" i="13"/>
  <c r="BJ212" i="13"/>
  <c r="BD212" i="13"/>
  <c r="AK212" i="13"/>
  <c r="AG212" i="13"/>
  <c r="AB212" i="13"/>
  <c r="X212" i="13"/>
  <c r="J212" i="13"/>
  <c r="CB211" i="13"/>
  <c r="BZ211" i="13"/>
  <c r="BX211" i="13"/>
  <c r="BV211" i="13"/>
  <c r="BT211" i="13"/>
  <c r="BQ211" i="13"/>
  <c r="BO211" i="13"/>
  <c r="BJ211" i="13"/>
  <c r="BD211" i="13"/>
  <c r="AK211" i="13"/>
  <c r="AG211" i="13"/>
  <c r="AB211" i="13"/>
  <c r="X211" i="13"/>
  <c r="J211" i="13"/>
  <c r="CB161" i="13"/>
  <c r="BZ161" i="13"/>
  <c r="BX161" i="13"/>
  <c r="BV161" i="13"/>
  <c r="BT161" i="13"/>
  <c r="BQ161" i="13"/>
  <c r="BO161" i="13"/>
  <c r="BJ161" i="13"/>
  <c r="BD161" i="13"/>
  <c r="AK161" i="13"/>
  <c r="AG161" i="13"/>
  <c r="AB161" i="13"/>
  <c r="X161" i="13"/>
  <c r="J161" i="13"/>
  <c r="CB160" i="13"/>
  <c r="BZ160" i="13"/>
  <c r="BX160" i="13"/>
  <c r="BV160" i="13"/>
  <c r="BT160" i="13"/>
  <c r="BQ160" i="13"/>
  <c r="BO160" i="13"/>
  <c r="BJ160" i="13"/>
  <c r="BD160" i="13"/>
  <c r="AK160" i="13"/>
  <c r="AG160" i="13"/>
  <c r="AB160" i="13"/>
  <c r="X160" i="13"/>
  <c r="J160" i="13"/>
  <c r="CB48" i="13"/>
  <c r="BZ48" i="13"/>
  <c r="BX48" i="13"/>
  <c r="BV48" i="13"/>
  <c r="BT48" i="13"/>
  <c r="BQ48" i="13"/>
  <c r="BO48" i="13"/>
  <c r="BJ48" i="13"/>
  <c r="BD48" i="13"/>
  <c r="AK48" i="13"/>
  <c r="AG48" i="13"/>
  <c r="AB48" i="13"/>
  <c r="X48" i="13"/>
  <c r="J48" i="13"/>
  <c r="CB49" i="13"/>
  <c r="BZ49" i="13"/>
  <c r="BX49" i="13"/>
  <c r="BV49" i="13"/>
  <c r="BT49" i="13"/>
  <c r="BQ49" i="13"/>
  <c r="BO49" i="13"/>
  <c r="BJ49" i="13"/>
  <c r="BD49" i="13"/>
  <c r="AK49" i="13"/>
  <c r="AG49" i="13"/>
  <c r="AB49" i="13"/>
  <c r="X49" i="13"/>
  <c r="J49" i="13"/>
  <c r="CB210" i="13"/>
  <c r="BZ210" i="13"/>
  <c r="BX210" i="13"/>
  <c r="BV210" i="13"/>
  <c r="BT210" i="13"/>
  <c r="BQ210" i="13"/>
  <c r="BO210" i="13"/>
  <c r="BJ210" i="13"/>
  <c r="BD210" i="13"/>
  <c r="AK210" i="13"/>
  <c r="AG210" i="13"/>
  <c r="AB210" i="13"/>
  <c r="X210" i="13"/>
  <c r="J210" i="13"/>
  <c r="CB209" i="13"/>
  <c r="BZ209" i="13"/>
  <c r="BX209" i="13"/>
  <c r="BV209" i="13"/>
  <c r="BT209" i="13"/>
  <c r="BQ209" i="13"/>
  <c r="BO209" i="13"/>
  <c r="BJ209" i="13"/>
  <c r="BD209" i="13"/>
  <c r="AK209" i="13"/>
  <c r="AG209" i="13"/>
  <c r="AB209" i="13"/>
  <c r="X209" i="13"/>
  <c r="J209" i="13"/>
  <c r="CB208" i="13"/>
  <c r="BZ208" i="13"/>
  <c r="BX208" i="13"/>
  <c r="BV208" i="13"/>
  <c r="BT208" i="13"/>
  <c r="BQ208" i="13"/>
  <c r="BO208" i="13"/>
  <c r="BJ208" i="13"/>
  <c r="BD208" i="13"/>
  <c r="AK208" i="13"/>
  <c r="AG208" i="13"/>
  <c r="AB208" i="13"/>
  <c r="X208" i="13"/>
  <c r="J208" i="13"/>
  <c r="CB207" i="13"/>
  <c r="BZ207" i="13"/>
  <c r="BX207" i="13"/>
  <c r="BV207" i="13"/>
  <c r="BT207" i="13"/>
  <c r="BQ207" i="13"/>
  <c r="BO207" i="13"/>
  <c r="BJ207" i="13"/>
  <c r="BD207" i="13"/>
  <c r="AK207" i="13"/>
  <c r="AG207" i="13"/>
  <c r="AB207" i="13"/>
  <c r="X207" i="13"/>
  <c r="J207" i="13"/>
  <c r="CB206" i="13"/>
  <c r="BZ206" i="13"/>
  <c r="BX206" i="13"/>
  <c r="BV206" i="13"/>
  <c r="BT206" i="13"/>
  <c r="BQ206" i="13"/>
  <c r="BO206" i="13"/>
  <c r="BJ206" i="13"/>
  <c r="BD206" i="13"/>
  <c r="AK206" i="13"/>
  <c r="AG206" i="13"/>
  <c r="AB206" i="13"/>
  <c r="X206" i="13"/>
  <c r="J206" i="13"/>
  <c r="CB714" i="13"/>
  <c r="BZ714" i="13"/>
  <c r="BX714" i="13"/>
  <c r="BV714" i="13"/>
  <c r="BT714" i="13"/>
  <c r="BQ714" i="13"/>
  <c r="BO714" i="13"/>
  <c r="BJ714" i="13"/>
  <c r="BD714" i="13"/>
  <c r="AK714" i="13"/>
  <c r="AG714" i="13"/>
  <c r="AB714" i="13"/>
  <c r="X714" i="13"/>
  <c r="J714" i="13"/>
  <c r="CB713" i="13"/>
  <c r="BZ713" i="13"/>
  <c r="BX713" i="13"/>
  <c r="BV713" i="13"/>
  <c r="BT713" i="13"/>
  <c r="BQ713" i="13"/>
  <c r="BO713" i="13"/>
  <c r="BJ713" i="13"/>
  <c r="BD713" i="13"/>
  <c r="AK713" i="13"/>
  <c r="AG713" i="13"/>
  <c r="AB713" i="13"/>
  <c r="X713" i="13"/>
  <c r="J713" i="13"/>
  <c r="CB60" i="13"/>
  <c r="BZ60" i="13"/>
  <c r="BX60" i="13"/>
  <c r="BV60" i="13"/>
  <c r="BT60" i="13"/>
  <c r="BQ60" i="13"/>
  <c r="BO60" i="13"/>
  <c r="BJ60" i="13"/>
  <c r="BD60" i="13"/>
  <c r="AK60" i="13"/>
  <c r="AG60" i="13"/>
  <c r="AB60" i="13"/>
  <c r="X60" i="13"/>
  <c r="J60" i="13"/>
  <c r="CB205" i="13"/>
  <c r="BZ205" i="13"/>
  <c r="BX205" i="13"/>
  <c r="BV205" i="13"/>
  <c r="BT205" i="13"/>
  <c r="BQ205" i="13"/>
  <c r="BO205" i="13"/>
  <c r="BJ205" i="13"/>
  <c r="BD205" i="13"/>
  <c r="AK205" i="13"/>
  <c r="AG205" i="13"/>
  <c r="AB205" i="13"/>
  <c r="X205" i="13"/>
  <c r="J205" i="13"/>
  <c r="CB204" i="13"/>
  <c r="BZ204" i="13"/>
  <c r="BX204" i="13"/>
  <c r="BV204" i="13"/>
  <c r="BT204" i="13"/>
  <c r="BQ204" i="13"/>
  <c r="BO204" i="13"/>
  <c r="BJ204" i="13"/>
  <c r="BD204" i="13"/>
  <c r="AK204" i="13"/>
  <c r="AG204" i="13"/>
  <c r="AB204" i="13"/>
  <c r="X204" i="13"/>
  <c r="J204" i="13"/>
  <c r="CB203" i="13"/>
  <c r="BZ203" i="13"/>
  <c r="BX203" i="13"/>
  <c r="BV203" i="13"/>
  <c r="BT203" i="13"/>
  <c r="BQ203" i="13"/>
  <c r="BO203" i="13"/>
  <c r="BJ203" i="13"/>
  <c r="BD203" i="13"/>
  <c r="AK203" i="13"/>
  <c r="AG203" i="13"/>
  <c r="AB203" i="13"/>
  <c r="X203" i="13"/>
  <c r="J203" i="13"/>
  <c r="CB202" i="13"/>
  <c r="BZ202" i="13"/>
  <c r="BX202" i="13"/>
  <c r="BV202" i="13"/>
  <c r="BT202" i="13"/>
  <c r="BQ202" i="13"/>
  <c r="BO202" i="13"/>
  <c r="BJ202" i="13"/>
  <c r="BD202" i="13"/>
  <c r="AK202" i="13"/>
  <c r="AG202" i="13"/>
  <c r="AB202" i="13"/>
  <c r="X202" i="13"/>
  <c r="J202" i="13"/>
  <c r="CB252" i="13"/>
  <c r="BZ252" i="13"/>
  <c r="BX252" i="13"/>
  <c r="BV252" i="13"/>
  <c r="BT252" i="13"/>
  <c r="BQ252" i="13"/>
  <c r="BO252" i="13"/>
  <c r="BJ252" i="13"/>
  <c r="BD252" i="13"/>
  <c r="AK252" i="13"/>
  <c r="AG252" i="13"/>
  <c r="AB252" i="13"/>
  <c r="X252" i="13"/>
  <c r="J252" i="13"/>
  <c r="CB251" i="13"/>
  <c r="BZ251" i="13"/>
  <c r="BX251" i="13"/>
  <c r="BV251" i="13"/>
  <c r="BT251" i="13"/>
  <c r="BQ251" i="13"/>
  <c r="BO251" i="13"/>
  <c r="BJ251" i="13"/>
  <c r="BD251" i="13"/>
  <c r="AK251" i="13"/>
  <c r="AG251" i="13"/>
  <c r="AB251" i="13"/>
  <c r="X251" i="13"/>
  <c r="J251" i="13"/>
  <c r="CB201" i="13"/>
  <c r="BZ201" i="13"/>
  <c r="BX201" i="13"/>
  <c r="BV201" i="13"/>
  <c r="BT201" i="13"/>
  <c r="BQ201" i="13"/>
  <c r="BO201" i="13"/>
  <c r="BJ201" i="13"/>
  <c r="BD201" i="13"/>
  <c r="AK201" i="13"/>
  <c r="AG201" i="13"/>
  <c r="AB201" i="13"/>
  <c r="X201" i="13"/>
  <c r="J201" i="13"/>
  <c r="CB198" i="13"/>
  <c r="BZ198" i="13"/>
  <c r="BX198" i="13"/>
  <c r="BV198" i="13"/>
  <c r="BT198" i="13"/>
  <c r="BQ198" i="13"/>
  <c r="BO198" i="13"/>
  <c r="BJ198" i="13"/>
  <c r="BD198" i="13"/>
  <c r="AK198" i="13"/>
  <c r="AG198" i="13"/>
  <c r="AB198" i="13"/>
  <c r="X198" i="13"/>
  <c r="J198" i="13"/>
  <c r="CB199" i="13"/>
  <c r="BZ199" i="13"/>
  <c r="BX199" i="13"/>
  <c r="BV199" i="13"/>
  <c r="BT199" i="13"/>
  <c r="BQ199" i="13"/>
  <c r="BO199" i="13"/>
  <c r="BJ199" i="13"/>
  <c r="BD199" i="13"/>
  <c r="AK199" i="13"/>
  <c r="AG199" i="13"/>
  <c r="AB199" i="13"/>
  <c r="X199" i="13"/>
  <c r="J199" i="13"/>
  <c r="CB200" i="13"/>
  <c r="BZ200" i="13"/>
  <c r="BX200" i="13"/>
  <c r="BV200" i="13"/>
  <c r="BT200" i="13"/>
  <c r="BQ200" i="13"/>
  <c r="BO200" i="13"/>
  <c r="BJ200" i="13"/>
  <c r="BD200" i="13"/>
  <c r="AK200" i="13"/>
  <c r="AG200" i="13"/>
  <c r="AB200" i="13"/>
  <c r="X200" i="13"/>
  <c r="J200" i="13"/>
  <c r="CB275" i="13"/>
  <c r="BZ275" i="13"/>
  <c r="BX275" i="13"/>
  <c r="BV275" i="13"/>
  <c r="BT275" i="13"/>
  <c r="BQ275" i="13"/>
  <c r="BO275" i="13"/>
  <c r="BJ275" i="13"/>
  <c r="BD275" i="13"/>
  <c r="AK275" i="13"/>
  <c r="AG275" i="13"/>
  <c r="AB275" i="13"/>
  <c r="X275" i="13"/>
  <c r="J275" i="13"/>
  <c r="CB274" i="13"/>
  <c r="BZ274" i="13"/>
  <c r="BX274" i="13"/>
  <c r="BV274" i="13"/>
  <c r="BT274" i="13"/>
  <c r="BQ274" i="13"/>
  <c r="BO274" i="13"/>
  <c r="BJ274" i="13"/>
  <c r="BD274" i="13"/>
  <c r="AK274" i="13"/>
  <c r="AG274" i="13"/>
  <c r="AB274" i="13"/>
  <c r="X274" i="13"/>
  <c r="J274" i="13"/>
  <c r="CB273" i="13"/>
  <c r="BZ273" i="13"/>
  <c r="BX273" i="13"/>
  <c r="BV273" i="13"/>
  <c r="BT273" i="13"/>
  <c r="BQ273" i="13"/>
  <c r="BO273" i="13"/>
  <c r="BJ273" i="13"/>
  <c r="BD273" i="13"/>
  <c r="AK273" i="13"/>
  <c r="AG273" i="13"/>
  <c r="AB273" i="13"/>
  <c r="X273" i="13"/>
  <c r="J273" i="13"/>
  <c r="CB259" i="13"/>
  <c r="BZ259" i="13"/>
  <c r="BX259" i="13"/>
  <c r="BV259" i="13"/>
  <c r="BT259" i="13"/>
  <c r="BQ259" i="13"/>
  <c r="BO259" i="13"/>
  <c r="BJ259" i="13"/>
  <c r="BD259" i="13"/>
  <c r="AK259" i="13"/>
  <c r="AG259" i="13"/>
  <c r="AB259" i="13"/>
  <c r="X259" i="13"/>
  <c r="J259" i="13"/>
  <c r="CB272" i="13"/>
  <c r="BZ272" i="13"/>
  <c r="BX272" i="13"/>
  <c r="BV272" i="13"/>
  <c r="BT272" i="13"/>
  <c r="BQ272" i="13"/>
  <c r="BO272" i="13"/>
  <c r="BJ272" i="13"/>
  <c r="BD272" i="13"/>
  <c r="AK272" i="13"/>
  <c r="AG272" i="13"/>
  <c r="AB272" i="13"/>
  <c r="X272" i="13"/>
  <c r="J272" i="13"/>
  <c r="CB271" i="13"/>
  <c r="BZ271" i="13"/>
  <c r="BX271" i="13"/>
  <c r="BV271" i="13"/>
  <c r="BT271" i="13"/>
  <c r="BQ271" i="13"/>
  <c r="BO271" i="13"/>
  <c r="BJ271" i="13"/>
  <c r="BD271" i="13"/>
  <c r="AK271" i="13"/>
  <c r="AG271" i="13"/>
  <c r="AB271" i="13"/>
  <c r="X271" i="13"/>
  <c r="J271" i="13"/>
  <c r="CB270" i="13"/>
  <c r="BZ270" i="13"/>
  <c r="BX270" i="13"/>
  <c r="BV270" i="13"/>
  <c r="BT270" i="13"/>
  <c r="BQ270" i="13"/>
  <c r="BO270" i="13"/>
  <c r="BJ270" i="13"/>
  <c r="BD270" i="13"/>
  <c r="AK270" i="13"/>
  <c r="AG270" i="13"/>
  <c r="AB270" i="13"/>
  <c r="X270" i="13"/>
  <c r="J270" i="13"/>
  <c r="CB269" i="13"/>
  <c r="BZ269" i="13"/>
  <c r="BX269" i="13"/>
  <c r="BV269" i="13"/>
  <c r="BT269" i="13"/>
  <c r="BQ269" i="13"/>
  <c r="BO269" i="13"/>
  <c r="BJ269" i="13"/>
  <c r="BD269" i="13"/>
  <c r="AK269" i="13"/>
  <c r="AG269" i="13"/>
  <c r="AB269" i="13"/>
  <c r="X269" i="13"/>
  <c r="J269" i="13"/>
  <c r="CB268" i="13"/>
  <c r="BZ268" i="13"/>
  <c r="BX268" i="13"/>
  <c r="BV268" i="13"/>
  <c r="BT268" i="13"/>
  <c r="BQ268" i="13"/>
  <c r="BO268" i="13"/>
  <c r="BJ268" i="13"/>
  <c r="BD268" i="13"/>
  <c r="AK268" i="13"/>
  <c r="AG268" i="13"/>
  <c r="AB268" i="13"/>
  <c r="X268" i="13"/>
  <c r="J268" i="13"/>
  <c r="CB267" i="13"/>
  <c r="BZ267" i="13"/>
  <c r="BX267" i="13"/>
  <c r="BV267" i="13"/>
  <c r="BT267" i="13"/>
  <c r="BQ267" i="13"/>
  <c r="BO267" i="13"/>
  <c r="BJ267" i="13"/>
  <c r="BD267" i="13"/>
  <c r="AK267" i="13"/>
  <c r="AG267" i="13"/>
  <c r="AB267" i="13"/>
  <c r="X267" i="13"/>
  <c r="J267" i="13"/>
  <c r="CB266" i="13"/>
  <c r="BZ266" i="13"/>
  <c r="BX266" i="13"/>
  <c r="BV266" i="13"/>
  <c r="BT266" i="13"/>
  <c r="BQ266" i="13"/>
  <c r="BO266" i="13"/>
  <c r="BJ266" i="13"/>
  <c r="BD266" i="13"/>
  <c r="AK266" i="13"/>
  <c r="AG266" i="13"/>
  <c r="AB266" i="13"/>
  <c r="X266" i="13"/>
  <c r="J266" i="13"/>
  <c r="CB265" i="13"/>
  <c r="BZ265" i="13"/>
  <c r="BX265" i="13"/>
  <c r="BV265" i="13"/>
  <c r="BT265" i="13"/>
  <c r="BQ265" i="13"/>
  <c r="BO265" i="13"/>
  <c r="BJ265" i="13"/>
  <c r="BD265" i="13"/>
  <c r="AK265" i="13"/>
  <c r="AG265" i="13"/>
  <c r="AB265" i="13"/>
  <c r="X265" i="13"/>
  <c r="J265" i="13"/>
  <c r="CB264" i="13"/>
  <c r="BZ264" i="13"/>
  <c r="BX264" i="13"/>
  <c r="BV264" i="13"/>
  <c r="BT264" i="13"/>
  <c r="BQ264" i="13"/>
  <c r="BO264" i="13"/>
  <c r="BJ264" i="13"/>
  <c r="BD264" i="13"/>
  <c r="AK264" i="13"/>
  <c r="AG264" i="13"/>
  <c r="AB264" i="13"/>
  <c r="X264" i="13"/>
  <c r="J264" i="13"/>
  <c r="CB263" i="13"/>
  <c r="BZ263" i="13"/>
  <c r="BX263" i="13"/>
  <c r="BV263" i="13"/>
  <c r="BT263" i="13"/>
  <c r="BQ263" i="13"/>
  <c r="BO263" i="13"/>
  <c r="BJ263" i="13"/>
  <c r="BD263" i="13"/>
  <c r="AK263" i="13"/>
  <c r="AG263" i="13"/>
  <c r="AB263" i="13"/>
  <c r="X263" i="13"/>
  <c r="J263" i="13"/>
  <c r="CB262" i="13"/>
  <c r="BZ262" i="13"/>
  <c r="BX262" i="13"/>
  <c r="BV262" i="13"/>
  <c r="BT262" i="13"/>
  <c r="BQ262" i="13"/>
  <c r="BO262" i="13"/>
  <c r="BJ262" i="13"/>
  <c r="BD262" i="13"/>
  <c r="AK262" i="13"/>
  <c r="AG262" i="13"/>
  <c r="AB262" i="13"/>
  <c r="X262" i="13"/>
  <c r="J262" i="13"/>
  <c r="CB261" i="13"/>
  <c r="BZ261" i="13"/>
  <c r="BX261" i="13"/>
  <c r="BV261" i="13"/>
  <c r="BT261" i="13"/>
  <c r="BQ261" i="13"/>
  <c r="BO261" i="13"/>
  <c r="BJ261" i="13"/>
  <c r="BD261" i="13"/>
  <c r="AK261" i="13"/>
  <c r="AG261" i="13"/>
  <c r="AB261" i="13"/>
  <c r="X261" i="13"/>
  <c r="J261" i="13"/>
  <c r="CB260" i="13"/>
  <c r="BZ260" i="13"/>
  <c r="BX260" i="13"/>
  <c r="BV260" i="13"/>
  <c r="BT260" i="13"/>
  <c r="BQ260" i="13"/>
  <c r="BO260" i="13"/>
  <c r="BJ260" i="13"/>
  <c r="BD260" i="13"/>
  <c r="AK260" i="13"/>
  <c r="AG260" i="13"/>
  <c r="AB260" i="13"/>
  <c r="X260" i="13"/>
  <c r="J260" i="13"/>
  <c r="CB1133" i="13"/>
  <c r="BZ1133" i="13"/>
  <c r="BX1133" i="13"/>
  <c r="BV1133" i="13"/>
  <c r="BT1133" i="13"/>
  <c r="BQ1133" i="13"/>
  <c r="BO1133" i="13"/>
  <c r="BJ1133" i="13"/>
  <c r="BD1133" i="13"/>
  <c r="AK1133" i="13"/>
  <c r="AG1133" i="13"/>
  <c r="AB1133" i="13"/>
  <c r="X1133" i="13"/>
  <c r="J1133" i="13"/>
  <c r="CB1134" i="13"/>
  <c r="BZ1134" i="13"/>
  <c r="BX1134" i="13"/>
  <c r="BV1134" i="13"/>
  <c r="BT1134" i="13"/>
  <c r="BQ1134" i="13"/>
  <c r="BO1134" i="13"/>
  <c r="BJ1134" i="13"/>
  <c r="BD1134" i="13"/>
  <c r="AK1134" i="13"/>
  <c r="AG1134" i="13"/>
  <c r="AB1134" i="13"/>
  <c r="X1134" i="13"/>
  <c r="J1134" i="13"/>
  <c r="CB1135" i="13"/>
  <c r="BZ1135" i="13"/>
  <c r="BX1135" i="13"/>
  <c r="BV1135" i="13"/>
  <c r="BT1135" i="13"/>
  <c r="BQ1135" i="13"/>
  <c r="BO1135" i="13"/>
  <c r="BJ1135" i="13"/>
  <c r="BD1135" i="13"/>
  <c r="AK1135" i="13"/>
  <c r="AG1135" i="13"/>
  <c r="AB1135" i="13"/>
  <c r="X1135" i="13"/>
  <c r="J1135" i="13"/>
  <c r="CB1136" i="13"/>
  <c r="BZ1136" i="13"/>
  <c r="BX1136" i="13"/>
  <c r="BV1136" i="13"/>
  <c r="BT1136" i="13"/>
  <c r="BQ1136" i="13"/>
  <c r="BO1136" i="13"/>
  <c r="BJ1136" i="13"/>
  <c r="BD1136" i="13"/>
  <c r="AK1136" i="13"/>
  <c r="AG1136" i="13"/>
  <c r="AB1136" i="13"/>
  <c r="X1136" i="13"/>
  <c r="J1136" i="13"/>
  <c r="CB1137" i="13"/>
  <c r="BZ1137" i="13"/>
  <c r="BX1137" i="13"/>
  <c r="BV1137" i="13"/>
  <c r="BT1137" i="13"/>
  <c r="BQ1137" i="13"/>
  <c r="BO1137" i="13"/>
  <c r="BJ1137" i="13"/>
  <c r="BD1137" i="13"/>
  <c r="AK1137" i="13"/>
  <c r="AG1137" i="13"/>
  <c r="AB1137" i="13"/>
  <c r="X1137" i="13"/>
  <c r="J1137" i="13"/>
  <c r="CB1138" i="13"/>
  <c r="BZ1138" i="13"/>
  <c r="BX1138" i="13"/>
  <c r="BV1138" i="13"/>
  <c r="BT1138" i="13"/>
  <c r="BQ1138" i="13"/>
  <c r="BO1138" i="13"/>
  <c r="BJ1138" i="13"/>
  <c r="BD1138" i="13"/>
  <c r="AK1138" i="13"/>
  <c r="AG1138" i="13"/>
  <c r="AB1138" i="13"/>
  <c r="X1138" i="13"/>
  <c r="J1138" i="13"/>
  <c r="CB1139" i="13"/>
  <c r="BZ1139" i="13"/>
  <c r="BX1139" i="13"/>
  <c r="BV1139" i="13"/>
  <c r="BT1139" i="13"/>
  <c r="BQ1139" i="13"/>
  <c r="BO1139" i="13"/>
  <c r="BJ1139" i="13"/>
  <c r="BD1139" i="13"/>
  <c r="AK1139" i="13"/>
  <c r="AG1139" i="13"/>
  <c r="AB1139" i="13"/>
  <c r="X1139" i="13"/>
  <c r="J1139" i="13"/>
  <c r="CB579" i="13"/>
  <c r="BZ579" i="13"/>
  <c r="BX579" i="13"/>
  <c r="BV579" i="13"/>
  <c r="BT579" i="13"/>
  <c r="BQ579" i="13"/>
  <c r="BO579" i="13"/>
  <c r="BJ579" i="13"/>
  <c r="BD579" i="13"/>
  <c r="AK579" i="13"/>
  <c r="AG579" i="13"/>
  <c r="AB579" i="13"/>
  <c r="X579" i="13"/>
  <c r="J579" i="13"/>
  <c r="CB469" i="13"/>
  <c r="BZ469" i="13"/>
  <c r="BX469" i="13"/>
  <c r="BV469" i="13"/>
  <c r="BT469" i="13"/>
  <c r="BQ469" i="13"/>
  <c r="BO469" i="13"/>
  <c r="BJ469" i="13"/>
  <c r="BD469" i="13"/>
  <c r="AK469" i="13"/>
  <c r="AG469" i="13"/>
  <c r="AB469" i="13"/>
  <c r="X469" i="13"/>
  <c r="J469" i="13"/>
  <c r="CB468" i="13"/>
  <c r="BZ468" i="13"/>
  <c r="BX468" i="13"/>
  <c r="BV468" i="13"/>
  <c r="BT468" i="13"/>
  <c r="BQ468" i="13"/>
  <c r="BO468" i="13"/>
  <c r="BJ468" i="13"/>
  <c r="BD468" i="13"/>
  <c r="AK468" i="13"/>
  <c r="AG468" i="13"/>
  <c r="AB468" i="13"/>
  <c r="X468" i="13"/>
  <c r="J468" i="13"/>
  <c r="CB467" i="13"/>
  <c r="BZ467" i="13"/>
  <c r="BX467" i="13"/>
  <c r="BV467" i="13"/>
  <c r="BT467" i="13"/>
  <c r="BQ467" i="13"/>
  <c r="BO467" i="13"/>
  <c r="BJ467" i="13"/>
  <c r="BD467" i="13"/>
  <c r="AK467" i="13"/>
  <c r="AG467" i="13"/>
  <c r="AB467" i="13"/>
  <c r="X467" i="13"/>
  <c r="J467" i="13"/>
  <c r="CB466" i="13"/>
  <c r="BZ466" i="13"/>
  <c r="BX466" i="13"/>
  <c r="BV466" i="13"/>
  <c r="BT466" i="13"/>
  <c r="BQ466" i="13"/>
  <c r="BO466" i="13"/>
  <c r="BJ466" i="13"/>
  <c r="BD466" i="13"/>
  <c r="AK466" i="13"/>
  <c r="AG466" i="13"/>
  <c r="AB466" i="13"/>
  <c r="X466" i="13"/>
  <c r="J466" i="13"/>
  <c r="CB465" i="13"/>
  <c r="BZ465" i="13"/>
  <c r="BX465" i="13"/>
  <c r="BV465" i="13"/>
  <c r="BT465" i="13"/>
  <c r="BQ465" i="13"/>
  <c r="BO465" i="13"/>
  <c r="BJ465" i="13"/>
  <c r="BD465" i="13"/>
  <c r="AK465" i="13"/>
  <c r="AG465" i="13"/>
  <c r="AB465" i="13"/>
  <c r="X465" i="13"/>
  <c r="J465" i="13"/>
  <c r="CB464" i="13"/>
  <c r="BZ464" i="13"/>
  <c r="BX464" i="13"/>
  <c r="BV464" i="13"/>
  <c r="BT464" i="13"/>
  <c r="BQ464" i="13"/>
  <c r="BO464" i="13"/>
  <c r="BJ464" i="13"/>
  <c r="BD464" i="13"/>
  <c r="AK464" i="13"/>
  <c r="AG464" i="13"/>
  <c r="AB464" i="13"/>
  <c r="X464" i="13"/>
  <c r="J464" i="13"/>
  <c r="CB390" i="13"/>
  <c r="BZ390" i="13"/>
  <c r="BX390" i="13"/>
  <c r="BV390" i="13"/>
  <c r="BT390" i="13"/>
  <c r="BQ390" i="13"/>
  <c r="BO390" i="13"/>
  <c r="BJ390" i="13"/>
  <c r="BD390" i="13"/>
  <c r="AK390" i="13"/>
  <c r="AG390" i="13"/>
  <c r="AB390" i="13"/>
  <c r="X390" i="13"/>
  <c r="J390" i="13"/>
  <c r="CB389" i="13"/>
  <c r="BZ389" i="13"/>
  <c r="BX389" i="13"/>
  <c r="BV389" i="13"/>
  <c r="BT389" i="13"/>
  <c r="BQ389" i="13"/>
  <c r="BO389" i="13"/>
  <c r="BJ389" i="13"/>
  <c r="BD389" i="13"/>
  <c r="AK389" i="13"/>
  <c r="AG389" i="13"/>
  <c r="AB389" i="13"/>
  <c r="X389" i="13"/>
  <c r="J389" i="13"/>
  <c r="CB411" i="13"/>
  <c r="BZ411" i="13"/>
  <c r="BX411" i="13"/>
  <c r="BV411" i="13"/>
  <c r="BT411" i="13"/>
  <c r="BQ411" i="13"/>
  <c r="BO411" i="13"/>
  <c r="BJ411" i="13"/>
  <c r="BD411" i="13"/>
  <c r="AK411" i="13"/>
  <c r="AG411" i="13"/>
  <c r="AB411" i="13"/>
  <c r="X411" i="13"/>
  <c r="J411" i="13"/>
  <c r="CB992" i="13"/>
  <c r="BZ992" i="13"/>
  <c r="BX992" i="13"/>
  <c r="BV992" i="13"/>
  <c r="BT992" i="13"/>
  <c r="BQ992" i="13"/>
  <c r="BO992" i="13"/>
  <c r="BJ992" i="13"/>
  <c r="BD992" i="13"/>
  <c r="AK992" i="13"/>
  <c r="AG992" i="13"/>
  <c r="AB992" i="13"/>
  <c r="X992" i="13"/>
  <c r="J992" i="13"/>
  <c r="CB991" i="13"/>
  <c r="BZ991" i="13"/>
  <c r="BX991" i="13"/>
  <c r="BV991" i="13"/>
  <c r="BT991" i="13"/>
  <c r="BQ991" i="13"/>
  <c r="BO991" i="13"/>
  <c r="BJ991" i="13"/>
  <c r="BD991" i="13"/>
  <c r="AK991" i="13"/>
  <c r="AG991" i="13"/>
  <c r="AB991" i="13"/>
  <c r="X991" i="13"/>
  <c r="J991" i="13"/>
  <c r="CB990" i="13"/>
  <c r="BZ990" i="13"/>
  <c r="BX990" i="13"/>
  <c r="BV990" i="13"/>
  <c r="BT990" i="13"/>
  <c r="BQ990" i="13"/>
  <c r="BO990" i="13"/>
  <c r="BJ990" i="13"/>
  <c r="BD990" i="13"/>
  <c r="AK990" i="13"/>
  <c r="AG990" i="13"/>
  <c r="AB990" i="13"/>
  <c r="X990" i="13"/>
  <c r="J990" i="13"/>
  <c r="CB989" i="13"/>
  <c r="BZ989" i="13"/>
  <c r="BX989" i="13"/>
  <c r="BV989" i="13"/>
  <c r="BT989" i="13"/>
  <c r="BQ989" i="13"/>
  <c r="BO989" i="13"/>
  <c r="BJ989" i="13"/>
  <c r="BD989" i="13"/>
  <c r="AK989" i="13"/>
  <c r="AG989" i="13"/>
  <c r="AB989" i="13"/>
  <c r="X989" i="13"/>
  <c r="J989" i="13"/>
  <c r="CB993" i="13"/>
  <c r="BZ993" i="13"/>
  <c r="BX993" i="13"/>
  <c r="BV993" i="13"/>
  <c r="BT993" i="13"/>
  <c r="BQ993" i="13"/>
  <c r="BO993" i="13"/>
  <c r="BJ993" i="13"/>
  <c r="BD993" i="13"/>
  <c r="AK993" i="13"/>
  <c r="AG993" i="13"/>
  <c r="AB993" i="13"/>
  <c r="X993" i="13"/>
  <c r="J993" i="13"/>
  <c r="CB994" i="13"/>
  <c r="BZ994" i="13"/>
  <c r="BX994" i="13"/>
  <c r="BV994" i="13"/>
  <c r="BT994" i="13"/>
  <c r="BQ994" i="13"/>
  <c r="BO994" i="13"/>
  <c r="BJ994" i="13"/>
  <c r="BD994" i="13"/>
  <c r="AK994" i="13"/>
  <c r="AG994" i="13"/>
  <c r="AB994" i="13"/>
  <c r="X994" i="13"/>
  <c r="J994" i="13"/>
  <c r="CB995" i="13"/>
  <c r="BZ995" i="13"/>
  <c r="BX995" i="13"/>
  <c r="BV995" i="13"/>
  <c r="BT995" i="13"/>
  <c r="BQ995" i="13"/>
  <c r="BO995" i="13"/>
  <c r="BJ995" i="13"/>
  <c r="BD995" i="13"/>
  <c r="AK995" i="13"/>
  <c r="AG995" i="13"/>
  <c r="AB995" i="13"/>
  <c r="X995" i="13"/>
  <c r="J995" i="13"/>
  <c r="CB996" i="13"/>
  <c r="BZ996" i="13"/>
  <c r="BX996" i="13"/>
  <c r="BV996" i="13"/>
  <c r="BT996" i="13"/>
  <c r="BQ996" i="13"/>
  <c r="BO996" i="13"/>
  <c r="BJ996" i="13"/>
  <c r="BD996" i="13"/>
  <c r="AK996" i="13"/>
  <c r="AG996" i="13"/>
  <c r="AB996" i="13"/>
  <c r="X996" i="13"/>
  <c r="J996" i="13"/>
  <c r="CB997" i="13"/>
  <c r="BZ997" i="13"/>
  <c r="BX997" i="13"/>
  <c r="BV997" i="13"/>
  <c r="BT997" i="13"/>
  <c r="BQ997" i="13"/>
  <c r="BO997" i="13"/>
  <c r="BJ997" i="13"/>
  <c r="BD997" i="13"/>
  <c r="AK997" i="13"/>
  <c r="AG997" i="13"/>
  <c r="AB997" i="13"/>
  <c r="X997" i="13"/>
  <c r="J997" i="13"/>
  <c r="CB998" i="13"/>
  <c r="BZ998" i="13"/>
  <c r="BX998" i="13"/>
  <c r="BV998" i="13"/>
  <c r="BT998" i="13"/>
  <c r="BQ998" i="13"/>
  <c r="BO998" i="13"/>
  <c r="BJ998" i="13"/>
  <c r="BD998" i="13"/>
  <c r="AK998" i="13"/>
  <c r="AG998" i="13"/>
  <c r="AB998" i="13"/>
  <c r="X998" i="13"/>
  <c r="J998" i="13"/>
  <c r="CB987" i="13"/>
  <c r="BZ987" i="13"/>
  <c r="BX987" i="13"/>
  <c r="BV987" i="13"/>
  <c r="BT987" i="13"/>
  <c r="BQ987" i="13"/>
  <c r="BO987" i="13"/>
  <c r="BJ987" i="13"/>
  <c r="BD987" i="13"/>
  <c r="AK987" i="13"/>
  <c r="AG987" i="13"/>
  <c r="AB987" i="13"/>
  <c r="X987" i="13"/>
  <c r="J987" i="13"/>
  <c r="CB988" i="13"/>
  <c r="BZ988" i="13"/>
  <c r="BX988" i="13"/>
  <c r="BV988" i="13"/>
  <c r="BT988" i="13"/>
  <c r="BQ988" i="13"/>
  <c r="BO988" i="13"/>
  <c r="BJ988" i="13"/>
  <c r="BD988" i="13"/>
  <c r="AK988" i="13"/>
  <c r="AG988" i="13"/>
  <c r="AB988" i="13"/>
  <c r="X988" i="13"/>
  <c r="J988" i="13"/>
  <c r="CB1000" i="13"/>
  <c r="BZ1000" i="13"/>
  <c r="BX1000" i="13"/>
  <c r="BV1000" i="13"/>
  <c r="BT1000" i="13"/>
  <c r="BQ1000" i="13"/>
  <c r="BO1000" i="13"/>
  <c r="BJ1000" i="13"/>
  <c r="BD1000" i="13"/>
  <c r="AK1000" i="13"/>
  <c r="AG1000" i="13"/>
  <c r="AB1000" i="13"/>
  <c r="X1000" i="13"/>
  <c r="J1000" i="13"/>
  <c r="CB1003" i="13"/>
  <c r="BZ1003" i="13"/>
  <c r="BX1003" i="13"/>
  <c r="BV1003" i="13"/>
  <c r="BT1003" i="13"/>
  <c r="BQ1003" i="13"/>
  <c r="BO1003" i="13"/>
  <c r="BJ1003" i="13"/>
  <c r="BD1003" i="13"/>
  <c r="AK1003" i="13"/>
  <c r="AG1003" i="13"/>
  <c r="AB1003" i="13"/>
  <c r="X1003" i="13"/>
  <c r="J1003" i="13"/>
  <c r="CB1004" i="13"/>
  <c r="BZ1004" i="13"/>
  <c r="BX1004" i="13"/>
  <c r="BV1004" i="13"/>
  <c r="BT1004" i="13"/>
  <c r="BQ1004" i="13"/>
  <c r="BO1004" i="13"/>
  <c r="BJ1004" i="13"/>
  <c r="BD1004" i="13"/>
  <c r="AK1004" i="13"/>
  <c r="AG1004" i="13"/>
  <c r="AB1004" i="13"/>
  <c r="X1004" i="13"/>
  <c r="J1004" i="13"/>
  <c r="CB1005" i="13"/>
  <c r="BZ1005" i="13"/>
  <c r="BX1005" i="13"/>
  <c r="BV1005" i="13"/>
  <c r="BT1005" i="13"/>
  <c r="BQ1005" i="13"/>
  <c r="BO1005" i="13"/>
  <c r="BJ1005" i="13"/>
  <c r="BD1005" i="13"/>
  <c r="AK1005" i="13"/>
  <c r="AG1005" i="13"/>
  <c r="AB1005" i="13"/>
  <c r="X1005" i="13"/>
  <c r="J1005" i="13"/>
  <c r="CB513" i="13"/>
  <c r="BZ513" i="13"/>
  <c r="BX513" i="13"/>
  <c r="BV513" i="13"/>
  <c r="BT513" i="13"/>
  <c r="BQ513" i="13"/>
  <c r="BO513" i="13"/>
  <c r="BJ513" i="13"/>
  <c r="BD513" i="13"/>
  <c r="AK513" i="13"/>
  <c r="AG513" i="13"/>
  <c r="AB513" i="13"/>
  <c r="X513" i="13"/>
  <c r="J513" i="13"/>
  <c r="CB1140" i="13"/>
  <c r="BZ1140" i="13"/>
  <c r="BX1140" i="13"/>
  <c r="BV1140" i="13"/>
  <c r="BT1140" i="13"/>
  <c r="BQ1140" i="13"/>
  <c r="BO1140" i="13"/>
  <c r="BJ1140" i="13"/>
  <c r="BD1140" i="13"/>
  <c r="AK1140" i="13"/>
  <c r="AG1140" i="13"/>
  <c r="AB1140" i="13"/>
  <c r="X1140" i="13"/>
  <c r="J1140" i="13"/>
  <c r="CB1141" i="13"/>
  <c r="BZ1141" i="13"/>
  <c r="BX1141" i="13"/>
  <c r="BV1141" i="13"/>
  <c r="BT1141" i="13"/>
  <c r="BQ1141" i="13"/>
  <c r="BO1141" i="13"/>
  <c r="BJ1141" i="13"/>
  <c r="BD1141" i="13"/>
  <c r="AK1141" i="13"/>
  <c r="AG1141" i="13"/>
  <c r="AB1141" i="13"/>
  <c r="X1141" i="13"/>
  <c r="J1141" i="13"/>
  <c r="CB1193" i="13"/>
  <c r="BZ1193" i="13"/>
  <c r="BX1193" i="13"/>
  <c r="BV1193" i="13"/>
  <c r="BT1193" i="13"/>
  <c r="BQ1193" i="13"/>
  <c r="BO1193" i="13"/>
  <c r="BJ1193" i="13"/>
  <c r="BD1193" i="13"/>
  <c r="AK1193" i="13"/>
  <c r="AG1193" i="13"/>
  <c r="AB1193" i="13"/>
  <c r="X1193" i="13"/>
  <c r="J1193" i="13"/>
  <c r="CB1194" i="13"/>
  <c r="BZ1194" i="13"/>
  <c r="BX1194" i="13"/>
  <c r="BV1194" i="13"/>
  <c r="BT1194" i="13"/>
  <c r="BQ1194" i="13"/>
  <c r="BO1194" i="13"/>
  <c r="BJ1194" i="13"/>
  <c r="BD1194" i="13"/>
  <c r="AK1194" i="13"/>
  <c r="AG1194" i="13"/>
  <c r="AB1194" i="13"/>
  <c r="X1194" i="13"/>
  <c r="J1194" i="13"/>
  <c r="CB1142" i="13"/>
  <c r="BZ1142" i="13"/>
  <c r="BX1142" i="13"/>
  <c r="BV1142" i="13"/>
  <c r="BT1142" i="13"/>
  <c r="BQ1142" i="13"/>
  <c r="BO1142" i="13"/>
  <c r="BJ1142" i="13"/>
  <c r="BD1142" i="13"/>
  <c r="AK1142" i="13"/>
  <c r="AG1142" i="13"/>
  <c r="AB1142" i="13"/>
  <c r="X1142" i="13"/>
  <c r="J1142" i="13"/>
  <c r="CB1146" i="13"/>
  <c r="BZ1146" i="13"/>
  <c r="BX1146" i="13"/>
  <c r="BV1146" i="13"/>
  <c r="BT1146" i="13"/>
  <c r="BQ1146" i="13"/>
  <c r="BO1146" i="13"/>
  <c r="BJ1146" i="13"/>
  <c r="BD1146" i="13"/>
  <c r="AK1146" i="13"/>
  <c r="AG1146" i="13"/>
  <c r="AB1146" i="13"/>
  <c r="X1146" i="13"/>
  <c r="J1146" i="13"/>
  <c r="CB1147" i="13"/>
  <c r="BZ1147" i="13"/>
  <c r="BX1147" i="13"/>
  <c r="BV1147" i="13"/>
  <c r="BT1147" i="13"/>
  <c r="BQ1147" i="13"/>
  <c r="BO1147" i="13"/>
  <c r="BJ1147" i="13"/>
  <c r="BD1147" i="13"/>
  <c r="AK1147" i="13"/>
  <c r="AG1147" i="13"/>
  <c r="AB1147" i="13"/>
  <c r="X1147" i="13"/>
  <c r="J1147" i="13"/>
  <c r="CB1148" i="13"/>
  <c r="BZ1148" i="13"/>
  <c r="BX1148" i="13"/>
  <c r="BV1148" i="13"/>
  <c r="BT1148" i="13"/>
  <c r="BQ1148" i="13"/>
  <c r="BO1148" i="13"/>
  <c r="BJ1148" i="13"/>
  <c r="BD1148" i="13"/>
  <c r="AK1148" i="13"/>
  <c r="AG1148" i="13"/>
  <c r="AB1148" i="13"/>
  <c r="X1148" i="13"/>
  <c r="J1148" i="13"/>
  <c r="CB1196" i="13"/>
  <c r="BZ1196" i="13"/>
  <c r="BX1196" i="13"/>
  <c r="BV1196" i="13"/>
  <c r="BT1196" i="13"/>
  <c r="BQ1196" i="13"/>
  <c r="BO1196" i="13"/>
  <c r="BJ1196" i="13"/>
  <c r="BD1196" i="13"/>
  <c r="AK1196" i="13"/>
  <c r="AG1196" i="13"/>
  <c r="AB1196" i="13"/>
  <c r="X1196" i="13"/>
  <c r="J1196" i="13"/>
  <c r="CB1149" i="13"/>
  <c r="BZ1149" i="13"/>
  <c r="BX1149" i="13"/>
  <c r="BV1149" i="13"/>
  <c r="BT1149" i="13"/>
  <c r="BQ1149" i="13"/>
  <c r="BO1149" i="13"/>
  <c r="BJ1149" i="13"/>
  <c r="BD1149" i="13"/>
  <c r="AK1149" i="13"/>
  <c r="AG1149" i="13"/>
  <c r="AB1149" i="13"/>
  <c r="X1149" i="13"/>
  <c r="J1149" i="13"/>
  <c r="CB1150" i="13"/>
  <c r="BZ1150" i="13"/>
  <c r="BX1150" i="13"/>
  <c r="BV1150" i="13"/>
  <c r="BT1150" i="13"/>
  <c r="BQ1150" i="13"/>
  <c r="BO1150" i="13"/>
  <c r="BJ1150" i="13"/>
  <c r="BD1150" i="13"/>
  <c r="AK1150" i="13"/>
  <c r="AG1150" i="13"/>
  <c r="AB1150" i="13"/>
  <c r="X1150" i="13"/>
  <c r="J1150" i="13"/>
  <c r="CB144" i="13"/>
  <c r="BZ144" i="13"/>
  <c r="BX144" i="13"/>
  <c r="BV144" i="13"/>
  <c r="BT144" i="13"/>
  <c r="BQ144" i="13"/>
  <c r="BO144" i="13"/>
  <c r="BJ144" i="13"/>
  <c r="BD144" i="13"/>
  <c r="AK144" i="13"/>
  <c r="AG144" i="13"/>
  <c r="AB144" i="13"/>
  <c r="X144" i="13"/>
  <c r="J144" i="13"/>
  <c r="CB140" i="13"/>
  <c r="BZ140" i="13"/>
  <c r="BX140" i="13"/>
  <c r="BV140" i="13"/>
  <c r="BT140" i="13"/>
  <c r="BQ140" i="13"/>
  <c r="BO140" i="13"/>
  <c r="BJ140" i="13"/>
  <c r="BD140" i="13"/>
  <c r="AK140" i="13"/>
  <c r="AG140" i="13"/>
  <c r="AB140" i="13"/>
  <c r="X140" i="13"/>
  <c r="J140" i="13"/>
  <c r="CB764" i="13"/>
  <c r="BZ764" i="13"/>
  <c r="BX764" i="13"/>
  <c r="BV764" i="13"/>
  <c r="BT764" i="13"/>
  <c r="BQ764" i="13"/>
  <c r="BO764" i="13"/>
  <c r="BJ764" i="13"/>
  <c r="BD764" i="13"/>
  <c r="AK764" i="13"/>
  <c r="AG764" i="13"/>
  <c r="AB764" i="13"/>
  <c r="X764" i="13"/>
  <c r="J764" i="13"/>
  <c r="CB758" i="13"/>
  <c r="BZ758" i="13"/>
  <c r="BX758" i="13"/>
  <c r="BV758" i="13"/>
  <c r="BT758" i="13"/>
  <c r="BQ758" i="13"/>
  <c r="BO758" i="13"/>
  <c r="BJ758" i="13"/>
  <c r="BD758" i="13"/>
  <c r="AK758" i="13"/>
  <c r="AG758" i="13"/>
  <c r="AB758" i="13"/>
  <c r="X758" i="13"/>
  <c r="J758" i="13"/>
  <c r="CB196" i="13"/>
  <c r="BZ196" i="13"/>
  <c r="BX196" i="13"/>
  <c r="BV196" i="13"/>
  <c r="BT196" i="13"/>
  <c r="BQ196" i="13"/>
  <c r="BO196" i="13"/>
  <c r="BJ196" i="13"/>
  <c r="BD196" i="13"/>
  <c r="AK196" i="13"/>
  <c r="AG196" i="13"/>
  <c r="AB196" i="13"/>
  <c r="X196" i="13"/>
  <c r="J196" i="13"/>
  <c r="CB195" i="13"/>
  <c r="BZ195" i="13"/>
  <c r="BX195" i="13"/>
  <c r="BV195" i="13"/>
  <c r="BT195" i="13"/>
  <c r="BQ195" i="13"/>
  <c r="BO195" i="13"/>
  <c r="BJ195" i="13"/>
  <c r="BD195" i="13"/>
  <c r="AK195" i="13"/>
  <c r="AG195" i="13"/>
  <c r="AB195" i="13"/>
  <c r="X195" i="13"/>
  <c r="J195" i="13"/>
  <c r="CB1006" i="13"/>
  <c r="BZ1006" i="13"/>
  <c r="BX1006" i="13"/>
  <c r="BV1006" i="13"/>
  <c r="BT1006" i="13"/>
  <c r="BQ1006" i="13"/>
  <c r="BO1006" i="13"/>
  <c r="BJ1006" i="13"/>
  <c r="BD1006" i="13"/>
  <c r="AK1006" i="13"/>
  <c r="AG1006" i="13"/>
  <c r="AB1006" i="13"/>
  <c r="X1006" i="13"/>
  <c r="J1006" i="13"/>
  <c r="CB530" i="13"/>
  <c r="BZ530" i="13"/>
  <c r="BX530" i="13"/>
  <c r="BV530" i="13"/>
  <c r="BT530" i="13"/>
  <c r="BQ530" i="13"/>
  <c r="BO530" i="13"/>
  <c r="BJ530" i="13"/>
  <c r="BD530" i="13"/>
  <c r="AK530" i="13"/>
  <c r="AG530" i="13"/>
  <c r="AB530" i="13"/>
  <c r="X530" i="13"/>
  <c r="J530" i="13"/>
  <c r="CB531" i="13"/>
  <c r="BZ531" i="13"/>
  <c r="BX531" i="13"/>
  <c r="BV531" i="13"/>
  <c r="BT531" i="13"/>
  <c r="BQ531" i="13"/>
  <c r="BO531" i="13"/>
  <c r="BJ531" i="13"/>
  <c r="BD531" i="13"/>
  <c r="AK531" i="13"/>
  <c r="AG531" i="13"/>
  <c r="AB531" i="13"/>
  <c r="X531" i="13"/>
  <c r="J531" i="13"/>
  <c r="CB583" i="13"/>
  <c r="BZ583" i="13"/>
  <c r="BX583" i="13"/>
  <c r="BV583" i="13"/>
  <c r="BT583" i="13"/>
  <c r="BQ583" i="13"/>
  <c r="BO583" i="13"/>
  <c r="BJ583" i="13"/>
  <c r="BD583" i="13"/>
  <c r="AK583" i="13"/>
  <c r="AG583" i="13"/>
  <c r="AB583" i="13"/>
  <c r="X583" i="13"/>
  <c r="J583" i="13"/>
  <c r="CB582" i="13"/>
  <c r="BZ582" i="13"/>
  <c r="BX582" i="13"/>
  <c r="BV582" i="13"/>
  <c r="BT582" i="13"/>
  <c r="BQ582" i="13"/>
  <c r="BO582" i="13"/>
  <c r="BJ582" i="13"/>
  <c r="BD582" i="13"/>
  <c r="AK582" i="13"/>
  <c r="AG582" i="13"/>
  <c r="AB582" i="13"/>
  <c r="X582" i="13"/>
  <c r="J582" i="13"/>
  <c r="CB529" i="13"/>
  <c r="BZ529" i="13"/>
  <c r="BX529" i="13"/>
  <c r="BV529" i="13"/>
  <c r="BT529" i="13"/>
  <c r="BQ529" i="13"/>
  <c r="BO529" i="13"/>
  <c r="BJ529" i="13"/>
  <c r="BD529" i="13"/>
  <c r="AK529" i="13"/>
  <c r="AG529" i="13"/>
  <c r="AB529" i="13"/>
  <c r="X529" i="13"/>
  <c r="J529" i="13"/>
  <c r="CB184" i="13"/>
  <c r="BZ184" i="13"/>
  <c r="BX184" i="13"/>
  <c r="BV184" i="13"/>
  <c r="BT184" i="13"/>
  <c r="BQ184" i="13"/>
  <c r="BO184" i="13"/>
  <c r="BJ184" i="13"/>
  <c r="BD184" i="13"/>
  <c r="AK184" i="13"/>
  <c r="AG184" i="13"/>
  <c r="AB184" i="13"/>
  <c r="X184" i="13"/>
  <c r="J184" i="13"/>
  <c r="CB14" i="13"/>
  <c r="BZ14" i="13"/>
  <c r="BX14" i="13"/>
  <c r="BV14" i="13"/>
  <c r="BT14" i="13"/>
  <c r="BQ14" i="13"/>
  <c r="BO14" i="13"/>
  <c r="BJ14" i="13"/>
  <c r="BD14" i="13"/>
  <c r="AK14" i="13"/>
  <c r="AG14" i="13"/>
  <c r="AB14" i="13"/>
  <c r="X14" i="13"/>
  <c r="J14" i="13"/>
  <c r="CB13" i="13"/>
  <c r="BZ13" i="13"/>
  <c r="BX13" i="13"/>
  <c r="BV13" i="13"/>
  <c r="BT13" i="13"/>
  <c r="BQ13" i="13"/>
  <c r="BO13" i="13"/>
  <c r="BJ13" i="13"/>
  <c r="BD13" i="13"/>
  <c r="AK13" i="13"/>
  <c r="AG13" i="13"/>
  <c r="AB13" i="13"/>
  <c r="X13" i="13"/>
  <c r="J13" i="13"/>
  <c r="CB197" i="13"/>
  <c r="BZ197" i="13"/>
  <c r="BX197" i="13"/>
  <c r="BV197" i="13"/>
  <c r="BT197" i="13"/>
  <c r="BQ197" i="13"/>
  <c r="BO197" i="13"/>
  <c r="BJ197" i="13"/>
  <c r="BD197" i="13"/>
  <c r="AK197" i="13"/>
  <c r="AG197" i="13"/>
  <c r="AB197" i="13"/>
  <c r="X197" i="13"/>
  <c r="J197" i="13"/>
  <c r="CB194" i="13"/>
  <c r="BZ194" i="13"/>
  <c r="BX194" i="13"/>
  <c r="BV194" i="13"/>
  <c r="BT194" i="13"/>
  <c r="BQ194" i="13"/>
  <c r="BO194" i="13"/>
  <c r="BJ194" i="13"/>
  <c r="BD194" i="13"/>
  <c r="AK194" i="13"/>
  <c r="AG194" i="13"/>
  <c r="AB194" i="13"/>
  <c r="X194" i="13"/>
  <c r="J194" i="13"/>
  <c r="CB1107" i="13"/>
  <c r="BZ1107" i="13"/>
  <c r="BX1107" i="13"/>
  <c r="BV1107" i="13"/>
  <c r="BT1107" i="13"/>
  <c r="BQ1107" i="13"/>
  <c r="BO1107" i="13"/>
  <c r="BJ1107" i="13"/>
  <c r="BD1107" i="13"/>
  <c r="AK1107" i="13"/>
  <c r="AG1107" i="13"/>
  <c r="AB1107" i="13"/>
  <c r="X1107" i="13"/>
  <c r="J1107" i="13"/>
  <c r="CB1075" i="13"/>
  <c r="BZ1075" i="13"/>
  <c r="BX1075" i="13"/>
  <c r="BV1075" i="13"/>
  <c r="BT1075" i="13"/>
  <c r="BQ1075" i="13"/>
  <c r="BO1075" i="13"/>
  <c r="BJ1075" i="13"/>
  <c r="BD1075" i="13"/>
  <c r="AK1075" i="13"/>
  <c r="AG1075" i="13"/>
  <c r="AB1075" i="13"/>
  <c r="X1075" i="13"/>
  <c r="J1075" i="13"/>
  <c r="CB109" i="13"/>
  <c r="BZ109" i="13"/>
  <c r="BX109" i="13"/>
  <c r="BV109" i="13"/>
  <c r="BT109" i="13"/>
  <c r="BQ109" i="13"/>
  <c r="BO109" i="13"/>
  <c r="BJ109" i="13"/>
  <c r="BD109" i="13"/>
  <c r="AK109" i="13"/>
  <c r="AG109" i="13"/>
  <c r="AB109" i="13"/>
  <c r="X109" i="13"/>
  <c r="J109" i="13"/>
  <c r="CB128" i="13"/>
  <c r="BZ128" i="13"/>
  <c r="BX128" i="13"/>
  <c r="BV128" i="13"/>
  <c r="BT128" i="13"/>
  <c r="BQ128" i="13"/>
  <c r="BO128" i="13"/>
  <c r="BJ128" i="13"/>
  <c r="BD128" i="13"/>
  <c r="AK128" i="13"/>
  <c r="AG128" i="13"/>
  <c r="AB128" i="13"/>
  <c r="X128" i="13"/>
  <c r="J128" i="13"/>
  <c r="CB1100" i="13"/>
  <c r="BZ1100" i="13"/>
  <c r="BX1100" i="13"/>
  <c r="BV1100" i="13"/>
  <c r="BT1100" i="13"/>
  <c r="BQ1100" i="13"/>
  <c r="BO1100" i="13"/>
  <c r="BJ1100" i="13"/>
  <c r="BD1100" i="13"/>
  <c r="AK1100" i="13"/>
  <c r="AG1100" i="13"/>
  <c r="AB1100" i="13"/>
  <c r="X1100" i="13"/>
  <c r="J1100" i="13"/>
  <c r="CB1098" i="13"/>
  <c r="BZ1098" i="13"/>
  <c r="BX1098" i="13"/>
  <c r="BV1098" i="13"/>
  <c r="BT1098" i="13"/>
  <c r="BQ1098" i="13"/>
  <c r="BO1098" i="13"/>
  <c r="BJ1098" i="13"/>
  <c r="BD1098" i="13"/>
  <c r="AK1098" i="13"/>
  <c r="AG1098" i="13"/>
  <c r="AB1098" i="13"/>
  <c r="X1098" i="13"/>
  <c r="J1098" i="13"/>
  <c r="CB1097" i="13"/>
  <c r="BZ1097" i="13"/>
  <c r="BX1097" i="13"/>
  <c r="BV1097" i="13"/>
  <c r="BT1097" i="13"/>
  <c r="BQ1097" i="13"/>
  <c r="BO1097" i="13"/>
  <c r="BJ1097" i="13"/>
  <c r="BD1097" i="13"/>
  <c r="AK1097" i="13"/>
  <c r="AG1097" i="13"/>
  <c r="AB1097" i="13"/>
  <c r="X1097" i="13"/>
  <c r="J1097" i="13"/>
  <c r="CB910" i="13"/>
  <c r="BZ910" i="13"/>
  <c r="BX910" i="13"/>
  <c r="BV910" i="13"/>
  <c r="BT910" i="13"/>
  <c r="BQ910" i="13"/>
  <c r="BO910" i="13"/>
  <c r="BJ910" i="13"/>
  <c r="BD910" i="13"/>
  <c r="AK910" i="13"/>
  <c r="AG910" i="13"/>
  <c r="AB910" i="13"/>
  <c r="X910" i="13"/>
  <c r="J910" i="13"/>
  <c r="CB909" i="13"/>
  <c r="BZ909" i="13"/>
  <c r="BX909" i="13"/>
  <c r="BV909" i="13"/>
  <c r="BT909" i="13"/>
  <c r="BQ909" i="13"/>
  <c r="BO909" i="13"/>
  <c r="BJ909" i="13"/>
  <c r="BD909" i="13"/>
  <c r="AK909" i="13"/>
  <c r="AG909" i="13"/>
  <c r="AB909" i="13"/>
  <c r="X909" i="13"/>
  <c r="J909" i="13"/>
  <c r="CB837" i="13"/>
  <c r="BZ837" i="13"/>
  <c r="BX837" i="13"/>
  <c r="BV837" i="13"/>
  <c r="BT837" i="13"/>
  <c r="BQ837" i="13"/>
  <c r="BO837" i="13"/>
  <c r="BJ837" i="13"/>
  <c r="BD837" i="13"/>
  <c r="AK837" i="13"/>
  <c r="AG837" i="13"/>
  <c r="AB837" i="13"/>
  <c r="X837" i="13"/>
  <c r="J837" i="13"/>
  <c r="CB817" i="13"/>
  <c r="BZ817" i="13"/>
  <c r="BX817" i="13"/>
  <c r="BV817" i="13"/>
  <c r="BT817" i="13"/>
  <c r="BQ817" i="13"/>
  <c r="BO817" i="13"/>
  <c r="BJ817" i="13"/>
  <c r="BD817" i="13"/>
  <c r="AK817" i="13"/>
  <c r="AG817" i="13"/>
  <c r="AB817" i="13"/>
  <c r="X817" i="13"/>
  <c r="J817" i="13"/>
  <c r="CB812" i="13"/>
  <c r="BZ812" i="13"/>
  <c r="BX812" i="13"/>
  <c r="BV812" i="13"/>
  <c r="BT812" i="13"/>
  <c r="BQ812" i="13"/>
  <c r="BO812" i="13"/>
  <c r="BJ812" i="13"/>
  <c r="BD812" i="13"/>
  <c r="AK812" i="13"/>
  <c r="AG812" i="13"/>
  <c r="AB812" i="13"/>
  <c r="X812" i="13"/>
  <c r="J812" i="13"/>
  <c r="CB811" i="13"/>
  <c r="BZ811" i="13"/>
  <c r="BX811" i="13"/>
  <c r="BV811" i="13"/>
  <c r="BT811" i="13"/>
  <c r="BQ811" i="13"/>
  <c r="BO811" i="13"/>
  <c r="BJ811" i="13"/>
  <c r="BD811" i="13"/>
  <c r="AK811" i="13"/>
  <c r="AG811" i="13"/>
  <c r="AB811" i="13"/>
  <c r="X811" i="13"/>
  <c r="J811" i="13"/>
  <c r="CB810" i="13"/>
  <c r="BZ810" i="13"/>
  <c r="BX810" i="13"/>
  <c r="BV810" i="13"/>
  <c r="BT810" i="13"/>
  <c r="BQ810" i="13"/>
  <c r="BO810" i="13"/>
  <c r="BJ810" i="13"/>
  <c r="BD810" i="13"/>
  <c r="AK810" i="13"/>
  <c r="AG810" i="13"/>
  <c r="AB810" i="13"/>
  <c r="X810" i="13"/>
  <c r="J810" i="13"/>
  <c r="CB808" i="13"/>
  <c r="BZ808" i="13"/>
  <c r="BX808" i="13"/>
  <c r="BV808" i="13"/>
  <c r="BT808" i="13"/>
  <c r="BQ808" i="13"/>
  <c r="BO808" i="13"/>
  <c r="BJ808" i="13"/>
  <c r="BD808" i="13"/>
  <c r="AK808" i="13"/>
  <c r="AG808" i="13"/>
  <c r="AB808" i="13"/>
  <c r="X808" i="13"/>
  <c r="J808" i="13"/>
  <c r="CB807" i="13"/>
  <c r="BZ807" i="13"/>
  <c r="BX807" i="13"/>
  <c r="BV807" i="13"/>
  <c r="BT807" i="13"/>
  <c r="BQ807" i="13"/>
  <c r="BO807" i="13"/>
  <c r="BJ807" i="13"/>
  <c r="BD807" i="13"/>
  <c r="AK807" i="13"/>
  <c r="AG807" i="13"/>
  <c r="AB807" i="13"/>
  <c r="X807" i="13"/>
  <c r="J807" i="13"/>
  <c r="CB806" i="13"/>
  <c r="BZ806" i="13"/>
  <c r="BX806" i="13"/>
  <c r="BV806" i="13"/>
  <c r="BT806" i="13"/>
  <c r="BQ806" i="13"/>
  <c r="BO806" i="13"/>
  <c r="BJ806" i="13"/>
  <c r="BD806" i="13"/>
  <c r="AK806" i="13"/>
  <c r="AG806" i="13"/>
  <c r="AB806" i="13"/>
  <c r="X806" i="13"/>
  <c r="J806" i="13"/>
  <c r="CB805" i="13"/>
  <c r="BZ805" i="13"/>
  <c r="BX805" i="13"/>
  <c r="BV805" i="13"/>
  <c r="BT805" i="13"/>
  <c r="BQ805" i="13"/>
  <c r="BO805" i="13"/>
  <c r="BJ805" i="13"/>
  <c r="BD805" i="13"/>
  <c r="AK805" i="13"/>
  <c r="AG805" i="13"/>
  <c r="AB805" i="13"/>
  <c r="X805" i="13"/>
  <c r="J805" i="13"/>
  <c r="CB804" i="13"/>
  <c r="BZ804" i="13"/>
  <c r="BX804" i="13"/>
  <c r="BV804" i="13"/>
  <c r="BT804" i="13"/>
  <c r="BQ804" i="13"/>
  <c r="BO804" i="13"/>
  <c r="BJ804" i="13"/>
  <c r="BD804" i="13"/>
  <c r="AK804" i="13"/>
  <c r="AG804" i="13"/>
  <c r="AB804" i="13"/>
  <c r="X804" i="13"/>
  <c r="J804" i="13"/>
  <c r="CB803" i="13"/>
  <c r="BZ803" i="13"/>
  <c r="BX803" i="13"/>
  <c r="BV803" i="13"/>
  <c r="BT803" i="13"/>
  <c r="BQ803" i="13"/>
  <c r="BO803" i="13"/>
  <c r="BJ803" i="13"/>
  <c r="BD803" i="13"/>
  <c r="AK803" i="13"/>
  <c r="AG803" i="13"/>
  <c r="AB803" i="13"/>
  <c r="X803" i="13"/>
  <c r="J803" i="13"/>
  <c r="CB911" i="13"/>
  <c r="BZ911" i="13"/>
  <c r="BX911" i="13"/>
  <c r="BV911" i="13"/>
  <c r="BT911" i="13"/>
  <c r="BQ911" i="13"/>
  <c r="BO911" i="13"/>
  <c r="BJ911" i="13"/>
  <c r="BD911" i="13"/>
  <c r="AK911" i="13"/>
  <c r="AG911" i="13"/>
  <c r="AB911" i="13"/>
  <c r="X911" i="13"/>
  <c r="J911" i="13"/>
  <c r="CB912" i="13"/>
  <c r="BZ912" i="13"/>
  <c r="BX912" i="13"/>
  <c r="BV912" i="13"/>
  <c r="BT912" i="13"/>
  <c r="BQ912" i="13"/>
  <c r="BO912" i="13"/>
  <c r="BJ912" i="13"/>
  <c r="BD912" i="13"/>
  <c r="AK912" i="13"/>
  <c r="AG912" i="13"/>
  <c r="AB912" i="13"/>
  <c r="X912" i="13"/>
  <c r="J912" i="13"/>
  <c r="CB959" i="13"/>
  <c r="BZ959" i="13"/>
  <c r="BX959" i="13"/>
  <c r="BV959" i="13"/>
  <c r="BT959" i="13"/>
  <c r="BQ959" i="13"/>
  <c r="BO959" i="13"/>
  <c r="BJ959" i="13"/>
  <c r="BD959" i="13"/>
  <c r="AK959" i="13"/>
  <c r="AG959" i="13"/>
  <c r="AB959" i="13"/>
  <c r="X959" i="13"/>
  <c r="J959" i="13"/>
  <c r="CB926" i="13"/>
  <c r="BZ926" i="13"/>
  <c r="BX926" i="13"/>
  <c r="BV926" i="13"/>
  <c r="BT926" i="13"/>
  <c r="BQ926" i="13"/>
  <c r="BO926" i="13"/>
  <c r="BJ926" i="13"/>
  <c r="BD926" i="13"/>
  <c r="AK926" i="13"/>
  <c r="AG926" i="13"/>
  <c r="AB926" i="13"/>
  <c r="X926" i="13"/>
  <c r="J926" i="13"/>
  <c r="CB1078" i="13"/>
  <c r="BZ1078" i="13"/>
  <c r="BX1078" i="13"/>
  <c r="BV1078" i="13"/>
  <c r="BT1078" i="13"/>
  <c r="BQ1078" i="13"/>
  <c r="BO1078" i="13"/>
  <c r="BJ1078" i="13"/>
  <c r="BD1078" i="13"/>
  <c r="AK1078" i="13"/>
  <c r="AG1078" i="13"/>
  <c r="AB1078" i="13"/>
  <c r="X1078" i="13"/>
  <c r="J1078" i="13"/>
  <c r="CB1077" i="13"/>
  <c r="BZ1077" i="13"/>
  <c r="BX1077" i="13"/>
  <c r="BV1077" i="13"/>
  <c r="BT1077" i="13"/>
  <c r="BQ1077" i="13"/>
  <c r="BO1077" i="13"/>
  <c r="BJ1077" i="13"/>
  <c r="BD1077" i="13"/>
  <c r="AK1077" i="13"/>
  <c r="AG1077" i="13"/>
  <c r="AB1077" i="13"/>
  <c r="X1077" i="13"/>
  <c r="J1077" i="13"/>
  <c r="CB1076" i="13"/>
  <c r="BZ1076" i="13"/>
  <c r="BX1076" i="13"/>
  <c r="BV1076" i="13"/>
  <c r="BT1076" i="13"/>
  <c r="BQ1076" i="13"/>
  <c r="BO1076" i="13"/>
  <c r="BJ1076" i="13"/>
  <c r="BD1076" i="13"/>
  <c r="AK1076" i="13"/>
  <c r="AG1076" i="13"/>
  <c r="AB1076" i="13"/>
  <c r="X1076" i="13"/>
  <c r="J1076" i="13"/>
  <c r="CB1007" i="13"/>
  <c r="BZ1007" i="13"/>
  <c r="BX1007" i="13"/>
  <c r="BV1007" i="13"/>
  <c r="BT1007" i="13"/>
  <c r="BQ1007" i="13"/>
  <c r="BO1007" i="13"/>
  <c r="BJ1007" i="13"/>
  <c r="BD1007" i="13"/>
  <c r="AK1007" i="13"/>
  <c r="AG1007" i="13"/>
  <c r="AB1007" i="13"/>
  <c r="X1007" i="13"/>
  <c r="J1007" i="13"/>
  <c r="CB1014" i="13"/>
  <c r="BZ1014" i="13"/>
  <c r="BX1014" i="13"/>
  <c r="BV1014" i="13"/>
  <c r="BQ1014" i="13"/>
  <c r="BO1014" i="13"/>
  <c r="BJ1014" i="13"/>
  <c r="BD1014" i="13"/>
  <c r="AK1014" i="13"/>
  <c r="AG1014" i="13"/>
  <c r="AB1014" i="13"/>
  <c r="X1014" i="13"/>
  <c r="J1014" i="13"/>
  <c r="CB1013" i="13"/>
  <c r="BZ1013" i="13"/>
  <c r="BX1013" i="13"/>
  <c r="BV1013" i="13"/>
  <c r="BT1013" i="13"/>
  <c r="BQ1013" i="13"/>
  <c r="BO1013" i="13"/>
  <c r="BJ1013" i="13"/>
  <c r="BD1013" i="13"/>
  <c r="AK1013" i="13"/>
  <c r="AG1013" i="13"/>
  <c r="AB1013" i="13"/>
  <c r="X1013" i="13"/>
  <c r="J1013" i="13"/>
  <c r="CB1188" i="13"/>
  <c r="BZ1188" i="13"/>
  <c r="BX1188" i="13"/>
  <c r="BV1188" i="13"/>
  <c r="BT1188" i="13"/>
  <c r="BQ1188" i="13"/>
  <c r="BO1188" i="13"/>
  <c r="BJ1188" i="13"/>
  <c r="BD1188" i="13"/>
  <c r="AK1188" i="13"/>
  <c r="AG1188" i="13"/>
  <c r="AB1188" i="13"/>
  <c r="X1188" i="13"/>
  <c r="J1188" i="13"/>
  <c r="CB593" i="13"/>
  <c r="BZ593" i="13"/>
  <c r="BX593" i="13"/>
  <c r="BV593" i="13"/>
  <c r="BT593" i="13"/>
  <c r="BQ593" i="13"/>
  <c r="BO593" i="13"/>
  <c r="BJ593" i="13"/>
  <c r="BD593" i="13"/>
  <c r="AK593" i="13"/>
  <c r="AG593" i="13"/>
  <c r="AB593" i="13"/>
  <c r="X593" i="13"/>
  <c r="J593" i="13"/>
  <c r="CB592" i="13"/>
  <c r="BZ592" i="13"/>
  <c r="BX592" i="13"/>
  <c r="BV592" i="13"/>
  <c r="BT592" i="13"/>
  <c r="BQ592" i="13"/>
  <c r="BO592" i="13"/>
  <c r="BJ592" i="13"/>
  <c r="BD592" i="13"/>
  <c r="AK592" i="13"/>
  <c r="AG592" i="13"/>
  <c r="AB592" i="13"/>
  <c r="X592" i="13"/>
  <c r="J592" i="13"/>
  <c r="CB661" i="13"/>
  <c r="BZ661" i="13"/>
  <c r="BX661" i="13"/>
  <c r="BV661" i="13"/>
  <c r="BT661" i="13"/>
  <c r="BQ661" i="13"/>
  <c r="BO661" i="13"/>
  <c r="BJ661" i="13"/>
  <c r="BD661" i="13"/>
  <c r="AK661" i="13"/>
  <c r="AG661" i="13"/>
  <c r="AB661" i="13"/>
  <c r="X661" i="13"/>
  <c r="J661" i="13"/>
  <c r="CB594" i="13"/>
  <c r="BZ594" i="13"/>
  <c r="BX594" i="13"/>
  <c r="BV594" i="13"/>
  <c r="BT594" i="13"/>
  <c r="BQ594" i="13"/>
  <c r="BO594" i="13"/>
  <c r="BJ594" i="13"/>
  <c r="BD594" i="13"/>
  <c r="AK594" i="13"/>
  <c r="AG594" i="13"/>
  <c r="AB594" i="13"/>
  <c r="X594" i="13"/>
  <c r="J594" i="13"/>
  <c r="CB660" i="13"/>
  <c r="BZ660" i="13"/>
  <c r="BX660" i="13"/>
  <c r="BV660" i="13"/>
  <c r="BT660" i="13"/>
  <c r="BQ660" i="13"/>
  <c r="BO660" i="13"/>
  <c r="BJ660" i="13"/>
  <c r="BD660" i="13"/>
  <c r="AK660" i="13"/>
  <c r="AG660" i="13"/>
  <c r="AB660" i="13"/>
  <c r="X660" i="13"/>
  <c r="J660" i="13"/>
  <c r="CB659" i="13"/>
  <c r="BZ659" i="13"/>
  <c r="BX659" i="13"/>
  <c r="BV659" i="13"/>
  <c r="BT659" i="13"/>
  <c r="BQ659" i="13"/>
  <c r="BO659" i="13"/>
  <c r="BJ659" i="13"/>
  <c r="BD659" i="13"/>
  <c r="AK659" i="13"/>
  <c r="AG659" i="13"/>
  <c r="AB659" i="13"/>
  <c r="X659" i="13"/>
  <c r="J659" i="13"/>
  <c r="CB596" i="13"/>
  <c r="BZ596" i="13"/>
  <c r="BX596" i="13"/>
  <c r="BV596" i="13"/>
  <c r="BT596" i="13"/>
  <c r="BQ596" i="13"/>
  <c r="BO596" i="13"/>
  <c r="BJ596" i="13"/>
  <c r="BD596" i="13"/>
  <c r="AK596" i="13"/>
  <c r="AG596" i="13"/>
  <c r="AB596" i="13"/>
  <c r="X596" i="13"/>
  <c r="J596" i="13"/>
  <c r="CB595" i="13"/>
  <c r="BZ595" i="13"/>
  <c r="BX595" i="13"/>
  <c r="BV595" i="13"/>
  <c r="BT595" i="13"/>
  <c r="BQ595" i="13"/>
  <c r="BO595" i="13"/>
  <c r="BJ595" i="13"/>
  <c r="BD595" i="13"/>
  <c r="AK595" i="13"/>
  <c r="AG595" i="13"/>
  <c r="AB595" i="13"/>
  <c r="X595" i="13"/>
  <c r="J595" i="13"/>
  <c r="CB600" i="13"/>
  <c r="BZ600" i="13"/>
  <c r="BX600" i="13"/>
  <c r="BV600" i="13"/>
  <c r="BT600" i="13"/>
  <c r="BQ600" i="13"/>
  <c r="BO600" i="13"/>
  <c r="BJ600" i="13"/>
  <c r="BD600" i="13"/>
  <c r="AK600" i="13"/>
  <c r="AG600" i="13"/>
  <c r="AB600" i="13"/>
  <c r="X600" i="13"/>
  <c r="J600" i="13"/>
  <c r="CB604" i="13"/>
  <c r="BZ604" i="13"/>
  <c r="BX604" i="13"/>
  <c r="BV604" i="13"/>
  <c r="BT604" i="13"/>
  <c r="BQ604" i="13"/>
  <c r="BO604" i="13"/>
  <c r="BJ604" i="13"/>
  <c r="BD604" i="13"/>
  <c r="AK604" i="13"/>
  <c r="AG604" i="13"/>
  <c r="AB604" i="13"/>
  <c r="X604" i="13"/>
  <c r="J604" i="13"/>
  <c r="CB603" i="13"/>
  <c r="BZ603" i="13"/>
  <c r="BX603" i="13"/>
  <c r="BV603" i="13"/>
  <c r="BT603" i="13"/>
  <c r="BQ603" i="13"/>
  <c r="BO603" i="13"/>
  <c r="BJ603" i="13"/>
  <c r="BD603" i="13"/>
  <c r="AK603" i="13"/>
  <c r="AG603" i="13"/>
  <c r="AB603" i="13"/>
  <c r="X603" i="13"/>
  <c r="J603" i="13"/>
  <c r="CB494" i="13"/>
  <c r="BZ494" i="13"/>
  <c r="BX494" i="13"/>
  <c r="BV494" i="13"/>
  <c r="BT494" i="13"/>
  <c r="BQ494" i="13"/>
  <c r="BO494" i="13"/>
  <c r="BJ494" i="13"/>
  <c r="BD494" i="13"/>
  <c r="AK494" i="13"/>
  <c r="AG494" i="13"/>
  <c r="AB494" i="13"/>
  <c r="X494" i="13"/>
  <c r="J494" i="13"/>
  <c r="CB493" i="13"/>
  <c r="BZ493" i="13"/>
  <c r="BX493" i="13"/>
  <c r="BV493" i="13"/>
  <c r="BT493" i="13"/>
  <c r="BQ493" i="13"/>
  <c r="BO493" i="13"/>
  <c r="BJ493" i="13"/>
  <c r="BD493" i="13"/>
  <c r="AK493" i="13"/>
  <c r="AG493" i="13"/>
  <c r="AB493" i="13"/>
  <c r="X493" i="13"/>
  <c r="J493" i="13"/>
  <c r="CB949" i="13"/>
  <c r="BZ949" i="13"/>
  <c r="BX949" i="13"/>
  <c r="BV949" i="13"/>
  <c r="BT949" i="13"/>
  <c r="BQ949" i="13"/>
  <c r="BO949" i="13"/>
  <c r="BJ949" i="13"/>
  <c r="BD949" i="13"/>
  <c r="AK949" i="13"/>
  <c r="AG949" i="13"/>
  <c r="AB949" i="13"/>
  <c r="X949" i="13"/>
  <c r="J949" i="13"/>
  <c r="CB934" i="13"/>
  <c r="BZ934" i="13"/>
  <c r="BX934" i="13"/>
  <c r="BV934" i="13"/>
  <c r="BT934" i="13"/>
  <c r="BQ934" i="13"/>
  <c r="BO934" i="13"/>
  <c r="BJ934" i="13"/>
  <c r="BD934" i="13"/>
  <c r="AK934" i="13"/>
  <c r="AG934" i="13"/>
  <c r="AB934" i="13"/>
  <c r="X934" i="13"/>
  <c r="J934" i="13"/>
  <c r="CB782" i="13"/>
  <c r="BZ782" i="13"/>
  <c r="BX782" i="13"/>
  <c r="BV782" i="13"/>
  <c r="BT782" i="13"/>
  <c r="BQ782" i="13"/>
  <c r="BO782" i="13"/>
  <c r="BJ782" i="13"/>
  <c r="BD782" i="13"/>
  <c r="AK782" i="13"/>
  <c r="AG782" i="13"/>
  <c r="AB782" i="13"/>
  <c r="X782" i="13"/>
  <c r="J782" i="13"/>
  <c r="CB781" i="13"/>
  <c r="BZ781" i="13"/>
  <c r="BX781" i="13"/>
  <c r="BV781" i="13"/>
  <c r="BT781" i="13"/>
  <c r="BQ781" i="13"/>
  <c r="BO781" i="13"/>
  <c r="BJ781" i="13"/>
  <c r="BD781" i="13"/>
  <c r="AK781" i="13"/>
  <c r="AG781" i="13"/>
  <c r="AB781" i="13"/>
  <c r="X781" i="13"/>
  <c r="J781" i="13"/>
  <c r="CB708" i="13"/>
  <c r="BZ708" i="13"/>
  <c r="BX708" i="13"/>
  <c r="BV708" i="13"/>
  <c r="BT708" i="13"/>
  <c r="BQ708" i="13"/>
  <c r="BO708" i="13"/>
  <c r="BJ708" i="13"/>
  <c r="BD708" i="13"/>
  <c r="AK708" i="13"/>
  <c r="AG708" i="13"/>
  <c r="AB708" i="13"/>
  <c r="X708" i="13"/>
  <c r="J708" i="13"/>
  <c r="CB707" i="13"/>
  <c r="BZ707" i="13"/>
  <c r="BX707" i="13"/>
  <c r="BV707" i="13"/>
  <c r="BT707" i="13"/>
  <c r="BQ707" i="13"/>
  <c r="BO707" i="13"/>
  <c r="BJ707" i="13"/>
  <c r="BD707" i="13"/>
  <c r="AK707" i="13"/>
  <c r="AG707" i="13"/>
  <c r="AB707" i="13"/>
  <c r="X707" i="13"/>
  <c r="J707" i="13"/>
  <c r="CB193" i="13"/>
  <c r="BZ193" i="13"/>
  <c r="BX193" i="13"/>
  <c r="BV193" i="13"/>
  <c r="BT193" i="13"/>
  <c r="BQ193" i="13"/>
  <c r="BO193" i="13"/>
  <c r="BJ193" i="13"/>
  <c r="BD193" i="13"/>
  <c r="AK193" i="13"/>
  <c r="AG193" i="13"/>
  <c r="AB193" i="13"/>
  <c r="X193" i="13"/>
  <c r="J193" i="13"/>
  <c r="CB192" i="13"/>
  <c r="BZ192" i="13"/>
  <c r="BX192" i="13"/>
  <c r="BV192" i="13"/>
  <c r="BT192" i="13"/>
  <c r="BQ192" i="13"/>
  <c r="BO192" i="13"/>
  <c r="BJ192" i="13"/>
  <c r="BD192" i="13"/>
  <c r="AK192" i="13"/>
  <c r="AG192" i="13"/>
  <c r="AB192" i="13"/>
  <c r="X192" i="13"/>
  <c r="J192" i="13"/>
  <c r="CB838" i="13"/>
  <c r="BZ838" i="13"/>
  <c r="BX838" i="13"/>
  <c r="BV838" i="13"/>
  <c r="BT838" i="13"/>
  <c r="BQ838" i="13"/>
  <c r="BO838" i="13"/>
  <c r="BJ838" i="13"/>
  <c r="BD838" i="13"/>
  <c r="AK838" i="13"/>
  <c r="AG838" i="13"/>
  <c r="AB838" i="13"/>
  <c r="X838" i="13"/>
  <c r="J838" i="13"/>
  <c r="CB839" i="13"/>
  <c r="BZ839" i="13"/>
  <c r="BX839" i="13"/>
  <c r="BV839" i="13"/>
  <c r="BT839" i="13"/>
  <c r="BQ839" i="13"/>
  <c r="BO839" i="13"/>
  <c r="BJ839" i="13"/>
  <c r="BD839" i="13"/>
  <c r="AK839" i="13"/>
  <c r="AG839" i="13"/>
  <c r="AB839" i="13"/>
  <c r="X839" i="13"/>
  <c r="J839" i="13"/>
  <c r="CB840" i="13"/>
  <c r="BZ840" i="13"/>
  <c r="BX840" i="13"/>
  <c r="BV840" i="13"/>
  <c r="BT840" i="13"/>
  <c r="BQ840" i="13"/>
  <c r="BO840" i="13"/>
  <c r="BJ840" i="13"/>
  <c r="BD840" i="13"/>
  <c r="AK840" i="13"/>
  <c r="AG840" i="13"/>
  <c r="AB840" i="13"/>
  <c r="X840" i="13"/>
  <c r="J840" i="13"/>
  <c r="CB459" i="13"/>
  <c r="BZ459" i="13"/>
  <c r="BX459" i="13"/>
  <c r="BV459" i="13"/>
  <c r="BT459" i="13"/>
  <c r="BQ459" i="13"/>
  <c r="BO459" i="13"/>
  <c r="BJ459" i="13"/>
  <c r="BD459" i="13"/>
  <c r="AK459" i="13"/>
  <c r="AG459" i="13"/>
  <c r="AB459" i="13"/>
  <c r="X459" i="13"/>
  <c r="J459" i="13"/>
  <c r="CB458" i="13"/>
  <c r="BZ458" i="13"/>
  <c r="BX458" i="13"/>
  <c r="BV458" i="13"/>
  <c r="BT458" i="13"/>
  <c r="BQ458" i="13"/>
  <c r="BO458" i="13"/>
  <c r="BJ458" i="13"/>
  <c r="BD458" i="13"/>
  <c r="AK458" i="13"/>
  <c r="AG458" i="13"/>
  <c r="AB458" i="13"/>
  <c r="X458" i="13"/>
  <c r="J458" i="13"/>
  <c r="CB457" i="13"/>
  <c r="BZ457" i="13"/>
  <c r="BX457" i="13"/>
  <c r="BV457" i="13"/>
  <c r="BT457" i="13"/>
  <c r="BQ457" i="13"/>
  <c r="BO457" i="13"/>
  <c r="BJ457" i="13"/>
  <c r="BD457" i="13"/>
  <c r="AK457" i="13"/>
  <c r="AG457" i="13"/>
  <c r="AB457" i="13"/>
  <c r="X457" i="13"/>
  <c r="J457" i="13"/>
  <c r="CB456" i="13"/>
  <c r="BZ456" i="13"/>
  <c r="BX456" i="13"/>
  <c r="BV456" i="13"/>
  <c r="BT456" i="13"/>
  <c r="BQ456" i="13"/>
  <c r="BO456" i="13"/>
  <c r="BJ456" i="13"/>
  <c r="BD456" i="13"/>
  <c r="AK456" i="13"/>
  <c r="AG456" i="13"/>
  <c r="AB456" i="13"/>
  <c r="X456" i="13"/>
  <c r="J456" i="13"/>
  <c r="CB455" i="13"/>
  <c r="BZ455" i="13"/>
  <c r="BX455" i="13"/>
  <c r="BV455" i="13"/>
  <c r="BT455" i="13"/>
  <c r="BQ455" i="13"/>
  <c r="BO455" i="13"/>
  <c r="BJ455" i="13"/>
  <c r="BD455" i="13"/>
  <c r="AK455" i="13"/>
  <c r="AG455" i="13"/>
  <c r="AB455" i="13"/>
  <c r="X455" i="13"/>
  <c r="J455" i="13"/>
  <c r="CB404" i="13"/>
  <c r="BZ404" i="13"/>
  <c r="BX404" i="13"/>
  <c r="BV404" i="13"/>
  <c r="BT404" i="13"/>
  <c r="BQ404" i="13"/>
  <c r="BO404" i="13"/>
  <c r="BJ404" i="13"/>
  <c r="BD404" i="13"/>
  <c r="AK404" i="13"/>
  <c r="AG404" i="13"/>
  <c r="AB404" i="13"/>
  <c r="X404" i="13"/>
  <c r="J404" i="13"/>
  <c r="CB403" i="13"/>
  <c r="BZ403" i="13"/>
  <c r="BX403" i="13"/>
  <c r="BV403" i="13"/>
  <c r="BT403" i="13"/>
  <c r="BQ403" i="13"/>
  <c r="BO403" i="13"/>
  <c r="BJ403" i="13"/>
  <c r="BD403" i="13"/>
  <c r="AK403" i="13"/>
  <c r="AG403" i="13"/>
  <c r="AB403" i="13"/>
  <c r="X403" i="13"/>
  <c r="J403" i="13"/>
  <c r="CB520" i="13"/>
  <c r="BZ520" i="13"/>
  <c r="BX520" i="13"/>
  <c r="BV520" i="13"/>
  <c r="BT520" i="13"/>
  <c r="BQ520" i="13"/>
  <c r="BO520" i="13"/>
  <c r="BJ520" i="13"/>
  <c r="BD520" i="13"/>
  <c r="AK520" i="13"/>
  <c r="AG520" i="13"/>
  <c r="AB520" i="13"/>
  <c r="X520" i="13"/>
  <c r="J520" i="13"/>
  <c r="CB519" i="13"/>
  <c r="BZ519" i="13"/>
  <c r="BX519" i="13"/>
  <c r="BV519" i="13"/>
  <c r="BT519" i="13"/>
  <c r="BQ519" i="13"/>
  <c r="BO519" i="13"/>
  <c r="BJ519" i="13"/>
  <c r="BD519" i="13"/>
  <c r="AK519" i="13"/>
  <c r="AG519" i="13"/>
  <c r="AB519" i="13"/>
  <c r="X519" i="13"/>
  <c r="J519" i="13"/>
  <c r="CB454" i="13"/>
  <c r="BZ454" i="13"/>
  <c r="BX454" i="13"/>
  <c r="BV454" i="13"/>
  <c r="BT454" i="13"/>
  <c r="BQ454" i="13"/>
  <c r="BO454" i="13"/>
  <c r="BJ454" i="13"/>
  <c r="BD454" i="13"/>
  <c r="AK454" i="13"/>
  <c r="AG454" i="13"/>
  <c r="AB454" i="13"/>
  <c r="X454" i="13"/>
  <c r="J454" i="13"/>
  <c r="CB453" i="13"/>
  <c r="BX453" i="13"/>
  <c r="BV453" i="13"/>
  <c r="BT453" i="13"/>
  <c r="BQ453" i="13"/>
  <c r="BO453" i="13"/>
  <c r="BJ453" i="13"/>
  <c r="BD453" i="13"/>
  <c r="AK453" i="13"/>
  <c r="AG453" i="13"/>
  <c r="AB453" i="13"/>
  <c r="X453" i="13"/>
  <c r="J453" i="13"/>
  <c r="CB452" i="13"/>
  <c r="BX452" i="13"/>
  <c r="BV452" i="13"/>
  <c r="BT452" i="13"/>
  <c r="BQ452" i="13"/>
  <c r="BO452" i="13"/>
  <c r="BJ452" i="13"/>
  <c r="BD452" i="13"/>
  <c r="AK452" i="13"/>
  <c r="AG452" i="13"/>
  <c r="AB452" i="13"/>
  <c r="X452" i="13"/>
  <c r="CB763" i="13"/>
  <c r="BX763" i="13"/>
  <c r="BV763" i="13"/>
  <c r="BT763" i="13"/>
  <c r="BQ763" i="13"/>
  <c r="BO763" i="13"/>
  <c r="BJ763" i="13"/>
  <c r="BD763" i="13"/>
  <c r="AK763" i="13"/>
  <c r="AG763" i="13"/>
  <c r="AB763" i="13"/>
  <c r="X763" i="13"/>
  <c r="J763" i="13"/>
  <c r="CB753" i="13"/>
  <c r="BZ753" i="13"/>
  <c r="BX753" i="13"/>
  <c r="BV753" i="13"/>
  <c r="BT753" i="13"/>
  <c r="BQ753" i="13"/>
  <c r="BO753" i="13"/>
  <c r="BJ753" i="13"/>
  <c r="BD753" i="13"/>
  <c r="AK753" i="13"/>
  <c r="AG753" i="13"/>
  <c r="AB753" i="13"/>
  <c r="X753" i="13"/>
  <c r="J753" i="13"/>
  <c r="CB762" i="13"/>
  <c r="BZ762" i="13"/>
  <c r="BX762" i="13"/>
  <c r="BV762" i="13"/>
  <c r="BT762" i="13"/>
  <c r="BQ762" i="13"/>
  <c r="BO762" i="13"/>
  <c r="BJ762" i="13"/>
  <c r="BD762" i="13"/>
  <c r="AK762" i="13"/>
  <c r="AG762" i="13"/>
  <c r="AB762" i="13"/>
  <c r="X762" i="13"/>
  <c r="J762" i="13"/>
  <c r="CB761" i="13"/>
  <c r="BZ761" i="13"/>
  <c r="BX761" i="13"/>
  <c r="BV761" i="13"/>
  <c r="BT761" i="13"/>
  <c r="BQ761" i="13"/>
  <c r="BO761" i="13"/>
  <c r="BJ761" i="13"/>
  <c r="BD761" i="13"/>
  <c r="AK761" i="13"/>
  <c r="AG761" i="13"/>
  <c r="AB761" i="13"/>
  <c r="X761" i="13"/>
  <c r="J761" i="13"/>
  <c r="CB1145" i="13"/>
  <c r="BZ1145" i="13"/>
  <c r="BX1145" i="13"/>
  <c r="BV1145" i="13"/>
  <c r="BT1145" i="13"/>
  <c r="BQ1145" i="13"/>
  <c r="BO1145" i="13"/>
  <c r="BJ1145" i="13"/>
  <c r="BD1145" i="13"/>
  <c r="AK1145" i="13"/>
  <c r="AG1145" i="13"/>
  <c r="AB1145" i="13"/>
  <c r="X1145" i="13"/>
  <c r="J1145" i="13"/>
  <c r="CB400" i="13"/>
  <c r="BZ400" i="13"/>
  <c r="BX400" i="13"/>
  <c r="BV400" i="13"/>
  <c r="BT400" i="13"/>
  <c r="BQ400" i="13"/>
  <c r="BO400" i="13"/>
  <c r="BJ400" i="13"/>
  <c r="BD400" i="13"/>
  <c r="AK400" i="13"/>
  <c r="AG400" i="13"/>
  <c r="AB400" i="13"/>
  <c r="X400" i="13"/>
  <c r="J400" i="13"/>
  <c r="CB309" i="13"/>
  <c r="BZ309" i="13"/>
  <c r="BX309" i="13"/>
  <c r="BV309" i="13"/>
  <c r="BT309" i="13"/>
  <c r="BQ309" i="13"/>
  <c r="BO309" i="13"/>
  <c r="BJ309" i="13"/>
  <c r="BD309" i="13"/>
  <c r="AK309" i="13"/>
  <c r="AG309" i="13"/>
  <c r="AB309" i="13"/>
  <c r="X309" i="13"/>
  <c r="J309" i="13"/>
  <c r="CB308" i="13"/>
  <c r="BZ308" i="13"/>
  <c r="BX308" i="13"/>
  <c r="BV308" i="13"/>
  <c r="BT308" i="13"/>
  <c r="BQ308" i="13"/>
  <c r="BO308" i="13"/>
  <c r="BJ308" i="13"/>
  <c r="BD308" i="13"/>
  <c r="AK308" i="13"/>
  <c r="AG308" i="13"/>
  <c r="AB308" i="13"/>
  <c r="X308" i="13"/>
  <c r="J308" i="13"/>
  <c r="CB307" i="13"/>
  <c r="BZ307" i="13"/>
  <c r="BX307" i="13"/>
  <c r="BV307" i="13"/>
  <c r="BT307" i="13"/>
  <c r="BQ307" i="13"/>
  <c r="BO307" i="13"/>
  <c r="BJ307" i="13"/>
  <c r="BD307" i="13"/>
  <c r="AK307" i="13"/>
  <c r="AG307" i="13"/>
  <c r="AB307" i="13"/>
  <c r="X307" i="13"/>
  <c r="J307" i="13"/>
  <c r="CB306" i="13"/>
  <c r="BZ306" i="13"/>
  <c r="BX306" i="13"/>
  <c r="BV306" i="13"/>
  <c r="BT306" i="13"/>
  <c r="BQ306" i="13"/>
  <c r="BO306" i="13"/>
  <c r="BJ306" i="13"/>
  <c r="BD306" i="13"/>
  <c r="AK306" i="13"/>
  <c r="AG306" i="13"/>
  <c r="AB306" i="13"/>
  <c r="X306" i="13"/>
  <c r="J306" i="13"/>
  <c r="CB305" i="13"/>
  <c r="BZ305" i="13"/>
  <c r="BX305" i="13"/>
  <c r="BV305" i="13"/>
  <c r="BT305" i="13"/>
  <c r="BQ305" i="13"/>
  <c r="BO305" i="13"/>
  <c r="BJ305" i="13"/>
  <c r="BD305" i="13"/>
  <c r="AK305" i="13"/>
  <c r="AG305" i="13"/>
  <c r="AB305" i="13"/>
  <c r="X305" i="13"/>
  <c r="J305" i="13"/>
  <c r="CB304" i="13"/>
  <c r="BZ304" i="13"/>
  <c r="BX304" i="13"/>
  <c r="BV304" i="13"/>
  <c r="BT304" i="13"/>
  <c r="BQ304" i="13"/>
  <c r="BO304" i="13"/>
  <c r="BJ304" i="13"/>
  <c r="BD304" i="13"/>
  <c r="AK304" i="13"/>
  <c r="AG304" i="13"/>
  <c r="AB304" i="13"/>
  <c r="X304" i="13"/>
  <c r="J304" i="13"/>
  <c r="CB303" i="13"/>
  <c r="BZ303" i="13"/>
  <c r="BX303" i="13"/>
  <c r="BV303" i="13"/>
  <c r="BT303" i="13"/>
  <c r="BQ303" i="13"/>
  <c r="BO303" i="13"/>
  <c r="BJ303" i="13"/>
  <c r="BD303" i="13"/>
  <c r="AK303" i="13"/>
  <c r="AG303" i="13"/>
  <c r="AB303" i="13"/>
  <c r="X303" i="13"/>
  <c r="J303" i="13"/>
  <c r="CB314" i="13"/>
  <c r="BZ314" i="13"/>
  <c r="BX314" i="13"/>
  <c r="BV314" i="13"/>
  <c r="BT314" i="13"/>
  <c r="BQ314" i="13"/>
  <c r="BO314" i="13"/>
  <c r="BJ314" i="13"/>
  <c r="BD314" i="13"/>
  <c r="AK314" i="13"/>
  <c r="AG314" i="13"/>
  <c r="AB314" i="13"/>
  <c r="X314" i="13"/>
  <c r="J314" i="13"/>
  <c r="CB313" i="13"/>
  <c r="BZ313" i="13"/>
  <c r="BX313" i="13"/>
  <c r="BV313" i="13"/>
  <c r="BT313" i="13"/>
  <c r="BQ313" i="13"/>
  <c r="BO313" i="13"/>
  <c r="BJ313" i="13"/>
  <c r="BD313" i="13"/>
  <c r="AK313" i="13"/>
  <c r="AG313" i="13"/>
  <c r="AB313" i="13"/>
  <c r="X313" i="13"/>
  <c r="J313" i="13"/>
  <c r="CB312" i="13"/>
  <c r="BZ312" i="13"/>
  <c r="BX312" i="13"/>
  <c r="BV312" i="13"/>
  <c r="BT312" i="13"/>
  <c r="BQ312" i="13"/>
  <c r="BO312" i="13"/>
  <c r="BJ312" i="13"/>
  <c r="BD312" i="13"/>
  <c r="AK312" i="13"/>
  <c r="AG312" i="13"/>
  <c r="AB312" i="13"/>
  <c r="X312" i="13"/>
  <c r="J312" i="13"/>
  <c r="CB311" i="13"/>
  <c r="BZ311" i="13"/>
  <c r="BX311" i="13"/>
  <c r="BV311" i="13"/>
  <c r="BT311" i="13"/>
  <c r="BQ311" i="13"/>
  <c r="BO311" i="13"/>
  <c r="BJ311" i="13"/>
  <c r="BD311" i="13"/>
  <c r="AK311" i="13"/>
  <c r="AG311" i="13"/>
  <c r="AB311" i="13"/>
  <c r="X311" i="13"/>
  <c r="J311" i="13"/>
  <c r="CB783" i="13"/>
  <c r="BZ783" i="13"/>
  <c r="BX783" i="13"/>
  <c r="BV783" i="13"/>
  <c r="BT783" i="13"/>
  <c r="BQ783" i="13"/>
  <c r="BO783" i="13"/>
  <c r="BJ783" i="13"/>
  <c r="BD783" i="13"/>
  <c r="AK783" i="13"/>
  <c r="AG783" i="13"/>
  <c r="AB783" i="13"/>
  <c r="X783" i="13"/>
  <c r="J783" i="13"/>
  <c r="CB702" i="13"/>
  <c r="BZ702" i="13"/>
  <c r="BX702" i="13"/>
  <c r="BV702" i="13"/>
  <c r="BT702" i="13"/>
  <c r="BQ702" i="13"/>
  <c r="BO702" i="13"/>
  <c r="BJ702" i="13"/>
  <c r="BD702" i="13"/>
  <c r="AK702" i="13"/>
  <c r="AG702" i="13"/>
  <c r="AB702" i="13"/>
  <c r="X702" i="13"/>
  <c r="J702" i="13"/>
  <c r="CB701" i="13"/>
  <c r="BZ701" i="13"/>
  <c r="BX701" i="13"/>
  <c r="BV701" i="13"/>
  <c r="BT701" i="13"/>
  <c r="BQ701" i="13"/>
  <c r="BO701" i="13"/>
  <c r="BJ701" i="13"/>
  <c r="BD701" i="13"/>
  <c r="AK701" i="13"/>
  <c r="AG701" i="13"/>
  <c r="AB701" i="13"/>
  <c r="X701" i="13"/>
  <c r="J701" i="13"/>
  <c r="CB191" i="13"/>
  <c r="BZ191" i="13"/>
  <c r="BX191" i="13"/>
  <c r="BV191" i="13"/>
  <c r="BT191" i="13"/>
  <c r="BQ191" i="13"/>
  <c r="BO191" i="13"/>
  <c r="BJ191" i="13"/>
  <c r="BD191" i="13"/>
  <c r="AK191" i="13"/>
  <c r="AG191" i="13"/>
  <c r="AB191" i="13"/>
  <c r="X191" i="13"/>
  <c r="J191" i="13"/>
  <c r="CB976" i="13"/>
  <c r="BZ976" i="13"/>
  <c r="BX976" i="13"/>
  <c r="BV976" i="13"/>
  <c r="BT976" i="13"/>
  <c r="BQ976" i="13"/>
  <c r="BO976" i="13"/>
  <c r="BJ976" i="13"/>
  <c r="BD976" i="13"/>
  <c r="AK976" i="13"/>
  <c r="AG976" i="13"/>
  <c r="AB976" i="13"/>
  <c r="X976" i="13"/>
  <c r="J976" i="13"/>
  <c r="CB977" i="13"/>
  <c r="BZ977" i="13"/>
  <c r="BX977" i="13"/>
  <c r="BV977" i="13"/>
  <c r="BT977" i="13"/>
  <c r="BQ977" i="13"/>
  <c r="BO977" i="13"/>
  <c r="BJ977" i="13"/>
  <c r="BD977" i="13"/>
  <c r="AK977" i="13"/>
  <c r="AG977" i="13"/>
  <c r="AB977" i="13"/>
  <c r="X977" i="13"/>
  <c r="J977" i="13"/>
  <c r="CB978" i="13"/>
  <c r="BZ978" i="13"/>
  <c r="BX978" i="13"/>
  <c r="BV978" i="13"/>
  <c r="BT978" i="13"/>
  <c r="BQ978" i="13"/>
  <c r="BO978" i="13"/>
  <c r="BJ978" i="13"/>
  <c r="BD978" i="13"/>
  <c r="AK978" i="13"/>
  <c r="AG978" i="13"/>
  <c r="AB978" i="13"/>
  <c r="X978" i="13"/>
  <c r="J978" i="13"/>
  <c r="CB979" i="13"/>
  <c r="BZ979" i="13"/>
  <c r="BX979" i="13"/>
  <c r="BV979" i="13"/>
  <c r="BT979" i="13"/>
  <c r="BQ979" i="13"/>
  <c r="BO979" i="13"/>
  <c r="BJ979" i="13"/>
  <c r="BD979" i="13"/>
  <c r="AK979" i="13"/>
  <c r="AG979" i="13"/>
  <c r="AB979" i="13"/>
  <c r="X979" i="13"/>
  <c r="J979" i="13"/>
  <c r="CB980" i="13"/>
  <c r="BZ980" i="13"/>
  <c r="BX980" i="13"/>
  <c r="BV980" i="13"/>
  <c r="BT980" i="13"/>
  <c r="BQ980" i="13"/>
  <c r="BO980" i="13"/>
  <c r="BJ980" i="13"/>
  <c r="BD980" i="13"/>
  <c r="AK980" i="13"/>
  <c r="AG980" i="13"/>
  <c r="AB980" i="13"/>
  <c r="X980" i="13"/>
  <c r="J980" i="13"/>
  <c r="CB981" i="13"/>
  <c r="BZ981" i="13"/>
  <c r="BX981" i="13"/>
  <c r="BV981" i="13"/>
  <c r="BT981" i="13"/>
  <c r="BQ981" i="13"/>
  <c r="BO981" i="13"/>
  <c r="BJ981" i="13"/>
  <c r="BD981" i="13"/>
  <c r="AK981" i="13"/>
  <c r="AG981" i="13"/>
  <c r="AB981" i="13"/>
  <c r="X981" i="13"/>
  <c r="J981" i="13"/>
  <c r="CB982" i="13"/>
  <c r="BZ982" i="13"/>
  <c r="BX982" i="13"/>
  <c r="BV982" i="13"/>
  <c r="BT982" i="13"/>
  <c r="BQ982" i="13"/>
  <c r="BO982" i="13"/>
  <c r="BJ982" i="13"/>
  <c r="BD982" i="13"/>
  <c r="AK982" i="13"/>
  <c r="AG982" i="13"/>
  <c r="AB982" i="13"/>
  <c r="X982" i="13"/>
  <c r="J982" i="13"/>
  <c r="CB983" i="13"/>
  <c r="BZ983" i="13"/>
  <c r="BX983" i="13"/>
  <c r="BV983" i="13"/>
  <c r="BT983" i="13"/>
  <c r="BQ983" i="13"/>
  <c r="BO983" i="13"/>
  <c r="BJ983" i="13"/>
  <c r="BD983" i="13"/>
  <c r="AK983" i="13"/>
  <c r="AG983" i="13"/>
  <c r="AB983" i="13"/>
  <c r="X983" i="13"/>
  <c r="J983" i="13"/>
  <c r="CB984" i="13"/>
  <c r="BZ984" i="13"/>
  <c r="BX984" i="13"/>
  <c r="BV984" i="13"/>
  <c r="BT984" i="13"/>
  <c r="BQ984" i="13"/>
  <c r="BO984" i="13"/>
  <c r="BJ984" i="13"/>
  <c r="BD984" i="13"/>
  <c r="AK984" i="13"/>
  <c r="AG984" i="13"/>
  <c r="AB984" i="13"/>
  <c r="X984" i="13"/>
  <c r="J984" i="13"/>
  <c r="CB985" i="13"/>
  <c r="BZ985" i="13"/>
  <c r="BX985" i="13"/>
  <c r="BV985" i="13"/>
  <c r="BT985" i="13"/>
  <c r="BQ985" i="13"/>
  <c r="BO985" i="13"/>
  <c r="BJ985" i="13"/>
  <c r="BD985" i="13"/>
  <c r="AK985" i="13"/>
  <c r="AG985" i="13"/>
  <c r="AB985" i="13"/>
  <c r="X985" i="13"/>
  <c r="J985" i="13"/>
  <c r="CB2" i="13"/>
  <c r="BZ2" i="13"/>
  <c r="BX2" i="13"/>
  <c r="BV2" i="13"/>
  <c r="BT2" i="13"/>
  <c r="BQ2" i="13"/>
  <c r="BO2" i="13"/>
  <c r="BJ2" i="13"/>
  <c r="BD2" i="13"/>
  <c r="AK2" i="13"/>
  <c r="AG2" i="13"/>
  <c r="AB2" i="13"/>
  <c r="X2" i="13"/>
  <c r="J2" i="13"/>
  <c r="CB3" i="13"/>
  <c r="BZ3" i="13"/>
  <c r="BX3" i="13"/>
  <c r="BV3" i="13"/>
  <c r="BT3" i="13"/>
  <c r="BQ3" i="13"/>
  <c r="BO3" i="13"/>
  <c r="BJ3" i="13"/>
  <c r="BD3" i="13"/>
  <c r="AK3" i="13"/>
  <c r="AG3" i="13"/>
  <c r="AB3" i="13"/>
  <c r="X3" i="13"/>
  <c r="J3" i="13"/>
  <c r="CB4" i="13"/>
  <c r="BZ4" i="13"/>
  <c r="BX4" i="13"/>
  <c r="BV4" i="13"/>
  <c r="BT4" i="13"/>
  <c r="BQ4" i="13"/>
  <c r="BO4" i="13"/>
  <c r="BJ4" i="13"/>
  <c r="BD4" i="13"/>
  <c r="AK4" i="13"/>
  <c r="AG4" i="13"/>
  <c r="AB4" i="13"/>
  <c r="X4" i="13"/>
  <c r="J4" i="13"/>
  <c r="CB5" i="13"/>
  <c r="BZ5" i="13"/>
  <c r="BX5" i="13"/>
  <c r="BV5" i="13"/>
  <c r="BT5" i="13"/>
  <c r="BQ5" i="13"/>
  <c r="BO5" i="13"/>
  <c r="BJ5" i="13"/>
  <c r="BD5" i="13"/>
  <c r="AK5" i="13"/>
  <c r="AG5" i="13"/>
  <c r="AB5" i="13"/>
  <c r="X5" i="13"/>
  <c r="J5" i="13"/>
  <c r="CB6" i="13"/>
  <c r="BZ6" i="13"/>
  <c r="BX6" i="13"/>
  <c r="BV6" i="13"/>
  <c r="BT6" i="13"/>
  <c r="BQ6" i="13"/>
  <c r="BO6" i="13"/>
  <c r="BJ6" i="13"/>
  <c r="BD6" i="13"/>
  <c r="AK6" i="13"/>
  <c r="AG6" i="13"/>
  <c r="AB6" i="13"/>
  <c r="X6" i="13"/>
  <c r="J6" i="13"/>
  <c r="CB687" i="13"/>
  <c r="BZ687" i="13"/>
  <c r="BX687" i="13"/>
  <c r="BV687" i="13"/>
  <c r="BT687" i="13"/>
  <c r="BQ687" i="13"/>
  <c r="BO687" i="13"/>
  <c r="BJ687" i="13"/>
  <c r="BD687" i="13"/>
  <c r="AK687" i="13"/>
  <c r="AG687" i="13"/>
  <c r="AB687" i="13"/>
  <c r="X687" i="13"/>
  <c r="J687" i="13"/>
  <c r="CB7" i="13"/>
  <c r="BZ7" i="13"/>
  <c r="BX7" i="13"/>
  <c r="BV7" i="13"/>
  <c r="BT7" i="13"/>
  <c r="BQ7" i="13"/>
  <c r="BO7" i="13"/>
  <c r="BJ7" i="13"/>
  <c r="BD7" i="13"/>
  <c r="AK7" i="13"/>
  <c r="AG7" i="13"/>
  <c r="AB7" i="13"/>
  <c r="X7" i="13"/>
  <c r="J7" i="13"/>
  <c r="CB688" i="13"/>
  <c r="BZ688" i="13"/>
  <c r="BX688" i="13"/>
  <c r="BV688" i="13"/>
  <c r="BT688" i="13"/>
  <c r="BQ688" i="13"/>
  <c r="BO688" i="13"/>
  <c r="BJ688" i="13"/>
  <c r="BD688" i="13"/>
  <c r="AK688" i="13"/>
  <c r="AG688" i="13"/>
  <c r="AB688" i="13"/>
  <c r="X688" i="13"/>
  <c r="J688" i="13"/>
  <c r="CB9" i="13"/>
  <c r="BZ9" i="13"/>
  <c r="BX9" i="13"/>
  <c r="BV9" i="13"/>
  <c r="BT9" i="13"/>
  <c r="BQ9" i="13"/>
  <c r="BO9" i="13"/>
  <c r="BJ9" i="13"/>
  <c r="BD9" i="13"/>
  <c r="AK9" i="13"/>
  <c r="AG9" i="13"/>
  <c r="AB9" i="13"/>
  <c r="X9" i="13"/>
  <c r="J9" i="13"/>
  <c r="CB8" i="13"/>
  <c r="BZ8" i="13"/>
  <c r="BX8" i="13"/>
  <c r="BV8" i="13"/>
  <c r="BT8" i="13"/>
  <c r="BQ8" i="13"/>
  <c r="BO8" i="13"/>
  <c r="BJ8" i="13"/>
  <c r="BD8" i="13"/>
  <c r="AK8" i="13"/>
  <c r="AG8" i="13"/>
  <c r="AB8" i="13"/>
  <c r="X8" i="13"/>
  <c r="J8" i="13"/>
  <c r="CB606" i="13"/>
  <c r="BZ606" i="13"/>
  <c r="BX606" i="13"/>
  <c r="BV606" i="13"/>
  <c r="BT606" i="13"/>
  <c r="BQ606" i="13"/>
  <c r="BO606" i="13"/>
  <c r="BJ606" i="13"/>
  <c r="BD606" i="13"/>
  <c r="AK606" i="13"/>
  <c r="AG606" i="13"/>
  <c r="AB606" i="13"/>
  <c r="X606" i="13"/>
  <c r="J606" i="13"/>
  <c r="CB608" i="13"/>
  <c r="BZ608" i="13"/>
  <c r="BX608" i="13"/>
  <c r="BV608" i="13"/>
  <c r="BT608" i="13"/>
  <c r="BQ608" i="13"/>
  <c r="BO608" i="13"/>
  <c r="BJ608" i="13"/>
  <c r="BD608" i="13"/>
  <c r="AK608" i="13"/>
  <c r="AG608" i="13"/>
  <c r="AB608" i="13"/>
  <c r="X608" i="13"/>
  <c r="J608" i="13"/>
  <c r="CB607" i="13"/>
  <c r="BZ607" i="13"/>
  <c r="BX607" i="13"/>
  <c r="BV607" i="13"/>
  <c r="BT607" i="13"/>
  <c r="BQ607" i="13"/>
  <c r="BO607" i="13"/>
  <c r="BJ607" i="13"/>
  <c r="BD607" i="13"/>
  <c r="AK607" i="13"/>
  <c r="AG607" i="13"/>
  <c r="AB607" i="13"/>
  <c r="X607" i="13"/>
  <c r="J607" i="13"/>
  <c r="CB696" i="13"/>
  <c r="BZ696" i="13"/>
  <c r="BX696" i="13"/>
  <c r="BV696" i="13"/>
  <c r="BT696" i="13"/>
  <c r="BQ696" i="13"/>
  <c r="BO696" i="13"/>
  <c r="BJ696" i="13"/>
  <c r="BD696" i="13"/>
  <c r="AK696" i="13"/>
  <c r="AG696" i="13"/>
  <c r="AB696" i="13"/>
  <c r="X696" i="13"/>
  <c r="J696" i="13"/>
  <c r="CB695" i="13"/>
  <c r="BZ695" i="13"/>
  <c r="BX695" i="13"/>
  <c r="BV695" i="13"/>
  <c r="BT695" i="13"/>
  <c r="BQ695" i="13"/>
  <c r="BO695" i="13"/>
  <c r="BJ695" i="13"/>
  <c r="BD695" i="13"/>
  <c r="AK695" i="13"/>
  <c r="AG695" i="13"/>
  <c r="AB695" i="13"/>
  <c r="X695" i="13"/>
  <c r="J695" i="13"/>
  <c r="CB694" i="13"/>
  <c r="BZ694" i="13"/>
  <c r="BX694" i="13"/>
  <c r="BV694" i="13"/>
  <c r="BT694" i="13"/>
  <c r="BQ694" i="13"/>
  <c r="BO694" i="13"/>
  <c r="BJ694" i="13"/>
  <c r="BD694" i="13"/>
  <c r="AK694" i="13"/>
  <c r="AG694" i="13"/>
  <c r="AB694" i="13"/>
  <c r="X694" i="13"/>
  <c r="J694" i="13"/>
  <c r="CB609" i="13"/>
  <c r="BZ609" i="13"/>
  <c r="BX609" i="13"/>
  <c r="BV609" i="13"/>
  <c r="BT609" i="13"/>
  <c r="BQ609" i="13"/>
  <c r="BO609" i="13"/>
  <c r="BJ609" i="13"/>
  <c r="BD609" i="13"/>
  <c r="AK609" i="13"/>
  <c r="AG609" i="13"/>
  <c r="AB609" i="13"/>
  <c r="X609" i="13"/>
  <c r="J609" i="13"/>
  <c r="CB677" i="13"/>
  <c r="BZ677" i="13"/>
  <c r="BX677" i="13"/>
  <c r="BV677" i="13"/>
  <c r="BT677" i="13"/>
  <c r="BQ677" i="13"/>
  <c r="BO677" i="13"/>
  <c r="BJ677" i="13"/>
  <c r="BD677" i="13"/>
  <c r="AK677" i="13"/>
  <c r="AG677" i="13"/>
  <c r="AB677" i="13"/>
  <c r="X677" i="13"/>
  <c r="J677" i="13"/>
  <c r="CB40" i="13"/>
  <c r="BZ40" i="13"/>
  <c r="BX40" i="13"/>
  <c r="BV40" i="13"/>
  <c r="BT40" i="13"/>
  <c r="BQ40" i="13"/>
  <c r="BO40" i="13"/>
  <c r="BJ40" i="13"/>
  <c r="BD40" i="13"/>
  <c r="AK40" i="13"/>
  <c r="AG40" i="13"/>
  <c r="AB40" i="13"/>
  <c r="X40" i="13"/>
  <c r="J40" i="13"/>
  <c r="CB190" i="13"/>
  <c r="BZ190" i="13"/>
  <c r="BX190" i="13"/>
  <c r="BV190" i="13"/>
  <c r="BT190" i="13"/>
  <c r="BQ190" i="13"/>
  <c r="BO190" i="13"/>
  <c r="BJ190" i="13"/>
  <c r="BD190" i="13"/>
  <c r="AK190" i="13"/>
  <c r="AG190" i="13"/>
  <c r="AB190" i="13"/>
  <c r="X190" i="13"/>
  <c r="J190" i="13"/>
  <c r="CB189" i="13"/>
  <c r="BZ189" i="13"/>
  <c r="BX189" i="13"/>
  <c r="BV189" i="13"/>
  <c r="BT189" i="13"/>
  <c r="BQ189" i="13"/>
  <c r="BO189" i="13"/>
  <c r="BJ189" i="13"/>
  <c r="BD189" i="13"/>
  <c r="AK189" i="13"/>
  <c r="AG189" i="13"/>
  <c r="AB189" i="13"/>
  <c r="X189" i="13"/>
  <c r="J189" i="13"/>
  <c r="CB188" i="13"/>
  <c r="BZ188" i="13"/>
  <c r="BX188" i="13"/>
  <c r="BV188" i="13"/>
  <c r="BT188" i="13"/>
  <c r="BQ188" i="13"/>
  <c r="BO188" i="13"/>
  <c r="BJ188" i="13"/>
  <c r="BD188" i="13"/>
  <c r="AK188" i="13"/>
  <c r="AG188" i="13"/>
  <c r="AB188" i="13"/>
  <c r="X188" i="13"/>
  <c r="J188" i="13"/>
  <c r="CB185" i="13"/>
  <c r="BZ185" i="13"/>
  <c r="BX185" i="13"/>
  <c r="BV185" i="13"/>
  <c r="BT185" i="13"/>
  <c r="BQ185" i="13"/>
  <c r="BO185" i="13"/>
  <c r="BJ185" i="13"/>
  <c r="BD185" i="13"/>
  <c r="AK185" i="13"/>
  <c r="AG185" i="13"/>
  <c r="AB185" i="13"/>
  <c r="X185" i="13"/>
  <c r="J185" i="13"/>
  <c r="CB801" i="13"/>
  <c r="BZ801" i="13"/>
  <c r="BX801" i="13"/>
  <c r="BV801" i="13"/>
  <c r="BT801" i="13"/>
  <c r="BQ801" i="13"/>
  <c r="BO801" i="13"/>
  <c r="BJ801" i="13"/>
  <c r="BD801" i="13"/>
  <c r="AK801" i="13"/>
  <c r="AG801" i="13"/>
  <c r="AB801" i="13"/>
  <c r="X801" i="13"/>
  <c r="J801" i="13"/>
  <c r="CB800" i="13"/>
  <c r="BZ800" i="13"/>
  <c r="BX800" i="13"/>
  <c r="BV800" i="13"/>
  <c r="BT800" i="13"/>
  <c r="BQ800" i="13"/>
  <c r="BO800" i="13"/>
  <c r="BJ800" i="13"/>
  <c r="BD800" i="13"/>
  <c r="AK800" i="13"/>
  <c r="AG800" i="13"/>
  <c r="AB800" i="13"/>
  <c r="X800" i="13"/>
  <c r="J800" i="13"/>
  <c r="CB799" i="13"/>
  <c r="BZ799" i="13"/>
  <c r="BX799" i="13"/>
  <c r="BV799" i="13"/>
  <c r="BT799" i="13"/>
  <c r="BQ799" i="13"/>
  <c r="BO799" i="13"/>
  <c r="BJ799" i="13"/>
  <c r="BD799" i="13"/>
  <c r="AK799" i="13"/>
  <c r="AG799" i="13"/>
  <c r="AB799" i="13"/>
  <c r="X799" i="13"/>
  <c r="J799" i="13"/>
  <c r="CB798" i="13"/>
  <c r="BZ798" i="13"/>
  <c r="BX798" i="13"/>
  <c r="BV798" i="13"/>
  <c r="BT798" i="13"/>
  <c r="BQ798" i="13"/>
  <c r="BO798" i="13"/>
  <c r="BJ798" i="13"/>
  <c r="BD798" i="13"/>
  <c r="AK798" i="13"/>
  <c r="AG798" i="13"/>
  <c r="AB798" i="13"/>
  <c r="X798" i="13"/>
  <c r="J798" i="13"/>
  <c r="CB961" i="13"/>
  <c r="BZ961" i="13"/>
  <c r="BX961" i="13"/>
  <c r="BV961" i="13"/>
  <c r="BT961" i="13"/>
  <c r="BQ961" i="13"/>
  <c r="BO961" i="13"/>
  <c r="BJ961" i="13"/>
  <c r="BD961" i="13"/>
  <c r="AK961" i="13"/>
  <c r="AG961" i="13"/>
  <c r="AB961" i="13"/>
  <c r="X961" i="13"/>
  <c r="J961" i="13"/>
  <c r="CB960" i="13"/>
  <c r="BZ960" i="13"/>
  <c r="BX960" i="13"/>
  <c r="BV960" i="13"/>
  <c r="BT960" i="13"/>
  <c r="BQ960" i="13"/>
  <c r="BO960" i="13"/>
  <c r="BJ960" i="13"/>
  <c r="BD960" i="13"/>
  <c r="AK960" i="13"/>
  <c r="AG960" i="13"/>
  <c r="AB960" i="13"/>
  <c r="X960" i="13"/>
  <c r="J960" i="13"/>
  <c r="CB797" i="13"/>
  <c r="BZ797" i="13"/>
  <c r="BX797" i="13"/>
  <c r="BV797" i="13"/>
  <c r="BT797" i="13"/>
  <c r="BQ797" i="13"/>
  <c r="BO797" i="13"/>
  <c r="BJ797" i="13"/>
  <c r="BD797" i="13"/>
  <c r="AK797" i="13"/>
  <c r="AG797" i="13"/>
  <c r="AB797" i="13"/>
  <c r="X797" i="13"/>
  <c r="J797" i="13"/>
  <c r="CB809" i="13"/>
  <c r="BZ809" i="13"/>
  <c r="BX809" i="13"/>
  <c r="BV809" i="13"/>
  <c r="BT809" i="13"/>
  <c r="BQ809" i="13"/>
  <c r="BO809" i="13"/>
  <c r="BJ809" i="13"/>
  <c r="BD809" i="13"/>
  <c r="AK809" i="13"/>
  <c r="AG809" i="13"/>
  <c r="AB809" i="13"/>
  <c r="X809" i="13"/>
  <c r="J809" i="13"/>
  <c r="CB796" i="13"/>
  <c r="BZ796" i="13"/>
  <c r="BX796" i="13"/>
  <c r="BV796" i="13"/>
  <c r="BT796" i="13"/>
  <c r="BQ796" i="13"/>
  <c r="BO796" i="13"/>
  <c r="BJ796" i="13"/>
  <c r="BD796" i="13"/>
  <c r="AK796" i="13"/>
  <c r="AG796" i="13"/>
  <c r="AB796" i="13"/>
  <c r="X796" i="13"/>
  <c r="J796" i="13"/>
  <c r="CB795" i="13"/>
  <c r="BZ795" i="13"/>
  <c r="BX795" i="13"/>
  <c r="BV795" i="13"/>
  <c r="BT795" i="13"/>
  <c r="BQ795" i="13"/>
  <c r="BO795" i="13"/>
  <c r="BJ795" i="13"/>
  <c r="BD795" i="13"/>
  <c r="AK795" i="13"/>
  <c r="AG795" i="13"/>
  <c r="AB795" i="13"/>
  <c r="X795" i="13"/>
  <c r="J795" i="13"/>
  <c r="CB1012" i="13"/>
  <c r="BZ1012" i="13"/>
  <c r="BX1012" i="13"/>
  <c r="BV1012" i="13"/>
  <c r="BT1012" i="13"/>
  <c r="BQ1012" i="13"/>
  <c r="BO1012" i="13"/>
  <c r="BJ1012" i="13"/>
  <c r="BD1012" i="13"/>
  <c r="AK1012" i="13"/>
  <c r="AG1012" i="13"/>
  <c r="AB1012" i="13"/>
  <c r="X1012" i="13"/>
  <c r="J1012" i="13"/>
  <c r="CB1011" i="13"/>
  <c r="BZ1011" i="13"/>
  <c r="BX1011" i="13"/>
  <c r="BV1011" i="13"/>
  <c r="BT1011" i="13"/>
  <c r="BQ1011" i="13"/>
  <c r="BO1011" i="13"/>
  <c r="BJ1011" i="13"/>
  <c r="BD1011" i="13"/>
  <c r="AK1011" i="13"/>
  <c r="AG1011" i="13"/>
  <c r="AB1011" i="13"/>
  <c r="X1011" i="13"/>
  <c r="J1011" i="13"/>
  <c r="CB1010" i="13"/>
  <c r="BZ1010" i="13"/>
  <c r="BX1010" i="13"/>
  <c r="BV1010" i="13"/>
  <c r="BT1010" i="13"/>
  <c r="BQ1010" i="13"/>
  <c r="BO1010" i="13"/>
  <c r="BJ1010" i="13"/>
  <c r="BD1010" i="13"/>
  <c r="AK1010" i="13"/>
  <c r="AG1010" i="13"/>
  <c r="AB1010" i="13"/>
  <c r="X1010" i="13"/>
  <c r="J1010" i="13"/>
  <c r="CB1009" i="13"/>
  <c r="BZ1009" i="13"/>
  <c r="BX1009" i="13"/>
  <c r="BV1009" i="13"/>
  <c r="BT1009" i="13"/>
  <c r="BQ1009" i="13"/>
  <c r="BO1009" i="13"/>
  <c r="BJ1009" i="13"/>
  <c r="BD1009" i="13"/>
  <c r="AK1009" i="13"/>
  <c r="AG1009" i="13"/>
  <c r="AB1009" i="13"/>
  <c r="X1009" i="13"/>
  <c r="J1009" i="13"/>
  <c r="CB1008" i="13"/>
  <c r="BZ1008" i="13"/>
  <c r="BX1008" i="13"/>
  <c r="BV1008" i="13"/>
  <c r="BT1008" i="13"/>
  <c r="BQ1008" i="13"/>
  <c r="BO1008" i="13"/>
  <c r="BJ1008" i="13"/>
  <c r="BD1008" i="13"/>
  <c r="AK1008" i="13"/>
  <c r="AG1008" i="13"/>
  <c r="AB1008" i="13"/>
  <c r="X1008" i="13"/>
  <c r="J1008" i="13"/>
  <c r="CB302" i="13"/>
  <c r="BZ302" i="13"/>
  <c r="BX302" i="13"/>
  <c r="BV302" i="13"/>
  <c r="BT302" i="13"/>
  <c r="BQ302" i="13"/>
  <c r="BO302" i="13"/>
  <c r="BJ302" i="13"/>
  <c r="BD302" i="13"/>
  <c r="AK302" i="13"/>
  <c r="AG302" i="13"/>
  <c r="AB302" i="13"/>
  <c r="X302" i="13"/>
  <c r="J302" i="13"/>
  <c r="CB301" i="13"/>
  <c r="BZ301" i="13"/>
  <c r="BX301" i="13"/>
  <c r="BV301" i="13"/>
  <c r="BT301" i="13"/>
  <c r="BQ301" i="13"/>
  <c r="BO301" i="13"/>
  <c r="BJ301" i="13"/>
  <c r="BD301" i="13"/>
  <c r="AK301" i="13"/>
  <c r="AG301" i="13"/>
  <c r="AB301" i="13"/>
  <c r="X301" i="13"/>
  <c r="J301" i="13"/>
  <c r="CB300" i="13"/>
  <c r="BZ300" i="13"/>
  <c r="BX300" i="13"/>
  <c r="BV300" i="13"/>
  <c r="BT300" i="13"/>
  <c r="BQ300" i="13"/>
  <c r="BO300" i="13"/>
  <c r="BJ300" i="13"/>
  <c r="BD300" i="13"/>
  <c r="AK300" i="13"/>
  <c r="AG300" i="13"/>
  <c r="AB300" i="13"/>
  <c r="X300" i="13"/>
  <c r="J300" i="13"/>
  <c r="CB299" i="13"/>
  <c r="BZ299" i="13"/>
  <c r="BX299" i="13"/>
  <c r="BV299" i="13"/>
  <c r="BT299" i="13"/>
  <c r="BQ299" i="13"/>
  <c r="BO299" i="13"/>
  <c r="BJ299" i="13"/>
  <c r="BD299" i="13"/>
  <c r="AK299" i="13"/>
  <c r="AG299" i="13"/>
  <c r="AB299" i="13"/>
  <c r="X299" i="13"/>
  <c r="J299" i="13"/>
  <c r="CB298" i="13"/>
  <c r="BZ298" i="13"/>
  <c r="BX298" i="13"/>
  <c r="BV298" i="13"/>
  <c r="BT298" i="13"/>
  <c r="BQ298" i="13"/>
  <c r="BO298" i="13"/>
  <c r="BJ298" i="13"/>
  <c r="BD298" i="13"/>
  <c r="AK298" i="13"/>
  <c r="AG298" i="13"/>
  <c r="AB298" i="13"/>
  <c r="X298" i="13"/>
  <c r="J298" i="13"/>
  <c r="CB297" i="13"/>
  <c r="BZ297" i="13"/>
  <c r="BX297" i="13"/>
  <c r="BV297" i="13"/>
  <c r="BT297" i="13"/>
  <c r="BQ297" i="13"/>
  <c r="BO297" i="13"/>
  <c r="BJ297" i="13"/>
  <c r="BD297" i="13"/>
  <c r="AK297" i="13"/>
  <c r="AG297" i="13"/>
  <c r="AB297" i="13"/>
  <c r="X297" i="13"/>
  <c r="J297" i="13"/>
  <c r="CB296" i="13"/>
  <c r="BZ296" i="13"/>
  <c r="BX296" i="13"/>
  <c r="BV296" i="13"/>
  <c r="BT296" i="13"/>
  <c r="BQ296" i="13"/>
  <c r="BO296" i="13"/>
  <c r="BJ296" i="13"/>
  <c r="BD296" i="13"/>
  <c r="AK296" i="13"/>
  <c r="AG296" i="13"/>
  <c r="AB296" i="13"/>
  <c r="X296" i="13"/>
  <c r="J296" i="13"/>
  <c r="CB295" i="13"/>
  <c r="BZ295" i="13"/>
  <c r="BX295" i="13"/>
  <c r="BV295" i="13"/>
  <c r="BT295" i="13"/>
  <c r="BQ295" i="13"/>
  <c r="BO295" i="13"/>
  <c r="BJ295" i="13"/>
  <c r="BD295" i="13"/>
  <c r="AK295" i="13"/>
  <c r="AG295" i="13"/>
  <c r="AB295" i="13"/>
  <c r="X295" i="13"/>
  <c r="J295" i="13"/>
  <c r="CB779" i="13"/>
  <c r="BZ779" i="13"/>
  <c r="BX779" i="13"/>
  <c r="BV779" i="13"/>
  <c r="BT779" i="13"/>
  <c r="BQ779" i="13"/>
  <c r="BO779" i="13"/>
  <c r="BJ779" i="13"/>
  <c r="BD779" i="13"/>
  <c r="AK779" i="13"/>
  <c r="AG779" i="13"/>
  <c r="AB779" i="13"/>
  <c r="X779" i="13"/>
  <c r="J779" i="13"/>
  <c r="CB706" i="13"/>
  <c r="BZ706" i="13"/>
  <c r="BX706" i="13"/>
  <c r="BV706" i="13"/>
  <c r="BT706" i="13"/>
  <c r="BQ706" i="13"/>
  <c r="BO706" i="13"/>
  <c r="BJ706" i="13"/>
  <c r="BD706" i="13"/>
  <c r="AK706" i="13"/>
  <c r="AG706" i="13"/>
  <c r="AB706" i="13"/>
  <c r="X706" i="13"/>
  <c r="J706" i="13"/>
  <c r="CB187" i="13"/>
  <c r="BZ187" i="13"/>
  <c r="BX187" i="13"/>
  <c r="BV187" i="13"/>
  <c r="BT187" i="13"/>
  <c r="BQ187" i="13"/>
  <c r="BO187" i="13"/>
  <c r="BJ187" i="13"/>
  <c r="BD187" i="13"/>
  <c r="AK187" i="13"/>
  <c r="AG187" i="13"/>
  <c r="AB187" i="13"/>
  <c r="X187" i="13"/>
  <c r="J187" i="13"/>
  <c r="CB186" i="13"/>
  <c r="BZ186" i="13"/>
  <c r="BX186" i="13"/>
  <c r="BV186" i="13"/>
  <c r="BT186" i="13"/>
  <c r="BQ186" i="13"/>
  <c r="BO186" i="13"/>
  <c r="BJ186" i="13"/>
  <c r="BD186" i="13"/>
  <c r="AK186" i="13"/>
  <c r="AG186" i="13"/>
  <c r="AB186" i="13"/>
  <c r="X186" i="13"/>
  <c r="J186" i="13"/>
  <c r="K643" i="13" l="1"/>
  <c r="K186" i="13"/>
  <c r="K779" i="13"/>
  <c r="CC779" i="13" s="1"/>
  <c r="K297" i="13"/>
  <c r="CC297" i="13" s="1"/>
  <c r="K300" i="13"/>
  <c r="CC300" i="13" s="1"/>
  <c r="K1008" i="13"/>
  <c r="CC1008" i="13" s="1"/>
  <c r="K1011" i="13"/>
  <c r="CC1011" i="13" s="1"/>
  <c r="K796" i="13"/>
  <c r="CC796" i="13" s="1"/>
  <c r="K960" i="13"/>
  <c r="CC960" i="13" s="1"/>
  <c r="K799" i="13"/>
  <c r="CC799" i="13" s="1"/>
  <c r="K185" i="13"/>
  <c r="CC185" i="13" s="1"/>
  <c r="K190" i="13"/>
  <c r="CC190" i="13" s="1"/>
  <c r="K609" i="13"/>
  <c r="CC609" i="13" s="1"/>
  <c r="K696" i="13"/>
  <c r="CC696" i="13" s="1"/>
  <c r="K606" i="13"/>
  <c r="CC606" i="13" s="1"/>
  <c r="K688" i="13"/>
  <c r="CC688" i="13" s="1"/>
  <c r="K6" i="13"/>
  <c r="CC6" i="13" s="1"/>
  <c r="K3" i="13"/>
  <c r="CC3" i="13" s="1"/>
  <c r="K984" i="13"/>
  <c r="CC984" i="13" s="1"/>
  <c r="K981" i="13"/>
  <c r="CC981" i="13" s="1"/>
  <c r="K978" i="13"/>
  <c r="CC978" i="13" s="1"/>
  <c r="K191" i="13"/>
  <c r="L191" i="13" s="1"/>
  <c r="K783" i="13"/>
  <c r="CC783" i="13" s="1"/>
  <c r="K313" i="13"/>
  <c r="CC313" i="13" s="1"/>
  <c r="K304" i="13"/>
  <c r="CC304" i="13" s="1"/>
  <c r="K307" i="13"/>
  <c r="CC307" i="13" s="1"/>
  <c r="K400" i="13"/>
  <c r="CC400" i="13" s="1"/>
  <c r="K762" i="13"/>
  <c r="CC762" i="13" s="1"/>
  <c r="K520" i="13"/>
  <c r="CC520" i="13" s="1"/>
  <c r="K455" i="13"/>
  <c r="CC455" i="13" s="1"/>
  <c r="K458" i="13"/>
  <c r="CC458" i="13" s="1"/>
  <c r="K193" i="13"/>
  <c r="CC193" i="13" s="1"/>
  <c r="K781" i="13"/>
  <c r="CC781" i="13" s="1"/>
  <c r="K949" i="13"/>
  <c r="CC949" i="13" s="1"/>
  <c r="K603" i="13"/>
  <c r="CC603" i="13" s="1"/>
  <c r="K595" i="13"/>
  <c r="CC595" i="13" s="1"/>
  <c r="K660" i="13"/>
  <c r="CC660" i="13" s="1"/>
  <c r="K592" i="13"/>
  <c r="CC592" i="13" s="1"/>
  <c r="K1013" i="13"/>
  <c r="L1013" i="13" s="1"/>
  <c r="K453" i="13"/>
  <c r="CC453" i="13" s="1"/>
  <c r="K114" i="13"/>
  <c r="CC114" i="13" s="1"/>
  <c r="K116" i="13"/>
  <c r="CC116" i="13" s="1"/>
  <c r="K675" i="13"/>
  <c r="CC675" i="13" s="1"/>
  <c r="K666" i="13"/>
  <c r="L666" i="13" s="1"/>
  <c r="K650" i="13"/>
  <c r="CC650" i="13" s="1"/>
  <c r="K651" i="13"/>
  <c r="CC651" i="13" s="1"/>
  <c r="K693" i="13"/>
  <c r="CC693" i="13" s="1"/>
  <c r="K689" i="13"/>
  <c r="CC689" i="13" s="1"/>
  <c r="K597" i="13"/>
  <c r="L597" i="13" s="1"/>
  <c r="K644" i="13"/>
  <c r="L644" i="13" s="1"/>
  <c r="K647" i="13"/>
  <c r="L647" i="13" s="1"/>
  <c r="K1189" i="13"/>
  <c r="CC1189" i="13" s="1"/>
  <c r="K622" i="13"/>
  <c r="CC622" i="13" s="1"/>
  <c r="K699" i="13"/>
  <c r="CC699" i="13" s="1"/>
  <c r="K745" i="13"/>
  <c r="CC745" i="13" s="1"/>
  <c r="K1061" i="13"/>
  <c r="L1061" i="13" s="1"/>
  <c r="K1038" i="13"/>
  <c r="CC1038" i="13" s="1"/>
  <c r="K1124" i="13"/>
  <c r="CC1124" i="13" s="1"/>
  <c r="K1019" i="13"/>
  <c r="CC1019" i="13" s="1"/>
  <c r="K1099" i="13"/>
  <c r="L1099" i="13" s="1"/>
  <c r="K1108" i="13"/>
  <c r="L1108" i="13" s="1"/>
  <c r="K1043" i="13"/>
  <c r="CC1043" i="13" s="1"/>
  <c r="K428" i="13"/>
  <c r="CC428" i="13" s="1"/>
  <c r="K505" i="13"/>
  <c r="L505" i="13" s="1"/>
  <c r="K99" i="13"/>
  <c r="CC99" i="13" s="1"/>
  <c r="K432" i="13"/>
  <c r="CC432" i="13" s="1"/>
  <c r="K545" i="13"/>
  <c r="CC545" i="13" s="1"/>
  <c r="K355" i="13"/>
  <c r="CC355" i="13" s="1"/>
  <c r="K429" i="13"/>
  <c r="CC429" i="13" s="1"/>
  <c r="K366" i="13"/>
  <c r="L366" i="13" s="1"/>
  <c r="K408" i="13"/>
  <c r="CC408" i="13" s="1"/>
  <c r="K566" i="13"/>
  <c r="CC566" i="13" s="1"/>
  <c r="K376" i="13"/>
  <c r="CC376" i="13" s="1"/>
  <c r="K533" i="13"/>
  <c r="CC533" i="13" s="1"/>
  <c r="K508" i="13"/>
  <c r="CC508" i="13" s="1"/>
  <c r="K380" i="13"/>
  <c r="CC380" i="13" s="1"/>
  <c r="K511" i="13"/>
  <c r="CC511" i="13" s="1"/>
  <c r="K535" i="13"/>
  <c r="L535" i="13" s="1"/>
  <c r="K492" i="13"/>
  <c r="CC492" i="13" s="1"/>
  <c r="K474" i="13"/>
  <c r="CC474" i="13" s="1"/>
  <c r="K476" i="13"/>
  <c r="CC476" i="13" s="1"/>
  <c r="K499" i="13"/>
  <c r="CC499" i="13" s="1"/>
  <c r="K870" i="13"/>
  <c r="L870" i="13" s="1"/>
  <c r="K839" i="13"/>
  <c r="CC839" i="13" s="1"/>
  <c r="K72" i="13"/>
  <c r="CC72" i="13" s="1"/>
  <c r="K813" i="13"/>
  <c r="L813" i="13" s="1"/>
  <c r="K928" i="13"/>
  <c r="CC928" i="13" s="1"/>
  <c r="K952" i="13"/>
  <c r="CC952" i="13" s="1"/>
  <c r="K918" i="13"/>
  <c r="CC918" i="13" s="1"/>
  <c r="K1110" i="13"/>
  <c r="CC1110" i="13" s="1"/>
  <c r="K884" i="13"/>
  <c r="CC884" i="13" s="1"/>
  <c r="K882" i="13"/>
  <c r="CC882" i="13" s="1"/>
  <c r="K230" i="13"/>
  <c r="L230" i="13" s="1"/>
  <c r="K34" i="13"/>
  <c r="CC34" i="13" s="1"/>
  <c r="K32" i="13"/>
  <c r="CC32" i="13" s="1"/>
  <c r="K171" i="13"/>
  <c r="CC171" i="13" s="1"/>
  <c r="K234" i="13"/>
  <c r="L234" i="13" s="1"/>
  <c r="K43" i="13"/>
  <c r="CC43" i="13" s="1"/>
  <c r="K237" i="13"/>
  <c r="L237" i="13" s="1"/>
  <c r="K56" i="13"/>
  <c r="L56" i="13" s="1"/>
  <c r="K180" i="13"/>
  <c r="CC180" i="13" s="1"/>
  <c r="K243" i="13"/>
  <c r="CC243" i="13" s="1"/>
  <c r="K55" i="13"/>
  <c r="CC55" i="13" s="1"/>
  <c r="K30" i="13"/>
  <c r="CC30" i="13" s="1"/>
  <c r="K24" i="13"/>
  <c r="CC24" i="13" s="1"/>
  <c r="K634" i="13"/>
  <c r="CC634" i="13" s="1"/>
  <c r="K685" i="13"/>
  <c r="CC685" i="13" s="1"/>
  <c r="K684" i="13"/>
  <c r="CC684" i="13" s="1"/>
  <c r="K1120" i="13"/>
  <c r="CC1120" i="13" s="1"/>
  <c r="K436" i="13"/>
  <c r="CC436" i="13" s="1"/>
  <c r="K940" i="13"/>
  <c r="CC940" i="13" s="1"/>
  <c r="K867" i="13"/>
  <c r="L867" i="13" s="1"/>
  <c r="K877" i="13"/>
  <c r="CC877" i="13" s="1"/>
  <c r="K1101" i="13"/>
  <c r="L1101" i="13" s="1"/>
  <c r="K1113" i="13"/>
  <c r="CC1113" i="13" s="1"/>
  <c r="K256" i="13"/>
  <c r="CC256" i="13" s="1"/>
  <c r="K279" i="13"/>
  <c r="CC279" i="13" s="1"/>
  <c r="K276" i="13"/>
  <c r="CC276" i="13" s="1"/>
  <c r="K285" i="13"/>
  <c r="CC285" i="13" s="1"/>
  <c r="K287" i="13"/>
  <c r="CC287" i="13" s="1"/>
  <c r="K253" i="13"/>
  <c r="L253" i="13" s="1"/>
  <c r="K638" i="13"/>
  <c r="CC638" i="13" s="1"/>
  <c r="K226" i="13"/>
  <c r="CC226" i="13" s="1"/>
  <c r="K247" i="13"/>
  <c r="CC247" i="13" s="1"/>
  <c r="K656" i="13"/>
  <c r="CC656" i="13" s="1"/>
  <c r="K617" i="13"/>
  <c r="CC617" i="13" s="1"/>
  <c r="K614" i="13"/>
  <c r="CC614" i="13" s="1"/>
  <c r="K671" i="13"/>
  <c r="CC671" i="13" s="1"/>
  <c r="K621" i="13"/>
  <c r="CC621" i="13" s="1"/>
  <c r="K1033" i="13"/>
  <c r="CC1033" i="13" s="1"/>
  <c r="K446" i="13"/>
  <c r="CC446" i="13" s="1"/>
  <c r="K822" i="13"/>
  <c r="CC822" i="13" s="1"/>
  <c r="K518" i="13"/>
  <c r="CC518" i="13" s="1"/>
  <c r="K516" i="13"/>
  <c r="CC516" i="13" s="1"/>
  <c r="K830" i="13"/>
  <c r="CC830" i="13" s="1"/>
  <c r="K897" i="13"/>
  <c r="L897" i="13" s="1"/>
  <c r="L898" i="13" s="1"/>
  <c r="L899" i="13" s="1"/>
  <c r="K902" i="13"/>
  <c r="CC902" i="13" s="1"/>
  <c r="K887" i="13"/>
  <c r="CC887" i="13" s="1"/>
  <c r="K890" i="13"/>
  <c r="CC890" i="13" s="1"/>
  <c r="K879" i="13"/>
  <c r="CC879" i="13" s="1"/>
  <c r="K908" i="13"/>
  <c r="CC908" i="13" s="1"/>
  <c r="K855" i="13"/>
  <c r="CC855" i="13" s="1"/>
  <c r="K497" i="13"/>
  <c r="CC497" i="13" s="1"/>
  <c r="K875" i="13"/>
  <c r="CC875" i="13" s="1"/>
  <c r="K45" i="13"/>
  <c r="CC45" i="13" s="1"/>
  <c r="K37" i="13"/>
  <c r="CC37" i="13" s="1"/>
  <c r="K100" i="13"/>
  <c r="CC100" i="13" s="1"/>
  <c r="K290" i="13"/>
  <c r="L290" i="13" s="1"/>
  <c r="K59" i="13"/>
  <c r="CC59" i="13" s="1"/>
  <c r="K626" i="13"/>
  <c r="L626" i="13" s="1"/>
  <c r="K627" i="13"/>
  <c r="CC627" i="13" s="1"/>
  <c r="K654" i="13"/>
  <c r="L654" i="13" s="1"/>
  <c r="K616" i="13"/>
  <c r="CC616" i="13" s="1"/>
  <c r="K623" i="13"/>
  <c r="CC623" i="13" s="1"/>
  <c r="K1057" i="13"/>
  <c r="CC1057" i="13" s="1"/>
  <c r="K1016" i="13"/>
  <c r="CC1016" i="13" s="1"/>
  <c r="K362" i="13"/>
  <c r="K386" i="13"/>
  <c r="CC386" i="13" s="1"/>
  <c r="K388" i="13"/>
  <c r="CC388" i="13" s="1"/>
  <c r="K560" i="13"/>
  <c r="CC560" i="13" s="1"/>
  <c r="K895" i="13"/>
  <c r="CC895" i="13" s="1"/>
  <c r="K330" i="13"/>
  <c r="CC330" i="13" s="1"/>
  <c r="K1104" i="13"/>
  <c r="CC1104" i="13" s="1"/>
  <c r="K936" i="13"/>
  <c r="CC936" i="13" s="1"/>
  <c r="K570" i="13"/>
  <c r="CC570" i="13" s="1"/>
  <c r="K461" i="13"/>
  <c r="CC461" i="13" s="1"/>
  <c r="K282" i="13"/>
  <c r="L282" i="13" s="1"/>
  <c r="K183" i="13"/>
  <c r="CC183" i="13" s="1"/>
  <c r="K61" i="13"/>
  <c r="L61" i="13" s="1"/>
  <c r="K50" i="13"/>
  <c r="L50" i="13" s="1"/>
  <c r="L51" i="13" s="1"/>
  <c r="L52" i="13" s="1"/>
  <c r="K159" i="13"/>
  <c r="CC159" i="13" s="1"/>
  <c r="K21" i="13"/>
  <c r="CC21" i="13" s="1"/>
  <c r="K487" i="13"/>
  <c r="L487" i="13" s="1"/>
  <c r="K625" i="13"/>
  <c r="L625" i="13" s="1"/>
  <c r="K678" i="13"/>
  <c r="CC678" i="13" s="1"/>
  <c r="K1127" i="13"/>
  <c r="CC1127" i="13" s="1"/>
  <c r="K74" i="13"/>
  <c r="CC74" i="13" s="1"/>
  <c r="K139" i="13"/>
  <c r="CC139" i="13" s="1"/>
  <c r="K1177" i="13"/>
  <c r="L1177" i="13" s="1"/>
  <c r="K393" i="13"/>
  <c r="CC393" i="13" s="1"/>
  <c r="K93" i="13"/>
  <c r="CC93" i="13" s="1"/>
  <c r="K118" i="13"/>
  <c r="CC118" i="13" s="1"/>
  <c r="K803" i="13"/>
  <c r="L803" i="13" s="1"/>
  <c r="K810" i="13"/>
  <c r="CC810" i="13" s="1"/>
  <c r="K817" i="13"/>
  <c r="CC817" i="13" s="1"/>
  <c r="K197" i="13"/>
  <c r="CC197" i="13" s="1"/>
  <c r="K184" i="13"/>
  <c r="CC184" i="13" s="1"/>
  <c r="K583" i="13"/>
  <c r="CC583" i="13" s="1"/>
  <c r="K1196" i="13"/>
  <c r="CC1196" i="13" s="1"/>
  <c r="K1003" i="13"/>
  <c r="CC1003" i="13" s="1"/>
  <c r="K987" i="13"/>
  <c r="CC987" i="13" s="1"/>
  <c r="K996" i="13"/>
  <c r="CC996" i="13" s="1"/>
  <c r="K201" i="13"/>
  <c r="K214" i="13"/>
  <c r="L214" i="13" s="1"/>
  <c r="K216" i="13"/>
  <c r="L216" i="13" s="1"/>
  <c r="K716" i="13"/>
  <c r="CC716" i="13" s="1"/>
  <c r="K772" i="13"/>
  <c r="L772" i="13" s="1"/>
  <c r="K720" i="13"/>
  <c r="CC720" i="13" s="1"/>
  <c r="K780" i="13"/>
  <c r="CC780" i="13" s="1"/>
  <c r="K727" i="13"/>
  <c r="L727" i="13" s="1"/>
  <c r="K731" i="13"/>
  <c r="CC731" i="13" s="1"/>
  <c r="K317" i="13"/>
  <c r="CC317" i="13" s="1"/>
  <c r="K338" i="13"/>
  <c r="L338" i="13" s="1"/>
  <c r="K332" i="13"/>
  <c r="CC332" i="13" s="1"/>
  <c r="K1065" i="13"/>
  <c r="CC1065" i="13" s="1"/>
  <c r="K1156" i="13"/>
  <c r="CC1156" i="13" s="1"/>
  <c r="K79" i="13"/>
  <c r="CC79" i="13" s="1"/>
  <c r="K123" i="13"/>
  <c r="CC123" i="13" s="1"/>
  <c r="K1052" i="13"/>
  <c r="CC1052" i="13" s="1"/>
  <c r="K1184" i="13"/>
  <c r="CC1184" i="13" s="1"/>
  <c r="K1208" i="13"/>
  <c r="CC1208" i="13" s="1"/>
  <c r="K396" i="13"/>
  <c r="CC396" i="13" s="1"/>
  <c r="K244" i="13"/>
  <c r="CC244" i="13" s="1"/>
  <c r="K957" i="13"/>
  <c r="CC957" i="13" s="1"/>
  <c r="K956" i="13"/>
  <c r="CC956" i="13" s="1"/>
  <c r="K1218" i="13"/>
  <c r="L1218" i="13" s="1"/>
  <c r="K104" i="13"/>
  <c r="CC104" i="13" s="1"/>
  <c r="K1072" i="13"/>
  <c r="CC1072" i="13" s="1"/>
  <c r="K163" i="13"/>
  <c r="CC163" i="13" s="1"/>
  <c r="K10" i="13"/>
  <c r="CC10" i="13" s="1"/>
  <c r="K16" i="13"/>
  <c r="CC16" i="13" s="1"/>
  <c r="K1077" i="13"/>
  <c r="CC1077" i="13" s="1"/>
  <c r="K806" i="13"/>
  <c r="CC806" i="13" s="1"/>
  <c r="K910" i="13"/>
  <c r="CC910" i="13" s="1"/>
  <c r="K1146" i="13"/>
  <c r="CC1146" i="13" s="1"/>
  <c r="K1193" i="13"/>
  <c r="CC1193" i="13" s="1"/>
  <c r="K513" i="13"/>
  <c r="CC513" i="13" s="1"/>
  <c r="K993" i="13"/>
  <c r="CC993" i="13" s="1"/>
  <c r="K991" i="13"/>
  <c r="CC991" i="13" s="1"/>
  <c r="K389" i="13"/>
  <c r="CC389" i="13" s="1"/>
  <c r="K465" i="13"/>
  <c r="CC465" i="13" s="1"/>
  <c r="K468" i="13"/>
  <c r="CC468" i="13" s="1"/>
  <c r="K262" i="13"/>
  <c r="CC262" i="13" s="1"/>
  <c r="K265" i="13"/>
  <c r="CC265" i="13" s="1"/>
  <c r="K268" i="13"/>
  <c r="CC268" i="13" s="1"/>
  <c r="K271" i="13"/>
  <c r="CC271" i="13" s="1"/>
  <c r="K202" i="13"/>
  <c r="CC202" i="13" s="1"/>
  <c r="K205" i="13"/>
  <c r="CC205" i="13" s="1"/>
  <c r="K714" i="13"/>
  <c r="CC714" i="13" s="1"/>
  <c r="K208" i="13"/>
  <c r="CC208" i="13" s="1"/>
  <c r="K568" i="13"/>
  <c r="L568" i="13" s="1"/>
  <c r="K379" i="13"/>
  <c r="CC379" i="13" s="1"/>
  <c r="K744" i="13"/>
  <c r="CC744" i="13" s="1"/>
  <c r="K737" i="13"/>
  <c r="CC737" i="13" s="1"/>
  <c r="K771" i="13"/>
  <c r="CC771" i="13" s="1"/>
  <c r="K384" i="13"/>
  <c r="CC384" i="13" s="1"/>
  <c r="K740" i="13"/>
  <c r="L740" i="13" s="1"/>
  <c r="K778" i="13"/>
  <c r="CC778" i="13" s="1"/>
  <c r="K349" i="13"/>
  <c r="CC349" i="13" s="1"/>
  <c r="K329" i="13"/>
  <c r="CC329" i="13" s="1"/>
  <c r="K374" i="13"/>
  <c r="CC374" i="13" s="1"/>
  <c r="K515" i="13"/>
  <c r="CC515" i="13" s="1"/>
  <c r="K120" i="13"/>
  <c r="L120" i="13" s="1"/>
  <c r="K512" i="13"/>
  <c r="CC512" i="13" s="1"/>
  <c r="K555" i="13"/>
  <c r="CC555" i="13" s="1"/>
  <c r="K490" i="13"/>
  <c r="CC490" i="13" s="1"/>
  <c r="K391" i="13"/>
  <c r="CC391" i="13" s="1"/>
  <c r="K187" i="13"/>
  <c r="CC187" i="13" s="1"/>
  <c r="K809" i="13"/>
  <c r="CC809" i="13" s="1"/>
  <c r="K800" i="13"/>
  <c r="CC800" i="13" s="1"/>
  <c r="K188" i="13"/>
  <c r="CC188" i="13" s="1"/>
  <c r="K40" i="13"/>
  <c r="CC40" i="13" s="1"/>
  <c r="K694" i="13"/>
  <c r="CC694" i="13" s="1"/>
  <c r="K607" i="13"/>
  <c r="CC607" i="13" s="1"/>
  <c r="K8" i="13"/>
  <c r="CC8" i="13" s="1"/>
  <c r="K7" i="13"/>
  <c r="CC7" i="13" s="1"/>
  <c r="K5" i="13"/>
  <c r="CC5" i="13" s="1"/>
  <c r="K2" i="13"/>
  <c r="CC2" i="13" s="1"/>
  <c r="K983" i="13"/>
  <c r="CC983" i="13" s="1"/>
  <c r="K980" i="13"/>
  <c r="CC980" i="13" s="1"/>
  <c r="K977" i="13"/>
  <c r="CC977" i="13" s="1"/>
  <c r="K701" i="13"/>
  <c r="CC701" i="13" s="1"/>
  <c r="K311" i="13"/>
  <c r="CC311" i="13" s="1"/>
  <c r="K314" i="13"/>
  <c r="CC314" i="13" s="1"/>
  <c r="K305" i="13"/>
  <c r="CC305" i="13" s="1"/>
  <c r="K308" i="13"/>
  <c r="CC308" i="13" s="1"/>
  <c r="K1145" i="13"/>
  <c r="L1145" i="13" s="1"/>
  <c r="K753" i="13"/>
  <c r="CC753" i="13" s="1"/>
  <c r="K454" i="13"/>
  <c r="CC454" i="13" s="1"/>
  <c r="K403" i="13"/>
  <c r="CC403" i="13" s="1"/>
  <c r="K456" i="13"/>
  <c r="CC456" i="13" s="1"/>
  <c r="K459" i="13"/>
  <c r="CC459" i="13" s="1"/>
  <c r="K838" i="13"/>
  <c r="CC838" i="13" s="1"/>
  <c r="K707" i="13"/>
  <c r="CC707" i="13" s="1"/>
  <c r="K782" i="13"/>
  <c r="CC782" i="13" s="1"/>
  <c r="K604" i="13"/>
  <c r="CC604" i="13" s="1"/>
  <c r="K596" i="13"/>
  <c r="CC596" i="13" s="1"/>
  <c r="K594" i="13"/>
  <c r="CC594" i="13" s="1"/>
  <c r="K593" i="13"/>
  <c r="CC593" i="13" s="1"/>
  <c r="K1049" i="13"/>
  <c r="CC1049" i="13" s="1"/>
  <c r="K1034" i="13"/>
  <c r="L1034" i="13" s="1"/>
  <c r="K1185" i="13"/>
  <c r="L1185" i="13" s="1"/>
  <c r="K1200" i="13"/>
  <c r="CC1200" i="13" s="1"/>
  <c r="K1211" i="13"/>
  <c r="CC1211" i="13" s="1"/>
  <c r="K95" i="13"/>
  <c r="L95" i="13" s="1"/>
  <c r="K181" i="13"/>
  <c r="CC181" i="13" s="1"/>
  <c r="K134" i="13"/>
  <c r="L134" i="13" s="1"/>
  <c r="K90" i="13"/>
  <c r="CC90" i="13" s="1"/>
  <c r="K959" i="13"/>
  <c r="CC959" i="13" s="1"/>
  <c r="K1100" i="13"/>
  <c r="CC1100" i="13" s="1"/>
  <c r="K1075" i="13"/>
  <c r="CC1075" i="13" s="1"/>
  <c r="K1006" i="13"/>
  <c r="CC1006" i="13" s="1"/>
  <c r="K758" i="13"/>
  <c r="CC758" i="13" s="1"/>
  <c r="K144" i="13"/>
  <c r="CC144" i="13" s="1"/>
  <c r="K1139" i="13"/>
  <c r="L1139" i="13" s="1"/>
  <c r="K1136" i="13"/>
  <c r="CC1136" i="13" s="1"/>
  <c r="K1133" i="13"/>
  <c r="CC1133" i="13" s="1"/>
  <c r="K273" i="13"/>
  <c r="CC273" i="13" s="1"/>
  <c r="K200" i="13"/>
  <c r="L200" i="13" s="1"/>
  <c r="K49" i="13"/>
  <c r="CC49" i="13" s="1"/>
  <c r="K161" i="13"/>
  <c r="CC161" i="13" s="1"/>
  <c r="K250" i="13"/>
  <c r="CC250" i="13" s="1"/>
  <c r="K350" i="13"/>
  <c r="L350" i="13" s="1"/>
  <c r="K353" i="13"/>
  <c r="CC353" i="13" s="1"/>
  <c r="K776" i="13"/>
  <c r="CC776" i="13" s="1"/>
  <c r="K748" i="13"/>
  <c r="CC748" i="13" s="1"/>
  <c r="K217" i="13"/>
  <c r="CC217" i="13" s="1"/>
  <c r="K315" i="13"/>
  <c r="L315" i="13" s="1"/>
  <c r="K774" i="13"/>
  <c r="CC774" i="13" s="1"/>
  <c r="K69" i="13"/>
  <c r="CC69" i="13" s="1"/>
  <c r="K756" i="13"/>
  <c r="CC756" i="13" s="1"/>
  <c r="K310" i="13"/>
  <c r="CC310" i="13" s="1"/>
  <c r="K927" i="13"/>
  <c r="L927" i="13" s="1"/>
  <c r="K371" i="13"/>
  <c r="CC371" i="13" s="1"/>
  <c r="K26" i="13"/>
  <c r="CC26" i="13" s="1"/>
  <c r="K298" i="13"/>
  <c r="CC298" i="13" s="1"/>
  <c r="K301" i="13"/>
  <c r="K1009" i="13"/>
  <c r="CC1009" i="13" s="1"/>
  <c r="K1012" i="13"/>
  <c r="CC1012" i="13" s="1"/>
  <c r="K295" i="13"/>
  <c r="CC295" i="13" s="1"/>
  <c r="K961" i="13"/>
  <c r="CC961" i="13" s="1"/>
  <c r="K710" i="13"/>
  <c r="CC710" i="13" s="1"/>
  <c r="K392" i="13"/>
  <c r="CC392" i="13" s="1"/>
  <c r="K548" i="13"/>
  <c r="CC548" i="13" s="1"/>
  <c r="K319" i="13"/>
  <c r="CC319" i="13" s="1"/>
  <c r="K387" i="13"/>
  <c r="CC387" i="13" s="1"/>
  <c r="K397" i="13"/>
  <c r="CC397" i="13" s="1"/>
  <c r="K816" i="13"/>
  <c r="L816" i="13" s="1"/>
  <c r="K823" i="13"/>
  <c r="CC823" i="13" s="1"/>
  <c r="K941" i="13"/>
  <c r="CC941" i="13" s="1"/>
  <c r="K539" i="13"/>
  <c r="CC539" i="13" s="1"/>
  <c r="K814" i="13"/>
  <c r="CC814" i="13" s="1"/>
  <c r="K929" i="13"/>
  <c r="CC929" i="13" s="1"/>
  <c r="K66" i="13"/>
  <c r="L66" i="13" s="1"/>
  <c r="K417" i="13"/>
  <c r="CC417" i="13" s="1"/>
  <c r="K866" i="13"/>
  <c r="CC866" i="13" s="1"/>
  <c r="K818" i="13"/>
  <c r="CC818" i="13" s="1"/>
  <c r="K896" i="13"/>
  <c r="CC896" i="13" s="1"/>
  <c r="K835" i="13"/>
  <c r="L835" i="13" s="1"/>
  <c r="K358" i="13"/>
  <c r="L358" i="13" s="1"/>
  <c r="K872" i="13"/>
  <c r="CC872" i="13" s="1"/>
  <c r="K532" i="13"/>
  <c r="L532" i="13" s="1"/>
  <c r="K900" i="13"/>
  <c r="CC900" i="13" s="1"/>
  <c r="K858" i="13"/>
  <c r="CC858" i="13" s="1"/>
  <c r="K1102" i="13"/>
  <c r="CC1102" i="13" s="1"/>
  <c r="K1105" i="13"/>
  <c r="CC1105" i="13" s="1"/>
  <c r="K1111" i="13"/>
  <c r="CC1111" i="13" s="1"/>
  <c r="K888" i="13"/>
  <c r="CC888" i="13" s="1"/>
  <c r="K865" i="13"/>
  <c r="CC865" i="13" s="1"/>
  <c r="K885" i="13"/>
  <c r="CC885" i="13" s="1"/>
  <c r="K881" i="13"/>
  <c r="CC881" i="13" s="1"/>
  <c r="K832" i="13"/>
  <c r="CC832" i="13" s="1"/>
  <c r="K1114" i="13"/>
  <c r="CC1114" i="13" s="1"/>
  <c r="K853" i="13"/>
  <c r="L853" i="13" s="1"/>
  <c r="K495" i="13"/>
  <c r="CC495" i="13" s="1"/>
  <c r="K498" i="13"/>
  <c r="CC498" i="13" s="1"/>
  <c r="K289" i="13"/>
  <c r="L289" i="13" s="1"/>
  <c r="K1123" i="13"/>
  <c r="L1123" i="13" s="1"/>
  <c r="K834" i="13"/>
  <c r="CC834" i="13" s="1"/>
  <c r="K462" i="13"/>
  <c r="CC462" i="13" s="1"/>
  <c r="K280" i="13"/>
  <c r="CC280" i="13" s="1"/>
  <c r="K277" i="13"/>
  <c r="CC277" i="13" s="1"/>
  <c r="K342" i="13"/>
  <c r="L342" i="13" s="1"/>
  <c r="K283" i="13"/>
  <c r="CC283" i="13" s="1"/>
  <c r="K286" i="13"/>
  <c r="CC286" i="13" s="1"/>
  <c r="K288" i="13"/>
  <c r="CC288" i="13" s="1"/>
  <c r="K254" i="13"/>
  <c r="L254" i="13" s="1"/>
  <c r="K222" i="13"/>
  <c r="CC222" i="13" s="1"/>
  <c r="K636" i="13"/>
  <c r="CC636" i="13" s="1"/>
  <c r="K224" i="13"/>
  <c r="L224" i="13" s="1"/>
  <c r="K227" i="13"/>
  <c r="L227" i="13" s="1"/>
  <c r="K38" i="13"/>
  <c r="CC38" i="13" s="1"/>
  <c r="K228" i="13"/>
  <c r="L228" i="13" s="1"/>
  <c r="K231" i="13"/>
  <c r="CC231" i="13" s="1"/>
  <c r="K35" i="13"/>
  <c r="CC35" i="13" s="1"/>
  <c r="K33" i="13"/>
  <c r="CC33" i="13" s="1"/>
  <c r="K101" i="13"/>
  <c r="CC101" i="13" s="1"/>
  <c r="K232" i="13"/>
  <c r="L232" i="13" s="1"/>
  <c r="K258" i="13"/>
  <c r="CC258" i="13" s="1"/>
  <c r="K235" i="13"/>
  <c r="L235" i="13" s="1"/>
  <c r="K236" i="13"/>
  <c r="CC236" i="13" s="1"/>
  <c r="K291" i="13"/>
  <c r="CC291" i="13" s="1"/>
  <c r="K255" i="13"/>
  <c r="CC255" i="13" s="1"/>
  <c r="K57" i="13"/>
  <c r="CC57" i="13" s="1"/>
  <c r="K36" i="13"/>
  <c r="L36" i="13" s="1"/>
  <c r="K241" i="13"/>
  <c r="L241" i="13" s="1"/>
  <c r="K53" i="13"/>
  <c r="CC53" i="13" s="1"/>
  <c r="K629" i="13"/>
  <c r="CC629" i="13" s="1"/>
  <c r="K662" i="13"/>
  <c r="CC662" i="13" s="1"/>
  <c r="K664" i="13"/>
  <c r="CC664" i="13" s="1"/>
  <c r="K703" i="13"/>
  <c r="CC703" i="13" s="1"/>
  <c r="K639" i="13"/>
  <c r="CC639" i="13" s="1"/>
  <c r="K605" i="13"/>
  <c r="CC605" i="13" s="1"/>
  <c r="K1045" i="13"/>
  <c r="L1045" i="13" s="1"/>
  <c r="K679" i="13"/>
  <c r="CC679" i="13" s="1"/>
  <c r="K657" i="13"/>
  <c r="CC657" i="13" s="1"/>
  <c r="K618" i="13"/>
  <c r="CC618" i="13" s="1"/>
  <c r="K612" i="13"/>
  <c r="CC612" i="13" s="1"/>
  <c r="K674" i="13"/>
  <c r="CC674" i="13" s="1"/>
  <c r="K22" i="13"/>
  <c r="CC22" i="13" s="1"/>
  <c r="K25" i="13"/>
  <c r="CC25" i="13" s="1"/>
  <c r="K488" i="13"/>
  <c r="CC488" i="13" s="1"/>
  <c r="K635" i="13"/>
  <c r="CC635" i="13" s="1"/>
  <c r="K686" i="13"/>
  <c r="CC686" i="13" s="1"/>
  <c r="K766" i="13"/>
  <c r="L766" i="13" s="1"/>
  <c r="K681" i="13"/>
  <c r="CC681" i="13" s="1"/>
  <c r="K682" i="13"/>
  <c r="CC682" i="13" s="1"/>
  <c r="K631" i="13"/>
  <c r="L631" i="13" s="1"/>
  <c r="K1161" i="13"/>
  <c r="L1161" i="13" s="1"/>
  <c r="L1162" i="13" s="1"/>
  <c r="K601" i="13"/>
  <c r="L601" i="13" s="1"/>
  <c r="K1021" i="13"/>
  <c r="L1021" i="13" s="1"/>
  <c r="K1022" i="13"/>
  <c r="CC1022" i="13" s="1"/>
  <c r="K1119" i="13"/>
  <c r="CC1119" i="13" s="1"/>
  <c r="K1017" i="13"/>
  <c r="CC1017" i="13" s="1"/>
  <c r="K1128" i="13"/>
  <c r="CC1128" i="13" s="1"/>
  <c r="K167" i="13"/>
  <c r="CC167" i="13" s="1"/>
  <c r="K75" i="13"/>
  <c r="CC75" i="13" s="1"/>
  <c r="K1187" i="13"/>
  <c r="CC1187" i="13" s="1"/>
  <c r="K1157" i="13"/>
  <c r="CC1157" i="13" s="1"/>
  <c r="K137" i="13"/>
  <c r="L137" i="13" s="1"/>
  <c r="K1060" i="13"/>
  <c r="CC1060" i="13" s="1"/>
  <c r="K1047" i="13"/>
  <c r="L1047" i="13" s="1"/>
  <c r="K1050" i="13"/>
  <c r="CC1050" i="13" s="1"/>
  <c r="K1053" i="13"/>
  <c r="CC1053" i="13" s="1"/>
  <c r="K1029" i="13"/>
  <c r="CC1029" i="13" s="1"/>
  <c r="K1191" i="13"/>
  <c r="CC1191" i="13" s="1"/>
  <c r="K1201" i="13"/>
  <c r="CC1201" i="13" s="1"/>
  <c r="K1171" i="13"/>
  <c r="CC1171" i="13" s="1"/>
  <c r="K1183" i="13"/>
  <c r="CC1183" i="13" s="1"/>
  <c r="K1209" i="13"/>
  <c r="CC1209" i="13" s="1"/>
  <c r="K1212" i="13"/>
  <c r="CC1212" i="13" s="1"/>
  <c r="K394" i="13"/>
  <c r="CC394" i="13" s="1"/>
  <c r="K136" i="13"/>
  <c r="L136" i="13" s="1"/>
  <c r="K245" i="13"/>
  <c r="CC245" i="13" s="1"/>
  <c r="K954" i="13"/>
  <c r="CC954" i="13" s="1"/>
  <c r="K1216" i="13"/>
  <c r="L1216" i="13" s="1"/>
  <c r="K97" i="13"/>
  <c r="CC97" i="13" s="1"/>
  <c r="K105" i="13"/>
  <c r="CC105" i="13" s="1"/>
  <c r="K91" i="13"/>
  <c r="CC91" i="13" s="1"/>
  <c r="K65" i="13"/>
  <c r="L65" i="13" s="1"/>
  <c r="K672" i="13"/>
  <c r="CC672" i="13" s="1"/>
  <c r="K96" i="13"/>
  <c r="CC96" i="13" s="1"/>
  <c r="K46" i="13"/>
  <c r="CC46" i="13" s="1"/>
  <c r="K135" i="13"/>
  <c r="CC135" i="13" s="1"/>
  <c r="K12" i="13"/>
  <c r="L12" i="13" s="1"/>
  <c r="K11" i="13"/>
  <c r="CC11" i="13" s="1"/>
  <c r="K1062" i="13"/>
  <c r="CC1062" i="13" s="1"/>
  <c r="K119" i="13"/>
  <c r="CC119" i="13" s="1"/>
  <c r="K493" i="13"/>
  <c r="CC493" i="13" s="1"/>
  <c r="K1014" i="13"/>
  <c r="CC1014" i="13" s="1"/>
  <c r="K174" i="13"/>
  <c r="CC174" i="13" s="1"/>
  <c r="K157" i="13"/>
  <c r="L157" i="13" s="1"/>
  <c r="K676" i="13"/>
  <c r="CC676" i="13" s="1"/>
  <c r="K667" i="13"/>
  <c r="CC667" i="13" s="1"/>
  <c r="K652" i="13"/>
  <c r="L652" i="13" s="1"/>
  <c r="K633" i="13"/>
  <c r="L633" i="13" s="1"/>
  <c r="K642" i="13"/>
  <c r="L642" i="13" s="1"/>
  <c r="K690" i="13"/>
  <c r="CC690" i="13" s="1"/>
  <c r="K598" i="13"/>
  <c r="CC598" i="13" s="1"/>
  <c r="K645" i="13"/>
  <c r="CC645" i="13" s="1"/>
  <c r="K648" i="13"/>
  <c r="CC648" i="13" s="1"/>
  <c r="K1190" i="13"/>
  <c r="CC1190" i="13" s="1"/>
  <c r="K697" i="13"/>
  <c r="L697" i="13" s="1"/>
  <c r="K700" i="13"/>
  <c r="CC700" i="13" s="1"/>
  <c r="K728" i="13"/>
  <c r="L728" i="13" s="1"/>
  <c r="K1036" i="13"/>
  <c r="L1036" i="13" s="1"/>
  <c r="K1039" i="13"/>
  <c r="CC1039" i="13" s="1"/>
  <c r="K1125" i="13"/>
  <c r="CC1125" i="13" s="1"/>
  <c r="K1070" i="13"/>
  <c r="L1070" i="13" s="1"/>
  <c r="K1056" i="13"/>
  <c r="L1056" i="13" s="1"/>
  <c r="K1041" i="13"/>
  <c r="L1041" i="13" s="1"/>
  <c r="K1044" i="13"/>
  <c r="CC1044" i="13" s="1"/>
  <c r="K574" i="13"/>
  <c r="CC574" i="13" s="1"/>
  <c r="K504" i="13"/>
  <c r="CC504" i="13" s="1"/>
  <c r="K98" i="13"/>
  <c r="CC98" i="13" s="1"/>
  <c r="K433" i="13"/>
  <c r="CC433" i="13" s="1"/>
  <c r="K546" i="13"/>
  <c r="CC546" i="13" s="1"/>
  <c r="K356" i="13"/>
  <c r="CC356" i="13" s="1"/>
  <c r="K561" i="13"/>
  <c r="CC561" i="13" s="1"/>
  <c r="K367" i="13"/>
  <c r="CC367" i="13" s="1"/>
  <c r="K409" i="13"/>
  <c r="CC409" i="13" s="1"/>
  <c r="K564" i="13"/>
  <c r="L564" i="13" s="1"/>
  <c r="K340" i="13"/>
  <c r="L340" i="13" s="1"/>
  <c r="K506" i="13"/>
  <c r="CC506" i="13" s="1"/>
  <c r="K382" i="13"/>
  <c r="L382" i="13" s="1"/>
  <c r="K423" i="13"/>
  <c r="CC423" i="13" s="1"/>
  <c r="K510" i="13"/>
  <c r="CC510" i="13" s="1"/>
  <c r="K536" i="13"/>
  <c r="CC536" i="13" s="1"/>
  <c r="K486" i="13"/>
  <c r="L486" i="13" s="1"/>
  <c r="K475" i="13"/>
  <c r="CC475" i="13" s="1"/>
  <c r="K802" i="13"/>
  <c r="CC802" i="13" s="1"/>
  <c r="K500" i="13"/>
  <c r="CC500" i="13" s="1"/>
  <c r="K871" i="13"/>
  <c r="CC871" i="13" s="1"/>
  <c r="K351" i="13"/>
  <c r="CC351" i="13" s="1"/>
  <c r="K213" i="13"/>
  <c r="L213" i="13" s="1"/>
  <c r="K717" i="13"/>
  <c r="CC717" i="13" s="1"/>
  <c r="K723" i="13"/>
  <c r="CC723" i="13" s="1"/>
  <c r="K725" i="13"/>
  <c r="CC725" i="13" s="1"/>
  <c r="K559" i="13"/>
  <c r="CC559" i="13" s="1"/>
  <c r="K68" i="13"/>
  <c r="L68" i="13" s="1"/>
  <c r="K736" i="13"/>
  <c r="CC736" i="13" s="1"/>
  <c r="K738" i="13"/>
  <c r="L738" i="13" s="1"/>
  <c r="K346" i="13"/>
  <c r="L346" i="13" s="1"/>
  <c r="K418" i="13"/>
  <c r="CC418" i="13" s="1"/>
  <c r="K1066" i="13"/>
  <c r="CC1066" i="13" s="1"/>
  <c r="K158" i="13"/>
  <c r="CC158" i="13" s="1"/>
  <c r="K692" i="13"/>
  <c r="CC692" i="13" s="1"/>
  <c r="K668" i="13"/>
  <c r="CC668" i="13" s="1"/>
  <c r="K653" i="13"/>
  <c r="CC653" i="13" s="1"/>
  <c r="K632" i="13"/>
  <c r="CC632" i="13" s="1"/>
  <c r="CC643" i="13"/>
  <c r="K691" i="13"/>
  <c r="CC691" i="13" s="1"/>
  <c r="K599" i="13"/>
  <c r="CC599" i="13" s="1"/>
  <c r="K646" i="13"/>
  <c r="CC646" i="13" s="1"/>
  <c r="K649" i="13"/>
  <c r="CC649" i="13" s="1"/>
  <c r="K1169" i="13"/>
  <c r="CC1169" i="13" s="1"/>
  <c r="K698" i="13"/>
  <c r="CC698" i="13" s="1"/>
  <c r="K746" i="13"/>
  <c r="CC746" i="13" s="1"/>
  <c r="K734" i="13"/>
  <c r="L734" i="13" s="1"/>
  <c r="K1037" i="13"/>
  <c r="CC1037" i="13" s="1"/>
  <c r="K1040" i="13"/>
  <c r="L1040" i="13" s="1"/>
  <c r="K1018" i="13"/>
  <c r="L1018" i="13" s="1"/>
  <c r="K999" i="13"/>
  <c r="L999" i="13" s="1"/>
  <c r="K1055" i="13"/>
  <c r="CC1055" i="13" s="1"/>
  <c r="K1042" i="13"/>
  <c r="CC1042" i="13" s="1"/>
  <c r="K427" i="13"/>
  <c r="L427" i="13" s="1"/>
  <c r="K514" i="13"/>
  <c r="L514" i="13" s="1"/>
  <c r="K503" i="13"/>
  <c r="CC503" i="13" s="1"/>
  <c r="K431" i="13"/>
  <c r="L431" i="13" s="1"/>
  <c r="K434" i="13"/>
  <c r="CC434" i="13" s="1"/>
  <c r="K354" i="13"/>
  <c r="L354" i="13" s="1"/>
  <c r="K357" i="13"/>
  <c r="CC357" i="13" s="1"/>
  <c r="K562" i="13"/>
  <c r="CC562" i="13" s="1"/>
  <c r="K407" i="13"/>
  <c r="L407" i="13" s="1"/>
  <c r="K565" i="13"/>
  <c r="CC565" i="13" s="1"/>
  <c r="K375" i="13"/>
  <c r="CC375" i="13" s="1"/>
  <c r="K534" i="13"/>
  <c r="K507" i="13"/>
  <c r="CC507" i="13" s="1"/>
  <c r="K381" i="13"/>
  <c r="CC381" i="13" s="1"/>
  <c r="K563" i="13"/>
  <c r="CC563" i="13" s="1"/>
  <c r="K509" i="13"/>
  <c r="CC509" i="13" s="1"/>
  <c r="K491" i="13"/>
  <c r="L491" i="13" s="1"/>
  <c r="K481" i="13"/>
  <c r="CC481" i="13" s="1"/>
  <c r="K521" i="13"/>
  <c r="L521" i="13" s="1"/>
  <c r="K543" i="13"/>
  <c r="L543" i="13" s="1"/>
  <c r="L544" i="13" s="1"/>
  <c r="K951" i="13"/>
  <c r="L951" i="13" s="1"/>
  <c r="K950" i="13"/>
  <c r="CC950" i="13" s="1"/>
  <c r="K1010" i="13"/>
  <c r="CC1010" i="13" s="1"/>
  <c r="K795" i="13"/>
  <c r="CC795" i="13" s="1"/>
  <c r="K677" i="13"/>
  <c r="CC677" i="13" s="1"/>
  <c r="K695" i="13"/>
  <c r="L695" i="13" s="1"/>
  <c r="K4" i="13"/>
  <c r="CC4" i="13" s="1"/>
  <c r="K979" i="13"/>
  <c r="CC979" i="13" s="1"/>
  <c r="K312" i="13"/>
  <c r="CC312" i="13" s="1"/>
  <c r="K306" i="13"/>
  <c r="CC306" i="13" s="1"/>
  <c r="K404" i="13"/>
  <c r="CC404" i="13" s="1"/>
  <c r="K457" i="13"/>
  <c r="CC457" i="13" s="1"/>
  <c r="K192" i="13"/>
  <c r="L192" i="13" s="1"/>
  <c r="K494" i="13"/>
  <c r="CC494" i="13" s="1"/>
  <c r="K659" i="13"/>
  <c r="CC659" i="13" s="1"/>
  <c r="K1188" i="13"/>
  <c r="CC1188" i="13" s="1"/>
  <c r="K218" i="13"/>
  <c r="CC218" i="13" s="1"/>
  <c r="K1007" i="13"/>
  <c r="CC1007" i="13" s="1"/>
  <c r="K1078" i="13"/>
  <c r="CC1078" i="13" s="1"/>
  <c r="K912" i="13"/>
  <c r="CC912" i="13" s="1"/>
  <c r="K807" i="13"/>
  <c r="CC807" i="13" s="1"/>
  <c r="K837" i="13"/>
  <c r="CC837" i="13" s="1"/>
  <c r="K1097" i="13"/>
  <c r="CC1097" i="13" s="1"/>
  <c r="K128" i="13"/>
  <c r="CC128" i="13" s="1"/>
  <c r="K764" i="13"/>
  <c r="CC764" i="13" s="1"/>
  <c r="K1150" i="13"/>
  <c r="CC1150" i="13" s="1"/>
  <c r="K1142" i="13"/>
  <c r="CC1142" i="13" s="1"/>
  <c r="K1141" i="13"/>
  <c r="CC1141" i="13" s="1"/>
  <c r="K1005" i="13"/>
  <c r="CC1005" i="13" s="1"/>
  <c r="K1000" i="13"/>
  <c r="CC1000" i="13" s="1"/>
  <c r="K998" i="13"/>
  <c r="CC998" i="13" s="1"/>
  <c r="K995" i="13"/>
  <c r="CC995" i="13" s="1"/>
  <c r="K989" i="13"/>
  <c r="CC989" i="13" s="1"/>
  <c r="K992" i="13"/>
  <c r="CC992" i="13" s="1"/>
  <c r="K469" i="13"/>
  <c r="CC469" i="13" s="1"/>
  <c r="K1138" i="13"/>
  <c r="CC1138" i="13" s="1"/>
  <c r="K260" i="13"/>
  <c r="L260" i="13" s="1"/>
  <c r="K263" i="13"/>
  <c r="CC263" i="13" s="1"/>
  <c r="K266" i="13"/>
  <c r="CC266" i="13" s="1"/>
  <c r="K269" i="13"/>
  <c r="CC269" i="13" s="1"/>
  <c r="K274" i="13"/>
  <c r="CC274" i="13" s="1"/>
  <c r="K199" i="13"/>
  <c r="CC199" i="13" s="1"/>
  <c r="K251" i="13"/>
  <c r="K60" i="13"/>
  <c r="CC60" i="13" s="1"/>
  <c r="K209" i="13"/>
  <c r="L209" i="13" s="1"/>
  <c r="K48" i="13"/>
  <c r="CC48" i="13" s="1"/>
  <c r="K211" i="13"/>
  <c r="CC211" i="13" s="1"/>
  <c r="K704" i="13"/>
  <c r="L704" i="13" s="1"/>
  <c r="K249" i="13"/>
  <c r="CC249" i="13" s="1"/>
  <c r="K718" i="13"/>
  <c r="CC718" i="13" s="1"/>
  <c r="K765" i="13"/>
  <c r="CC765" i="13" s="1"/>
  <c r="K729" i="13"/>
  <c r="L729" i="13" s="1"/>
  <c r="K732" i="13"/>
  <c r="CC732" i="13" s="1"/>
  <c r="K337" i="13"/>
  <c r="CC337" i="13" s="1"/>
  <c r="K343" i="13"/>
  <c r="CC343" i="13" s="1"/>
  <c r="K712" i="13"/>
  <c r="CC712" i="13" s="1"/>
  <c r="K576" i="13"/>
  <c r="CC576" i="13" s="1"/>
  <c r="K741" i="13"/>
  <c r="CC741" i="13" s="1"/>
  <c r="K348" i="13"/>
  <c r="CC348" i="13" s="1"/>
  <c r="K1067" i="13"/>
  <c r="CC1067" i="13" s="1"/>
  <c r="K580" i="13"/>
  <c r="L580" i="13" s="1"/>
  <c r="K556" i="13"/>
  <c r="CC556" i="13" s="1"/>
  <c r="K706" i="13"/>
  <c r="CC706" i="13" s="1"/>
  <c r="K296" i="13"/>
  <c r="CC296" i="13" s="1"/>
  <c r="K299" i="13"/>
  <c r="CC299" i="13" s="1"/>
  <c r="K302" i="13"/>
  <c r="CC302" i="13" s="1"/>
  <c r="K798" i="13"/>
  <c r="CC798" i="13" s="1"/>
  <c r="K189" i="13"/>
  <c r="CC189" i="13" s="1"/>
  <c r="K608" i="13"/>
  <c r="CC608" i="13" s="1"/>
  <c r="K687" i="13"/>
  <c r="CC687" i="13" s="1"/>
  <c r="K976" i="13"/>
  <c r="CC976" i="13" s="1"/>
  <c r="K303" i="13"/>
  <c r="CC303" i="13" s="1"/>
  <c r="K761" i="13"/>
  <c r="CC761" i="13" s="1"/>
  <c r="K519" i="13"/>
  <c r="CC519" i="13" s="1"/>
  <c r="K840" i="13"/>
  <c r="CC840" i="13" s="1"/>
  <c r="K934" i="13"/>
  <c r="CC934" i="13" s="1"/>
  <c r="K600" i="13"/>
  <c r="CC600" i="13" s="1"/>
  <c r="K452" i="13"/>
  <c r="CC452" i="13" s="1"/>
  <c r="K435" i="13"/>
  <c r="CC435" i="13" s="1"/>
  <c r="K549" i="13"/>
  <c r="CC549" i="13" s="1"/>
  <c r="K385" i="13"/>
  <c r="CC385" i="13" s="1"/>
  <c r="K547" i="13"/>
  <c r="CC547" i="13" s="1"/>
  <c r="K398" i="13"/>
  <c r="CC398" i="13" s="1"/>
  <c r="K841" i="13"/>
  <c r="CC841" i="13" s="1"/>
  <c r="K824" i="13"/>
  <c r="CC824" i="13" s="1"/>
  <c r="K517" i="13"/>
  <c r="CC517" i="13" s="1"/>
  <c r="K1079" i="13"/>
  <c r="L1079" i="13" s="1"/>
  <c r="K815" i="13"/>
  <c r="CC815" i="13" s="1"/>
  <c r="K377" i="13"/>
  <c r="L377" i="13" s="1"/>
  <c r="K67" i="13"/>
  <c r="CC67" i="13" s="1"/>
  <c r="K569" i="13"/>
  <c r="CC569" i="13" s="1"/>
  <c r="K919" i="13"/>
  <c r="CC919" i="13" s="1"/>
  <c r="K819" i="13"/>
  <c r="CC819" i="13" s="1"/>
  <c r="K829" i="13"/>
  <c r="CC829" i="13" s="1"/>
  <c r="K836" i="13"/>
  <c r="CC836" i="13" s="1"/>
  <c r="K359" i="13"/>
  <c r="CC359" i="13" s="1"/>
  <c r="K873" i="13"/>
  <c r="CC873" i="13" s="1"/>
  <c r="K831" i="13"/>
  <c r="CC831" i="13" s="1"/>
  <c r="K901" i="13"/>
  <c r="CC901" i="13" s="1"/>
  <c r="K859" i="13"/>
  <c r="CC859" i="13" s="1"/>
  <c r="K1103" i="13"/>
  <c r="CC1103" i="13" s="1"/>
  <c r="K1109" i="13"/>
  <c r="CC1109" i="13" s="1"/>
  <c r="K1112" i="13"/>
  <c r="CC1112" i="13" s="1"/>
  <c r="K889" i="13"/>
  <c r="CC889" i="13" s="1"/>
  <c r="K886" i="13"/>
  <c r="CC886" i="13" s="1"/>
  <c r="K883" i="13"/>
  <c r="CC883" i="13" s="1"/>
  <c r="K880" i="13"/>
  <c r="CC880" i="13" s="1"/>
  <c r="K947" i="13"/>
  <c r="CC947" i="13" s="1"/>
  <c r="K907" i="13"/>
  <c r="CC907" i="13" s="1"/>
  <c r="K854" i="13"/>
  <c r="CC854" i="13" s="1"/>
  <c r="K496" i="13"/>
  <c r="CC496" i="13" s="1"/>
  <c r="K935" i="13"/>
  <c r="L935" i="13" s="1"/>
  <c r="K220" i="13"/>
  <c r="CC220" i="13" s="1"/>
  <c r="K344" i="13"/>
  <c r="CC344" i="13" s="1"/>
  <c r="K833" i="13"/>
  <c r="CC833" i="13" s="1"/>
  <c r="K757" i="13"/>
  <c r="CC757" i="13" s="1"/>
  <c r="K281" i="13"/>
  <c r="CC281" i="13" s="1"/>
  <c r="K278" i="13"/>
  <c r="CC278" i="13" s="1"/>
  <c r="K284" i="13"/>
  <c r="CC284" i="13" s="1"/>
  <c r="K294" i="13"/>
  <c r="K874" i="13"/>
  <c r="L874" i="13" s="1"/>
  <c r="K221" i="13"/>
  <c r="CC221" i="13" s="1"/>
  <c r="K223" i="13"/>
  <c r="L223" i="13" s="1"/>
  <c r="K637" i="13"/>
  <c r="CC637" i="13" s="1"/>
  <c r="K225" i="13"/>
  <c r="L225" i="13" s="1"/>
  <c r="K44" i="13"/>
  <c r="CC44" i="13" s="1"/>
  <c r="K39" i="13"/>
  <c r="CC39" i="13" s="1"/>
  <c r="K229" i="13"/>
  <c r="CC229" i="13" s="1"/>
  <c r="K248" i="13"/>
  <c r="CC248" i="13" s="1"/>
  <c r="K169" i="13"/>
  <c r="CC169" i="13" s="1"/>
  <c r="K170" i="13"/>
  <c r="CC170" i="13" s="1"/>
  <c r="K172" i="13"/>
  <c r="CC172" i="13" s="1"/>
  <c r="K233" i="13"/>
  <c r="CC233" i="13" s="1"/>
  <c r="K42" i="13"/>
  <c r="L42" i="13" s="1"/>
  <c r="K257" i="13"/>
  <c r="CC257" i="13" s="1"/>
  <c r="K238" i="13"/>
  <c r="CC238" i="13" s="1"/>
  <c r="K239" i="13"/>
  <c r="CC239" i="13" s="1"/>
  <c r="K240" i="13"/>
  <c r="CC240" i="13" s="1"/>
  <c r="K58" i="13"/>
  <c r="CC58" i="13" s="1"/>
  <c r="K179" i="13"/>
  <c r="CC179" i="13" s="1"/>
  <c r="K242" i="13"/>
  <c r="CC242" i="13" s="1"/>
  <c r="K54" i="13"/>
  <c r="CC54" i="13" s="1"/>
  <c r="K630" i="13"/>
  <c r="CC630" i="13" s="1"/>
  <c r="K663" i="13"/>
  <c r="CC663" i="13" s="1"/>
  <c r="K665" i="13"/>
  <c r="CC665" i="13" s="1"/>
  <c r="K733" i="13"/>
  <c r="CC733" i="13" s="1"/>
  <c r="K31" i="13"/>
  <c r="L31" i="13" s="1"/>
  <c r="K29" i="13"/>
  <c r="CC29" i="13" s="1"/>
  <c r="K1046" i="13"/>
  <c r="CC1046" i="13" s="1"/>
  <c r="K655" i="13"/>
  <c r="CC655" i="13" s="1"/>
  <c r="K658" i="13"/>
  <c r="CC658" i="13" s="1"/>
  <c r="K615" i="13"/>
  <c r="L615" i="13" s="1"/>
  <c r="K613" i="13"/>
  <c r="CC613" i="13" s="1"/>
  <c r="K177" i="13"/>
  <c r="L177" i="13" s="1"/>
  <c r="K23" i="13"/>
  <c r="CC23" i="13" s="1"/>
  <c r="K178" i="13"/>
  <c r="CC178" i="13" s="1"/>
  <c r="K489" i="13"/>
  <c r="CC489" i="13" s="1"/>
  <c r="K669" i="13"/>
  <c r="CC669" i="13" s="1"/>
  <c r="K670" i="13"/>
  <c r="CC670" i="13" s="1"/>
  <c r="K767" i="13"/>
  <c r="CC767" i="13" s="1"/>
  <c r="K624" i="13"/>
  <c r="CC624" i="13" s="1"/>
  <c r="K683" i="13"/>
  <c r="CC683" i="13" s="1"/>
  <c r="K628" i="13"/>
  <c r="L628" i="13" s="1"/>
  <c r="K1058" i="13"/>
  <c r="L1058" i="13" s="1"/>
  <c r="L1059" i="13" s="1"/>
  <c r="K602" i="13"/>
  <c r="CC602" i="13" s="1"/>
  <c r="K1020" i="13"/>
  <c r="CC1020" i="13" s="1"/>
  <c r="K1023" i="13"/>
  <c r="CC1023" i="13" s="1"/>
  <c r="K1015" i="13"/>
  <c r="L1015" i="13" s="1"/>
  <c r="K1126" i="13"/>
  <c r="CC1126" i="13" s="1"/>
  <c r="K71" i="13"/>
  <c r="CC71" i="13" s="1"/>
  <c r="K73" i="13"/>
  <c r="CC73" i="13" s="1"/>
  <c r="K76" i="13"/>
  <c r="CC76" i="13" s="1"/>
  <c r="K1186" i="13"/>
  <c r="CC1186" i="13" s="1"/>
  <c r="K85" i="13"/>
  <c r="CC85" i="13" s="1"/>
  <c r="K138" i="13"/>
  <c r="CC138" i="13" s="1"/>
  <c r="K122" i="13"/>
  <c r="L122" i="13" s="1"/>
  <c r="K1048" i="13"/>
  <c r="CC1048" i="13" s="1"/>
  <c r="K1051" i="13"/>
  <c r="CC1051" i="13" s="1"/>
  <c r="K1054" i="13"/>
  <c r="CC1054" i="13" s="1"/>
  <c r="K1035" i="13"/>
  <c r="CC1035" i="13" s="1"/>
  <c r="K1199" i="13"/>
  <c r="CC1199" i="13" s="1"/>
  <c r="K1202" i="13"/>
  <c r="CC1202" i="13" s="1"/>
  <c r="K1170" i="13"/>
  <c r="CC1170" i="13" s="1"/>
  <c r="K1207" i="13"/>
  <c r="CC1207" i="13" s="1"/>
  <c r="K1210" i="13"/>
  <c r="CC1210" i="13" s="1"/>
  <c r="K425" i="13"/>
  <c r="L425" i="13" s="1"/>
  <c r="K395" i="13"/>
  <c r="CC395" i="13" s="1"/>
  <c r="K610" i="13"/>
  <c r="CC610" i="13" s="1"/>
  <c r="K953" i="13"/>
  <c r="CC953" i="13" s="1"/>
  <c r="K955" i="13"/>
  <c r="L955" i="13" s="1"/>
  <c r="K1217" i="13"/>
  <c r="CC1217" i="13" s="1"/>
  <c r="K103" i="13"/>
  <c r="CC103" i="13" s="1"/>
  <c r="K1071" i="13"/>
  <c r="CC1071" i="13" s="1"/>
  <c r="K92" i="13"/>
  <c r="CC92" i="13" s="1"/>
  <c r="K162" i="13"/>
  <c r="CC162" i="13" s="1"/>
  <c r="K41" i="13"/>
  <c r="CC41" i="13" s="1"/>
  <c r="K94" i="13"/>
  <c r="CC94" i="13" s="1"/>
  <c r="K47" i="13"/>
  <c r="CC47" i="13" s="1"/>
  <c r="K89" i="13"/>
  <c r="CC89" i="13" s="1"/>
  <c r="K168" i="13"/>
  <c r="CC168" i="13" s="1"/>
  <c r="K15" i="13"/>
  <c r="L15" i="13" s="1"/>
  <c r="K117" i="13"/>
  <c r="CC117" i="13" s="1"/>
  <c r="K115" i="13"/>
  <c r="CC115" i="13" s="1"/>
  <c r="K804" i="13"/>
  <c r="CC804" i="13" s="1"/>
  <c r="K811" i="13"/>
  <c r="CC811" i="13" s="1"/>
  <c r="K1107" i="13"/>
  <c r="CC1107" i="13" s="1"/>
  <c r="K13" i="13"/>
  <c r="CC13" i="13" s="1"/>
  <c r="K529" i="13"/>
  <c r="CC529" i="13" s="1"/>
  <c r="K531" i="13"/>
  <c r="CC531" i="13" s="1"/>
  <c r="K195" i="13"/>
  <c r="L195" i="13" s="1"/>
  <c r="K1148" i="13"/>
  <c r="CC1148" i="13" s="1"/>
  <c r="K390" i="13"/>
  <c r="CC390" i="13" s="1"/>
  <c r="K466" i="13"/>
  <c r="CC466" i="13" s="1"/>
  <c r="K1135" i="13"/>
  <c r="CC1135" i="13" s="1"/>
  <c r="K272" i="13"/>
  <c r="CC272" i="13" s="1"/>
  <c r="K203" i="13"/>
  <c r="CC203" i="13" s="1"/>
  <c r="K206" i="13"/>
  <c r="CC206" i="13" s="1"/>
  <c r="K219" i="13"/>
  <c r="CC219" i="13" s="1"/>
  <c r="K246" i="13"/>
  <c r="CC246" i="13" s="1"/>
  <c r="K777" i="13"/>
  <c r="CC777" i="13" s="1"/>
  <c r="K749" i="13"/>
  <c r="CC749" i="13" s="1"/>
  <c r="K558" i="13"/>
  <c r="CC558" i="13" s="1"/>
  <c r="K742" i="13"/>
  <c r="CC742" i="13" s="1"/>
  <c r="K775" i="13"/>
  <c r="L775" i="13" s="1"/>
  <c r="K70" i="13"/>
  <c r="CC70" i="13" s="1"/>
  <c r="K341" i="13"/>
  <c r="CC341" i="13" s="1"/>
  <c r="K333" i="13"/>
  <c r="CC333" i="13" s="1"/>
  <c r="K711" i="13"/>
  <c r="CC711" i="13" s="1"/>
  <c r="K372" i="13"/>
  <c r="CC372" i="13" s="1"/>
  <c r="K363" i="13"/>
  <c r="L363" i="13" s="1"/>
  <c r="K106" i="13"/>
  <c r="CC106" i="13" s="1"/>
  <c r="K121" i="13"/>
  <c r="CC121" i="13" s="1"/>
  <c r="K27" i="13"/>
  <c r="CC27" i="13" s="1"/>
  <c r="K485" i="13"/>
  <c r="CC485" i="13" s="1"/>
  <c r="K577" i="13"/>
  <c r="CC577" i="13" s="1"/>
  <c r="K797" i="13"/>
  <c r="CC797" i="13" s="1"/>
  <c r="K801" i="13"/>
  <c r="CC801" i="13" s="1"/>
  <c r="K9" i="13"/>
  <c r="CC9" i="13" s="1"/>
  <c r="K985" i="13"/>
  <c r="CC985" i="13" s="1"/>
  <c r="K982" i="13"/>
  <c r="CC982" i="13" s="1"/>
  <c r="K702" i="13"/>
  <c r="CC702" i="13" s="1"/>
  <c r="K309" i="13"/>
  <c r="CC309" i="13" s="1"/>
  <c r="K763" i="13"/>
  <c r="CC763" i="13" s="1"/>
  <c r="K708" i="13"/>
  <c r="CC708" i="13" s="1"/>
  <c r="K661" i="13"/>
  <c r="CC661" i="13" s="1"/>
  <c r="K1076" i="13"/>
  <c r="CC1076" i="13" s="1"/>
  <c r="K926" i="13"/>
  <c r="L926" i="13" s="1"/>
  <c r="K911" i="13"/>
  <c r="CC911" i="13" s="1"/>
  <c r="K805" i="13"/>
  <c r="CC805" i="13" s="1"/>
  <c r="K808" i="13"/>
  <c r="CC808" i="13" s="1"/>
  <c r="K812" i="13"/>
  <c r="CC812" i="13" s="1"/>
  <c r="K909" i="13"/>
  <c r="CC909" i="13" s="1"/>
  <c r="K1098" i="13"/>
  <c r="CC1098" i="13" s="1"/>
  <c r="K109" i="13"/>
  <c r="CC109" i="13" s="1"/>
  <c r="K194" i="13"/>
  <c r="L194" i="13" s="1"/>
  <c r="K14" i="13"/>
  <c r="CC14" i="13" s="1"/>
  <c r="K582" i="13"/>
  <c r="CC582" i="13" s="1"/>
  <c r="K530" i="13"/>
  <c r="CC530" i="13" s="1"/>
  <c r="K196" i="13"/>
  <c r="CC196" i="13" s="1"/>
  <c r="K140" i="13"/>
  <c r="CC140" i="13" s="1"/>
  <c r="K1149" i="13"/>
  <c r="CC1149" i="13" s="1"/>
  <c r="K1147" i="13"/>
  <c r="CC1147" i="13" s="1"/>
  <c r="K1194" i="13"/>
  <c r="CC1194" i="13" s="1"/>
  <c r="K1140" i="13"/>
  <c r="CC1140" i="13" s="1"/>
  <c r="K1004" i="13"/>
  <c r="CC1004" i="13" s="1"/>
  <c r="K988" i="13"/>
  <c r="CC988" i="13" s="1"/>
  <c r="K997" i="13"/>
  <c r="CC997" i="13" s="1"/>
  <c r="K994" i="13"/>
  <c r="CC994" i="13" s="1"/>
  <c r="K990" i="13"/>
  <c r="CC990" i="13" s="1"/>
  <c r="K411" i="13"/>
  <c r="CC411" i="13" s="1"/>
  <c r="K464" i="13"/>
  <c r="CC464" i="13" s="1"/>
  <c r="K467" i="13"/>
  <c r="CC467" i="13" s="1"/>
  <c r="K579" i="13"/>
  <c r="CC579" i="13" s="1"/>
  <c r="K1137" i="13"/>
  <c r="CC1137" i="13" s="1"/>
  <c r="K1134" i="13"/>
  <c r="CC1134" i="13" s="1"/>
  <c r="K261" i="13"/>
  <c r="CC261" i="13" s="1"/>
  <c r="K264" i="13"/>
  <c r="CC264" i="13" s="1"/>
  <c r="K267" i="13"/>
  <c r="CC267" i="13" s="1"/>
  <c r="K270" i="13"/>
  <c r="CC270" i="13" s="1"/>
  <c r="K259" i="13"/>
  <c r="CC259" i="13" s="1"/>
  <c r="K275" i="13"/>
  <c r="CC275" i="13" s="1"/>
  <c r="K198" i="13"/>
  <c r="CC198" i="13" s="1"/>
  <c r="K252" i="13"/>
  <c r="CC252" i="13" s="1"/>
  <c r="K204" i="13"/>
  <c r="CC204" i="13" s="1"/>
  <c r="K713" i="13"/>
  <c r="L713" i="13" s="1"/>
  <c r="K207" i="13"/>
  <c r="CC207" i="13" s="1"/>
  <c r="K210" i="13"/>
  <c r="CC210" i="13" s="1"/>
  <c r="K160" i="13"/>
  <c r="CC160" i="13" s="1"/>
  <c r="K212" i="13"/>
  <c r="CC212" i="13" s="1"/>
  <c r="K705" i="13"/>
  <c r="CC705" i="13" s="1"/>
  <c r="K352" i="13"/>
  <c r="CC352" i="13" s="1"/>
  <c r="K292" i="13"/>
  <c r="CC292" i="13" s="1"/>
  <c r="K293" i="13"/>
  <c r="CC293" i="13" s="1"/>
  <c r="K215" i="13"/>
  <c r="CC215" i="13" s="1"/>
  <c r="K715" i="13"/>
  <c r="CC715" i="13" s="1"/>
  <c r="K322" i="13"/>
  <c r="CC322" i="13" s="1"/>
  <c r="K719" i="13"/>
  <c r="CC719" i="13" s="1"/>
  <c r="K722" i="13"/>
  <c r="L722" i="13" s="1"/>
  <c r="K724" i="13"/>
  <c r="CC724" i="13" s="1"/>
  <c r="K726" i="13"/>
  <c r="CC726" i="13" s="1"/>
  <c r="K747" i="13"/>
  <c r="CC747" i="13" s="1"/>
  <c r="K730" i="13"/>
  <c r="CC730" i="13" s="1"/>
  <c r="K721" i="13"/>
  <c r="CC721" i="13" s="1"/>
  <c r="K750" i="13"/>
  <c r="CC750" i="13" s="1"/>
  <c r="K316" i="13"/>
  <c r="CC316" i="13" s="1"/>
  <c r="K318" i="13"/>
  <c r="CC318" i="13" s="1"/>
  <c r="K773" i="13"/>
  <c r="CC773" i="13" s="1"/>
  <c r="K378" i="13"/>
  <c r="CC378" i="13" s="1"/>
  <c r="K77" i="13"/>
  <c r="CC77" i="13" s="1"/>
  <c r="K78" i="13"/>
  <c r="CC78" i="13" s="1"/>
  <c r="K339" i="13"/>
  <c r="CC339" i="13" s="1"/>
  <c r="K770" i="13"/>
  <c r="CC770" i="13" s="1"/>
  <c r="K331" i="13"/>
  <c r="CC331" i="13" s="1"/>
  <c r="K334" i="13"/>
  <c r="CC334" i="13" s="1"/>
  <c r="K709" i="13"/>
  <c r="CC709" i="13" s="1"/>
  <c r="K345" i="13"/>
  <c r="CC345" i="13" s="1"/>
  <c r="K383" i="13"/>
  <c r="CC383" i="13" s="1"/>
  <c r="K755" i="13"/>
  <c r="CC755" i="13" s="1"/>
  <c r="K739" i="13"/>
  <c r="CC739" i="13" s="1"/>
  <c r="K743" i="13"/>
  <c r="CC743" i="13" s="1"/>
  <c r="K347" i="13"/>
  <c r="CC347" i="13" s="1"/>
  <c r="K567" i="13"/>
  <c r="CC567" i="13" s="1"/>
  <c r="K1093" i="13"/>
  <c r="L1093" i="13" s="1"/>
  <c r="L1094" i="13" s="1"/>
  <c r="L1095" i="13" s="1"/>
  <c r="L1096" i="13" s="1"/>
  <c r="K328" i="13"/>
  <c r="L328" i="13" s="1"/>
  <c r="K419" i="13"/>
  <c r="CC419" i="13" s="1"/>
  <c r="K373" i="13"/>
  <c r="CC373" i="13" s="1"/>
  <c r="K364" i="13"/>
  <c r="CC364" i="13" s="1"/>
  <c r="K175" i="13"/>
  <c r="CC175" i="13" s="1"/>
  <c r="K173" i="13"/>
  <c r="CC173" i="13" s="1"/>
  <c r="K28" i="13"/>
  <c r="CC28" i="13" s="1"/>
  <c r="K554" i="13"/>
  <c r="CC554" i="13" s="1"/>
  <c r="K557" i="13"/>
  <c r="CC557" i="13" s="1"/>
  <c r="K430" i="13"/>
  <c r="L430" i="13" s="1"/>
  <c r="AC813" i="13"/>
  <c r="AC911" i="13"/>
  <c r="AC804" i="13"/>
  <c r="AC808" i="13"/>
  <c r="AC197" i="13"/>
  <c r="AC10" i="13"/>
  <c r="AC1062" i="13"/>
  <c r="AC1200" i="13"/>
  <c r="AC1171" i="13"/>
  <c r="AC1211" i="13"/>
  <c r="AC394" i="13"/>
  <c r="AC1007" i="13"/>
  <c r="AC66" i="13"/>
  <c r="AC819" i="13"/>
  <c r="AC244" i="13"/>
  <c r="AC954" i="13"/>
  <c r="AC1216" i="13"/>
  <c r="AC91" i="13"/>
  <c r="AC162" i="13"/>
  <c r="AC462" i="13"/>
  <c r="AC602" i="13"/>
  <c r="AC1146" i="13"/>
  <c r="AC998" i="13"/>
  <c r="AC390" i="13"/>
  <c r="AC467" i="13"/>
  <c r="AC999" i="13"/>
  <c r="AC1055" i="13"/>
  <c r="AC1108" i="13"/>
  <c r="AC1044" i="13"/>
  <c r="AC428" i="13"/>
  <c r="AC433" i="13"/>
  <c r="AC858" i="13"/>
  <c r="AC855" i="13"/>
  <c r="AC1065" i="13"/>
  <c r="AC118" i="13"/>
  <c r="AC174" i="13"/>
  <c r="AC492" i="13"/>
  <c r="AC806" i="13"/>
  <c r="AC896" i="13"/>
  <c r="AC902" i="13"/>
  <c r="AC610" i="13"/>
  <c r="AC545" i="13"/>
  <c r="AC1005" i="13"/>
  <c r="AC988" i="13"/>
  <c r="AC514" i="13"/>
  <c r="AC99" i="13"/>
  <c r="AC481" i="13"/>
  <c r="AC476" i="13"/>
  <c r="AC7" i="13"/>
  <c r="AC515" i="13"/>
  <c r="AC385" i="13"/>
  <c r="AC841" i="13"/>
  <c r="AC940" i="13"/>
  <c r="AC279" i="13"/>
  <c r="AC669" i="13"/>
  <c r="AC631" i="13"/>
  <c r="AC1049" i="13"/>
  <c r="AC1051" i="13"/>
  <c r="AC1034" i="13"/>
  <c r="AC761" i="13"/>
  <c r="AC600" i="13"/>
  <c r="AC184" i="13"/>
  <c r="AC758" i="13"/>
  <c r="AC1193" i="13"/>
  <c r="AC909" i="13"/>
  <c r="AC513" i="13"/>
  <c r="AC996" i="13"/>
  <c r="AC389" i="13"/>
  <c r="AC466" i="13"/>
  <c r="AC262" i="13"/>
  <c r="AC266" i="13"/>
  <c r="AC270" i="13"/>
  <c r="AC273" i="13"/>
  <c r="AC976" i="13"/>
  <c r="AC701" i="13"/>
  <c r="AC781" i="13"/>
  <c r="AC810" i="13"/>
  <c r="AC1150" i="13"/>
  <c r="AC1196" i="13"/>
  <c r="AC318" i="13"/>
  <c r="AC822" i="13"/>
  <c r="AC941" i="13"/>
  <c r="AC495" i="13"/>
  <c r="AC703" i="13"/>
  <c r="AC31" i="13"/>
  <c r="AC30" i="13"/>
  <c r="AC679" i="13"/>
  <c r="AC658" i="13"/>
  <c r="AC616" i="13"/>
  <c r="AC674" i="13"/>
  <c r="AC23" i="13"/>
  <c r="AC85" i="13"/>
  <c r="AC103" i="13"/>
  <c r="AC1072" i="13"/>
  <c r="AC47" i="13"/>
  <c r="AC90" i="13"/>
  <c r="AC500" i="13"/>
  <c r="AC725" i="13"/>
  <c r="AC726" i="13"/>
  <c r="AC435" i="13"/>
  <c r="AC830" i="13"/>
  <c r="AC532" i="13"/>
  <c r="AC900" i="13"/>
  <c r="AC1101" i="13"/>
  <c r="AC220" i="13"/>
  <c r="AC570" i="13"/>
  <c r="AC757" i="13"/>
  <c r="AC767" i="13"/>
  <c r="AC1157" i="13"/>
  <c r="AC245" i="13"/>
  <c r="AC955" i="13"/>
  <c r="AC95" i="13"/>
  <c r="AC46" i="13"/>
  <c r="AC117" i="13"/>
  <c r="AC114" i="13"/>
  <c r="AC116" i="13"/>
  <c r="AC653" i="13"/>
  <c r="AC434" i="13"/>
  <c r="AC355" i="13"/>
  <c r="AC561" i="13"/>
  <c r="AC367" i="13"/>
  <c r="AC565" i="13"/>
  <c r="AC564" i="13"/>
  <c r="AC533" i="13"/>
  <c r="AC506" i="13"/>
  <c r="AC749" i="13"/>
  <c r="AC330" i="13"/>
  <c r="AC358" i="13"/>
  <c r="AC496" i="13"/>
  <c r="AC282" i="13"/>
  <c r="AC286" i="13"/>
  <c r="AC183" i="13"/>
  <c r="AC231" i="13"/>
  <c r="AC169" i="13"/>
  <c r="AC171" i="13"/>
  <c r="AC50" i="13"/>
  <c r="AC605" i="13"/>
  <c r="AC1046" i="13"/>
  <c r="AC656" i="13"/>
  <c r="AC618" i="13"/>
  <c r="AC613" i="13"/>
  <c r="AC21" i="13"/>
  <c r="AC25" i="13"/>
  <c r="AC1126" i="13"/>
  <c r="AC1050" i="13"/>
  <c r="AC1054" i="13"/>
  <c r="AC1035" i="13"/>
  <c r="AC1170" i="13"/>
  <c r="AC1207" i="13"/>
  <c r="AC409" i="13"/>
  <c r="AC382" i="13"/>
  <c r="AC563" i="13"/>
  <c r="AC509" i="13"/>
  <c r="AC190" i="13"/>
  <c r="AC985" i="13"/>
  <c r="AC308" i="13"/>
  <c r="AC519" i="13"/>
  <c r="AC782" i="13"/>
  <c r="AC934" i="13"/>
  <c r="AC595" i="13"/>
  <c r="AC959" i="13"/>
  <c r="AC811" i="13"/>
  <c r="AC530" i="13"/>
  <c r="AC140" i="13"/>
  <c r="AC1148" i="13"/>
  <c r="AC995" i="13"/>
  <c r="AC1138" i="13"/>
  <c r="AC1137" i="13"/>
  <c r="AC263" i="13"/>
  <c r="AC267" i="13"/>
  <c r="AC271" i="13"/>
  <c r="AC274" i="13"/>
  <c r="AC161" i="13"/>
  <c r="AC352" i="13"/>
  <c r="AC716" i="13"/>
  <c r="AC748" i="13"/>
  <c r="AC750" i="13"/>
  <c r="AC558" i="13"/>
  <c r="AC316" i="13"/>
  <c r="AC377" i="13"/>
  <c r="AC516" i="13"/>
  <c r="AC359" i="13"/>
  <c r="AC867" i="13"/>
  <c r="AC901" i="13"/>
  <c r="AC688" i="13"/>
  <c r="AC977" i="13"/>
  <c r="AC305" i="13"/>
  <c r="AC306" i="13"/>
  <c r="AC494" i="13"/>
  <c r="AC603" i="13"/>
  <c r="AC1098" i="13"/>
  <c r="AC1100" i="13"/>
  <c r="AC1107" i="13"/>
  <c r="AC14" i="13"/>
  <c r="AC1140" i="13"/>
  <c r="AC993" i="13"/>
  <c r="AC989" i="13"/>
  <c r="AC992" i="13"/>
  <c r="AC411" i="13"/>
  <c r="AC208" i="13"/>
  <c r="AC723" i="13"/>
  <c r="AC773" i="13"/>
  <c r="AC331" i="13"/>
  <c r="AC342" i="13"/>
  <c r="AC709" i="13"/>
  <c r="AC121" i="13"/>
  <c r="AC549" i="13"/>
  <c r="AC362" i="13"/>
  <c r="AC547" i="13"/>
  <c r="AC388" i="13"/>
  <c r="AC446" i="13"/>
  <c r="AC816" i="13"/>
  <c r="AC1079" i="13"/>
  <c r="AC815" i="13"/>
  <c r="AC928" i="13"/>
  <c r="AC836" i="13"/>
  <c r="AC1114" i="13"/>
  <c r="AC498" i="13"/>
  <c r="AC40" i="13"/>
  <c r="AC984" i="13"/>
  <c r="AC457" i="13"/>
  <c r="AC458" i="13"/>
  <c r="AC493" i="13"/>
  <c r="AC1077" i="13"/>
  <c r="AC1078" i="13"/>
  <c r="AC812" i="13"/>
  <c r="AC1097" i="13"/>
  <c r="AC582" i="13"/>
  <c r="AC583" i="13"/>
  <c r="AC195" i="13"/>
  <c r="AC1147" i="13"/>
  <c r="AC1133" i="13"/>
  <c r="AC49" i="13"/>
  <c r="AC211" i="13"/>
  <c r="AC353" i="13"/>
  <c r="AC717" i="13"/>
  <c r="AC742" i="13"/>
  <c r="AC778" i="13"/>
  <c r="AC310" i="13"/>
  <c r="AC28" i="13"/>
  <c r="AC485" i="13"/>
  <c r="AC391" i="13"/>
  <c r="AC548" i="13"/>
  <c r="AC387" i="13"/>
  <c r="AC417" i="13"/>
  <c r="AC569" i="13"/>
  <c r="AC952" i="13"/>
  <c r="AC866" i="13"/>
  <c r="AC872" i="13"/>
  <c r="AC873" i="13"/>
  <c r="AC897" i="13"/>
  <c r="AC281" i="13"/>
  <c r="AC257" i="13"/>
  <c r="AC1113" i="13"/>
  <c r="AC854" i="13"/>
  <c r="AC935" i="13"/>
  <c r="AC256" i="13"/>
  <c r="AC834" i="13"/>
  <c r="AC277" i="13"/>
  <c r="AC37" i="13"/>
  <c r="AC230" i="13"/>
  <c r="AC35" i="13"/>
  <c r="AC170" i="13"/>
  <c r="AC100" i="13"/>
  <c r="AC234" i="13"/>
  <c r="AC258" i="13"/>
  <c r="AC235" i="13"/>
  <c r="AC179" i="13"/>
  <c r="AC61" i="13"/>
  <c r="AC639" i="13"/>
  <c r="AC29" i="13"/>
  <c r="AC654" i="13"/>
  <c r="AC657" i="13"/>
  <c r="AC615" i="13"/>
  <c r="AC614" i="13"/>
  <c r="AC22" i="13"/>
  <c r="AC178" i="13"/>
  <c r="AC489" i="13"/>
  <c r="AC634" i="13"/>
  <c r="AC681" i="13"/>
  <c r="AC1058" i="13"/>
  <c r="AC1057" i="13"/>
  <c r="AC1033" i="13"/>
  <c r="AC1127" i="13"/>
  <c r="AC1128" i="13"/>
  <c r="AC167" i="13"/>
  <c r="AC73" i="13"/>
  <c r="AC1060" i="13"/>
  <c r="AC1053" i="13"/>
  <c r="AC1185" i="13"/>
  <c r="AC1201" i="13"/>
  <c r="AC1209" i="13"/>
  <c r="AC425" i="13"/>
  <c r="AC396" i="13"/>
  <c r="AC957" i="13"/>
  <c r="AC1217" i="13"/>
  <c r="AC104" i="13"/>
  <c r="AC96" i="13"/>
  <c r="AC15" i="13"/>
  <c r="AC115" i="13"/>
  <c r="AC675" i="13"/>
  <c r="AC947" i="13"/>
  <c r="AC907" i="13"/>
  <c r="AC908" i="13"/>
  <c r="AC936" i="13"/>
  <c r="AC276" i="13"/>
  <c r="AC283" i="13"/>
  <c r="AC294" i="13"/>
  <c r="AC638" i="13"/>
  <c r="AC225" i="13"/>
  <c r="AC290" i="13"/>
  <c r="AC59" i="13"/>
  <c r="AC733" i="13"/>
  <c r="AC159" i="13"/>
  <c r="AC1045" i="13"/>
  <c r="AC655" i="13"/>
  <c r="AC617" i="13"/>
  <c r="AC612" i="13"/>
  <c r="AC177" i="13"/>
  <c r="AC24" i="13"/>
  <c r="AC628" i="13"/>
  <c r="AC1161" i="13"/>
  <c r="AC1186" i="13"/>
  <c r="AC137" i="13"/>
  <c r="AC122" i="13"/>
  <c r="AC123" i="13"/>
  <c r="AC1191" i="13"/>
  <c r="AC1202" i="13"/>
  <c r="AC1208" i="13"/>
  <c r="AC1212" i="13"/>
  <c r="AC395" i="13"/>
  <c r="AC1218" i="13"/>
  <c r="AC105" i="13"/>
  <c r="AC65" i="13"/>
  <c r="AC94" i="13"/>
  <c r="AC89" i="13"/>
  <c r="AC11" i="13"/>
  <c r="AC240" i="13"/>
  <c r="AC57" i="13"/>
  <c r="AC58" i="13"/>
  <c r="AC635" i="13"/>
  <c r="AC1023" i="13"/>
  <c r="AC79" i="13"/>
  <c r="AC1184" i="13"/>
  <c r="AC92" i="13"/>
  <c r="AC163" i="13"/>
  <c r="AC134" i="13"/>
  <c r="AC12" i="13"/>
  <c r="AC652" i="13"/>
  <c r="AC597" i="13"/>
  <c r="AC651" i="13"/>
  <c r="AC505" i="13"/>
  <c r="AC431" i="13"/>
  <c r="AC354" i="13"/>
  <c r="AC429" i="13"/>
  <c r="AC508" i="13"/>
  <c r="AC423" i="13"/>
  <c r="AC535" i="13"/>
  <c r="AC1038" i="13"/>
  <c r="AC1124" i="13"/>
  <c r="AC1056" i="13"/>
  <c r="AC1043" i="13"/>
  <c r="AC427" i="13"/>
  <c r="AC98" i="13"/>
  <c r="AC407" i="13"/>
  <c r="AC534" i="13"/>
  <c r="AC507" i="13"/>
  <c r="AC536" i="13"/>
  <c r="AC521" i="13"/>
  <c r="AC1037" i="13"/>
  <c r="AC1040" i="13"/>
  <c r="AC1019" i="13"/>
  <c r="AC566" i="13"/>
  <c r="AC375" i="13"/>
  <c r="AC486" i="13"/>
  <c r="AC951" i="13"/>
  <c r="AC870" i="13"/>
  <c r="AC950" i="13"/>
  <c r="AC608" i="13"/>
  <c r="AC311" i="13"/>
  <c r="AC763" i="13"/>
  <c r="AC660" i="13"/>
  <c r="AC837" i="13"/>
  <c r="AC109" i="13"/>
  <c r="AC1006" i="13"/>
  <c r="AC196" i="13"/>
  <c r="AC187" i="13"/>
  <c r="AC779" i="13"/>
  <c r="AC296" i="13"/>
  <c r="AC298" i="13"/>
  <c r="AC300" i="13"/>
  <c r="AC302" i="13"/>
  <c r="AC1009" i="13"/>
  <c r="AC1011" i="13"/>
  <c r="AC795" i="13"/>
  <c r="AC809" i="13"/>
  <c r="AC960" i="13"/>
  <c r="AC798" i="13"/>
  <c r="AC800" i="13"/>
  <c r="AC677" i="13"/>
  <c r="AC609" i="13"/>
  <c r="AC695" i="13"/>
  <c r="AC696" i="13"/>
  <c r="AC607" i="13"/>
  <c r="AC687" i="13"/>
  <c r="AC6" i="13"/>
  <c r="AC983" i="13"/>
  <c r="AC982" i="13"/>
  <c r="AC191" i="13"/>
  <c r="AC702" i="13"/>
  <c r="AC783" i="13"/>
  <c r="AC303" i="13"/>
  <c r="AC304" i="13"/>
  <c r="AC520" i="13"/>
  <c r="AC459" i="13"/>
  <c r="AC596" i="13"/>
  <c r="AC659" i="13"/>
  <c r="AC593" i="13"/>
  <c r="AC1188" i="13"/>
  <c r="AC1013" i="13"/>
  <c r="AC805" i="13"/>
  <c r="AC817" i="13"/>
  <c r="AC128" i="13"/>
  <c r="AC13" i="13"/>
  <c r="AC144" i="13"/>
  <c r="AC1142" i="13"/>
  <c r="AC1004" i="13"/>
  <c r="AC997" i="13"/>
  <c r="AC469" i="13"/>
  <c r="AC201" i="13"/>
  <c r="AC205" i="13"/>
  <c r="AC212" i="13"/>
  <c r="AC219" i="13"/>
  <c r="AC322" i="13"/>
  <c r="AC720" i="13"/>
  <c r="AC777" i="13"/>
  <c r="AC317" i="13"/>
  <c r="AC774" i="13"/>
  <c r="AC378" i="13"/>
  <c r="AC379" i="13"/>
  <c r="AC338" i="13"/>
  <c r="AC736" i="13"/>
  <c r="AC706" i="13"/>
  <c r="AC295" i="13"/>
  <c r="AC297" i="13"/>
  <c r="AC299" i="13"/>
  <c r="AC301" i="13"/>
  <c r="AC1008" i="13"/>
  <c r="AC1010" i="13"/>
  <c r="AC1012" i="13"/>
  <c r="AC796" i="13"/>
  <c r="AC797" i="13"/>
  <c r="AC961" i="13"/>
  <c r="AC799" i="13"/>
  <c r="AC801" i="13"/>
  <c r="AC188" i="13"/>
  <c r="AC189" i="13"/>
  <c r="AC8" i="13"/>
  <c r="AC9" i="13"/>
  <c r="AC3" i="13"/>
  <c r="AC2" i="13"/>
  <c r="AC979" i="13"/>
  <c r="AC978" i="13"/>
  <c r="AC312" i="13"/>
  <c r="AC307" i="13"/>
  <c r="AC453" i="13"/>
  <c r="AC454" i="13"/>
  <c r="AC455" i="13"/>
  <c r="AC456" i="13"/>
  <c r="AC594" i="13"/>
  <c r="AC1076" i="13"/>
  <c r="AC803" i="13"/>
  <c r="AC1075" i="13"/>
  <c r="AC529" i="13"/>
  <c r="AC764" i="13"/>
  <c r="AC1000" i="13"/>
  <c r="AC994" i="13"/>
  <c r="AC738" i="13"/>
  <c r="AC739" i="13"/>
  <c r="AC743" i="13"/>
  <c r="AC580" i="13"/>
  <c r="AC364" i="13"/>
  <c r="AC27" i="13"/>
  <c r="AC557" i="13"/>
  <c r="AC490" i="13"/>
  <c r="AC398" i="13"/>
  <c r="AC824" i="13"/>
  <c r="AC539" i="13"/>
  <c r="AC814" i="13"/>
  <c r="AC818" i="13"/>
  <c r="AC185" i="13"/>
  <c r="AC694" i="13"/>
  <c r="AC606" i="13"/>
  <c r="AC5" i="13"/>
  <c r="AC4" i="13"/>
  <c r="AC981" i="13"/>
  <c r="AC980" i="13"/>
  <c r="AC452" i="13"/>
  <c r="AC840" i="13"/>
  <c r="AC193" i="13"/>
  <c r="AC912" i="13"/>
  <c r="AC1194" i="13"/>
  <c r="AC1003" i="13"/>
  <c r="AC991" i="13"/>
  <c r="AC465" i="13"/>
  <c r="AC579" i="13"/>
  <c r="AC1139" i="13"/>
  <c r="AC1134" i="13"/>
  <c r="AC251" i="13"/>
  <c r="AC202" i="13"/>
  <c r="AC60" i="13"/>
  <c r="AC207" i="13"/>
  <c r="AC160" i="13"/>
  <c r="AC250" i="13"/>
  <c r="AC351" i="13"/>
  <c r="AC246" i="13"/>
  <c r="AC215" i="13"/>
  <c r="AC776" i="13"/>
  <c r="AC747" i="13"/>
  <c r="AC729" i="13"/>
  <c r="AC217" i="13"/>
  <c r="AC559" i="13"/>
  <c r="AC363" i="13"/>
  <c r="AC556" i="13"/>
  <c r="AC392" i="13"/>
  <c r="AC319" i="13"/>
  <c r="AC518" i="13"/>
  <c r="AC918" i="13"/>
  <c r="AC829" i="13"/>
  <c r="AC464" i="13"/>
  <c r="AC1136" i="13"/>
  <c r="AC714" i="13"/>
  <c r="AC705" i="13"/>
  <c r="AC214" i="13"/>
  <c r="AC772" i="13"/>
  <c r="AC718" i="13"/>
  <c r="AC780" i="13"/>
  <c r="AC730" i="13"/>
  <c r="AC731" i="13"/>
  <c r="AC732" i="13"/>
  <c r="AC721" i="13"/>
  <c r="AC568" i="13"/>
  <c r="AC68" i="13"/>
  <c r="AC77" i="13"/>
  <c r="AC69" i="13"/>
  <c r="AC70" i="13"/>
  <c r="AC78" i="13"/>
  <c r="AC770" i="13"/>
  <c r="AC737" i="13"/>
  <c r="AC341" i="13"/>
  <c r="AC343" i="13"/>
  <c r="AC740" i="13"/>
  <c r="AC741" i="13"/>
  <c r="AC1067" i="13"/>
  <c r="AC1093" i="13"/>
  <c r="AC328" i="13"/>
  <c r="AC329" i="13"/>
  <c r="AC418" i="13"/>
  <c r="AC419" i="13"/>
  <c r="AC371" i="13"/>
  <c r="AC372" i="13"/>
  <c r="AC373" i="13"/>
  <c r="AC374" i="13"/>
  <c r="AC106" i="13"/>
  <c r="AC175" i="13"/>
  <c r="AC120" i="13"/>
  <c r="AC173" i="13"/>
  <c r="AC26" i="13"/>
  <c r="AC436" i="13"/>
  <c r="AC397" i="13"/>
  <c r="AC517" i="13"/>
  <c r="AC929" i="13"/>
  <c r="AC560" i="13"/>
  <c r="AC67" i="13"/>
  <c r="AC919" i="13"/>
  <c r="AC835" i="13"/>
  <c r="AC859" i="13"/>
  <c r="AC1105" i="13"/>
  <c r="AC1109" i="13"/>
  <c r="AC1112" i="13"/>
  <c r="AC887" i="13"/>
  <c r="AC890" i="13"/>
  <c r="AC865" i="13"/>
  <c r="AC885" i="13"/>
  <c r="AC1123" i="13"/>
  <c r="AC284" i="13"/>
  <c r="AC288" i="13"/>
  <c r="AC875" i="13"/>
  <c r="AC637" i="13"/>
  <c r="AC227" i="13"/>
  <c r="AC38" i="13"/>
  <c r="AC39" i="13"/>
  <c r="AC34" i="13"/>
  <c r="AC33" i="13"/>
  <c r="AC172" i="13"/>
  <c r="AC664" i="13"/>
  <c r="AC488" i="13"/>
  <c r="AC686" i="13"/>
  <c r="AC623" i="13"/>
  <c r="AC601" i="13"/>
  <c r="AC1119" i="13"/>
  <c r="AC75" i="13"/>
  <c r="AC1156" i="13"/>
  <c r="AC138" i="13"/>
  <c r="AC1047" i="13"/>
  <c r="AC1102" i="13"/>
  <c r="AC853" i="13"/>
  <c r="AC833" i="13"/>
  <c r="AC287" i="13"/>
  <c r="AC221" i="13"/>
  <c r="AC222" i="13"/>
  <c r="AC636" i="13"/>
  <c r="AC248" i="13"/>
  <c r="AC32" i="13"/>
  <c r="AC101" i="13"/>
  <c r="AC180" i="13"/>
  <c r="AC626" i="13"/>
  <c r="AC662" i="13"/>
  <c r="AC313" i="13"/>
  <c r="AC314" i="13"/>
  <c r="AC309" i="13"/>
  <c r="AC400" i="13"/>
  <c r="AC1145" i="13"/>
  <c r="AC762" i="13"/>
  <c r="AC753" i="13"/>
  <c r="AC403" i="13"/>
  <c r="AC404" i="13"/>
  <c r="AC839" i="13"/>
  <c r="AC838" i="13"/>
  <c r="AC192" i="13"/>
  <c r="AC707" i="13"/>
  <c r="AC708" i="13"/>
  <c r="AC949" i="13"/>
  <c r="AC604" i="13"/>
  <c r="AC661" i="13"/>
  <c r="AC592" i="13"/>
  <c r="AC1014" i="13"/>
  <c r="AC926" i="13"/>
  <c r="AC807" i="13"/>
  <c r="AC910" i="13"/>
  <c r="AC194" i="13"/>
  <c r="AC531" i="13"/>
  <c r="AC1149" i="13"/>
  <c r="AC1141" i="13"/>
  <c r="AC987" i="13"/>
  <c r="AC990" i="13"/>
  <c r="AC468" i="13"/>
  <c r="AC200" i="13"/>
  <c r="AC199" i="13"/>
  <c r="AC198" i="13"/>
  <c r="AC203" i="13"/>
  <c r="AC204" i="13"/>
  <c r="AC209" i="13"/>
  <c r="AC213" i="13"/>
  <c r="AC292" i="13"/>
  <c r="AC249" i="13"/>
  <c r="AC722" i="13"/>
  <c r="AC727" i="13"/>
  <c r="AC315" i="13"/>
  <c r="AC775" i="13"/>
  <c r="AC337" i="13"/>
  <c r="AC339" i="13"/>
  <c r="AC744" i="13"/>
  <c r="AC332" i="13"/>
  <c r="AC333" i="13"/>
  <c r="AC334" i="13"/>
  <c r="AC710" i="13"/>
  <c r="AC711" i="13"/>
  <c r="AC345" i="13"/>
  <c r="AC771" i="13"/>
  <c r="AC712" i="13"/>
  <c r="AC383" i="13"/>
  <c r="AC384" i="13"/>
  <c r="AC576" i="13"/>
  <c r="AC755" i="13"/>
  <c r="AC756" i="13"/>
  <c r="AC346" i="13"/>
  <c r="AC347" i="13"/>
  <c r="AC349" i="13"/>
  <c r="AC348" i="13"/>
  <c r="AC567" i="13"/>
  <c r="AC927" i="13"/>
  <c r="AC512" i="13"/>
  <c r="AC554" i="13"/>
  <c r="AC555" i="13"/>
  <c r="AC577" i="13"/>
  <c r="AC430" i="13"/>
  <c r="AC386" i="13"/>
  <c r="AC823" i="13"/>
  <c r="AC895" i="13"/>
  <c r="AC877" i="13"/>
  <c r="AC831" i="13"/>
  <c r="AC671" i="13"/>
  <c r="AC683" i="13"/>
  <c r="AC621" i="13"/>
  <c r="AC1021" i="13"/>
  <c r="AC1016" i="13"/>
  <c r="AC72" i="13"/>
  <c r="AC76" i="13"/>
  <c r="AC139" i="13"/>
  <c r="AC883" i="13"/>
  <c r="AC880" i="13"/>
  <c r="AC879" i="13"/>
  <c r="AC497" i="13"/>
  <c r="AC344" i="13"/>
  <c r="AC280" i="13"/>
  <c r="AC285" i="13"/>
  <c r="AC254" i="13"/>
  <c r="AC223" i="13"/>
  <c r="AC226" i="13"/>
  <c r="AC228" i="13"/>
  <c r="AC229" i="13"/>
  <c r="AC42" i="13"/>
  <c r="AC43" i="13"/>
  <c r="AC291" i="13"/>
  <c r="AC239" i="13"/>
  <c r="AC247" i="13"/>
  <c r="AC255" i="13"/>
  <c r="AC36" i="13"/>
  <c r="AC663" i="13"/>
  <c r="AC665" i="13"/>
  <c r="AC71" i="13"/>
  <c r="AC1187" i="13"/>
  <c r="AC1048" i="13"/>
  <c r="AC1029" i="13"/>
  <c r="AC1177" i="13"/>
  <c r="AC1210" i="13"/>
  <c r="AC136" i="13"/>
  <c r="AC956" i="13"/>
  <c r="AC1071" i="13"/>
  <c r="AC672" i="13"/>
  <c r="AC181" i="13"/>
  <c r="AC168" i="13"/>
  <c r="AC119" i="13"/>
  <c r="AC676" i="13"/>
  <c r="AC692" i="13"/>
  <c r="AC633" i="13"/>
  <c r="AC642" i="13"/>
  <c r="AC598" i="13"/>
  <c r="AC599" i="13"/>
  <c r="AC745" i="13"/>
  <c r="AC734" i="13"/>
  <c r="AC1036" i="13"/>
  <c r="AC1018" i="13"/>
  <c r="AC1070" i="13"/>
  <c r="AC1041" i="13"/>
  <c r="AC574" i="13"/>
  <c r="AC157" i="13"/>
  <c r="AC666" i="13"/>
  <c r="AC667" i="13"/>
  <c r="AC668" i="13"/>
  <c r="AC632" i="13"/>
  <c r="AC693" i="13"/>
  <c r="AC643" i="13"/>
  <c r="AC689" i="13"/>
  <c r="AC690" i="13"/>
  <c r="AC691" i="13"/>
  <c r="AC647" i="13"/>
  <c r="AC622" i="13"/>
  <c r="AC746" i="13"/>
  <c r="AC1061" i="13"/>
  <c r="AC1039" i="13"/>
  <c r="AC1125" i="13"/>
  <c r="AC289" i="13"/>
  <c r="AC461" i="13"/>
  <c r="AC278" i="13"/>
  <c r="AC874" i="13"/>
  <c r="AC253" i="13"/>
  <c r="AC224" i="13"/>
  <c r="AC44" i="13"/>
  <c r="AC45" i="13"/>
  <c r="AC232" i="13"/>
  <c r="AC233" i="13"/>
  <c r="AC237" i="13"/>
  <c r="AC236" i="13"/>
  <c r="AC238" i="13"/>
  <c r="AC56" i="13"/>
  <c r="AC241" i="13"/>
  <c r="AC242" i="13"/>
  <c r="AC243" i="13"/>
  <c r="AC53" i="13"/>
  <c r="AC54" i="13"/>
  <c r="AC55" i="13"/>
  <c r="AC629" i="13"/>
  <c r="AC630" i="13"/>
  <c r="AC627" i="13"/>
  <c r="AC74" i="13"/>
  <c r="AC1052" i="13"/>
  <c r="AC1199" i="13"/>
  <c r="AC1183" i="13"/>
  <c r="AC393" i="13"/>
  <c r="AC953" i="13"/>
  <c r="AC97" i="13"/>
  <c r="AC93" i="13"/>
  <c r="AC41" i="13"/>
  <c r="AC135" i="13"/>
  <c r="AC16" i="13"/>
  <c r="AC1066" i="13"/>
  <c r="AC158" i="13"/>
  <c r="AC650" i="13"/>
  <c r="AC1099" i="13"/>
  <c r="AC1042" i="13"/>
  <c r="AC644" i="13"/>
  <c r="AC645" i="13"/>
  <c r="AC646" i="13"/>
  <c r="AC697" i="13"/>
  <c r="AC698" i="13"/>
  <c r="AC699" i="13"/>
  <c r="AC700" i="13"/>
  <c r="AC504" i="13"/>
  <c r="AC562" i="13"/>
  <c r="AC511" i="13"/>
  <c r="AC802" i="13"/>
  <c r="AC648" i="13"/>
  <c r="AC649" i="13"/>
  <c r="AC1189" i="13"/>
  <c r="AC1190" i="13"/>
  <c r="AC1169" i="13"/>
  <c r="AC728" i="13"/>
  <c r="AC356" i="13"/>
  <c r="AC381" i="13"/>
  <c r="AC474" i="13"/>
  <c r="AC543" i="13"/>
  <c r="AC499" i="13"/>
  <c r="AC432" i="13"/>
  <c r="AC357" i="13"/>
  <c r="AC408" i="13"/>
  <c r="AC376" i="13"/>
  <c r="AC380" i="13"/>
  <c r="AC491" i="13"/>
  <c r="AC475" i="13"/>
  <c r="AC503" i="13"/>
  <c r="AC546" i="13"/>
  <c r="AC366" i="13"/>
  <c r="AC340" i="13"/>
  <c r="AC510" i="13"/>
  <c r="AC871" i="13"/>
  <c r="AC1135" i="13"/>
  <c r="AC260" i="13"/>
  <c r="AC264" i="13"/>
  <c r="AC268" i="13"/>
  <c r="AC272" i="13"/>
  <c r="AC275" i="13"/>
  <c r="AC252" i="13"/>
  <c r="AC713" i="13"/>
  <c r="AC210" i="13"/>
  <c r="AC704" i="13"/>
  <c r="AC218" i="13"/>
  <c r="AC216" i="13"/>
  <c r="AC719" i="13"/>
  <c r="AC724" i="13"/>
  <c r="AC261" i="13"/>
  <c r="AC265" i="13"/>
  <c r="AC269" i="13"/>
  <c r="AC259" i="13"/>
  <c r="AC206" i="13"/>
  <c r="AC48" i="13"/>
  <c r="AC350" i="13"/>
  <c r="AC293" i="13"/>
  <c r="AC715" i="13"/>
  <c r="AC765" i="13"/>
  <c r="AC186" i="13"/>
  <c r="AC1103" i="13"/>
  <c r="AC1110" i="13"/>
  <c r="AC888" i="13"/>
  <c r="AC886" i="13"/>
  <c r="AC882" i="13"/>
  <c r="AC832" i="13"/>
  <c r="AC1104" i="13"/>
  <c r="AC1111" i="13"/>
  <c r="AC889" i="13"/>
  <c r="AC884" i="13"/>
  <c r="AC881" i="13"/>
  <c r="AC487" i="13"/>
  <c r="AC678" i="13"/>
  <c r="AC685" i="13"/>
  <c r="AC670" i="13"/>
  <c r="AC766" i="13"/>
  <c r="AC625" i="13"/>
  <c r="AC624" i="13"/>
  <c r="AC682" i="13"/>
  <c r="AC684" i="13"/>
  <c r="AC1020" i="13"/>
  <c r="AC1022" i="13"/>
  <c r="AC1120" i="13"/>
  <c r="AC1015" i="13"/>
  <c r="AC1017" i="13"/>
  <c r="L735" i="13" l="1"/>
  <c r="CC201" i="13"/>
  <c r="CC251" i="13"/>
  <c r="CC301" i="13"/>
  <c r="CC870" i="13"/>
  <c r="L186" i="13"/>
  <c r="CC628" i="13"/>
  <c r="CC704" i="13"/>
  <c r="CC867" i="13"/>
  <c r="CC803" i="13"/>
  <c r="L279" i="13"/>
  <c r="L280" i="13" s="1"/>
  <c r="L281" i="13" s="1"/>
  <c r="L1207" i="13"/>
  <c r="L1208" i="13" s="1"/>
  <c r="L1209" i="13" s="1"/>
  <c r="L1210" i="13" s="1"/>
  <c r="L1211" i="13" s="1"/>
  <c r="L1212" i="13" s="1"/>
  <c r="L622" i="13"/>
  <c r="CC1093" i="13"/>
  <c r="CC282" i="13"/>
  <c r="L96" i="13"/>
  <c r="CC568" i="13"/>
  <c r="CC194" i="13"/>
  <c r="CC625" i="13"/>
  <c r="CC12" i="13"/>
  <c r="L89" i="13"/>
  <c r="L90" i="13" s="1"/>
  <c r="CC209" i="13"/>
  <c r="L343" i="13"/>
  <c r="CC120" i="13"/>
  <c r="CC430" i="13"/>
  <c r="L206" i="13"/>
  <c r="L207" i="13" s="1"/>
  <c r="L208" i="13" s="1"/>
  <c r="CC1036" i="13"/>
  <c r="CC192" i="13"/>
  <c r="L10" i="13"/>
  <c r="L11" i="13" s="1"/>
  <c r="CC1161" i="13"/>
  <c r="CC213" i="13"/>
  <c r="L804" i="13"/>
  <c r="L805" i="13" s="1"/>
  <c r="L806" i="13" s="1"/>
  <c r="L807" i="13" s="1"/>
  <c r="L808" i="13" s="1"/>
  <c r="CC338" i="13"/>
  <c r="CC644" i="13"/>
  <c r="L226" i="13"/>
  <c r="CC772" i="13"/>
  <c r="CC816" i="13"/>
  <c r="L411" i="13"/>
  <c r="L875" i="13"/>
  <c r="CC289" i="13"/>
  <c r="CC230" i="13"/>
  <c r="CC1177" i="13"/>
  <c r="CC237" i="13"/>
  <c r="CC532" i="13"/>
  <c r="L934" i="13"/>
  <c r="L949" i="13" s="1"/>
  <c r="CC31" i="13"/>
  <c r="CC377" i="13"/>
  <c r="CC342" i="13"/>
  <c r="CC695" i="13"/>
  <c r="CC354" i="13"/>
  <c r="CC1034" i="13"/>
  <c r="L511" i="13"/>
  <c r="CC487" i="13"/>
  <c r="CC580" i="13"/>
  <c r="L1007" i="13"/>
  <c r="L485" i="13"/>
  <c r="L554" i="13" s="1"/>
  <c r="L555" i="13" s="1"/>
  <c r="L556" i="13" s="1"/>
  <c r="L557" i="13" s="1"/>
  <c r="L244" i="13"/>
  <c r="L245" i="13" s="1"/>
  <c r="L246" i="13" s="1"/>
  <c r="L215" i="13" s="1"/>
  <c r="CC1099" i="13"/>
  <c r="CC615" i="13"/>
  <c r="CC362" i="13"/>
  <c r="L1124" i="13"/>
  <c r="L1125" i="13" s="1"/>
  <c r="CC200" i="13"/>
  <c r="L725" i="13"/>
  <c r="L726" i="13" s="1"/>
  <c r="CC223" i="13"/>
  <c r="CC1018" i="13"/>
  <c r="CC514" i="13"/>
  <c r="CC134" i="13"/>
  <c r="CC999" i="13"/>
  <c r="CC61" i="13"/>
  <c r="CC633" i="13"/>
  <c r="L331" i="13"/>
  <c r="L332" i="13" s="1"/>
  <c r="L333" i="13" s="1"/>
  <c r="L276" i="13"/>
  <c r="L277" i="13" s="1"/>
  <c r="L278" i="13" s="1"/>
  <c r="CC722" i="13"/>
  <c r="CC1108" i="13"/>
  <c r="CC486" i="13"/>
  <c r="L956" i="13"/>
  <c r="CC1185" i="13"/>
  <c r="CC654" i="13"/>
  <c r="CC874" i="13"/>
  <c r="CC1058" i="13"/>
  <c r="L953" i="13"/>
  <c r="CC647" i="13"/>
  <c r="L1217" i="13"/>
  <c r="L210" i="13"/>
  <c r="L196" i="13"/>
  <c r="L950" i="13"/>
  <c r="L417" i="13"/>
  <c r="CC42" i="13"/>
  <c r="CC427" i="13"/>
  <c r="CC1218" i="13"/>
  <c r="CC738" i="13"/>
  <c r="L776" i="13"/>
  <c r="L723" i="13" s="1"/>
  <c r="L724" i="13" s="1"/>
  <c r="CC1079" i="13"/>
  <c r="CC642" i="13"/>
  <c r="CC1139" i="13"/>
  <c r="CC214" i="13"/>
  <c r="CC407" i="13"/>
  <c r="CC431" i="13"/>
  <c r="CC734" i="13"/>
  <c r="L667" i="13"/>
  <c r="L668" i="13" s="1"/>
  <c r="L741" i="13"/>
  <c r="L761" i="13"/>
  <c r="L762" i="13" s="1"/>
  <c r="L753" i="13" s="1"/>
  <c r="L763" i="13" s="1"/>
  <c r="L451" i="13" s="1"/>
  <c r="CC1021" i="13"/>
  <c r="L831" i="13"/>
  <c r="L705" i="13"/>
  <c r="CC927" i="13"/>
  <c r="CC543" i="13"/>
  <c r="L261" i="13"/>
  <c r="L262" i="13" s="1"/>
  <c r="L263" i="13" s="1"/>
  <c r="L264" i="13" s="1"/>
  <c r="L265" i="13" s="1"/>
  <c r="L266" i="13" s="1"/>
  <c r="L267" i="13" s="1"/>
  <c r="L268" i="13" s="1"/>
  <c r="L269" i="13" s="1"/>
  <c r="L270" i="13" s="1"/>
  <c r="L271" i="13" s="1"/>
  <c r="L272" i="13" s="1"/>
  <c r="L1187" i="13"/>
  <c r="L1186" i="13" s="1"/>
  <c r="L900" i="13"/>
  <c r="L901" i="13" s="1"/>
  <c r="L902" i="13" s="1"/>
  <c r="L903" i="13" s="1"/>
  <c r="L904" i="13" s="1"/>
  <c r="L240" i="13"/>
  <c r="L936" i="13"/>
  <c r="CC195" i="13"/>
  <c r="CC729" i="13"/>
  <c r="CC1045" i="13"/>
  <c r="CC136" i="13"/>
  <c r="CC1015" i="13"/>
  <c r="CC228" i="13"/>
  <c r="L730" i="13"/>
  <c r="L731" i="13" s="1"/>
  <c r="L732" i="13" s="1"/>
  <c r="CC340" i="13"/>
  <c r="CC1061" i="13"/>
  <c r="CC122" i="13"/>
  <c r="CC315" i="13"/>
  <c r="CC346" i="13"/>
  <c r="L1066" i="13"/>
  <c r="L1102" i="13"/>
  <c r="L1103" i="13" s="1"/>
  <c r="L1104" i="13" s="1"/>
  <c r="L1105" i="13" s="1"/>
  <c r="L858" i="13"/>
  <c r="L859" i="13" s="1"/>
  <c r="L829" i="13"/>
  <c r="L830" i="13" s="1"/>
  <c r="CC157" i="13"/>
  <c r="L1014" i="13"/>
  <c r="L767" i="13"/>
  <c r="L1042" i="13"/>
  <c r="L1043" i="13" s="1"/>
  <c r="L1044" i="13" s="1"/>
  <c r="CC1145" i="13"/>
  <c r="L650" i="13"/>
  <c r="L185" i="13"/>
  <c r="L1037" i="13"/>
  <c r="L1038" i="13" s="1"/>
  <c r="L1039" i="13" s="1"/>
  <c r="L359" i="13"/>
  <c r="L291" i="13"/>
  <c r="CC191" i="13"/>
  <c r="CC652" i="13"/>
  <c r="CC505" i="13"/>
  <c r="CC1047" i="13"/>
  <c r="L490" i="13"/>
  <c r="CC1041" i="13"/>
  <c r="L123" i="13"/>
  <c r="L135" i="13"/>
  <c r="CC15" i="13"/>
  <c r="CC955" i="13"/>
  <c r="CC137" i="13"/>
  <c r="CC766" i="13"/>
  <c r="CC290" i="13"/>
  <c r="CC253" i="13"/>
  <c r="L128" i="13"/>
  <c r="L109" i="13" s="1"/>
  <c r="L310" i="13"/>
  <c r="L201" i="13"/>
  <c r="L746" i="13"/>
  <c r="L71" i="13"/>
  <c r="L72" i="13" s="1"/>
  <c r="CC835" i="13"/>
  <c r="L743" i="13"/>
  <c r="L43" i="13"/>
  <c r="L44" i="13" s="1"/>
  <c r="L45" i="13" s="1"/>
  <c r="L158" i="13"/>
  <c r="L602" i="13"/>
  <c r="L408" i="13"/>
  <c r="L409" i="13" s="1"/>
  <c r="L565" i="13" s="1"/>
  <c r="L566" i="13" s="1"/>
  <c r="CC521" i="13"/>
  <c r="CC1216" i="13"/>
  <c r="CC177" i="13"/>
  <c r="CC227" i="13"/>
  <c r="CC225" i="13"/>
  <c r="CC241" i="13"/>
  <c r="L1075" i="13"/>
  <c r="CC491" i="13"/>
  <c r="CC1056" i="13"/>
  <c r="CC425" i="13"/>
  <c r="CC36" i="13"/>
  <c r="CC234" i="13"/>
  <c r="CC363" i="13"/>
  <c r="CC350" i="13"/>
  <c r="CC328" i="13"/>
  <c r="CC216" i="13"/>
  <c r="CC853" i="13"/>
  <c r="CC631" i="13"/>
  <c r="CC68" i="13"/>
  <c r="CC232" i="13"/>
  <c r="CC1013" i="13"/>
  <c r="L513" i="13"/>
  <c r="CC926" i="13"/>
  <c r="CC951" i="13"/>
  <c r="L1156" i="13"/>
  <c r="L1157" i="13" s="1"/>
  <c r="L344" i="13"/>
  <c r="L739" i="13"/>
  <c r="L698" i="13"/>
  <c r="L699" i="13" s="1"/>
  <c r="L700" i="13" s="1"/>
  <c r="L701" i="13" s="1"/>
  <c r="L702" i="13" s="1"/>
  <c r="L703" i="13" s="1"/>
  <c r="L217" i="13"/>
  <c r="CC366" i="13"/>
  <c r="CC727" i="13"/>
  <c r="CC713" i="13"/>
  <c r="L347" i="13"/>
  <c r="CC1040" i="13"/>
  <c r="CC95" i="13"/>
  <c r="CC66" i="13"/>
  <c r="CC728" i="13"/>
  <c r="CC224" i="13"/>
  <c r="L285" i="13"/>
  <c r="L286" i="13" s="1"/>
  <c r="CC813" i="13"/>
  <c r="L632" i="13"/>
  <c r="CC897" i="13"/>
  <c r="CC260" i="13"/>
  <c r="CC626" i="13"/>
  <c r="L488" i="13"/>
  <c r="L489" i="13" s="1"/>
  <c r="L193" i="13"/>
  <c r="L648" i="13"/>
  <c r="L649" i="13" s="1"/>
  <c r="L1016" i="13"/>
  <c r="L1017" i="13" s="1"/>
  <c r="L229" i="13"/>
  <c r="L231" i="13"/>
  <c r="L814" i="13"/>
  <c r="L815" i="13" s="1"/>
  <c r="L928" i="13" s="1"/>
  <c r="L929" i="13" s="1"/>
  <c r="L930" i="13" s="1"/>
  <c r="CC601" i="13"/>
  <c r="CC740" i="13"/>
  <c r="CC56" i="13"/>
  <c r="CC697" i="13"/>
  <c r="CC358" i="13"/>
  <c r="L283" i="13"/>
  <c r="L284" i="13" s="1"/>
  <c r="L41" i="13"/>
  <c r="L709" i="13"/>
  <c r="L710" i="13" s="1"/>
  <c r="L711" i="13" s="1"/>
  <c r="L97" i="13"/>
  <c r="L103" i="13" s="1"/>
  <c r="L104" i="13" s="1"/>
  <c r="L105" i="13" s="1"/>
  <c r="L1071" i="13" s="1"/>
  <c r="L1072" i="13" s="1"/>
  <c r="L1073" i="13" s="1"/>
  <c r="L834" i="13"/>
  <c r="L1057" i="13"/>
  <c r="CC535" i="13"/>
  <c r="CC1070" i="13"/>
  <c r="CC65" i="13"/>
  <c r="CC50" i="13"/>
  <c r="CC382" i="13"/>
  <c r="CC564" i="13"/>
  <c r="CC1123" i="13"/>
  <c r="CC935" i="13"/>
  <c r="CC1101" i="13"/>
  <c r="CC775" i="13"/>
  <c r="CC666" i="13"/>
  <c r="CC254" i="13"/>
  <c r="CC235" i="13"/>
  <c r="L757" i="13"/>
  <c r="L506" i="13"/>
  <c r="L507" i="13" s="1"/>
  <c r="L508" i="13" s="1"/>
  <c r="CC597" i="13"/>
  <c r="L675" i="13"/>
  <c r="L676" i="13" s="1"/>
  <c r="L854" i="13"/>
  <c r="L855" i="13" s="1"/>
  <c r="L67" i="13"/>
  <c r="L121" i="13"/>
  <c r="L736" i="13"/>
  <c r="L715" i="13"/>
  <c r="L716" i="13" s="1"/>
  <c r="L717" i="13" s="1"/>
  <c r="L718" i="13" s="1"/>
  <c r="L719" i="13" s="1"/>
  <c r="L720" i="13" s="1"/>
  <c r="L714" i="13"/>
  <c r="L499" i="13"/>
  <c r="L500" i="13" s="1"/>
  <c r="L501" i="13" s="1"/>
  <c r="L502" i="13" s="1"/>
  <c r="L330" i="13"/>
  <c r="L202" i="13"/>
  <c r="L203" i="13" s="1"/>
  <c r="L204" i="13" s="1"/>
  <c r="L205" i="13" s="1"/>
  <c r="L603" i="13"/>
  <c r="L604" i="13" s="1"/>
  <c r="L696" i="13"/>
  <c r="L598" i="13"/>
  <c r="L599" i="13" s="1"/>
  <c r="L16" i="13"/>
  <c r="L1062" i="13" s="1"/>
  <c r="L236" i="13"/>
  <c r="L238" i="13" s="1"/>
  <c r="L233" i="13"/>
  <c r="L634" i="13"/>
  <c r="L635" i="13" s="1"/>
  <c r="L616" i="13"/>
  <c r="L612" i="13" s="1"/>
  <c r="L613" i="13" s="1"/>
  <c r="L614" i="13" s="1"/>
  <c r="L674" i="13" s="1"/>
  <c r="L423" i="13"/>
  <c r="L429" i="13"/>
  <c r="L653" i="13"/>
  <c r="L1048" i="13"/>
  <c r="L1049" i="13" s="1"/>
  <c r="L1050" i="13" s="1"/>
  <c r="L1051" i="13" s="1"/>
  <c r="L1052" i="13" s="1"/>
  <c r="L1053" i="13" s="1"/>
  <c r="L1054" i="13" s="1"/>
  <c r="L1055" i="13" s="1"/>
  <c r="L57" i="13"/>
  <c r="L58" i="13" s="1"/>
  <c r="L59" i="13" s="1"/>
  <c r="L871" i="13"/>
  <c r="L872" i="13" s="1"/>
  <c r="L873" i="13" s="1"/>
  <c r="L877" i="13" s="1"/>
  <c r="L481" i="13"/>
  <c r="L474" i="13" s="1"/>
  <c r="L475" i="13" s="1"/>
  <c r="L476" i="13" s="1"/>
  <c r="L117" i="13"/>
  <c r="L118" i="13" s="1"/>
  <c r="L119" i="13" s="1"/>
  <c r="L91" i="13"/>
  <c r="L92" i="13" s="1"/>
  <c r="L93" i="13" s="1"/>
  <c r="L954" i="13"/>
  <c r="L85" i="13"/>
  <c r="L836" i="13"/>
  <c r="L952" i="13"/>
  <c r="L138" i="13"/>
  <c r="L139" i="13" s="1"/>
  <c r="L1060" i="13" s="1"/>
  <c r="L432" i="13"/>
  <c r="L433" i="13" s="1"/>
  <c r="L434" i="13" s="1"/>
  <c r="L545" i="13" s="1"/>
  <c r="L546" i="13" s="1"/>
  <c r="L38" i="13"/>
  <c r="L39" i="13" s="1"/>
  <c r="L37" i="13" s="1"/>
  <c r="L242" i="13"/>
  <c r="L243" i="13" s="1"/>
  <c r="L53" i="13" s="1"/>
  <c r="L54" i="13" s="1"/>
  <c r="L55" i="13" s="1"/>
  <c r="L629" i="13" s="1"/>
  <c r="L630" i="13" s="1"/>
  <c r="L1046" i="13"/>
  <c r="L329" i="13"/>
  <c r="L1019" i="13"/>
  <c r="L1020" i="13" s="1"/>
  <c r="L1033" i="13" s="1"/>
  <c r="L1022" i="13" s="1"/>
  <c r="L1023" i="13" s="1"/>
  <c r="L643" i="13"/>
  <c r="L492" i="13"/>
  <c r="L534" i="13"/>
  <c r="CC534" i="13"/>
  <c r="L367" i="13"/>
  <c r="L645" i="13"/>
  <c r="L646" i="13" s="1"/>
  <c r="L428" i="13"/>
  <c r="L1029" i="13"/>
  <c r="L1035" i="13" s="1"/>
  <c r="CC186" i="13"/>
  <c r="L1076" i="13" l="1"/>
  <c r="L1077" i="13" s="1"/>
  <c r="L1078" i="13" s="1"/>
  <c r="L1126" i="13"/>
  <c r="L1127" i="13" s="1"/>
  <c r="L1128" i="13" s="1"/>
  <c r="L239" i="13"/>
  <c r="L669" i="13"/>
  <c r="L733" i="13"/>
  <c r="L60" i="13"/>
  <c r="L600" i="13"/>
  <c r="L758" i="13"/>
  <c r="L764" i="13" s="1"/>
  <c r="L140" i="13" s="1"/>
  <c r="L651" i="13"/>
  <c r="L957" i="13"/>
  <c r="L958" i="13"/>
  <c r="L959" i="13" s="1"/>
  <c r="L931" i="13"/>
  <c r="L932" i="13" s="1"/>
  <c r="L933" i="13" s="1"/>
  <c r="L247" i="13"/>
  <c r="L255" i="13" s="1"/>
  <c r="L188" i="13"/>
  <c r="L189" i="13" s="1"/>
  <c r="L190" i="13" s="1"/>
  <c r="L40" i="13" s="1"/>
  <c r="L677" i="13" s="1"/>
  <c r="L493" i="13"/>
  <c r="L494" i="13" s="1"/>
  <c r="L495" i="13" s="1"/>
  <c r="L496" i="13" s="1"/>
  <c r="L497" i="13" s="1"/>
  <c r="L498" i="13" s="1"/>
  <c r="L1109" i="13"/>
  <c r="L1110" i="13" s="1"/>
  <c r="L1111" i="13" s="1"/>
  <c r="L1112" i="13" s="1"/>
  <c r="L1106" i="13"/>
  <c r="L1107" i="13" s="1"/>
  <c r="L292" i="13"/>
  <c r="L218" i="13" s="1"/>
  <c r="L219" i="13" s="1"/>
  <c r="L144" i="13"/>
  <c r="L141" i="13"/>
  <c r="L197" i="13"/>
  <c r="L13" i="13" s="1"/>
  <c r="L14" i="13" s="1"/>
  <c r="L1067" i="13"/>
  <c r="L1068" i="13" s="1"/>
  <c r="L1069" i="13" s="1"/>
  <c r="L721" i="13"/>
  <c r="L94" i="13"/>
  <c r="L187" i="13"/>
  <c r="L706" i="13" s="1"/>
  <c r="L536" i="13"/>
  <c r="L558" i="13" s="1"/>
  <c r="L316" i="13" s="1"/>
  <c r="L317" i="13" s="1"/>
  <c r="L559" i="13" s="1"/>
  <c r="L355" i="13" s="1"/>
  <c r="L334" i="13"/>
  <c r="L533" i="13"/>
  <c r="L410" i="13"/>
  <c r="L345" i="13"/>
  <c r="L351" i="13"/>
  <c r="L352" i="13" s="1"/>
  <c r="L353" i="13" s="1"/>
  <c r="L337" i="13"/>
  <c r="L339" i="13" s="1"/>
  <c r="L529" i="13"/>
  <c r="L582" i="13" s="1"/>
  <c r="L583" i="13" s="1"/>
  <c r="L584" i="13" s="1"/>
  <c r="L969" i="13" s="1"/>
  <c r="L970" i="13" s="1"/>
  <c r="L567" i="13"/>
  <c r="L159" i="13"/>
  <c r="L605" i="13" s="1"/>
  <c r="L560" i="13" l="1"/>
  <c r="L561" i="13" s="1"/>
  <c r="L562" i="13" s="1"/>
  <c r="L563" i="13" s="1"/>
  <c r="L318" i="13" s="1"/>
  <c r="L765" i="13"/>
  <c r="L707" i="13"/>
  <c r="L708" i="13" s="1"/>
  <c r="L248" i="13"/>
  <c r="L678" i="13"/>
  <c r="L679" i="13" s="1"/>
  <c r="L293" i="13"/>
  <c r="L294" i="13" s="1"/>
  <c r="L287" i="13" s="1"/>
  <c r="L288" i="13" s="1"/>
  <c r="L220" i="13"/>
  <c r="L480" i="13"/>
  <c r="L742" i="13"/>
  <c r="L773" i="13" s="1"/>
  <c r="L774" i="13" s="1"/>
  <c r="L46" i="13"/>
  <c r="L47" i="13" s="1"/>
  <c r="L655" i="13" l="1"/>
  <c r="L656" i="13" s="1"/>
  <c r="L657" i="13" s="1"/>
  <c r="L658" i="13" s="1"/>
  <c r="L617" i="13" s="1"/>
  <c r="L618" i="13" s="1"/>
  <c r="L619" i="13" s="1"/>
  <c r="L620" i="13" s="1"/>
  <c r="L621" i="13" s="1"/>
  <c r="L680" i="13"/>
  <c r="L681" i="13" s="1"/>
  <c r="L256" i="13"/>
  <c r="L257" i="13" s="1"/>
  <c r="L258" i="13" s="1"/>
  <c r="L259" i="13" s="1"/>
  <c r="L273" i="13" s="1"/>
  <c r="L274" i="13" s="1"/>
  <c r="L275" i="13" s="1"/>
  <c r="L221" i="13"/>
  <c r="L222" i="13" s="1"/>
  <c r="L249" i="13"/>
  <c r="L403" i="13"/>
  <c r="L404" i="13" s="1"/>
  <c r="L569" i="13"/>
  <c r="L570" i="13" s="1"/>
  <c r="L744" i="13"/>
  <c r="L745" i="13" s="1"/>
  <c r="L424" i="13" l="1"/>
  <c r="L418" i="13"/>
  <c r="L755" i="13"/>
  <c r="L419" i="13" l="1"/>
  <c r="L421" i="13"/>
  <c r="L422" i="13" s="1"/>
  <c r="L756" i="13"/>
  <c r="D104" i="10"/>
  <c r="D90" i="10"/>
  <c r="D73" i="10"/>
  <c r="D60" i="10"/>
  <c r="D49" i="10"/>
  <c r="D112" i="10" l="1"/>
  <c r="L571" i="13" l="1"/>
  <c r="O1380" i="8"/>
  <c r="O1357" i="8"/>
  <c r="O1358" i="8"/>
  <c r="O1359" i="8"/>
  <c r="O1360" i="8"/>
  <c r="L522" i="13" l="1"/>
  <c r="E1663" i="8"/>
  <c r="K1663" i="8"/>
  <c r="E1667" i="8"/>
  <c r="K1667" i="8"/>
  <c r="E1668" i="8"/>
  <c r="K1668" i="8"/>
  <c r="E1669" i="8"/>
  <c r="K1669" i="8"/>
  <c r="E1674" i="8"/>
  <c r="K1674" i="8"/>
  <c r="E1680" i="8"/>
  <c r="K1680" i="8"/>
  <c r="E1681" i="8"/>
  <c r="K1681" i="8"/>
  <c r="E1682" i="8"/>
  <c r="K1682" i="8"/>
  <c r="E1683" i="8"/>
  <c r="K1683" i="8"/>
  <c r="E1684" i="8"/>
  <c r="K1684" i="8"/>
  <c r="E1689" i="8"/>
  <c r="K1689" i="8"/>
  <c r="E1690" i="8"/>
  <c r="K1690" i="8"/>
  <c r="E1691" i="8"/>
  <c r="K1691" i="8"/>
  <c r="E1692" i="8"/>
  <c r="K1692" i="8"/>
  <c r="E1694" i="8"/>
  <c r="K1694" i="8"/>
  <c r="C45" i="6" l="1"/>
  <c r="K42" i="6"/>
  <c r="E45" i="6"/>
  <c r="D45" i="6"/>
  <c r="D8" i="6" l="1"/>
  <c r="B45" i="6"/>
  <c r="K46" i="6"/>
  <c r="F45" i="6"/>
  <c r="K44" i="6"/>
  <c r="D12" i="6"/>
  <c r="G45" i="6"/>
  <c r="D10" i="6"/>
  <c r="K43" i="6" l="1"/>
  <c r="K45" i="6" s="1"/>
  <c r="D9" i="6"/>
  <c r="D11" i="6"/>
  <c r="L426" i="13" l="1"/>
  <c r="L572" i="13" s="1"/>
  <c r="L539" i="13"/>
  <c r="L341" i="13"/>
  <c r="L576" i="13"/>
  <c r="L378" i="13"/>
  <c r="L379" i="13" s="1"/>
  <c r="L106" i="13"/>
  <c r="L356" i="13"/>
  <c r="L357" i="13" s="1"/>
  <c r="L383" i="13" l="1"/>
  <c r="L384" i="13" s="1"/>
  <c r="L577" i="13"/>
  <c r="L439" i="13" s="1"/>
  <c r="B29" i="6" l="1"/>
  <c r="K29" i="6" s="1"/>
  <c r="K32" i="6" s="1"/>
  <c r="V1230" i="13"/>
  <c r="V1233" i="13" s="1"/>
  <c r="M1233" i="13"/>
  <c r="B7" i="6" s="1"/>
  <c r="K939" i="13"/>
  <c r="B16" i="6" l="1"/>
  <c r="D7" i="6"/>
  <c r="D16" i="6" s="1"/>
  <c r="B18" i="6"/>
  <c r="B32" i="6"/>
  <c r="CC939" i="13"/>
  <c r="L939" i="13"/>
  <c r="L482" i="13" l="1"/>
  <c r="L483" i="13" s="1"/>
  <c r="L484" i="13" s="1"/>
  <c r="K440" i="13"/>
  <c r="L440" i="13" l="1"/>
  <c r="K1221" i="13"/>
  <c r="L441" i="13"/>
  <c r="L573" i="13" s="1"/>
  <c r="CC440" i="13"/>
  <c r="L768" i="13" l="1"/>
  <c r="L769" i="13" s="1"/>
  <c r="L574" i="13"/>
  <c r="L527" i="13" l="1"/>
  <c r="L442" i="13" s="1"/>
  <c r="L443" i="13" s="1"/>
  <c r="L444" i="13" s="1"/>
  <c r="L770" i="13"/>
  <c r="L737" i="13" l="1"/>
  <c r="L771" i="13"/>
  <c r="L712" i="13" s="1"/>
  <c r="L2" i="13" l="1"/>
  <c r="L3" i="13" s="1"/>
  <c r="L4" i="13" s="1"/>
  <c r="L5" i="13" s="1"/>
  <c r="L6" i="13" s="1"/>
  <c r="L7" i="13" s="1"/>
  <c r="L19" i="13"/>
  <c r="L20" i="13" s="1"/>
  <c r="L21" i="13" s="1"/>
  <c r="L22" i="13" s="1"/>
  <c r="L23" i="13" s="1"/>
  <c r="L24" i="13" s="1"/>
  <c r="L25" i="13" s="1"/>
  <c r="L26" i="13" s="1"/>
  <c r="L27" i="13" s="1"/>
  <c r="L28" i="13" s="1"/>
  <c r="L29" i="13" s="1"/>
  <c r="L30" i="13" s="1"/>
  <c r="L32" i="13"/>
  <c r="L33" i="13" s="1"/>
  <c r="L34" i="13" s="1"/>
  <c r="L35" i="13" s="1"/>
  <c r="L48" i="13"/>
  <c r="L49" i="13" s="1"/>
  <c r="L69" i="13"/>
  <c r="L70" i="13" s="1"/>
  <c r="L73" i="13"/>
  <c r="L74" i="13" s="1"/>
  <c r="L75" i="13" s="1"/>
  <c r="L76" i="13" s="1"/>
  <c r="L77" i="13" s="1"/>
  <c r="L78" i="13" s="1"/>
  <c r="L79" i="13" s="1"/>
  <c r="L98" i="13"/>
  <c r="L99" i="13" s="1"/>
  <c r="L100" i="13" s="1"/>
  <c r="L101" i="13" s="1"/>
  <c r="L110" i="13"/>
  <c r="L111" i="13" s="1"/>
  <c r="L112" i="13" s="1"/>
  <c r="L114" i="13"/>
  <c r="L115" i="13" s="1"/>
  <c r="L116" i="13" s="1"/>
  <c r="L160" i="13"/>
  <c r="L161" i="13" s="1"/>
  <c r="L162" i="13" s="1"/>
  <c r="L163" i="13" s="1"/>
  <c r="L164" i="13" s="1"/>
  <c r="L165" i="13" s="1"/>
  <c r="L166" i="13" s="1"/>
  <c r="L167" i="13" s="1"/>
  <c r="L168" i="13" s="1"/>
  <c r="L169" i="13" s="1"/>
  <c r="L170" i="13" s="1"/>
  <c r="L171" i="13" s="1"/>
  <c r="L172" i="13" s="1"/>
  <c r="L173" i="13" s="1"/>
  <c r="L174" i="13" s="1"/>
  <c r="L175" i="13" s="1"/>
  <c r="L176" i="13" s="1"/>
  <c r="L178" i="13"/>
  <c r="L179" i="13" s="1"/>
  <c r="L180" i="13" s="1"/>
  <c r="L181" i="13" s="1"/>
  <c r="L182" i="13" s="1"/>
  <c r="L183" i="13" s="1"/>
  <c r="L184" i="13" s="1"/>
  <c r="L198" i="13"/>
  <c r="L199" i="13" s="1"/>
  <c r="L211" i="13"/>
  <c r="L212" i="13" s="1"/>
  <c r="L250" i="13"/>
  <c r="L251" i="13" s="1"/>
  <c r="L252" i="13" s="1"/>
  <c r="L295" i="13"/>
  <c r="L296" i="13" s="1"/>
  <c r="L297" i="13" s="1"/>
  <c r="L298" i="13" s="1"/>
  <c r="L299" i="13" s="1"/>
  <c r="L300" i="13" s="1"/>
  <c r="L301" i="13" s="1"/>
  <c r="L302" i="13" s="1"/>
  <c r="L303" i="13" s="1"/>
  <c r="L304" i="13" s="1"/>
  <c r="L305" i="13" s="1"/>
  <c r="L306" i="13" s="1"/>
  <c r="L307" i="13" s="1"/>
  <c r="L308" i="13" s="1"/>
  <c r="L309" i="13" s="1"/>
  <c r="L311" i="13"/>
  <c r="L312" i="13" s="1"/>
  <c r="L313" i="13" s="1"/>
  <c r="L314" i="13" s="1"/>
  <c r="L319" i="13"/>
  <c r="L320" i="13" s="1"/>
  <c r="L321" i="13" s="1"/>
  <c r="L322" i="13" s="1"/>
  <c r="L348" i="13"/>
  <c r="L349" i="13" s="1"/>
  <c r="L362" i="13"/>
  <c r="L364" i="13"/>
  <c r="L371" i="13"/>
  <c r="L372" i="13" s="1"/>
  <c r="L373" i="13" s="1"/>
  <c r="L374" i="13" s="1"/>
  <c r="L375" i="13" s="1"/>
  <c r="L376" i="13" s="1"/>
  <c r="L380" i="13"/>
  <c r="L381" i="13" s="1"/>
  <c r="L385" i="13"/>
  <c r="L386" i="13" s="1"/>
  <c r="L387" i="13" s="1"/>
  <c r="L388" i="13" s="1"/>
  <c r="L389" i="13" s="1"/>
  <c r="L390" i="13" s="1"/>
  <c r="L391" i="13" s="1"/>
  <c r="L392" i="13" s="1"/>
  <c r="L393" i="13" s="1"/>
  <c r="L394" i="13" s="1"/>
  <c r="L395" i="13" s="1"/>
  <c r="L396" i="13" s="1"/>
  <c r="L397" i="13" s="1"/>
  <c r="L398" i="13" s="1"/>
  <c r="L400" i="13"/>
  <c r="L412" i="13"/>
  <c r="L413" i="13"/>
  <c r="L414" i="13" s="1"/>
  <c r="L415" i="13" s="1"/>
  <c r="L416" i="13" s="1"/>
  <c r="L435" i="13"/>
  <c r="L436" i="13" s="1"/>
  <c r="L446" i="13"/>
  <c r="L447" i="13" s="1"/>
  <c r="L448" i="13" s="1"/>
  <c r="L449" i="13" s="1"/>
  <c r="L452" i="13"/>
  <c r="L453" i="13" s="1"/>
  <c r="L454" i="13" s="1"/>
  <c r="L455" i="13" s="1"/>
  <c r="L456" i="13" s="1"/>
  <c r="L457" i="13" s="1"/>
  <c r="L458" i="13" s="1"/>
  <c r="L459" i="13" s="1"/>
  <c r="L461" i="13"/>
  <c r="L462" i="13" s="1"/>
  <c r="L464" i="13"/>
  <c r="L465" i="13" s="1"/>
  <c r="L466" i="13" s="1"/>
  <c r="L467" i="13" s="1"/>
  <c r="L468" i="13" s="1"/>
  <c r="L469" i="13" s="1"/>
  <c r="L503" i="13"/>
  <c r="L504" i="13"/>
  <c r="L509" i="13"/>
  <c r="L510" i="13" s="1"/>
  <c r="L512" i="13"/>
  <c r="L515" i="13"/>
  <c r="L516" i="13" s="1"/>
  <c r="L517" i="13" s="1"/>
  <c r="L518" i="13" s="1"/>
  <c r="L519" i="13" s="1"/>
  <c r="L520" i="13" s="1"/>
  <c r="L530" i="13"/>
  <c r="L531" i="13" s="1"/>
  <c r="L547" i="13"/>
  <c r="L548" i="13" s="1"/>
  <c r="L549" i="13" s="1"/>
  <c r="L579" i="13"/>
  <c r="L589" i="13"/>
  <c r="L590" i="13" s="1"/>
  <c r="L591" i="13" s="1"/>
  <c r="L592" i="13" s="1"/>
  <c r="L593" i="13" s="1"/>
  <c r="L594" i="13" s="1"/>
  <c r="L595" i="13" s="1"/>
  <c r="L596" i="13" s="1"/>
  <c r="L606" i="13"/>
  <c r="L607" i="13"/>
  <c r="L608" i="13" s="1"/>
  <c r="L609" i="13" s="1"/>
  <c r="L610" i="13" s="1"/>
  <c r="L623" i="13"/>
  <c r="L624" i="13" s="1"/>
  <c r="L627" i="13"/>
  <c r="L636" i="13"/>
  <c r="L637" i="13" s="1"/>
  <c r="L638" i="13" s="1"/>
  <c r="L639" i="13" s="1"/>
  <c r="L659" i="13"/>
  <c r="L660" i="13" s="1"/>
  <c r="L661" i="13" s="1"/>
  <c r="L662" i="13" s="1"/>
  <c r="L663" i="13" s="1"/>
  <c r="L664" i="13" s="1"/>
  <c r="L665" i="13" s="1"/>
  <c r="L670" i="13"/>
  <c r="L671" i="13" s="1"/>
  <c r="L672" i="13" s="1"/>
  <c r="L682" i="13"/>
  <c r="L683" i="13" s="1"/>
  <c r="L684" i="13" s="1"/>
  <c r="L685" i="13" s="1"/>
  <c r="L686" i="13" s="1"/>
  <c r="L687" i="13" s="1"/>
  <c r="L688" i="13" s="1"/>
  <c r="L689" i="13" s="1"/>
  <c r="L690" i="13" s="1"/>
  <c r="L691" i="13" s="1"/>
  <c r="L692" i="13" s="1"/>
  <c r="L693" i="13" s="1"/>
  <c r="L694" i="13" s="1"/>
  <c r="L747" i="13"/>
  <c r="L748" i="13" s="1"/>
  <c r="L749" i="13" s="1"/>
  <c r="L750" i="13" s="1"/>
  <c r="L751" i="13" s="1"/>
  <c r="L777" i="13"/>
  <c r="L778" i="13" s="1"/>
  <c r="L779" i="13" s="1"/>
  <c r="L780" i="13" s="1"/>
  <c r="L781" i="13" s="1"/>
  <c r="L782" i="13" s="1"/>
  <c r="L783" i="13" s="1"/>
  <c r="L793" i="13"/>
  <c r="L794" i="13" s="1"/>
  <c r="L795" i="13" s="1"/>
  <c r="L796" i="13" s="1"/>
  <c r="L797" i="13" s="1"/>
  <c r="L798" i="13" s="1"/>
  <c r="L799" i="13" s="1"/>
  <c r="L800" i="13" s="1"/>
  <c r="L801" i="13" s="1"/>
  <c r="L802" i="13" s="1"/>
  <c r="L809" i="13"/>
  <c r="L810" i="13" s="1"/>
  <c r="L811" i="13" s="1"/>
  <c r="L812" i="13" s="1"/>
  <c r="L817" i="13"/>
  <c r="L818" i="13" s="1"/>
  <c r="L819" i="13" s="1"/>
  <c r="L822" i="13"/>
  <c r="L823" i="13" s="1"/>
  <c r="L824" i="13" s="1"/>
  <c r="L832" i="13"/>
  <c r="L833" i="13" s="1"/>
  <c r="L837" i="13"/>
  <c r="L838" i="13" s="1"/>
  <c r="L839" i="13" s="1"/>
  <c r="L840" i="13" s="1"/>
  <c r="L841" i="13" s="1"/>
  <c r="L860" i="13"/>
  <c r="L861" i="13" s="1"/>
  <c r="L862" i="13" s="1"/>
  <c r="L865" i="13"/>
  <c r="L866" i="13" s="1"/>
  <c r="L879" i="13"/>
  <c r="L880" i="13" s="1"/>
  <c r="L881" i="13" s="1"/>
  <c r="L882" i="13" s="1"/>
  <c r="L883" i="13" s="1"/>
  <c r="L884" i="13" s="1"/>
  <c r="L885" i="13" s="1"/>
  <c r="L886" i="13" s="1"/>
  <c r="L887" i="13" s="1"/>
  <c r="L888" i="13" s="1"/>
  <c r="L889" i="13" s="1"/>
  <c r="L890" i="13" s="1"/>
  <c r="L891" i="13" s="1"/>
  <c r="L895" i="13"/>
  <c r="L896" i="13" s="1"/>
  <c r="L909" i="13"/>
  <c r="L910" i="13" s="1"/>
  <c r="L911" i="13" s="1"/>
  <c r="L912" i="13" s="1"/>
  <c r="L918" i="13"/>
  <c r="L919" i="13" s="1"/>
  <c r="L920" i="13" s="1"/>
  <c r="L940" i="13"/>
  <c r="L941" i="13" s="1"/>
  <c r="L942" i="13" s="1"/>
  <c r="L943" i="13" s="1"/>
  <c r="L944" i="13" s="1"/>
  <c r="L960" i="13"/>
  <c r="L961" i="13" s="1"/>
  <c r="L974" i="13"/>
  <c r="L975" i="13" s="1"/>
  <c r="L976" i="13" s="1"/>
  <c r="L977" i="13" s="1"/>
  <c r="L978" i="13" s="1"/>
  <c r="L979" i="13" s="1"/>
  <c r="L980" i="13" s="1"/>
  <c r="L981" i="13" s="1"/>
  <c r="L982" i="13" s="1"/>
  <c r="L983" i="13" s="1"/>
  <c r="L984" i="13" s="1"/>
  <c r="L985" i="13" s="1"/>
  <c r="L987" i="13"/>
  <c r="L988" i="13" s="1"/>
  <c r="L989" i="13" s="1"/>
  <c r="L990" i="13" s="1"/>
  <c r="L991" i="13" s="1"/>
  <c r="L992" i="13" s="1"/>
  <c r="L993" i="13" s="1"/>
  <c r="L994" i="13" s="1"/>
  <c r="L995" i="13" s="1"/>
  <c r="L996" i="13" s="1"/>
  <c r="L997" i="13" s="1"/>
  <c r="L998" i="13" s="1"/>
  <c r="L1000" i="13"/>
  <c r="L1003" i="13"/>
  <c r="L1004" i="13" s="1"/>
  <c r="L1005" i="13" s="1"/>
  <c r="L1006" i="13" s="1"/>
  <c r="L1008" i="13"/>
  <c r="L1009" i="13" s="1"/>
  <c r="L1010" i="13" s="1"/>
  <c r="L1011" i="13" s="1"/>
  <c r="L1012" i="13" s="1"/>
  <c r="L1065" i="13"/>
  <c r="L1097" i="13"/>
  <c r="L1098" i="13" s="1"/>
  <c r="L1100" i="13"/>
  <c r="L1119" i="13"/>
  <c r="L1120" i="13" s="1"/>
  <c r="L1129" i="13"/>
  <c r="L1130" i="13" s="1"/>
  <c r="L1131" i="13" s="1"/>
  <c r="L1132" i="13" s="1"/>
  <c r="L1133" i="13" s="1"/>
  <c r="L1134" i="13" s="1"/>
  <c r="L1135" i="13" s="1"/>
  <c r="L1136" i="13" s="1"/>
  <c r="L1137" i="13" s="1"/>
  <c r="L1138" i="13" s="1"/>
  <c r="L1140" i="13"/>
  <c r="L1141" i="13" s="1"/>
  <c r="L1142" i="13" s="1"/>
  <c r="L1143" i="13" s="1"/>
  <c r="L1146" i="13"/>
  <c r="L1147" i="13" s="1"/>
  <c r="L1148" i="13" s="1"/>
  <c r="L1149" i="13" s="1"/>
  <c r="L1150" i="13" s="1"/>
  <c r="L1168" i="13"/>
  <c r="L1169" i="13" s="1"/>
  <c r="L1170" i="13" s="1"/>
  <c r="L1171" i="13" s="1"/>
  <c r="L1183" i="13"/>
  <c r="L1184" i="13" s="1"/>
  <c r="L1188" i="13"/>
  <c r="L1189" i="13" s="1"/>
  <c r="L1190" i="13" s="1"/>
  <c r="L1191" i="13" s="1"/>
  <c r="L1192" i="13" s="1"/>
  <c r="L1193" i="13" s="1"/>
  <c r="L1194" i="13" s="1"/>
  <c r="L1195" i="13" s="1"/>
  <c r="L1196" i="13" s="1"/>
  <c r="L1197" i="13" s="1"/>
  <c r="L1198" i="13" s="1"/>
  <c r="L1199" i="13" s="1"/>
  <c r="L1200" i="13" s="1"/>
  <c r="L1201" i="13" s="1"/>
  <c r="L1202" i="13" s="1"/>
  <c r="L1203" i="13" s="1"/>
  <c r="L1204" i="13" s="1"/>
  <c r="L8" i="13" l="1"/>
  <c r="L9" i="13" s="1"/>
  <c r="L1221" i="1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u1</author>
  </authors>
  <commentList>
    <comment ref="BY1" authorId="0" shapeId="0" xr:uid="{00000000-0006-0000-0000-000001000000}">
      <text>
        <r>
          <rPr>
            <b/>
            <sz val="9"/>
            <color indexed="81"/>
            <rFont val="Tahoma"/>
            <family val="2"/>
          </rPr>
          <t>u1:</t>
        </r>
        <r>
          <rPr>
            <sz val="9"/>
            <color indexed="81"/>
            <rFont val="Tahoma"/>
            <family val="2"/>
          </rPr>
          <t xml:space="preserve">
SUPERFICIE DE RUEDO</t>
        </r>
      </text>
    </comment>
  </commentList>
</comments>
</file>

<file path=xl/sharedStrings.xml><?xml version="1.0" encoding="utf-8"?>
<sst xmlns="http://schemas.openxmlformats.org/spreadsheetml/2006/main" count="22961" uniqueCount="7572">
  <si>
    <t>Numero</t>
  </si>
  <si>
    <t>Seccion</t>
  </si>
  <si>
    <t>Reg</t>
  </si>
  <si>
    <t>Provincia</t>
  </si>
  <si>
    <t>Canton</t>
  </si>
  <si>
    <t>Distrito</t>
  </si>
  <si>
    <t>Ruta</t>
  </si>
  <si>
    <t>Jerarquia</t>
  </si>
  <si>
    <t>Red Vial Estrategica</t>
  </si>
  <si>
    <t>Rve Descripcion</t>
  </si>
  <si>
    <t xml:space="preserve">Longitud Acomulada </t>
  </si>
  <si>
    <t>Hor_Bueno</t>
  </si>
  <si>
    <t>Hor_Regular</t>
  </si>
  <si>
    <t>Hor_Malo</t>
  </si>
  <si>
    <t>Total</t>
  </si>
  <si>
    <t>Ca_Buena</t>
  </si>
  <si>
    <t>Ca_Regular</t>
  </si>
  <si>
    <t>Ca_Mala</t>
  </si>
  <si>
    <t>Ts_Bueno</t>
  </si>
  <si>
    <t>Ts_Regular</t>
  </si>
  <si>
    <t>Ts_Malo</t>
  </si>
  <si>
    <t>Tsi_Bueno</t>
  </si>
  <si>
    <t>Tsi_Regular</t>
  </si>
  <si>
    <t>Tsi_Malo</t>
  </si>
  <si>
    <t>Asfalto Total</t>
  </si>
  <si>
    <t>Las_Bueno</t>
  </si>
  <si>
    <t>Las_Regular</t>
  </si>
  <si>
    <t>Las_Malo</t>
  </si>
  <si>
    <t>Tie_Buena</t>
  </si>
  <si>
    <t>Tie_Regular</t>
  </si>
  <si>
    <t>Tie_Malo</t>
  </si>
  <si>
    <t>Mp_Buena</t>
  </si>
  <si>
    <t>Mp_Regular</t>
  </si>
  <si>
    <t>Mp_Malo</t>
  </si>
  <si>
    <t>Descripcion</t>
  </si>
  <si>
    <t>Fecha Inv</t>
  </si>
  <si>
    <t>Fecha Rec</t>
  </si>
  <si>
    <t>Derecho Via</t>
  </si>
  <si>
    <t>Ptes Inadec</t>
  </si>
  <si>
    <t>Tipo Terren</t>
  </si>
  <si>
    <t>Terreno</t>
  </si>
  <si>
    <t>Tipo Sup</t>
  </si>
  <si>
    <t>Superficie</t>
  </si>
  <si>
    <t>N° Car</t>
  </si>
  <si>
    <t>Ancho Sup</t>
  </si>
  <si>
    <t>Tipo Esp</t>
  </si>
  <si>
    <t>Espaldon</t>
  </si>
  <si>
    <t>Ancho Esp</t>
  </si>
  <si>
    <t>Vel</t>
  </si>
  <si>
    <t>Tpda</t>
  </si>
  <si>
    <t>Aline</t>
  </si>
  <si>
    <t>Alineamiento</t>
  </si>
  <si>
    <t>Pen</t>
  </si>
  <si>
    <t>Pendiente Descripcion</t>
  </si>
  <si>
    <t>Visib</t>
  </si>
  <si>
    <t>Esp</t>
  </si>
  <si>
    <t>Espaldon Descripcion</t>
  </si>
  <si>
    <t>Señal</t>
  </si>
  <si>
    <t>Señalamiento Descripcion</t>
  </si>
  <si>
    <t>Dren</t>
  </si>
  <si>
    <t>Drenaje Descripcion</t>
  </si>
  <si>
    <t>Sup</t>
  </si>
  <si>
    <t>Superficie Descripcion</t>
  </si>
  <si>
    <t>Estruc Pav</t>
  </si>
  <si>
    <t>Estructura Pavimento Descripcion</t>
  </si>
  <si>
    <t>Veh Km</t>
  </si>
  <si>
    <t>Estacion</t>
  </si>
  <si>
    <t>Estacion Base</t>
  </si>
  <si>
    <t>Ubicacion</t>
  </si>
  <si>
    <t>San José, Sabana Este(R.2)(R.27)(C.42)-La Uruca(R.3)(Pte Juan Pablo Ii)</t>
  </si>
  <si>
    <t>04/09</t>
  </si>
  <si>
    <t>07/14</t>
  </si>
  <si>
    <t>50.0</t>
  </si>
  <si>
    <t>101</t>
  </si>
  <si>
    <t>2</t>
  </si>
  <si>
    <t>PUENTE RIO TORRES</t>
  </si>
  <si>
    <t>La Uruca(R.3)(Pte Juan Pablo Ii)-Uruca (Río Virilla)(Lte Provinvial)</t>
  </si>
  <si>
    <t>106</t>
  </si>
  <si>
    <t>FRENTE MIGRACION</t>
  </si>
  <si>
    <t>Uruca (Río Virilla)(Lte Provincial) - Intersección San Antonio De Belén (Lte Cantonal)Paso Inf. R 111)</t>
  </si>
  <si>
    <t>Inters. San Antonio De Belén (Lte Cantonal)(Paso. Inf. R. 111) - Río Segundo (Pte Río Segundo)(Lte Prov)</t>
  </si>
  <si>
    <t>E.P.15</t>
  </si>
  <si>
    <t>PUENTE RIO SEGUNDO(LTE CANT)</t>
  </si>
  <si>
    <t>Manolos (Río Poas)(Lte Cantonal) - La Argentina De Grecia (Río Colorado)(Lte Cant)</t>
  </si>
  <si>
    <t>Palmares (Límite Cantonal) -  Monserrat De San Ramón (R. 135)</t>
  </si>
  <si>
    <t>185</t>
  </si>
  <si>
    <t>9</t>
  </si>
  <si>
    <t>A 0+200 MTS ANTES RADIAL SAN RAMON(R.156)</t>
  </si>
  <si>
    <t>Monserrat De San Ramón (R.135)-La Angostura (Cruce Cerro Esquivel (Lte. Prov)</t>
  </si>
  <si>
    <t>06/14</t>
  </si>
  <si>
    <t>514</t>
  </si>
  <si>
    <t>A 0+100 MTS DESPUES RESTAURANTE LA COLINA</t>
  </si>
  <si>
    <t>La Angostura (Cruce Cerro Esquivel)(Lte Provincial) - Esparza (R. 131)</t>
  </si>
  <si>
    <t>35-50</t>
  </si>
  <si>
    <t>513</t>
  </si>
  <si>
    <t>17</t>
  </si>
  <si>
    <t>ESTACION DE PESAJE</t>
  </si>
  <si>
    <t>Esparza(R.131) -  Esparza (Río Barranca)(Lte Cantonal)</t>
  </si>
  <si>
    <t>512</t>
  </si>
  <si>
    <t>PUENTE RIO BARRANCA(LTE CANT)</t>
  </si>
  <si>
    <t>Esparza (Río Barranca)(Lte Cantonal) - Río San Miguel (Limite Cantonal)</t>
  </si>
  <si>
    <t>Río San Miguel (Lte Cantonal) -  Cebadilla (Queb. Palo)(Lte Cantonal)</t>
  </si>
  <si>
    <t>506/E.P.08</t>
  </si>
  <si>
    <t>PUENTE RIO NARANJO//0+300 MTS DESPUES ENTRADA MIRAMAR(R.144)</t>
  </si>
  <si>
    <t>Cebadilla (Queb. Palo)(Lte Cantonal) -  Laberinto (Río Lagarto)(Lte. Provincial)</t>
  </si>
  <si>
    <t>Laberinto (Río Lagarto)(Lte Prov) - La Irma(R.145)</t>
  </si>
  <si>
    <t>La Irma(R.145)-Barrio Jesús (Río Lajas)(Lte Cantonal)</t>
  </si>
  <si>
    <t>504</t>
  </si>
  <si>
    <t>8</t>
  </si>
  <si>
    <t>PUENTE RIO ABANGARES</t>
  </si>
  <si>
    <t>Barrio Jesús (Río Lajas)(Lte Cantonal) - Cañas(R.142)</t>
  </si>
  <si>
    <t>09/10</t>
  </si>
  <si>
    <t>747</t>
  </si>
  <si>
    <t>ESCUELA SAN MIGUEL</t>
  </si>
  <si>
    <t>Cañas(R.142)- Corobici (Río Tenorio)(Lte Cantonal)</t>
  </si>
  <si>
    <t>503</t>
  </si>
  <si>
    <t>PUENTE RIO COROBICI</t>
  </si>
  <si>
    <t>Corobici(Río Tenorio)(Lte Cantonal) - Bagaces (164)</t>
  </si>
  <si>
    <t>El Asalto (Río El Asalto)(Lte Cantonal) - Liberia (R 21)(R 918)</t>
  </si>
  <si>
    <t>502</t>
  </si>
  <si>
    <t>PUENTE RIO LIBERIA</t>
  </si>
  <si>
    <t>Bagaces(R.164)- El Salto (Río El Salto)(Lte Cantonal)</t>
  </si>
  <si>
    <t>Liberia(R.21)(R.918)- Potrerillo (Queb Puercos)(Lte Cantonal)</t>
  </si>
  <si>
    <t>501/E.P.20</t>
  </si>
  <si>
    <t>20</t>
  </si>
  <si>
    <t>ARROCERA EL SABANERO//PUENTE RIO TEMPISQUITO</t>
  </si>
  <si>
    <t>10</t>
  </si>
  <si>
    <t>Potrerillos (Queb Puercos)(Lte Cantonal) - La Cruz (R 935)(Clinica C.C.S.C)</t>
  </si>
  <si>
    <t>755</t>
  </si>
  <si>
    <t>A 0+100 MTS DESPUES RUTA 4</t>
  </si>
  <si>
    <t>La Cruz(R.935)(Clínica C.C.S.S.)-Peñas Blancas(Frontera Norte)</t>
  </si>
  <si>
    <t>242</t>
  </si>
  <si>
    <t>A 0+500 MTS ANTES FRONTERA</t>
  </si>
  <si>
    <t>Rio Segundo (Pte Río Segundo)(Lte Prov) - Aeropuerto Juan Santa María (Radial Alajuela)(R 153)</t>
  </si>
  <si>
    <t>547</t>
  </si>
  <si>
    <t>15</t>
  </si>
  <si>
    <t>A 0+200 MTS DESPUES CASETAS PEAJE</t>
  </si>
  <si>
    <t>Aeropuerto Juan Santa María (Radial Alajuela)(R 153) - Manolos (Río Poas)(Lte Cantonal)</t>
  </si>
  <si>
    <t>100/122</t>
  </si>
  <si>
    <t>A 0+200 MTS DESPUES RADIAL ALAJUELA//1+000 KM DESPUES RUTA 3</t>
  </si>
  <si>
    <t>Buenos Aires De Palmares (Río Grande)(Lte Cantonal) -  Palmares (Limite Cantonal)</t>
  </si>
  <si>
    <t>La Argentina De Grecia (Río Colorado)(Lte Cant) - Naranjo (Radial Naranjo)(R 141)</t>
  </si>
  <si>
    <t>E.P.09</t>
  </si>
  <si>
    <t>A 0+500 MTS ANTES RADIAL NARANJO(R.141)</t>
  </si>
  <si>
    <t>Naranjo (Radial Naranjo)(R. 141) -  Buenos Aires De Palmares (Rio Grande)(Limite Cantonal)</t>
  </si>
  <si>
    <t>157</t>
  </si>
  <si>
    <t>A 0+200 MTS DESPUES RADIAL NARANJO(R.141)</t>
  </si>
  <si>
    <t>San José(Sabana Este)(R.1)(R.27)(C.42)-San José(Av.2/C.0)</t>
  </si>
  <si>
    <t>10/14</t>
  </si>
  <si>
    <t>05/17</t>
  </si>
  <si>
    <t>22,3 - 25.30</t>
  </si>
  <si>
    <t>104</t>
  </si>
  <si>
    <t>3</t>
  </si>
  <si>
    <t>CENTRO COLON</t>
  </si>
  <si>
    <t>San José (Av2)(C.0) - Los Yoses (C.37)(Calle Los Negritos)(Limite Cantonal)</t>
  </si>
  <si>
    <t>14,0 - 25,0</t>
  </si>
  <si>
    <t>181</t>
  </si>
  <si>
    <t>BARRIO FRANCISCO PERALTA(POLLOS KENTUCKY)</t>
  </si>
  <si>
    <t>Los Yoses (C 37)(Calle Los Negritos)(Lte Cantonal) - Fuente De Montes De Oca (Río Ocloro)(Limite Cantonal)</t>
  </si>
  <si>
    <t>17,60 - 20,0</t>
  </si>
  <si>
    <t>E.P.03/183</t>
  </si>
  <si>
    <t>LOS YOSES(FRENTE RIO)//PARQUE SAN PEDRO</t>
  </si>
  <si>
    <t>18</t>
  </si>
  <si>
    <t>Fuente De Montes De Oca (Rio Ocloro)(Lte Cantonal)-Curridabat(Ruta 251)</t>
  </si>
  <si>
    <t>19,40-24,80</t>
  </si>
  <si>
    <t>E.P.01</t>
  </si>
  <si>
    <t>PUENTE RIO PURUSES</t>
  </si>
  <si>
    <t>Curridabat(R.251)-Lomas De Ayarco (Lte Prov)(0+100 Mts Antes R.Chaguite)</t>
  </si>
  <si>
    <t>Lomas De Ayarco (Lte Prov)(0+100 Mts Antes R.Chaguite) - San Rafael De La Unión (Paso Sur Ruta 251)</t>
  </si>
  <si>
    <t>E.P.10</t>
  </si>
  <si>
    <t>CASETAS PEAJE</t>
  </si>
  <si>
    <t>San Rafael De La Unión (Paso Superior R.251)-El Alto De Ochomogo(Queb.Quirazú)(Lte.Cantonal)</t>
  </si>
  <si>
    <t>25.0</t>
  </si>
  <si>
    <t>568</t>
  </si>
  <si>
    <t>ESTACION SERVICIO CRISTO REY(TRANSITO ENTRANDO Y SALIENDO)</t>
  </si>
  <si>
    <t>El Alto De Ochomogo (Queb. Quirazú)(Lte. Cantonal) - Taras (Ruta 219)</t>
  </si>
  <si>
    <t>05/15</t>
  </si>
  <si>
    <t>Taras(Ruta 2)-El Alto De Ochomogo (Limite Cantonal)</t>
  </si>
  <si>
    <t>El Alto De Ochomogo (Limite Cantonal)-San Rafael De La Unión(Paso Superior R.251)</t>
  </si>
  <si>
    <t>Taras (Ruta 219)-La Lima(R.10)</t>
  </si>
  <si>
    <t>165</t>
  </si>
  <si>
    <t>TARAS(0+200 MTS DESP CRUCE VOLCAN IRAZU(R.219))</t>
  </si>
  <si>
    <t>La Lima(R.10)-Barrio Nuevo (Lte Cantonal)(Cruce A Purires)</t>
  </si>
  <si>
    <t>522</t>
  </si>
  <si>
    <t>ZONA FRANCA(BANCO CREDITO AGRICOLA)</t>
  </si>
  <si>
    <t>Barrio Nuevo (Lte Cantonal)(Cruce Purires)-Casamata (R 406)(Lte Cantonal)</t>
  </si>
  <si>
    <t>166</t>
  </si>
  <si>
    <t>PUENTE RIO PURIRES</t>
  </si>
  <si>
    <t>Casa Mata (Ruta 406)(Lte. Prov) - La Sierra (R. 222)</t>
  </si>
  <si>
    <t>03/15</t>
  </si>
  <si>
    <t>E.P.07</t>
  </si>
  <si>
    <t>CASAMATA(0+100 MTS DESPUES CRUCE SAN CRISTOBAL NORTE(R.406))</t>
  </si>
  <si>
    <t>La Sierra(R.222)-La Guaria De El Empalme(R.226)</t>
  </si>
  <si>
    <t>07/15</t>
  </si>
  <si>
    <t>572</t>
  </si>
  <si>
    <t>7</t>
  </si>
  <si>
    <t>LA SIERRA(0+100 MTS DESPUES CRUCE FRAILES(R.222))</t>
  </si>
  <si>
    <t>La Guaria De El Empalme(R.226)-Ojo De Agua(Cruce Providencia)</t>
  </si>
  <si>
    <t>682</t>
  </si>
  <si>
    <t>EL EMPALME(0+100 DESPUES CRUCE SANTA MARIA,DOTA(R.226))</t>
  </si>
  <si>
    <t>Ojo De Agua(Cruce Providencia)- Cerro Asunción(Lte Prov)</t>
  </si>
  <si>
    <t>Cerro Asunción (Lte Provincial) - Nivel (Lte Provincial)(Crece A Piedra Alta)</t>
  </si>
  <si>
    <t>19</t>
  </si>
  <si>
    <t>Nivel (Lte Provincial)(Cruce A Piedra Alta) - La Ese (Escuela)</t>
  </si>
  <si>
    <t>741</t>
  </si>
  <si>
    <t>ESCUELA DE LA ESE</t>
  </si>
  <si>
    <t>La Ese(Escuela)-San Isidro De Peréz Zeledón (Ruta 243)</t>
  </si>
  <si>
    <t>30 - 50</t>
  </si>
  <si>
    <t>709</t>
  </si>
  <si>
    <t>A 1+000 KM ANTES TANQUES DE A Y A</t>
  </si>
  <si>
    <t>San Isidro Peréz Zeledón(R.243)-Palmares(Final Cinco Carriles)</t>
  </si>
  <si>
    <t>29,8-50,0</t>
  </si>
  <si>
    <t>Palmares(Final Cinco Carriles)-Juntas De Pacuar(R.244)</t>
  </si>
  <si>
    <t>706</t>
  </si>
  <si>
    <t>PALMARES(0+100 MTS DESPUES ENTRADA COLEGIO ALFREDO VOLIO)</t>
  </si>
  <si>
    <t>Juntas De Pacuar(R.244)-Convento (Río Convento)(Lte Provincial)</t>
  </si>
  <si>
    <t>*lectura km 159+700(fecha: miercoles 10/12/2012)</t>
  </si>
  <si>
    <t>Convento (Río Convento)(Lte Provincial) - La Piñera, Buenos Aires (Ruta 246)</t>
  </si>
  <si>
    <t>*lectura km 183+400(fecha: miercoles 10/12/2012)</t>
  </si>
  <si>
    <t>Piñera, Buenos Aires (Ruta 246) -  Paso Real (Ruta 237)</t>
  </si>
  <si>
    <t>228</t>
  </si>
  <si>
    <t>4</t>
  </si>
  <si>
    <t>PUENTE RIO QUEBRADA LOPEZ</t>
  </si>
  <si>
    <t>Paso Real(R.237)-Guacim0 De Cajon (Quebrada Iguana)(Lte Cantonal)</t>
  </si>
  <si>
    <t>*lectura km 234+700(fecha: martes 11/12/2012)</t>
  </si>
  <si>
    <t>Guacimo De Cajon (Quebrada Iguana)(Lte Cant) - Palmar Norte (Ruta 34)</t>
  </si>
  <si>
    <t>710</t>
  </si>
  <si>
    <t>DELEGACION DE TRANSITO(1+000 KM ANTES COLEGIO AGROPECUARIO)</t>
  </si>
  <si>
    <t>Palmar Norte(R.34)-Chacarita(R.245)</t>
  </si>
  <si>
    <t>48.0-50.0</t>
  </si>
  <si>
    <t>*lectura km 273+900(fecha: martes 11/12/2012)</t>
  </si>
  <si>
    <t>Chacarita(R.245)-El Cuarenta (Río Esquinas)(Lte. Cantonal)</t>
  </si>
  <si>
    <t>40.0-50.0</t>
  </si>
  <si>
    <t>223</t>
  </si>
  <si>
    <t>PUENTE RIO PIEDRAS BLANCAS</t>
  </si>
  <si>
    <t>El Cuarenta(Río Esquinas)(Lte Cantonal)-Río Claro(R.14)</t>
  </si>
  <si>
    <t>711</t>
  </si>
  <si>
    <t>PUENTE RIO LAGARTO</t>
  </si>
  <si>
    <t>Río Claro(R.14)-Caracol (Río Caracol)(Lte Cantonal)</t>
  </si>
  <si>
    <t>46.0-50.0</t>
  </si>
  <si>
    <t>*lectura km 320+550(fecha: jueves 13/12/2012)</t>
  </si>
  <si>
    <t>Caracol (Río Caracol)(Lte Cantonal)-Ciudad Neily(R.237)(R.608)</t>
  </si>
  <si>
    <t>46,0-50,0</t>
  </si>
  <si>
    <t>712</t>
  </si>
  <si>
    <t>CEMENTERIO CIUDAD NEILY</t>
  </si>
  <si>
    <t>Ciudad Neily(R.237)(R.608)-Paso Canoas(R.238)(Frontera Sur)</t>
  </si>
  <si>
    <t>47.0-50.0</t>
  </si>
  <si>
    <t>E.P.04</t>
  </si>
  <si>
    <t>A 0+500 MTS ANTES DE LA FRONTERA</t>
  </si>
  <si>
    <t>La Uruca(R.1)(Puente Juan Pablo Ii)-Lte Prov.San José/Heredia(R.Virilla)</t>
  </si>
  <si>
    <t>03/10</t>
  </si>
  <si>
    <t>30,0-40,0</t>
  </si>
  <si>
    <t>Vuelta Del Virilla (Rio Virilla)(Lte Provincial) - Heredia (R 126)(Ave/C 2)</t>
  </si>
  <si>
    <t>30.00</t>
  </si>
  <si>
    <t>E.P.02/125</t>
  </si>
  <si>
    <t>A 0+200 MTS DESPUES DEL RIO VIRILLA//FRENTE FOSFORERA NACIONAL</t>
  </si>
  <si>
    <t>Heredia(R.126)(Av.4/C.2)-San Joaquin De Flores (Queb. Seca)(Lte Cantonal)</t>
  </si>
  <si>
    <t>11.50</t>
  </si>
  <si>
    <t>206</t>
  </si>
  <si>
    <t>PUENTE QUEBRADA SECA(LTE CANT)</t>
  </si>
  <si>
    <t>San Joaquin De Flores (Queb. Seca)(Lte. Cantonal) - Echeverria (Río Segundo)(Lte. Provincial)</t>
  </si>
  <si>
    <t>14.0-14.50</t>
  </si>
  <si>
    <t>529</t>
  </si>
  <si>
    <t>Bajo La Garita (Río Grande)(Lte Cantonal) - Atenas(R135)</t>
  </si>
  <si>
    <t>04/10</t>
  </si>
  <si>
    <t>18.0-20.0</t>
  </si>
  <si>
    <t>545</t>
  </si>
  <si>
    <t>BARRIO LOS ANGELES(0+100 MTS ANTES DE ENTRADA PRINCIPAL)</t>
  </si>
  <si>
    <t>Atenas(R.135)-Pato De Agua (Queb. Sinn)(Límite Cantonal)</t>
  </si>
  <si>
    <t>23.0-25.20</t>
  </si>
  <si>
    <t>546</t>
  </si>
  <si>
    <t>SABANA LARGA(ESCUELA VIEJA)</t>
  </si>
  <si>
    <t>Pato De Agua (Queb.Sinn)(Lte Cantonal) - Desmonte (Iglesia)</t>
  </si>
  <si>
    <t>20.0</t>
  </si>
  <si>
    <t>Desmonte(Escuela)-San Mateo (Río Machuca)(Lte. Cantonal)</t>
  </si>
  <si>
    <t>14.7-15.0</t>
  </si>
  <si>
    <t>698/694</t>
  </si>
  <si>
    <t>5</t>
  </si>
  <si>
    <t>PUENTE RIO MACHUCA(ENTRADA SAN MATEO)//PUENTE RIO MACHUCA(SALIDA SAN MATEO)</t>
  </si>
  <si>
    <t>San Mateo (Rio Machuca)(Lte Cantonal) - Orotina(Paso Inferior)(R 27)(R137)</t>
  </si>
  <si>
    <t>18.0-30.0</t>
  </si>
  <si>
    <t>Echeverria (Río Segundo)(Lte. Provincial) - Barrio Cacique (Intersección Aeropuerto Juan Santamaría)</t>
  </si>
  <si>
    <t>03/00</t>
  </si>
  <si>
    <t>18.70 - 20.0</t>
  </si>
  <si>
    <t>Barrio Cacique(Intersección Aeropuerto)-Barrio Tropicana(Alajuela)(C.T.20101)(Av.10/C.3)</t>
  </si>
  <si>
    <t>528</t>
  </si>
  <si>
    <t>PUENTE RIO CIRUELAS</t>
  </si>
  <si>
    <t>Manolos(Paso Superior R.1)-La Garita(R.136)</t>
  </si>
  <si>
    <t>21.8</t>
  </si>
  <si>
    <t>543</t>
  </si>
  <si>
    <t>IGLESIA DE LA GARITA</t>
  </si>
  <si>
    <t>La Garita(R.136)-Bajo La Garita (Río Grande)(Lte Cantonal)</t>
  </si>
  <si>
    <t>21.0-22.0</t>
  </si>
  <si>
    <t>Alajuela (B° La Tropicana)(Ct 20101)(Av 10, C 3) - Alajuela (Cementerio)(R 124)(Av 3, C 12)</t>
  </si>
  <si>
    <t>08/15</t>
  </si>
  <si>
    <t>17.2-18.9</t>
  </si>
  <si>
    <t>Alajuela(Cementerio)(R.124)(Av.3/C.12)-Barrio San José, Alajuela(R.118)</t>
  </si>
  <si>
    <t>10.0-21.6</t>
  </si>
  <si>
    <t>527</t>
  </si>
  <si>
    <t>PUENTE RIO ALAJUELA</t>
  </si>
  <si>
    <t>Barrio San José(R.118)-Manolos(Paso Superior R.1)</t>
  </si>
  <si>
    <t>24.0</t>
  </si>
  <si>
    <t>542</t>
  </si>
  <si>
    <t>CEMENTERIO BARRIO SAN JOSE</t>
  </si>
  <si>
    <t>La Y Griega,Pococi(R.32)-R.Chirripó (Lte Provincial)</t>
  </si>
  <si>
    <t>02/13</t>
  </si>
  <si>
    <t>09/14</t>
  </si>
  <si>
    <t>*pte rio chirripo(fecha: lunes 25/02/2013)(hora: 10:00 a 11:00)</t>
  </si>
  <si>
    <t>R.Chirripó(Lte Cantonal)-Las Vueltas De Horquetas(R.229)</t>
  </si>
  <si>
    <t>155</t>
  </si>
  <si>
    <t>14</t>
  </si>
  <si>
    <t>A 0+100 MTS DESPUES CRUCE RIO FRIO(R.229)</t>
  </si>
  <si>
    <t>Las Vueltas De Horquetas(R.229)-Puerto Viejo,Sarapiqui(R.505)</t>
  </si>
  <si>
    <t>49.0-50.0</t>
  </si>
  <si>
    <t>158</t>
  </si>
  <si>
    <t>A 3+000 KMS ANTES DE ENTRADA A PUERTO VIEJO(R.505)(RESTAURANTE LAPA VERDE)</t>
  </si>
  <si>
    <t>Puerto Viejo,Sarapiqui(R.505)-Bajos De Chilamate(R.126)</t>
  </si>
  <si>
    <t>16.0-19.2</t>
  </si>
  <si>
    <t>182</t>
  </si>
  <si>
    <t>ESCUELA CHILAMATE</t>
  </si>
  <si>
    <t>Bajos De Chilamate(R.126)- Limite Cantonal Sarapiqui -  Grecia</t>
  </si>
  <si>
    <t>10/17</t>
  </si>
  <si>
    <t>Limite Cantonal Sarapiquí / Grecia  -  Limite Cantonal Grecia / San Carlos</t>
  </si>
  <si>
    <t>El Edén (Limite Cantonal)-San Rafael De Guatuso(R.143)</t>
  </si>
  <si>
    <t>25.4</t>
  </si>
  <si>
    <t>232</t>
  </si>
  <si>
    <t>SAN RAFAEL(1+000 KM ANTES ENTRADA)</t>
  </si>
  <si>
    <t>San Rafael De Guatuso(R.143)-San Luis De Upala (Río Rito)(Limite Cantonal)</t>
  </si>
  <si>
    <t>03/13</t>
  </si>
  <si>
    <t>25.0-27.4</t>
  </si>
  <si>
    <t>268</t>
  </si>
  <si>
    <t>SAN RAFAEL(0+200 MTS DESPUES PUENTE RIO FRIO)</t>
  </si>
  <si>
    <t>13</t>
  </si>
  <si>
    <t>San Luis De Upala(R.Rito)(Lte Cantonal)-Colonia Puntarenas(R.138)</t>
  </si>
  <si>
    <t>25.0-30-4</t>
  </si>
  <si>
    <t>260</t>
  </si>
  <si>
    <t>ESCUELA COLONIA PUNTARENAS</t>
  </si>
  <si>
    <t>Colonia Puntarenas(R.138)-Upala(R.6)</t>
  </si>
  <si>
    <t>28.4-30.0</t>
  </si>
  <si>
    <t>*pte rio achiote(fecha: jueves 14/03/2013)(hora: 09:00 a 10:00)</t>
  </si>
  <si>
    <t>Upala(R.6)-San José De Upala(R.735)</t>
  </si>
  <si>
    <t>30.2</t>
  </si>
  <si>
    <t>258</t>
  </si>
  <si>
    <t>UPALA(0+100 MTS DESPUES FINAL RUTA 6)</t>
  </si>
  <si>
    <t>San José De Upala(R.735)-Birmania(Cruce Centro Población)</t>
  </si>
  <si>
    <t>25.0-30.0</t>
  </si>
  <si>
    <t>257</t>
  </si>
  <si>
    <t>PUENTE RIO PIZOTE</t>
  </si>
  <si>
    <t>Birmania(Cruce Centro Población)-Brasilia (Río Hda O Colon)(Lte Prov)</t>
  </si>
  <si>
    <t>30.0</t>
  </si>
  <si>
    <t>255</t>
  </si>
  <si>
    <t>BRASILIA(PUENTE RIO MECHAS)</t>
  </si>
  <si>
    <t>Brasilia (R.Haciendas O Colón)(Lte Cantonal)-Santa Cecilia(R.170)</t>
  </si>
  <si>
    <t>*pte rio orosi(fecha: martes 19/03/2013)(hora : 11:30 a 12:30)</t>
  </si>
  <si>
    <t>Santa Cecilia(R.170)-Los Inocentes(Cruce Escuela)</t>
  </si>
  <si>
    <t>16.1</t>
  </si>
  <si>
    <t>289</t>
  </si>
  <si>
    <t>ESTACION DE SERVICIO SANTA CECILIA</t>
  </si>
  <si>
    <t>Los Inocentes(Cruce Escuela)-La Cruz(R.1)</t>
  </si>
  <si>
    <t>16.0</t>
  </si>
  <si>
    <t>285</t>
  </si>
  <si>
    <t>A 0+100 MTS ANTES DE FINAL RUTA</t>
  </si>
  <si>
    <t>San Jose De Aguas Zarcas(R.751)-Muelle(R.35)</t>
  </si>
  <si>
    <t>191</t>
  </si>
  <si>
    <t>PUENTE RIO KOPPER</t>
  </si>
  <si>
    <t>Muelle(R.35)-El Tanque(R.142)</t>
  </si>
  <si>
    <t>216</t>
  </si>
  <si>
    <t>CEMENTERIO SAN CRISTOBAL</t>
  </si>
  <si>
    <t>El Tanque(R.142)-Monterrey(R.752)</t>
  </si>
  <si>
    <t>20.0-25.0</t>
  </si>
  <si>
    <t>235</t>
  </si>
  <si>
    <t>MONTERREY(0+100 MTS ANTES ENTRADA PRINCIPAL)</t>
  </si>
  <si>
    <t>Monterrey(R.752)- El Éden (Limite Cantonal)</t>
  </si>
  <si>
    <t>18.8-22.8</t>
  </si>
  <si>
    <t>225</t>
  </si>
  <si>
    <t>PUENTE RIO JICARITO</t>
  </si>
  <si>
    <t xml:space="preserve">Limite Cantonal Grecia /San Carlos - San José Aguas Zarcas Ruta 751   </t>
  </si>
  <si>
    <t>B° Tournón(R.108)(Ct 10105)-San Juan De Tibás(R.102)</t>
  </si>
  <si>
    <t>12/13</t>
  </si>
  <si>
    <t>10/15</t>
  </si>
  <si>
    <t>13-14</t>
  </si>
  <si>
    <t>139</t>
  </si>
  <si>
    <t>FRENTE CENTRO COMERCIAL FERIA DEL NORTE</t>
  </si>
  <si>
    <t>San Juan De Tibás(R.102)-San Juan De Tibas (Río Virilla)(Lte Provincial)</t>
  </si>
  <si>
    <t>14.0</t>
  </si>
  <si>
    <t>San Juan De Tibas (Rio Virilla)(Lte Provincial)-Santo Domingo De Heredia(R.103)(Av.2/C.3)</t>
  </si>
  <si>
    <t>16.00</t>
  </si>
  <si>
    <t>141</t>
  </si>
  <si>
    <t>PLANTEL DEL M.O.P.T.(0+100 MTS DESPUES)</t>
  </si>
  <si>
    <t>Santo Domingo De Heredia(R.103)(Av.2/C.3)-Santo Domingo(R.Bermúdez)(Lte. Cantonal)</t>
  </si>
  <si>
    <t>143</t>
  </si>
  <si>
    <t>PUENTE RIO BERMUDEZ(LTE CANT)</t>
  </si>
  <si>
    <t>Santo Domingo (R.Bermúdez)(Lte.Cantonal)-La Puebla (Limite Cantonal)</t>
  </si>
  <si>
    <t>13,0-14,0</t>
  </si>
  <si>
    <t>La Puebla(Lte.Cantonal)-El Pirro,Heredia(R.3)</t>
  </si>
  <si>
    <t>Corobicí(R.1)-Río Tenorio (Limite Cantonal)</t>
  </si>
  <si>
    <t>738</t>
  </si>
  <si>
    <t>COROBICI(A 0+200 MTS DE RUTA 1)</t>
  </si>
  <si>
    <t>R.Tenorio (Lte Cantonal)-Queb.Pichardo (Lte Provincial)</t>
  </si>
  <si>
    <t>*pte rio naranjo(fecha: miercoles 20/03/2013)(hora: 14:00 a 15:00)</t>
  </si>
  <si>
    <t>Queb.Pichardo (Lte Cantonal)-Llano Azúl(R.730)</t>
  </si>
  <si>
    <t>26.3-30.0</t>
  </si>
  <si>
    <t>*lectura km 40+500(fecha: jueves 21/03/2013)(hora: 12:30 a 13:30)</t>
  </si>
  <si>
    <t>Llano Azúl(R.730)-Upala(R.4)</t>
  </si>
  <si>
    <t>31.5</t>
  </si>
  <si>
    <t>261</t>
  </si>
  <si>
    <t>CANALETE(0+200 MTS DESPUES SEGUNDA ENTRADA)</t>
  </si>
  <si>
    <t>La Lima(R.2)-Guadalupe,Cartago(R.236)</t>
  </si>
  <si>
    <t>12/16</t>
  </si>
  <si>
    <t>50,0</t>
  </si>
  <si>
    <t>749</t>
  </si>
  <si>
    <t>LA LIMA(PUENTE RIO REVENTADO)</t>
  </si>
  <si>
    <t>Guadalupe,Cartago(R.236) - Barrio Los Angeles, Cartago(R.233)</t>
  </si>
  <si>
    <t>14,0</t>
  </si>
  <si>
    <t>Barrio Los Angeles, Cartago(R.233) - Lte Cant.Cartago/Paraíso(R.Blanquillo)</t>
  </si>
  <si>
    <t>14,0-22,4</t>
  </si>
  <si>
    <t>Lte Cant.Cartago/Paraíso(R.Blanquillo)-Paraíso(R.224)</t>
  </si>
  <si>
    <t>11,1 - 28</t>
  </si>
  <si>
    <t>583</t>
  </si>
  <si>
    <t>CEMENTERIO DE PARAISO</t>
  </si>
  <si>
    <t>Paraíso(R.224)-Arrabará (Lte Cant)(Cruce La Flor)</t>
  </si>
  <si>
    <t>11,0 - 19,0</t>
  </si>
  <si>
    <t>*0+300 mts despues escuela birrisito(dia: viernes 12/04/2013)(hora:12:00 a 13:00)</t>
  </si>
  <si>
    <t>Arrabara (Lte Cantonal)(Cruce Flor)-Birris (Ruta 404)</t>
  </si>
  <si>
    <t>14,0 - 19,0</t>
  </si>
  <si>
    <t>585</t>
  </si>
  <si>
    <t>6</t>
  </si>
  <si>
    <t>CERVANTES(1+000 KM ANTES IGLESIA)</t>
  </si>
  <si>
    <t>Birrís(R.404)-Quebrada Honda (Lte Cantonal)(Cruce A Lourdes)</t>
  </si>
  <si>
    <t>14,0 - 17,0</t>
  </si>
  <si>
    <t>Quebrada Honda (Lte Cantonal)(Cruce A Lourdes)- Alto Victoria (Lte Cantonal)</t>
  </si>
  <si>
    <t>15,30 - 17,0</t>
  </si>
  <si>
    <t>587</t>
  </si>
  <si>
    <t>NARANJO(ESCUELA)</t>
  </si>
  <si>
    <t>Alto Victoria (Lte Cantonal)-Turrialba(Ruta 230)</t>
  </si>
  <si>
    <t>14.0-17.0</t>
  </si>
  <si>
    <t>E.P.06</t>
  </si>
  <si>
    <t>RECREO(3+000 KMS ANTES DE ENTRADA A SAN JUAN NORTE)</t>
  </si>
  <si>
    <t>Turrialba(R.230)-Eslabón(R.232)</t>
  </si>
  <si>
    <t>14.0-28.7</t>
  </si>
  <si>
    <t>591</t>
  </si>
  <si>
    <t>ESLABON(PUENTE RIO REVENTAZON)</t>
  </si>
  <si>
    <t>Eslabón(R.232)-La Amistad (Fca Amistad)(Lte. Provincial)</t>
  </si>
  <si>
    <t>14.1-20.0</t>
  </si>
  <si>
    <t>588</t>
  </si>
  <si>
    <t>PAVONES(ESCUELA BLAS SOLANO)</t>
  </si>
  <si>
    <t>La Amistad(Fca La Amistad)(Lte Provincial)-Siquirres (Ruta 32)</t>
  </si>
  <si>
    <t>01/17</t>
  </si>
  <si>
    <t>14,0 - 19,20</t>
  </si>
  <si>
    <t>795</t>
  </si>
  <si>
    <t>ESCUELA DE EL COCO</t>
  </si>
  <si>
    <t>Rio Claro(R.2)-Kilómetro 3(Hotel Las Gaviotas)</t>
  </si>
  <si>
    <t>03/14</t>
  </si>
  <si>
    <t>02/10</t>
  </si>
  <si>
    <t>29.5-30.0</t>
  </si>
  <si>
    <t>714</t>
  </si>
  <si>
    <t>BAMBEL(PUENTE RIO COTO COLORADO)</t>
  </si>
  <si>
    <t>Kilómetro 3(Hotel Las Gaviotas)-Golfito(R.14)(Depósito Libre)</t>
  </si>
  <si>
    <t>02/16</t>
  </si>
  <si>
    <t>13.0-14.0</t>
  </si>
  <si>
    <t>Barranca(R.1)-El Roble(Paso Inferior R.23)</t>
  </si>
  <si>
    <t>09/16</t>
  </si>
  <si>
    <t>507</t>
  </si>
  <si>
    <t>EL ROBLE(0+300 MTS ANTES RUTA 23)</t>
  </si>
  <si>
    <t>El Roble(Paso Inferior R.23)-Chacarita(Final A Carriles)(Plantel Del Mopt Crece Linea Ferria)</t>
  </si>
  <si>
    <t>42,80 - 45,00</t>
  </si>
  <si>
    <t>Chacarita(Final A Carriles)(Plantel Del Mopt Crece Linea Ferria) - El Cocal(Escuela Mora Cañas)</t>
  </si>
  <si>
    <t>16,00 - 20,00</t>
  </si>
  <si>
    <t>508</t>
  </si>
  <si>
    <t>ENTRADA PUNTARENAS(ANGOSTURA)</t>
  </si>
  <si>
    <t>El Cocal(Escuela Mora Cañas)-Punraenas Barrio El Carmen(Av.3/C.33)(Embarcadero)</t>
  </si>
  <si>
    <t>14,00 - 16,40</t>
  </si>
  <si>
    <t>Limonal(R.1)-Quebrada Tanque (Lte Cantonal)</t>
  </si>
  <si>
    <t>04/15</t>
  </si>
  <si>
    <t>721</t>
  </si>
  <si>
    <t>LA PALMA(QUEBRADA LA PALMA)</t>
  </si>
  <si>
    <t>Quebrada Tanque (Lte Cantonal) - Rio Tempisque (Puente La Amistad)(Limite Cantonal)</t>
  </si>
  <si>
    <t>*puente rio tempisque(fecha: jueves 24/05/2012)</t>
  </si>
  <si>
    <t>Loma Bonita(Escuela)-Pueblo Viejo(R.21)</t>
  </si>
  <si>
    <t>05/12</t>
  </si>
  <si>
    <t>05/14</t>
  </si>
  <si>
    <t>30.0-31.4</t>
  </si>
  <si>
    <t>722</t>
  </si>
  <si>
    <t>PUEBLO VIEJO(0+100 MTS ANTES FINAL RUTA)</t>
  </si>
  <si>
    <t>Rio Tempisque (Pte La Amistad)(Limite Cantonal) - Loma Bonita (Escuela)</t>
  </si>
  <si>
    <t>30.0-31.1</t>
  </si>
  <si>
    <t>Liberia Paso Inferior (R.1) - Llano Grande (Entrada Aeropuerto Internacional Daniel Oduber Quiros)</t>
  </si>
  <si>
    <t>06/13</t>
  </si>
  <si>
    <t>509</t>
  </si>
  <si>
    <t>12</t>
  </si>
  <si>
    <t>POLICIA DE TRANSITO</t>
  </si>
  <si>
    <t>Llano Grande (Entrada Aeropuerto Internacional Daniel Oduber Quiros)-Guardia (Rio Tempisque)(Lte. Cantonal)</t>
  </si>
  <si>
    <t>549</t>
  </si>
  <si>
    <t>PTE RÍO TEMPISQUE</t>
  </si>
  <si>
    <t>Guardia (Río Tempisque)(Limite Cantonal) - Filadelfia (Ruta 920)(Ultimo Cuad)</t>
  </si>
  <si>
    <t>29,8 - 30,0</t>
  </si>
  <si>
    <t>788</t>
  </si>
  <si>
    <t>FILADELFIA(COLEGIO)</t>
  </si>
  <si>
    <t>Filadelfia(R.920)(Ultimo Cuad)-Belén(R.155)</t>
  </si>
  <si>
    <t>425</t>
  </si>
  <si>
    <t>BELEN(IGLESIA)</t>
  </si>
  <si>
    <t>Belén(R.155)-Río Cañas Nuevo (Río Cañas)(Lte Cantonal)</t>
  </si>
  <si>
    <t>*lectura km 43+590(fecha: martes 18/06/2013)(hora: 13:15 a 14:15)</t>
  </si>
  <si>
    <t>Río Cañas Nuevo (Río Cañas)(Lte Cantonal) - Santa Cruz (Ruta 160)</t>
  </si>
  <si>
    <t>29.8,30.0</t>
  </si>
  <si>
    <t>*escuela barrio limon(fecha: martes 18/06/2013)(hora: 15:00 a 16:00)</t>
  </si>
  <si>
    <t>Santa Cruz(R.160)-Chumico (Quebrada Chapernal)(Limite Cantonal)</t>
  </si>
  <si>
    <t>29.5 - 30.0</t>
  </si>
  <si>
    <t>790/789</t>
  </si>
  <si>
    <t>SANTA CRUZ(PUENTE RIO DIRIA)//FRENTE COLEGIO</t>
  </si>
  <si>
    <t>Chumico (Quebrada Chapernal)(Limite Cantonal) - Nicoya (Ruta 150)</t>
  </si>
  <si>
    <t>29.8 - 30.0</t>
  </si>
  <si>
    <t>E.P.12</t>
  </si>
  <si>
    <t>NICOYA(1+000 KM ANTES DE RUTA 150)</t>
  </si>
  <si>
    <t>Nicoya(R.150)-Pueblo Viejo(R.18)</t>
  </si>
  <si>
    <t>29.4-30.0</t>
  </si>
  <si>
    <t>729</t>
  </si>
  <si>
    <t>NICOYA(0+100 MTS DESPUES RUTA 150)</t>
  </si>
  <si>
    <t>Pueblo Viejo(R.18)-Río Morote (Limite Cantonal)</t>
  </si>
  <si>
    <t>29.2-30.0</t>
  </si>
  <si>
    <t>241</t>
  </si>
  <si>
    <t>PUEBLO VIEJO(0+100 MTS DESPUES FINAL R.18)</t>
  </si>
  <si>
    <t>Rio Moroto (Lte Cantonal) - Santa Rita (R. 161)</t>
  </si>
  <si>
    <t>*0+300 mts antes ruta 161(dia: jueves 20/06/2013)(hora: 08:00 a 09:00)</t>
  </si>
  <si>
    <t>Santa Rita(R.161)-Pavones(Iglesia/Escuela)</t>
  </si>
  <si>
    <t>14.10 - 30.0</t>
  </si>
  <si>
    <t>411</t>
  </si>
  <si>
    <t>SANTA RITA(0+100 MTS DESPUES RUTA 161)</t>
  </si>
  <si>
    <t>Pavones(Iglesia/Escuela)- Quebrada San Pedro(Lte Provincial)</t>
  </si>
  <si>
    <t>*lectura km 115+100(cementerio)(dia: jueves 20/06/2013)(hora: 10:00 a 11:00)</t>
  </si>
  <si>
    <t>Quebrada San Pedro (Limite Provincial) - Jicaral (Ruta 163)</t>
  </si>
  <si>
    <t>245</t>
  </si>
  <si>
    <t>JICARAL(PUENTE RIO SAN PEDRO)</t>
  </si>
  <si>
    <t>Jicaral(R.163)-Lepanto(Iglesia)</t>
  </si>
  <si>
    <t>29.3-31.5</t>
  </si>
  <si>
    <t>246</t>
  </si>
  <si>
    <t>LEPANTO(ESCUELA)</t>
  </si>
  <si>
    <t>Lepanto(Iglesia)-Playa Naranjo(Embarcadero)</t>
  </si>
  <si>
    <t>10,50 -14,00</t>
  </si>
  <si>
    <t>*0+100 mts antes escuela cabo blanco(fecha: jueves 20/06/2013)(hora: 15:45 a 16:45)</t>
  </si>
  <si>
    <t>Brasil,Santa Ana(R.27)-Brasil De Santa Ana, Quebrada La Muerte (Lte Cantonal)</t>
  </si>
  <si>
    <t>06/11</t>
  </si>
  <si>
    <t>30.8-50.0</t>
  </si>
  <si>
    <t>Brasil De Sta Ana (Quebrada La Muerte) (Lte Cantona)-Ciudad Colón(R.239)</t>
  </si>
  <si>
    <t>662</t>
  </si>
  <si>
    <t>CIUDAD COLON(PUENTE RIO PACUACA)</t>
  </si>
  <si>
    <t>Barranca(R.1)-Boca Rio Barranca (Río Barranca)(Limite Cantonal)</t>
  </si>
  <si>
    <t>07/16</t>
  </si>
  <si>
    <t>781/782</t>
  </si>
  <si>
    <t>EL ROBLE(ESTACION SERVICIO)//PUENTE RIO BARRANCA</t>
  </si>
  <si>
    <t>Boca Rio Barranca (Río Barranca)(Limite Cantonal) - Puerto Caldera (Caseta Entrada Muelle)</t>
  </si>
  <si>
    <t>1</t>
  </si>
  <si>
    <t>Brasil De Santa Ana (Rio Virilla)(Lte Provincia) -  Cebadilla (Rio Grande)(Lte Cantonal)</t>
  </si>
  <si>
    <t>San José Sabana (R.1)(R.2)(Av.0/C.42)-San Rafael De Escazú (R.Tiribí)(Lte Cantonal)</t>
  </si>
  <si>
    <t>739/736</t>
  </si>
  <si>
    <t>11</t>
  </si>
  <si>
    <t>COSTADO SUR GIMNASIO NACIONAL//PUENTE RIO TIRIBI</t>
  </si>
  <si>
    <t>San Rafael Escazú(R.Tiribí)(Lte Cantonal)-San Rafael(Casetas Peaje)</t>
  </si>
  <si>
    <t>San Rafael(Casetas Peaje)-Guachipelin (Lte Cantonal)</t>
  </si>
  <si>
    <t>01/11</t>
  </si>
  <si>
    <t>E.P.11</t>
  </si>
  <si>
    <t>CASETAS DE PEAJE(0+200 MTS DESPUES)</t>
  </si>
  <si>
    <t>Guachipelin(Lte Cantonal) - Basil De Santa Ana (R 22)</t>
  </si>
  <si>
    <t>Brasil De Santa Ana (R 22) - Brasil De Santa Ana Rio Virilla (Lte Cantonal)</t>
  </si>
  <si>
    <t>Cebadilla (Rio Grande)(Lte Cantonal) - Río Concepción (Lte Cantonal)</t>
  </si>
  <si>
    <t>Rio Concepción (Limite Cantonal) - Orotina (Paso Sup. R 3 - R 137)</t>
  </si>
  <si>
    <t>Orotina(Paso Sup. Ruta 3/Ruta 137)-Radial Pozón(R.34)</t>
  </si>
  <si>
    <t>432</t>
  </si>
  <si>
    <t>POZON(0+100 MTS ANTES INICIO RUTA 34)</t>
  </si>
  <si>
    <t>Radial Pozón(R.34)-Rio Jesús María (Lte Provincial)</t>
  </si>
  <si>
    <t>437</t>
  </si>
  <si>
    <t>PUENTE RIO JESUS MARIA</t>
  </si>
  <si>
    <t>Río Jesús María (Lte Provincial) -  Caldera (Ruta 23)</t>
  </si>
  <si>
    <t>Barrio Tournon S/Fco Goicoechea (R. 108) -  Llorente (Queb. Rivera)(Lte. Cantonal)</t>
  </si>
  <si>
    <t>Llorente (Queb. Rivera)(Lte. Cantonal) - San Juan De Tibas (Río Virilla)(Lte Prov)</t>
  </si>
  <si>
    <t>173/174</t>
  </si>
  <si>
    <t>3/14</t>
  </si>
  <si>
    <t>LLORENTE(0+100 MTS DESPUES PASO ELEVADO RUTA 101)//PUENTE RIO VIRILLA</t>
  </si>
  <si>
    <t>San Juan De Tibas (Río Virilla)(Lte Prov) - Calle Yerba Buena (Lte. Cant)</t>
  </si>
  <si>
    <t>03/08</t>
  </si>
  <si>
    <t>Calle Yerbabuena (Lte Cant) - Sta Elena (Lte Prov)(R Para Blanco)</t>
  </si>
  <si>
    <t>Sta Elena (Lte Prov)(R. Para Blanco) - Rio Zurqui (Lte. Cant)</t>
  </si>
  <si>
    <t>E.P.14</t>
  </si>
  <si>
    <t>SANTA ELENA</t>
  </si>
  <si>
    <t>Rio Zurqui (Lte. Cantonal) - Carrillo (Rio Sucio)(Lte Provincial)</t>
  </si>
  <si>
    <t>Carrillo Lte Provincial (Río Sucio) -La Y Griega(R.4)</t>
  </si>
  <si>
    <t>02/15</t>
  </si>
  <si>
    <t>La Y Griega(R.4)-Guápiles(R.247)(Calle Emilia)</t>
  </si>
  <si>
    <t>328</t>
  </si>
  <si>
    <t>Y GRIEGA(PUENTE RIO CORINTO)</t>
  </si>
  <si>
    <t>Guápiles(R.247)(Calle Emilia)-Jimenez (Río Jimenez)(Lte Cantonal)</t>
  </si>
  <si>
    <t>753</t>
  </si>
  <si>
    <t>GUAPILES(0+300 MTS DESPUES ESTACION SERVICIO SANTA CLARA)</t>
  </si>
  <si>
    <t>Jimenez (Río Jimenez)(Lte Cantonal)-Guácimo(R.248)</t>
  </si>
  <si>
    <t>Guácimo(R.248)-Pocora(Río Destierro)(Lte Cantonal)</t>
  </si>
  <si>
    <t>03/12</t>
  </si>
  <si>
    <t>703</t>
  </si>
  <si>
    <t>GUACIMO(PUENTE RIO GUACIMO)</t>
  </si>
  <si>
    <t>Pocora (Río Destierro)(Lte Cantonal)-Siquirres(R.10)</t>
  </si>
  <si>
    <t>Siquirres(R.10)-B° Espavel (Río Madre De Dios)(Lte Cantonal)</t>
  </si>
  <si>
    <t>B° Espavel (Rio Madre De Dios)(Lte Cantonal)- San Miguel (Entrada Principal)</t>
  </si>
  <si>
    <t>San Miguel(Entrada Principal)-Toro(Río Toro)(Lte Cantonal)</t>
  </si>
  <si>
    <t>247/E.P.13</t>
  </si>
  <si>
    <t>B-LINE(PUENTE RIO CHIRRIPO)//0+100 MTS DESPUES RIO ESCONDIDO</t>
  </si>
  <si>
    <t>Toro (Rio Toro)(Lte Cantonal)-Liverpool(Escuela)</t>
  </si>
  <si>
    <t>Liverpool(Escuela)-Limón(Muelle Alemán)</t>
  </si>
  <si>
    <t>248</t>
  </si>
  <si>
    <t>BUENOS AIRES(0+100 MTS DESPUES ENTRADA MOIN(R.240)</t>
  </si>
  <si>
    <t>Coyolar De Orotina(Radial Pozon)(R.27)-Lagunilla De Coyar(Cruce Guacalito)(Lte. Provincial)</t>
  </si>
  <si>
    <t>08/09</t>
  </si>
  <si>
    <t>10/13</t>
  </si>
  <si>
    <t>653</t>
  </si>
  <si>
    <t>POZON(0+500 MTS DESPUES INICIO RUTA)</t>
  </si>
  <si>
    <t>Lagunilla De Coyolar (Cruce Guacalillo)(Lte Provincial)-Quebrada Ganado(Río Agujas)</t>
  </si>
  <si>
    <t>*lectura km 14+485(alc.queb.bonita)(fecha: lunes 07/10/2013)(hora: 11:30 a 12:30)</t>
  </si>
  <si>
    <t>Quebrada Ganado(R.Agujas)-Herradura(Cruce Centro Población)</t>
  </si>
  <si>
    <t>E.P.22</t>
  </si>
  <si>
    <t>HERRADURA(0+100 MTS ANTES ENTRADA PRINCIPAL)</t>
  </si>
  <si>
    <t>Herradura(Cruce Centro Población)-Jacó(Primera Entrada Centro Población)(Boulevar)</t>
  </si>
  <si>
    <t>791</t>
  </si>
  <si>
    <t>JACO(PUENTE RIO QUEBRADA MONA)</t>
  </si>
  <si>
    <t>Jacó(Primera Entrada Centro Población)-Quebrada Amarilla (Rio Tusubres)(Lte Cantonal)</t>
  </si>
  <si>
    <t>*pte queb.palmareños(fecha: martes 08/10/2013)(hora: 09:30 a 10:30)</t>
  </si>
  <si>
    <t>Quebrada Amarilla (Río Tusubres)(Lte Cantonal)-La Palma (Ruta 239)</t>
  </si>
  <si>
    <t>744</t>
  </si>
  <si>
    <t>LOMA(0+200 MTS ANTES FINAL RUTA 239)</t>
  </si>
  <si>
    <t>La Palma(R.239)-La Julieta(R.Parrita)</t>
  </si>
  <si>
    <t>27.0</t>
  </si>
  <si>
    <t>*lectura km 73+485(alc.queb.palma)(fecha: miercoles 09(10/2013)(hora: 08:00 a 09:00)</t>
  </si>
  <si>
    <t>La Julieta(R.Parrita)-Damas (Río Damas)(Limite Cantonal)</t>
  </si>
  <si>
    <t>19.8-20.0</t>
  </si>
  <si>
    <t>*lectura km 84+340(escuel vueltas)(fecha: miercoles 09/10/2013)(hora: 12:30 a 13:30)</t>
  </si>
  <si>
    <t>Damas (Rio Damas)(Lte Cantonal)-Junta Naranjo (Ruta 235)</t>
  </si>
  <si>
    <t>20.0-22.0</t>
  </si>
  <si>
    <t>239</t>
  </si>
  <si>
    <t>DAMAS(PLAZA)</t>
  </si>
  <si>
    <t>Junta Naranjo(R.235)-La Managua(R.235)(R.616)</t>
  </si>
  <si>
    <t>11/14</t>
  </si>
  <si>
    <t>448</t>
  </si>
  <si>
    <t>JUNTA NARANJO(0+200 MTS DESPUES LICEO QUEPOS)</t>
  </si>
  <si>
    <t>La Managua(R.235)(R.616)-Marítima(Escuela)</t>
  </si>
  <si>
    <t>12/09</t>
  </si>
  <si>
    <t>240</t>
  </si>
  <si>
    <t>MANAGUA(0+100 MTS DESPUES HOSPITAL MAX TERAN)</t>
  </si>
  <si>
    <t>Marítima(Escuela)-Matapalo(Pte Queb.Matapalo)</t>
  </si>
  <si>
    <t>443</t>
  </si>
  <si>
    <t>MATAPALO(PLAZA)</t>
  </si>
  <si>
    <t>Matapalo(Pte Queb.Matapalo) -  Boca Del Río Barú (Río Barú)(Lte Cantonal)</t>
  </si>
  <si>
    <t>*0+050 mts antes entrada a hatillo(fecha: martes 15/10/2013)(hora: 09:30 a 10:30)</t>
  </si>
  <si>
    <t>Boca Río Barú (Río Barú)(Limite Cantonal) - Uvita(Cruce Centro Población)</t>
  </si>
  <si>
    <t>*pte queb.pedregosa(fecha: martes 15/10/2013)(hora: 12:30 a 13:30)</t>
  </si>
  <si>
    <t>Uvita(Cruce Centro Población)-Punta Mala(R.Punta Mala)</t>
  </si>
  <si>
    <t>270</t>
  </si>
  <si>
    <t>UVITA(0+100 MTS DESPUES ENTRADA PRINCIPAL)</t>
  </si>
  <si>
    <t>Punta Mala(R.Punta Mala)-Barrio El Mango De Puerto Cortes (R.168)</t>
  </si>
  <si>
    <t>*escuela tagual o estero real(fecha: miercoles 16/10/2013)(hora: 12:00 a 14:00)</t>
  </si>
  <si>
    <t>Barrio El Mango De Puerto Cortes (R.168)-Palmar Norte(R.2)</t>
  </si>
  <si>
    <t>244</t>
  </si>
  <si>
    <t>PALMAR NORTE(1+000 KM ANTES FINAL RUTA)</t>
  </si>
  <si>
    <t>Savegre Ruta 34 Km. 119+815  - Ruta 34 Km 120+990</t>
  </si>
  <si>
    <t>01/18</t>
  </si>
  <si>
    <t>13 - 15</t>
  </si>
  <si>
    <t>Portalón Ruta 34 Km 13+940  -   Ruta 34 Km 125+085</t>
  </si>
  <si>
    <t>16,5 - 13</t>
  </si>
  <si>
    <t>Matapalo Ruta 34 Km 124+870   -   Ruta 34 Km 129+370</t>
  </si>
  <si>
    <t>12 - 14,5</t>
  </si>
  <si>
    <t>Hatillo Ruta 34 Km 134+815  -   Ruta 34 Km 134+080</t>
  </si>
  <si>
    <t>14 -  16,7</t>
  </si>
  <si>
    <t>Acapulco (Río Pocosol)(Lte Cantonal)-Pavón(Iglesia)</t>
  </si>
  <si>
    <t>08/02</t>
  </si>
  <si>
    <t>*0+100 mts despues escuela de los lirios(fecha: martes 15/05/2012)</t>
  </si>
  <si>
    <t>Pavón(Iglesia)-El Parque(Iglesia)</t>
  </si>
  <si>
    <t>*0+100 mts antes entrada finca naturela(km 66+500)(fecha: martes 15/05/2012)</t>
  </si>
  <si>
    <t>El Parque(Iglesia)-Los Chiles(Entrada Principal)(Salón Comunal)</t>
  </si>
  <si>
    <t>50.0-74.5</t>
  </si>
  <si>
    <t>253</t>
  </si>
  <si>
    <t>LOS CHILES(0+100 MTS ANTES PRIMER CUADRANTE)</t>
  </si>
  <si>
    <t>Los Chiles(Entrada Principal)(Salón Comunal)-Tablillas(Límite Fronterizo)</t>
  </si>
  <si>
    <t>*lectura km 89+500(fecha: martes 15 y miercoles 16/05/2012)</t>
  </si>
  <si>
    <t>Palmares(R.1)-Florencia(R.141)            (Proyecto)</t>
  </si>
  <si>
    <t>10/04</t>
  </si>
  <si>
    <t>PROYECTO</t>
  </si>
  <si>
    <t>Florencia(R.141)-Quebrada Azúl(Escuela)</t>
  </si>
  <si>
    <t>149</t>
  </si>
  <si>
    <t>FLORENCIA(CEMENTERIO)</t>
  </si>
  <si>
    <t>Quebrada Azúl(Escuela)-Muelle San Carlos(Iglesia)</t>
  </si>
  <si>
    <t>17.4-21.2</t>
  </si>
  <si>
    <t>198</t>
  </si>
  <si>
    <t>MUELLE(0+100 MTS ANTES ENTRONQUE RUTA 4)</t>
  </si>
  <si>
    <t>Muelle San Carlos(Iglesia)-Terrón Colorado(Escuela)</t>
  </si>
  <si>
    <t>17.3-20.0</t>
  </si>
  <si>
    <t>251</t>
  </si>
  <si>
    <t>BOCA ARENAL(PLAZA)</t>
  </si>
  <si>
    <t>Terrón Colorado(Escuela)-Santa Rosa De Pocosol(R.752)</t>
  </si>
  <si>
    <t>Santa Rosa De Pocosol(R.752)-Acapulco (Río Pocosol)(Lte Cantonal)</t>
  </si>
  <si>
    <t>252</t>
  </si>
  <si>
    <t>SANTA ROSA DE POCOSOL(0+100 MTS DESPUES RUTA 752)</t>
  </si>
  <si>
    <t>Limón(R.32)-Río Banano(R.241)</t>
  </si>
  <si>
    <t>695</t>
  </si>
  <si>
    <t>LIMON(0+200 MTS DESPUES ENTRADA AEROPUERTO)</t>
  </si>
  <si>
    <t>Río Banano(R.241)-Tuba Creek (Rio Tuba)(Lte Cantonal)</t>
  </si>
  <si>
    <t>22.0</t>
  </si>
  <si>
    <t>297</t>
  </si>
  <si>
    <t>RIO BANANO(PUENTE RIO BANANO)</t>
  </si>
  <si>
    <t>Tuba Creek(Río Tuba)(Lte Cantonal)-Cahuita(Entrada Principal)</t>
  </si>
  <si>
    <t>28.0-30.0</t>
  </si>
  <si>
    <t>718</t>
  </si>
  <si>
    <t>CAHUITA(0+200 MTS ANTES ENTRADA PRINCIPAL)</t>
  </si>
  <si>
    <t>Cahuita(Entrada Principal)-Hone Creek(R.Hone Creek)</t>
  </si>
  <si>
    <t>*0+100 mts despues cruce puerto vargas(fecha: martes 17/07/2012)</t>
  </si>
  <si>
    <t>Hone Creek(R.Hone Creek)-Bribrí(R.801)</t>
  </si>
  <si>
    <t>18.0-21.7</t>
  </si>
  <si>
    <t>719</t>
  </si>
  <si>
    <t>HONE CREEK(0+100 MTS ANTES ENTRADA PUERTO VIEJO)</t>
  </si>
  <si>
    <t>Bribrí(R.801)-Daytonia(Escuela)</t>
  </si>
  <si>
    <t>20.0-21.0</t>
  </si>
  <si>
    <t>302</t>
  </si>
  <si>
    <t>MARGARITA(ESCUELA)</t>
  </si>
  <si>
    <t>Daytonia(Escuela)-Sixaola(R.Sixaola)(Límite Frontera Costa Rica-Panama)</t>
  </si>
  <si>
    <t>La Uruca(R.108)-Paso Superior Ruta 1(Hotel Irazú)</t>
  </si>
  <si>
    <t>12/02</t>
  </si>
  <si>
    <t>Paso Superior R.1(Hotel Irazú)-Boulevar Rohrmoser(Paso Inferior Plaza Mayor)</t>
  </si>
  <si>
    <t>Boulevar Rohrmoser(Paso Inferior Plaza Mayor)-Pavas(Paso Inferior R.104)</t>
  </si>
  <si>
    <t>109</t>
  </si>
  <si>
    <t>ROHRMOSER(0+200 MTS DESPUES BOULEVARD)</t>
  </si>
  <si>
    <t>Pavas(Paso Inferior R.104)-Paso Inferior Ruta 167(Ladrillera La Sabana)</t>
  </si>
  <si>
    <t>178</t>
  </si>
  <si>
    <t>PAVAS(PUENTE SOBRE RUTA 27)</t>
  </si>
  <si>
    <t>Paso Inferior Ruta 167(Ladrillera La Sabana)-Hatillos 7/8</t>
  </si>
  <si>
    <t>218</t>
  </si>
  <si>
    <t>HATILLO(PUENTE RIO MARIA AGUILAR)</t>
  </si>
  <si>
    <t>Hatillos 7/8-Hatillos 6/3(Av.Central)</t>
  </si>
  <si>
    <t>145</t>
  </si>
  <si>
    <t>HATILLO(CENTRO COMERCIAL HATILLO 2)</t>
  </si>
  <si>
    <t>Hatillos 6/3(Av.Central)-Hatillo 4/5(R.176)(Calle República Costa Rica)</t>
  </si>
  <si>
    <t>213</t>
  </si>
  <si>
    <t>HATILLO 3(PLAZA)</t>
  </si>
  <si>
    <t>Hatillo 4/5(R.176)(Calle República Costa Rica)-Hatillo(Paso Superior R.110)Rancho De Guanacaste</t>
  </si>
  <si>
    <t>126</t>
  </si>
  <si>
    <t>HATILLO 4(0+100 ANTES ROTONDA RANCHO GUANACASTE(R.110))</t>
  </si>
  <si>
    <t>Hatillo(Paso Superior R.110)(Rancho Guanacaste)-San Sebastián(Paso Inferior R.214)</t>
  </si>
  <si>
    <t>743</t>
  </si>
  <si>
    <t>CIUDADELA 15 SETIEMBRE(CENTRO INFANTIL)</t>
  </si>
  <si>
    <t>San Sebastián(Paso Inferior R.214)-Paso Ancho Paso Inferior(R.213)</t>
  </si>
  <si>
    <t>817</t>
  </si>
  <si>
    <t>SAN SEBASTIAN(0+100 MTS DESPUES IGLESIA)</t>
  </si>
  <si>
    <t>Paso Ancho(R.213)-La Y Griega(Paso Superior R.209)</t>
  </si>
  <si>
    <t>818</t>
  </si>
  <si>
    <t>Y GRIEGA(0+100 MTS ANTES DE ROTONDA(R.209))</t>
  </si>
  <si>
    <t>La Y Griega(Paso Superior R.209)-Zapote(R.215)(Rotonda Garantias Sociales)</t>
  </si>
  <si>
    <t>209</t>
  </si>
  <si>
    <t>QUESADA DURAN(PASO PEATONAL)</t>
  </si>
  <si>
    <t>Zapote(R.215)(Rotonda Garantias Sociales)-Río Ocloro(Limite Cantonal)</t>
  </si>
  <si>
    <t>133</t>
  </si>
  <si>
    <t>ZAPOTE(0+200 MTS ANTES PASO DESNIVEL RUTA 204)</t>
  </si>
  <si>
    <t>Río Ocloro (Limite Cantonal) - San Pedro (Paso Superior R. 2)</t>
  </si>
  <si>
    <t>137</t>
  </si>
  <si>
    <t>SAN PEDRO(0+200 MTS ANTES CEMENTERIO)</t>
  </si>
  <si>
    <t>San Pedro(Paso Superior R.2)- Betania(Río Torres)(Límite Cantonal)</t>
  </si>
  <si>
    <t>177/186</t>
  </si>
  <si>
    <t>SAN PEDRO(CRUCE FERROCARRIL)//0+200 MTS DESPUES ROTONDA LA BANDERA</t>
  </si>
  <si>
    <t>Betania (Río Torres)(Limite Cantonal)-Guadalupe(R.218)(Walmark)</t>
  </si>
  <si>
    <t>Guadalupe(R.218)(Walmark)-Calle Blancos(R.109)</t>
  </si>
  <si>
    <t>184</t>
  </si>
  <si>
    <t>GUADALUPE(0+200 MTS DESPUES RUTA 218)</t>
  </si>
  <si>
    <t>Calle Blancos(R.109)-Lte Cant.Tibás/Goicoechea(Paso Superior R.5)</t>
  </si>
  <si>
    <t>07/10</t>
  </si>
  <si>
    <t>09/15</t>
  </si>
  <si>
    <t>16.1-22.8</t>
  </si>
  <si>
    <t>138</t>
  </si>
  <si>
    <t>CALLE BLANCOS(ESTACION DE SERVICIO)</t>
  </si>
  <si>
    <t>Lte Cant.Tibás/Goicoechea(Paso Superior R.5)-Lte Cant.Tibás/San José(R.101)</t>
  </si>
  <si>
    <t>14.0-20.1</t>
  </si>
  <si>
    <t>136</t>
  </si>
  <si>
    <t>CINCO ESQUINAS(ESCUELA)</t>
  </si>
  <si>
    <t>Lte Cant.Tibás/San José(R.101)(Copey)-La Uruca(R.108)</t>
  </si>
  <si>
    <t>Copey(R.108)-Cruce Llorente(R.5)</t>
  </si>
  <si>
    <t>10/10</t>
  </si>
  <si>
    <t>751</t>
  </si>
  <si>
    <t>COLIMA(IGLESIA)</t>
  </si>
  <si>
    <t>Cruce Llorente(R.5)-Llorente(Paso Superior R.32)</t>
  </si>
  <si>
    <t>144</t>
  </si>
  <si>
    <t>LLORENTE(EDIFICIO LA NACION)</t>
  </si>
  <si>
    <t>Llorente(Paso Superior R.32)-El Límite(R.102)</t>
  </si>
  <si>
    <t>13,5-14,0</t>
  </si>
  <si>
    <t>146</t>
  </si>
  <si>
    <t>LLORENTE(ESCUELA)</t>
  </si>
  <si>
    <t>San Juan De Tibás(R.5)-Lte Cant.Tibás/Moravia(R.117)(El Limite)</t>
  </si>
  <si>
    <t>11/10</t>
  </si>
  <si>
    <t>15,0-18,0</t>
  </si>
  <si>
    <t>147/150</t>
  </si>
  <si>
    <t>TIBAS(McDONALD)//CENTRO COMERCIAL PLAZA LOS COLEGIOS</t>
  </si>
  <si>
    <t>Lte Cant.Tibás/Moravia(R.117)(El Limite)-Los Colegios(R.109)</t>
  </si>
  <si>
    <t>15,0-20,0</t>
  </si>
  <si>
    <t>Los Colegios(R.109)-San Vicente(R.200)</t>
  </si>
  <si>
    <t>15.0-18.0</t>
  </si>
  <si>
    <t>San Vicente(R.200)-Lte Cant(R.220)(Guayabal)</t>
  </si>
  <si>
    <t>10.0-15,60</t>
  </si>
  <si>
    <t>140/152</t>
  </si>
  <si>
    <t>A 0+200 MTS DESPUES COLEGIO SAINT CLARE//PUENTE RIO IPIS</t>
  </si>
  <si>
    <t>Lte Cant(R.220)(Guayabal)-San Isidro(R.216)</t>
  </si>
  <si>
    <t>15,0-24,0</t>
  </si>
  <si>
    <t>154</t>
  </si>
  <si>
    <t>GUAYABAL(0+100 MTS DESPUES INTERSECCION RUTA 220)</t>
  </si>
  <si>
    <t>Santo Domingo(R.5)(Av.2/C.0)-Santa Rosa De Sto Domingo(Cruce A R.5)</t>
  </si>
  <si>
    <t>11/09</t>
  </si>
  <si>
    <t>13.8</t>
  </si>
  <si>
    <t>Santa Rosa(Cruce A R.5)-La Valencia(R.3)</t>
  </si>
  <si>
    <t>14.0-15.0</t>
  </si>
  <si>
    <t>131</t>
  </si>
  <si>
    <t>02</t>
  </si>
  <si>
    <t>LA VALENCIA(0+100 MTS ANTES FINAL RUTA)</t>
  </si>
  <si>
    <t>Sabana Este(R.1)(C.42)(Av.3A)(Agencia Datsun)-Sabana Oeste(C68)(Canal Siete)</t>
  </si>
  <si>
    <t>114</t>
  </si>
  <si>
    <t>SABANA ESTE(0+100 MTS OESTE RUTA 1)</t>
  </si>
  <si>
    <t>Sabana Oeste(Canal Siete)-Pavas(Cruce Aeropuerto Tobías Bolaños)</t>
  </si>
  <si>
    <t>23.0-27.0</t>
  </si>
  <si>
    <t>115/116</t>
  </si>
  <si>
    <t>SABANA OESTE(FRENTE TANQUES A Y A)//EMBAJADA USA</t>
  </si>
  <si>
    <t>Pavas(Cruce Aeropuerto Tobías Bolaños)-Lomas Del Río(Plaza)(Final Ruta)</t>
  </si>
  <si>
    <t>23-25</t>
  </si>
  <si>
    <t>San Rafael De Escazú(R.27)-San Rafael De Escazú(R.121)</t>
  </si>
  <si>
    <t>06/10</t>
  </si>
  <si>
    <t>16,0-17,0</t>
  </si>
  <si>
    <t>107</t>
  </si>
  <si>
    <t>SAN RAFAEL(PUENTE QUEBRADA SAN RAFAEL)</t>
  </si>
  <si>
    <t>San Rafael De Escazú(R.121)-Escazú(Iglesia)(Parte Posterior)</t>
  </si>
  <si>
    <t>11.6-16.5</t>
  </si>
  <si>
    <t>108</t>
  </si>
  <si>
    <t>ESCAZU(PUENTE RIO SAN RAFAEL O AGRES)</t>
  </si>
  <si>
    <t>Escazú(Iglesia)(Parte Posterior)-San Antonio De Escazú(Iglesia)</t>
  </si>
  <si>
    <t>14.0-17.3</t>
  </si>
  <si>
    <t>San Antonio De Escazú(Iglesia)-Lte Cant.Escazú/Alajuelita(Calle Los Filtros)</t>
  </si>
  <si>
    <t>10.0-17.3</t>
  </si>
  <si>
    <t>Lte Cant.Escazú/Alajuelita(Calle Los Filtros)-El Llano De Alajuelita(Cruce Centro Población)</t>
  </si>
  <si>
    <t>10.0</t>
  </si>
  <si>
    <t>El Llano(Cruce Centro Población)-San Josecito De Alajuelita(Iglesia)</t>
  </si>
  <si>
    <t>11,30-13,00</t>
  </si>
  <si>
    <t>130</t>
  </si>
  <si>
    <t>SAN JOSECITO(0+100 MTS ANTES IGLESIA)</t>
  </si>
  <si>
    <t>San Josecito De Alajuelita(Iglesia)-Alajuelita(R.110)</t>
  </si>
  <si>
    <t>12.2-18-0</t>
  </si>
  <si>
    <t>230</t>
  </si>
  <si>
    <t>ALAJUELITA(0+100 MTS DESPUES TEMPLO ADVENTISTA)</t>
  </si>
  <si>
    <t>Alajuelita(R.110)-Lte Cant.Alajuelita/Desamparados(R.Cañas)</t>
  </si>
  <si>
    <t>12.4-13-0</t>
  </si>
  <si>
    <t>113</t>
  </si>
  <si>
    <t>CONCEPCION ABAJO(IGLESIA)</t>
  </si>
  <si>
    <t>Lte Cant.Alajuelita/Desamparados(R.Cañas)-San Rafael Abajo(R.214)</t>
  </si>
  <si>
    <t>15.4</t>
  </si>
  <si>
    <t>Pitahaya(R.111)-Barreal(Escuela)</t>
  </si>
  <si>
    <t>11/15</t>
  </si>
  <si>
    <t>18.0-26.9</t>
  </si>
  <si>
    <t>128</t>
  </si>
  <si>
    <t>BARREAL (ESCUELA)</t>
  </si>
  <si>
    <t>Barreal(Escuela)-La Valencia(R.3)</t>
  </si>
  <si>
    <t>24.0-26.9</t>
  </si>
  <si>
    <t>127</t>
  </si>
  <si>
    <t>LAGUNILLA(0+100 MTS ANTES ENTRADA ESCUELA LABORATORIO U.N.A)</t>
  </si>
  <si>
    <t>San Pedro De Póas (Río Póas)(Lte Cantonal) - San Rafael De Póas (Calle Solis)(Lte Cantonal)</t>
  </si>
  <si>
    <t>12.0-13.0</t>
  </si>
  <si>
    <t>538</t>
  </si>
  <si>
    <t>SAN RAFAEL POAS(PUENTE RIO PRENDAS)</t>
  </si>
  <si>
    <t>San Rafael Poás (Calle Solis)(Lte Cantonal)-El Meson (Ruta 711)</t>
  </si>
  <si>
    <t>12.5-14.0</t>
  </si>
  <si>
    <t>Mesón(R.711)-Grecia(R.118)</t>
  </si>
  <si>
    <t>539</t>
  </si>
  <si>
    <t>GRECIA(0+200 MTS DESPUES COOPERATIVA VICTORIA)</t>
  </si>
  <si>
    <t>El Cacao(R.118)-San Pedro De Poas (Río Póas)(Lte Cantonal)</t>
  </si>
  <si>
    <t>11.6-14.0</t>
  </si>
  <si>
    <t>537</t>
  </si>
  <si>
    <t>SAN PEDRO POAS(PUENTE RIO POAS)</t>
  </si>
  <si>
    <t>Barrio Carlos María Ulloar.218)-Tournón(R.5)(Lte. Cantonal)</t>
  </si>
  <si>
    <t>17,50-18</t>
  </si>
  <si>
    <t>754</t>
  </si>
  <si>
    <t>SAN FRANCICO GOICOECHEA(IGLESIA LADRILLO)</t>
  </si>
  <si>
    <t>Tournon (R.5(Lte. Cantonal) - Río Torres(Limite Cantonal)</t>
  </si>
  <si>
    <t>18.0</t>
  </si>
  <si>
    <t>Río Torres (Lte Cantonal)-Barrio Iglesias Flores(R.Torres)</t>
  </si>
  <si>
    <t>18-19</t>
  </si>
  <si>
    <t>Barrio Iglesias Flores(R.Torres)-La Uruca(R.3)(Pozuelo)</t>
  </si>
  <si>
    <t>20-21</t>
  </si>
  <si>
    <t>119/120</t>
  </si>
  <si>
    <t>LA URUCA(0+200 MTS DESPUES INICIO CALLE 20)//LA URUCA(PLAZA)</t>
  </si>
  <si>
    <t>La Uruca(R.3)(Pozuelo)-Jardínes De Autopista(R.1)(Migración)</t>
  </si>
  <si>
    <t>Calle Blancos(R.100) -Calle Blancos(R.100)(Emb. Panamco)(Coca-Cola)</t>
  </si>
  <si>
    <t>Calle Blancos(R.100)(Panamco)(Coca-Cola)-Lte Cant(Queb.Barreal)</t>
  </si>
  <si>
    <t>757/163</t>
  </si>
  <si>
    <t>CALLE BLANCOS(0+100 ANTES FINAL RUTA 39)//LOS COLEGIOS(PUENTE QUEBRADA BARREAL)</t>
  </si>
  <si>
    <t>Lte Cant (Queb.Barreal)-Los Colegios(R.102)</t>
  </si>
  <si>
    <t>Barrio Cuba( R.215)(Cruce Ferrocarril)-Ciudadela 15 Setiembre(Río Tiribi)(Lte. Cant)</t>
  </si>
  <si>
    <t>226/227/229</t>
  </si>
  <si>
    <t>HATILLO(PUENTE RIO MARIA AGUILAR)//CLINICA SOLON NUÑEZ//PUENTE RIO TIRIBI</t>
  </si>
  <si>
    <t>Ciudadela 15 Setiembre(R.Tiribí)(Lte Cantonal)-Alajuelita(R.105)</t>
  </si>
  <si>
    <t>San Francisco Heredia(R.3)- Paso Superior (R.1)(Lte. Cantonal)</t>
  </si>
  <si>
    <t>10/08</t>
  </si>
  <si>
    <t>9.5-20.0</t>
  </si>
  <si>
    <t>550</t>
  </si>
  <si>
    <t>SAN FRANCISCO HEREDIA(0+800 MTS DESPUES INICIO RUTA)</t>
  </si>
  <si>
    <t>Intersección San Antonio (Paso Superior R.1)(Lte Cantonal) - San Antonio, Belen (R 122)</t>
  </si>
  <si>
    <t>14.0-20.0</t>
  </si>
  <si>
    <t>551</t>
  </si>
  <si>
    <t>ASUNCION DE BELEN(PLAZA)</t>
  </si>
  <si>
    <t>San Antonio, Belén (R.122)-Barrio Fátima (Río Segunfo)(Lte. Prov)</t>
  </si>
  <si>
    <t>13.0-18.0</t>
  </si>
  <si>
    <t>552</t>
  </si>
  <si>
    <t>BARRIO FATIMA(PUENTE RIO SEGUNDO)</t>
  </si>
  <si>
    <t>Barrio Fátima (Río Segundo)(Lte. Provincial) - Barrio El Cacique, Alajuela (Aeropuerto)(R.1)</t>
  </si>
  <si>
    <t>11.0-14.0</t>
  </si>
  <si>
    <t>Heredia(R.113)- Urb. María Auxiliadora (Lte Cantonal)</t>
  </si>
  <si>
    <t>Urb. María Auxiliadora (Lte Cantonal)-Uriche(R.115)</t>
  </si>
  <si>
    <t>16.0-20.0</t>
  </si>
  <si>
    <t>601</t>
  </si>
  <si>
    <t>URICHE(0+200 MTS ANTES RUTA 115)</t>
  </si>
  <si>
    <t>Uriche(R.115)-San Francisco (Queb. Sin N)(Limite Cantonal)</t>
  </si>
  <si>
    <t>San Francisco (Queb. Sin N)(Limite Cantonal)-San Isidro(R.116)</t>
  </si>
  <si>
    <t>602</t>
  </si>
  <si>
    <t>FRENTE PLAZA SAN FRANCISCO</t>
  </si>
  <si>
    <t>San Isidro(R.116)-Santa Elena(R.32)</t>
  </si>
  <si>
    <t>12.0-20.0</t>
  </si>
  <si>
    <t>187</t>
  </si>
  <si>
    <t>SAN JOSECITO(0+500 MTS ANTES IGLESIA)</t>
  </si>
  <si>
    <t>Heredia(R.3)(Av. 4 C.9) - Barrio Carazón De Jesús (Lte Cantonal)(Escuela Laboratorio)</t>
  </si>
  <si>
    <t>19.2</t>
  </si>
  <si>
    <t>605</t>
  </si>
  <si>
    <t>FRENTE ESCUELA LABORATORIO ENSEÑANZA ESPECIAL</t>
  </si>
  <si>
    <t>Barrio Carazón De Jesús (Lte Cantonal)(Escuela Laboratorio)-San Rafael(Iglesia)</t>
  </si>
  <si>
    <t>14.0-16.0</t>
  </si>
  <si>
    <t>San Rafael(Iglesia)-Brasilia/Uvita(Cruce Monte De La Cruz)</t>
  </si>
  <si>
    <t>609</t>
  </si>
  <si>
    <t>LOS ANGELES(0+100 MTS ANTES ESCUELA DE LOS ANGELES)</t>
  </si>
  <si>
    <t>Brasilia/Uvita(Cruce Monte De La Cruz)-Montecito (Lte Cantonal)(Cruce A Escuela)</t>
  </si>
  <si>
    <t>Montecito (Lte Cantonal)(Cruce A Escuela) -  San Jose De La Montaña (R 114)</t>
  </si>
  <si>
    <t>8.0-14.0</t>
  </si>
  <si>
    <t>Barva(R.126)-San José De La Montaña(Iglesia)</t>
  </si>
  <si>
    <t>12/15</t>
  </si>
  <si>
    <t>618</t>
  </si>
  <si>
    <t>BARVA(0+100 MTS ANTES FINAL RUTA 502)</t>
  </si>
  <si>
    <t>San José De La Montaña(Iglesia)-Porrosatí(Cruce Sacramento)</t>
  </si>
  <si>
    <t>10.0-12.0</t>
  </si>
  <si>
    <t>Porrosatí(Cruce Sacramento)-Plan De Birri (Lte Cantonal)( Fca. Alpina)</t>
  </si>
  <si>
    <t>Plan De Birrí (Limite Cantonal)(Fca Alpina)-Birrí(R.126)</t>
  </si>
  <si>
    <t>402</t>
  </si>
  <si>
    <t>BIRRI(0+200 MTS ANTES ESCUELA)</t>
  </si>
  <si>
    <t>Birrí(R.126)-Barrio Jesús(R.128)</t>
  </si>
  <si>
    <t>12.0-14.0</t>
  </si>
  <si>
    <t>San Pablo(R.5)-Uriche(R.112)</t>
  </si>
  <si>
    <t>600</t>
  </si>
  <si>
    <t>SAN PABLO(0+300 MTS ANTES IGLESIA VIEJA)</t>
  </si>
  <si>
    <t>Santo Domingo(R.5)(Av.6/C.3)-Los Ángeles De Tores(R.117)</t>
  </si>
  <si>
    <t>14.20</t>
  </si>
  <si>
    <t>142/666</t>
  </si>
  <si>
    <t>SANTO DOMINGO(0+200 MTS DESPUES INICIO RUTA)//PUENTE RIO TURES</t>
  </si>
  <si>
    <t>Los Ángeles De Tures(R.117)-Angeles De Tures (Calle La Emilia)(Lte. Cantonal)</t>
  </si>
  <si>
    <t>13.0-22.0</t>
  </si>
  <si>
    <t>667</t>
  </si>
  <si>
    <t>LOS ANGELES(0+100 MTS ANTES RUTA 504)</t>
  </si>
  <si>
    <t>Angeles De Tures (Calle Emilia)(Lte Cantonal)- San Isidro(R. 211)</t>
  </si>
  <si>
    <t>13.0-16.3</t>
  </si>
  <si>
    <t>San Isidro(R.112)- San Isidro (Calle Cruces)(Lte Cantonal)</t>
  </si>
  <si>
    <t>604</t>
  </si>
  <si>
    <t>SAN ISIDRO(0+200 MTS ANTES CRUCE CALLE BREÑA MORA)</t>
  </si>
  <si>
    <t>San Isidro(Calle Cruces)(Lte Cantonal)-San Rafael(R.113)</t>
  </si>
  <si>
    <t>11.0-16.0</t>
  </si>
  <si>
    <t>El Límite(R.102)- R.Virilla (Limite Provincial)</t>
  </si>
  <si>
    <t>13.0-16.0</t>
  </si>
  <si>
    <t>758</t>
  </si>
  <si>
    <t>01</t>
  </si>
  <si>
    <t>PUENTE RIO VIRILLA</t>
  </si>
  <si>
    <t>R.Virilla(Limite Provincial)-Montero O San Miguel(R.32)</t>
  </si>
  <si>
    <t>11.5-14.0</t>
  </si>
  <si>
    <t>Montero O San Miguel(R.32)-Los Ángeles De Tures(R.116)</t>
  </si>
  <si>
    <t>20-22</t>
  </si>
  <si>
    <t>Barrio San José(R.3)-El Cacao (Río Cantonal)(Lte Cantonal)</t>
  </si>
  <si>
    <t>08/04</t>
  </si>
  <si>
    <t>02/14</t>
  </si>
  <si>
    <t>526/525</t>
  </si>
  <si>
    <t>PUENTE RIO ITIQUIS//PUENTE RIO POAS</t>
  </si>
  <si>
    <t>Cacao (Río Poás)(Lte Cantonal)-Carrillos(Río Prendas)(Lte Cantonal)</t>
  </si>
  <si>
    <t>14.0-15.5</t>
  </si>
  <si>
    <t>Carrillo (Río Prendas)(Lte Cantonal)-Grecia (Ruta 154)</t>
  </si>
  <si>
    <t>14.0-15.3</t>
  </si>
  <si>
    <t>524</t>
  </si>
  <si>
    <t>PUENTE RIO ROSALES</t>
  </si>
  <si>
    <t>Grecia(R.154)-Barrio Virgencita(Río Sarchi)(Lte Cantonal)</t>
  </si>
  <si>
    <t>523</t>
  </si>
  <si>
    <t>05</t>
  </si>
  <si>
    <t>ALCANTARILLA RIO AGUALOTE</t>
  </si>
  <si>
    <t>Barrio Virgencita (Río Sarchi)(Lte Cantonal)-Sarchi Norte(Río Colorado)(Lte Cantonal)</t>
  </si>
  <si>
    <t>10.0-14.0</t>
  </si>
  <si>
    <t>521</t>
  </si>
  <si>
    <t>PUENTE RIO COLORADO</t>
  </si>
  <si>
    <t>Sarchí Norte(R.Colorado)(Lte Cantonal)-Naranjo(R.141)</t>
  </si>
  <si>
    <t>Río Segundo Alajiela(R.3)-Villa Elia (Cruce Desamparados)(Lte Prov)</t>
  </si>
  <si>
    <t>03/17</t>
  </si>
  <si>
    <t>11.8-14.0</t>
  </si>
  <si>
    <t>Villa Elia(Cruce Desamparados)(Lte Prov)- San Juan Arriba(R.Segundo)(Lte. Cantonal)</t>
  </si>
  <si>
    <t>12.0-22.0</t>
  </si>
  <si>
    <t>733</t>
  </si>
  <si>
    <t>SAN JUAN(0+500 MTS ANTES PLAZA)</t>
  </si>
  <si>
    <t>San Juan Arriba (R.Segundo)(Lte Cant) - San Lorenzo (Lte Cantonal)</t>
  </si>
  <si>
    <t>11.7-12.2</t>
  </si>
  <si>
    <t>732</t>
  </si>
  <si>
    <t>BARRANTES(0+100 MTS ANTES CRUCE SAN LORENZO)</t>
  </si>
  <si>
    <t>San Lorenzo (Lte Cant) - Barva (R. 126)</t>
  </si>
  <si>
    <t>10.5-19.2</t>
  </si>
  <si>
    <t>Varablanca(R.126)-Vara Blanca (Lte Provincial)</t>
  </si>
  <si>
    <t>07/09</t>
  </si>
  <si>
    <t>14.5-15.0</t>
  </si>
  <si>
    <t>612</t>
  </si>
  <si>
    <t>VARABLANCA(0+200 MTS DESPUES RUTA 126)</t>
  </si>
  <si>
    <t>Poasito(Río Poasito)(Lte. Cantonal)-Parque Nacional Volcan Poas(Centro Visitantes)</t>
  </si>
  <si>
    <t>Varablanca(Lte Provincial) - Poasito (Rio Poasito)(Lte Cantonal)</t>
  </si>
  <si>
    <t>13.1-14.5</t>
  </si>
  <si>
    <t>611</t>
  </si>
  <si>
    <t>PUENTE RIO POASITO</t>
  </si>
  <si>
    <t>San Rafael, Escazú(R.105) - Alto Las Palomas (Lte. Cantonal)</t>
  </si>
  <si>
    <t>18-20</t>
  </si>
  <si>
    <t>112</t>
  </si>
  <si>
    <t>PUENTE RIO AGRES O SAN RAFAEL</t>
  </si>
  <si>
    <t>Alto Las Palomas(Lte Cantonal)-Santa Ana(R.147)</t>
  </si>
  <si>
    <t>658</t>
  </si>
  <si>
    <t>PUENTE RIO CORROGRES</t>
  </si>
  <si>
    <t>Santa Ana(R.147)-Piedades(Iglesia)</t>
  </si>
  <si>
    <t>14-16</t>
  </si>
  <si>
    <t>657</t>
  </si>
  <si>
    <t>PUENTE RIO ORO</t>
  </si>
  <si>
    <t>Piedades(Iglesia)-Calle Brasil(Lte Cant)</t>
  </si>
  <si>
    <t>Calle Brasil (Lte Cant)-Ciudad Colón(R.22)</t>
  </si>
  <si>
    <t>291</t>
  </si>
  <si>
    <t>CIUDAD COLON(0+100 MTS ANTES FINAL RUTA)</t>
  </si>
  <si>
    <t>San Rafael Oeste (Lte. Provincial) - San Antonio De Belen (R.111)</t>
  </si>
  <si>
    <t>17.0</t>
  </si>
  <si>
    <t>San Antonio(R.124)-El Coco(Cruce Calle Candela)</t>
  </si>
  <si>
    <t>13,0-19,0</t>
  </si>
  <si>
    <t>562</t>
  </si>
  <si>
    <t>El Coco(Cruce Calle Candela)-San Rafael Oeste(R.124)</t>
  </si>
  <si>
    <t>14.0-14.7</t>
  </si>
  <si>
    <t>San Rafael Oeste(R.124)-San Rafael Este (Limite Cantonal)</t>
  </si>
  <si>
    <t>555</t>
  </si>
  <si>
    <t>FRENTE PANASONIC</t>
  </si>
  <si>
    <t>San Joaquin De Flores (R. 3) - San Juan Arriba (Río Segundo)(Lte Cantonal)</t>
  </si>
  <si>
    <t>06/09</t>
  </si>
  <si>
    <t>12.3-15.3</t>
  </si>
  <si>
    <t>558</t>
  </si>
  <si>
    <t>FRENTE ESCUELA PRIVADA</t>
  </si>
  <si>
    <t>San Juan Arriba (Río Segundo)(Lte Cantonal) - Santa Barbara (R 127)(R. 128)</t>
  </si>
  <si>
    <t>10.5-14.5</t>
  </si>
  <si>
    <t>559</t>
  </si>
  <si>
    <t>PUENTE RIO PORROSATI</t>
  </si>
  <si>
    <t>Santa Bárbara(R.127)(R.128)-San Pedro(Lte Provincial)</t>
  </si>
  <si>
    <t>18.6</t>
  </si>
  <si>
    <t>San Pedro (Lte. Provincial) - Alajuela, Barrio La Agonia (R. 3)</t>
  </si>
  <si>
    <t>14.5-20.0</t>
  </si>
  <si>
    <t>560</t>
  </si>
  <si>
    <t>FRENTE IGLESIA</t>
  </si>
  <si>
    <t>Barrio Corazón De Jesús(R.3)(Av.3/C.12)-San Antonio(R.122)</t>
  </si>
  <si>
    <t>08/16</t>
  </si>
  <si>
    <t>10.7-18.2</t>
  </si>
  <si>
    <t>561</t>
  </si>
  <si>
    <t>FRENTE MOLINOS DE COSTA RICA</t>
  </si>
  <si>
    <t>San Antonio(R.122)-Ciruelas(R.721)</t>
  </si>
  <si>
    <t>13.5-23.5</t>
  </si>
  <si>
    <t>563</t>
  </si>
  <si>
    <t>QUEBRADA EL BARRO</t>
  </si>
  <si>
    <t>Ciruelas(R.721)-La Guácima(Cruce A Nuestro Amo)</t>
  </si>
  <si>
    <t>564</t>
  </si>
  <si>
    <t>La Guácima(Cruce A Nuestro Amo)-San Rafael Oeste(R.122)</t>
  </si>
  <si>
    <t>12.0-16.0</t>
  </si>
  <si>
    <t>730</t>
  </si>
  <si>
    <t>FRENTE IGLESIA RINCON DE VENEGAS</t>
  </si>
  <si>
    <t>Alajuela(R.3)(Av.5/C.9)-Guadalupe Abajo(Iglesia)</t>
  </si>
  <si>
    <t>11.1-19.2</t>
  </si>
  <si>
    <t>570</t>
  </si>
  <si>
    <t>ESCUELA CANOAS</t>
  </si>
  <si>
    <t>Guadalupe Abajo(Iglesia)-Carrizal(R.126)</t>
  </si>
  <si>
    <t>12/08</t>
  </si>
  <si>
    <t>571</t>
  </si>
  <si>
    <t>CARRIZAL(0+100 MTS ANTES FINAL RUTA)</t>
  </si>
  <si>
    <t>Chaguite (Lte. Provincial)- Los Cartagos (Lte. Provincial)</t>
  </si>
  <si>
    <t>06/15</t>
  </si>
  <si>
    <t>12.0-14.9</t>
  </si>
  <si>
    <t>615</t>
  </si>
  <si>
    <t>ESCUELA CINCO ESQUINAS</t>
  </si>
  <si>
    <t>Heredia(R.3)(Av.4/C.2)-Barva(Quebrada Seca)(Lte Cantonal)</t>
  </si>
  <si>
    <t>13,20</t>
  </si>
  <si>
    <t>620</t>
  </si>
  <si>
    <t>QUEBRADA SECA</t>
  </si>
  <si>
    <t>Barva (Quebrada Seca)(Lte Cantonal)-Birrí (Río Porrosatí)(Lte Cantonal)</t>
  </si>
  <si>
    <t>10.7-23.0</t>
  </si>
  <si>
    <t>617</t>
  </si>
  <si>
    <t>PUENTE RIO MANCARRON</t>
  </si>
  <si>
    <t>Birrí (Río Porrosatí)(Lte. Cantonal)-Chaguite (Lte. Provincial)</t>
  </si>
  <si>
    <t>12.0.15.8</t>
  </si>
  <si>
    <t>616</t>
  </si>
  <si>
    <t>Los Cartagos (Lte Provincial)-Río Desengaño(Lte Cantonal)</t>
  </si>
  <si>
    <t>Río Desengaño (Lte. Cantonal)- Cuesta Montaña Azul (Lte Provincial)</t>
  </si>
  <si>
    <t>12.0-15.0</t>
  </si>
  <si>
    <t>614/160</t>
  </si>
  <si>
    <t>QUEBRADA AZUFRE//VARABLANCA(0+200 MTS DESPUES CRUCE POASITO(R.120))</t>
  </si>
  <si>
    <t>Corazón De Jesús(Quebrada Sin N)(Lte Provincial) - La Virgen (Iglesia)</t>
  </si>
  <si>
    <t>09/11</t>
  </si>
  <si>
    <t>12/14</t>
  </si>
  <si>
    <t>La Vírgen(Iglesia)-Bajos De Chilamate(R.4)</t>
  </si>
  <si>
    <t>20.00</t>
  </si>
  <si>
    <t>704</t>
  </si>
  <si>
    <t>SALIDA DE LA VIRGEN(CEMENTERIO???)</t>
  </si>
  <si>
    <t>San Miguel Sarapiqui(R.140)-Corazón De Jesús(Quebrada Sin N)(Lte Provincial)</t>
  </si>
  <si>
    <t>15.-16.0</t>
  </si>
  <si>
    <t>Montaña Azul (Lte Provincial)-Cariblanco(Cuad Escuela)</t>
  </si>
  <si>
    <t>12.0-18.0</t>
  </si>
  <si>
    <t>Cariblanco(Cuad Escuela)-San Miguel Sarapiqui(R.140)</t>
  </si>
  <si>
    <t>12.0-16.5</t>
  </si>
  <si>
    <t>613</t>
  </si>
  <si>
    <t>SAN MIGUEL(0+100 MTS ANTES DE RUTA 140)</t>
  </si>
  <si>
    <t>Santa Bárbara(R.123)-Setillal(Iglesia)</t>
  </si>
  <si>
    <t>646</t>
  </si>
  <si>
    <t>IGLESIA ZETILLAL</t>
  </si>
  <si>
    <t>Setillal(Iglesia)-El Roble(R.126)</t>
  </si>
  <si>
    <t>648</t>
  </si>
  <si>
    <t>FRENTE CEMENTERIO SANTO DOMINGO DEL ROBLE</t>
  </si>
  <si>
    <t>Santa Bárbara(R.123) -  Barrio Jesús (Río Porrosati)(Lte Cantonal)</t>
  </si>
  <si>
    <t>12,70-15,0</t>
  </si>
  <si>
    <t>Barrio Jesús (Río Porrosati)(Lte Cantonal)-Barva(R.119)</t>
  </si>
  <si>
    <t>619</t>
  </si>
  <si>
    <t>San Joaquin De Flores (R.3) - B° Cristo Rey (Calle Rivera)(Lte. Cantonal)</t>
  </si>
  <si>
    <t>15.2-16.4</t>
  </si>
  <si>
    <t>765</t>
  </si>
  <si>
    <t>FRENTE PLAZA LLORENTE</t>
  </si>
  <si>
    <t>Barrio Cristo Rey (Calle Ribera)(Lte. Cantonal) -  Barrio Fátima (R. 111)</t>
  </si>
  <si>
    <t>12.0-20.5</t>
  </si>
  <si>
    <t>766/767</t>
  </si>
  <si>
    <t>BARRIO CRISTO REY(0+200 MTS DESPUES FABRICA FIRESTONE)//OJO AGUA(0+100 MTS ANTES FINAL RUTA)</t>
  </si>
  <si>
    <t>Sabanilla (Poas)(Lte Cantonal)-San Pedro De Poas(Ruta 107)</t>
  </si>
  <si>
    <t>11/08</t>
  </si>
  <si>
    <t>8.6-14.0</t>
  </si>
  <si>
    <t>Alajuela(R.3)(Av.9/C.2)-Itiquís(R.Itiquís)</t>
  </si>
  <si>
    <t>15.4-16.0</t>
  </si>
  <si>
    <t>579</t>
  </si>
  <si>
    <t>LA CEIBA(0+100 MTS ANTES UNIVERSIDAD ADVENTISTA)</t>
  </si>
  <si>
    <t>Itiquís(R.Itiquís)-San Isidro(R.712)</t>
  </si>
  <si>
    <t>14.0-14.5</t>
  </si>
  <si>
    <t>580</t>
  </si>
  <si>
    <t>PILAS(0+100 MTS DESPUES ESCUELA)</t>
  </si>
  <si>
    <t>San Isidro(R.712)-Sabanilla(Ebais)</t>
  </si>
  <si>
    <t>08/14</t>
  </si>
  <si>
    <t>11.0</t>
  </si>
  <si>
    <t>785</t>
  </si>
  <si>
    <t xml:space="preserve">PUENTE RIO TAMBOR </t>
  </si>
  <si>
    <t>Sabanilla(Ebais)-Sabanilla Río Poas (Lte Cantonal)</t>
  </si>
  <si>
    <t>11,50-14,0</t>
  </si>
  <si>
    <t>San Mateo(R.3)-Jesús María (Río Jesús) (Limite Prov.)</t>
  </si>
  <si>
    <t>18,00 - 27,00</t>
  </si>
  <si>
    <t>699</t>
  </si>
  <si>
    <t>08</t>
  </si>
  <si>
    <t>FRENTE IGLESIA HIGUITO</t>
  </si>
  <si>
    <t>Jesús María (R.Jesús María)(Lte. Cantonal)-Esparza(R.1)</t>
  </si>
  <si>
    <t>01/16</t>
  </si>
  <si>
    <t>15,00 - 21,80</t>
  </si>
  <si>
    <t>San Gerardo, Chomes (Judas)(R.1)-Punta Morales(Instalaciones Portuarias) (Laica)</t>
  </si>
  <si>
    <t>11/13</t>
  </si>
  <si>
    <t>26.0</t>
  </si>
  <si>
    <t>176</t>
  </si>
  <si>
    <t>SAN GERARDO(A 0+100 MTS DE RUTA 1)</t>
  </si>
  <si>
    <t>Pueblo Nuevo(R.18)-Colorado(R.601)</t>
  </si>
  <si>
    <t>413</t>
  </si>
  <si>
    <t>PUEBLO NUEVO(A 0+100 MTS DE RUTA 18)</t>
  </si>
  <si>
    <t>Concepción De Atenas(R.27)-Atenas(R.3)</t>
  </si>
  <si>
    <t>13,60 - 30,0</t>
  </si>
  <si>
    <t>Monserrat San Ramón (R.1) - San Ramón (R.156)(R.703)</t>
  </si>
  <si>
    <t>10/16</t>
  </si>
  <si>
    <t>20,00 - 50,20</t>
  </si>
  <si>
    <t>San Ramón(R.156)(R. 703) - Barrio La Guaria(Lte Cantonal)</t>
  </si>
  <si>
    <t>10,40 - 21,90</t>
  </si>
  <si>
    <t>515</t>
  </si>
  <si>
    <t>09</t>
  </si>
  <si>
    <t xml:space="preserve">PUENTE RIO GRANDE </t>
  </si>
  <si>
    <t>Barrio La Guaria (Lte Cant)-Palmares (Paso Inferior Ruta 1)</t>
  </si>
  <si>
    <t>10,50 - 14,00</t>
  </si>
  <si>
    <t>Palmares(Paso Inferior R.1)-Palmares(R.148)</t>
  </si>
  <si>
    <t>13,40 -20,10</t>
  </si>
  <si>
    <t>516</t>
  </si>
  <si>
    <t>PALMARES(0+200 MTS DESPUES RUTA 1)</t>
  </si>
  <si>
    <t>Candelaria(Lte Cantonal)-San José Sur(R.716)</t>
  </si>
  <si>
    <t>9,60 - 12,00</t>
  </si>
  <si>
    <t>344</t>
  </si>
  <si>
    <t xml:space="preserve">FRENTE PLAZA SAN JOSE SUR </t>
  </si>
  <si>
    <t>San José Sur(R.716)-Atenas(R.3)</t>
  </si>
  <si>
    <t>10,00 - 13,50</t>
  </si>
  <si>
    <t>Palmares(R.148)-Zaragoza(Parque/Iglesia)</t>
  </si>
  <si>
    <t>13,50 - 15,30</t>
  </si>
  <si>
    <t>519</t>
  </si>
  <si>
    <t>ZARAGOZA(QUEBRADA MORA)</t>
  </si>
  <si>
    <t>Zaragoza(Parque / Iglesia)-Candelaria (Limite Cantonal)</t>
  </si>
  <si>
    <t>10,00 - 15,30</t>
  </si>
  <si>
    <t>577</t>
  </si>
  <si>
    <t>CANDELARIA(0+200 MTS ANTES IGLESIA)</t>
  </si>
  <si>
    <t>La Garita(R.3)-Turrúcares(R.721)</t>
  </si>
  <si>
    <t>14,00 - 20,00</t>
  </si>
  <si>
    <t>649</t>
  </si>
  <si>
    <t>TURRUCARES(0+200 MTS ANTES CRUCE FERROCARRIL)</t>
  </si>
  <si>
    <t>Turrúcares(R.721)-San Miguel(Iglesia)</t>
  </si>
  <si>
    <t>14,00 - 17,10</t>
  </si>
  <si>
    <t>San Miguel(Iglesia)-Río Virilla (Limite Provincial)</t>
  </si>
  <si>
    <t>13,00 - 14,00</t>
  </si>
  <si>
    <t>Río Virilla (Lte Provincial) -  Llano Grande (Queb. Perica)(Lte Cantonal)</t>
  </si>
  <si>
    <t>9,00 - 14,00</t>
  </si>
  <si>
    <t>Llano Grande (Queb Perica)(Lte Cantonal)-Santiago De Puriscal (R.239)</t>
  </si>
  <si>
    <t>09/09</t>
  </si>
  <si>
    <t>Santiago De Puriscal (Ruta 239)-Grifo Alto(Iglesia)</t>
  </si>
  <si>
    <t>08/08</t>
  </si>
  <si>
    <t>03/16</t>
  </si>
  <si>
    <t>10,90 - 13,80</t>
  </si>
  <si>
    <t>716</t>
  </si>
  <si>
    <t>BARBACOAS(0+100 MTS ANTES IGLESIA)</t>
  </si>
  <si>
    <t>Grifo Alto(Iglesia)-Pueblo Nuevo De Grifo Alto (Lte. Cantonal)</t>
  </si>
  <si>
    <t>09/08</t>
  </si>
  <si>
    <t>14,00 - 15,30</t>
  </si>
  <si>
    <t>717</t>
  </si>
  <si>
    <t>FRENTE ESCUELA DE GRIFO ALTO</t>
  </si>
  <si>
    <t>16</t>
  </si>
  <si>
    <t>Pueblo Nuevo De Grifo Alto (Limite Cantonal) - San Pablo De Turrubares (R. 707)</t>
  </si>
  <si>
    <t>14,00 - 15,00</t>
  </si>
  <si>
    <t>San Pablo De Turrubares(R.707)-San Pedro De Turrubares (R.319)</t>
  </si>
  <si>
    <t>12,00 - 14,00</t>
  </si>
  <si>
    <t>San Pedro Turrubares (R.319) - Paso Agres (Escuela)</t>
  </si>
  <si>
    <t>Paso Agres(Escuela)- San Juan De Mata (Río Gde De Tarcoles)(Limite Provincial)</t>
  </si>
  <si>
    <t>12,00 - 15,00</t>
  </si>
  <si>
    <t>San Juan De Mata (Río Gde De Tarcoles)(Limite Provincial)-Orotina(R.3)(Paso Inferior R.27)</t>
  </si>
  <si>
    <t>12,00 - 14,50</t>
  </si>
  <si>
    <t>Colonia Puntarenas(R.4)-Campo Verde (Rio Rito)(Lte Cantonal)</t>
  </si>
  <si>
    <t>09/13</t>
  </si>
  <si>
    <t>04/16</t>
  </si>
  <si>
    <t>11,20 - 14,00</t>
  </si>
  <si>
    <t>313</t>
  </si>
  <si>
    <t>COLONIA PUNTARENAS(A 0+100 MTS DE RUTA 4)</t>
  </si>
  <si>
    <t>Campo Verde (Rio Rito)(Lte Cantonal)-Veracrúz(Cuadrante Escuela)</t>
  </si>
  <si>
    <t>*lectura km 11+300(fecha: 21/02/2012)</t>
  </si>
  <si>
    <t>Veracrúz(Cuadrante Escuela)-Caño Negro(Cruce Centro Población)</t>
  </si>
  <si>
    <t>14,00 - 16,00</t>
  </si>
  <si>
    <t>*lectura km 19+000(fecha: 21/02/2012)</t>
  </si>
  <si>
    <t>Caño Negro(Cruce Centro Población)-San Emilio(Cruce Los Chiles / Muelle)</t>
  </si>
  <si>
    <t>FINCA SAN EMILIO</t>
  </si>
  <si>
    <t>San Emilio(Cruce Los Chiles / Muelle)-Barrio Berlín De Los Chiles (R.35)</t>
  </si>
  <si>
    <t>14,00 - 15,80</t>
  </si>
  <si>
    <t>*puente caño caracol(fecha: 21/02/2012)</t>
  </si>
  <si>
    <t>Cabañas(R.4)-Monico (Río Monico)(Lte Cantonal)</t>
  </si>
  <si>
    <t>10,00 - 16,30</t>
  </si>
  <si>
    <t>333</t>
  </si>
  <si>
    <t>CABAÑAS(0+500 MTS DESPUES ESCUELA)</t>
  </si>
  <si>
    <t>Monico(Río Monico)(Lte Cantonal)-Veracruz(Ruta 138)</t>
  </si>
  <si>
    <t>14,00 - 15,10</t>
  </si>
  <si>
    <t>*lectura km 20+205(fecha: martes 20/11/2012)</t>
  </si>
  <si>
    <t>El Carmen (Río Sardinal)(Lte Cantonal)-San Miguel De Sarapiqui(R.126)</t>
  </si>
  <si>
    <t>27,60 - 29,50</t>
  </si>
  <si>
    <t>Marcella (Río Toro)(Lte Cant)-El Carmen(Río Sardinal)(Lte Cant)</t>
  </si>
  <si>
    <t>25,0 - 30,00</t>
  </si>
  <si>
    <t>249</t>
  </si>
  <si>
    <t>RIO CUARTO(PUENTE RIO CUARTO)</t>
  </si>
  <si>
    <t>Ciudad Quesada(R.141)-La Marina(R.748)</t>
  </si>
  <si>
    <t>11,70 - 20,00</t>
  </si>
  <si>
    <t>535</t>
  </si>
  <si>
    <t>ASUNCION(QUEBRADA EL PALO)</t>
  </si>
  <si>
    <t>La Marina(R.748)-Aguas Zarcas(R.250)</t>
  </si>
  <si>
    <t>19,50 - 29,00</t>
  </si>
  <si>
    <t>*quebrada zapotal(fecha: jueves 17/05/2012)</t>
  </si>
  <si>
    <t>Aguas Zarcas(R.250)-Venecia(Cuadrante Iglesia)</t>
  </si>
  <si>
    <t>19,50 - 30,00</t>
  </si>
  <si>
    <t>250</t>
  </si>
  <si>
    <t>LA UNION(QUEBRADA SALVADOR)</t>
  </si>
  <si>
    <t>Venecia(Cuadrante Iglesia)-Marsella (Río Toro)(Lte Cantonal)</t>
  </si>
  <si>
    <t>25,50 - 29,70</t>
  </si>
  <si>
    <t>*puente rio guayabo(fecha: jueves 17/05/2012)</t>
  </si>
  <si>
    <t>Ruta #35-Ciudad Quesada(R.141)            (Proyecto)</t>
  </si>
  <si>
    <t>La Palmita(Río Español)(Lte Cantonal)-Zapote(Iglesia)</t>
  </si>
  <si>
    <t>04/13</t>
  </si>
  <si>
    <t>12.5-14</t>
  </si>
  <si>
    <t>532/533</t>
  </si>
  <si>
    <t>ZARCERO(PUENTE RIO SECO)//BAJO TAPEZCO(PUENTE RIO TAPEZCO)</t>
  </si>
  <si>
    <t>Zapote(Iglesia)-Lajas (Río La Vieja)(Lte Cantonal)</t>
  </si>
  <si>
    <t>25/15</t>
  </si>
  <si>
    <t>13.4</t>
  </si>
  <si>
    <t>*queb.lajas(fecha:lunes 11/03/2013)(hora: 10:00 a 11:00)</t>
  </si>
  <si>
    <t>Ciudad Quesada(R.140)-Florencia(R.35)</t>
  </si>
  <si>
    <t>14.2/16.2</t>
  </si>
  <si>
    <t>536</t>
  </si>
  <si>
    <t>SAN ROQUE(0+500 MTS DESPUES HOSPITAL)</t>
  </si>
  <si>
    <t>San Miguel(R.1)(Radial Naranjo)-Naranjo(R.118)</t>
  </si>
  <si>
    <t>16.6</t>
  </si>
  <si>
    <t>29</t>
  </si>
  <si>
    <t>SAN MIGUEL(A 0+200 MTS DE RUTA 1)</t>
  </si>
  <si>
    <t>Naranjo(R.118)-El Muro,Naranjo(R.148)</t>
  </si>
  <si>
    <t>15.7</t>
  </si>
  <si>
    <t>E.P.05</t>
  </si>
  <si>
    <t>EL MURO(0+500 MTS ANTES RUTA 148)</t>
  </si>
  <si>
    <t>El Muro,Naranjo(R.148)-La Palmita (Río Espino)(Lte Cantonal)</t>
  </si>
  <si>
    <t>11.3-15.0</t>
  </si>
  <si>
    <t>27</t>
  </si>
  <si>
    <t>EL MURO(0+100 MTS DESPUES RUTA 148)</t>
  </si>
  <si>
    <t>Lajas (Río La Vieja)(Lte Cantonal)-Ciudad Quesada(R.140)</t>
  </si>
  <si>
    <t>13.2-14.4</t>
  </si>
  <si>
    <t>686</t>
  </si>
  <si>
    <t>PORVENIR(PUENTE RIO PEJE)</t>
  </si>
  <si>
    <t>Florencia(R.35)-Santa Clara(Iglesia)</t>
  </si>
  <si>
    <t>15.2</t>
  </si>
  <si>
    <t>740</t>
  </si>
  <si>
    <t>FLORENCIA(PUENTE RIO LA VIEJA)</t>
  </si>
  <si>
    <t>Santa Clara(Iglesia)-Jabillos(R.738)</t>
  </si>
  <si>
    <t>12.8/15.9</t>
  </si>
  <si>
    <t>254</t>
  </si>
  <si>
    <t>JABILLOS(PUENTE RIO SAN CARLOS)</t>
  </si>
  <si>
    <t xml:space="preserve">Naranjo (SC 20190) (Av.3/C.8) (Colchonería) -
Naranjo (SC 20190) (Av.1/C.6) (Servicentro
Naranjo) </t>
  </si>
  <si>
    <t>02/22</t>
  </si>
  <si>
    <t xml:space="preserve">Naranjo (SC 20190) (Av.1/C.4) (Floristería Alfa) -
Naranjo (SC 20190) (Av.4/C.3) (Vet. San Fco. De
Asis) </t>
  </si>
  <si>
    <t>Jabillos(R.738)-El Tanque(R.142)</t>
  </si>
  <si>
    <t>14.6/19.1</t>
  </si>
  <si>
    <t>135</t>
  </si>
  <si>
    <t>FRENTE IGLESIA DE LA PERLA</t>
  </si>
  <si>
    <t>Sangregado (Lte Provicional= - Tabacon (Rio Tabacon)</t>
  </si>
  <si>
    <t>444</t>
  </si>
  <si>
    <t>SANGREGADO(0+100 MTS ANTES INICIO REPRESA)</t>
  </si>
  <si>
    <t>Tabacón(R.Tabacón)-La Fortuna(R.702)</t>
  </si>
  <si>
    <t>19,80-20,00</t>
  </si>
  <si>
    <t>438</t>
  </si>
  <si>
    <t>OJO DE AGUA(FRENTE CEMENTERIO)</t>
  </si>
  <si>
    <t>Cañas(Paso Inferior, R.1)-Los Angeles De Tilaran (Lte. Cantonal)</t>
  </si>
  <si>
    <t>11,70-14,00</t>
  </si>
  <si>
    <t>511</t>
  </si>
  <si>
    <t>CAÑAS(PUENTE RIO SANTA ROSA)</t>
  </si>
  <si>
    <t>Los Angeles De Tilaran (Limite Cantonal) - Tilaran (Ruta 145)</t>
  </si>
  <si>
    <t>434</t>
  </si>
  <si>
    <t>TILARAN(PUENTE RIO SANTA ROSA)</t>
  </si>
  <si>
    <t>Tilarán(R.145)-Cuatro Esquinas(R.926)(Cruce Tronadora)</t>
  </si>
  <si>
    <t>13.0-15.0</t>
  </si>
  <si>
    <t>233</t>
  </si>
  <si>
    <t>SALIDA TILARAN(PUENTE RIO SANTA ROSA)</t>
  </si>
  <si>
    <t>Cuatro Esquinas(R.926)(Cruce Tronadora)-Naranjos Agrios(R.927)(Cruce Tierras Morenas)</t>
  </si>
  <si>
    <t>436</t>
  </si>
  <si>
    <t>CUATRO ESQUINAS(0+100 MTS DESPUES CRUCE TRONADORA(R.926))</t>
  </si>
  <si>
    <t>Naranjos Agrios(R.927)(Cruce Tierras Morenas)-Nuevo Arenal(R.734)(Primer Cuadrante)</t>
  </si>
  <si>
    <t>18.5-20.0</t>
  </si>
  <si>
    <t>*pte rio aguacate(fecha: miercoles 11/09/2013)(hora: 10:00 a 11:00)</t>
  </si>
  <si>
    <t>Nuevo Arenal(R.734)(Primer Cuadrante)-La Unión(Cuad.Iglesia)</t>
  </si>
  <si>
    <t>*lectura km 55+400(fecha: 11/09/2013)(hora: 12:00 a 13:00)</t>
  </si>
  <si>
    <t>La Unión(Cuad.Iglesia)-Sangregado (Límite Provincial)</t>
  </si>
  <si>
    <t>14.0-23.0</t>
  </si>
  <si>
    <t>*lectura km 67+300(fecha: 11/09/2013)(hora: 14:00 a 15:00)</t>
  </si>
  <si>
    <t>La Fortuna(R.702)-El Tanque(R.4)</t>
  </si>
  <si>
    <t>14.00</t>
  </si>
  <si>
    <t>238</t>
  </si>
  <si>
    <t>EL TANQUE(0+100 MTS ANTES FINAL RUTA 141)</t>
  </si>
  <si>
    <t>Laguna Ranita (R.142) - Cruce A Finca Cote (Lte. Provincial)</t>
  </si>
  <si>
    <t>15.6</t>
  </si>
  <si>
    <t>Cruce A Finca Cote (Lte. Provincial) - Cabanga (Iglesia)</t>
  </si>
  <si>
    <t>14.0-19.2</t>
  </si>
  <si>
    <t>*lectura km 10+830(fecha: martes 20/11/2012)</t>
  </si>
  <si>
    <t>Cabanga (Iglesia) - Puente Río Venado</t>
  </si>
  <si>
    <t>09/03</t>
  </si>
  <si>
    <t>15.5</t>
  </si>
  <si>
    <t>329</t>
  </si>
  <si>
    <t>PUENTE RIO VENADO</t>
  </si>
  <si>
    <t>Puente Río Venado-San Rafael De Guatuso(R.4)</t>
  </si>
  <si>
    <t>13.9-22.2</t>
  </si>
  <si>
    <t>*cementerio san rafael(fecha: martes 20/11/2012)</t>
  </si>
  <si>
    <t>Cuatro Cruces(R.1)-Miramar(R.615)(Costado Oeste De Iglesia)</t>
  </si>
  <si>
    <t>20.0-18.4</t>
  </si>
  <si>
    <t>556</t>
  </si>
  <si>
    <t>FRENTE CEMENTERIO MIRAMAR</t>
  </si>
  <si>
    <t>La Irma, Abangares(R.1)-Las Juntas, Abangares(Iglesia)</t>
  </si>
  <si>
    <t>17.3-22.3</t>
  </si>
  <si>
    <t>510</t>
  </si>
  <si>
    <t>BARRIO VALLE DEL RIO(PUENTE RIO SAN JUAN)</t>
  </si>
  <si>
    <t>Las Juntas Abangares(Iglesia)-Marsellesa(Escuela)</t>
  </si>
  <si>
    <t>17.3</t>
  </si>
  <si>
    <t>420</t>
  </si>
  <si>
    <t>PUENTE TIERRA(0+200 MTS DESPUES ENTRADA ECOMUSEO)</t>
  </si>
  <si>
    <t>Marsellesa(Escuela)-El Dos Abangares (Río Cañas)(Lte. Cantonal)</t>
  </si>
  <si>
    <t>17.4-12.0</t>
  </si>
  <si>
    <t>*0+100 mts antes y 0+100 mts despues cruce santa elena(fecha: 15/02/2012)</t>
  </si>
  <si>
    <t>El Dos Abangares (Río Cañas)(Lte Cantonal)-Quebrada Grande(Cruce Centro Población)</t>
  </si>
  <si>
    <t>14.0-12.0</t>
  </si>
  <si>
    <t>*escuela san miguel(fecha: 15/02/2012)</t>
  </si>
  <si>
    <t>Quebrada Grande(Cruce Centro Población)-Tilarán(R.142)</t>
  </si>
  <si>
    <t>15.2-13.5</t>
  </si>
  <si>
    <t>423</t>
  </si>
  <si>
    <t>BARRIO LA CABRA(FRENTE BALNEARIO)</t>
  </si>
  <si>
    <t>Fraijanes (Río Poasito)(Lte Cantonal)-Poasito(Ruta 120)</t>
  </si>
  <si>
    <t>770</t>
  </si>
  <si>
    <t>POASITO(0+200 MTS ANTES FINAL RUTA)</t>
  </si>
  <si>
    <t>San Pedro Poás (R 107)-Fraijanes (Río Poasito)(Lte Cantonal)</t>
  </si>
  <si>
    <t>12.6</t>
  </si>
  <si>
    <t>769</t>
  </si>
  <si>
    <t>SAN JUAN SUR(0+500 MTS ANTES CRUCE SAN RAFAEL)</t>
  </si>
  <si>
    <t>Radial S/Ant (Lte Prov)(R Virilla)-San Rafael Este (R.122)</t>
  </si>
  <si>
    <t>25-30</t>
  </si>
  <si>
    <t>Santa Ana(R.121)-Santa Ana(Paso Inferior R.27)</t>
  </si>
  <si>
    <t>746</t>
  </si>
  <si>
    <t>SANTA ANA(A 0+200 MTS DE RUTA 121)</t>
  </si>
  <si>
    <t>Santa Ana(Paso Inferior R.27)-Radial S/ Ant (Lte Prov)(R Virilla)</t>
  </si>
  <si>
    <t>E.P.18/745</t>
  </si>
  <si>
    <t>FRENTE CONDOMINIOS BOSQUES DE LINDORA//PUENTE RIO VIRILLA</t>
  </si>
  <si>
    <t>Puente Rio Grande(Limite Cantonal)-Palmares(R.135)</t>
  </si>
  <si>
    <t>11,30 - 14,00</t>
  </si>
  <si>
    <t>*lectura km 9+485(fecha:martes 13/08/2013)(hora: 13:00 a 14:00)</t>
  </si>
  <si>
    <t>El Muro,Naranjo(R.141)-Puente Rio Grande, Limite Cantonal</t>
  </si>
  <si>
    <t>13,00 - 16,10</t>
  </si>
  <si>
    <t>26/517</t>
  </si>
  <si>
    <t>EL MURO(A 0+050 MTS DE RUTA 141)//PUENTE RIO GRANDE</t>
  </si>
  <si>
    <t>Guápiles (Barrio La Emilia) (R.247) - Guápiles (Cruce Barrio La Emilia) (Farmacia San Roque)</t>
  </si>
  <si>
    <t>12/10</t>
  </si>
  <si>
    <t>13.5-16</t>
  </si>
  <si>
    <t xml:space="preserve"> </t>
  </si>
  <si>
    <t>*pte rio gupiles(fecha; lunes 29/10/2012)</t>
  </si>
  <si>
    <t>Guápiles (Cruce Barrio La Emilia) (Farmacia San Roque) - Guápiles (R.32) (Radial Guápiles)</t>
  </si>
  <si>
    <t>15-16</t>
  </si>
  <si>
    <t>*0+200 mts antes final ruta(fecha:lunes 29/10/2012)</t>
  </si>
  <si>
    <t>Talolinga(R.920)-San Lázaro(R.906)</t>
  </si>
  <si>
    <t>*lectura km 3+500(fecha: martes 25/06/2013)(hora: 14:30 a 15:30)</t>
  </si>
  <si>
    <t>San Lázaro(R.906)-Pozas(R.931)</t>
  </si>
  <si>
    <t>*puente rio san lazaro(fecha: martes 25/06/2013)(hora: 16:00 a 17:00)</t>
  </si>
  <si>
    <t>Pozas(R.931)-El Piave(R.906)</t>
  </si>
  <si>
    <t>21.20</t>
  </si>
  <si>
    <t>651</t>
  </si>
  <si>
    <t>FRENTE PLAZA DE LA FLORIDA</t>
  </si>
  <si>
    <t>El Piave(R.906)-Nicoya(R.21)</t>
  </si>
  <si>
    <t>18.8</t>
  </si>
  <si>
    <t>652</t>
  </si>
  <si>
    <t>NICOYA(0+100 MTS ANTES RUTA 21)</t>
  </si>
  <si>
    <t>Nicoya(R.21)-Nicoya(Parque)</t>
  </si>
  <si>
    <t>21.00</t>
  </si>
  <si>
    <t>553</t>
  </si>
  <si>
    <t>NICOYA(PUENTE RIO GRANDE)</t>
  </si>
  <si>
    <t>Nicoya(Parque)-Casitas(R.157)</t>
  </si>
  <si>
    <t>10.6-22.0</t>
  </si>
  <si>
    <t>frente plantel del M.O.P.T(fecha: viernes 28/06/2013)(hora: 8:00 a 9:00)</t>
  </si>
  <si>
    <t>Casitas(R.157)-Belén(Iglesia)</t>
  </si>
  <si>
    <t>12.3-17.5</t>
  </si>
  <si>
    <t>728</t>
  </si>
  <si>
    <t>FRENTE PLAZA CAIMITAL</t>
  </si>
  <si>
    <t>Belén(Iglesia)-Sámara(R.160)</t>
  </si>
  <si>
    <t>13.5-18.5</t>
  </si>
  <si>
    <t>534</t>
  </si>
  <si>
    <t>SAMARA(0+200 MTS ANTES PRIMER CUADRANTE)</t>
  </si>
  <si>
    <t>Comunidad(R.21)-Sardinal(R.912)</t>
  </si>
  <si>
    <t>23.0</t>
  </si>
  <si>
    <t>775</t>
  </si>
  <si>
    <t>COMUNIDAD(A 0+100 MTS DE RUTA 21)</t>
  </si>
  <si>
    <t>Sardinal(R.912)-Playas Del Coco(Playa)(Cuad Parque)</t>
  </si>
  <si>
    <t>23.8</t>
  </si>
  <si>
    <t>688</t>
  </si>
  <si>
    <t>PLAYA DEL COCO(INICIO BOULEVARD)</t>
  </si>
  <si>
    <t>Veintisiete De Abril(R.160)-Villarreal(R.155)</t>
  </si>
  <si>
    <t>774</t>
  </si>
  <si>
    <t>VILLARREAL(0+200 MTS ANTES COLEGIO)</t>
  </si>
  <si>
    <t>Villarreal(R.155)-Playa Tamarindo(Playa)</t>
  </si>
  <si>
    <t>21.0</t>
  </si>
  <si>
    <t>565</t>
  </si>
  <si>
    <t>VILLARREAL(0+100 MTS DESPUES RUTA 155)</t>
  </si>
  <si>
    <t>Aeropuerto Radial Alajuela (Aeropuerto Juan Santa María)-Alajuela(C.T.29001)(Av.10)(K.F.C.)</t>
  </si>
  <si>
    <t>E.P.19</t>
  </si>
  <si>
    <t>La Argentina(R.1)(Radial Grecia)-La Argentina(R.717)</t>
  </si>
  <si>
    <t>520</t>
  </si>
  <si>
    <t>LA ARGENTINA(0+100 MTS ANTES ENTRADA A LA ARGENTINA)</t>
  </si>
  <si>
    <t>La Argentina(R.717)-Grecia(R.118)</t>
  </si>
  <si>
    <t>500</t>
  </si>
  <si>
    <t>FRENTE ESCUELA PERALTA</t>
  </si>
  <si>
    <t>Belén(R.21)-Coyolito(Lte Cantonal)(Poste De Luz 2100/124)</t>
  </si>
  <si>
    <t>21.4-31.1</t>
  </si>
  <si>
    <t>281/582</t>
  </si>
  <si>
    <t>BELEN(A 0+100 MTS DE RUTA 21)//COYOLITO(PUENTE RIO COYOLITO)</t>
  </si>
  <si>
    <t>Coyolito (Limite Cantonal)(Poste 2100-124)-Portegolpe(R.909)</t>
  </si>
  <si>
    <t>22.3</t>
  </si>
  <si>
    <t>*fecha:miercoles 23/05/2012)</t>
  </si>
  <si>
    <t>Portegolpe(R.909)-Huacas(R.180)</t>
  </si>
  <si>
    <t>20.1</t>
  </si>
  <si>
    <t>584</t>
  </si>
  <si>
    <t>HUACAS(0+500 MTS ANTES RUTA 180)</t>
  </si>
  <si>
    <t>Huacas(R.180)-Villarreal(R.152)</t>
  </si>
  <si>
    <t>20.2</t>
  </si>
  <si>
    <t>589</t>
  </si>
  <si>
    <t>HUACAS(0+200 MTS DESPUES RUTA 180)</t>
  </si>
  <si>
    <t>Radial San Ramón(R.1)-San Ramón(R.135)(R.703)</t>
  </si>
  <si>
    <t>04/03</t>
  </si>
  <si>
    <t>30.20</t>
  </si>
  <si>
    <t>30</t>
  </si>
  <si>
    <t>RADIAL SAN RAMON(A 0+300 MTS DE RUTA 1)</t>
  </si>
  <si>
    <t>Casitas De Nicoya(R.150)-Mansión De Nicoya(R.158)</t>
  </si>
  <si>
    <t>05/13</t>
  </si>
  <si>
    <t>16.5-18.9</t>
  </si>
  <si>
    <t>548</t>
  </si>
  <si>
    <t>MANSION(0+500 MTS ANTES IGLESIA)</t>
  </si>
  <si>
    <t>Pueblo Viejo(R.21)-Lapas De Mansion (Lte. Cantonal)</t>
  </si>
  <si>
    <t>15,10 - 16.50</t>
  </si>
  <si>
    <t>702</t>
  </si>
  <si>
    <t>MANSION(0+500 MTS DESPUES CEMENTERIO)</t>
  </si>
  <si>
    <t>Lte Cant.Nicoya/Hojancha(3+135 Kms Después Cementerio Mansión)-Hojancha(Parque)</t>
  </si>
  <si>
    <t>13/05</t>
  </si>
  <si>
    <t>12.0-17.2</t>
  </si>
  <si>
    <t>*lectura km 8+700(fecha: martes 21/05/2013)(hora: 10 a 11)</t>
  </si>
  <si>
    <t>Hojancha(Parque)-Lajas(Cuadrante Iglesia)</t>
  </si>
  <si>
    <t>530</t>
  </si>
  <si>
    <t>HOJANCHA(PUENTE RIO NOSARA)</t>
  </si>
  <si>
    <t>Lajas(Cuadrante Iglesia)-Estrada(R.160)</t>
  </si>
  <si>
    <t>531</t>
  </si>
  <si>
    <t>ESTRADA(0+100 MTS ANTES CRUCE AL CARMEN)</t>
  </si>
  <si>
    <t>Sardinal(R.151)-Playa Panama(Casa I.C.T.)</t>
  </si>
  <si>
    <t>14.7-24.7</t>
  </si>
  <si>
    <t>707</t>
  </si>
  <si>
    <t>PLAYA PANAMA(0+100 MTS ANTES CRUCE PLAYA)</t>
  </si>
  <si>
    <t>Playa Panama(Casa I.C.T.)-Playa Arenilla(Hotel Papagayo Resort Cr)</t>
  </si>
  <si>
    <t>708</t>
  </si>
  <si>
    <t>PLAYA PANAMA(0+100 MTS DESPUES CRUCE PLAYA)</t>
  </si>
  <si>
    <t>Playa Naranjo(R.21)-Río Grande(Cruce Escuela)</t>
  </si>
  <si>
    <t>02/09</t>
  </si>
  <si>
    <t>04/14</t>
  </si>
  <si>
    <t>592</t>
  </si>
  <si>
    <t>PLAYA NARANJO(A 0+100 MTS DE RUTA 21)</t>
  </si>
  <si>
    <t>Río Grande(Cruce Escuela)-Paquera(R.621)</t>
  </si>
  <si>
    <t>10.0-13.0</t>
  </si>
  <si>
    <t>606</t>
  </si>
  <si>
    <t>PAQUERA(0+500 MTS ANTES COLEGIO TECNICO)</t>
  </si>
  <si>
    <t>Paquera(R.621)-Santa Lucía(Entrada Principal)</t>
  </si>
  <si>
    <t>610</t>
  </si>
  <si>
    <t>SANTA CECILIA(PUENTE RIO SAN RAFAEL)</t>
  </si>
  <si>
    <t>Santa Lucía(Entrada Principal)-Tambor(Escuela)</t>
  </si>
  <si>
    <t>*lectura km 40+800(fecha: martes 18/09/2012)</t>
  </si>
  <si>
    <t>Tambor(Escuela)-Cóbano(Iglesia)</t>
  </si>
  <si>
    <t>624</t>
  </si>
  <si>
    <t>COBANO(FRENTE ESTACION SERVICIO)</t>
  </si>
  <si>
    <t>Cóbano(Iglesia)-Río Negro(Escuela)</t>
  </si>
  <si>
    <t>12.0-15.6</t>
  </si>
  <si>
    <t>*0+100 mts antes cruce mal pais(fecha: martes 18/09/2012)</t>
  </si>
  <si>
    <t>Río Negro(Escuela)-Betel(Escuela Abandonada)</t>
  </si>
  <si>
    <t>7.0-10.5</t>
  </si>
  <si>
    <t>*pte rio negro(fecha: martes 18/09/2012)</t>
  </si>
  <si>
    <t>Betel(Escuela Abandonada)-Bajos De Arío(Escuela)</t>
  </si>
  <si>
    <t>Bajos De Arío(Escuela)-Río Bongo (Lte. Provincial)</t>
  </si>
  <si>
    <t>16.8</t>
  </si>
  <si>
    <t>Río Bongo (Lte. Provincial)-San Francisco Coyote(R.163)</t>
  </si>
  <si>
    <t>*lectura km 85+985(fecha: jueves 20/09/2012)</t>
  </si>
  <si>
    <t>San Francisco Coyote(R.163)-Corozalito(Cuadrante Iglesia)</t>
  </si>
  <si>
    <t>*lectura km 103+430(fecha: jueves 20/09/2012)</t>
  </si>
  <si>
    <t>Corozalito(Cuadrante Iglesia)-Playa Islita(Cruce Playa)</t>
  </si>
  <si>
    <t>Playa Islita(Cruce Playa)-Entrada Rio Ora(Lte. Cantonal)</t>
  </si>
  <si>
    <t>8.8-12.0</t>
  </si>
  <si>
    <t>Estrada (Rio Ora)(Lte. Cantonal)-Playa Carrillo (Quebrada Dormilona)(Lte. Cantonal)</t>
  </si>
  <si>
    <t>03/11</t>
  </si>
  <si>
    <t>*lectura km 128+500(fecha: martes 25/09/2012)</t>
  </si>
  <si>
    <t>Playa Carrillo (Queb. Dormilona)(Lte. Cantonal)-Samara(R.150)</t>
  </si>
  <si>
    <t>15.8</t>
  </si>
  <si>
    <t>554</t>
  </si>
  <si>
    <t>MANGO O TORITO(0+500 MTS ANTES DE LA PLAZA)</t>
  </si>
  <si>
    <t>Sámara(R.150)-Barco Quebrado(R.934)</t>
  </si>
  <si>
    <t>518</t>
  </si>
  <si>
    <t>BUENAVISTA(0+500 MTS DESPUES CAMPO ATERRIZAJE)</t>
  </si>
  <si>
    <t>Barco Quebrado(R.934)-Nosara(Cruce Centro Población)</t>
  </si>
  <si>
    <t>669</t>
  </si>
  <si>
    <t>BARCO QUEBRADO(FRENTE PLAZA)</t>
  </si>
  <si>
    <t>Nosara(Cruce Centro Población)-Río Montaña (Lte Cantonal)</t>
  </si>
  <si>
    <t>12.0</t>
  </si>
  <si>
    <t>Río Montaña (Limite Cantonal)-San Juanillo(Cruce Entrada Principal)</t>
  </si>
  <si>
    <t>10.0-16.0</t>
  </si>
  <si>
    <t>*pte rio ostional(fecha: miercoles 26/09/2012)</t>
  </si>
  <si>
    <t>San Juanillo(Cruce Centro Población)-Marbella(Plaza-Escuela)</t>
  </si>
  <si>
    <t>Marbella(Plaza-Escuela)-Río Seco(R.928)</t>
  </si>
  <si>
    <t>15.0</t>
  </si>
  <si>
    <t>*pte rio venado(fecha: miercoles 26/09/2012)</t>
  </si>
  <si>
    <t>Río Seco(R.928)-Veintisiete De Abril(R.152)</t>
  </si>
  <si>
    <t>Veintisiete De Abril(R.152)-Santa Cruz(R.21)</t>
  </si>
  <si>
    <t>19.0-20.0</t>
  </si>
  <si>
    <t>773</t>
  </si>
  <si>
    <t>CHIRCO(FRENTE PLAZA)</t>
  </si>
  <si>
    <t>Santa Rita(R.21)-Carmona(Parque)</t>
  </si>
  <si>
    <t>578</t>
  </si>
  <si>
    <t>SANTA RITA(A 0+100 MTS DE RUTA 21)</t>
  </si>
  <si>
    <t>Jicaral(R.21)-Dominica(Iglesia)</t>
  </si>
  <si>
    <t>586</t>
  </si>
  <si>
    <t>DOMINICA(FRENTE IGLESIA)</t>
  </si>
  <si>
    <t>Dominica(Iglesia)-Lte Prov.Puntarenas/Guanacaste(R.Juan De León)</t>
  </si>
  <si>
    <t>18.0-25.0</t>
  </si>
  <si>
    <t>*queb.tigra(fecha: martes 28/05/2013)(hora: 09 a 10)</t>
  </si>
  <si>
    <t>Las Palmas (Rio Juan De Leon)(Lte.Prov)-Jabillo(R.623)</t>
  </si>
  <si>
    <t>24.0-29.2</t>
  </si>
  <si>
    <t>*escuela las pampas(fecha: martes 28/05/2013)(hora: 11:30 a 12:30)</t>
  </si>
  <si>
    <t>Jabillo(R.623)-San Francisco De Coyote(R.160)</t>
  </si>
  <si>
    <t>10.0-15.0</t>
  </si>
  <si>
    <t>590</t>
  </si>
  <si>
    <t>JABILLO(FRENTE PLAZA)</t>
  </si>
  <si>
    <t>Bagaces(Paso Inferior R.1)-Torno(R.165)</t>
  </si>
  <si>
    <t>13.3-20.0</t>
  </si>
  <si>
    <t>259</t>
  </si>
  <si>
    <t>SALITRAL(FRENTE ESCUELA)</t>
  </si>
  <si>
    <t>Torno(R.165)-Guayabo(Iglesia)</t>
  </si>
  <si>
    <t>08/13</t>
  </si>
  <si>
    <t>14.0-21.7</t>
  </si>
  <si>
    <t>*lectura km 19+600(fecha: lunes 19/08/2013)(hora: 12:00 a 13:00)</t>
  </si>
  <si>
    <t>Guayabo(Iglesia)-Lte Prov.Guanacaste/Alajuela(Vuelta El Níspero)(Finca Tisona)</t>
  </si>
  <si>
    <t>15.3</t>
  </si>
  <si>
    <t>*0+100 mts antes ruta 165(fecha: martes 20/08/2013)(hora: 12:00 a 13:00)</t>
  </si>
  <si>
    <t>Lte Prov.Guanacaste/Alajuela(Vuelta El Níspero(Finca Tisona)-San Isidro De Aguas Claras(Cuad.Escuela)</t>
  </si>
  <si>
    <t>12.0-15.2</t>
  </si>
  <si>
    <t>262</t>
  </si>
  <si>
    <t>GUAYABAL(FRENTE IGLESIA)</t>
  </si>
  <si>
    <t>San Isidro De Aguas Claras(Cuad.Escuela)-Las Milpas(Escuela)</t>
  </si>
  <si>
    <t>13.0</t>
  </si>
  <si>
    <t>*las armenias,queb.secundino(fecha: 00/08/2013)(hora: 09:00 a 10:00)</t>
  </si>
  <si>
    <t>Las Milpas(Escuela)-Las Brisas(R.729)</t>
  </si>
  <si>
    <t>*pte rio guacalito(fecha: miercoles 21/08/2013)(hora: 10:30 a 12:30)</t>
  </si>
  <si>
    <t>Las Brisas(R.729)-Santa Clara(R.4)</t>
  </si>
  <si>
    <t>*0+200 mts despues escuela moreno cañas(fecha: miercoles 21/08/2013)(hora: 11:00 a 13:00)</t>
  </si>
  <si>
    <t>El Torno(R.164)-Fortuna(Plaza)</t>
  </si>
  <si>
    <t>287</t>
  </si>
  <si>
    <t>LA FORTUNA(QUEBRADA ARENAS)</t>
  </si>
  <si>
    <t>Fortuna(Plaza)-Guayabo(R.164)</t>
  </si>
  <si>
    <t>11.9-13.9</t>
  </si>
  <si>
    <t>*puente queb.herrumbre(fecha: martes 20/08/2013)(hora: 12:00 a 13:00)</t>
  </si>
  <si>
    <t>Barrio Cuba(R.110)-Sabana Este(R.176)(Av. 12 C.42)</t>
  </si>
  <si>
    <t>05/11</t>
  </si>
  <si>
    <t>24.7-29.0</t>
  </si>
  <si>
    <t>Sabana Este(C.42)(R.176)-Los Anonos(R.Tiribí)(Lte.Cantonal)</t>
  </si>
  <si>
    <t>20.2-21.9</t>
  </si>
  <si>
    <t>103/21</t>
  </si>
  <si>
    <t>0+050 SUR Y 0+050 OESTE DEL GIMNASIO NACIONAL//PUENTE LOS ANONOS(RIO TIRIBI)</t>
  </si>
  <si>
    <t>Los Anonos(R.Tiribí)(Lte Cantonal)-San Rafael, Escazú(R.105)</t>
  </si>
  <si>
    <t>Barrio El Mango(Puerto Cortés)(R.34)-Puerto Cortés(Parque)</t>
  </si>
  <si>
    <t>12,10 - 21,20</t>
  </si>
  <si>
    <t>*pte rio balsar(fecha: jueves 17/10/2013)(hora: 15:00 a 16:00)</t>
  </si>
  <si>
    <t>San Isidro (Lte Cantonal)-Palmares(R.135) (Intersección Palmares)</t>
  </si>
  <si>
    <t>11,70 - 14,00</t>
  </si>
  <si>
    <t>*quebrada fierro(fecha: jueves 06/06/2013)(hora: 12:45 a 13:45)</t>
  </si>
  <si>
    <t>San Ramón(R.703)-San Isidro (Lte. Cantonal)</t>
  </si>
  <si>
    <t>354</t>
  </si>
  <si>
    <t>SAN RAMON(PUENTE RIO GRANDE)</t>
  </si>
  <si>
    <t>Santa Cecilia(R.4)-La Vírgen(Escuela)</t>
  </si>
  <si>
    <t>10/11</t>
  </si>
  <si>
    <t>11.7-13.7</t>
  </si>
  <si>
    <t>La Vírgen(Escuela)-Lte Prov.Guanacaste/Alajuela(R.Haciendas)            (Proyecto)</t>
  </si>
  <si>
    <t>Lte Prov.Guanacaste/Alajuela(R.Haciendas)-Villanueva(Iglesia)</t>
  </si>
  <si>
    <t>11.0-15.2</t>
  </si>
  <si>
    <t>Villanueva(Iglesia)-Fátima(R.4)</t>
  </si>
  <si>
    <t>13.0-18.4</t>
  </si>
  <si>
    <t>Heredia(R.3)(Av.4/C.16)-Barreal(R.106)</t>
  </si>
  <si>
    <t>9.0-20.0</t>
  </si>
  <si>
    <t>35</t>
  </si>
  <si>
    <t>BARREAL(A 0+500 MTS DE RUTA 106)</t>
  </si>
  <si>
    <t>Rohrmoser(R 104)(C.114)-Paso Superior R.1 (I.N.A.) Proyecto</t>
  </si>
  <si>
    <t>25,0</t>
  </si>
  <si>
    <t>PARTE PROYECTO</t>
  </si>
  <si>
    <t>Paso Superior R.1 (I.N.A.)-La Uruca(R.3)(Pozuelo)            (Proyecto)</t>
  </si>
  <si>
    <t>La Uruca(R.3)(Pozuelo)-Leon Trece(R.39)            (Proyecto)</t>
  </si>
  <si>
    <t>Plaza González Víquez(R.209)-Jardines De Cascajal(Cruce Paso Ancho)</t>
  </si>
  <si>
    <t>17,0-21,0</t>
  </si>
  <si>
    <t>Jardines De Cascajal(Cruce Paso Ancho) - R.Tiribí (Limite Cantonal)</t>
  </si>
  <si>
    <t>Río Tiribi(Limite Cantonal)-San Rafael Arriba(R.209)</t>
  </si>
  <si>
    <t>30-50</t>
  </si>
  <si>
    <t>Sabana Este(R.167/R.215)(C.42)-Hatillo 3/4(Calle Costa Rica)(R.39)            (Proyecto)</t>
  </si>
  <si>
    <t>Hatillo (R 39)(Calle C.R) - Lte Cant (R. Tiribi) Sección Proyecto</t>
  </si>
  <si>
    <t>Lte Cant (R.Tiribí)-Alajuelita(R.110)            (Proyecto)</t>
  </si>
  <si>
    <t>Sabana Sur (Calle Morenos)(R. 167)(C.54)-Barrio Perpetuo Socorro (Río María Aguilar)</t>
  </si>
  <si>
    <t>16.0-17.0</t>
  </si>
  <si>
    <t>B° Perpetuo Socorro(Río María Aguilar) - Río Tiribi(Lte Cantonal)</t>
  </si>
  <si>
    <t>Rio Tiribi (Lte. Cantonal)-Urbanización La Aurora(C.T 11807)</t>
  </si>
  <si>
    <t>Urbanizacion La Aurora(C.T.11807)- Queb.Herrera (Limite Cantonal)</t>
  </si>
  <si>
    <t>10,50 - 21,90</t>
  </si>
  <si>
    <t>Queb.Herrera(Lte. Cantonal)-Escazú(R.105)</t>
  </si>
  <si>
    <t>14.0-15.2</t>
  </si>
  <si>
    <t>Huacas(R.155)-Brasilito(Iglesia-Plaza)</t>
  </si>
  <si>
    <t>17.4-20.0</t>
  </si>
  <si>
    <t>734</t>
  </si>
  <si>
    <t>BRASILITO(FRENTE PLAZA)</t>
  </si>
  <si>
    <t>Brasilito(Iglesia-Plaza)-Flamingo(Entrada Hotel Flamingo)</t>
  </si>
  <si>
    <t>Guadalupe, Goicoechea (R.18) -  Barrio San Gerardo, Guadalupe (Lte. Cantonal)(Queb. Barreal)</t>
  </si>
  <si>
    <t>19.10</t>
  </si>
  <si>
    <t>118</t>
  </si>
  <si>
    <t>03</t>
  </si>
  <si>
    <t>BARRIO SAN GERARDO(QUEBRADA EL BARREAL)</t>
  </si>
  <si>
    <t>Barrio San Gerardo, Guadalupe (Queb. Barrera)(Lte.Cant) - San Vicente De Moravia (R. 102)(Av 65 C. 69)</t>
  </si>
  <si>
    <t>19.1-12.7</t>
  </si>
  <si>
    <t>Betania(R.202)-Betania (Rio Torres)(Lte. Cantonal)</t>
  </si>
  <si>
    <t>175</t>
  </si>
  <si>
    <t>BETANIA(PUENTE RIO TORRES)</t>
  </si>
  <si>
    <t>Betania(R.Torres)(Lte. Cantonal)-Barrio Pilar Jimenez(R.109)</t>
  </si>
  <si>
    <t>725</t>
  </si>
  <si>
    <t>BARRIO PILAR(FRENTE ESCUELA)</t>
  </si>
  <si>
    <t>Betania(R.39)-El Cristo(R.203)</t>
  </si>
  <si>
    <t>14,0-16,0</t>
  </si>
  <si>
    <t>171/179</t>
  </si>
  <si>
    <t>SABANILLA(FRENTE AL PARQUE)//EL CRISTO(0+100 MTS ANTES DEL CRISTO)</t>
  </si>
  <si>
    <t>El Cristo(R.203)- San Rafael (R 306)(Limite Provincial)</t>
  </si>
  <si>
    <t>12,0-14,0</t>
  </si>
  <si>
    <t>180</t>
  </si>
  <si>
    <t>SAN RAFAEL DE MONTES DE OCA(FRENTE IGLESIA)</t>
  </si>
  <si>
    <t>San Rafael (R. 306)(Limite Provincial) - San Ramón (Iglesia)</t>
  </si>
  <si>
    <t>12.0-14,0</t>
  </si>
  <si>
    <t>665</t>
  </si>
  <si>
    <t>SAN RAMON DE TRES RIOS(FRENTE IGLESIA)</t>
  </si>
  <si>
    <t>San Ramón(Iglesia)-Villa Hermosa(Cruce Rancho Redondo)</t>
  </si>
  <si>
    <t>12,0</t>
  </si>
  <si>
    <t>Villa Hermosa(Cruce Rancho Redondo)-Tres Ríos(R.221)</t>
  </si>
  <si>
    <t>684/683</t>
  </si>
  <si>
    <t>DULCE NOMBRE(FRENTE ASILO CHACON PAUT)//TRES RIOS(FRENTE TANQUES A Y A)</t>
  </si>
  <si>
    <t>Fuentes,Montes De Oca(R.2)-El Cristo(R.202)</t>
  </si>
  <si>
    <t>12.0-15.8</t>
  </si>
  <si>
    <t>190/192</t>
  </si>
  <si>
    <t>FUENTES,MONTES DE OCA(CRUCE FERROCARRIL)//SABANILLA(0+100 MTS ANTES CRISTO)</t>
  </si>
  <si>
    <t>Barrio Francisco Peralta(C.T. 10104)(Av.10/C.25)-Zapote(R.215)</t>
  </si>
  <si>
    <t>193</t>
  </si>
  <si>
    <t>ZAPOTE(FRENTE RADIO COLUMBIA)</t>
  </si>
  <si>
    <t>Zapote(R.215)-San Francisco De Dos Ríos(R.211)</t>
  </si>
  <si>
    <t>20,0</t>
  </si>
  <si>
    <t>195</t>
  </si>
  <si>
    <t>SAN FRANCISCO DOS RIOS(PUENTE RIO MARIA AGUILAR)</t>
  </si>
  <si>
    <t>El Alto Guadalupe (R.218)-El Carmen De Mata De Platano(Entrada Iglesia)</t>
  </si>
  <si>
    <t>13.5-19.8</t>
  </si>
  <si>
    <t>170/172</t>
  </si>
  <si>
    <t>EL ALTO GUADALUPE(PUENTE RIO PURRAL)//EL CARMEN(FRENTE IGLESIA)</t>
  </si>
  <si>
    <t>El Carmen De Mata De Plantano (Iglesia)-Jaboncillal(Cruce A Rancho Redondo)</t>
  </si>
  <si>
    <t>Jaboncillal(Cruce Rancho Redondo)-Vista De Mar(R.218)</t>
  </si>
  <si>
    <t>12.60</t>
  </si>
  <si>
    <t>El Cruce, Desamparados(R.209)-Cruce El Llano, Higuito(R.304)</t>
  </si>
  <si>
    <t>05/10</t>
  </si>
  <si>
    <t>204</t>
  </si>
  <si>
    <t>EL CRUCE(A 0+100 MTS DE RUTA 209)</t>
  </si>
  <si>
    <t>Cruce Llano, Higuito(R.304)-Higuito, San Miguel(Plaza)</t>
  </si>
  <si>
    <t>674</t>
  </si>
  <si>
    <t>HIGUITO(FRENTE IGLESIA)</t>
  </si>
  <si>
    <t>Higuito(Plaza)-Lte Prov.San José/Cartago(R.228)(Copalchí)</t>
  </si>
  <si>
    <t>7/20</t>
  </si>
  <si>
    <t>Desamparados(R.209)-Desamparados(R.Tiribí)(Lte.Cantonal)</t>
  </si>
  <si>
    <t>08/10</t>
  </si>
  <si>
    <t>12.1-20.6</t>
  </si>
  <si>
    <t>760</t>
  </si>
  <si>
    <t>DESAMPARADOS(PUENTE RIO TIRIBI)</t>
  </si>
  <si>
    <t>Desamparados(Rio Tiribi)(Lte.Cantonal)-San Francisco De Dos Rios(R.211)</t>
  </si>
  <si>
    <t>19.0-23.8</t>
  </si>
  <si>
    <t>Plaza González Víquez(R.215)(Línea Ferrocarril)-La Y Griega(Paso Inferior R.39)</t>
  </si>
  <si>
    <t>18.5-22.0</t>
  </si>
  <si>
    <t>196/199</t>
  </si>
  <si>
    <t>PLAZA GONZALEZ VIQUEZ(PUENTE RIO OCLORO)//LA Y GRIEGA(PUENTE RIO MARIA AGUILAR)</t>
  </si>
  <si>
    <t>La Y Griega(Paso Inferior R.39)-Barrio Tiribí (Río Titibí)(Lte Cantonal)</t>
  </si>
  <si>
    <t>18.0-21.0</t>
  </si>
  <si>
    <t>200/25</t>
  </si>
  <si>
    <t>SANTA MARTA(FRENTE IGLESIA)//BARRIO TIRIBI(PUENTE RIO TIRIBI)</t>
  </si>
  <si>
    <t>Barrio Tiribí (R.Tiribí)(Lte. Cantonal)-Desamparados(R.207)</t>
  </si>
  <si>
    <t>18.5-22.5</t>
  </si>
  <si>
    <t>202</t>
  </si>
  <si>
    <t>DESAMPARADOS(0+100 MTS ANTES LICEO MONSEÑOR ODIO)</t>
  </si>
  <si>
    <t>Desamparados(R.207)-El Cruce De Desamparados(R.206)</t>
  </si>
  <si>
    <t>12.5-20.0</t>
  </si>
  <si>
    <t>203</t>
  </si>
  <si>
    <t>EL CRUCE(PUENTE RIO CUCUBRES)</t>
  </si>
  <si>
    <t>El Cruce De Desamparados(R.206)- San Rafael Arriba Desamparados (Río Cañas)(Lte Cantonal)</t>
  </si>
  <si>
    <t>156/575</t>
  </si>
  <si>
    <t>EL CRUCE(PUENTE RIO JORCO)//SAN RAFAEL ARRIBA(PUENTE RIO CAÑAS)</t>
  </si>
  <si>
    <t>Vuelta De Jorco(Calle Minilla)(Lte. Cantonal)-San Ignacio De Acosta(Ruta 301)</t>
  </si>
  <si>
    <t>12.0-16.7</t>
  </si>
  <si>
    <t>San Ignacio De Acosta(Iglesia)-Chirraca(Queb.Chirraca)</t>
  </si>
  <si>
    <t>10.0-16.7</t>
  </si>
  <si>
    <t>414</t>
  </si>
  <si>
    <t>SAN IGNACIO DE ACOSTA(FRENTE CEMENTERIO)</t>
  </si>
  <si>
    <t>Chirraca(Queb.Chirraca)-Palmichal(Cuadra Entrada Principal)</t>
  </si>
  <si>
    <t>Palmichal(Cuad. Centro Poblac, Entrada Principal)-Corralar (Cruce Corralar)(Lte Cantonal)</t>
  </si>
  <si>
    <t>Corralar(Cruce Corralar)(Limite Cantonal)-Guayabo De Mora (R.239)</t>
  </si>
  <si>
    <t>416</t>
  </si>
  <si>
    <t>GUAYABO DE MORA(0+100 MTS ANTES FINAL RUTA)</t>
  </si>
  <si>
    <t>San Rafael Arriba Desamparados(R.Cañas)(Lte. Cantonal)-Aserrí(Iglesia)</t>
  </si>
  <si>
    <t>Aserrí(Iglesia)-Tarbaca(R.222)</t>
  </si>
  <si>
    <t>12.0-19.0</t>
  </si>
  <si>
    <t>574/E.P.16</t>
  </si>
  <si>
    <t>BARRIO LOURDES(PUENTE RIO SABRE O SAUREZ)//TARBACA(0+100 MTS DESPUES IGLESIA)</t>
  </si>
  <si>
    <t>Tarbaca(R.222)-Vuelta De Jorco (Calle Minilla)(Lte Cantonal)</t>
  </si>
  <si>
    <t>573</t>
  </si>
  <si>
    <t>VUELTA JORCO(FRENTE ESCUELA)</t>
  </si>
  <si>
    <t>Desamparados(R.207)-San Antonio (Lte. Cantonal)</t>
  </si>
  <si>
    <t>18.0-20.5</t>
  </si>
  <si>
    <t>212/211</t>
  </si>
  <si>
    <t>BARRIO PLAZOLETA(0+500 DESPUES INICIO RUTA)//SAN ANTONIO(0+100 MTS ANTES R.211)</t>
  </si>
  <si>
    <t>San Antonio (Lte. Cantonal)-Curridabat(R.215)</t>
  </si>
  <si>
    <t>14.0-19.0</t>
  </si>
  <si>
    <t>210</t>
  </si>
  <si>
    <t>URBANIZACION LA COLINA(PUENTE RIO TIRIBI)</t>
  </si>
  <si>
    <t>La Y Griega( Paso Inferior R. 39) - San Francisco De Dos Ríos ( Río Tiribi)(Lte. Cant)</t>
  </si>
  <si>
    <t>20.10</t>
  </si>
  <si>
    <t>205/208</t>
  </si>
  <si>
    <t>LA Y GRIEGA(0+100 MTS DESPUES INICIO RUTA)//SAN FRANCISCO DOS RIOS(PUENTE RIO TIRIBI)</t>
  </si>
  <si>
    <t>San Francisco De Dos Rios ( Rio Tiribi)(Lte. Cant) - La Colina (R. 210)</t>
  </si>
  <si>
    <t>San Antonio Desamparados(R.210)-Patarrá(Plaza / Iglesia)</t>
  </si>
  <si>
    <t>12.7-16.0</t>
  </si>
  <si>
    <t>214/696</t>
  </si>
  <si>
    <t>SAN ANTONIO DESAMPARADOS(PUENTE RIO DAMAS)//PATARRA(PUENTE RIO DAMAS)</t>
  </si>
  <si>
    <t>Patarrá(Plaza/Iglesia)-Guatuso Patarra(Fábrica Cemento Comex)</t>
  </si>
  <si>
    <t>14.4-16.0</t>
  </si>
  <si>
    <t>675</t>
  </si>
  <si>
    <t>PATARRA(0+100 MTS DESPUES ENTRADA BALNEARIO)</t>
  </si>
  <si>
    <t>Barrio Carit, San José(R. 214) - Paso Ancho(Río Tiribi)(Lte Cantonal)</t>
  </si>
  <si>
    <t>16.5-20.2</t>
  </si>
  <si>
    <t>217/219/220</t>
  </si>
  <si>
    <t>PTE R.MARIA AGUILAR)//PASO ANCHO(0+100 MTS DESPUES ROTONDA)//PASO ANCHO(PTE RIO TIRIBI)</t>
  </si>
  <si>
    <t>Paso Ancho(Rio Tiribi)(Lte Cantonal)-Desamparados(R.209)</t>
  </si>
  <si>
    <t>12.0-21.0</t>
  </si>
  <si>
    <t>San José/El Pacífico(R.215)-Lte Cant.San José/Desamparados(R.Tiribí)</t>
  </si>
  <si>
    <t>221/222/224</t>
  </si>
  <si>
    <t>(0+100 MTS ANTES CRUCE SAGRADA FAMILIA)//SN SEBASTIAN(FTE IGLESIA)//SN SEBASTIAN(PTE R.TIRIBI)</t>
  </si>
  <si>
    <t>Lte Cant.San José/Desamparados(R.Tiribí)-San Rafael Abajo(R.217)</t>
  </si>
  <si>
    <t>San Rafael Abajo(R.217)-San Rafael Arriba(R.209)</t>
  </si>
  <si>
    <t>189</t>
  </si>
  <si>
    <t>SAN RAFAEL ARRIBA(FRENTE CORRECCIONAL DE MUJERES)</t>
  </si>
  <si>
    <t>Barrio Cuba(R.110)-El Pacífico(R.214)            (Proyecto)</t>
  </si>
  <si>
    <t xml:space="preserve">El Pacífico(R.214)(Ct.10105)(Av 20 C)-Plaza González Víquez(Ct 10109)(Av 20 C. 12)            (Parte Proyecto)     </t>
  </si>
  <si>
    <t>Plaza González Víquez(Ct 10109)(Av. 20 C. 12)-Zapote(R.39)</t>
  </si>
  <si>
    <t>762</t>
  </si>
  <si>
    <t>PLAZA GONZALEZ VIQUEZ(FRENTE CLINICA CARLOS DURAN)</t>
  </si>
  <si>
    <t>Zapote(R.39)-Zapote(R.215)(Limite Cantonal)</t>
  </si>
  <si>
    <t>763</t>
  </si>
  <si>
    <t>ZAPOTE(0+200 MTS DESPUES ROTONDA)</t>
  </si>
  <si>
    <t>Zapote(R.215)-Zapote(R.39)</t>
  </si>
  <si>
    <t>Zapote(R.215)(Lte.Cantonal)-Curridabat(R.2)</t>
  </si>
  <si>
    <t>23,0-25</t>
  </si>
  <si>
    <t>197</t>
  </si>
  <si>
    <t>CURRIDABAT(FRENTE REGISTRO NACIONAL)</t>
  </si>
  <si>
    <t>Ipís(R.218)-San Isidro(R.102)</t>
  </si>
  <si>
    <t>14.0-18.7</t>
  </si>
  <si>
    <t>169</t>
  </si>
  <si>
    <t>IPIS(0+100 MTS DESPUES INICIO RUTA)</t>
  </si>
  <si>
    <t>San Isidro, Coronado(R.102)-San Rafael(Escuela)</t>
  </si>
  <si>
    <t>670</t>
  </si>
  <si>
    <t>SAN ISIDRO CORONADO(PUENTE RIO VIRILLA)</t>
  </si>
  <si>
    <t>San Rafael(Escuela)-Las Nubes(Escuela)</t>
  </si>
  <si>
    <t>19.0-23.7</t>
  </si>
  <si>
    <t>672</t>
  </si>
  <si>
    <t>LAS NUBES DE CORONADO(FRENTE ESCUELA)</t>
  </si>
  <si>
    <t>Las Nubes(Escuela)-Cascajal(Finca Mario Echandi)</t>
  </si>
  <si>
    <t>San Rafael Abajo Desamparados (R.214)-Poás (Río Poás)(Lte Cantonal)</t>
  </si>
  <si>
    <t>9,00- 26,00</t>
  </si>
  <si>
    <t>742</t>
  </si>
  <si>
    <t>SAN RAFAEL ABAJO(A 0+100 MTS INICIO RUTA)</t>
  </si>
  <si>
    <t>Poás (Río Poás)(Lte Cant)-San Josecito De Alajuelita (Ruta 105)</t>
  </si>
  <si>
    <t>9,40 - 20,50</t>
  </si>
  <si>
    <t>Poás (Río Poás)(Lte Cant)-Poás(Río Poás)(Lte Cantonal)</t>
  </si>
  <si>
    <t>10,00 - 16,00</t>
  </si>
  <si>
    <t>Barrio La California(R.2)(C.29/Ave Central)-Santa Teresita (Rio Torres)(Lte. Cantonal)</t>
  </si>
  <si>
    <t>16,0 - 17,0</t>
  </si>
  <si>
    <t>159</t>
  </si>
  <si>
    <t>SANTA TERESITA(PUENTE RIO TORRES)(LOS INCURABLES)</t>
  </si>
  <si>
    <t>Santa Teresita (Rio Torres)(Lte. Cantonal)-Guadalupe (R.200)(Cruce Vigente De Moravia)</t>
  </si>
  <si>
    <t>18,0-20,0</t>
  </si>
  <si>
    <t>161/162</t>
  </si>
  <si>
    <t>GUADALUPE(FRENTE NAPOLEON QUESADA)//GUADALUPE(0+050 MTS ANTES CRUCE MORAVIA)</t>
  </si>
  <si>
    <t>Guadalupe (Ruta 200)(Cruce Sanvicente Moravia) -  Ipis (R. 216)(Cruce San Isidro Coronado)</t>
  </si>
  <si>
    <t>164/167</t>
  </si>
  <si>
    <t>ALTO GUADALUPE(FRENTE COLEGIO DIVINO PASTOR)//IPIS(0+100 MTS ANTES CRUCE SAN ISIDRO)</t>
  </si>
  <si>
    <t>Ipis (R. 216)(Cruce San Isidro Coronado) - Vistamar (Iglesia)</t>
  </si>
  <si>
    <t>168/676</t>
  </si>
  <si>
    <t>IPIS(FRENTE ESCUELA)//VISTA MAR(FRENTE IGLESIA)</t>
  </si>
  <si>
    <t>Vista De Mar(Iglesia)-Rancho Redondo (Hacienda Santa Marta)</t>
  </si>
  <si>
    <t>Rancho Redondo (Hda Sta Marta) - Lte Prov (R.Tiribi)(Corralillo)</t>
  </si>
  <si>
    <t>10,3-13,5</t>
  </si>
  <si>
    <t>Lte Prov.San José(R.Tiribí) (Corralillo)-Llano Grande(R.401)</t>
  </si>
  <si>
    <t>13,0-19,7</t>
  </si>
  <si>
    <t>Llano Grande(R.401)-La Turbina(R.219)</t>
  </si>
  <si>
    <t>802/803</t>
  </si>
  <si>
    <t>LLANO GRANDE(0+500 MTS DESPUES IGLESIA LLANO GRANDE)//LA TURBINA(FRENTE COLEGIO SERAFICO)</t>
  </si>
  <si>
    <t>Taras(R.2)-San Blas (Rio Toyogres)(Lte Cantonal)</t>
  </si>
  <si>
    <t>20,30-20,20</t>
  </si>
  <si>
    <t>567/566/737</t>
  </si>
  <si>
    <t>TARAS(PUENTE RIO TARAS)//TARAS(FRENTE COLEGIO JOSE FIGUERES)//SAN BLAS(PUENTE RIO TOYOGRES)</t>
  </si>
  <si>
    <t>San Blas (Rio Toyogres)(Lte Cantonal)-Cot(R.402)</t>
  </si>
  <si>
    <t>22 -22,20</t>
  </si>
  <si>
    <t>631</t>
  </si>
  <si>
    <t>SAN RAFAEL OREAMUNO(PUENTE QUEBRADA CHINCHILLA)</t>
  </si>
  <si>
    <t>Cot(R.402)-Tierra Blanca(R.401)</t>
  </si>
  <si>
    <t>18,0-22,0</t>
  </si>
  <si>
    <t>627</t>
  </si>
  <si>
    <t>COT(0+050 MTS DESPUES ENTRADA A COT)</t>
  </si>
  <si>
    <t>Tierra Blanca(R.401)-Pastora(Río Bírris)(Lte Cantonal)</t>
  </si>
  <si>
    <t>12.80-14.0</t>
  </si>
  <si>
    <t>625/623</t>
  </si>
  <si>
    <t>POTRERO CERRADO(FRENTE IGLESIA)//SAN JUAN DE CHICUA(FRENTE IGLESIA)</t>
  </si>
  <si>
    <t>Pastora(Río Bírris)(Lte Cantonal)-Volcan Irazú (Area Administrativa)(Lte Cantonal)</t>
  </si>
  <si>
    <t>13.20-14.0</t>
  </si>
  <si>
    <t>Volcan Irazú (Area Administrativa)(Lte Cantonal)-Volcán Irazú(Parqueo Principal)(Entrada Visiantes)</t>
  </si>
  <si>
    <t>La Trinidad O Guayabal(R.102)-Altos La Trinidad (R.Macho)(Lte. Cantonal)</t>
  </si>
  <si>
    <t>153</t>
  </si>
  <si>
    <t>LA TRINIDAD O GUAYABAL(0+100 MTS DESPUES INICIO RUTA)</t>
  </si>
  <si>
    <t>Altos La Trinidad(R.Macho) (Lte. Provincial)-La Presa(R.308)</t>
  </si>
  <si>
    <t>14,0-15,0</t>
  </si>
  <si>
    <t>314</t>
  </si>
  <si>
    <t>LA PRESA(PUENTE RIO PARA)</t>
  </si>
  <si>
    <t>La Presa(R.308)-San Miguel(Montero)(R.117)</t>
  </si>
  <si>
    <t>668</t>
  </si>
  <si>
    <t>SAN MIGUEL SUR(COSTADO SUR DE LA PLAZA)</t>
  </si>
  <si>
    <t>Curridabat(R.215)-Concepcion De La Unión(Lte. Provincial)</t>
  </si>
  <si>
    <t>08/03</t>
  </si>
  <si>
    <t>10/09</t>
  </si>
  <si>
    <t>20.30</t>
  </si>
  <si>
    <t>188</t>
  </si>
  <si>
    <t>GUAYABOS(FRENTE IGLESIA)</t>
  </si>
  <si>
    <t>Concepción De La Unión (Limite Provincial) - Tres Rios (R. 251)</t>
  </si>
  <si>
    <t>14.30</t>
  </si>
  <si>
    <t>680</t>
  </si>
  <si>
    <t>CONCEPCION(FRENTE IGLESIA)</t>
  </si>
  <si>
    <t>La Fila Del Rosario (R 313)(Lte Cantonal)-El Rosario(Rio Alumbre)(Lte Provincial)</t>
  </si>
  <si>
    <t>410</t>
  </si>
  <si>
    <t>07</t>
  </si>
  <si>
    <t>EL ROSARIO(SALIDA DEL ROSARIO A FRAILES)</t>
  </si>
  <si>
    <t>Rosario (Río Alumbre)(Lte Provincial)-Santa Elena(Río Santa Elena)(Lte Prov)</t>
  </si>
  <si>
    <t>12.0-15.5</t>
  </si>
  <si>
    <t>Santa Elena (Río Santa Elena)(Lte Provincial)-Frailes (Iglesia)</t>
  </si>
  <si>
    <t>409</t>
  </si>
  <si>
    <t>FRAILES(0+400 MTS ANTES IGLESIA FRAILES)</t>
  </si>
  <si>
    <t>Frailes(Iglesia)-La Sierra(R.2)</t>
  </si>
  <si>
    <t>505</t>
  </si>
  <si>
    <t>LA SIERRA(0+100 MTS ANTES FINAL RUTA)</t>
  </si>
  <si>
    <t>Tarbaca(R.209)-La Fila Del Rosario(R.313)(Lte Cantonal)</t>
  </si>
  <si>
    <t>645</t>
  </si>
  <si>
    <t>TRANQUERILLAS(FRENTE ESCUELA)</t>
  </si>
  <si>
    <t>Palmar Sur(R.2)-Finca 6/11(Escuela)</t>
  </si>
  <si>
    <t>*lectura km 2+270(fecha: jueves 17/10/2013)(hora: 09:00 a 10:00 y de 13:00 a 14:00)</t>
  </si>
  <si>
    <t>Finca 6/11(Escuela)-Sierpe(Parque)</t>
  </si>
  <si>
    <t>*lectura km 12+350(fecha: jueves 17/10/2013)(hora: 10:30 a 12:30)</t>
  </si>
  <si>
    <t>Paraíso(R.10)-Sanchirí(Limite Cantonal)</t>
  </si>
  <si>
    <t>13.5-16.0</t>
  </si>
  <si>
    <t>638</t>
  </si>
  <si>
    <t>PARAISO(FRENTE CENTRO REGIONAL DE LA U.C.R.)</t>
  </si>
  <si>
    <t>Sanchirí (Lte. Cantonal)- Puente Negro (Río Agua Caliente)(Lte Cantonal)</t>
  </si>
  <si>
    <t>Puente Negro (Río Agua Caliente)(Lte Cantonal)-Palomo(Río Grande De Orosí)(Conocido Como Río Reventazon)</t>
  </si>
  <si>
    <t>635</t>
  </si>
  <si>
    <t>ANITA(CUATRO REINAS)(0+200 MTS ANTES CRUCE RIO MACHO)</t>
  </si>
  <si>
    <t>Palomo(R.Grande De Orosi)(Conocido Como Río Reventazon)-Palomo(R.Palomo)</t>
  </si>
  <si>
    <t>11.5-12.0</t>
  </si>
  <si>
    <t>639</t>
  </si>
  <si>
    <t>PALOMO(FRENTE CEMENTERIO)</t>
  </si>
  <si>
    <t>Palomo(R.Palomo)-Cachí(Entrada Principal)</t>
  </si>
  <si>
    <t>10.7-20.0</t>
  </si>
  <si>
    <t>640</t>
  </si>
  <si>
    <t>LOAIZA(FRENTE IGLESIA)</t>
  </si>
  <si>
    <t>Cachí(Entrada Principal)-Bajos De Urasca(R.225)</t>
  </si>
  <si>
    <t>2/15</t>
  </si>
  <si>
    <t>418</t>
  </si>
  <si>
    <t>BAJOS DE URASCA(0+100 MTS ANTES INICIO RUTA 225)</t>
  </si>
  <si>
    <t>Bajos De Urasca(R.225)-Ujarráz(R.416)</t>
  </si>
  <si>
    <t>12.0-19.6</t>
  </si>
  <si>
    <t>641</t>
  </si>
  <si>
    <t>AJENJAL(FRENTE PLAZA)</t>
  </si>
  <si>
    <t>Ujarráz(R.416)-Paraíso(R.224)</t>
  </si>
  <si>
    <t>11/12</t>
  </si>
  <si>
    <t>12.00-14.00</t>
  </si>
  <si>
    <t>643</t>
  </si>
  <si>
    <t>PARAISO(1+000 KM ANTES FINAL RUTA)</t>
  </si>
  <si>
    <t>Bajos De Urasca(R.224)-San Jerónimo(Iglesia)</t>
  </si>
  <si>
    <t>690</t>
  </si>
  <si>
    <t>06</t>
  </si>
  <si>
    <t>BAJOS DE URASCA(0+100 MTS DESPUES INICIO RUTA)</t>
  </si>
  <si>
    <t>San Jerónimo(Iglesia)-Quebrada Hamaca (Lte Cantonal)</t>
  </si>
  <si>
    <t>Queb.Hamaca (Lte Cantonal)-Tucurrique(Iglesia)</t>
  </si>
  <si>
    <t>11.3-14.4</t>
  </si>
  <si>
    <t>Tucurrique(Iglesia)-Oriente(Plaza)</t>
  </si>
  <si>
    <t>Oriente(Cruce Hda Oriente)(Cruce Planta Hidroelectrica La Joya)- Atirro(Río Atirro)(Lte Cantonal)</t>
  </si>
  <si>
    <t>691</t>
  </si>
  <si>
    <t>ATIRRO(PUENTE RIO ATIRRO)</t>
  </si>
  <si>
    <t>Atirro (Río Atirro)(Lte Cantonal)-La Cruzada(Ruta 232)</t>
  </si>
  <si>
    <t>La Guaria Del Empalme(R.2)-La Guaria Del Empalme (Queb.Yugo) (Lte Cantonal)</t>
  </si>
  <si>
    <t>07/13</t>
  </si>
  <si>
    <t>700</t>
  </si>
  <si>
    <t>LA GUARIA DEL EMPALME(0+200 MTS DESPUES INICIO RUTA)</t>
  </si>
  <si>
    <t>La Guaria Del Empalme (Queb.Yugo)(Lte Cantonal)-El Llano De San Marcos Tarrazú(Cruce Vapor)(Lte Cantonal)</t>
  </si>
  <si>
    <t>*alcantarilla rio parrita chiquito(fecha: miercoles 24/07/2013)(hora: 11:00 a 12:00)</t>
  </si>
  <si>
    <t>El Llano De San Marcos Tarrazú(Cruce El Vapor)(Lte Cantonal)-San Marcos De Tarrazu(R.303)</t>
  </si>
  <si>
    <t>705</t>
  </si>
  <si>
    <t>EL LLANO(FRENTE A LA PLAZA)</t>
  </si>
  <si>
    <t>San Marcos De Tarrazu(R.303)-San Pablo De León Cortés(Cruce Cedral) (Lte Cantonal)</t>
  </si>
  <si>
    <t>14.0-21.6</t>
  </si>
  <si>
    <t>727</t>
  </si>
  <si>
    <t>SAN MARCOS DE TARRAZU(FRENTE AL COLEGIO)</t>
  </si>
  <si>
    <t>San Pablo León Cortés(Cruce Cedral)(Lte Cantonal)-San Pablo De Leon Cortes(Cruce Iglesia)</t>
  </si>
  <si>
    <t>San Pablo De Leon Cortes(Cruce Iglesia)-Santa Cruz (Río Tarrazu)(Lte Cantonal)</t>
  </si>
  <si>
    <t>14.0-18.0</t>
  </si>
  <si>
    <t>105</t>
  </si>
  <si>
    <t>SAN PABLO,LEON CORTES(1+000 KM DESPUES ULTIMO CUADRANTE)</t>
  </si>
  <si>
    <t>Santa Cruz (R.Tarrazú)(Lte Cantonal)-San Cristóbal Sur(R.222)</t>
  </si>
  <si>
    <t>*0+200 mts antes final ruta(fecha: viernes 26/07/2013)(hora: 13:40 a 14:40)</t>
  </si>
  <si>
    <t>Buenos Aires(R.35)-San Joaquín(Escuela)</t>
  </si>
  <si>
    <t>12/06</t>
  </si>
  <si>
    <t>11.9/14.6</t>
  </si>
  <si>
    <t>282</t>
  </si>
  <si>
    <t>BUENOS AIRES DE POCOSOL(A 0+100 MTS DE INICIO RUTA)</t>
  </si>
  <si>
    <t>San Joaquín(Escuela)-Coopevega(Iglesia)</t>
  </si>
  <si>
    <t>13.6/14.6</t>
  </si>
  <si>
    <t>*escuela de cocobolo(fecha: miercoles 27/06/2012)</t>
  </si>
  <si>
    <t>Coopevega(Iglesia)-Moravia(Escuela)</t>
  </si>
  <si>
    <t>14.0/14.7</t>
  </si>
  <si>
    <t>*pte queb.tigra(fecha: miercoles 27/06/2012)</t>
  </si>
  <si>
    <t>Cartago (Río)(Av O C 12)-División (Lte Cantonal)</t>
  </si>
  <si>
    <t>13.5-16.5</t>
  </si>
  <si>
    <t>234</t>
  </si>
  <si>
    <t>MOLINO(FRENTE COLEGIO SANTO DOMINGO SABIO)</t>
  </si>
  <si>
    <t>División (Lte Cantonal)-Barrio Nuevo O Sabana(Ruta 2)</t>
  </si>
  <si>
    <t>14.9-20.0</t>
  </si>
  <si>
    <t>445</t>
  </si>
  <si>
    <t>SABANA(0+100 MTS ANTES ENTRONQUE RUTA 2)</t>
  </si>
  <si>
    <t>Barrio Nuevo O Sabana(R.2)-Tobosi(Río Cabrera)(Lte Cantonal)</t>
  </si>
  <si>
    <t>13.5-15.0</t>
  </si>
  <si>
    <t>236</t>
  </si>
  <si>
    <t>SABANA(0+100 MTS DESPUES ENTRONQUE RUTA 2)</t>
  </si>
  <si>
    <t>Tobosi(Río Cabrera)(Lte Cantonal)-Quebradilla(Lte Cantonal)</t>
  </si>
  <si>
    <t>13.5-14.0</t>
  </si>
  <si>
    <t>Quebradilla(Lte Cantonal)-Tablon(Lte Cantonal)</t>
  </si>
  <si>
    <t>11.0-12.5</t>
  </si>
  <si>
    <t>Tablon (Lte Cantonal)-Corralillo(Iglesia)</t>
  </si>
  <si>
    <t>11.2-13.0</t>
  </si>
  <si>
    <t>446</t>
  </si>
  <si>
    <t>CORRALILLO(0+100 MTS ANTES PLAZA CORRALILLO)</t>
  </si>
  <si>
    <t>Corralillo(Iglesia)-Santa Elena(R.222)</t>
  </si>
  <si>
    <t>441</t>
  </si>
  <si>
    <t>SANTA ELENA ARRIBA(FRENTE PLAZA)</t>
  </si>
  <si>
    <t>Río Chirripó(R.4)-Río Frío(Cuadrante Iglesia/Finca Seis)</t>
  </si>
  <si>
    <t>07/11</t>
  </si>
  <si>
    <t>9.8-18.0</t>
  </si>
  <si>
    <t>793</t>
  </si>
  <si>
    <t>SAN BERNARDINO(FRENTE IGLESIA)</t>
  </si>
  <si>
    <t>Río Frío(Cuadrante Iglesia/Finca Seis)-La Vuelta De Horquetas(R.4)</t>
  </si>
  <si>
    <t>12.8-17.5</t>
  </si>
  <si>
    <t>794</t>
  </si>
  <si>
    <t>COLONIA VICTORIA(FRENTE IGLESIA)</t>
  </si>
  <si>
    <t>Cot,Oreamuno(R.219)-Oreamuno/Alvarado(Calle Granados)(Lte Cantonal)</t>
  </si>
  <si>
    <t>594</t>
  </si>
  <si>
    <t>CIPRESES(0+050 MTS ANTES IGLESIA CIPRESES)</t>
  </si>
  <si>
    <t>Oreamuno/Alvarado(Calle Granados)(Limite Cantonal)-Pacayas(Escuela)</t>
  </si>
  <si>
    <t>14.8</t>
  </si>
  <si>
    <t>Pacayas(Escuela)-Capellades(Iglesia)</t>
  </si>
  <si>
    <t>596</t>
  </si>
  <si>
    <t>CAPELLADES(PUENTE RIO LA ORTIGA)</t>
  </si>
  <si>
    <t>Capellades(Iglesia)-Coliblanco (Río Turrialba)(Lte Cantonal)</t>
  </si>
  <si>
    <t>597</t>
  </si>
  <si>
    <t>SANTA TERESA(FRENTE IGLESIA)</t>
  </si>
  <si>
    <t>Coloblanco(Río Turrialba)(Lte Cantonal)-Santa Crúz(Iglesia)</t>
  </si>
  <si>
    <t>*puente rio jesus maria(fecha: miercoles 03/07/2013)(hora: 13:05 a 14:05)</t>
  </si>
  <si>
    <t>Santa Crúz(Iglesia)-Santa Rosa(Escuela)</t>
  </si>
  <si>
    <t>598</t>
  </si>
  <si>
    <t>SAN RAFAEL(0+100 MTS DESPUES CRUCE SAN ANTONIO)</t>
  </si>
  <si>
    <t>Santa Rosa(Escuela)-Turrialba(R.10)</t>
  </si>
  <si>
    <t>599</t>
  </si>
  <si>
    <t>TURRIALBA(PUENTE RIO TURRIALBA)(PUENTE LA ALEGRIA)</t>
  </si>
  <si>
    <t>B° Los Angeles, Cartago (Rio) - Lourdes (Porton Entrada Fabrica De Cemento)</t>
  </si>
  <si>
    <t>13.8-19.3</t>
  </si>
  <si>
    <t>231/689</t>
  </si>
  <si>
    <t>CERRILLOS(FRENTE LIGA LA CAÑA)//AGUA CALIENTE(PUENTE RIO AGUA CALIENTE)</t>
  </si>
  <si>
    <t>Eslabón(R.10)-La Suiza(R.413)(R.414)</t>
  </si>
  <si>
    <t>12/01</t>
  </si>
  <si>
    <t>12.8-18</t>
  </si>
  <si>
    <t>440/593</t>
  </si>
  <si>
    <t>ESLABON(A 0+100 MTS INICIO RUTA)//CANADA(FRENTE ESCUELA)</t>
  </si>
  <si>
    <t>Barrio Los Angeles, Cartago (Ruta 10)-San Rafael Oreamuno(Río Toyogres)(Lte Cantonal)</t>
  </si>
  <si>
    <t>10/05</t>
  </si>
  <si>
    <t>632</t>
  </si>
  <si>
    <t>CARTAGO(PUENTE RIO TOYOGRES)</t>
  </si>
  <si>
    <t>San Rafael, Oreamuno (Río Toyogres)(Lte Cantonal)-San Rafael, Oreamuno Custa La Chinchilla(Ruta 219)</t>
  </si>
  <si>
    <t>13.7</t>
  </si>
  <si>
    <t>Penshurt(R.36)-Pandora(Cruce Pte Colgante R.La Estrella)</t>
  </si>
  <si>
    <t>10/02</t>
  </si>
  <si>
    <t>305</t>
  </si>
  <si>
    <t>PENSHURT(A 0+300 MTS DE INICIO RUTA)</t>
  </si>
  <si>
    <t>Junta Naranjo, Quepos (R.34)-Quepos(R.618)</t>
  </si>
  <si>
    <t>11,60 - 16,60</t>
  </si>
  <si>
    <t>792</t>
  </si>
  <si>
    <t>22</t>
  </si>
  <si>
    <t>JUNTA NARANJO(A 0+100 MTS INICIO RUTA)</t>
  </si>
  <si>
    <t>Quepos(R.618)-La Managua(R.34)(R.616)</t>
  </si>
  <si>
    <t>16,00 - 18,00</t>
  </si>
  <si>
    <t>450</t>
  </si>
  <si>
    <t>LA MANAGUA(0+100 MTS ANTES ENTRONQUE RUTA 34)</t>
  </si>
  <si>
    <t>Taras De Cartago(R.219)-Guadalupe De Cartago(R.10)(Av.0-C.26)</t>
  </si>
  <si>
    <t>13.0-15.1</t>
  </si>
  <si>
    <t>273</t>
  </si>
  <si>
    <t>TARAS(PUENTE RIO REVENTADO)</t>
  </si>
  <si>
    <t>Guadalupe De Cartago(R.10)(Av.0-C.26)-División (Limite Cantonal)</t>
  </si>
  <si>
    <t>12,0 - 16,70</t>
  </si>
  <si>
    <t>*plaza de guadalupe(fecha: miercoles 04/09/2013)(hora: 12:00 a 13:00)</t>
  </si>
  <si>
    <t>División (Lte Cantonal)-El Tejar De El Guarco(R.228)</t>
  </si>
  <si>
    <t>693</t>
  </si>
  <si>
    <t>TEJAR(FRENTE CEMENTERIO)</t>
  </si>
  <si>
    <t>Campo Dos Y Medio (Limite Cantonal) - Caño Seco (Escuela)</t>
  </si>
  <si>
    <t>*lectura km 70+945(fecha: jueves 24/10/2013)(hora: 12:30 a 13:30)</t>
  </si>
  <si>
    <t>Caño Seco(Escuela)-Ciudad Neily(R.2)(R. 608)</t>
  </si>
  <si>
    <t>715</t>
  </si>
  <si>
    <t>04</t>
  </si>
  <si>
    <t>CAÑO SECO(1+000 ANTES RIO CAÑO SECO)</t>
  </si>
  <si>
    <t>Santa Cecilia (Lte Cantonal)(Cruce Santa Marta-San Luis) - San Vito De Coto Brus(R 612 - R- 613)</t>
  </si>
  <si>
    <t>23.0-24.5</t>
  </si>
  <si>
    <t>303</t>
  </si>
  <si>
    <t>SAN RAFAEL(2+000 KMS ANTES ENTRADA SAN VITO)</t>
  </si>
  <si>
    <t>Agua Buena(Iglesia)-Campo Dos Y Medio (Límite Cantonal)</t>
  </si>
  <si>
    <t>12.5-15.8</t>
  </si>
  <si>
    <t>*pte queb.cantarrana(fecha: jueves 24/10/2013)(hora: 10:30 a 11:30)</t>
  </si>
  <si>
    <t>San Vito De Coto Brus(R.612)(R.613)-Agua Buena(Iglesia)</t>
  </si>
  <si>
    <t>11.3-20.0</t>
  </si>
  <si>
    <t>735</t>
  </si>
  <si>
    <t>COPAL(FRENTE ESCUELA)</t>
  </si>
  <si>
    <t>Paso Real(R.2)-Jabillo(R.246)(Cruce Centro Poblacion)</t>
  </si>
  <si>
    <t>25.0-29.0</t>
  </si>
  <si>
    <t>304</t>
  </si>
  <si>
    <t>PASO REAL(PUENTE RIO TERRABA)</t>
  </si>
  <si>
    <t>Jabillo(R.246)(Cruce Centro Poblacion)-Santa Cecilia(Lte Cantonal)(Crece A Santa Marta-San Luis)</t>
  </si>
  <si>
    <t>21.0-24.0</t>
  </si>
  <si>
    <t>301</t>
  </si>
  <si>
    <t>SANTA CECILIA(FRENTE ESCUELA)</t>
  </si>
  <si>
    <t>Canoas(R.2)(Frontera Sur)-La Cuesta(R.614)</t>
  </si>
  <si>
    <t>14.0-17.8</t>
  </si>
  <si>
    <t>723</t>
  </si>
  <si>
    <t>CANOAS(2+000 KM DESPUES INICIO RUTA)</t>
  </si>
  <si>
    <t>La Cuesta(R.614)-Laurel(Cuadrante Principal)</t>
  </si>
  <si>
    <t>*queb.arena(fecha: jueves 22/11/2012)</t>
  </si>
  <si>
    <t>Laurel(Cuadrante Principal)-Bella Luz(R.611)</t>
  </si>
  <si>
    <t>13.1-14.0</t>
  </si>
  <si>
    <t>*lectura km 19+700(fecha: jueves 29/11/2012)</t>
  </si>
  <si>
    <t>Bella Luz(R.611)-Pueblo Nuevo (Río Coto)(Lte Cantonal)</t>
  </si>
  <si>
    <t>*plaza santa lucia(fecha: miercoles 28/11/2012)</t>
  </si>
  <si>
    <t>Lte Cant.Corredores/Golfito(R.Coto)-Las Trenzas(Escuela)</t>
  </si>
  <si>
    <t>Las Trenzas(Escuela)-El Rodeo(R.14)(Km 14)</t>
  </si>
  <si>
    <t>*0+200 mts antes final ruta(fecha: jueves 28/11/2012)</t>
  </si>
  <si>
    <t>Ciudad Colón(R.22)(1° Cuad)-Guayabo(R.209)</t>
  </si>
  <si>
    <t>13.2-19.4</t>
  </si>
  <si>
    <t>663</t>
  </si>
  <si>
    <t>CIUDAD COLON(0+100 MTS DESPUES ULTIMO CUADRANTE)</t>
  </si>
  <si>
    <t>Guayabo(R.209)- Barrio Naranjito (Limite Cantonal)</t>
  </si>
  <si>
    <t>*lectura km 14+600(fecha: lunes 30/04/2012)</t>
  </si>
  <si>
    <t>Barrio Naranjito (Limite Cantonal)-Santiago Puriscal(Costado Este Iglesia Vieja)</t>
  </si>
  <si>
    <t>664</t>
  </si>
  <si>
    <t>SAN ANTONIO(0+100 MTS ANTES RUTA 316 A PIEDRAS NEGRAS)</t>
  </si>
  <si>
    <t>Santiago De Puriscal(Costado Este Iglesia Vieja)-Santa Marta(Iglesia)</t>
  </si>
  <si>
    <t>626</t>
  </si>
  <si>
    <t>MERCEDES SUR(0+100 MTS DESPUES CRUCE BAJO LEGUA)</t>
  </si>
  <si>
    <t>Santa Marta(Iglesia)-Salitrales(Iglesia)</t>
  </si>
  <si>
    <t>*lectura km 38+350(fecha: lunes 12/03/2012)</t>
  </si>
  <si>
    <t>Salitrales(Iglesia)-La Gloria(Escuela)</t>
  </si>
  <si>
    <t>*0+100 mts antes de ruta 318(fecha: lunes 23/04/2012)</t>
  </si>
  <si>
    <t>La Gloria(Escuela)-Vista De Mar (Rio Chores)(Lte Prov)</t>
  </si>
  <si>
    <t>*iglesia los angeles(fecha: martes 24/04/2012)</t>
  </si>
  <si>
    <t>Vista De Mar (Rio Chores)(Lte Prov)-La Palma(Ruta 34)</t>
  </si>
  <si>
    <t>697</t>
  </si>
  <si>
    <t>LA PALMA(0+100 MTS ANTES FINAL RUTA)</t>
  </si>
  <si>
    <t>Buenos Aires(R.32)-Moín(Entrada Muelle)</t>
  </si>
  <si>
    <t>08/12</t>
  </si>
  <si>
    <t>307</t>
  </si>
  <si>
    <t>BUENOS AIRES DE LIMON(A 0+100 MTS INICIO RUTA)</t>
  </si>
  <si>
    <t>Moín(Entrada Muelle)-Limón(R.32)(Muelle Nacional)</t>
  </si>
  <si>
    <t>12.9-20.0</t>
  </si>
  <si>
    <t>701</t>
  </si>
  <si>
    <t>PORTETE(FRENTE ANTIGUO BALNEARIO)</t>
  </si>
  <si>
    <t>Pueblo Nuevo/ Limón(R.32)-Beverley(R.802)</t>
  </si>
  <si>
    <t>288</t>
  </si>
  <si>
    <t>BEVERLY(0+100 MTS ANTES CRUCE LA BOMBA O RUTA 802)</t>
  </si>
  <si>
    <t>Beverley(R.802)-Río Banano(R.36)</t>
  </si>
  <si>
    <t>720</t>
  </si>
  <si>
    <t>RIO BANANO(0+050 MTS ANTES FINAL RUTA)</t>
  </si>
  <si>
    <t>San Isidro De El General(R.2)-Rivas(R.323)</t>
  </si>
  <si>
    <t>447</t>
  </si>
  <si>
    <t>BONITA(FRENTE ESCUELA)</t>
  </si>
  <si>
    <t>Rivas(R.323)-San Gerardo De Rivas(Iglesia)</t>
  </si>
  <si>
    <t>430</t>
  </si>
  <si>
    <t>GUADALUPE(FRENTE PLAZA)</t>
  </si>
  <si>
    <t>San Isidro De El General(R.2)-La Palma(Cuadrante Iglesia)</t>
  </si>
  <si>
    <t>13.7-18.5</t>
  </si>
  <si>
    <t>687</t>
  </si>
  <si>
    <t>LA PALMA(PUENTE RIO PEDREGOSO O QUEBRADA LA PALMA)</t>
  </si>
  <si>
    <t>La Palma(Cuadrante Iglesia)-Platanillo(Iglesia)</t>
  </si>
  <si>
    <t>237</t>
  </si>
  <si>
    <t>TINAMASTES(FRENTE ESCUELA)</t>
  </si>
  <si>
    <t>Platanillo(Iglesia)-Barú (Rio Guabo)(Lte Provincial)</t>
  </si>
  <si>
    <t>243</t>
  </si>
  <si>
    <t>BARU(FRENTE CEMENTERIO)</t>
  </si>
  <si>
    <t>Barú (Río Guabo)(Lte Provincial)-Boca Río Barú(Ruta 34)</t>
  </si>
  <si>
    <t>*lectura km 31+750(fecha: jueves 29/08/2013)</t>
  </si>
  <si>
    <t>Las Juntas De Pacuar(R.2)-Mollejones De Platanares(R.329)</t>
  </si>
  <si>
    <t>14.3</t>
  </si>
  <si>
    <t>405</t>
  </si>
  <si>
    <t>JUNTAS DE PACUAR(A 0+100 MTS INICIO RUTA)</t>
  </si>
  <si>
    <t>Mollejones De Platanares(R.329)-Pejibaye De Perez Zeledon(R.330)(Iglesia)</t>
  </si>
  <si>
    <t>406</t>
  </si>
  <si>
    <t>LAS MESAS(0+200 MTS DESPUES IGLESIA)</t>
  </si>
  <si>
    <t>Chacarita(R.2)-Porvenir(Escuela Abandonada)</t>
  </si>
  <si>
    <t>20.0-30.0</t>
  </si>
  <si>
    <t>800</t>
  </si>
  <si>
    <t>CHACARITA(2+000 KMS DESPUES INICIO RUTA)</t>
  </si>
  <si>
    <t>Porvenir(Escuela Abandonada)-Rincon(Río Rincon)(Lte. Cantonal)</t>
  </si>
  <si>
    <t>20.25</t>
  </si>
  <si>
    <t>*iglesia bahia chal(fecha: 20-21/03/2012)</t>
  </si>
  <si>
    <t>Rincon(Río Rincon)(Lte. Cantonal)-Puerto Jimenez(Inicio Cuadrante)</t>
  </si>
  <si>
    <t>14.80-15.00</t>
  </si>
  <si>
    <t>*pte rio barrigones(fecha: 20/03/2012)</t>
  </si>
  <si>
    <t>Puerto Jiménez(Inicio Cuadrante)-Playa Tamales(R.Tamales)</t>
  </si>
  <si>
    <t>*pte rio tamales(fecha: 21/03/2012)</t>
  </si>
  <si>
    <t>Playa Tamales(R.Tamales)-Punta Carbonera(Escuela)</t>
  </si>
  <si>
    <t>14.4</t>
  </si>
  <si>
    <t>Punta Carbonera(Escuela)-Tuba(R.Piro)</t>
  </si>
  <si>
    <t>*pte rio piro(fecha: 21/03/2012)</t>
  </si>
  <si>
    <t>Tuba(R.Piro)-Río Oro(R.Nuevo)</t>
  </si>
  <si>
    <t>Río Oro(R.Nuevo)-Carate, Final Campo Aterrizaje(Parque Nacional Corcovado)</t>
  </si>
  <si>
    <t>*laguna pejeperrito(fecha: 21/03/2012)</t>
  </si>
  <si>
    <t>Bajo Coto Brus (Río Coto Brus) - Jabillo (R. 237)</t>
  </si>
  <si>
    <t>13.9</t>
  </si>
  <si>
    <t>La Piñera, Buenos Aires (R.2)-Buenos Aires(R.610)</t>
  </si>
  <si>
    <t>Buenos Aires(R.610)-Lte Cant.Buenos Aires/Coto Brus(R.Coto Brus)            (Proyecto)</t>
  </si>
  <si>
    <t>13/11</t>
  </si>
  <si>
    <t>Guápiles(R.32)(Calle Emilia)-Pueblo Nuevo (Cruce Roxana)(R.248)</t>
  </si>
  <si>
    <t>14.0-15.8</t>
  </si>
  <si>
    <t>786</t>
  </si>
  <si>
    <t>EL PRADO(FRENTE IGLESIA)</t>
  </si>
  <si>
    <t>Pueblo Nuevo (Cruce Roxana) (R.248)-Campo Cinco(Escuela)</t>
  </si>
  <si>
    <t>15.0-16.5</t>
  </si>
  <si>
    <t>784</t>
  </si>
  <si>
    <t>ASTUA-PIRIE(FRENTE ESCUELA)</t>
  </si>
  <si>
    <t>Campo Cinco(Escuela)-Las Palmitas(Escuela)</t>
  </si>
  <si>
    <t>14.0-15.7</t>
  </si>
  <si>
    <t>*alcantarilla carlos luna(fecha: miercoles 17/10/2012)</t>
  </si>
  <si>
    <t>Las Palmitas(Escuela)-Cedral(Escuela)</t>
  </si>
  <si>
    <t>18/14</t>
  </si>
  <si>
    <t>*0+100 mts antes cruce escuela san isidro(fecha: miercoles 17/10/2012)</t>
  </si>
  <si>
    <t>Cedral(Escuela)-Zapota(R.Zapota O Zapote)</t>
  </si>
  <si>
    <t>*escuela de zapota(fecha: jueves 18/10/2012)</t>
  </si>
  <si>
    <t>Zapota(R.Zapota O Zapote)-Puerto Lindo(R.Colorado)(Atracadero)</t>
  </si>
  <si>
    <t>*lectura km 64+000(fecha: jueves 18/10/2012)</t>
  </si>
  <si>
    <t>Guácimo(R.32)-Río Jiménez(R.811)(Cruce Centro Población)</t>
  </si>
  <si>
    <t>780</t>
  </si>
  <si>
    <t>SAN LUIS(FRENTE ESCUELA)</t>
  </si>
  <si>
    <t>Río Jiménez(R.811)(Cruce Centro Población)-Villafranca(Iglesia)</t>
  </si>
  <si>
    <t>10.9-14.0</t>
  </si>
  <si>
    <t>*lectura km 14+850(fecha: 18/04/2012)</t>
  </si>
  <si>
    <t>Villafranca(Iglesia)-Finca San Cristobal (Lte Cantonal)</t>
  </si>
  <si>
    <t>12.6-16.0</t>
  </si>
  <si>
    <t>*lectura km 21+700(fecha: 19/04/2012)</t>
  </si>
  <si>
    <t>Finca San Cristobal (Lte Cantonal)-Roxana (Cruce Escuela-Iglesia)</t>
  </si>
  <si>
    <t>783</t>
  </si>
  <si>
    <t>ROXANA(FRENTE CLINICA C.C.S.S.)</t>
  </si>
  <si>
    <t>Roxana(Cruce Iglesia/Escuela)-Pueblo Nuevo De La Rita(R.247)</t>
  </si>
  <si>
    <t>16.3</t>
  </si>
  <si>
    <t>*lectura km 38+800(fecha:20/04/2012)</t>
  </si>
  <si>
    <t>Guápiles(R.32)-San Rafael(R.809)</t>
  </si>
  <si>
    <t>787</t>
  </si>
  <si>
    <t>SAN RAFAEL(0+100 MTS ANTES CRUCE LA RITA O R.809)</t>
  </si>
  <si>
    <t>San Rafael(R.809)-Teresa(Cruce La Rita)</t>
  </si>
  <si>
    <t>12.3-15.7</t>
  </si>
  <si>
    <t>*escuela san bosco(fecha: martes 16/10/2012)</t>
  </si>
  <si>
    <t>Teresa(Cruce La Rita)-Ticabán(R.817)(Cruce Finca 1)</t>
  </si>
  <si>
    <t>11.0-13.0</t>
  </si>
  <si>
    <t>*lectura km 21+500(fecha: martes 16/10/2012)</t>
  </si>
  <si>
    <t>Ticabán(R.817)(Cruce Finca 1)-La Suerte(Cruce Santa Rosa)</t>
  </si>
  <si>
    <t>*pte rio la suerte(fecha: martes 16/10/2012)</t>
  </si>
  <si>
    <t>La Suerte(Cruce Santa Rosa)-Finca San José(Cruce Progreso)</t>
  </si>
  <si>
    <t>*escuela finca san peter(fecha: viernes 19/10/2012)</t>
  </si>
  <si>
    <t>Finca San José(Cruce Progreso)-Campo Cinco(R.247)</t>
  </si>
  <si>
    <t>12.5-17</t>
  </si>
  <si>
    <t>*0+100 mts antes y 0+100 mts despues cruce hojancha(fecha:  viernes 19/10/2012)</t>
  </si>
  <si>
    <t>Aguas Zarcas(R.140)-Los Chiles(R.751)</t>
  </si>
  <si>
    <t>06/12</t>
  </si>
  <si>
    <t>26.50-28.40</t>
  </si>
  <si>
    <t>277</t>
  </si>
  <si>
    <t>LOS CHILES DE AGUAS ZARCAS(FRENTE IGLESIA)</t>
  </si>
  <si>
    <t>Los Chiles Aguas Zarcas (R.751)-Pital(R.744)</t>
  </si>
  <si>
    <t>27.40-28.20</t>
  </si>
  <si>
    <t>296</t>
  </si>
  <si>
    <t>LAS DELICIAS(FRENTE IGLESIA)</t>
  </si>
  <si>
    <t>Pital(R.744)-Sahíno O San Jorge(Iglesia)</t>
  </si>
  <si>
    <t>13.2/16</t>
  </si>
  <si>
    <t>300</t>
  </si>
  <si>
    <t>CUATRO ESQUINAS(FRENTE ESCUELA)</t>
  </si>
  <si>
    <t>Sahíno O San Jorge(Iglesia)-Boca Tapada(Escuela)</t>
  </si>
  <si>
    <t>11.4/14.3</t>
  </si>
  <si>
    <t>*pte queb.ojoche(jueves 28/06/2012)</t>
  </si>
  <si>
    <t>Boca Tapada(Escuela)-Boca Río San Carlos(R.856)</t>
  </si>
  <si>
    <t>15.50-16.0</t>
  </si>
  <si>
    <t>*lectura km 49+190(fecha: jueves 28/06/2012)</t>
  </si>
  <si>
    <t>Curridabat(R.2)(Antigua Galeria)-Laguan  De Curridabat (Lte. Provincial)</t>
  </si>
  <si>
    <t>20,0-22,4</t>
  </si>
  <si>
    <t>194</t>
  </si>
  <si>
    <t>LAGUNA (FRENTE ESCUELA)</t>
  </si>
  <si>
    <t>Laguna De Curridabat (Lte. Provincial) -  San Rafael De La Union (R.2)</t>
  </si>
  <si>
    <t>569</t>
  </si>
  <si>
    <t>SAN RAFAEL(PUENTE RIO CHIQUITO)</t>
  </si>
  <si>
    <t>Zapote(R.215)-Curridabat(R.210)            (Proyecto)</t>
  </si>
  <si>
    <t>Curridabat(R.210)-Lomas De Ayarco(R.2)</t>
  </si>
  <si>
    <t>Comunidad(Hda Las Trancas)(R.21) - Monte Galan (Fca Monte Galan)(Lte Cantonal)</t>
  </si>
  <si>
    <t>343</t>
  </si>
  <si>
    <t>COMUNIDAD(A 0+500 MTS DE INICIO DE RUTA)</t>
  </si>
  <si>
    <t>Montegalan (Cruce Fca. Monte Galan)(Lte Cantonal)-Paseo Nacascolo(Entrada Peninsula Papagayo)</t>
  </si>
  <si>
    <t>20.3-22.1</t>
  </si>
  <si>
    <t>*alcantarilla quebrada grande(fecha: 29/03/2012)</t>
  </si>
  <si>
    <t>Comunidad(R.253)(Hacieda Las Trancas)-Playa Panamá(Hotel Condor Del Mar)(Mojón Milla Marítima)</t>
  </si>
  <si>
    <t>14.0-20-0</t>
  </si>
  <si>
    <t>*lectura km 4+200(fecha: 29/03/2012)</t>
  </si>
  <si>
    <t>Playa Panamá(R.159)-Playa Buena(Hotel Smeralda)</t>
  </si>
  <si>
    <t>Playa Buena(Hotel Occidental Grand Papagayo)(Antiguo Smeralda)-Playa Bonita(Condominio La Punta)(Antiguo Hotel Costablanca)</t>
  </si>
  <si>
    <t>Hone Creek(R.36)-Puerto Viejo(Queb.Sin Nombre)</t>
  </si>
  <si>
    <t>07/12</t>
  </si>
  <si>
    <t>*pte queb.hotel(fecha:jueves 19/07/2012)</t>
  </si>
  <si>
    <t>Puerto Viejo(Queb.Sin Nombre)-Manzanillo(Restaurante Maxi-Manzanillo)</t>
  </si>
  <si>
    <t>*pte rio negro(fecha:jueves 19/07/2012)</t>
  </si>
  <si>
    <t>Finca Sandoval,Limon(R.32)-Paradero, Moin (Proyecto T.C.M)</t>
  </si>
  <si>
    <t>13/04</t>
  </si>
  <si>
    <t>13.20</t>
  </si>
  <si>
    <t>San Ignacio De Acosta(R.209)-Cangrejal(Cuad.Escuela)</t>
  </si>
  <si>
    <t>10-13</t>
  </si>
  <si>
    <t>*iglesia corazon de jesus(fecha: jueves 03/10/2013)(hora: 12:00 a 13:00)</t>
  </si>
  <si>
    <t>Cangrejal(Cuad.Escuela)-Sabanas(Iglesia)</t>
  </si>
  <si>
    <t>*queb.tababora(fecha: miercoles 02/10/2013)(hora:12:30 a 13:30)</t>
  </si>
  <si>
    <t>Sabanas(Iglesia)-Caspirola(Escuela)</t>
  </si>
  <si>
    <t>*pte queb.colorado(fecha: jueves 03/10/2013)(hora: 10:00 a 11:00)</t>
  </si>
  <si>
    <t>Caspirola(Escuela)-Bijagual(Quebrada Bijagual Lte Provincial)</t>
  </si>
  <si>
    <t>*pte rio parrita(fecha: jueves 19/09/2013)(hora: 13:00 a 14:00)</t>
  </si>
  <si>
    <t>Bijagual (Quebrada Bijagual Lte Provincial)-Sardinal Norte O Surubres(Iglesia)</t>
  </si>
  <si>
    <t>Sardinal Norte O Surubres(Iglesia)-Parrita(R.34)</t>
  </si>
  <si>
    <t>*alcantarilla queb.cacao(fecha: jueves 19/09/2013)(hora: 15:00 a 16:00)</t>
  </si>
  <si>
    <t>San Marcos Tarrazú(R.226)-Santa Marta(Iglesia)</t>
  </si>
  <si>
    <t>11,70 - 15,00</t>
  </si>
  <si>
    <t>265</t>
  </si>
  <si>
    <t>SAN MARCOS DE TARRAZU(0+200 MTS DESPUES CRUCE CEMENTERIO)</t>
  </si>
  <si>
    <t>Santa Marta(Iglesia)-Mata De Caña(Iglesia)</t>
  </si>
  <si>
    <t>266</t>
  </si>
  <si>
    <t>SANTA MARTA(0+200 MTS DESPUES IGLESIA)</t>
  </si>
  <si>
    <t>Mata De Caña(Iglesia)-San Carlos(Iglesia)</t>
  </si>
  <si>
    <t>El Llano(R.Guatuso)(Lte Cantonal)- Jerico(Cruce Alto Tablazo)(Lte Cantonal)</t>
  </si>
  <si>
    <t>9,3 - 10,00</t>
  </si>
  <si>
    <t>Higuito(R.206)-El Llano (R.Guatuso)(Lte Cantonal)</t>
  </si>
  <si>
    <t>9,50 - 10,20</t>
  </si>
  <si>
    <t>264</t>
  </si>
  <si>
    <t>EL LLANO(FRENTE IGLESIA)</t>
  </si>
  <si>
    <t>Jerico (Cruce Alto Tablazo)(Lte. Cant) - Guadarrama (Rio Alumbre)(Lte Provincial)</t>
  </si>
  <si>
    <t>10,00 - 10,50</t>
  </si>
  <si>
    <t>Guadarrama(R.Alumbre)(Lte. Provin)-Rio Conejo(R.222)</t>
  </si>
  <si>
    <t>10,00 - 11,20</t>
  </si>
  <si>
    <t>269</t>
  </si>
  <si>
    <t>SAN JUAN SUR(FRENTE COLEGIO)</t>
  </si>
  <si>
    <t>Santa Marta (R.203) - Santa Marta (Quebrada Poró) (Lte. Cantonal)</t>
  </si>
  <si>
    <t>Santa Marta (Quebrada Poró) (Lte. Cantonal) - San Rafael (R.202)</t>
  </si>
  <si>
    <t>Paracito(R.220) - Lte. Cantonal (Cruce Calle Palma)</t>
  </si>
  <si>
    <t>13.3-20.5</t>
  </si>
  <si>
    <t>*escuela platanares(fecha: viernes 10/08/2012)</t>
  </si>
  <si>
    <t>Cruce Calle Palma (Lte. Cantonal) - Choco (Final Lastre)</t>
  </si>
  <si>
    <t>11-14.5</t>
  </si>
  <si>
    <t>Choco (Final Lastre) - San Pedro (Cruce A Cascajal)</t>
  </si>
  <si>
    <t>12-20</t>
  </si>
  <si>
    <t>San Pedro (Cruce A Cascajal) - San Isidro De Coronado (R.216)</t>
  </si>
  <si>
    <t>8.7-14</t>
  </si>
  <si>
    <t>*lectura km 10+200(fecha: martes 14/08/2012)</t>
  </si>
  <si>
    <t>Paracito (R.220) - Lte. Provincial (Paracito - Mojón)</t>
  </si>
  <si>
    <t>19.6</t>
  </si>
  <si>
    <t>Lte. Provincial (Paracito - Mojón) - San Jerónimo (Iglesia)</t>
  </si>
  <si>
    <t>14-15.3</t>
  </si>
  <si>
    <t>644</t>
  </si>
  <si>
    <t>SAN JERONIMO(FRENTE ESCUELA)</t>
  </si>
  <si>
    <t>San Jerónimo (Iglesia) - Lte. Provincial (Calle Méndez)</t>
  </si>
  <si>
    <t>12-14.6</t>
  </si>
  <si>
    <t>Lte. Provincial (Calle Méndez) (Mojón)) - San Luis (R.504)</t>
  </si>
  <si>
    <t>11.9-12</t>
  </si>
  <si>
    <t>San Luis (R.504) - La Presa (R.220)</t>
  </si>
  <si>
    <t>13-15.4</t>
  </si>
  <si>
    <t>San Jerónimo (R.308) - Finca Devachán (Final Asfalto)</t>
  </si>
  <si>
    <t>14.6-18.5</t>
  </si>
  <si>
    <t>*lectura km 1+050(fecha: viernes 03/08/2012)</t>
  </si>
  <si>
    <t>Finca Devachán(Final Asfalto)-Alto 2 A Palma (Parque Nacional Braulio Carrillo)(Portón)</t>
  </si>
  <si>
    <t>13-14.5</t>
  </si>
  <si>
    <t>Ayala(Escazu)(R.121)-Guachipelín(Paso Inferior R.27)</t>
  </si>
  <si>
    <t>17.5-24</t>
  </si>
  <si>
    <t>557</t>
  </si>
  <si>
    <t>GUACHIPELIN(PUENTE QUEBRADA YEGUAS)</t>
  </si>
  <si>
    <t>Guachipelín (Paso Inferior R.27) - Real De Pereira(Lte. Cantonal)(Cruce A Puente Mulas)</t>
  </si>
  <si>
    <t>14-24</t>
  </si>
  <si>
    <t>Real De Pereira(Lte. Cant)(Cruce Puente Mulas) - Honduras (Cruce A Quebrada Pilas)</t>
  </si>
  <si>
    <t>9-10.7</t>
  </si>
  <si>
    <t>Honduras(Cruce Quebrada Pilas) - Pozos (Paso Inferior R.27)</t>
  </si>
  <si>
    <t>12.7-13.5</t>
  </si>
  <si>
    <t>Pozos(Paso Inferior R.27)-Santa Ana(R.121)</t>
  </si>
  <si>
    <t>14-15.8</t>
  </si>
  <si>
    <t>656</t>
  </si>
  <si>
    <t>BARRIO INVU(0+300 MTS ANTES PLAZA DEL INVU)</t>
  </si>
  <si>
    <t>Santa Ana(R.121)-Salitral(Cruce Matinilla)</t>
  </si>
  <si>
    <t>06/04</t>
  </si>
  <si>
    <t>8.6-14</t>
  </si>
  <si>
    <t>655</t>
  </si>
  <si>
    <t>SANTA ANA(FRENTE CASA HOGAR NIÑOS S.O.S.)</t>
  </si>
  <si>
    <t>Aserrí(R.209)-Poás(R.217)</t>
  </si>
  <si>
    <t>10.8-11.8</t>
  </si>
  <si>
    <t>La Fila Del Rosario(R.222)-Monterrey(Escuela)</t>
  </si>
  <si>
    <t>Monterrey(Escuela)-La Legua(Cuadrante Escuela)</t>
  </si>
  <si>
    <t>La Legua(Cuadrante Escuela)- San Francisco Lte Cantonal (Cruce Bajo Gamboa)</t>
  </si>
  <si>
    <t>*lectura km 15+380(fecha: 08-09/03/2012)</t>
  </si>
  <si>
    <t>San Francisco (Lte Cantonal)(Cruce Bajo Gamboa)-Llano Bonito(Escuela)</t>
  </si>
  <si>
    <t>*lectura km 19+785(fecha: 09/03/2012)</t>
  </si>
  <si>
    <t>Llano Bonito(Escuela)-San Isidro(Iglesia)</t>
  </si>
  <si>
    <t>*lectura km 27+390(fecha: 09/03/2012)</t>
  </si>
  <si>
    <t>San Isidro(Iglesia)-San Pablo León Cortes(R.226)</t>
  </si>
  <si>
    <t>*iglesia el rosario(fecha: 09/03/2012)</t>
  </si>
  <si>
    <t>Santiago De Puriscal(R.239)(R.316)-San Rafael Abajo(Iglesia)</t>
  </si>
  <si>
    <t>03/09</t>
  </si>
  <si>
    <t>10,00 - 14,00</t>
  </si>
  <si>
    <t>San Rafael Abajo(Iglesia)-Bajo Jiménez(Cruce Cañales Abajo)</t>
  </si>
  <si>
    <t>11,00 - 14,00</t>
  </si>
  <si>
    <t>Cañón(R.2)-Copey(Iglesia)</t>
  </si>
  <si>
    <t>9,00 - 16,00</t>
  </si>
  <si>
    <t>*pte queb.cima(fecha: 02/02/2012)</t>
  </si>
  <si>
    <t>Copey(Iglesia)-Santa María De Dota(R.226)</t>
  </si>
  <si>
    <t>*pte queb.grande(fecha: 02/02/2012)</t>
  </si>
  <si>
    <t>San Antonio De Puriscal(R.239)-Quebrada Grande(Queb.Grande)(Lte Cantonal)</t>
  </si>
  <si>
    <t>11,0 - 13,0</t>
  </si>
  <si>
    <t>Quebrada Grande (Queb.Grande)(Limite Cantonal)-Piedras Negras(R.136)</t>
  </si>
  <si>
    <t>12,0 - 13,7</t>
  </si>
  <si>
    <t>Junquillo Arriba(R.239)-Pedernal(Escuela)(Iglesia)</t>
  </si>
  <si>
    <t>Pedernal(Escuela)(Iglesia)-Polca(Escuela)</t>
  </si>
  <si>
    <t>Santa Rosa(R.239)-Fila Aguacate(Escuela)</t>
  </si>
  <si>
    <t>*pte queb.grande(fecha: miercoles 18/09/2013)(hora: 11:30 a 12:30)</t>
  </si>
  <si>
    <t>Fila Aguacate(Escuela)-San Gerardo (Limite Provincial)</t>
  </si>
  <si>
    <t>10,7 -12,0</t>
  </si>
  <si>
    <t>*0+300 mts antes de escuela san gerardo(fecha: miercoles 18/09/2013)(hora: 14:30 a 15:30)</t>
  </si>
  <si>
    <t>San Gerardo (Limite Cantonal)-Valle Vasconia(R.609)</t>
  </si>
  <si>
    <t>8,0 - 10,0</t>
  </si>
  <si>
    <t>San Pedro De Turrubares(R.137)-San Francisco(Iglesia)</t>
  </si>
  <si>
    <t>13/09</t>
  </si>
  <si>
    <t>12.2-14.0</t>
  </si>
  <si>
    <t>*pte rio turrubares(fecha: jueves 26/09/2013)(hora: 12:00 a 13:00)</t>
  </si>
  <si>
    <t>San Francisco(Iglesia)-Surtubal(Cuad.Escuela/Iglesia)</t>
  </si>
  <si>
    <t>*queb.plata(fecha: viernes 27/09/2013)(hora: 10:00 a 12:00)</t>
  </si>
  <si>
    <t>Surtubal(Cuad.Escuela/Iglesia)-El Sur(Escuela)</t>
  </si>
  <si>
    <t>07.0-12.0</t>
  </si>
  <si>
    <t>El Sur(Escuela)-San Gabriel(Escuela)</t>
  </si>
  <si>
    <t>*pte rio turrubaritos(fecha: martes 17/09/2013)(hora:12:30 a 13:30)</t>
  </si>
  <si>
    <t>San Gabriel(Escuela)-Lte Cant.Turrubares/Puriscal(R.Tulín)</t>
  </si>
  <si>
    <t>*iglesia pavona(fecha: martes 17/09/2013)(hora: 14:00 a 15:00)</t>
  </si>
  <si>
    <t>Lte Cant.Turrubares/Puriscal(R.Tulín)-La Gloria(R.239)</t>
  </si>
  <si>
    <t>*escuela pueblo nuevo(fecha: miercoles 18/09/2013)(hora: )</t>
  </si>
  <si>
    <t>Tárcoles(R.34)- Tarcolitos(R.Tarcolitos)(Lte Provincial)</t>
  </si>
  <si>
    <t>*0+100 mts despues mirador(km 4+735)(fecha: martes 17/09/2013)(hora: 08:00 a 10:00)</t>
  </si>
  <si>
    <t>Tarcolitos(R.Tarcolitos)(Limite Provincial)-Delicias(R.319)</t>
  </si>
  <si>
    <t>*alcantarilla rio esperanza(fecha: martes 17/09/2013)(hora: 11:00 a 12:00)</t>
  </si>
  <si>
    <t>Villa Ligia, San Isidro De El General (R.2)-General Viejo(R.322)</t>
  </si>
  <si>
    <t>421</t>
  </si>
  <si>
    <t>LOS CHILES(FRENTE ESCUELA)</t>
  </si>
  <si>
    <t>Rivas De Perez Zeledon (R.242) - El Carmen (Quebrada Sin Nombre) (Final Lastre - Inicio Asfalto)</t>
  </si>
  <si>
    <t>10.6-12</t>
  </si>
  <si>
    <t>*escuela de miraflores(fecha: martes 27/08/2013)(hora: 14:30 a 15:30)</t>
  </si>
  <si>
    <t>El Carmen (Quebradan Sin Nombre)(Final Lastre)-General Viejo(R.321)</t>
  </si>
  <si>
    <t>12-14</t>
  </si>
  <si>
    <t>*lectura km 5+120(fecha: martes 27/08/2013)(hora: 15:30 a 16:30)</t>
  </si>
  <si>
    <t>General Viejo(R.321)-Peñas Blancas(Escuela)</t>
  </si>
  <si>
    <t>14-14.6</t>
  </si>
  <si>
    <t>275</t>
  </si>
  <si>
    <t>PEÑAS BLANCAS(FRENTE ESCUELA)</t>
  </si>
  <si>
    <t>Peñas Blancas(Escuela)-Pilar De Cajon(R.2)</t>
  </si>
  <si>
    <t>14-14.3</t>
  </si>
  <si>
    <t>*lectura km 15+400(fecha: miercoles 28/08/2013)(hora:10:15 a 11:15)</t>
  </si>
  <si>
    <t>Rivas De Pérez Zeledón (R.242) - La Piedra (Iglesia)</t>
  </si>
  <si>
    <t>7.6-12</t>
  </si>
  <si>
    <t>*lectura km 5+700(fecha: 00/00/0000)(hora: 13:00 a 14:00)</t>
  </si>
  <si>
    <t>San Ramón De Mercedes Sur(Puriscal)(R.239)-Bajo Lanas(Escuela)</t>
  </si>
  <si>
    <t>12-13</t>
  </si>
  <si>
    <t>*escuela llano grande(fecha: lunes 16/09/2013)(hora: 09:30 a 11:30)</t>
  </si>
  <si>
    <t>Bajo Lanas(Escuela) - El Galán (Río Galán) (Lte. Cantonal)</t>
  </si>
  <si>
    <t>11-12</t>
  </si>
  <si>
    <t>*pte rio lanas(fecha: lunes 16/09/2013)(hora: 12:15 a 13:15)</t>
  </si>
  <si>
    <t>El Galán (Río Galán) (Lte. Cantonal) - Las Delicias (R.319)</t>
  </si>
  <si>
    <t>10.5-12</t>
  </si>
  <si>
    <t>La Ese(R.2)-San Ramón Norte(R.335)</t>
  </si>
  <si>
    <t>12.6-14.0</t>
  </si>
  <si>
    <t>*lectura km 1+250(fecha: lunes 26/08/2013)(hora: 09:00 a 10:00)</t>
  </si>
  <si>
    <t>San Ramón Norte(R.335)-San Ramón Sur(Iglesia)</t>
  </si>
  <si>
    <t>9-14</t>
  </si>
  <si>
    <t>*pte alc.macho mora(fecha:lunes 26/08/2013)(hora: 10:30 a 11:30)</t>
  </si>
  <si>
    <t>San Ramón Sur(Iglesia)-Pedregoso(R.328)</t>
  </si>
  <si>
    <t>*pte rio pedregoso(fecha:lunes 26/08/2013)(hora: 12:30 a 13:30)</t>
  </si>
  <si>
    <t>Cajón(R.2)-Santa Teresa(Iglesia)</t>
  </si>
  <si>
    <t>13-11.7</t>
  </si>
  <si>
    <t>*lectura km 3+500(fecha: martes 16/07/2013)(hora: 11:45 a 12:45)</t>
  </si>
  <si>
    <t>Santa Teresa(Iglesia)-Puente Río Caliente</t>
  </si>
  <si>
    <t>11.7-15</t>
  </si>
  <si>
    <t>*0+100 mts despues ebais santa marta(fecha:martes 16/07/2013)(hora :13:15 a 14:15)</t>
  </si>
  <si>
    <t>Puente Río Caliente - Hermosa (R.322)</t>
  </si>
  <si>
    <t>*lectura km 15+720(fecha: martes 16/07/2013)(hora: 14:45 a 15:45)</t>
  </si>
  <si>
    <t>Terciaria</t>
  </si>
  <si>
    <t>Santa Ana(R.2)-San Pedro(Cuadrante Plaza)</t>
  </si>
  <si>
    <t>13.8-14.2</t>
  </si>
  <si>
    <t>*pte alc.queb.cherenga(fecha: miercoles 28/08/2013)(hora: 14:30 a 15:30)</t>
  </si>
  <si>
    <t>San Pedro(Cuadrante Plaza)-San Rafael(Escuela)</t>
  </si>
  <si>
    <t>11.6-13</t>
  </si>
  <si>
    <t>*plaza de los angeles(fecha: miercoles 28/08/2013)(hora: 16:00 a 17:00)</t>
  </si>
  <si>
    <t>San Isidro De El General(R.2)-Pedregoso(R.325)</t>
  </si>
  <si>
    <t>*lectura km 1+665(fecha: lunes 26/08/2013)(hora: 15:00 a 16:00)</t>
  </si>
  <si>
    <t>Pedregoso (R.325) - Santa Rosa (Cruce A San Antonio)</t>
  </si>
  <si>
    <t>*pte queb.santa rosa(fecha: martes 27/08/2013)(hora: 08:30 a 09:30)</t>
  </si>
  <si>
    <t>Santa Rosa (Cruce A San Antonio) - Río Nuevo O San Cayetano (Iglesia)</t>
  </si>
  <si>
    <t>*pte rio nuevo(fecha: martes 27/08/2013)(hora: 10:15 a 11:15)</t>
  </si>
  <si>
    <t>Río Nuevo O San Cayetano(Iglesia)-Savegre Abajo(Escuela)</t>
  </si>
  <si>
    <t>*lectura km 18+000(fecha:martes 27/08/2013)(hora: 11:45 a 13:45)</t>
  </si>
  <si>
    <t>Mollejones De Platanares (R.244) - San Rafael (Cruce Centro De Población)</t>
  </si>
  <si>
    <t>14-15.5</t>
  </si>
  <si>
    <t>*lectura km 1+360(fecha: jueves 18/07/2013)(hora: 12:30 a 13:30)</t>
  </si>
  <si>
    <t>San Rafael (Cruce Centro De Población) - Las Mesas (R.244)</t>
  </si>
  <si>
    <t>9.5-13</t>
  </si>
  <si>
    <t>*puente quebrada bolivia(fecha: jueves 18/07/2013)(hora: 14:00 a 15:00)</t>
  </si>
  <si>
    <t>Pejibaye (R.244) (Iglesia) - Águila Abajo (Plaza/Iglesia)</t>
  </si>
  <si>
    <t>11.5-16</t>
  </si>
  <si>
    <t>*pte queb.zapote(fecha: martes 28/08/2013)(hora: 12:45 a 13:45)</t>
  </si>
  <si>
    <t>Águila Abajo(R.330)-Guagaral(R.625)(Queb.Pavona)(Lte. Provincial)</t>
  </si>
  <si>
    <t>*lectura km 4+100(fecha: martes 26/11/2013)(hora: 08:00 a 09:00)</t>
  </si>
  <si>
    <t>San Pablo De Platanares (R.244) - San Antonio (Antigua Iglesia) (Salón Catecismo)</t>
  </si>
  <si>
    <t>9-13.7</t>
  </si>
  <si>
    <t>*lectura km 5+000(fecha: jueves 28/11/2013)(hora: 11:00 a 12:00</t>
  </si>
  <si>
    <t>San Antonio (Antigua Iglesia) - China Kicha (Plaza) (Puesto De Salud)</t>
  </si>
  <si>
    <t>10-14</t>
  </si>
  <si>
    <t>*corralillo(segunda plaza)(jueves 28/11/2013)(hora: 12:45 a 14:45)</t>
  </si>
  <si>
    <t>La Fortuna (R.2) - Fátima (Final Asfalto)</t>
  </si>
  <si>
    <t>12.9-14.3</t>
  </si>
  <si>
    <t>*lectura km 4+775(fecha: martes 16/07/2013)(hora: 08:30 a 09:30)</t>
  </si>
  <si>
    <t>Fátima (Final Asfalto) - San Jerónimo (Escuela)</t>
  </si>
  <si>
    <t>8-14</t>
  </si>
  <si>
    <t>*lectura km 10+800(fecha: martes 16/07/2013)(hora: 10:00 a 11:00)</t>
  </si>
  <si>
    <t>San Isidro De Pérez Zeledón (R.2) - Pavones (Plaza)</t>
  </si>
  <si>
    <t>12.9-15</t>
  </si>
  <si>
    <t>*lectura km 1+255(fecha: viernes 19/07/2013)(hora: 09:00 a 10:00)</t>
  </si>
  <si>
    <t>Pavones (Plaza) - Ceniza (Cruce Bajo Esperanzas)(Plaza)</t>
  </si>
  <si>
    <t>13.2-14</t>
  </si>
  <si>
    <t>*lectura km 4+400(fecha: miercoles 17/07/2013)(hora: 15:45 a 16:45)</t>
  </si>
  <si>
    <t>Ceniza(Cruce Bajo Esperanzas)(Plaza)-Angostura(Candelaria)(Cementerio)</t>
  </si>
  <si>
    <t>10.2-13.2</t>
  </si>
  <si>
    <t>*lectura km 8+800(fecha: jueves 18/07/2013)(hora: 09:00 a 10:00)</t>
  </si>
  <si>
    <t>Angostura (Candelaria) (Cementerio) - Repunta (R.2)</t>
  </si>
  <si>
    <t>*iglesia quebrada honda(fecha:00/00/0000)(hora: 10:30 a 11:30)</t>
  </si>
  <si>
    <t>San Ramón Norte (R.325) - Santa Eduviges (Iglesia)</t>
  </si>
  <si>
    <t>11-13</t>
  </si>
  <si>
    <t>*lectura km 5+900(fecha: lunes 15/07/2013)(hora: 10:00 a 12:00)</t>
  </si>
  <si>
    <t>Santa Eduviges (Iglesia) - Los Ángeles De Páramo (Iglesia)</t>
  </si>
  <si>
    <t>*iglesia santo tomas(fecha: 15/07/2013)(hora: 13:00 a 15:00)</t>
  </si>
  <si>
    <t>Monterrey(R.313)-San Andres Lte-Cantonal</t>
  </si>
  <si>
    <t>02/12</t>
  </si>
  <si>
    <t>SD</t>
  </si>
  <si>
    <t>*lectura km 1+200(fecha: 03/02/2012)</t>
  </si>
  <si>
    <t>San Andres Lte-Cantonal-San Antonio(R.226)</t>
  </si>
  <si>
    <t>*lectura km 8+400(angostura)(fecha: 03/02/2012)</t>
  </si>
  <si>
    <t>Llano Grande(R.218)-Tierra Blanca(Cuad.Plaza)</t>
  </si>
  <si>
    <t>*puente rio reventado(fecha: jueves 05/09/2013)(hora: 14:00 a 15:00)</t>
  </si>
  <si>
    <t>Tierra Blanca(Cuad.Plaza)-Tierra Blanca(Río Chinchilla)(Lte Cantonal)</t>
  </si>
  <si>
    <t>*puente rio chinchilla(fecha: viernes 06/09/2013)(hora: 14:00 a 15:00)</t>
  </si>
  <si>
    <t>Tierra Blanca(Río Chinchilla)(Lte Cantonal)-Sanabria(R.219)(Calle El Cristo)</t>
  </si>
  <si>
    <t>Cot(R.219)-Cot(Iglesia)</t>
  </si>
  <si>
    <t>629</t>
  </si>
  <si>
    <t>COT(0+050 MTS DESPUES INICIO RUTA)</t>
  </si>
  <si>
    <t>Cot(Iglesia)-Lte
Cant.Oreamuno/Alva
Rado(R.Birris)</t>
  </si>
  <si>
    <t>9.7-15.6</t>
  </si>
  <si>
    <t>628</t>
  </si>
  <si>
    <t>SANTA ROSA(FRENTE GRUTA SANTISIMA TRINIDAD)</t>
  </si>
  <si>
    <t>Lte
Cant.Oreamuno/Alva
Rado(R.Birris)-Pacayas(R.230)</t>
  </si>
  <si>
    <t>9.2-12.0</t>
  </si>
  <si>
    <t>*pte rio birris(fecha: jueves 09/08/2012)</t>
  </si>
  <si>
    <t>Pacayas(R.230)-Descanso(R.10)</t>
  </si>
  <si>
    <t>8,70 - 9,80</t>
  </si>
  <si>
    <t>Ujarráz(R.224)-Río Regado(Cruce Escuela)</t>
  </si>
  <si>
    <t>8,90 - 9,50</t>
  </si>
  <si>
    <t>412</t>
  </si>
  <si>
    <t>UJARRAS(0+100 MTS DESPUES INICIO RUTA)</t>
  </si>
  <si>
    <t>Río Regado(Cruce Escuela)-Santiago(Iglesia)</t>
  </si>
  <si>
    <t>9,50 - 10,80</t>
  </si>
  <si>
    <t>Santiago(Iglesia)-Birrís(R.10)</t>
  </si>
  <si>
    <t>11.7</t>
  </si>
  <si>
    <t>692</t>
  </si>
  <si>
    <t>SANTIAGO(FRENTE CEMENTERIO)</t>
  </si>
  <si>
    <t>Lourdes(R.231)-Muñeco(Escuela)</t>
  </si>
  <si>
    <t>9,5 - 19,20</t>
  </si>
  <si>
    <t>*lectura km 4+300(fecha: viernes 04/05/2012)</t>
  </si>
  <si>
    <t>Muñeco(Escuela)- Navarro (Lte Cantonal)(R.Naranjo)</t>
  </si>
  <si>
    <t>9,5 - 10,00</t>
  </si>
  <si>
    <t>Navarro(Lte Cant)(R.Naranjo)-Puente Negro(R.224)</t>
  </si>
  <si>
    <t>8,00 - 14,00</t>
  </si>
  <si>
    <t>*escuela puente negro(fecha: viernes 04/05/2012)</t>
  </si>
  <si>
    <t>Casamata (R.2) - San Cristóbal Norte (Río San Cristóbal) (Lte. Provincial)</t>
  </si>
  <si>
    <t>9.8-12</t>
  </si>
  <si>
    <t>117</t>
  </si>
  <si>
    <t>CASAMATA(0+100 MTS DESPUES INICIO RUTA)</t>
  </si>
  <si>
    <t>San Cristóbal Norte (Río San Cristóbal) (Lte. Provincial) - Santa Elena Arriba (R.228)</t>
  </si>
  <si>
    <t>8.5-13.3</t>
  </si>
  <si>
    <t>132</t>
  </si>
  <si>
    <t>SANTA ELENA ARRIBA(0+100 MTS ANTES FINAL RUTA)</t>
  </si>
  <si>
    <t>Copalchí(R.228)-San Juan Norte(R.304)</t>
  </si>
  <si>
    <t>01/02</t>
  </si>
  <si>
    <t>9.3-14</t>
  </si>
  <si>
    <t>La Anita(R.224)-Purisil(Cuadrante Escuela/Iglesia)</t>
  </si>
  <si>
    <t>9.0-15.4</t>
  </si>
  <si>
    <t>634</t>
  </si>
  <si>
    <t>RIO MACHO(PUENTE RIO MACHO)</t>
  </si>
  <si>
    <t>Purisil(Cuadrante Esc/Iglesia)-Lte Cant.Paraíso/Jiménez(Queb.Casablanca)</t>
  </si>
  <si>
    <t>Lte Cant.Paraíso/Jiménez(Queb.Casablanca)-Puente Quebrada Selva</t>
  </si>
  <si>
    <t>8.0-13.0</t>
  </si>
  <si>
    <t>Puente Quebrada Selva-El Humo(Cuadrante Escuela/Iglesia)</t>
  </si>
  <si>
    <t>9.0-13.0</t>
  </si>
  <si>
    <t>El Humo(Cuadrante Escuela/Iglesia)-Oriente(R.225)</t>
  </si>
  <si>
    <t>544</t>
  </si>
  <si>
    <t>ENTRADA PEJIBAYE(PTE RIO CACAO???)</t>
  </si>
  <si>
    <t>San Antonio De Desamparados (R.210) - Lte Provincial (Río Azul)</t>
  </si>
  <si>
    <t>11-12.9</t>
  </si>
  <si>
    <t>752</t>
  </si>
  <si>
    <t>SAN ANTONIO DESAMPARADOS(FRENTE BENEFICIO???)</t>
  </si>
  <si>
    <t>Lte. Provincial (Río Azul) - San Diego, La Unión (Plaza)</t>
  </si>
  <si>
    <t>8.8-14.3</t>
  </si>
  <si>
    <t>San Diego, La Unión (Plaza) - Tres Ríos, La Unión (R.251)</t>
  </si>
  <si>
    <t>12.2-15.4</t>
  </si>
  <si>
    <t>Recreo(R.10)-San Juan Sur(Iglesia)</t>
  </si>
  <si>
    <t>9,50 - 13,20</t>
  </si>
  <si>
    <t>*lectura km 2+000(fecha: martes 07/08/2012)</t>
  </si>
  <si>
    <t>San Juan Sur(Iglesia)-La Central(Ingenio Florencia Ind.)</t>
  </si>
  <si>
    <t>8,00 - 12,00</t>
  </si>
  <si>
    <t>La Central(Ingenio Florencia Ind.)-Catie(R.10)</t>
  </si>
  <si>
    <t>*pte queb.molina(pte cajon)(fecha: martes 07/08/2012)</t>
  </si>
  <si>
    <t>La Suiza(R.232)(R.414)-Pacayitas(Escuela)</t>
  </si>
  <si>
    <t>10-15.9</t>
  </si>
  <si>
    <t>Pacayitas(Escuela)-Tres Equis(R.10)</t>
  </si>
  <si>
    <t>8-13</t>
  </si>
  <si>
    <t>La Suiza(R.232)-Platanillo O Tayutíc(Escuela)</t>
  </si>
  <si>
    <t>442</t>
  </si>
  <si>
    <t>LA SUIZA(PUENTE QUEBRADA LEONA)</t>
  </si>
  <si>
    <t>Platanillo O Tayutíc(Escuela)-Bajo Pacuare(R.Pacuare)</t>
  </si>
  <si>
    <t>11.0-12.0</t>
  </si>
  <si>
    <t>Bajo Pacuare(R.Pacuare)-Moravia De Chirripo(Cruce Carolina)</t>
  </si>
  <si>
    <t>12.4/13.50</t>
  </si>
  <si>
    <t>Turrialba(R.10)-Azúl(Escuela)</t>
  </si>
  <si>
    <t>07/17</t>
  </si>
  <si>
    <t>13,30 - 40</t>
  </si>
  <si>
    <t>400</t>
  </si>
  <si>
    <t>ISABEL(PTE RIO AQUIARES)</t>
  </si>
  <si>
    <t>Azúl(Escuela)-Santa Teresita(Costado Norte De La Iglesia)</t>
  </si>
  <si>
    <t>11,30 - 14</t>
  </si>
  <si>
    <t>408</t>
  </si>
  <si>
    <t>SAN RAMON(FRENTE ESCUELA)</t>
  </si>
  <si>
    <t>Santa Teresita(Costado Norte Iglesia)-Finca Mandarinos(Lte Provincial)</t>
  </si>
  <si>
    <t>10,80 - 14</t>
  </si>
  <si>
    <t>Fca Mandarinos(Lte Provincial)-Pascua(Cruce Escuela)</t>
  </si>
  <si>
    <t>Pascua(Cruce Escuela)-La Alegríia(Cruce Iglesia)</t>
  </si>
  <si>
    <t>12,0 - 20,90</t>
  </si>
  <si>
    <t>La Alegría(Cruce Iglesia)-La Herediana(R.32)</t>
  </si>
  <si>
    <t>14,50 - 24-70</t>
  </si>
  <si>
    <t>Ujarraz(R.224)-Ruinas De Ujarráz(Iglesia)</t>
  </si>
  <si>
    <t>Pastora(R.219)(Casa Blanca)-Finca Guarumos(Agua Hedionda)(Cruce San Rafael Irazú)</t>
  </si>
  <si>
    <t>07/08</t>
  </si>
  <si>
    <t>7,0 - 8,30</t>
  </si>
  <si>
    <t>*lectura km 1+800(fecha: jueves 10/05/2012)</t>
  </si>
  <si>
    <t>Finca Guarumos(Agua Hedionda)(Cruce San Rafael Irazú)-Alto La Esperanza(Limite Cantonal)</t>
  </si>
  <si>
    <t>8,10 - 9,60</t>
  </si>
  <si>
    <t>*lectura km 5+200(fecha: jueves 10/05/2012)</t>
  </si>
  <si>
    <t>Alto La Esperanza(Limite Cantonal) - Hacienda Central(Cruce A La Pastora)</t>
  </si>
  <si>
    <t>07/18</t>
  </si>
  <si>
    <t>7,6 - 8,5</t>
  </si>
  <si>
    <t>*lectura km 8+605(fecha: jueves 10/05/2012)</t>
  </si>
  <si>
    <t>Hacienda Central(Cruce A La Pastora)-Cima Del Volcán Turrialba</t>
  </si>
  <si>
    <t>8,0 - 9,0</t>
  </si>
  <si>
    <t>San Josecito(R.113)-Getsemani(Cruce Montecito)(Lte Cantonal)</t>
  </si>
  <si>
    <t>7,00 - 14,00</t>
  </si>
  <si>
    <t>Getsemani (Cruce Montecito)(Limite Cantonal)-Buena Vista(Ruta 114)</t>
  </si>
  <si>
    <t>7,00 - 17,60</t>
  </si>
  <si>
    <t>Uriche(R.112)-San Rafael De Heredia(R.113)</t>
  </si>
  <si>
    <t>11/16</t>
  </si>
  <si>
    <t>10.0-11.1</t>
  </si>
  <si>
    <t>731</t>
  </si>
  <si>
    <t>URICHE(0+100 MTS DESPUES INICIO RUTA)</t>
  </si>
  <si>
    <t>Los Ángeles De Tures(R.116)-San Luis(R.308)</t>
  </si>
  <si>
    <t>18.60-22.00</t>
  </si>
  <si>
    <t>Puerto Viejo Sarapiqui (R.4)-Estero Grande (Pte Caño Estero Grande)</t>
  </si>
  <si>
    <t>12-24</t>
  </si>
  <si>
    <t>*cementerio muelle(fecha: viernes 06/07/2012)</t>
  </si>
  <si>
    <t>Estero Grande(Pte Caño Estero Grande)-Boca Río Sucio(Cruce Antiguo Paso Ferry A Colonia San José)</t>
  </si>
  <si>
    <t>*lectura km 10+300(fecha: jueves 05/07/2012)</t>
  </si>
  <si>
    <t>Boca Río Sucio(Cruce Antiguo Ferry A Colonia San José)-Colonia San José(Cruce Arbolitos)</t>
  </si>
  <si>
    <t>11.6-15</t>
  </si>
  <si>
    <t>Colonia San José (Cruce A Arbolitos) - Los Pooles (R.507)</t>
  </si>
  <si>
    <t>17-17</t>
  </si>
  <si>
    <t>*lectura km 17+975(fecha: miercoles 04/07/2012)</t>
  </si>
  <si>
    <t>Bajos De Chilamate (R.4) (R.126) - Pueblo Nuevo (Río Sardinal)</t>
  </si>
  <si>
    <t>10/12</t>
  </si>
  <si>
    <t>14-16.1</t>
  </si>
  <si>
    <t>*lectura km 3+000(fecha:  martes 30/10/2012)</t>
  </si>
  <si>
    <t>Puerto Viejo, Sarapiquí (R.4) - Finca Coyol (Cruce Colonia San José)</t>
  </si>
  <si>
    <t>10.3-19.4</t>
  </si>
  <si>
    <t>*pte rio sucio(fecha: lunes 02/07/2012)</t>
  </si>
  <si>
    <t>Finca Coyol(Cruce Colonia San José)-Las Marías(Cuadrante/Escuela)</t>
  </si>
  <si>
    <t>14.1-20</t>
  </si>
  <si>
    <t>*0+100 mts despues cuadrante escuela(fecha: martes 03/07/2012)</t>
  </si>
  <si>
    <t>Las Marías(Cuadrante/Escuela)-El Achiote(Cruce San Julián)</t>
  </si>
  <si>
    <t>16-24.6</t>
  </si>
  <si>
    <t>*pte rio tigra(fecha: martes 03/07/2012)</t>
  </si>
  <si>
    <t>El Achiote(Cruce San Julián)-La Aldea(Plaza)</t>
  </si>
  <si>
    <t>11-17</t>
  </si>
  <si>
    <t>*pte rio gaspar(fecha: martes 03/07/2012)</t>
  </si>
  <si>
    <t>La Aldea (Plaza) - Fátima (Río San Juan)</t>
  </si>
  <si>
    <t>11.3-19.2</t>
  </si>
  <si>
    <t>*pte rio caño negro(fecha: martes 03/07/2012)</t>
  </si>
  <si>
    <t>Fátima(Cruce Río San Juan)(Proy. R 856) - Delta Costa Rica (Escuela Esperanza Colorado)</t>
  </si>
  <si>
    <t>19,80-21,20</t>
  </si>
  <si>
    <t>Las Marías(R.507)-Cruce La Gata</t>
  </si>
  <si>
    <t>13-20</t>
  </si>
  <si>
    <t>*lectura km 3+525(fecha: miercoles 04/07/2012)</t>
  </si>
  <si>
    <t>Cruce La Gata-Boca Río Sarapiquí(Trinidad)(R.Sarapiqui)</t>
  </si>
  <si>
    <t>10-18.5</t>
  </si>
  <si>
    <t>*lectura km 12+215(fecha: miercoles 04/07/2012)</t>
  </si>
  <si>
    <t>Cruce A Porozal (R.18) - Planta Cemento Cemex (Entrada)</t>
  </si>
  <si>
    <t>18.1-18.1</t>
  </si>
  <si>
    <t>*lectura km 1+000(fecha: martes 12/11/2013)(hora: 10:30 a 11:30)</t>
  </si>
  <si>
    <t>Planta Cemento Cemex (Entrada) - Colorado (R.133)</t>
  </si>
  <si>
    <t>11.6-29</t>
  </si>
  <si>
    <t>*alcantarilla queb.zapote(fecha: martes: 12/11/2013)(hora: 12:00 a 13:00)</t>
  </si>
  <si>
    <t>Colorado (R.133) - Abangaritos (Rio Abangares) (Lte. Provincial)</t>
  </si>
  <si>
    <t>*lectura km 17+900(fecha: martes 12/11/2013)(hora: 13:30 a 14:30)</t>
  </si>
  <si>
    <t>Abangaritos (Río Abangaritos) (Lte. Cantonal) - Cruce A Manzanillo (R.602)</t>
  </si>
  <si>
    <t>11.9-14</t>
  </si>
  <si>
    <t>*lectura km       (fecha:  martes 12/11/2013)(hora: 15:00 a 15:30)</t>
  </si>
  <si>
    <t>Cruce A Manzanillo (R.602) - San Gerardo (Judas) (R.132)</t>
  </si>
  <si>
    <t>*0+100 mts antes de iglesia jarquin(fecha: martes 12/11/2013)(hora: 16:00 a 17:00)</t>
  </si>
  <si>
    <t>Arizona(R.1)- Tortugal (Lte Provincial)</t>
  </si>
  <si>
    <t>11.5-20.9</t>
  </si>
  <si>
    <t>*iglesia tortugal(fecha: miercoles 13/11/2013)(hora: 08:00 a 09:00)</t>
  </si>
  <si>
    <t>Tortugal (Lte. Cantonal)  -Manzanillo (Muelle)</t>
  </si>
  <si>
    <t>10.7-14</t>
  </si>
  <si>
    <t>*cementerio manzanillo(fecha: miercoles 13/11/2013)(hora: 09:30 a 10;30)</t>
  </si>
  <si>
    <t>San Gerardo, Chomes (Judas) (R.1) - Chomes (Escuela)</t>
  </si>
  <si>
    <t>12.5-22</t>
  </si>
  <si>
    <t>263</t>
  </si>
  <si>
    <t>SAN GERARDO(0+100 MTS DESPUES INICIO RUTA)</t>
  </si>
  <si>
    <t>Cebadilla (R.1) - Pitahaya (Cuadrante Iglesia)</t>
  </si>
  <si>
    <t>10-12.1</t>
  </si>
  <si>
    <t>*lectura km 4+550(fecha: lunes 11/11/2013)(hora: 10:00 a 11:00)</t>
  </si>
  <si>
    <t>Pitahaya (Cuadrante Iglesia) - El Palmar (Lte. Cantonal) (Camino Del Arreo)</t>
  </si>
  <si>
    <t>14-14</t>
  </si>
  <si>
    <t>*pte rio seco(fecha: lunes 11/11/2013)(hora: 12:00 a 13:00)</t>
  </si>
  <si>
    <t>El Palmar (Lte. Cantonal) (Camino Del Arreo) - Cuatro Cruces (R.1)</t>
  </si>
  <si>
    <t>15.6-17.2</t>
  </si>
  <si>
    <t>*0+200 mts antes final ruta(fecha: lunes 11/11/2013)(hora: 14:00 a 15:00)</t>
  </si>
  <si>
    <t>Laberinto (R.1) (Río Lagarto) - Sarmiento (Iglesia)</t>
  </si>
  <si>
    <t>13-15.3</t>
  </si>
  <si>
    <t>401</t>
  </si>
  <si>
    <t>LABERINTO(0+100 MTS DESPUES INICIO RUTA)</t>
  </si>
  <si>
    <t>Sarmiento (Iglesia) - Guacimal (R.606)</t>
  </si>
  <si>
    <t>8.4-13</t>
  </si>
  <si>
    <t>Rancho Grande (R.1) - Sardinal (Escuela)</t>
  </si>
  <si>
    <t>15.8-16.8</t>
  </si>
  <si>
    <t>Sardinal(Escuela)- Coyolar (Escuela)</t>
  </si>
  <si>
    <t>12.7-14</t>
  </si>
  <si>
    <t>201</t>
  </si>
  <si>
    <t>RANCHO GRANDE(0+100 MTS DESPUES INICIO RUTA)</t>
  </si>
  <si>
    <t>Coyolar (Escuela) - Los Ángeles (Escuela)</t>
  </si>
  <si>
    <t>10.9-13.4</t>
  </si>
  <si>
    <t>Los Ángeles (Escuela) - Guacimal (R.605)</t>
  </si>
  <si>
    <t>*pte queb.surtubal(fecha: jueves 09/02/2012)</t>
  </si>
  <si>
    <t>Guacimal(R.605)-Santa Elena(Iglesia)</t>
  </si>
  <si>
    <t>05/09</t>
  </si>
  <si>
    <t>11.5-14</t>
  </si>
  <si>
    <t>431</t>
  </si>
  <si>
    <t>GUACIMAL(0+100 MTS DESPUES FINAL RUTA 605)</t>
  </si>
  <si>
    <t>Santa Elena (Iglesia) - Quebrada Berros (Lte. Provincial)</t>
  </si>
  <si>
    <t>11.10-19.5</t>
  </si>
  <si>
    <t>*0+050 mts despues ruta 619(fecha: jueves 09/02/2012)</t>
  </si>
  <si>
    <t>Quebrada Berros (Lte. Provincial) - Tornos (Quebrada Tornos) (Lte. Cantonal)</t>
  </si>
  <si>
    <t>11.5-13.5</t>
  </si>
  <si>
    <t>428</t>
  </si>
  <si>
    <t>CAÑITAS(FRENTE ESCUELA)</t>
  </si>
  <si>
    <t>Tornos (Quebrada Tornos) (Lte. Cantonal) - El Dos De Tilarán (R.145)</t>
  </si>
  <si>
    <t>429</t>
  </si>
  <si>
    <t>EL DOS DE TILARAN(0+100 MTS ANTES FINAL RUTA)</t>
  </si>
  <si>
    <t>Finca Palo Seco(R.34)-Porvenir O Las Vegas(Escuela)</t>
  </si>
  <si>
    <t>*lectura km 4+700(fecha: miercoles 09/10/2013)(hora: 10:00 a 12:00)</t>
  </si>
  <si>
    <t>Ciudad Neily(R.2)(R.237)-Finca Coto 47(Escuela)</t>
  </si>
  <si>
    <t>*pte canal B-9(fecha: jueves 29/11/2012)</t>
  </si>
  <si>
    <t>Finca Coto 47(Escuela)-Kilómetro 25(Escuela)</t>
  </si>
  <si>
    <t>*pte rio colorado(fecha: jueves 25/10/2012)</t>
  </si>
  <si>
    <t>Kilómetro 25(Escuela)-Finca Tamarindo(Iglesia)</t>
  </si>
  <si>
    <t>*pte brazo rio la vaca(fecha: jueves 25/10/2012)</t>
  </si>
  <si>
    <t>Finca Tamarindo(Iglesia)-Laurel(R.238)</t>
  </si>
  <si>
    <t>*lectura km 26+500(fecha: jueves 29/11/2012)</t>
  </si>
  <si>
    <t>Parrita (Finca Los Ángeles) (R.34) - Playón (Iglesia)</t>
  </si>
  <si>
    <t>14-21.7</t>
  </si>
  <si>
    <t>*lectura km 4+300(fecha: jueves 19/09/2013)(hora: 08:15 a 09:15)</t>
  </si>
  <si>
    <t>Playón (Iglesia) - Valle Vasconia (R.318)</t>
  </si>
  <si>
    <t>9-13.5</t>
  </si>
  <si>
    <t>*plaza valle vasconia(fecha: jueves 19/09/2013)(hora: 10:00 a 11:00)</t>
  </si>
  <si>
    <t>Barrio Los Pinos De Los Angeles (Entrada A Volcan)(R.2) -  Volcan (Costado Norte Plaza)</t>
  </si>
  <si>
    <t>*lectura km 1+400(fecha: miercoles 27/11/2013)(hora: 08:00 a 09:00)</t>
  </si>
  <si>
    <t>Volcán (Plaza/Escuela) - El Socorro (Iglesia) (Proyecto)</t>
  </si>
  <si>
    <t>El Socorro (Plaza - Iglesia) - Buenos Aires (R.246)</t>
  </si>
  <si>
    <t>8-21.9</t>
  </si>
  <si>
    <t>Bella Luz(R.238)-Bella Luz (Río Incendio)</t>
  </si>
  <si>
    <t>08/11</t>
  </si>
  <si>
    <t>*pte rio caracol(fecha: miercoles 28/11/2012)</t>
  </si>
  <si>
    <t>Bella Luz (Río Incendio)(Lte Cantonal)-Conte(Cruce Playa Zancudo)</t>
  </si>
  <si>
    <t>*pte rio tigrillo(fecha: jueves 29/11/2012)</t>
  </si>
  <si>
    <t>Conte(Cruce Playa Zancudo)-Puerto Pilón(Cruce Cocal Amarillo)</t>
  </si>
  <si>
    <t>*escuela cuervito(fecha: jueves 29/11/2012)</t>
  </si>
  <si>
    <t>San Vito De Coto Brus (R.237) (R.613) - Aguas Claras (Cruce A Piedra Pintada)</t>
  </si>
  <si>
    <t>12/21</t>
  </si>
  <si>
    <t>*lectura km 1+700(fecha: martes 22/10/2013)(hora: 07:30 a 08:30)</t>
  </si>
  <si>
    <t>Aguas Claras(Cruce A Piedra Pintada) - Colonia Gutiérrez Braun (Iglesia)</t>
  </si>
  <si>
    <t>15-17</t>
  </si>
  <si>
    <t>*pte rio negro(fecha: martes 22/10/2013)(hora: 09:00 a 10:00)</t>
  </si>
  <si>
    <t>Colonia Gutiérrez Braun(Iglesia)-Santa Elena De Pittier(Escuela)</t>
  </si>
  <si>
    <t>13.5-14.5</t>
  </si>
  <si>
    <t>*0+100 mts despues fila mendez(fecha: martes 22/10/2013)(hora: 10:30 a 11:30)</t>
  </si>
  <si>
    <t>San Vito De Coto Brus (R.237) (R.612) - Sabalito (R.617)</t>
  </si>
  <si>
    <t>14-25</t>
  </si>
  <si>
    <t>*lectura km 4+505(fecha: martes 22/10/2013)(hora: 16:20 a 17:20)</t>
  </si>
  <si>
    <t>Sabalito (R.617) - La Unión (Cruce A La Frontera)</t>
  </si>
  <si>
    <t>14-16.5</t>
  </si>
  <si>
    <t>*lectura km 9+500(fecha: martes 22/10/2013)(hora:15: a 15:45)</t>
  </si>
  <si>
    <t>La Unión(Cruce A La Frontera)(Sereno) - Río Negro (Cruce Flor Del Roble)</t>
  </si>
  <si>
    <t>14.5-17</t>
  </si>
  <si>
    <t>*fuerza publica san miguel(fecha: miercoles 23/10/2013)(hora:08:00 a 09:00)</t>
  </si>
  <si>
    <t>Río Negro(Cruce Flor Del Roble)-La Lucha(Iglesia)</t>
  </si>
  <si>
    <t>La Lucha (Iglesia) - Las Mellizas (Costado Norte De La Iglesia)</t>
  </si>
  <si>
    <t>*frente cementerio(fecha: miercoles 23/10/2013)(hora: 10:15 a 11:15)</t>
  </si>
  <si>
    <t>Barrio Nuevo De Canoas(R.2)-La Palma(Escuela)</t>
  </si>
  <si>
    <t>*alcanatarilla queb.piedra larga(fecha:21/03/2012)</t>
  </si>
  <si>
    <t>La Palma(Escuela)-La Cuesta(R.238)</t>
  </si>
  <si>
    <t>*lectura km 18+000(fecha: 23/03/2012)</t>
  </si>
  <si>
    <t>Miramar(R.144)(Costado Oeste Iglesia)-Tajo Alto(Escuela)</t>
  </si>
  <si>
    <t>13-16</t>
  </si>
  <si>
    <t>*pte queb.padre(fecha: jueves 14/11/2013)(hora: 13:30 a 14:30)</t>
  </si>
  <si>
    <t>Tajo Alto (Escuela) - Lagunas (Plaza)</t>
  </si>
  <si>
    <t>*alcantarilla queb.zamora(fecha: jueves 14/11/2013)(hora: 13:55 a 14:55</t>
  </si>
  <si>
    <t>Finca Managua(R.34)(R.235)-Londres(Cruce Sábalo)</t>
  </si>
  <si>
    <t>419</t>
  </si>
  <si>
    <t>NARANJITO(1+000 KM ANTES DE PLAZA NARANJITO)</t>
  </si>
  <si>
    <t>San Francisco De Agua Buena(R.237)-San Antonio(Iglesia)</t>
  </si>
  <si>
    <t>12-12.5</t>
  </si>
  <si>
    <t>*lectura km 2+800(fecha: jueves 24/10/2013)(hora: 08:30 a 09:30)</t>
  </si>
  <si>
    <t>San Antonio(Iglesia)-Sabalito(R.613)</t>
  </si>
  <si>
    <t>12.5-14.2</t>
  </si>
  <si>
    <t>*lectura km 8+940(fecha:miercoles 23/10/2013)(hora: 08:30 a 09:30)</t>
  </si>
  <si>
    <t>Quepos(R.235)-Playa Manuel Antonio(Inicio De Rotonda)</t>
  </si>
  <si>
    <t>415</t>
  </si>
  <si>
    <t>MANUEL ANTONIO(FRENTE ESCUELA)</t>
  </si>
  <si>
    <t>Santa Elena(R.606)-Santa Elena (Lte. Provincial)</t>
  </si>
  <si>
    <t>9.4-11</t>
  </si>
  <si>
    <t>Santa Elena (Lte. Provincial) - Las Nubes De Río Chiquito (Escuela)</t>
  </si>
  <si>
    <t>10.4-13.5</t>
  </si>
  <si>
    <t>*lectura km 4+700(fecha: 14/02/2012)</t>
  </si>
  <si>
    <t>Las Nubes De Río Chiquito (Escuela) - Cabeceras De Cañas (R.606)</t>
  </si>
  <si>
    <t>11.7-13</t>
  </si>
  <si>
    <t>*lectura km 10+000(fecha: 14/02/2012)</t>
  </si>
  <si>
    <t>Santa Elena(R.606)-Monteverde(R.Guacimal)</t>
  </si>
  <si>
    <t>11.5-15</t>
  </si>
  <si>
    <t>426</t>
  </si>
  <si>
    <t>MONTEVERDE(FRENTE FABRICA DE QUESOS)</t>
  </si>
  <si>
    <t>Monteverde (Río Guacimal) - Reserva Biológica Bosque Nuboso Monteverde (Oficina)</t>
  </si>
  <si>
    <t>*lectura km 4+300(fecha: 14/02/2012)</t>
  </si>
  <si>
    <t>Paquera(R.160)-Puerto Paquera(Porton Entrada Embarcadero)</t>
  </si>
  <si>
    <t>09/12</t>
  </si>
  <si>
    <t>05/16</t>
  </si>
  <si>
    <t>9.9-11.2</t>
  </si>
  <si>
    <t>659</t>
  </si>
  <si>
    <t>PAQUERA(FRENTE ASOFRUPA)</t>
  </si>
  <si>
    <t>Esparza(R.1)-El Jocote(Hogar Ancianos)</t>
  </si>
  <si>
    <t>439</t>
  </si>
  <si>
    <t>JUANILAMA(FRENTE ESCUELA)</t>
  </si>
  <si>
    <t>El Jocote(Hogar De Ancianos)-Salinas(R.27)</t>
  </si>
  <si>
    <t>14.0-15.4</t>
  </si>
  <si>
    <t>*0+100 mts antes del cruce ferrocarril(fecha: viernes 15/11/2013)(hora: 09:00 a 10:00)</t>
  </si>
  <si>
    <t xml:space="preserve">Canjel(R.21)-Canjel(Queb.San Pedro)(Lte. Provincial) </t>
  </si>
  <si>
    <t>18.6-18.6</t>
  </si>
  <si>
    <t>*lectura km 0+350(fecha: miercoles 29/05/2013)(hora: 8:15 a 9:15)</t>
  </si>
  <si>
    <t>Canjel(Queb.San Pedro)(Lte. Provincial) -Juan De Leon (Rio Juan De Leon)(Lte Provincial)</t>
  </si>
  <si>
    <t>*lectura km 6+500(fecha: miercoles 29/05/2013)(hora: 10 a 11)</t>
  </si>
  <si>
    <t>Juan De León (Rio Juan De León) (Lte Provincial) - Jabillo (R.163)</t>
  </si>
  <si>
    <t>10-10</t>
  </si>
  <si>
    <t>Cóbano(R.160)-Montezuma(Cuad.Parque/Iglesia/Plaza)</t>
  </si>
  <si>
    <t>8,00- 19,80</t>
  </si>
  <si>
    <t>630</t>
  </si>
  <si>
    <t>COBANO(FRENTE OFICINAS I.C.E.)</t>
  </si>
  <si>
    <t>Guagaral (Quebrada Pavona) (Lte. Provincial) (R.331) - Colinas (Maíz De Las Uvas) (Iglesia)</t>
  </si>
  <si>
    <t>10.5</t>
  </si>
  <si>
    <t>*pte rio jabillo(fecha: martes 26/11/2013)(hora: 10:00 a 11:00)</t>
  </si>
  <si>
    <t>Colinas (Maíz De Las Uvas) (Iglesia) - Bella Vista (Iglesia)</t>
  </si>
  <si>
    <t>9.00-14,00</t>
  </si>
  <si>
    <t>*pte rio maiz(fecha: martes 26/11/2013)(hora: 12:30 a 13:30)</t>
  </si>
  <si>
    <t>Bella Vista (Iglesia) - Térraba (Escuela)</t>
  </si>
  <si>
    <t>11,3 - 15,50</t>
  </si>
  <si>
    <t>*0+100 mts despues puesto salud san antonio(fecha: martes 26/11/2013)(hora: 14:00 a 15:00)</t>
  </si>
  <si>
    <t>Térraba (Escuela) - El Brujo (R.2)</t>
  </si>
  <si>
    <t>12.5-15.5</t>
  </si>
  <si>
    <t>*lectura km 0+000(fecha: martes 26/11/2013)(hora: 15:30 a 16:30)</t>
  </si>
  <si>
    <t>Sucre, Ciudad Quesada, San Carlos (R. 141)  -  Ciudad Quesada, San Carlos (R. 35)</t>
  </si>
  <si>
    <t>6/19</t>
  </si>
  <si>
    <t>08/20</t>
  </si>
  <si>
    <t>12 - 12,3</t>
  </si>
  <si>
    <t>Rio Cuarto, Parque (R. 140) - Santa Rita, Parque (R. 745)</t>
  </si>
  <si>
    <t>San Ramón(R.703)(Hospital)-Ángeles Norte(Iglesia)</t>
  </si>
  <si>
    <t>151</t>
  </si>
  <si>
    <t>ANGELES SUR(PTE RIO BARRANCA)</t>
  </si>
  <si>
    <t xml:space="preserve">Ángeles Norte(Iglesia)-Bajo Rodríguez(Cruce Santa Clara) </t>
  </si>
  <si>
    <t>13.3-19.6</t>
  </si>
  <si>
    <t>286</t>
  </si>
  <si>
    <t>(0+100 ANTES PRIMERA ENTRADA BAJO RODRIGUEZ)</t>
  </si>
  <si>
    <t>Bajo Rodríguez(Cruce Santa Clara)-Los Criques (Rio Esperanza)(Lte Cantonal)</t>
  </si>
  <si>
    <t>*pte rio las vueltas(fecha: martes 07/05/2013)(hora: 09:30 a 10:30)</t>
  </si>
  <si>
    <t>San Isidro De La Tigra (R.Peñas Blancas)(Lte Cantonal) - Chachagua(Entrada Principal)</t>
  </si>
  <si>
    <t>294</t>
  </si>
  <si>
    <t>CHACHAGUA(FRENTE ESTACION DE SERVICIO)</t>
  </si>
  <si>
    <t>Chachagua(Entrada Principal)-El Bosque (Río Burio)(Lte Cant)</t>
  </si>
  <si>
    <t>*puente rio la fortuna(dia: viernes 01/03/2013)(hora : 09 a 10)</t>
  </si>
  <si>
    <t>Los Criques (Río Esperanza) (Lte. Cantonal) - San Isidro De La Tigra(Rio Peñas Blancas) (Lte. Cantonal)</t>
  </si>
  <si>
    <t>12.4-13</t>
  </si>
  <si>
    <t>267</t>
  </si>
  <si>
    <t>SN ISIDRO,TIGRA(0+100 ANTES CRUCE RUTA 738)</t>
  </si>
  <si>
    <t>El Bosque (Río Burío) (Lte. Cantonal) - La Fortuna (R.142)</t>
  </si>
  <si>
    <t>16-17.4</t>
  </si>
  <si>
    <t>*escuela san francisco(dia: miercoles 27/02/2013)(hora : 15:00 a 15:45)</t>
  </si>
  <si>
    <t>San Ramón(R.135)(R.156)-San Juan(R.704)</t>
  </si>
  <si>
    <t>13.7-23.3</t>
  </si>
  <si>
    <t>272</t>
  </si>
  <si>
    <t>LLAMARON(FRENTE IGLESIA)</t>
  </si>
  <si>
    <t>San Juan(R.704) - San Antonio De Barranca (Lte. Cantonal)</t>
  </si>
  <si>
    <t>13-19.6</t>
  </si>
  <si>
    <t>298</t>
  </si>
  <si>
    <t>ALTO VILLEGAS(FRENTE ESCUELA)</t>
  </si>
  <si>
    <t>San Antonio De Barranca (Lte. Cantonal) - La Palmita (R.141)</t>
  </si>
  <si>
    <t>293</t>
  </si>
  <si>
    <t>BARRANCA(FRENTE IGLESIA)</t>
  </si>
  <si>
    <t>Cañuela (Concepción Arriba) Lte. Cantonal-San Juanillo Cruce A Cañuela (R.141)</t>
  </si>
  <si>
    <t>San Juan(R.703)-Concepción Arriba(Escuela)</t>
  </si>
  <si>
    <t>Concepción Arriba(Escuela)-Cañuela (Concepción Arriba)Lte. Cantonal</t>
  </si>
  <si>
    <t>San Ramón(R.702)-Piedades Norte(Iglesia)</t>
  </si>
  <si>
    <t>02/17</t>
  </si>
  <si>
    <t>13-19.8</t>
  </si>
  <si>
    <t>129</t>
  </si>
  <si>
    <t>SAN RAMON(PTE RIO BARRANCA)</t>
  </si>
  <si>
    <t>Piedades Norte (Iglesia) - Bajo La Paz (Escuela)</t>
  </si>
  <si>
    <t>Cinco Esquinas(R.148)-Palmitos (R.726)</t>
  </si>
  <si>
    <t>10.5-12.0</t>
  </si>
  <si>
    <t>Atenas(R.3)(Av.5/C.0)-Guácimos(Iglesia)</t>
  </si>
  <si>
    <t>12.6-14.3</t>
  </si>
  <si>
    <t>Guácimos(Iglesia)-Quebradas(Estación Ferrocarril)</t>
  </si>
  <si>
    <t>11.7-12.5</t>
  </si>
  <si>
    <t>Quebradas(Estación Ferrocarril)-Río Tarcoles(Limite Provincial)</t>
  </si>
  <si>
    <t>Río Tarcoles (Limite Cantonal)-Monterrey(Bolsón)(Escuela)</t>
  </si>
  <si>
    <t>Monterrey(Bolsón)(Escuela)-San Pablo De Turrubares (R.137)</t>
  </si>
  <si>
    <t>13.4-15.4</t>
  </si>
  <si>
    <t>Sarchí Sur(R.118)-La Luisa(R.Trojas)</t>
  </si>
  <si>
    <t>La Luisa(R.Trojas)-Los Ángeles(Escuela)</t>
  </si>
  <si>
    <t>14.0-17.2</t>
  </si>
  <si>
    <t>Los Ángeles(Escuela)-Bajos Del Toro(Iglesia)</t>
  </si>
  <si>
    <t>9.0-13.2</t>
  </si>
  <si>
    <t>Bajos Del Toro(Iglesia)-Lte Cant.Valverde Vega/Grecia(Queb.Gata)</t>
  </si>
  <si>
    <t>Lte Cant.Valverde Vega/Grecia(Queb.Gata)-Colonia Del Toro(Iglesia)</t>
  </si>
  <si>
    <t>13.0-20.0</t>
  </si>
  <si>
    <t>Colonia Del Toro(Iglesia)-Río Cuarto(R.140)</t>
  </si>
  <si>
    <t>Naranjo(R.141)-La Y Griega(R.710)</t>
  </si>
  <si>
    <t>12,50 - 13,00</t>
  </si>
  <si>
    <t>*pte rio colorado(fecha: martes 05/11/2013)(hora: 10:35 a 11:35)</t>
  </si>
  <si>
    <t>La Y Griega(R.710)-Lourdes(Escuela)</t>
  </si>
  <si>
    <t>*escuela cirri sur(fecha: martes 05/11/2013)(hora: 11:50 a 12:50)</t>
  </si>
  <si>
    <t>Lourdes(Escuela)-Lourdes(Calle Chayote)</t>
  </si>
  <si>
    <t>10,00 - 15,00</t>
  </si>
  <si>
    <t>Lourdes(Calle Chayote)-Llano Bonito(R.141)</t>
  </si>
  <si>
    <t>Sarchí Norte(R.118)-Calle San Jeronimo (Rio Molino)(Lte Cantonal)</t>
  </si>
  <si>
    <t>9,0 - 12,0</t>
  </si>
  <si>
    <t>*lectura km 0+900(fecha: miercoles 31/07/2013)(hora: 11:25 a 12:25)</t>
  </si>
  <si>
    <t>Calle San Jeronimo(R.Molino)(Lte Cantonal)-San Jerónimo(Cuadrante Entrada Principal)</t>
  </si>
  <si>
    <t>10,0 - 14,0</t>
  </si>
  <si>
    <t>*lectura km 2+500(fecha: miercoles 31/07/2013)(hora: 11:40 a 12:40)</t>
  </si>
  <si>
    <t>San Jerónimo(Cuadrante Entrada Principal)-La Y Griega(R.709)</t>
  </si>
  <si>
    <t>12,0 - 14,5</t>
  </si>
  <si>
    <t>*lectura km 3+700(fecha: miercoles 31/07/2013)(hora: 13:30 a 14:30)</t>
  </si>
  <si>
    <t>Grecia(R.118)-San Roque(Iglesia)</t>
  </si>
  <si>
    <t>540</t>
  </si>
  <si>
    <t>SAN ROQUE(0+200 MTS ANTES PLAZA SAN ROQUE)</t>
  </si>
  <si>
    <t>San Roque(Iglesia)-El Mesón(R.107)</t>
  </si>
  <si>
    <t>*alcantarilla rio agualote(fecha: 01/08/2013)(hora: 13:00 a 14:00)</t>
  </si>
  <si>
    <t>San Isidro (R.130) (Iglesia) - Fraijanes (R.146)</t>
  </si>
  <si>
    <t>11.2-18.0</t>
  </si>
  <si>
    <t>San Ramón(R.135)-Rincón De Mora(Escuela)</t>
  </si>
  <si>
    <t>08/05</t>
  </si>
  <si>
    <t>Rincón De Mora(Escuela)-Llano Brenes(Final Asfalto)(Cruce Centro Población)</t>
  </si>
  <si>
    <t>*0+100 mts antes entronque ruta 714(fecha: jueves 16/08/2012)</t>
  </si>
  <si>
    <t>Llano Brenes(Final Asfalto)(Cruce Centro Población)-Zapote(Queb. Zapote)(Lte. Cantonal)</t>
  </si>
  <si>
    <t>7.0-8.0</t>
  </si>
  <si>
    <t>Zapote (Queb. Zapote)(Limite Cantonal) - Estanquillo (Cruce A Quebrada Honda)(Limite Cantonal)</t>
  </si>
  <si>
    <t>7.0-10.0</t>
  </si>
  <si>
    <t>Estanquillo (Cruce A Quebrada Honda)(Limite Cantonal)-Estanquillo (Ruta 3)</t>
  </si>
  <si>
    <t>*lectura km 17+000(fecha: jueves 16/08/2012)</t>
  </si>
  <si>
    <t>Zaragoza(R.135)-Rincón De Zaragoza(Cruce A Calle Jiménez)</t>
  </si>
  <si>
    <t>*lectura km 1+000(fecha: viernes 01/11/2013)(hora: 10:25 a 11:25)</t>
  </si>
  <si>
    <t>Rincón De Zaragoza (Cruce A Calle Jiménez) - Berlín (R.713)</t>
  </si>
  <si>
    <t>7-10</t>
  </si>
  <si>
    <t>Zaragoza(R.135)-Lte Cant.Palmares/Naranjo(R.Grande)</t>
  </si>
  <si>
    <t>10.6-13.6</t>
  </si>
  <si>
    <t>Lte Cant.Palmares/Naranjo(R.Grande)-El Rosario(Cruce Iglesia)</t>
  </si>
  <si>
    <t>9.5-12.0</t>
  </si>
  <si>
    <t>El Rosario(Cruce Iglesia)-Villano(R.118)</t>
  </si>
  <si>
    <t>La Argentina De Grecia (R.154) - Río Grande (Lte. Cantonal)</t>
  </si>
  <si>
    <t>04/08</t>
  </si>
  <si>
    <t>Río Grande (Lte. Cantonal) - San José Sur (R.135)</t>
  </si>
  <si>
    <t>Tacares(R.118)-La Argentina De Grecia(R.154)</t>
  </si>
  <si>
    <t>541</t>
  </si>
  <si>
    <t>TACARES(PTE RIO TACARES)</t>
  </si>
  <si>
    <t>Tambor(R.107)-Itiquís(R.130)</t>
  </si>
  <si>
    <t>11.8-13.0</t>
  </si>
  <si>
    <t>Río Itiquís(R.118)-Tuetal Norte(Escuela)</t>
  </si>
  <si>
    <t>Tuetal Norte(Escuela)-Itiquís(R.718)</t>
  </si>
  <si>
    <t>12.3-14.0</t>
  </si>
  <si>
    <t>Concepción Este(Atenas) (R.3) - Concepción (R.134) (Nueva Radial Atenas)</t>
  </si>
  <si>
    <t>650</t>
  </si>
  <si>
    <t>CONCEPCION ESTE(0+100 MTS DESPUES INICIO RUTA)</t>
  </si>
  <si>
    <t>Concepción (R.134) (Nueva Radial Atenas) - La Balsa De Atenas (Escuela Centroamericana De Ganadería)</t>
  </si>
  <si>
    <t>Ciruelas(R.124)-Turrúcares(R.136)</t>
  </si>
  <si>
    <t>10.0-24.0</t>
  </si>
  <si>
    <t>*lectura km 2+600(fecha: 29/02/2012)</t>
  </si>
  <si>
    <t>Turrúcares(R.136)-Cebadilla(Cruce Centro Población)</t>
  </si>
  <si>
    <t>16.7</t>
  </si>
  <si>
    <t>Cebadilla(Cruce Centro Población)-La Garita(R.3)</t>
  </si>
  <si>
    <t>576</t>
  </si>
  <si>
    <t>LA GARITA(0+200 MTS ANTES FINAL RUTA)</t>
  </si>
  <si>
    <t>Tacares (R.118) - Calle Flores (Tanque De Aya)</t>
  </si>
  <si>
    <t>12.50</t>
  </si>
  <si>
    <t>Calle Flores (Tanque Aya) - Santa Gertrudis Sur (R.107)</t>
  </si>
  <si>
    <t>14.40</t>
  </si>
  <si>
    <t>Carrillos(R.118)-Platanillo(Iglesia)</t>
  </si>
  <si>
    <t>7,40 - 11,20</t>
  </si>
  <si>
    <t>Platanillo(Iglesia)-Chilamate(Iglesia)</t>
  </si>
  <si>
    <t>9.0-11.7</t>
  </si>
  <si>
    <t>Chilamate(Iglesia)-San Pedro De Poas(R.107)</t>
  </si>
  <si>
    <t>8,60 - 14,00</t>
  </si>
  <si>
    <t>Naranjo Bajo Corrales(R.148)-La Cueva (R.Cañuela) Lte. Cantonal</t>
  </si>
  <si>
    <t>10,00 - 16,40</t>
  </si>
  <si>
    <t>La Cueva (R.Cañuela) Lte. Cantonal-Concepción Arriba(R.704)</t>
  </si>
  <si>
    <t>10.8</t>
  </si>
  <si>
    <t>*lectura km 5+000(fecha: 31/01/2012)</t>
  </si>
  <si>
    <t>Río Palmitos(R.148)-Palmitos(R.706)</t>
  </si>
  <si>
    <t>11.6</t>
  </si>
  <si>
    <t>Palmitos(R.706)-San Roque(Iglesia)</t>
  </si>
  <si>
    <t>10.0-11.0</t>
  </si>
  <si>
    <t>*lectura km 2+210(fecha: viernes 01/11/2013)(hora: 13:00 a 14:00)</t>
  </si>
  <si>
    <t>San Roque(Iglesia)-La Cueva(R.725)</t>
  </si>
  <si>
    <t>8.5-12.5</t>
  </si>
  <si>
    <t>Tuetal Norte(R.719)-Quebradas(R.107)</t>
  </si>
  <si>
    <t>9.4-14.4</t>
  </si>
  <si>
    <t>Barrio San Martín(R.130)-Tuetal Norte(R.719)</t>
  </si>
  <si>
    <t>11,0 - 15,60</t>
  </si>
  <si>
    <t>Upala(R.4)-Delicias(Escuela)</t>
  </si>
  <si>
    <t>09/07</t>
  </si>
  <si>
    <t>18.8-24.0</t>
  </si>
  <si>
    <t>*lectura km 3+600(fecha: 22/02/2012)</t>
  </si>
  <si>
    <t>Delicias(Escuela)-México De Upala(Escuela)</t>
  </si>
  <si>
    <t>*lectura km 11+200(fecha: 22/02/2012)</t>
  </si>
  <si>
    <t>Rosario(R.6)-Las Brisas De Upala(R.164)</t>
  </si>
  <si>
    <t>13.6-24</t>
  </si>
  <si>
    <t>* pte rio cabeza de leon(fecha:  00/08/2013)(hora: 15:45 a 16:45)</t>
  </si>
  <si>
    <t>Barrio El Progreso, Canalete (R.6) - Colonia Puntarenas (R.4)</t>
  </si>
  <si>
    <t>23-24</t>
  </si>
  <si>
    <t>*alcantarilla rio achiote(fecha: miercoles 21/08/2013)</t>
  </si>
  <si>
    <t>Upala(R.4)-Cabanga(Frontera Con Nicaragua)</t>
  </si>
  <si>
    <t>7,00-14,00</t>
  </si>
  <si>
    <t>*lectura km 5+700(fecha: 22/02/2012)</t>
  </si>
  <si>
    <t>San Isidro De Aguas Claras(R.164)-Santa Adela(R.735)</t>
  </si>
  <si>
    <t>10-15</t>
  </si>
  <si>
    <t>*pte queb.santa dela(fecha: 00/08/2013)(hora: 12:30 a 13:30)</t>
  </si>
  <si>
    <t>Santa Adela(R.735)-Cuatro Bocas(Plaza)</t>
  </si>
  <si>
    <t>15.5-17.3</t>
  </si>
  <si>
    <t>*pte queb.chepa(fecha: 00/08/2013)(hora: 14:00 a 15:00)</t>
  </si>
  <si>
    <t>Chimurria(R.35)-San Jorge (Queb Boca Tapada)(Lte. Cantonal)</t>
  </si>
  <si>
    <t>02/08</t>
  </si>
  <si>
    <t>San Jorge (Quebrada Boca Tapada)(Lte Cantonal)-Santa Fé(San Martín)(Iglesia)</t>
  </si>
  <si>
    <t>Santa Fé(San Martín)(Iglesia)-San Rafael Guatuso(R.4)</t>
  </si>
  <si>
    <t>10.50-11.00</t>
  </si>
  <si>
    <t>Jicarito(R.35)-Venado(Iglesia)</t>
  </si>
  <si>
    <t>15.50</t>
  </si>
  <si>
    <t>306</t>
  </si>
  <si>
    <t>JICARITO(0+100 MTS DESP INICIO RUTA)</t>
  </si>
  <si>
    <t>Venado(Iglesia)-Crece A Santa Lucia(Lte Provincial)</t>
  </si>
  <si>
    <t>12.5-13.0</t>
  </si>
  <si>
    <t>Cruce A Santa Lucia (Limite Provincial)-Nuevo Arenal(Ruta 142)</t>
  </si>
  <si>
    <t>San José De Upala (R.4)-Santa Adela(R.732)</t>
  </si>
  <si>
    <t>18,00 - 23,50</t>
  </si>
  <si>
    <t>*lectura km 5+500(22/03/2012)</t>
  </si>
  <si>
    <t>Aguas Claras De Upala(R.164)-Colonia Blanca(Cruce San Jorge)</t>
  </si>
  <si>
    <t>12.7-14.00</t>
  </si>
  <si>
    <t>*pte rio negro(fecha: jueves 22/08/2013)(hora: 09:00 a 10:00)</t>
  </si>
  <si>
    <t>Colonia Blanca(Cruce San Jorge)-Colonia La Libertad(Iglesia)</t>
  </si>
  <si>
    <t>18.60</t>
  </si>
  <si>
    <t>*plaza de llano verde(fecha: jueves 22/08/2013)(hora:10:30 a 11:30)</t>
  </si>
  <si>
    <t>Jabillos(R.141) - San Isidro De La Tigra (R.702)</t>
  </si>
  <si>
    <t>15-23</t>
  </si>
  <si>
    <t>292</t>
  </si>
  <si>
    <t>JABILLOS(0+100 MTS DESPUES INICIO RUTA)</t>
  </si>
  <si>
    <t>Florencia(R.141)-La Vieja(Escuela)</t>
  </si>
  <si>
    <t>La Vieja(Escuela)-Santa Rita (Rio Santa Clara)</t>
  </si>
  <si>
    <t>15-15.5</t>
  </si>
  <si>
    <t>0</t>
  </si>
  <si>
    <t>Santa Rita (Río Santa Clara) - Santa Rita (Río Balsa)(Lte Cantonal)</t>
  </si>
  <si>
    <t>13-14.2</t>
  </si>
  <si>
    <t>Santa Rita (Río La Balsa)(Lte Cantonal)-Bajo Rodríguez(R.702)</t>
  </si>
  <si>
    <t>9.0-12.0</t>
  </si>
  <si>
    <t>Zarcero(R.141)-Palmira(Iglesia)</t>
  </si>
  <si>
    <t>11.6-12.3</t>
  </si>
  <si>
    <t>278</t>
  </si>
  <si>
    <t>ZARCERO(0+300 MTS DESPUES ULTIMO CUADRANTE)</t>
  </si>
  <si>
    <t>Palmira (Iglesia) - Pueblo Nuevo (Picada) (Iglesia)</t>
  </si>
  <si>
    <t>11.7-13.4</t>
  </si>
  <si>
    <t>Pueblo Nuevo(Picada)(Iglesia) - Río Toro (Lte Cantonal Alfaro Ruiz/Valverde Vega)</t>
  </si>
  <si>
    <t>13-14.3</t>
  </si>
  <si>
    <t>*lectura km 10+000(fecha: jueves 06/09/2012)</t>
  </si>
  <si>
    <t>Río Toro (Lte. Cantonal Alfaro Ruiz/Valverde Vega - Bajos Del Toro (R.708)</t>
  </si>
  <si>
    <t>8.0-10.0</t>
  </si>
  <si>
    <t>Macacona(R.1)-Cerrillos(Iglesia)</t>
  </si>
  <si>
    <t>06/16</t>
  </si>
  <si>
    <t>8.3-15.7</t>
  </si>
  <si>
    <t>Cerrillos(Iglesia)-Peñas Blancas (Río Jabonal) (Lte. Provincial)</t>
  </si>
  <si>
    <t>10.9-13</t>
  </si>
  <si>
    <t>Peñas Blancas (Río Jabonal) (Lte. Provincial)-Carrera Buena(Iglesia)</t>
  </si>
  <si>
    <t>10.5-11</t>
  </si>
  <si>
    <t>Carrera Buena(Iglesia)-Salvador(Iglesia)</t>
  </si>
  <si>
    <t>Salvador(Iglesia)-Potrerillos(Cruce A El Socorro)</t>
  </si>
  <si>
    <t>12.6-15.9</t>
  </si>
  <si>
    <t>Potrerillos (Cruce A El Socorro) - Piedades Sur (Iglesia)</t>
  </si>
  <si>
    <t>10.6-15</t>
  </si>
  <si>
    <t>Piedades Sur(Iglesia)-San Ramón(R.703)</t>
  </si>
  <si>
    <t>12.3-14</t>
  </si>
  <si>
    <t>111</t>
  </si>
  <si>
    <t>ALFARO O SN PEDRO(1+000 KM ANTES CTRO UNIVERSITARIO)</t>
  </si>
  <si>
    <t>Crucero(R.140)-La Tabla(Iglesia)</t>
  </si>
  <si>
    <t>12/12</t>
  </si>
  <si>
    <t>12.2-15.8</t>
  </si>
  <si>
    <t>*lectura km 2+600(fecha: miercoles 05/12/2012)</t>
  </si>
  <si>
    <t>La Tabla(Iglesia)-Río Toro (Lte Cantonal)</t>
  </si>
  <si>
    <t>12.2-15.1</t>
  </si>
  <si>
    <t>*pte rio toro(fecha: miercoles 05/12/2012)</t>
  </si>
  <si>
    <t>Río Toro(Lte Cantonal)-Pital(R.250)</t>
  </si>
  <si>
    <t>12.9-14.7</t>
  </si>
  <si>
    <t>*lectura km 12+700(fecha: mierocoles 05/12/2012)</t>
  </si>
  <si>
    <t>Chaparron (Fca Majagua) (Lte Provincial) - Pangola (Iglesia)</t>
  </si>
  <si>
    <t>9.6-16.3</t>
  </si>
  <si>
    <t>Pangola (Iglesia) - Hacienda Herradura (Lte Provincial)</t>
  </si>
  <si>
    <t>16-17.8</t>
  </si>
  <si>
    <t>*lectura km 27+500(fecha: martes 04/12/2012)</t>
  </si>
  <si>
    <t>Hacienda Herradura (Limite Provincial) - San Rafael (Iglesia)</t>
  </si>
  <si>
    <t>11.5-18.7</t>
  </si>
  <si>
    <t>*lectura km 31+200(fecha: martes 04/12/2012)</t>
  </si>
  <si>
    <t>San Rafael(Iglesia)-Santa Isabel(Iglesia)</t>
  </si>
  <si>
    <t>10.2-15.8</t>
  </si>
  <si>
    <t>*lectura km 36+000(fecha: martes 04/12/2012)</t>
  </si>
  <si>
    <t>Santa Isabel (Iglesia) - Santa Rita (Iglesia)</t>
  </si>
  <si>
    <t>11.5-13</t>
  </si>
  <si>
    <t>*lectura km 44+300(fecha: martes 04/12/2012)</t>
  </si>
  <si>
    <t>Santa Rita (Iglesia) - La Tabla (R.744)</t>
  </si>
  <si>
    <t>11.5-12.7</t>
  </si>
  <si>
    <t>*cementerio la palma(fecha: martes 04/12/2012)</t>
  </si>
  <si>
    <t>Pital (R.250) - Veracruz (R.746)</t>
  </si>
  <si>
    <t>12.6-18.3</t>
  </si>
  <si>
    <t>290</t>
  </si>
  <si>
    <t>PITAL(0+200 MTS DESPUES ULTIMO CUADRANTE)</t>
  </si>
  <si>
    <t>Veracruz (R.746) - Chaparrón (Iglesia)</t>
  </si>
  <si>
    <t>12-14.3</t>
  </si>
  <si>
    <t>*pte queb.grande(fecha: martes 04/12/2012)</t>
  </si>
  <si>
    <t>Chaparrón(Iglesia)-Chaparron (Fca Majagua)(Lte Provincial)</t>
  </si>
  <si>
    <t>12.2-14.8</t>
  </si>
  <si>
    <t>*lectura km 19+000(fecha: 04/12/2012)</t>
  </si>
  <si>
    <t>Pegón (La Legua) (R.250) - Veracruz (R.745)</t>
  </si>
  <si>
    <t>12.4-16.4</t>
  </si>
  <si>
    <t>*0+100 mts y 0+100 mts despues cruce a el palmar(fecha: jueves 06/12/2012)</t>
  </si>
  <si>
    <t>San Francisco Palmera (R.748) - San Francisco Palmera (R.4)</t>
  </si>
  <si>
    <t>10-12.3</t>
  </si>
  <si>
    <t>*cementerio san francisco(fecha: lunes 19/11/2012)</t>
  </si>
  <si>
    <t>San Francisco Palmera (R.4) - Llanos (Altamira) (R.751)</t>
  </si>
  <si>
    <t>10-17.5</t>
  </si>
  <si>
    <t>*lectura km 6+000(fecha: jueves 22/11/2012)</t>
  </si>
  <si>
    <t>Platanar (R.35) - San Francisco De La Palmera (R.747)</t>
  </si>
  <si>
    <t>12-13.8</t>
  </si>
  <si>
    <t>lectura km 4+350(fecha: lunes 19/11/2012)</t>
  </si>
  <si>
    <t>San Francisco La Palmera (R.747)- La Palmera(Cuad. Iglesia)</t>
  </si>
  <si>
    <t>9.8-14</t>
  </si>
  <si>
    <t>*lectura km 11+500(fecha: lunes 19/11/2012)</t>
  </si>
  <si>
    <t>La Palmera (Cuadrante Iglesia) - La Marina (R.140)</t>
  </si>
  <si>
    <t>09/06</t>
  </si>
  <si>
    <t>*lectura km 15+265(fecha: lunes 19/11/2012)</t>
  </si>
  <si>
    <t>Los Llanos(R.751)-La Gloria(Cruce A Coope San Juan)</t>
  </si>
  <si>
    <t>10.3-14</t>
  </si>
  <si>
    <t>*lectura km 6+000(fecha: lunes 03/12/2012)</t>
  </si>
  <si>
    <t>Hacienda Altamira(R.751) - Vasconia(Escuela)</t>
  </si>
  <si>
    <t>12.5-13.6</t>
  </si>
  <si>
    <t>*lectura km 4+200(fecha:  jueves 22/11/2012)</t>
  </si>
  <si>
    <t>Los Chiles De Aguas Zarcas (R.250) - San José De Aguas Zarcas(R.4)</t>
  </si>
  <si>
    <t>19.6-20</t>
  </si>
  <si>
    <t>274</t>
  </si>
  <si>
    <t>LOS CHILES(0+100 MTS DESP INICIO RUTA)</t>
  </si>
  <si>
    <t>Hacienda Altamira(R.750)-San Jorge De Cutris (R.753)</t>
  </si>
  <si>
    <t>12.6-17.2</t>
  </si>
  <si>
    <t>*por informacion</t>
  </si>
  <si>
    <t>San Jorge(R.753)-Boca De Arenal(R.35)</t>
  </si>
  <si>
    <t>10/06</t>
  </si>
  <si>
    <t>13,70-13,80</t>
  </si>
  <si>
    <t>San Jose De Aguas Zarcas(R.4)-Hacienda Altamira(R.750)</t>
  </si>
  <si>
    <t>16.3-17.5</t>
  </si>
  <si>
    <t>*lectura km 6+965(fecha: 21/11/2012)</t>
  </si>
  <si>
    <t>Monterrey (Santo Domingo) (R.4) - Chambacú (Iglesia)</t>
  </si>
  <si>
    <t>12-17</t>
  </si>
  <si>
    <t>Chambacú(Iglesia)-San Bosco(Iglesia)</t>
  </si>
  <si>
    <t>12.5-15.3</t>
  </si>
  <si>
    <t>San Bosco(Iglesia)-Santa Rosa De Pocosol (R.35)</t>
  </si>
  <si>
    <t>San Jorge, Cutris (R.751) - San Marcos, Cutris (Iglesia)</t>
  </si>
  <si>
    <t>*escuela san pedro(fecha: jueves 22/11/2012)</t>
  </si>
  <si>
    <t>San Marcos, Cutris (Iglesia) - Betania (Escuela)</t>
  </si>
  <si>
    <t>11-15.9</t>
  </si>
  <si>
    <t>*escuela pueblo nuevo(fecha: jueves 22/11/2012)</t>
  </si>
  <si>
    <t>Jesús María (R.131) - Poza Redonda (Final Asfalto)</t>
  </si>
  <si>
    <t>Poza Redonda (Final Asfalto) - Río Jesús María (Lte. Provincial)</t>
  </si>
  <si>
    <t>12.4-14.8</t>
  </si>
  <si>
    <t>Río Jesús María (Lte Provincial) - Entrada A Cambalache (R.27)</t>
  </si>
  <si>
    <t>9.7-14</t>
  </si>
  <si>
    <t>La Angostura(R.1)-La Angostura (Lte Provincial Alaj - Punt)</t>
  </si>
  <si>
    <t>12.8-16.5</t>
  </si>
  <si>
    <t>La Angostura (Lte. Provincial) - Facio/Salitral (Escuela)</t>
  </si>
  <si>
    <t>Facio/Salitral(Escuela)-Llanada Del Cacao(R.131)</t>
  </si>
  <si>
    <t>03/01</t>
  </si>
  <si>
    <t>12.8-13.5</t>
  </si>
  <si>
    <t>Orotina (R.3) - Coyolar (Paso Superior R.27)</t>
  </si>
  <si>
    <t>654</t>
  </si>
  <si>
    <t>MASTATE(FRENTE ESCUELA)</t>
  </si>
  <si>
    <t>Coyolar(Paso Superior R.27)-San Jerónimo(R.34)</t>
  </si>
  <si>
    <t>10.5-20</t>
  </si>
  <si>
    <t>El Parque(R.35)-Medio Queso(Cruce A Cuatro Esquinas)</t>
  </si>
  <si>
    <t>11-22.4</t>
  </si>
  <si>
    <t>*pte rio medio queso(fecha: lunes 25&amp;06/2012)</t>
  </si>
  <si>
    <t>Medio Queso(Cruce A Cuatro Esquinas) - Primavera (Cruce A Escuela)</t>
  </si>
  <si>
    <t>12-13.7</t>
  </si>
  <si>
    <t>*pte rio combate(fecha: lunes 25/06/2012)</t>
  </si>
  <si>
    <t>Primavera(Cruce A Escuela) - La Trocha(R.856)</t>
  </si>
  <si>
    <t>11-16.2</t>
  </si>
  <si>
    <t>*lectura km 15+800(fecha: lunes 25/06/2012)</t>
  </si>
  <si>
    <t>Río Pocosol (Lte Cantonal) - El Concho (Cruce A Banderas)</t>
  </si>
  <si>
    <t>12.5-16.4</t>
  </si>
  <si>
    <t>*lectura km 13+500(fecha: martes 26/06/2012)</t>
  </si>
  <si>
    <t>El Concho(Cruce A Banderas)-Llano Verde(Cruce A Moravia)</t>
  </si>
  <si>
    <t>02/11</t>
  </si>
  <si>
    <t>10.7-17.6</t>
  </si>
  <si>
    <t>*lectura km 27+885(fecha: martes 26/06/2012)</t>
  </si>
  <si>
    <t>Llano Verde(Cruce A Moravia) - Tiricias (R. San Juan) (Frontera)</t>
  </si>
  <si>
    <t>16.5-17</t>
  </si>
  <si>
    <t>*lectura km 26+500(fecha: martes 26/06/2012)</t>
  </si>
  <si>
    <t>San Humberto(R.35)-Río Pocosol (Límite Cantonal)</t>
  </si>
  <si>
    <t>11.7-14.0</t>
  </si>
  <si>
    <t>*lectura km 2+500(fecha: martes 26/06/2012)</t>
  </si>
  <si>
    <t>Bribrí (R.36) - Suretka (Escuela)</t>
  </si>
  <si>
    <t>-</t>
  </si>
  <si>
    <t>299</t>
  </si>
  <si>
    <t>BRIBRI(0+200 MTS DESPUES COLEGIO TECNICO)</t>
  </si>
  <si>
    <t>Suretka (Escuela) - Shiroles (Cruce A Gavilán Canta)</t>
  </si>
  <si>
    <t>14.7</t>
  </si>
  <si>
    <t>*lectura km 18+440(fecha: miercoles 18/07/2012)</t>
  </si>
  <si>
    <t>Beverly (R.241) - La Bomba (R.Banano)</t>
  </si>
  <si>
    <t>14-17.5</t>
  </si>
  <si>
    <t>*lectura km 1+600(fecha: jueves 30/08/2012)</t>
  </si>
  <si>
    <t>La Bomba(R.Banano)-Finca Asunción (Cruce A María Luisa)</t>
  </si>
  <si>
    <t>13.0-17.0</t>
  </si>
  <si>
    <t>*lectura km 5+100(fecha: jueves 30/08/2012)</t>
  </si>
  <si>
    <t>Finca Asunción (Cruce A María Luisa) - Aguas Zarcas (Escuela)</t>
  </si>
  <si>
    <t>8-13.8</t>
  </si>
  <si>
    <t>Estrada(R.32)-Estrada(Cruce A Saborío)</t>
  </si>
  <si>
    <t>15.0-17.5</t>
  </si>
  <si>
    <t>*lectura km 0+900(fecha: miercoles 29/08/2012)</t>
  </si>
  <si>
    <t>Estrada (Cruce A Saborío) - Barmouth (Escuela)</t>
  </si>
  <si>
    <t>12.5-13</t>
  </si>
  <si>
    <t>*lectura km 6+000(fecha: miercoles 29/08/2012)</t>
  </si>
  <si>
    <t>Batán (R.805) - Sahara (Cruce Centro De Población)</t>
  </si>
  <si>
    <t>11.7-18.6</t>
  </si>
  <si>
    <t>*lectura km 11+200(fecha: martes 28/08/2012)</t>
  </si>
  <si>
    <t>Sahara (Cruce Centro De Población) - Río Madre De Dios (Lte. Cantonal)</t>
  </si>
  <si>
    <t>10.8-12</t>
  </si>
  <si>
    <t>*lectura km 16+000(fecha: martes 28/08/2012)</t>
  </si>
  <si>
    <t>Río Madre De Dios (Lte. Cantonal) - Freeman I (Plaza-Escuela)</t>
  </si>
  <si>
    <t>13-13.5</t>
  </si>
  <si>
    <t>327</t>
  </si>
  <si>
    <t>BARRIO LOS ALMENDROS(FRENTE ESCUELA)</t>
  </si>
  <si>
    <t>San Miguel(R.32) - Batán (R.804)</t>
  </si>
  <si>
    <t>13.5-20</t>
  </si>
  <si>
    <t>*escuela davao(fecha: martes 28/08/2012)</t>
  </si>
  <si>
    <t>Batán (R.804) - Matina (R.813)</t>
  </si>
  <si>
    <t>13.00-14.00</t>
  </si>
  <si>
    <t>319</t>
  </si>
  <si>
    <t>MATINA(0+300 MTS ANTES DE LA PLAZA)</t>
  </si>
  <si>
    <t>Matina(R.813)-B-Line(R.32)</t>
  </si>
  <si>
    <t>13.6</t>
  </si>
  <si>
    <t>310</t>
  </si>
  <si>
    <t>B-LINE(0+200 MTS ANTES FINAL RUTA)</t>
  </si>
  <si>
    <t>Siquirres(R.32)-Cruce A San Alberto(Cruce Santo Domingo)</t>
  </si>
  <si>
    <t>12-20.5</t>
  </si>
  <si>
    <t>322</t>
  </si>
  <si>
    <t>EL COCAL(FRENTE ESCUELA)</t>
  </si>
  <si>
    <t>Cruce A San Alberto (Cruce A Santo Domingo) - Santo Domingo O Civil El Carmen (Último Cuadrante)</t>
  </si>
  <si>
    <t>11.5-20</t>
  </si>
  <si>
    <t>*lectura km 10+020(fecha: lunes 27/08/2012)</t>
  </si>
  <si>
    <t>Santo Domingo O Civil El Carmen (Último Cuadrante) - Finca Carmen 3 (Cruce A Imperio)</t>
  </si>
  <si>
    <t>14.8-20.0</t>
  </si>
  <si>
    <t>*lectura km 15+825(fecha: lunes 27/08/2012)</t>
  </si>
  <si>
    <t>Finca Carmen 3 (Cruce A Imperio) - Puerto Caño Blanco (Atracadero)</t>
  </si>
  <si>
    <t>10-14.5</t>
  </si>
  <si>
    <t>*lectura km 33+915(fecha: lunes 27/08/2012)</t>
  </si>
  <si>
    <t>Zent (R.32) - Zent Viejo (Cruce A Palestina)</t>
  </si>
  <si>
    <t>02/2010</t>
  </si>
  <si>
    <t>10.0-12.5</t>
  </si>
  <si>
    <t>*lectura km 1+650(fecha: miercoles 29/08/2012)</t>
  </si>
  <si>
    <t>San Rafael, Guapiles (R.249) - La Rita (Cuadrante De La Iglesia)</t>
  </si>
  <si>
    <t>11.9-19.6</t>
  </si>
  <si>
    <t>*lectura km 1+540(fecha: lunes 29/10/2012)</t>
  </si>
  <si>
    <t>La Rita(Cuadrante Iglesia) - Cruce A La Rita (R.247)</t>
  </si>
  <si>
    <t>10.0-19.6</t>
  </si>
  <si>
    <t>*cementerio pueblo nuevo(fecha:  lunes 29/10/2012)</t>
  </si>
  <si>
    <t>Jiménez(R.32)-Anita Grande(Cruce Ferrocarril)</t>
  </si>
  <si>
    <t>13.4-15.9</t>
  </si>
  <si>
    <t>*lectura km 2+500(fecha: viernes 27/07/2012)</t>
  </si>
  <si>
    <t>Anita Grande(Cruce Ferrocarril)-San Luis(Iglesia)</t>
  </si>
  <si>
    <t>10.8-12.8</t>
  </si>
  <si>
    <t>*lectura km 6+500(fecha: viernes 27/07/2012)</t>
  </si>
  <si>
    <t>San Luis(Iglesia)-San Antonio (El Humo) (R.248)</t>
  </si>
  <si>
    <t>10.0-14.5</t>
  </si>
  <si>
    <t>La Ligia(R.248)-Irlanda(Cruce A Los Ángeles)</t>
  </si>
  <si>
    <t>8.6-15</t>
  </si>
  <si>
    <t>*lectura km 2+820(fecha: lunes 23/07/2012)</t>
  </si>
  <si>
    <t>Irlanda(Cruce A Los Ángeles) - Río Jiménez (Cruadrante Iglesia)</t>
  </si>
  <si>
    <t>13-19.4</t>
  </si>
  <si>
    <t>*pte rio platanar(fecha: lunes 23/07/2012)</t>
  </si>
  <si>
    <t>Río Jiménez(Cuadrante Iglesia) - Río Jiménez (R.248)</t>
  </si>
  <si>
    <t>28.3-29</t>
  </si>
  <si>
    <t>*lectura km 18+950(fecha: lunes 23/07/2012)</t>
  </si>
  <si>
    <t>Cairo(R.32)-Tres Millas(Cruce A Cuatro Millas)</t>
  </si>
  <si>
    <t>Tres Millas (Cruce A Cuatro Millas) - Peje (Plaza)</t>
  </si>
  <si>
    <t>13.7-15.0</t>
  </si>
  <si>
    <t>*queb.trinidad(fecha:lunes 23/07/2012)</t>
  </si>
  <si>
    <t>Peje(Plaza)-Bellavista(Escuela)</t>
  </si>
  <si>
    <t>10.8-13.0</t>
  </si>
  <si>
    <t>Buenavista(Escuela)-Milano(Parque-Plaza)</t>
  </si>
  <si>
    <t>13.0-14.5</t>
  </si>
  <si>
    <t>Milano(Parque-Plaza)-Finca Babilonia(R.32)(Cruce Milano/Codela)</t>
  </si>
  <si>
    <t>15-19</t>
  </si>
  <si>
    <t>*lectura km 20+300(fecha: martes 24/07/2012)</t>
  </si>
  <si>
    <t>Matina(R.805)-Cuatro Millas(Escuela)</t>
  </si>
  <si>
    <t>08/2012</t>
  </si>
  <si>
    <t>9.2-19</t>
  </si>
  <si>
    <t>*lectura km 3+000(fecha: miercoles 29/08/2012)</t>
  </si>
  <si>
    <t>Cuatro Millas (Escuela) - Astúa O 7 Millas (Canal Matina)</t>
  </si>
  <si>
    <t>9.2-13</t>
  </si>
  <si>
    <t>*lectura km 8+930(fecha: miercoles 29/08/2012)</t>
  </si>
  <si>
    <t>Campo Dos(R.247)-Cuatro Esquinas(Cruce A Las Vegas, Río Palacio)</t>
  </si>
  <si>
    <t>12.9-13.9</t>
  </si>
  <si>
    <t>*escuela esperanza(fecha: jueves 18/10/2012)</t>
  </si>
  <si>
    <t>Cuatro Esquinas(Cruce A Las Vegas, Río Palacio)-Las Palmitas(R.247)</t>
  </si>
  <si>
    <t>*pte rio desenrredo(fecha: jueves 18/10/2012)</t>
  </si>
  <si>
    <t>Guácimo(R.248)-El Aguacate(Escuela)</t>
  </si>
  <si>
    <t>13-22.8</t>
  </si>
  <si>
    <t>*0+100 mts antes plaza el bosque(fecha: viernes 20/04/2012)</t>
  </si>
  <si>
    <t>Ticabán (R.249)-Cruce A Cerro Negro</t>
  </si>
  <si>
    <t>11-24.0</t>
  </si>
  <si>
    <t>*iglesia finca palo verde dos(fecha: jueves 05/07/2012)</t>
  </si>
  <si>
    <t>Cruce A Cerro Negro - La Pajarera (Río Chirriposito) (Lte Provincial)</t>
  </si>
  <si>
    <t>12-14.5</t>
  </si>
  <si>
    <t>*lectura km 13+125(fecha: jueves 05/07/2012)</t>
  </si>
  <si>
    <t>La Pajarera (Río Chitiposito)(Lte Prov)-Pueblo Nuevo A La Lucha (Ruta 507)</t>
  </si>
  <si>
    <t>9.4-16.5</t>
  </si>
  <si>
    <t>*lectura km 23+900(fecha: jueves 05/07/2012)</t>
  </si>
  <si>
    <t>Santa Marta(R.158) - Santa María (Río Ora) (Lte. Cantonal)</t>
  </si>
  <si>
    <t>05/2013</t>
  </si>
  <si>
    <t>05/2015</t>
  </si>
  <si>
    <t>7.7-12.0</t>
  </si>
  <si>
    <t>*pte rio lajas(fecha: miercoles 22/05/2013)(hora: 11 a 12)</t>
  </si>
  <si>
    <t>Santa María (Río Ora) (Lte. Cantonal) - San Ramón De Río Ora (Iglesia)</t>
  </si>
  <si>
    <t>8.5-14.0</t>
  </si>
  <si>
    <t>*queb.cruz(fecha: miercoles 22/05/2013)(hora: 13:30 a 14:30)</t>
  </si>
  <si>
    <t>San Ramón De Río Ora(Iglesia)-Finca Florida(R.902)</t>
  </si>
  <si>
    <t>*queb.bijagua(fecha: miercoles 22/05/2013)(hora: 15:30 a 16:30)</t>
  </si>
  <si>
    <t>Hojancha(R.158)-Mercedes (Rio Perros)(Lte Cantonal)</t>
  </si>
  <si>
    <t>*lectura km 6+000(fecha: jueves 30/05/2013)(hora: 09:30 a 10:30)</t>
  </si>
  <si>
    <t>Mercedes(Rio Perros)(Lte Cantonal) - Cruce A Rio Ora (Fca Florida)(R. 901)</t>
  </si>
  <si>
    <t>13.3-15</t>
  </si>
  <si>
    <t>*0+200 mts despues plaza rio oro(fecha: jueves 30/05/2013)(hora: 11 a 12)</t>
  </si>
  <si>
    <t>Cruce A Rio Ora Finca Florida(R.901)-Carmona(R.161)</t>
  </si>
  <si>
    <t>*0+100 mts despues ruta 903(fecha: jueves  30/05/2013)(hora: 14 a 15)</t>
  </si>
  <si>
    <t>Jabillo(R.163) - Quebrada Grande (Entrada Principal)</t>
  </si>
  <si>
    <t>8.0-12.0</t>
  </si>
  <si>
    <t>*lectura km 26+100(fecha: lunes 13/05/2013)(hora: 14:45 a 15:45)</t>
  </si>
  <si>
    <t>Quebrada Grande(Entrada Principal)-Vista De Mar(R.902)</t>
  </si>
  <si>
    <t>*escuela porvenir(fecha:martes 28/05/2013)(hora: 15:45a 16:45)</t>
  </si>
  <si>
    <t>Santa Cruz (R.21) - Arado (Plaza - Iglesia)</t>
  </si>
  <si>
    <t>10.4-21.8</t>
  </si>
  <si>
    <t>713</t>
  </si>
  <si>
    <t>SANTA CRUZ(0+500 MTS DESPUES UNIVERSIDAD LATINA)</t>
  </si>
  <si>
    <t>Arado(Plaza - Iglesia) - Vista Al Mar (Plaza)</t>
  </si>
  <si>
    <t>8-21</t>
  </si>
  <si>
    <t>*lectura km 13+600(fecha: martes 25/06/2013)(hora: 11:00 a 13:00)</t>
  </si>
  <si>
    <t>Pueblo Viejo(R.18)-Barra Honda(Cruce A Centro De Población)</t>
  </si>
  <si>
    <t>14.0-19.4</t>
  </si>
  <si>
    <t>*lectura km 1+800(fecha: viernes 24/05/2013)(hora: 08:30 a 09:30)</t>
  </si>
  <si>
    <t>Barra Honda(Cruce A Centro De Población) - El Piave (R.150)</t>
  </si>
  <si>
    <t>12.0-17.4</t>
  </si>
  <si>
    <t>*quebrada jicaro(fecha: jueves 23/05/2013)(hora: 10 a 11)</t>
  </si>
  <si>
    <t>El Piave (R.150) - Corralillo (R.907)</t>
  </si>
  <si>
    <t>18.0-19.8</t>
  </si>
  <si>
    <t>*plaza garzal(fecha: jueves 23/05/2013)(hora: 11:30 a 12:30)</t>
  </si>
  <si>
    <t>Corralillo(R.907)-San Lázaro(R.150)</t>
  </si>
  <si>
    <t>12-19.30</t>
  </si>
  <si>
    <t>lectura km 13+400(fecha:jueves 23/05/2013)(hora: 15:15 a 16:15)</t>
  </si>
  <si>
    <t>Quebrada Honda (R.18) - Corralillo (R.906)</t>
  </si>
  <si>
    <t>13.8-25.3</t>
  </si>
  <si>
    <t>*cementerio caballito(fecha:lunes 27/05/2013)(hora: 13 a 14)</t>
  </si>
  <si>
    <t>Portegolpe(R.155)-Caimito(R.160)</t>
  </si>
  <si>
    <t>*queb.trapiche(fecha: miercoles 17/04/2013)(hora: 12:30 a 13:30)</t>
  </si>
  <si>
    <t>Cartagena(R.155)-Cartagena(Iglesia)</t>
  </si>
  <si>
    <t>15-22</t>
  </si>
  <si>
    <t>*queb.chupadero(fecha: miercoles 17/04/2013)(hora: 09:30 a 10:30)</t>
  </si>
  <si>
    <t>Cartagena(Iglesia)-Tempate(Iglesia)</t>
  </si>
  <si>
    <t>12.5 - 22.40</t>
  </si>
  <si>
    <t>*pte rio guayabo(fecha: miercoles 17/04/2013)(hora 09:30 a 10:30)</t>
  </si>
  <si>
    <t>Flamingo (Entrada Principal) (R.180) - Potrero (Entrada Principal)</t>
  </si>
  <si>
    <t>12-13.5</t>
  </si>
  <si>
    <t>*pte rio platanar(fecha: miercoles 17/04/2013)(hora 15:00 a 16:00)</t>
  </si>
  <si>
    <t>Potrero(Entrada Principal)-Cuesta Nuevo Colón (Lte. Cantonal)</t>
  </si>
  <si>
    <t>10.20-16</t>
  </si>
  <si>
    <t>*lectura km 9+400(fecha: miercoles 17/04/2013)(hora : 16:30 a 17:30)</t>
  </si>
  <si>
    <t>Cuesta Nuevo Colón (Lte. Cantonal) - Nuevo Colón (Plaza - Escuela)</t>
  </si>
  <si>
    <t>11-19</t>
  </si>
  <si>
    <t>Nuevo Colón (Plaza - Escuela) - Artola (Iglesia)</t>
  </si>
  <si>
    <t>14-20.6</t>
  </si>
  <si>
    <t>*iglesia de artola(fecha: jueves 18/04/2013)(hora: 12:00 a 13:00)</t>
  </si>
  <si>
    <t>Artola(Iglesia)-Sardinal(R.151)</t>
  </si>
  <si>
    <t>16.10-18.30</t>
  </si>
  <si>
    <t>Paso Tempisque (R.21) - San Blas (Cuadrante De La Escuela)</t>
  </si>
  <si>
    <t>10.3-18</t>
  </si>
  <si>
    <t>679</t>
  </si>
  <si>
    <t>PASO TEMPISQUE(0+100 MTS DESPUES INICIO RUTA)</t>
  </si>
  <si>
    <t>San Blas (Cuadrante De La Escuela) - Sardinal (R.151)</t>
  </si>
  <si>
    <t>14-21.6</t>
  </si>
  <si>
    <t>*lectura km 8+955(cementerio)(fecha: jueves 18/04/2013)(hora: 10:30 a 11:30)</t>
  </si>
  <si>
    <t>Cruz De Piedra(R.1) - Hacienda Santa Rosa (Casona Monumento Histórico)</t>
  </si>
  <si>
    <t>Santa Rita (R.1) - Cuajiniquil (R.937) (Entrada Principal)</t>
  </si>
  <si>
    <t>24-24.5</t>
  </si>
  <si>
    <t>279</t>
  </si>
  <si>
    <t>SANTA RITA(0+100 MTS DESPUES INICIO RUTA)</t>
  </si>
  <si>
    <t>Cuajiniquil(R.937)(Entrada Principal)- Bahia Cuajiniquil(Embarcadero)</t>
  </si>
  <si>
    <t>24-24</t>
  </si>
  <si>
    <t>*lectura km 10+500(fecha: martes 16/04/2013)(hora: 16:30 a 17:30)</t>
  </si>
  <si>
    <t>Las Pampas (R.163) (Río Juan De León) - Finca Bongo (Hacienda)</t>
  </si>
  <si>
    <t>13.0-16.5</t>
  </si>
  <si>
    <t>*quebrada triunfo(fecha: miercoles 29/05/2013)(hora: 11:30 a 12:30 y 14:15 a 15:15)</t>
  </si>
  <si>
    <t>Finca Bongo(Hacienda)-El Bongo(R.160)</t>
  </si>
  <si>
    <t>14-14.1</t>
  </si>
  <si>
    <t>*lectur km 15+300(fecha: miercoles 29/05/2013)(hora: 13:15 a 14:15)</t>
  </si>
  <si>
    <t>Potrerillos(R.1) - Quebrada Grande (Escuela)</t>
  </si>
  <si>
    <t>16.8-20.6</t>
  </si>
  <si>
    <t>276</t>
  </si>
  <si>
    <t xml:space="preserve">POTRERILLOS(0+100 MTS DESPUES INICIO RUTA) </t>
  </si>
  <si>
    <t>Quebrada Grande(Escuela)-Hacienda Los Ángeles(Portón)</t>
  </si>
  <si>
    <t>14-22.5</t>
  </si>
  <si>
    <t>*pte queb.grande(fecha: martes 16/04/2013)(hora: 10:15 a 11:15)</t>
  </si>
  <si>
    <t>Hacienda Los Ángeles(Portón)- Nueva Zelandia Quebrada Cucaracha Lte Prov.Guanacaste</t>
  </si>
  <si>
    <t>14,30-19,80</t>
  </si>
  <si>
    <t>*lectura km 18+000(fecha: martes 16/04/2013)(hora: 10:45 a 11:45)</t>
  </si>
  <si>
    <t>Nueva Zelandia (Quebrada Cucaracha)(Lte. Cantonal) - Dos Ríos (Iglesia)</t>
  </si>
  <si>
    <t>*lectura km 23+250(fecha: martes 16/04/2013)(hora: 12:00 a 13:00)</t>
  </si>
  <si>
    <t>Dos Ríos(Iglesia)-Brasilia(R.4)</t>
  </si>
  <si>
    <t>13.9-16</t>
  </si>
  <si>
    <t>*plaza de el encanto(fecha: martes 16/04/2013)(hora:13:30 a 14:30)</t>
  </si>
  <si>
    <t>Liberia(Paso Inferior Av. 0)(R. 1) - Parque Nacional Rincon De La Vieja (Sector Las Delicias)(Limite Parque)</t>
  </si>
  <si>
    <t>9.5-24.5</t>
  </si>
  <si>
    <t>*pte queb.danta(fecha: viernes 19/04/2013)(hora: 08:30 a 09:30)</t>
  </si>
  <si>
    <t>Parque Nacional Rincón De La Vieja(Sector Las Delicias)(Lte Parque)-Parque Nacional Rincón De La Vieja(Sector Santa Maria)(Cruce Administracion)</t>
  </si>
  <si>
    <t>*lectura km 16+700(fecha: jueves 18/04/2013)(hora: 16:30 a 17:30)</t>
  </si>
  <si>
    <t>Filadelfia (R.21) - La Guinea O El Viejo (Cuadrante Escuela)</t>
  </si>
  <si>
    <t>13.5-20.0</t>
  </si>
  <si>
    <t>*lectura km 18+000(fecha: miercoles 26/06/2013)(hora: 10:15 a 11:15)</t>
  </si>
  <si>
    <t>La Guinea O El Viejo (Cuadrante Escuela) - Ortega (Río Bolsón) (Lte. Cantonal)</t>
  </si>
  <si>
    <t>11.7-20</t>
  </si>
  <si>
    <t>*sin ubicación</t>
  </si>
  <si>
    <t>Ortega (Río Bolsón) (Lte. Cantonal) - Río Charco (Lte. Cantonal)</t>
  </si>
  <si>
    <t>12-15.5</t>
  </si>
  <si>
    <t>Río Charco(Lte Cant) -Talolinguita (Río Talolinguita)(Lte Cantonal)</t>
  </si>
  <si>
    <t>16.0-22.2</t>
  </si>
  <si>
    <t>Talolinguita (R.Talolinguita)( Lte. Cant)-Santa Bárbara(R.931)</t>
  </si>
  <si>
    <t>13-20.5</t>
  </si>
  <si>
    <t>Barrio San Martin, Nicoya (Ruta 150)-Quiriman(Plaza)</t>
  </si>
  <si>
    <t>8,40 - 23,00</t>
  </si>
  <si>
    <t>*lectura km 6+200(fecha: 24/09/2012)</t>
  </si>
  <si>
    <t>Bagaces(Paso Inferior R.1) - Bagatzi (Parque Nacional Palo Verde)(Sector Los Negritos)(Portón De Entrada)</t>
  </si>
  <si>
    <t>14.0-21.5</t>
  </si>
  <si>
    <t>295</t>
  </si>
  <si>
    <t>BAGACES(PTE RIO BAGACES)</t>
  </si>
  <si>
    <t>Cañas(R.1)-R.Bebedero (Entrada Hacienda Bocana)</t>
  </si>
  <si>
    <t>12.9-30.0</t>
  </si>
  <si>
    <t>256</t>
  </si>
  <si>
    <t>CAÑAS(0+100 MTS DESPUES CEMENTERIO DE CAÑAS)</t>
  </si>
  <si>
    <t>Jabilla Abajo(R.1)-San Juan (Río Higueron)(Lte Cantonal)</t>
  </si>
  <si>
    <t>*alcantarilla queb.caballos(fecha: viernes 12/07(2013)(hora: 08:30 a 09:30)</t>
  </si>
  <si>
    <t>San Juan (Rio Higueron)(Limite Cantonal)-San José(Iglesia)</t>
  </si>
  <si>
    <t>9.8-13.5</t>
  </si>
  <si>
    <t>*0+200 mts antes plaza de solania(fecha: jueves 11/07/2013)(hora: 09:30 a 10:30)</t>
  </si>
  <si>
    <t>San José(Iglesia)-Líbano(Cuadrante De Iglesia)</t>
  </si>
  <si>
    <t>9.0-16</t>
  </si>
  <si>
    <t>*lectura km 21+000(fecha: martes 09/07/2013)hora: 12:30 a 13:30)</t>
  </si>
  <si>
    <t>Líbano(Cuadrante De Iglesia) - Tilarán (R.145)</t>
  </si>
  <si>
    <t>9.0-14.0</t>
  </si>
  <si>
    <t>*puente queb.chiquito(fecha: martes 09/07/2013)(hora: 15:30 a 16:30)</t>
  </si>
  <si>
    <t>Cuatro Esquinas (Tilaran)(R.142)-Nuevo Tronadora(Cuadra Centro Población)</t>
  </si>
  <si>
    <t>16,20 - 18,0</t>
  </si>
  <si>
    <t>*alcantarilla rio san luis(fecha: martes 09/07/2013)(hora: 08:00 a 09:00)</t>
  </si>
  <si>
    <t>Nuevo Tronadora(Cuadra Centro Población)-Viejo Arenal(R.936)(Cruce Caño Negro)</t>
  </si>
  <si>
    <t>12,0-18,0</t>
  </si>
  <si>
    <t>*puente rio tronadora(fecha: martes 09/07/2013)(hora: 09:30 a 10:30)</t>
  </si>
  <si>
    <t>Viejo Arenal(R.926)(Cruce Caño Negro)-El Silencio(Iglesia)</t>
  </si>
  <si>
    <t>*hacienda ganadera las lomas(fecha: martes 09/07/2013)(hora: 12:00 a 13:00)</t>
  </si>
  <si>
    <t>El Silencio(Iglesia)-Tilarán(R.145)</t>
  </si>
  <si>
    <t>10.0-16.9</t>
  </si>
  <si>
    <t>*puente rio santa rosa(fecha: martes 09/07/2013)(hora: 14:30 a 15:30)</t>
  </si>
  <si>
    <t>Naranjos Agrios(R.142)-Tierras Morenas(Entrada Principal)</t>
  </si>
  <si>
    <t>16-20</t>
  </si>
  <si>
    <t>*lectura km 3+200(fecha: miercoles 10/07/2013)(hora: 09:00 a 10:00)</t>
  </si>
  <si>
    <t>Tierras Morenas(Entrada Principal)-Paraiso (Rio Corobici)(Lte. Cantonal)</t>
  </si>
  <si>
    <t>9.5-16.0</t>
  </si>
  <si>
    <t>*puente rio mayra(fecha: miercoles 10/07/2013)(hora: 10:30 a 11:30)</t>
  </si>
  <si>
    <t>Paraiso (Río Corobicí) (Lte. Cantonal) - Río Chiquito (R.6) (Calle El Muerto)</t>
  </si>
  <si>
    <t>*0+100 mts despues cruce a asentamiento nueva guatemala(fecha: 10/07/2013)(hora: 12:00 a 13:00)</t>
  </si>
  <si>
    <t>Río Seco(R.160)-Paraíso(Plaza-Escuela)</t>
  </si>
  <si>
    <t>12,40 - 23,70</t>
  </si>
  <si>
    <t>607</t>
  </si>
  <si>
    <t>DELICIAS(FRENTE ESCUELA)</t>
  </si>
  <si>
    <t>Paraíso(Plaza-Escuela)-Playa Junquillal(Parque Playa)</t>
  </si>
  <si>
    <t>12,40 - 14,50</t>
  </si>
  <si>
    <t>453</t>
  </si>
  <si>
    <t>PARAISO(PTE RIO SEQUITO)</t>
  </si>
  <si>
    <t>Barrio San Martín De San Antonio (R.906) - Pozo De Agua (Plaza)</t>
  </si>
  <si>
    <t>19-19.5</t>
  </si>
  <si>
    <t>*rio henchidero(fecha: jueves 23/05/2013)(hora: 13:45 a 14:45)</t>
  </si>
  <si>
    <t>Pozo De Agua (Plaza) - Puerto Humo(Río Tempisque)</t>
  </si>
  <si>
    <t>14-19</t>
  </si>
  <si>
    <t>*quebrada camaronal(fecha: jueves 23/05/2013)(hora:13 a 14)</t>
  </si>
  <si>
    <t>San Miguel(R.1)-Universidad Tecnica Nacional Estación Experimental Enrique Jiménez Núñez</t>
  </si>
  <si>
    <t>06/03</t>
  </si>
  <si>
    <t>10.8-15.30</t>
  </si>
  <si>
    <t>*lectura km 3+635(fecha: lunes 08/07/2013)(hora: 12:00 a 13:00)</t>
  </si>
  <si>
    <t>Santa Cruz (R.21) - Santa Bárbara(Río Santa Bárbara)</t>
  </si>
  <si>
    <t>05/05</t>
  </si>
  <si>
    <t>12.3-19.8</t>
  </si>
  <si>
    <t>636</t>
  </si>
  <si>
    <t>SANTA CRUZ(0+100 MTS DESPUES INICIO RUTA)</t>
  </si>
  <si>
    <t>Santa Bárbara(Río Santa Bárbara) - Guaitil (Quebrada Taburete) (Lte. Cantonal)</t>
  </si>
  <si>
    <t>05/04</t>
  </si>
  <si>
    <t>647</t>
  </si>
  <si>
    <t>GUAITIL(FRENTE PLAZA)</t>
  </si>
  <si>
    <t>Guaitil(Queb.Taburete)(Lte Cantonal)-Pozas(R.150)</t>
  </si>
  <si>
    <t>18.3-20.0</t>
  </si>
  <si>
    <t>*0+100 mts antes ruta 150(fecha: martes 25/06/2013)(hora: )</t>
  </si>
  <si>
    <t>Huacas(R.180)-Matapalo(Plaza)</t>
  </si>
  <si>
    <t>20.3</t>
  </si>
  <si>
    <t>316</t>
  </si>
  <si>
    <t>HUACAS(0+100 MTS DESPUES INICIO RUTA)</t>
  </si>
  <si>
    <t>Matapalo(Plaza)-Playa Grande(Hotel Las Tortugas)</t>
  </si>
  <si>
    <t>10-14.7</t>
  </si>
  <si>
    <t>581</t>
  </si>
  <si>
    <t xml:space="preserve">SALIDA MATAPALO(QUEB PIEDRA) </t>
  </si>
  <si>
    <t>Terciopelo(R.150)-Barco Quebrado(R.160)</t>
  </si>
  <si>
    <t>661</t>
  </si>
  <si>
    <t>SAN FERNANDO(FRENTE ESCUELA)</t>
  </si>
  <si>
    <t>La Cruz (R.1) (Clínica C.C.S.S) - El Jobo (Cruce Playa Rajada) (Cruce Playa Manzanillo)</t>
  </si>
  <si>
    <t>19.7</t>
  </si>
  <si>
    <t>*pte queb.tigre(fecha: 28/03/2012)</t>
  </si>
  <si>
    <t>Sangregado, La Fortuna San Carlos(R.142) - El Castillo(Río Aguas Gatas) (Lte. Cantonal)</t>
  </si>
  <si>
    <t>11.7-16.7</t>
  </si>
  <si>
    <t>*lectura km 2+330(fecha: jueves 12/09/2013)(hora: 08:30 a 09:30)</t>
  </si>
  <si>
    <t>El Castillo (Rio Aguas Gatas)(Limite Cantonal) - El Castillo (Rio Caño Negro)(Lte Provincial)</t>
  </si>
  <si>
    <t>*lectura km 10+500(fecha: jueves 12/09/2013)(hora: 10:00 a 11:00)</t>
  </si>
  <si>
    <t xml:space="preserve">El Castillo (Rio Caño Megro)(Limite Cantonal) - Viejo Arenal (R. 926) </t>
  </si>
  <si>
    <t>*lectura km 20+730(fecha: jueves 12/09/2013)(hora: 11:30 a 15:30)</t>
  </si>
  <si>
    <t>Cuajiniquil (R.914) - Área De Conservación Guanacaste (Sector Murciélago)</t>
  </si>
  <si>
    <t>10.0-22.3</t>
  </si>
  <si>
    <t>Las Vueltas, La Cruz (R.1) - La Libertad (Frontera Norte, Nicaragua)</t>
  </si>
  <si>
    <t>*alcantarilla queb.planes(fecha: 28/03/2012)</t>
  </si>
  <si>
    <t>La Cruz(R.935)-Conventillos(Frontera Nicaragua)</t>
  </si>
  <si>
    <t>10.3-17.3</t>
  </si>
  <si>
    <t xml:space="preserve">   DIRECCIÓN DE PLANIFICACIÓN SECTORIAL</t>
  </si>
  <si>
    <t>MEDIOS DE TRANSPORTES</t>
  </si>
  <si>
    <t>RUTAS DE TRAVESÍA</t>
  </si>
  <si>
    <t>(EN KM)</t>
  </si>
  <si>
    <t>TIPO/COND</t>
  </si>
  <si>
    <t>CONCRETO</t>
  </si>
  <si>
    <t>CARP ASF.</t>
  </si>
  <si>
    <t>T.SUPERF</t>
  </si>
  <si>
    <t>T.S.SIM</t>
  </si>
  <si>
    <t>LASTRE</t>
  </si>
  <si>
    <t>TIERRA</t>
  </si>
  <si>
    <t>TOTAL</t>
  </si>
  <si>
    <t>BUENO</t>
  </si>
  <si>
    <t>REGULAR</t>
  </si>
  <si>
    <t>MALO</t>
  </si>
  <si>
    <t xml:space="preserve">TOTAL CARPETA, TRATAMIENTOS SUPERFICIALES MÚLTIPLE Y SIMPLE    =  </t>
  </si>
  <si>
    <t>LONGITUD DE LA RED VIAL NACIONAL Y CALLES DE TRAVESÍA</t>
  </si>
  <si>
    <t>(En Km)</t>
  </si>
  <si>
    <t>TIPO DE SUPERFICIE</t>
  </si>
  <si>
    <t>RED VIAL NACIONAL</t>
  </si>
  <si>
    <t>CALLES DE TRAVESÍA</t>
  </si>
  <si>
    <t>NACIONAL Y TRAVESÍAS</t>
  </si>
  <si>
    <t>CARPETA ASFÁLTICA</t>
  </si>
  <si>
    <t>TRATAMIENTO SUPERFICIAL MÚLTIPLE</t>
  </si>
  <si>
    <t>TRATAMIENTO SUPERFICIAL SIMPLE</t>
  </si>
  <si>
    <t>SECRETARÍA DE PLANIFICACIÓN SECTORIAL</t>
  </si>
  <si>
    <t>PLANIFICACIÓN ESTRATEGíCA</t>
  </si>
  <si>
    <t>RUTA</t>
  </si>
  <si>
    <t>LONGITUD</t>
  </si>
  <si>
    <t>HORMIGON</t>
  </si>
  <si>
    <t>CARPETA ASFALTICA</t>
  </si>
  <si>
    <t>TPDA</t>
  </si>
  <si>
    <t>MINISTERIO DE OBRAS PÚBLICAS Y TRANSPORTES</t>
  </si>
  <si>
    <t>a</t>
  </si>
  <si>
    <t>DIRECCIÓN DE PLANIFICACIÓN SECTORIAL</t>
  </si>
  <si>
    <t xml:space="preserve"> RED VIAL NACIONAL POR RUTA Y CONDICIÓN</t>
  </si>
  <si>
    <t xml:space="preserve">  TRATAMIENTO SUPERFICIAL</t>
  </si>
  <si>
    <t xml:space="preserve">  TRATAMIENTO SIMPLE</t>
  </si>
  <si>
    <t>ASFALTO</t>
  </si>
  <si>
    <t>FECHA</t>
  </si>
  <si>
    <t>DERE</t>
  </si>
  <si>
    <t>PTES</t>
  </si>
  <si>
    <t>TIPO</t>
  </si>
  <si>
    <t>No</t>
  </si>
  <si>
    <t>ANCHO</t>
  </si>
  <si>
    <t>NO HAY TPD</t>
  </si>
  <si>
    <t>ALI</t>
  </si>
  <si>
    <t>ESTRUC</t>
  </si>
  <si>
    <t>VEH</t>
  </si>
  <si>
    <t>SECCION</t>
  </si>
  <si>
    <t>REG</t>
  </si>
  <si>
    <t>PROV</t>
  </si>
  <si>
    <t>CANT</t>
  </si>
  <si>
    <t>(KM)</t>
  </si>
  <si>
    <t>DESCRIPCION DE SECCIÓN</t>
  </si>
  <si>
    <t>INV</t>
  </si>
  <si>
    <t>REC</t>
  </si>
  <si>
    <t>VIA</t>
  </si>
  <si>
    <t>INADEC.</t>
  </si>
  <si>
    <t>TERR</t>
  </si>
  <si>
    <t>SUP</t>
  </si>
  <si>
    <t>CAR</t>
  </si>
  <si>
    <t>ESP</t>
  </si>
  <si>
    <t>VEL</t>
  </si>
  <si>
    <t>NEA</t>
  </si>
  <si>
    <t>PEN</t>
  </si>
  <si>
    <t>VISIB</t>
  </si>
  <si>
    <t>SEÑAL</t>
  </si>
  <si>
    <t>DREN</t>
  </si>
  <si>
    <t>PAVI</t>
  </si>
  <si>
    <t>KM</t>
  </si>
  <si>
    <t>Barrio Mexico CT.10103 (Av. 9, C. 26)Eje Av. 7 - Barrio Santa Terecita (R.218)(Av. 3A  C 23)</t>
  </si>
  <si>
    <t>12,50 - 14,0</t>
  </si>
  <si>
    <t>San Pedro (CT 10104)(Av 8 C 45)(Eje Av 8) -  Los Yoses (Av 8 c 33)(Limite Cantonal)</t>
  </si>
  <si>
    <t>14,0 - 19,10</t>
  </si>
  <si>
    <t>Los Yoses (Av. 8 C. 33)(Lte. Cantonal) - Sabana Este ( R 27)(Av. 4 C. 42)</t>
  </si>
  <si>
    <t>14,0 - 14,10</t>
  </si>
  <si>
    <t>Santa Teresita(R.218)(Av.  11 C.23)(Eje  Av 9)-Barrio Americas (calle Hungria Libre)(R.1)(Av. 9 Ca. 42)</t>
  </si>
  <si>
    <t>14.50</t>
  </si>
  <si>
    <t>Sabana Este (R, 27)(Gimnasio Nacional)(Av. 10 C. 42)(eje Av. 10) - B. Francisco Peralta (Av. 10)(C. 33)(Lte. Cantonal)</t>
  </si>
  <si>
    <t>18.0 - 18.30</t>
  </si>
  <si>
    <t>B. Francisco Peralta (Av. 10 C. 33)(Lte. Cantonal) - Rio Ocloro (Limite Cantonal)</t>
  </si>
  <si>
    <t>12.50 -19.1</t>
  </si>
  <si>
    <t>Rio Ocloro (Lte. Cantonal) - Curridabat ( C.C. Plaza del Sol)(R.2 )</t>
  </si>
  <si>
    <t>17,0  - 18,0</t>
  </si>
  <si>
    <t>El Pacifico(R.214)(R.215)(EJE C. 0)-Rio Torres (Limite Cantonal)</t>
  </si>
  <si>
    <t>Rio Torres (Limite Cantonal) - Tournon (R. 5 - R. 108)</t>
  </si>
  <si>
    <t>17.0 - 18.0</t>
  </si>
  <si>
    <t>Barrio Amon ( CT 10103)(Av 9 C. 1 )(Eje C.1 ) - El Pacifico (R 215)(Av. 20)(C. 1)</t>
  </si>
  <si>
    <t>11,20 - 12,0</t>
  </si>
  <si>
    <t>B. Amon  (CT 10103)(Eje C. 9)(Av 9 C. 7) (Hotel Don Carlos)-Plaza Gonzalez Viquez (R. 215 )(Av. 2  C. 9)(Cruce Ferrocarril)</t>
  </si>
  <si>
    <t>12 ,0</t>
  </si>
  <si>
    <t>B. Iglesias Flores(Eje C.10)(R.108) (Servicentro J.S.M)-Cristo Rey(R.214)(Av. 34, C. 10)</t>
  </si>
  <si>
    <t>10,30 - 14,0</t>
  </si>
  <si>
    <t>Plaza Gonzalez Viquez Eje C. 11 (R.209)(Av. 22 C. 13) Ferreteria El Pipiolo - B. Amon Parque Espana CT 10101 Av. 7 C. 11A (Casa Amarilla)</t>
  </si>
  <si>
    <t>12,40-24,0</t>
  </si>
  <si>
    <t>Cristo Rey (Eje C. 12)( R. 214)(Av. 34 Diagonal 32) - B. Iglesia Flores ( CT 10103)(ct. 10108)(Av. 9 C. 10)(Antigua Botica Solera)</t>
  </si>
  <si>
    <t>13,6 - 14,0</t>
  </si>
  <si>
    <t>Barrio La California(Eje Av. 1)(R.218)(Av. 1 C. 23)-Sabana Este(R.1) (Av. 3 C. 42)</t>
  </si>
  <si>
    <t>14,0-13,0</t>
  </si>
  <si>
    <t>San Francisco Dos Rios (R 207)(Av 60)(C. 49)(Fresas) - Barrio Los Sauces, San Jose (R 209)(Av 60, C 21)</t>
  </si>
  <si>
    <t>13, 90 - 14,00</t>
  </si>
  <si>
    <t>Los Anonos(R.167) - Pavas(R.104)</t>
  </si>
  <si>
    <t>*</t>
  </si>
  <si>
    <t>Pavas (R.104) - Terminal Aeropuerto Tobias Bolanos</t>
  </si>
  <si>
    <t>20 , 00</t>
  </si>
  <si>
    <t xml:space="preserve">Frente a Corporación CEFA S.A </t>
  </si>
  <si>
    <t>Zapote (R 204) (C. 41) (b.comunica.com) - Zapote (Rio Ocloro) (Limite Cantonal)</t>
  </si>
  <si>
    <t>15 , 00</t>
  </si>
  <si>
    <t>Falta poner localización</t>
  </si>
  <si>
    <t>Zapote (Rio Ocloro)(Limite Cantonal) - Los Yoses Av 10 C.T 10104 (C. 41)</t>
  </si>
  <si>
    <t>Colonia 15 de Sept(R.39)(Pte. Peatonal) - San Sebastian (R.214)</t>
  </si>
  <si>
    <t>13,90 - 14,00</t>
  </si>
  <si>
    <t>Barrio La California (R.2) (R 218)(Av. 2A C 29)(Pollos KFC) - Zapote (R. 204)</t>
  </si>
  <si>
    <t>Rio Torres ( Radial ICE)(R. 1) (C. 60) - Sabana Norte ( R. 104)( Av. 3A)</t>
  </si>
  <si>
    <t>13.70 - 14,0</t>
  </si>
  <si>
    <t>Lectura Odometro KM 0+330</t>
  </si>
  <si>
    <t xml:space="preserve">Uruca (R. 3)Puente Juan Pablo ll - Uruca (Vetrasa) (R.108) </t>
  </si>
  <si>
    <t>Lectura Odometro KM 0+250</t>
  </si>
  <si>
    <t>Calle el Llano Escazu (R.177) Escazu - Los Anonos (R.177)</t>
  </si>
  <si>
    <t>10,60 - 11.70</t>
  </si>
  <si>
    <t>Frente a Centro Cultural Arte y Ciecia</t>
  </si>
  <si>
    <t>Escazu (Ruta 27)(Multiplaza)  - Guachipelin (R. 310)</t>
  </si>
  <si>
    <t>Loma Linda de San Jeronimo, Desamparados(R.213) - El cruce, Desamparados (R. 209)</t>
  </si>
  <si>
    <t>Desamparados(R.207)-Gravilias Quebrada Caliente(Limite Distrital)</t>
  </si>
  <si>
    <t>20, 00</t>
  </si>
  <si>
    <t>Gravilias Quebrada Caliente (Limite Distrital)-B. Fatima, Desamparados (R.212)</t>
  </si>
  <si>
    <t>El Alto Guadalupe Goicoechea (R.218) - Ipis (Cuidadela Facio) ( R.218) Iglesia</t>
  </si>
  <si>
    <t>10 - 16,40</t>
  </si>
  <si>
    <t>Barrio Pilar Jimenez(R.201) (R.109) (El Dorado) - Barrio San Gerardo(R.200) (Novacentro)</t>
  </si>
  <si>
    <t>12,40-14,20</t>
  </si>
  <si>
    <t>Frente a Café Volio</t>
  </si>
  <si>
    <t>Alajuelita (R.105) - Urbanizacion La Aurora (R.177)</t>
  </si>
  <si>
    <t>13,6 - 15,5</t>
  </si>
  <si>
    <t>Centro Educativo Monterrey</t>
  </si>
  <si>
    <t>Cinco Esquinas (R.100) - Llorente(R.101)</t>
  </si>
  <si>
    <t>8.00 - 14,30</t>
  </si>
  <si>
    <t>San Blas (R.102) Iglesia - El Carmen de San Vicente (R.117)</t>
  </si>
  <si>
    <t>14,60 - 24</t>
  </si>
  <si>
    <t>Guadalupe Barrio Minerva (R.218) - Quebrada Barreal (Limite Cantonal)</t>
  </si>
  <si>
    <t>Puente Rio Torres</t>
  </si>
  <si>
    <t xml:space="preserve"> *Ojo</t>
  </si>
  <si>
    <t>Quebrada Barreal(Limite Cantonal) - San Vicente Moravia (R.102)</t>
  </si>
  <si>
    <t>Rio Purral</t>
  </si>
  <si>
    <t>Fuentes de Montes de Oca (R.203) - San Pedro Montes de Oca (R.2)</t>
  </si>
  <si>
    <t>13,20 - 25,40</t>
  </si>
  <si>
    <t>Betania (R.202) Rotonda - Barrio Saprissa  (C.T.11501)</t>
  </si>
  <si>
    <t>12,20-16,0</t>
  </si>
  <si>
    <t>Lourdes de Montes de Oca (R.203) - Monterrey de Montes de Oca C.T 11505</t>
  </si>
  <si>
    <t>12,20-15,60</t>
  </si>
  <si>
    <t>El Cristo Sabanilla (R.203) - Fuentes de Montes de Oca (Lanamme) C.T11501</t>
  </si>
  <si>
    <t>11,60 -19</t>
  </si>
  <si>
    <t>Guadalupe, Goicoechea (B. La Robert) (R.218) - B. la Robert  Limite Cantonal (Rio Torres)( Rio Purral)</t>
  </si>
  <si>
    <t>12,40-20,90</t>
  </si>
  <si>
    <t>B. la Robert  Limite Cantonal (Rio Torres)( Rio Purral)-  Sabanilla (R. 202)(Gimnacio del Este)( La Cosecha)</t>
  </si>
  <si>
    <t>13,20-14,30</t>
  </si>
  <si>
    <t>Sabanilla (Rest. La Choza del Indio)(R.202) - Sabanilla Limite Cantonal (Rio Torres)</t>
  </si>
  <si>
    <t>Sabanilla Limite Cantonal (Rio Torres) - El Carmen, Mata de Platano Tanques AYA (R.205)</t>
  </si>
  <si>
    <t>Frente a al Farmacia Paso Real</t>
  </si>
  <si>
    <t>Betania, Rotonda de la Bandera (R.39) - Los Yoses (R.2)</t>
  </si>
  <si>
    <t>13,40-16,50</t>
  </si>
  <si>
    <t>Iglesia San Rafael</t>
  </si>
  <si>
    <t>Betania Rotonda La Bandera (R39) - Boulevard Barrio Dent (R.2)</t>
  </si>
  <si>
    <t>25,00 - 27, 03</t>
  </si>
  <si>
    <t>En la Quebrada</t>
  </si>
  <si>
    <t>Barrio Dent Boulevard (C.T 11509)  - San Pedro Facultad de Derecho U.C.R(R.39)</t>
  </si>
  <si>
    <t>14 , 20</t>
  </si>
  <si>
    <t>Minerva 100 después del Megasuper</t>
  </si>
  <si>
    <t>La Paulina(Piscinas UCR)R. 202 - Vargas Araya(Barrio Gonzalez Flores) C.T 11505</t>
  </si>
  <si>
    <t>10,50 - 13,70</t>
  </si>
  <si>
    <t>Los Yoses (R2)(C35) - Los Yoses (C37)(C.Los Negritos)(LímiteCantonal)</t>
  </si>
  <si>
    <t>Iglesia Sta Lucia</t>
  </si>
  <si>
    <t>Los Yoses (C37)(C.Los Negritos)(Límite Cantonal) - Los Yoses (R2)(C45)(Marginal)</t>
  </si>
  <si>
    <t>Frente al Taller Cartin Blanco</t>
  </si>
  <si>
    <t>Sabanilla Centro (Parque)(R.202) - Sabanilla Alma Mater C.T 11506)</t>
  </si>
  <si>
    <t xml:space="preserve">Faculta Agronomia U C R </t>
  </si>
  <si>
    <t>Curridabat (R.2)(POPS) - Curridabat(R.215)(Cafe Maravilloso)</t>
  </si>
  <si>
    <t>Lectura KM 0+400</t>
  </si>
  <si>
    <t>San Francisco de Dos Rios (R.211) - Curridabat (R.210)</t>
  </si>
  <si>
    <t>13,90 - 18,70</t>
  </si>
  <si>
    <t>Cruce Ferrocarril KM 0+920</t>
  </si>
  <si>
    <t>Curridabat La Galera (R.2) - Guayabos (R.221)</t>
  </si>
  <si>
    <t>12 , 90</t>
  </si>
  <si>
    <t>Curridabat (R.210)(Av. 4)(C 3) - Curridabat  (C.T 11802)(Av. 6)</t>
  </si>
  <si>
    <t>13.10 - 13.50</t>
  </si>
  <si>
    <t>Curridabat (Este Av. 1 C 1)(R.215) - Curridabat C.T 11802 (Av. 6 C. 1)</t>
  </si>
  <si>
    <t>14.0 - 14.20</t>
  </si>
  <si>
    <t>Zapote Archivo Nacional(Limite Cantonal) - Curridabat (Jose Maria Zeledon) (CT 11801)</t>
  </si>
  <si>
    <t>14 , 00</t>
  </si>
  <si>
    <t>Zapote (Ruta 205)(Av 30 diagonal 26 (Centro Comercial Plaza del Castillo) -  Zapote Archivo Nacional (Lte. Cantonal)</t>
  </si>
  <si>
    <t>14,10-14,50</t>
  </si>
  <si>
    <t>Antigua Gerber - Centro Cult Centro Americano</t>
  </si>
  <si>
    <t>Alajuela (B. Tropicana)(R.3,Av-10,C.3)-Alajuela(B. El Carmen)(R.124,Av.10,C.10)</t>
  </si>
  <si>
    <t>Aguas Zarcas (Ruta 140) - Aguas Zarcas (Ruta 250)</t>
  </si>
  <si>
    <t>16,50 - 27,60</t>
  </si>
  <si>
    <t>Entronque R-140 y R-250</t>
  </si>
  <si>
    <t>Barrio Los Angeles, Cartago Ruta 10 (Av. 4 / C.15)-Cartago (AV 2)(c 14)(Parque)</t>
  </si>
  <si>
    <t>11-14</t>
  </si>
  <si>
    <t xml:space="preserve">     Tres rios frente al bco nacional</t>
  </si>
  <si>
    <t>La Joya Cartago (R.236) Av. 4 C. 26 Cementerío - Barrio Los Angeles Cartago (Liceo Vicente Lachner)(R.10)(Av. 4 C. 13)</t>
  </si>
  <si>
    <t>13,30-13,50</t>
  </si>
  <si>
    <t>Frente a servicentro Tinoco Tre Rios</t>
  </si>
  <si>
    <t>Barrio Los Angeles, Cartago Basilica(Ruta 233)(Av. 1 / C15A)-Barrio La Joya, Cartago(R236)(AV. 1/ C 26)</t>
  </si>
  <si>
    <t>13,6 - 14,5</t>
  </si>
  <si>
    <t>Frente al bco Popular Ruinas</t>
  </si>
  <si>
    <t>Cartago CT. 30103  Av 1 C. 6 - Cartago B. Fatima  (Ruta 236)</t>
  </si>
  <si>
    <t>13.50-18.90</t>
  </si>
  <si>
    <t>50 mts antes sucursal de buses Cartago</t>
  </si>
  <si>
    <t>La Turbina (R219) - Pitahaya (C.T. 30108) Limite Cantonal</t>
  </si>
  <si>
    <t>13.80 - 20.5</t>
  </si>
  <si>
    <t xml:space="preserve">Tejar del Guarco Lte </t>
  </si>
  <si>
    <t>Pitahaya (C.T .30108) Limite Cantonal - Tejar del Guarco (Escuela)</t>
  </si>
  <si>
    <t>10.30-16.50</t>
  </si>
  <si>
    <t>Queb el Molino</t>
  </si>
  <si>
    <t>Cartago (C.T 30105), Hospital Max Peralta (Av. 10 -  C.4) - Cartago Barrio El Carmen (C.T 30105)</t>
  </si>
  <si>
    <t>13.4 - 14.60</t>
  </si>
  <si>
    <t>Frente a las Ofinas del IDA</t>
  </si>
  <si>
    <t>Guadalupe de Cartago(R.236) - Interseccion Ruta 2 (Escosa)</t>
  </si>
  <si>
    <t>14,7-15,8</t>
  </si>
  <si>
    <t>Fte Escuela Pedagogica rafael Hernadaz</t>
  </si>
  <si>
    <t>Tejar del Guarco(R.228) - Tejar del Guarco (Limite Cantonal) (Servicio Mecanico Aguilar)</t>
  </si>
  <si>
    <t>14.4 - 14.6</t>
  </si>
  <si>
    <t>Colegio Francisca Carrasco</t>
  </si>
  <si>
    <t>Tejar del Guarco (Limite Cantonal)(Servicio Mecanico Aguilar) - San Francisco Agua Caliente(R. 231)</t>
  </si>
  <si>
    <t>11,50 - 16,00</t>
  </si>
  <si>
    <t>Frente al Plantel del MOPT</t>
  </si>
  <si>
    <t>Paraiso (Ruta 10) - Paraiso ( B. Llanos de Santa Lucia) (R.10)</t>
  </si>
  <si>
    <t>12.30 - 17.1</t>
  </si>
  <si>
    <t>Tres Rios La Union (R251)(Municipalidad) - Tres Rios, La Union (R251) (Soda Seydi)</t>
  </si>
  <si>
    <t>11,30 - 15,01</t>
  </si>
  <si>
    <t>Frente a la Iglesia de Asunsión</t>
  </si>
  <si>
    <t>Tres Rios La Union (R.251) - Tres Rios La Union (R2)(Plantel Municipal)</t>
  </si>
  <si>
    <t>11 - 13.2</t>
  </si>
  <si>
    <t>Frente  Aya ClinicaCCSS</t>
  </si>
  <si>
    <t>Sn Rafael de Oreamuno(Restaurant Zurqui)(R.233)Av. 17A C. 33 - San Rafael Oreamuno (R.233)(Diagonal 1)</t>
  </si>
  <si>
    <t>12.7 - 14.2</t>
  </si>
  <si>
    <t>Fte al Bco Nac San  Rafael de Oreamuno</t>
  </si>
  <si>
    <t>Caballo Blanco (R.10)(Estacion Servicio Los Angeles) - San Rafael de Oreamuno(R.233)</t>
  </si>
  <si>
    <t>13,40 - 17,80</t>
  </si>
  <si>
    <t>Antiguo Cruce de Ferrocarril</t>
  </si>
  <si>
    <t>La Fuente Paraíso (Ruta 10) - Calle de Fuentes (Limite Cantonal)</t>
  </si>
  <si>
    <t>8, 20 - 14,10</t>
  </si>
  <si>
    <t>Museo Escultorico Jesus Jimenez</t>
  </si>
  <si>
    <t>Calle de Fuentes (Limite Cantonal) - Boqueron (R.230)</t>
  </si>
  <si>
    <t>8.0-10.10</t>
  </si>
  <si>
    <t>Frente al Cementerio</t>
  </si>
  <si>
    <t>Tejar del Guarco(Bar Reno City) (R.228) - Pueblo Nuevo del Guarco(R.2)</t>
  </si>
  <si>
    <t>14,1 - 15,80</t>
  </si>
  <si>
    <t>Radial Castella (R.1) - Barreal (R.106)</t>
  </si>
  <si>
    <t>13,50 - 16</t>
  </si>
  <si>
    <t>Pitahaya (R.106) - La Aurora (R.111)</t>
  </si>
  <si>
    <t>14,60 - 17,40</t>
  </si>
  <si>
    <t>Lectura Odometro 0,375</t>
  </si>
  <si>
    <t>Santo Tomas, STO Domingo, Heredia (R. 116) - Barrio El Socorro, STO Domingo (R. 117)</t>
  </si>
  <si>
    <t>10,50 - 13,30</t>
  </si>
  <si>
    <t>Lectura Odometro KM0+350</t>
  </si>
  <si>
    <t>Radial Intel (Pte. Intel)(R. 1) - Calle Rivera (Boulevard Intel)(R. 129)</t>
  </si>
  <si>
    <t>Asuncion (R.111) - Calle Don Chico (Testigos de Jehova )(Calle Arbolito)(C.T. 40713)</t>
  </si>
  <si>
    <t>Radial Intel KM 0+400</t>
  </si>
  <si>
    <t>Calle La Rivera Radial Firestone(R.129) - Calle El Avion  Intel (R.129)</t>
  </si>
  <si>
    <t>14,3 - 22,5</t>
  </si>
  <si>
    <t>Quebrada Seca</t>
  </si>
  <si>
    <t>Paso Canoas (R. 238)(Dreams Antiguo Bar Kartier) - Paso Canoas (R2)(Parada Taxis Paso Canoas)</t>
  </si>
  <si>
    <t>13,20 - 22,80</t>
  </si>
  <si>
    <t>Guapiles (R.32)Hotel Talamanca - Guapiles, Camino Cant 7-02-002</t>
  </si>
  <si>
    <t>14 - 14,10</t>
  </si>
  <si>
    <t>Frente a la Universidad Florencio del Castillo</t>
  </si>
  <si>
    <t>Barrio Tournon, 100 metros Norte de Buses del Caribe (C.T 10106) - Barrio Amon (Hotel La Oficina )(C.T 10106)</t>
  </si>
  <si>
    <t>13,70 - 16,10</t>
  </si>
  <si>
    <t>Plantel MOPT, Santo Domingo (R. 5)  -  MCDonalds, Santon Domingo (R. 5)</t>
  </si>
  <si>
    <t>Servicentro CASAQUE (R. 113)  -   Pirro (R.3)</t>
  </si>
  <si>
    <t>14, 70</t>
  </si>
  <si>
    <t>Barrio Corazón de Jesus (R. 113) -  Entronque Ruta Nacional N. 3</t>
  </si>
  <si>
    <t>11, 70</t>
  </si>
  <si>
    <t>Entronque Ruta 115 San Pablo, Parque Iglesia  -  Entronque R. 5 Heredia, Rio Pirro</t>
  </si>
  <si>
    <t>10,7 - 15</t>
  </si>
  <si>
    <t>Mas x Menos San Pablo entronque Ruta 5    - San Pablo, entronque Ruta 115</t>
  </si>
  <si>
    <t>Bar Pepe, San Pablo Entronque Ruta 5   -  San Pablo , entronque CT. 40902</t>
  </si>
  <si>
    <t>11,15 - 12,2</t>
  </si>
  <si>
    <t>Entronque Ruta 5 Santo Domingo 100 m Oeste de la Plaza  -  Entronque Ruta 5 Santo Domingo 100 m Norte de La Cruz Roja</t>
  </si>
  <si>
    <t xml:space="preserve">Entronque Ruta 5 Santo Domingo 40 m Norte Bomberos  -  Entronque Ruta 5 Santo Domingo 50 m Sur de la Bomba </t>
  </si>
  <si>
    <t>Tibas San Jeronimo Ruta 5  -  Tibas, San Juan Ruta 5</t>
  </si>
  <si>
    <t>Servicentro Las Aguilas, Guadalupe Ruta 218  -  Cruce Moravia, Guadalupe Ruta 218</t>
  </si>
  <si>
    <t>100 m Este Municipalidad de Goicohechea , Guadalupe Ruta 218  -  Rio Torres, Limite Cantonal</t>
  </si>
  <si>
    <t>Rio Torres, Limite Cantonal -  Rotonda Betania, Montes de Oca Ruta 202</t>
  </si>
  <si>
    <t>12 - 14</t>
  </si>
  <si>
    <t>Biblioteca Publica, Moravia San Vicente Ruta 102   -   SYKES, Moravia Ruta 200</t>
  </si>
  <si>
    <t>Barrio San Roque, Cuidad Quesada (Liceo San Carlos)( proyecto Radial 181) -  Barrio Lourdes, Cuidad Quesada ( Estacion de Servicio  Loyva S.A) (Ruta 141)</t>
  </si>
  <si>
    <t>Barrio San Martin. Cuidad Quesada ( Boutique SO) (Ruta 140) - Barrio San Roque, Cuidad Quesada (Pollos a la Lena # 4) (Ruta 140)</t>
  </si>
  <si>
    <t>14,20 - 14,10</t>
  </si>
  <si>
    <t>Cuidad Quesada, Centro ( Edificio Senorial R. 141) - Barrio San Martin, Cuidad Quesada ( Estadio Carlos Ugalde)( R. 140)</t>
  </si>
  <si>
    <t>Bajo Rodriguez Ruta 702 - Puente Lte. Cantonal</t>
  </si>
  <si>
    <t xml:space="preserve">Puente Lte. Cantonal - Santa Clara, Ruta 141  </t>
  </si>
  <si>
    <t>Curridabat (Ruta 2/Calle 97)(Calle Malinche) - Curidabat (Ruta 221/Avenida 32(Calle El Dorado)</t>
  </si>
  <si>
    <t>13,7  - 14,00</t>
  </si>
  <si>
    <t>Curridabat (Ruta 2) (INTUS CFIA) - Curridabat (Ruta 221) (Pequeno Mundo)</t>
  </si>
  <si>
    <t>18,1  - 22,2</t>
  </si>
  <si>
    <t>San Pablo, Hogar de Ancianos (Ruta 5) - San Pablo, Plaza Deportes  La Puebla ( C.T 40902)</t>
  </si>
  <si>
    <t>Curridabat (Ruta 2)(McDonalds) - Curridabat (C.T 11807)(Avenida 26 / Calle 75)</t>
  </si>
  <si>
    <t>Hatillo 2(Int. Ruta 176)(Av. 24/Calle 44) - Hatillo 8 (Int. Ruta 39)</t>
  </si>
  <si>
    <t>Hatillo 8(Int R.39-Hatillo 7 (Av. 28)</t>
  </si>
  <si>
    <t>Hatillo 6 (Av. 28 B/ Calle 7)- Hatillo (Int. R. 39)</t>
  </si>
  <si>
    <t>Hatillo (Int. R. 39)- Hatillo (R. 176) (Av.Central/Final Boulevard)</t>
  </si>
  <si>
    <t>San Francisco de Dos Rios (R.204)(Av. 3) - San Francisco de Dos Rios (R. 211)(Calle 43)</t>
  </si>
  <si>
    <t>Barrio El Carmen (R. 218) ( Eje Av.3) - B. El Carmen (C.T. 10107)</t>
  </si>
  <si>
    <t>16,00 - 30,6</t>
  </si>
  <si>
    <t>Barranca (R. 17)(Esc. Augusto Colombari) - Barranca(R.23)(Cementerio)</t>
  </si>
  <si>
    <t>14,7-18/65</t>
  </si>
  <si>
    <t>AÑO 2019</t>
  </si>
  <si>
    <t xml:space="preserve">RED VIAL NACIONAL LONGITUD TOTAL </t>
  </si>
  <si>
    <t>RESUMEN POR PROVINCIA Y CANTÓN</t>
  </si>
  <si>
    <t>LONGITUD TOTAL DE LA RED EN KILÓMETROS</t>
  </si>
  <si>
    <t>TOTAL  SAN JOSÉ</t>
  </si>
  <si>
    <t>Actualizado</t>
  </si>
  <si>
    <t>Codigo</t>
  </si>
  <si>
    <t>Nombre</t>
  </si>
  <si>
    <t>RVC Longitud en km</t>
  </si>
  <si>
    <t>San José</t>
  </si>
  <si>
    <t xml:space="preserve">Escazú </t>
  </si>
  <si>
    <t>Desamparados</t>
  </si>
  <si>
    <t>Puriscal</t>
  </si>
  <si>
    <t>Tarrazú</t>
  </si>
  <si>
    <t>Aserrí</t>
  </si>
  <si>
    <t>Mora</t>
  </si>
  <si>
    <t xml:space="preserve">Goicoechea </t>
  </si>
  <si>
    <t>Santa Ana</t>
  </si>
  <si>
    <t>Alajuelita</t>
  </si>
  <si>
    <t>Vazquez de Coronado</t>
  </si>
  <si>
    <t>Acosta</t>
  </si>
  <si>
    <t xml:space="preserve">Tibás </t>
  </si>
  <si>
    <t xml:space="preserve">Moravia </t>
  </si>
  <si>
    <t>Montes de Oca</t>
  </si>
  <si>
    <t xml:space="preserve">Turrubares </t>
  </si>
  <si>
    <t xml:space="preserve">Dota </t>
  </si>
  <si>
    <t xml:space="preserve">Curridabat </t>
  </si>
  <si>
    <t xml:space="preserve">Pérez Zeledón </t>
  </si>
  <si>
    <t xml:space="preserve">León Cortes Castro </t>
  </si>
  <si>
    <t>TOTAL ALAJUELA</t>
  </si>
  <si>
    <t>Alajuela</t>
  </si>
  <si>
    <t>San Ramón</t>
  </si>
  <si>
    <t>Grecia</t>
  </si>
  <si>
    <t>San Mateo</t>
  </si>
  <si>
    <t>Atenas</t>
  </si>
  <si>
    <t>Naranjo</t>
  </si>
  <si>
    <t>Palmares</t>
  </si>
  <si>
    <t>Poás</t>
  </si>
  <si>
    <t>Orotina</t>
  </si>
  <si>
    <t>San Carlos</t>
  </si>
  <si>
    <t>Alfaro Ruíz</t>
  </si>
  <si>
    <t>Valverde Vega</t>
  </si>
  <si>
    <t>Upala</t>
  </si>
  <si>
    <t>Los Chiles</t>
  </si>
  <si>
    <t>Guatuso</t>
  </si>
  <si>
    <t>TOTAL CARTAGO</t>
  </si>
  <si>
    <t>Cartago</t>
  </si>
  <si>
    <t>Paraíso</t>
  </si>
  <si>
    <t>La Unión</t>
  </si>
  <si>
    <t>Jiménez</t>
  </si>
  <si>
    <t>Turrialba</t>
  </si>
  <si>
    <t>Alvarado</t>
  </si>
  <si>
    <t>Oreamuno</t>
  </si>
  <si>
    <t>El Guarco</t>
  </si>
  <si>
    <t>TOTAL HEREDIA</t>
  </si>
  <si>
    <t>Heredia</t>
  </si>
  <si>
    <t>Barva</t>
  </si>
  <si>
    <t>Santo Domingo</t>
  </si>
  <si>
    <t>Santa Bárbara</t>
  </si>
  <si>
    <t>San Rafael</t>
  </si>
  <si>
    <t>San Isidro</t>
  </si>
  <si>
    <t>Belén</t>
  </si>
  <si>
    <t>Flores</t>
  </si>
  <si>
    <t>San Pablo</t>
  </si>
  <si>
    <t>Sarapiquí</t>
  </si>
  <si>
    <t>TOTAL GUANACASTE</t>
  </si>
  <si>
    <t>Liberia</t>
  </si>
  <si>
    <t>Nicoya</t>
  </si>
  <si>
    <t>Santa Cruz</t>
  </si>
  <si>
    <t>Bagaces</t>
  </si>
  <si>
    <t>Carrillo</t>
  </si>
  <si>
    <t>Cañas</t>
  </si>
  <si>
    <t>Abangares</t>
  </si>
  <si>
    <t>Tilarán</t>
  </si>
  <si>
    <t>Nandayure</t>
  </si>
  <si>
    <t>La Cruz</t>
  </si>
  <si>
    <t>Hojancha</t>
  </si>
  <si>
    <t>TOTAL PUNTARENAS</t>
  </si>
  <si>
    <t>Puntarenas</t>
  </si>
  <si>
    <t>Esparza</t>
  </si>
  <si>
    <t>Buenos Aires</t>
  </si>
  <si>
    <t>Montes de Oro</t>
  </si>
  <si>
    <t>Osa</t>
  </si>
  <si>
    <t>Aguirre</t>
  </si>
  <si>
    <t>Golfito</t>
  </si>
  <si>
    <t>Coto Brus</t>
  </si>
  <si>
    <t>Parrita</t>
  </si>
  <si>
    <t>Corredores</t>
  </si>
  <si>
    <t>Garabito</t>
  </si>
  <si>
    <t>TOTAL LIMÓN</t>
  </si>
  <si>
    <t>Limón</t>
  </si>
  <si>
    <t>Pococí</t>
  </si>
  <si>
    <t>Siquirres</t>
  </si>
  <si>
    <t>Talamanca</t>
  </si>
  <si>
    <t>Matina</t>
  </si>
  <si>
    <t>Guácimo</t>
  </si>
  <si>
    <t>TOTAL RED VIAL NACIONAL</t>
  </si>
  <si>
    <t>Sección de Control</t>
  </si>
  <si>
    <t xml:space="preserve">Estación </t>
  </si>
  <si>
    <t>#1</t>
  </si>
  <si>
    <t>#2</t>
  </si>
  <si>
    <t>Cantón</t>
  </si>
  <si>
    <t>N° del Puente o paso inferior</t>
  </si>
  <si>
    <t>N° de Control</t>
  </si>
  <si>
    <t>#3</t>
  </si>
  <si>
    <t>Función</t>
  </si>
  <si>
    <t xml:space="preserve">Nombre del puente </t>
  </si>
  <si>
    <t>Nombre del Río o paso inf. o sup.:</t>
  </si>
  <si>
    <t>Longitud (m)</t>
  </si>
  <si>
    <t>1+910</t>
  </si>
  <si>
    <t>San Jose</t>
  </si>
  <si>
    <t>00019002</t>
  </si>
  <si>
    <t>paso inferior bajo otro camino</t>
  </si>
  <si>
    <t>Paso bajo ruta #39</t>
  </si>
  <si>
    <t>Ruta 39</t>
  </si>
  <si>
    <t>31</t>
  </si>
  <si>
    <t>1+510</t>
  </si>
  <si>
    <t>sobre río o quebrada</t>
  </si>
  <si>
    <t>---</t>
  </si>
  <si>
    <t>Río Torres</t>
  </si>
  <si>
    <t>5+620</t>
  </si>
  <si>
    <t>00019003</t>
  </si>
  <si>
    <t>Río Virilla</t>
  </si>
  <si>
    <t>161</t>
  </si>
  <si>
    <t>2+430</t>
  </si>
  <si>
    <t>paso superior sobre otro camino</t>
  </si>
  <si>
    <t>Juan Pablo II</t>
  </si>
  <si>
    <t>27+320</t>
  </si>
  <si>
    <t>00020010</t>
  </si>
  <si>
    <t>Río Poas</t>
  </si>
  <si>
    <t>122</t>
  </si>
  <si>
    <t>25+430</t>
  </si>
  <si>
    <t>Intersección Manolos</t>
  </si>
  <si>
    <t>Ruta #3</t>
  </si>
  <si>
    <t>82</t>
  </si>
  <si>
    <t>24+590</t>
  </si>
  <si>
    <t>Río Alajuela</t>
  </si>
  <si>
    <t>22+410</t>
  </si>
  <si>
    <t>Paso bajo Camino Vecinal</t>
  </si>
  <si>
    <t>RTV - Coyol</t>
  </si>
  <si>
    <t>20+180</t>
  </si>
  <si>
    <t>paso inferior bajo ferrocarril</t>
  </si>
  <si>
    <t>Paso bajo ferrocaril</t>
  </si>
  <si>
    <t>Ferrocarril</t>
  </si>
  <si>
    <t>49</t>
  </si>
  <si>
    <t>18+340</t>
  </si>
  <si>
    <t>Acequia Grande</t>
  </si>
  <si>
    <t>16+905</t>
  </si>
  <si>
    <t>Paso bajo ruta #124</t>
  </si>
  <si>
    <t>Ruta 124</t>
  </si>
  <si>
    <t>16+450</t>
  </si>
  <si>
    <t>Río Ciruelas</t>
  </si>
  <si>
    <t>15+335</t>
  </si>
  <si>
    <t>37</t>
  </si>
  <si>
    <t>34+380</t>
  </si>
  <si>
    <t>00020020</t>
  </si>
  <si>
    <t>Puente Rafael Iglesias</t>
  </si>
  <si>
    <t>Río Colorado</t>
  </si>
  <si>
    <t>205</t>
  </si>
  <si>
    <t>32+970</t>
  </si>
  <si>
    <t>Paso sobre camino vecinal</t>
  </si>
  <si>
    <t>Camino Vecinal</t>
  </si>
  <si>
    <t>32+095</t>
  </si>
  <si>
    <t>31+260</t>
  </si>
  <si>
    <t>Río Rosales</t>
  </si>
  <si>
    <t>30+510</t>
  </si>
  <si>
    <t>47+640</t>
  </si>
  <si>
    <t>00020032</t>
  </si>
  <si>
    <t>Río Grande</t>
  </si>
  <si>
    <t>89</t>
  </si>
  <si>
    <t>50+750</t>
  </si>
  <si>
    <t>00020040</t>
  </si>
  <si>
    <t>Paso sobre ruta #135</t>
  </si>
  <si>
    <t>ruta 135</t>
  </si>
  <si>
    <t>49+750</t>
  </si>
  <si>
    <t>48+100</t>
  </si>
  <si>
    <t>Paso bajo ruta #148</t>
  </si>
  <si>
    <t>Ruta 148</t>
  </si>
  <si>
    <t>54+370</t>
  </si>
  <si>
    <t>00020050</t>
  </si>
  <si>
    <t>44</t>
  </si>
  <si>
    <t>64+870</t>
  </si>
  <si>
    <t>00020060</t>
  </si>
  <si>
    <t>Río Jesus</t>
  </si>
  <si>
    <t>9+050</t>
  </si>
  <si>
    <t>00040040</t>
  </si>
  <si>
    <t>Francisco J. Orlich</t>
  </si>
  <si>
    <t>Ruta 111</t>
  </si>
  <si>
    <t>47</t>
  </si>
  <si>
    <t>6+835</t>
  </si>
  <si>
    <t>5+980</t>
  </si>
  <si>
    <t>Puente del Castella</t>
  </si>
  <si>
    <t>puente del Castella</t>
  </si>
  <si>
    <t>12+100</t>
  </si>
  <si>
    <t>00040710</t>
  </si>
  <si>
    <t>Río Segundo</t>
  </si>
  <si>
    <t>60</t>
  </si>
  <si>
    <t>11+835</t>
  </si>
  <si>
    <t>Puente en la intercecion de Intel</t>
  </si>
  <si>
    <t>10+795</t>
  </si>
  <si>
    <t>Paso sobre ruta #129</t>
  </si>
  <si>
    <t>Ruta 129</t>
  </si>
  <si>
    <t>9+960</t>
  </si>
  <si>
    <t>138+795</t>
  </si>
  <si>
    <t>Guanacaste</t>
  </si>
  <si>
    <t>00050000</t>
  </si>
  <si>
    <t>Río Congo</t>
  </si>
  <si>
    <t>134+070</t>
  </si>
  <si>
    <t>Río Cañamazo</t>
  </si>
  <si>
    <t>150+750</t>
  </si>
  <si>
    <t>00050010</t>
  </si>
  <si>
    <t>Río Lajas</t>
  </si>
  <si>
    <t>40</t>
  </si>
  <si>
    <t>148+230</t>
  </si>
  <si>
    <t>Río Desjarretado</t>
  </si>
  <si>
    <t>143+915</t>
  </si>
  <si>
    <t>Quebrada Estaca</t>
  </si>
  <si>
    <t>141+900</t>
  </si>
  <si>
    <t>Río Abangares</t>
  </si>
  <si>
    <t>103</t>
  </si>
  <si>
    <t>174+460</t>
  </si>
  <si>
    <t>00050020</t>
  </si>
  <si>
    <t>Río Tenorio</t>
  </si>
  <si>
    <t>57</t>
  </si>
  <si>
    <t>170+535</t>
  </si>
  <si>
    <t>Río Corobici</t>
  </si>
  <si>
    <t>76</t>
  </si>
  <si>
    <t>168+950</t>
  </si>
  <si>
    <t>Canal del Sur</t>
  </si>
  <si>
    <t>167+975</t>
  </si>
  <si>
    <t>Río Sandillal</t>
  </si>
  <si>
    <t>203+560</t>
  </si>
  <si>
    <t>00050030</t>
  </si>
  <si>
    <t>Río Salto</t>
  </si>
  <si>
    <t>53</t>
  </si>
  <si>
    <t>201+875</t>
  </si>
  <si>
    <t>Quebrada Guayabal</t>
  </si>
  <si>
    <t>200+415</t>
  </si>
  <si>
    <t>Río Pijije</t>
  </si>
  <si>
    <t>199+150</t>
  </si>
  <si>
    <t>Quebrada Urraca</t>
  </si>
  <si>
    <t>193+815</t>
  </si>
  <si>
    <t>Río Potrero</t>
  </si>
  <si>
    <t>190+435</t>
  </si>
  <si>
    <t>Río Piedras</t>
  </si>
  <si>
    <t>187+240</t>
  </si>
  <si>
    <t>Río Bagaces</t>
  </si>
  <si>
    <t>23</t>
  </si>
  <si>
    <t>243+610</t>
  </si>
  <si>
    <t>00050040</t>
  </si>
  <si>
    <t>Quebrada Puercos</t>
  </si>
  <si>
    <t>237+475</t>
  </si>
  <si>
    <t>Río Tempísquito</t>
  </si>
  <si>
    <t>72</t>
  </si>
  <si>
    <t>237+090</t>
  </si>
  <si>
    <t>Río Azufrado o Potrerillos</t>
  </si>
  <si>
    <t>229+760</t>
  </si>
  <si>
    <t>Río Ahogados</t>
  </si>
  <si>
    <t>93</t>
  </si>
  <si>
    <t>226+430</t>
  </si>
  <si>
    <t>Quebrada sin nombre</t>
  </si>
  <si>
    <t>226+230</t>
  </si>
  <si>
    <t>Río Irigaray</t>
  </si>
  <si>
    <t>39</t>
  </si>
  <si>
    <t>219+260</t>
  </si>
  <si>
    <t>216+265</t>
  </si>
  <si>
    <t>Río Santa Ines</t>
  </si>
  <si>
    <t>214+880</t>
  </si>
  <si>
    <t>Río Claro</t>
  </si>
  <si>
    <t>213+910</t>
  </si>
  <si>
    <t>Quebrada Piches</t>
  </si>
  <si>
    <t>288+310</t>
  </si>
  <si>
    <t>00050060</t>
  </si>
  <si>
    <t>Río Cabalceta</t>
  </si>
  <si>
    <t>32</t>
  </si>
  <si>
    <t>285+730</t>
  </si>
  <si>
    <t>Río Las  Vueltas</t>
  </si>
  <si>
    <t>282+790</t>
  </si>
  <si>
    <t>276+445</t>
  </si>
  <si>
    <t>Río Sonzapote</t>
  </si>
  <si>
    <t>25</t>
  </si>
  <si>
    <t>164+485</t>
  </si>
  <si>
    <t>00050110</t>
  </si>
  <si>
    <t>Río Cañas</t>
  </si>
  <si>
    <t>163+175</t>
  </si>
  <si>
    <t>Quebrada Cangrejal</t>
  </si>
  <si>
    <t>161+720</t>
  </si>
  <si>
    <t>Río Jabillo</t>
  </si>
  <si>
    <t>159+580</t>
  </si>
  <si>
    <t>Río Salitral</t>
  </si>
  <si>
    <t>157+625</t>
  </si>
  <si>
    <t>Río San Miguel</t>
  </si>
  <si>
    <t>155+875</t>
  </si>
  <si>
    <t>Río Higuerón</t>
  </si>
  <si>
    <t>154+985</t>
  </si>
  <si>
    <t>Quebrada Duquesa</t>
  </si>
  <si>
    <t>186+585</t>
  </si>
  <si>
    <t>00051120</t>
  </si>
  <si>
    <t>Río Estanque</t>
  </si>
  <si>
    <t>183+360</t>
  </si>
  <si>
    <t>Río Villa Vieja</t>
  </si>
  <si>
    <t>181+980</t>
  </si>
  <si>
    <t>Canal Oeste</t>
  </si>
  <si>
    <t>179+700</t>
  </si>
  <si>
    <t>Río Monte Negro</t>
  </si>
  <si>
    <t>176+535</t>
  </si>
  <si>
    <t>Río Blanco</t>
  </si>
  <si>
    <t>42</t>
  </si>
  <si>
    <t>212+130</t>
  </si>
  <si>
    <t>00051130</t>
  </si>
  <si>
    <t>Río Liberia</t>
  </si>
  <si>
    <t>209+835</t>
  </si>
  <si>
    <t>Quebrada Arena</t>
  </si>
  <si>
    <t>206+090</t>
  </si>
  <si>
    <t>Quebrada Caraña</t>
  </si>
  <si>
    <t>91+370</t>
  </si>
  <si>
    <t>00060210</t>
  </si>
  <si>
    <t>Río Barranca</t>
  </si>
  <si>
    <t>100</t>
  </si>
  <si>
    <t>96+220</t>
  </si>
  <si>
    <t>00060220</t>
  </si>
  <si>
    <t>93+980</t>
  </si>
  <si>
    <t>Paso sobre ruta #23</t>
  </si>
  <si>
    <t>Ruta 23</t>
  </si>
  <si>
    <t>41</t>
  </si>
  <si>
    <t>107+300</t>
  </si>
  <si>
    <t>00060230</t>
  </si>
  <si>
    <t>Quebrada Palo</t>
  </si>
  <si>
    <t>104+335</t>
  </si>
  <si>
    <t>Río Seco</t>
  </si>
  <si>
    <t>102+610</t>
  </si>
  <si>
    <t>100+380</t>
  </si>
  <si>
    <t>Quebrada Negros</t>
  </si>
  <si>
    <t>97+500</t>
  </si>
  <si>
    <t>Río Naranjo N°2</t>
  </si>
  <si>
    <t>96+820</t>
  </si>
  <si>
    <t>Río Naranjo</t>
  </si>
  <si>
    <t>126+445</t>
  </si>
  <si>
    <t>00060240</t>
  </si>
  <si>
    <t>Río Lagarto</t>
  </si>
  <si>
    <t>62</t>
  </si>
  <si>
    <t>117+990</t>
  </si>
  <si>
    <t>Río Guacimal</t>
  </si>
  <si>
    <t>70</t>
  </si>
  <si>
    <t>114+320</t>
  </si>
  <si>
    <t>Río Sardinal</t>
  </si>
  <si>
    <t>109+965</t>
  </si>
  <si>
    <t>Río Aranjuez</t>
  </si>
  <si>
    <t>168+700</t>
  </si>
  <si>
    <t>Pérez Zeledón</t>
  </si>
  <si>
    <t>00010001</t>
  </si>
  <si>
    <t>Río Convento</t>
  </si>
  <si>
    <t>88</t>
  </si>
  <si>
    <t>164+475</t>
  </si>
  <si>
    <t>Quebrada Padre</t>
  </si>
  <si>
    <t>161+460</t>
  </si>
  <si>
    <t>Río La Unión</t>
  </si>
  <si>
    <t>85</t>
  </si>
  <si>
    <t>159+975</t>
  </si>
  <si>
    <t>Quebrada Grande</t>
  </si>
  <si>
    <t>157+095</t>
  </si>
  <si>
    <t>Quebrada Cajón</t>
  </si>
  <si>
    <t>153+095</t>
  </si>
  <si>
    <t>150+980</t>
  </si>
  <si>
    <t>Río General</t>
  </si>
  <si>
    <t>78</t>
  </si>
  <si>
    <t>146+590</t>
  </si>
  <si>
    <t>00010002</t>
  </si>
  <si>
    <t>Río Peje</t>
  </si>
  <si>
    <t>137+660</t>
  </si>
  <si>
    <t>00010003</t>
  </si>
  <si>
    <t>Quebrada Bonita</t>
  </si>
  <si>
    <t>136+785</t>
  </si>
  <si>
    <t>Puente Jilguero</t>
  </si>
  <si>
    <t>Río Jilguero</t>
  </si>
  <si>
    <t>136+370</t>
  </si>
  <si>
    <t>Río San isidro</t>
  </si>
  <si>
    <t>Río Quebradas o San isidro</t>
  </si>
  <si>
    <t>121+505</t>
  </si>
  <si>
    <t>00010020</t>
  </si>
  <si>
    <t>Río Payner</t>
  </si>
  <si>
    <t>8+750</t>
  </si>
  <si>
    <t>Curridabat</t>
  </si>
  <si>
    <t>00010250</t>
  </si>
  <si>
    <t>Paso sobre ruta #252</t>
  </si>
  <si>
    <t>Ruta 252</t>
  </si>
  <si>
    <t>58</t>
  </si>
  <si>
    <t>4+810</t>
  </si>
  <si>
    <t>00019005</t>
  </si>
  <si>
    <t>Puentes gemelos</t>
  </si>
  <si>
    <t>Fuente de la Hispanidad</t>
  </si>
  <si>
    <t>173</t>
  </si>
  <si>
    <t>Puentes Gemelos</t>
  </si>
  <si>
    <t>168</t>
  </si>
  <si>
    <t>8+255</t>
  </si>
  <si>
    <t>00019006</t>
  </si>
  <si>
    <t>Río María Aguilar</t>
  </si>
  <si>
    <t>7+440</t>
  </si>
  <si>
    <t>Río Puruses</t>
  </si>
  <si>
    <t>26+925</t>
  </si>
  <si>
    <t>00030090</t>
  </si>
  <si>
    <t>Río Purires</t>
  </si>
  <si>
    <t>14+160</t>
  </si>
  <si>
    <t>00030600</t>
  </si>
  <si>
    <t>Río Chaguite</t>
  </si>
  <si>
    <t>13+595</t>
  </si>
  <si>
    <t>Paso bajo camino a Tres Ríos</t>
  </si>
  <si>
    <t>Paso a Tres Ríos</t>
  </si>
  <si>
    <t>13+395</t>
  </si>
  <si>
    <t>Río Tiribi</t>
  </si>
  <si>
    <t>12+655</t>
  </si>
  <si>
    <t>4+405</t>
  </si>
  <si>
    <t>00030750</t>
  </si>
  <si>
    <t>Quebrada Quirazu</t>
  </si>
  <si>
    <t>4+130</t>
  </si>
  <si>
    <t>Quebrada El Fierro</t>
  </si>
  <si>
    <t>24</t>
  </si>
  <si>
    <t>344+185</t>
  </si>
  <si>
    <t>00060001</t>
  </si>
  <si>
    <t>Quebrada Agua Buena</t>
  </si>
  <si>
    <t>339+945</t>
  </si>
  <si>
    <t>Río Coloradito</t>
  </si>
  <si>
    <t>337+215</t>
  </si>
  <si>
    <t>Río Abrojo</t>
  </si>
  <si>
    <t>74</t>
  </si>
  <si>
    <t>333+305</t>
  </si>
  <si>
    <t>Río Corredor</t>
  </si>
  <si>
    <t>124</t>
  </si>
  <si>
    <t>331+795</t>
  </si>
  <si>
    <t>00060002</t>
  </si>
  <si>
    <t>Quebrada Fortuna</t>
  </si>
  <si>
    <t>328+965</t>
  </si>
  <si>
    <t>Río Nuevo</t>
  </si>
  <si>
    <t>328+160</t>
  </si>
  <si>
    <t>Quebrada el Ceibo</t>
  </si>
  <si>
    <t>326+280</t>
  </si>
  <si>
    <t>Quebrada Palma</t>
  </si>
  <si>
    <t>325+075</t>
  </si>
  <si>
    <t>00060011</t>
  </si>
  <si>
    <t>Río Caracol</t>
  </si>
  <si>
    <t>324+415</t>
  </si>
  <si>
    <t>Quebrada Mina</t>
  </si>
  <si>
    <t>321+270</t>
  </si>
  <si>
    <t>320+550</t>
  </si>
  <si>
    <t>319+530</t>
  </si>
  <si>
    <t>318+320</t>
  </si>
  <si>
    <t>Quebrada Chiricanos</t>
  </si>
  <si>
    <t>316+355</t>
  </si>
  <si>
    <t>00060012</t>
  </si>
  <si>
    <t>99</t>
  </si>
  <si>
    <t>311+285</t>
  </si>
  <si>
    <t>Río Coto Colorado</t>
  </si>
  <si>
    <t>66</t>
  </si>
  <si>
    <t>306+550</t>
  </si>
  <si>
    <t>Quebrada Blanca</t>
  </si>
  <si>
    <t>05+275</t>
  </si>
  <si>
    <t>Río Oro</t>
  </si>
  <si>
    <t>301+165</t>
  </si>
  <si>
    <t>00060020</t>
  </si>
  <si>
    <t>Río Esquinas</t>
  </si>
  <si>
    <t>298+005</t>
  </si>
  <si>
    <t>Río Ballas Pit</t>
  </si>
  <si>
    <t>294+710</t>
  </si>
  <si>
    <t>Quebrada Florida</t>
  </si>
  <si>
    <t>292+430</t>
  </si>
  <si>
    <t>Río Piedras Blancas</t>
  </si>
  <si>
    <t>51</t>
  </si>
  <si>
    <t>290+195</t>
  </si>
  <si>
    <t>Río Olla Cinco</t>
  </si>
  <si>
    <t>285+185</t>
  </si>
  <si>
    <t>00060030</t>
  </si>
  <si>
    <t>Río Salama Viejo</t>
  </si>
  <si>
    <t>283+460</t>
  </si>
  <si>
    <t>Río Salama Nuevo</t>
  </si>
  <si>
    <t>281+480</t>
  </si>
  <si>
    <t>Río Canablancal o Sesenta</t>
  </si>
  <si>
    <t>275+980</t>
  </si>
  <si>
    <t>Río Sabalo</t>
  </si>
  <si>
    <t>273+515</t>
  </si>
  <si>
    <t>Quebrada Tunel</t>
  </si>
  <si>
    <t>273+260</t>
  </si>
  <si>
    <t>Río La Bonita</t>
  </si>
  <si>
    <t>271+340</t>
  </si>
  <si>
    <t>Río Tinoco o Olla Uno</t>
  </si>
  <si>
    <t>265+750</t>
  </si>
  <si>
    <t>Río Culebra</t>
  </si>
  <si>
    <t>258+175</t>
  </si>
  <si>
    <t>Río Terraba</t>
  </si>
  <si>
    <t>255+635</t>
  </si>
  <si>
    <t>00060040</t>
  </si>
  <si>
    <t>252+785</t>
  </si>
  <si>
    <t>Río Caña Blanca</t>
  </si>
  <si>
    <t>250+530</t>
  </si>
  <si>
    <t>Río Zapote</t>
  </si>
  <si>
    <t>248+510</t>
  </si>
  <si>
    <t>Quebrada Cuachi</t>
  </si>
  <si>
    <t>247+220</t>
  </si>
  <si>
    <t>00060051</t>
  </si>
  <si>
    <t>Quebrada Iguana</t>
  </si>
  <si>
    <t>240+430</t>
  </si>
  <si>
    <t>Río Diciplina</t>
  </si>
  <si>
    <t>56</t>
  </si>
  <si>
    <t>237+315</t>
  </si>
  <si>
    <t>Quebrada Yan</t>
  </si>
  <si>
    <t>236+560</t>
  </si>
  <si>
    <t>Río Puerto Nuevo</t>
  </si>
  <si>
    <t>231+530</t>
  </si>
  <si>
    <t>Río Curre</t>
  </si>
  <si>
    <t>102</t>
  </si>
  <si>
    <t>228+960</t>
  </si>
  <si>
    <t>Río La vieja o Campana</t>
  </si>
  <si>
    <t>63</t>
  </si>
  <si>
    <t>223+615</t>
  </si>
  <si>
    <t>Río Quebrada Escuadra</t>
  </si>
  <si>
    <t>218+775</t>
  </si>
  <si>
    <t>00060052</t>
  </si>
  <si>
    <t>Quebrada Alto Grande</t>
  </si>
  <si>
    <t>212+345</t>
  </si>
  <si>
    <t>Río Cataratas</t>
  </si>
  <si>
    <t>207+765</t>
  </si>
  <si>
    <t>Río General Superior</t>
  </si>
  <si>
    <t>206+695</t>
  </si>
  <si>
    <t>Río Platanares</t>
  </si>
  <si>
    <t>203+530</t>
  </si>
  <si>
    <t>Río Quebrada López</t>
  </si>
  <si>
    <t>196+575</t>
  </si>
  <si>
    <t>00060060</t>
  </si>
  <si>
    <t>Quebrada Vueltas o Soledad</t>
  </si>
  <si>
    <t>191+895</t>
  </si>
  <si>
    <t>Río Ceibo</t>
  </si>
  <si>
    <t>185+715</t>
  </si>
  <si>
    <t>69</t>
  </si>
  <si>
    <t>184+130</t>
  </si>
  <si>
    <t>Río Volcan</t>
  </si>
  <si>
    <t>79</t>
  </si>
  <si>
    <t>180+890</t>
  </si>
  <si>
    <t>Quebrada Morales o Peje</t>
  </si>
  <si>
    <t>174+880</t>
  </si>
  <si>
    <t>Río Cacao</t>
  </si>
  <si>
    <t>65</t>
  </si>
  <si>
    <t>171+305</t>
  </si>
  <si>
    <t>Río Sonador</t>
  </si>
  <si>
    <t>1+650</t>
  </si>
  <si>
    <t>00019007</t>
  </si>
  <si>
    <t>29+135</t>
  </si>
  <si>
    <t>00020070</t>
  </si>
  <si>
    <t>Manolos</t>
  </si>
  <si>
    <t>Ruta 1</t>
  </si>
  <si>
    <t>83</t>
  </si>
  <si>
    <t>35+950</t>
  </si>
  <si>
    <t>00020082</t>
  </si>
  <si>
    <t>48+240</t>
  </si>
  <si>
    <t>00020100</t>
  </si>
  <si>
    <t>Río Cuajiniquil</t>
  </si>
  <si>
    <t>64+700</t>
  </si>
  <si>
    <t>00020112</t>
  </si>
  <si>
    <t>Río Machuca</t>
  </si>
  <si>
    <t>43</t>
  </si>
  <si>
    <t>Río machuca</t>
  </si>
  <si>
    <t>36</t>
  </si>
  <si>
    <t>62+110</t>
  </si>
  <si>
    <t>Quebrada Vargas</t>
  </si>
  <si>
    <t>61+075</t>
  </si>
  <si>
    <t>Quebrada Chavarria</t>
  </si>
  <si>
    <t>60+470</t>
  </si>
  <si>
    <t>Quebrada López</t>
  </si>
  <si>
    <t>17+090</t>
  </si>
  <si>
    <t>00020132</t>
  </si>
  <si>
    <t>22+725</t>
  </si>
  <si>
    <t>00020142</t>
  </si>
  <si>
    <t>67+265</t>
  </si>
  <si>
    <t>00020700</t>
  </si>
  <si>
    <t>Paso bajo ruta #27</t>
  </si>
  <si>
    <t>Ruta 27</t>
  </si>
  <si>
    <t>64+470</t>
  </si>
  <si>
    <t>00020721</t>
  </si>
  <si>
    <t>Río El Sol</t>
  </si>
  <si>
    <t>61+935</t>
  </si>
  <si>
    <t>Río Cucaracha</t>
  </si>
  <si>
    <t>85+565</t>
  </si>
  <si>
    <t>00020722</t>
  </si>
  <si>
    <t>Río Rita</t>
  </si>
  <si>
    <t>83+405</t>
  </si>
  <si>
    <t>Río Achiote</t>
  </si>
  <si>
    <t>82+605</t>
  </si>
  <si>
    <t>Quebrada Plata</t>
  </si>
  <si>
    <t>79+800</t>
  </si>
  <si>
    <t>Río Tiales</t>
  </si>
  <si>
    <t>77+800</t>
  </si>
  <si>
    <t>Río Buena Vista o Río Celeste</t>
  </si>
  <si>
    <t>75+955</t>
  </si>
  <si>
    <t>Río Guayabo</t>
  </si>
  <si>
    <t>71+225</t>
  </si>
  <si>
    <t>Río Samen</t>
  </si>
  <si>
    <t>67+080</t>
  </si>
  <si>
    <t>Río Frio</t>
  </si>
  <si>
    <t>13+360</t>
  </si>
  <si>
    <t>00021011</t>
  </si>
  <si>
    <t>Río San Rafael</t>
  </si>
  <si>
    <t>3+365</t>
  </si>
  <si>
    <t>Río Kopper</t>
  </si>
  <si>
    <t>0+260</t>
  </si>
  <si>
    <t>Río Aguas Zarcas</t>
  </si>
  <si>
    <t>28+190</t>
  </si>
  <si>
    <t>00021012</t>
  </si>
  <si>
    <t>Río Burio</t>
  </si>
  <si>
    <t>46</t>
  </si>
  <si>
    <t>17+810</t>
  </si>
  <si>
    <t>Río Peñas Blancas</t>
  </si>
  <si>
    <t>16+430</t>
  </si>
  <si>
    <t>Río Estero Hondo</t>
  </si>
  <si>
    <t>14+055</t>
  </si>
  <si>
    <t>Río San Carlos</t>
  </si>
  <si>
    <t>89+325</t>
  </si>
  <si>
    <t>00021021</t>
  </si>
  <si>
    <t>Río Caño Negro</t>
  </si>
  <si>
    <t>34</t>
  </si>
  <si>
    <t>105+360</t>
  </si>
  <si>
    <t>00021022</t>
  </si>
  <si>
    <t>61</t>
  </si>
  <si>
    <t>101+970</t>
  </si>
  <si>
    <t>26</t>
  </si>
  <si>
    <t>99+235</t>
  </si>
  <si>
    <t>Río Chimurria</t>
  </si>
  <si>
    <t>117+065</t>
  </si>
  <si>
    <t>00021023</t>
  </si>
  <si>
    <t>Río Pizotillo</t>
  </si>
  <si>
    <t>21</t>
  </si>
  <si>
    <t>115+980</t>
  </si>
  <si>
    <t>Río Guacalitos</t>
  </si>
  <si>
    <t>110+910</t>
  </si>
  <si>
    <t>Quebrada Las Latas</t>
  </si>
  <si>
    <t>110+385</t>
  </si>
  <si>
    <t>Río Cabeza de León</t>
  </si>
  <si>
    <t>109+585</t>
  </si>
  <si>
    <t>Río Guarumo</t>
  </si>
  <si>
    <t>137+940</t>
  </si>
  <si>
    <t>00021024</t>
  </si>
  <si>
    <t>Quebrada Areno</t>
  </si>
  <si>
    <t>122+000</t>
  </si>
  <si>
    <t>Río Pizote</t>
  </si>
  <si>
    <t>151+170</t>
  </si>
  <si>
    <t>00021025</t>
  </si>
  <si>
    <t>Río Hdas o Colón</t>
  </si>
  <si>
    <t>149+635</t>
  </si>
  <si>
    <t>Río Mechas</t>
  </si>
  <si>
    <t>30+625</t>
  </si>
  <si>
    <t>00021351</t>
  </si>
  <si>
    <t>Río Arenal</t>
  </si>
  <si>
    <t>54+270</t>
  </si>
  <si>
    <t>00021352</t>
  </si>
  <si>
    <t>Río La MUerte</t>
  </si>
  <si>
    <t>53+500</t>
  </si>
  <si>
    <t>50+570</t>
  </si>
  <si>
    <t>Río Delicias</t>
  </si>
  <si>
    <t>49+980</t>
  </si>
  <si>
    <t>Río Jicarito</t>
  </si>
  <si>
    <t>44+900</t>
  </si>
  <si>
    <t>Río Pataste</t>
  </si>
  <si>
    <t>4+825</t>
  </si>
  <si>
    <t>00040521</t>
  </si>
  <si>
    <t>Río San José</t>
  </si>
  <si>
    <t>1+190</t>
  </si>
  <si>
    <t>Brazo del Río Sucio</t>
  </si>
  <si>
    <t>30+775</t>
  </si>
  <si>
    <t>00040522</t>
  </si>
  <si>
    <t>Río Sarapiquí</t>
  </si>
  <si>
    <t>25+615</t>
  </si>
  <si>
    <t>Río Quebrada Tigre</t>
  </si>
  <si>
    <t>22+320</t>
  </si>
  <si>
    <t>Río Quebrada Isla Grande</t>
  </si>
  <si>
    <t>184+790</t>
  </si>
  <si>
    <t>00050280</t>
  </si>
  <si>
    <t>Río Sapoa</t>
  </si>
  <si>
    <t>183+290</t>
  </si>
  <si>
    <t>181+535</t>
  </si>
  <si>
    <t>Río Animas</t>
  </si>
  <si>
    <t>173+975</t>
  </si>
  <si>
    <t>Río Guachipelin</t>
  </si>
  <si>
    <t>169+875</t>
  </si>
  <si>
    <t>00050290</t>
  </si>
  <si>
    <t>163+900</t>
  </si>
  <si>
    <t>Río Mena</t>
  </si>
  <si>
    <t>163+270</t>
  </si>
  <si>
    <t>Quebrada Lajosa</t>
  </si>
  <si>
    <t>159+950</t>
  </si>
  <si>
    <t>Río Sucio</t>
  </si>
  <si>
    <t>155+345</t>
  </si>
  <si>
    <t>00050300</t>
  </si>
  <si>
    <t>Río Orosi</t>
  </si>
  <si>
    <t>0+440</t>
  </si>
  <si>
    <t>00070110</t>
  </si>
  <si>
    <t>Río Chirripo</t>
  </si>
  <si>
    <t>179</t>
  </si>
  <si>
    <t>0+485</t>
  </si>
  <si>
    <t>Tibás</t>
  </si>
  <si>
    <t>00019008</t>
  </si>
  <si>
    <t>Paso bajo ruta #100</t>
  </si>
  <si>
    <t>Ruta 100</t>
  </si>
  <si>
    <t>3+990</t>
  </si>
  <si>
    <t>00019009</t>
  </si>
  <si>
    <t>43+635</t>
  </si>
  <si>
    <t>00021221</t>
  </si>
  <si>
    <t>52+110</t>
  </si>
  <si>
    <t>00021222</t>
  </si>
  <si>
    <t>23+710</t>
  </si>
  <si>
    <t>00050900</t>
  </si>
  <si>
    <t>19+365</t>
  </si>
  <si>
    <t>2+045</t>
  </si>
  <si>
    <t>Canal de riego</t>
  </si>
  <si>
    <t>0+550</t>
  </si>
  <si>
    <t>Quebrada sin Nombre</t>
  </si>
  <si>
    <t>26+995</t>
  </si>
  <si>
    <t>00051020</t>
  </si>
  <si>
    <t>49+665</t>
  </si>
  <si>
    <t>00030001</t>
  </si>
  <si>
    <t>Río Reventazón</t>
  </si>
  <si>
    <t>59+445</t>
  </si>
  <si>
    <t>00030002</t>
  </si>
  <si>
    <t>Río Chitaria</t>
  </si>
  <si>
    <t>34+920</t>
  </si>
  <si>
    <t>00030010</t>
  </si>
  <si>
    <t>Río Chiz</t>
  </si>
  <si>
    <t>32+900</t>
  </si>
  <si>
    <t>Río Maravilla</t>
  </si>
  <si>
    <t>12+220</t>
  </si>
  <si>
    <t>00030022</t>
  </si>
  <si>
    <t>Río Paez</t>
  </si>
  <si>
    <t>10+675</t>
  </si>
  <si>
    <t>0+705</t>
  </si>
  <si>
    <t>00030061</t>
  </si>
  <si>
    <t>Puentes Gemolos</t>
  </si>
  <si>
    <t>Río Reventado</t>
  </si>
  <si>
    <t>0+450</t>
  </si>
  <si>
    <t>acceso a Paseo Metropoli</t>
  </si>
  <si>
    <t>0+280</t>
  </si>
  <si>
    <t>Río Arriaz</t>
  </si>
  <si>
    <t>28+000</t>
  </si>
  <si>
    <t>00030472</t>
  </si>
  <si>
    <t>Río Quebrada Honda</t>
  </si>
  <si>
    <t>24+925</t>
  </si>
  <si>
    <t>Río Birris</t>
  </si>
  <si>
    <t>90+010</t>
  </si>
  <si>
    <t>00070420</t>
  </si>
  <si>
    <t>Paso sobre ruta #32</t>
  </si>
  <si>
    <t>Ruta #32</t>
  </si>
  <si>
    <t>20+455</t>
  </si>
  <si>
    <t>00060251</t>
  </si>
  <si>
    <t>15+255</t>
  </si>
  <si>
    <t>Quebrada Purruja</t>
  </si>
  <si>
    <t>12+945</t>
  </si>
  <si>
    <t>Quebrada Mona</t>
  </si>
  <si>
    <t>7+390</t>
  </si>
  <si>
    <t>Quebrada</t>
  </si>
  <si>
    <t>7+200</t>
  </si>
  <si>
    <t>3+665</t>
  </si>
  <si>
    <t>0+660</t>
  </si>
  <si>
    <t>4+590</t>
  </si>
  <si>
    <t>00060190</t>
  </si>
  <si>
    <t>Paso bajo ruta #23</t>
  </si>
  <si>
    <t>48+395</t>
  </si>
  <si>
    <t>00050742</t>
  </si>
  <si>
    <t>Río Pueblo Viejo</t>
  </si>
  <si>
    <t>43+120</t>
  </si>
  <si>
    <t>Río Nacahome</t>
  </si>
  <si>
    <t>38+430</t>
  </si>
  <si>
    <t>Quebrada Honda</t>
  </si>
  <si>
    <t>9+750</t>
  </si>
  <si>
    <t>00050850</t>
  </si>
  <si>
    <t>Quebrada Piñuela</t>
  </si>
  <si>
    <t>3+715</t>
  </si>
  <si>
    <t>28+530</t>
  </si>
  <si>
    <t>00051110</t>
  </si>
  <si>
    <t>Puente Lamistad</t>
  </si>
  <si>
    <t>Río Tempisque</t>
  </si>
  <si>
    <t>782</t>
  </si>
  <si>
    <t>4+855</t>
  </si>
  <si>
    <t>00050081</t>
  </si>
  <si>
    <t>0+850</t>
  </si>
  <si>
    <t>18+175</t>
  </si>
  <si>
    <t>00050082</t>
  </si>
  <si>
    <t>16+235</t>
  </si>
  <si>
    <t>37+970</t>
  </si>
  <si>
    <t>00050092</t>
  </si>
  <si>
    <t>Río Belen</t>
  </si>
  <si>
    <t>33</t>
  </si>
  <si>
    <t>36+275</t>
  </si>
  <si>
    <t>Río Gallina</t>
  </si>
  <si>
    <t>33+330</t>
  </si>
  <si>
    <t>Río La Palma</t>
  </si>
  <si>
    <t>44+765</t>
  </si>
  <si>
    <t>00050093</t>
  </si>
  <si>
    <t>39+240</t>
  </si>
  <si>
    <t>Río Carrizal</t>
  </si>
  <si>
    <t>61+375</t>
  </si>
  <si>
    <t>00050120</t>
  </si>
  <si>
    <t>Quebrada Agua Fria</t>
  </si>
  <si>
    <t>56+500</t>
  </si>
  <si>
    <t>Río Emmedio</t>
  </si>
  <si>
    <t>67</t>
  </si>
  <si>
    <t>54+965</t>
  </si>
  <si>
    <t>Río Diria</t>
  </si>
  <si>
    <t>76+325</t>
  </si>
  <si>
    <t>00050131</t>
  </si>
  <si>
    <t>69+125</t>
  </si>
  <si>
    <t>Quebrada Ponedero</t>
  </si>
  <si>
    <t>66+895</t>
  </si>
  <si>
    <t>82+355</t>
  </si>
  <si>
    <t>00050132</t>
  </si>
  <si>
    <t>Río Vueltas</t>
  </si>
  <si>
    <t>101+125</t>
  </si>
  <si>
    <t>00050160</t>
  </si>
  <si>
    <t>Río Morote</t>
  </si>
  <si>
    <t>102+220</t>
  </si>
  <si>
    <t>00050270</t>
  </si>
  <si>
    <t>Río Santa Rita</t>
  </si>
  <si>
    <t>107+685</t>
  </si>
  <si>
    <t>00050731</t>
  </si>
  <si>
    <t>Río Nandayure</t>
  </si>
  <si>
    <t>117+110</t>
  </si>
  <si>
    <t>00050732</t>
  </si>
  <si>
    <t>Quebrada San Pedro</t>
  </si>
  <si>
    <t>124+510</t>
  </si>
  <si>
    <t>00060761</t>
  </si>
  <si>
    <t>Río San Pedro</t>
  </si>
  <si>
    <t>118+870</t>
  </si>
  <si>
    <t>134+280</t>
  </si>
  <si>
    <t>00060762</t>
  </si>
  <si>
    <t>Quebrada Barca</t>
  </si>
  <si>
    <t>126+135</t>
  </si>
  <si>
    <t>143+055</t>
  </si>
  <si>
    <t>00060780</t>
  </si>
  <si>
    <t>Quebrada Rita</t>
  </si>
  <si>
    <t>142+795</t>
  </si>
  <si>
    <t>Río Cabo Blanco</t>
  </si>
  <si>
    <t>136+985</t>
  </si>
  <si>
    <t>Río Lepanto</t>
  </si>
  <si>
    <t>4+240</t>
  </si>
  <si>
    <t>00010760</t>
  </si>
  <si>
    <t>Río Pacacua</t>
  </si>
  <si>
    <t>0+415</t>
  </si>
  <si>
    <t>00010870</t>
  </si>
  <si>
    <t>Paso sobre ruta #27</t>
  </si>
  <si>
    <t>6+100</t>
  </si>
  <si>
    <t>00060610</t>
  </si>
  <si>
    <t>4+200</t>
  </si>
  <si>
    <t>Paso sobre ruta #17</t>
  </si>
  <si>
    <t>Ruta 17</t>
  </si>
  <si>
    <t>0+335</t>
  </si>
  <si>
    <t>Paso bajo ruta #1</t>
  </si>
  <si>
    <t>11+435</t>
  </si>
  <si>
    <t>00060840</t>
  </si>
  <si>
    <t>Estero Mata Limón</t>
  </si>
  <si>
    <t>6+710</t>
  </si>
  <si>
    <t>Escazú</t>
  </si>
  <si>
    <t>00010070</t>
  </si>
  <si>
    <t>6+145</t>
  </si>
  <si>
    <t>Río Agres</t>
  </si>
  <si>
    <t>13+850</t>
  </si>
  <si>
    <t>00010080</t>
  </si>
  <si>
    <t>Río Caraña</t>
  </si>
  <si>
    <t>13+310</t>
  </si>
  <si>
    <t>12+645</t>
  </si>
  <si>
    <t>11+910</t>
  </si>
  <si>
    <t>Río Uruca</t>
  </si>
  <si>
    <t>11+860</t>
  </si>
  <si>
    <t>Camino vecinal</t>
  </si>
  <si>
    <t>11+455</t>
  </si>
  <si>
    <t>Paso sobre ruta #147</t>
  </si>
  <si>
    <t>Ruta 147</t>
  </si>
  <si>
    <t>10+995</t>
  </si>
  <si>
    <t>Río Corrogres</t>
  </si>
  <si>
    <t>10+010</t>
  </si>
  <si>
    <t>16+640</t>
  </si>
  <si>
    <t>00011360</t>
  </si>
  <si>
    <t>15+800</t>
  </si>
  <si>
    <t>14+980</t>
  </si>
  <si>
    <t>14+750</t>
  </si>
  <si>
    <t>Paso bajo ruta #22</t>
  </si>
  <si>
    <t>Ruta 22</t>
  </si>
  <si>
    <t>3+180</t>
  </si>
  <si>
    <t>00019010</t>
  </si>
  <si>
    <t>97</t>
  </si>
  <si>
    <t>2+935</t>
  </si>
  <si>
    <t>Bajo Camino Pavas - Anonos</t>
  </si>
  <si>
    <t>Camino Pavas - Anonos</t>
  </si>
  <si>
    <t>2+460</t>
  </si>
  <si>
    <t>1+995</t>
  </si>
  <si>
    <t>1+670</t>
  </si>
  <si>
    <t>4+175</t>
  </si>
  <si>
    <t>00019013</t>
  </si>
  <si>
    <t>3+685</t>
  </si>
  <si>
    <t>Paso sobre ruta #105</t>
  </si>
  <si>
    <t>Ruta 105</t>
  </si>
  <si>
    <t>30+645</t>
  </si>
  <si>
    <t>00021430</t>
  </si>
  <si>
    <t>30+035</t>
  </si>
  <si>
    <t>Paso sobre ruta #721</t>
  </si>
  <si>
    <t>Ruta 721</t>
  </si>
  <si>
    <t>27+810</t>
  </si>
  <si>
    <t>Paso sobre ruta #136</t>
  </si>
  <si>
    <t>Ruta 136</t>
  </si>
  <si>
    <t>26+770</t>
  </si>
  <si>
    <t>25+765</t>
  </si>
  <si>
    <t>25+065</t>
  </si>
  <si>
    <t>24+775</t>
  </si>
  <si>
    <t>22+875</t>
  </si>
  <si>
    <t>22+185</t>
  </si>
  <si>
    <t>134</t>
  </si>
  <si>
    <t>21+810</t>
  </si>
  <si>
    <t>20+215</t>
  </si>
  <si>
    <t>19+610</t>
  </si>
  <si>
    <t>38</t>
  </si>
  <si>
    <t>18+685</t>
  </si>
  <si>
    <t>17+890</t>
  </si>
  <si>
    <t>71+630</t>
  </si>
  <si>
    <t>00021441</t>
  </si>
  <si>
    <t>Río Jesus María</t>
  </si>
  <si>
    <t>121</t>
  </si>
  <si>
    <t>65+670</t>
  </si>
  <si>
    <t>Quebrada Huacas</t>
  </si>
  <si>
    <t>64+235</t>
  </si>
  <si>
    <t>Bajo camino vecinal</t>
  </si>
  <si>
    <t>28</t>
  </si>
  <si>
    <t>60+060</t>
  </si>
  <si>
    <t>00021442</t>
  </si>
  <si>
    <t>Paso sobre ruta #34</t>
  </si>
  <si>
    <t>Ruta 34</t>
  </si>
  <si>
    <t>57+755</t>
  </si>
  <si>
    <t>Paso bajo ruta #757</t>
  </si>
  <si>
    <t>Ruta 757</t>
  </si>
  <si>
    <t>55+800</t>
  </si>
  <si>
    <t>45+805</t>
  </si>
  <si>
    <t>00021890</t>
  </si>
  <si>
    <t>Río Concepción</t>
  </si>
  <si>
    <t>44+575</t>
  </si>
  <si>
    <t>Paso bajo ruta #707</t>
  </si>
  <si>
    <t>Ruta 707</t>
  </si>
  <si>
    <t>42+525</t>
  </si>
  <si>
    <t>40+450</t>
  </si>
  <si>
    <t>38+385</t>
  </si>
  <si>
    <t>35+125</t>
  </si>
  <si>
    <t>Paso sobre ruta #720</t>
  </si>
  <si>
    <t>Ruta 720</t>
  </si>
  <si>
    <t>34+395</t>
  </si>
  <si>
    <t>31+970</t>
  </si>
  <si>
    <t>Paso bajo ruta #34</t>
  </si>
  <si>
    <t>Ruta 134</t>
  </si>
  <si>
    <t>53+235</t>
  </si>
  <si>
    <t>00021900</t>
  </si>
  <si>
    <t>Paso sobre unión rutas #3 y #137</t>
  </si>
  <si>
    <t>Unión rutas 3 y 137</t>
  </si>
  <si>
    <t>49+300</t>
  </si>
  <si>
    <t>48+405</t>
  </si>
  <si>
    <t>160</t>
  </si>
  <si>
    <t>76+660</t>
  </si>
  <si>
    <t>00060180</t>
  </si>
  <si>
    <t>74+595</t>
  </si>
  <si>
    <t>39+305</t>
  </si>
  <si>
    <t>Vásquez de Coronado</t>
  </si>
  <si>
    <t>00010990</t>
  </si>
  <si>
    <t>1+280</t>
  </si>
  <si>
    <t>Goicoechea</t>
  </si>
  <si>
    <t>00019011</t>
  </si>
  <si>
    <t>Quebrada Rivera</t>
  </si>
  <si>
    <t>0+585</t>
  </si>
  <si>
    <t>48</t>
  </si>
  <si>
    <t>0+515</t>
  </si>
  <si>
    <t>3+135</t>
  </si>
  <si>
    <t>00019012</t>
  </si>
  <si>
    <t>2+515</t>
  </si>
  <si>
    <t>Puente gemelo sobre camino vecinal</t>
  </si>
  <si>
    <t>2+370</t>
  </si>
  <si>
    <t>Puente gemelo sobre ruta #101</t>
  </si>
  <si>
    <t>Ruta 101</t>
  </si>
  <si>
    <t>1+530</t>
  </si>
  <si>
    <t>Paso bajo ruta #101</t>
  </si>
  <si>
    <t>154+300</t>
  </si>
  <si>
    <t>00070070</t>
  </si>
  <si>
    <t>153+600</t>
  </si>
  <si>
    <t>Quebrada Chocolate</t>
  </si>
  <si>
    <t>145+325</t>
  </si>
  <si>
    <t>59</t>
  </si>
  <si>
    <t>141+430</t>
  </si>
  <si>
    <t>00070080</t>
  </si>
  <si>
    <t>Río Madre</t>
  </si>
  <si>
    <t>109+770</t>
  </si>
  <si>
    <t>00070090</t>
  </si>
  <si>
    <t>Río Madre de Dios</t>
  </si>
  <si>
    <t>107+895</t>
  </si>
  <si>
    <t>Río Hondo</t>
  </si>
  <si>
    <t>106+640</t>
  </si>
  <si>
    <t>Río Cimarrones</t>
  </si>
  <si>
    <t>77</t>
  </si>
  <si>
    <t>101+660</t>
  </si>
  <si>
    <t>Río Pacuarito</t>
  </si>
  <si>
    <t>99+735</t>
  </si>
  <si>
    <t>Río Pacuare</t>
  </si>
  <si>
    <t>321</t>
  </si>
  <si>
    <t>97+705</t>
  </si>
  <si>
    <t>Quebrada Cabros</t>
  </si>
  <si>
    <t>95+555</t>
  </si>
  <si>
    <t>Quebrada Danta</t>
  </si>
  <si>
    <t>97+185</t>
  </si>
  <si>
    <t>Río Siquirres</t>
  </si>
  <si>
    <t>97+050</t>
  </si>
  <si>
    <t>Paso bajo ruta #10</t>
  </si>
  <si>
    <t>Ruta 10</t>
  </si>
  <si>
    <t>94+360</t>
  </si>
  <si>
    <t>00070130</t>
  </si>
  <si>
    <t>345</t>
  </si>
  <si>
    <t>94+085</t>
  </si>
  <si>
    <t>paso superior sobre ferrocaril</t>
  </si>
  <si>
    <t>Paso sobre ferrocarril</t>
  </si>
  <si>
    <t>92+305</t>
  </si>
  <si>
    <t>Quebrada Muralla</t>
  </si>
  <si>
    <t>91+185</t>
  </si>
  <si>
    <t>90+960</t>
  </si>
  <si>
    <t>Río Herediana</t>
  </si>
  <si>
    <t>89+335</t>
  </si>
  <si>
    <t>Río Dos Vueltas</t>
  </si>
  <si>
    <t>85+770</t>
  </si>
  <si>
    <t>Quebrada Estrella</t>
  </si>
  <si>
    <t>84+310</t>
  </si>
  <si>
    <t>00070141</t>
  </si>
  <si>
    <t>Río Destierro</t>
  </si>
  <si>
    <t>98</t>
  </si>
  <si>
    <t>83+065</t>
  </si>
  <si>
    <t>Río Dos Novillos</t>
  </si>
  <si>
    <t>81+430</t>
  </si>
  <si>
    <t>Río Calzada</t>
  </si>
  <si>
    <t>79+010</t>
  </si>
  <si>
    <t>Río López</t>
  </si>
  <si>
    <t>78+210</t>
  </si>
  <si>
    <t>Río Parismina</t>
  </si>
  <si>
    <t>75+610</t>
  </si>
  <si>
    <t>74+070</t>
  </si>
  <si>
    <t>Río Guacimito</t>
  </si>
  <si>
    <t>73+785</t>
  </si>
  <si>
    <t>Río Guacimo</t>
  </si>
  <si>
    <t>92</t>
  </si>
  <si>
    <t>68+560</t>
  </si>
  <si>
    <t>00070142</t>
  </si>
  <si>
    <t>Río Fox Hall</t>
  </si>
  <si>
    <t>67+530</t>
  </si>
  <si>
    <t>Río Roca</t>
  </si>
  <si>
    <t>60+260</t>
  </si>
  <si>
    <t>00070150</t>
  </si>
  <si>
    <t>59+160</t>
  </si>
  <si>
    <t>Río Toro Amarillo</t>
  </si>
  <si>
    <t>57+340</t>
  </si>
  <si>
    <t>Río Quebrada Danta</t>
  </si>
  <si>
    <t>56+190</t>
  </si>
  <si>
    <t>54+080</t>
  </si>
  <si>
    <t>Río Costa Rica</t>
  </si>
  <si>
    <t>52+265</t>
  </si>
  <si>
    <t>Quebrada Flores</t>
  </si>
  <si>
    <t>50+960</t>
  </si>
  <si>
    <t>Río Corinto</t>
  </si>
  <si>
    <t>41+540</t>
  </si>
  <si>
    <t>00070160</t>
  </si>
  <si>
    <t>Quebrada Gonzales</t>
  </si>
  <si>
    <t>135+225</t>
  </si>
  <si>
    <t>00070471</t>
  </si>
  <si>
    <t>Río Toro</t>
  </si>
  <si>
    <t>134+985</t>
  </si>
  <si>
    <t>Río Rojo</t>
  </si>
  <si>
    <t>134+075</t>
  </si>
  <si>
    <t>Río Cuba</t>
  </si>
  <si>
    <t>133+240</t>
  </si>
  <si>
    <t>Río Escondido</t>
  </si>
  <si>
    <t>125+480</t>
  </si>
  <si>
    <t>123+570</t>
  </si>
  <si>
    <t>121+580</t>
  </si>
  <si>
    <t>Río Aguas Claras</t>
  </si>
  <si>
    <t>120+720</t>
  </si>
  <si>
    <t>Quebrada Calderón</t>
  </si>
  <si>
    <t>115+625</t>
  </si>
  <si>
    <t>00070472</t>
  </si>
  <si>
    <t>Río Brabilla</t>
  </si>
  <si>
    <t>67+360</t>
  </si>
  <si>
    <t>00070490</t>
  </si>
  <si>
    <t>Río Jimenez</t>
  </si>
  <si>
    <t>66+310</t>
  </si>
  <si>
    <t>Río Cristina</t>
  </si>
  <si>
    <t>64+905</t>
  </si>
  <si>
    <t>Río Molino</t>
  </si>
  <si>
    <t>63+395</t>
  </si>
  <si>
    <t>Quebrada Delicias</t>
  </si>
  <si>
    <t>63+185</t>
  </si>
  <si>
    <t>Río Santa Clara</t>
  </si>
  <si>
    <t>0+410</t>
  </si>
  <si>
    <t>00021300</t>
  </si>
  <si>
    <t>78+770</t>
  </si>
  <si>
    <t>00060081</t>
  </si>
  <si>
    <t>Río Parrita</t>
  </si>
  <si>
    <t>172</t>
  </si>
  <si>
    <t>73+485</t>
  </si>
  <si>
    <t>70+915</t>
  </si>
  <si>
    <t>00060082</t>
  </si>
  <si>
    <t>Río Jicote</t>
  </si>
  <si>
    <t>69+665</t>
  </si>
  <si>
    <t>Quebrada Visita</t>
  </si>
  <si>
    <t>65+705</t>
  </si>
  <si>
    <t>Quebrada Bejuco</t>
  </si>
  <si>
    <t>61+705</t>
  </si>
  <si>
    <t>58+310</t>
  </si>
  <si>
    <t>Quebrada Aserradero</t>
  </si>
  <si>
    <t>158+505</t>
  </si>
  <si>
    <t>00060091</t>
  </si>
  <si>
    <t>Río Higueron, Mapa, Morete</t>
  </si>
  <si>
    <t>154+375</t>
  </si>
  <si>
    <t>Quebrada Playa Hermosa</t>
  </si>
  <si>
    <t>152+725</t>
  </si>
  <si>
    <t>Río Quebrada Pedregosa</t>
  </si>
  <si>
    <t>146+455</t>
  </si>
  <si>
    <t>Quebrada Poza Azul</t>
  </si>
  <si>
    <t>178+635</t>
  </si>
  <si>
    <t>00060092</t>
  </si>
  <si>
    <t>Río Punta Mala</t>
  </si>
  <si>
    <t>175+585</t>
  </si>
  <si>
    <t>Río Balso</t>
  </si>
  <si>
    <t>174+210</t>
  </si>
  <si>
    <t>Río Tortuga</t>
  </si>
  <si>
    <t>170+595</t>
  </si>
  <si>
    <t>Río Quebrada Piñuela</t>
  </si>
  <si>
    <t>169+475</t>
  </si>
  <si>
    <t>Quebrada Mercedes</t>
  </si>
  <si>
    <t>167+575</t>
  </si>
  <si>
    <t>Río Quebrada Ballena</t>
  </si>
  <si>
    <t>160+970</t>
  </si>
  <si>
    <t>Río Uvita</t>
  </si>
  <si>
    <t>195+215</t>
  </si>
  <si>
    <t>00060093</t>
  </si>
  <si>
    <t>Río Balsar</t>
  </si>
  <si>
    <t>68</t>
  </si>
  <si>
    <t>189+670</t>
  </si>
  <si>
    <t>185+695</t>
  </si>
  <si>
    <t>184+835</t>
  </si>
  <si>
    <t xml:space="preserve">Quebrada Seca, San Buena </t>
  </si>
  <si>
    <t>180+670</t>
  </si>
  <si>
    <t>Río Coronado</t>
  </si>
  <si>
    <t>55</t>
  </si>
  <si>
    <t>203+470</t>
  </si>
  <si>
    <t>00060094</t>
  </si>
  <si>
    <t>202+120</t>
  </si>
  <si>
    <t>Quebrada Banjamin</t>
  </si>
  <si>
    <t>200+970</t>
  </si>
  <si>
    <t>Río Cmaronal</t>
  </si>
  <si>
    <t>142+315</t>
  </si>
  <si>
    <t>00060101</t>
  </si>
  <si>
    <t>Río Barú</t>
  </si>
  <si>
    <t>139+610</t>
  </si>
  <si>
    <t>138+695</t>
  </si>
  <si>
    <t>137+545</t>
  </si>
  <si>
    <t>136+565</t>
  </si>
  <si>
    <t>Río Hatillo Viejo</t>
  </si>
  <si>
    <t>91</t>
  </si>
  <si>
    <t>135+975</t>
  </si>
  <si>
    <t>135+060</t>
  </si>
  <si>
    <t>Río Hatillo Nuevo</t>
  </si>
  <si>
    <t>134+765</t>
  </si>
  <si>
    <t>133+545</t>
  </si>
  <si>
    <t>Quebrada Palma Quemada</t>
  </si>
  <si>
    <t>131+895</t>
  </si>
  <si>
    <t>131+690</t>
  </si>
  <si>
    <t>Quebrada Platanillo</t>
  </si>
  <si>
    <t>128+795</t>
  </si>
  <si>
    <t>00060102</t>
  </si>
  <si>
    <t>Quebrada Matapalo</t>
  </si>
  <si>
    <t>54</t>
  </si>
  <si>
    <t>126+830</t>
  </si>
  <si>
    <t>Quebrada Sandino</t>
  </si>
  <si>
    <t>126+370</t>
  </si>
  <si>
    <t>Quebrada Cantina</t>
  </si>
  <si>
    <t>125+725</t>
  </si>
  <si>
    <t>Quebrada Golfo</t>
  </si>
  <si>
    <t>125+155</t>
  </si>
  <si>
    <t>Río Portalon</t>
  </si>
  <si>
    <t>123+760</t>
  </si>
  <si>
    <t>123+245</t>
  </si>
  <si>
    <t>121+660</t>
  </si>
  <si>
    <t>Quebrada Bambu</t>
  </si>
  <si>
    <t>121+275</t>
  </si>
  <si>
    <t>Quebrada Brabudal</t>
  </si>
  <si>
    <t>119+690</t>
  </si>
  <si>
    <t>Río Savegre</t>
  </si>
  <si>
    <t>119+525</t>
  </si>
  <si>
    <t>canal</t>
  </si>
  <si>
    <t>119+405</t>
  </si>
  <si>
    <t>119+280</t>
  </si>
  <si>
    <t>118+985</t>
  </si>
  <si>
    <t>118+765</t>
  </si>
  <si>
    <t>118+470</t>
  </si>
  <si>
    <t>117+985</t>
  </si>
  <si>
    <t>117+615</t>
  </si>
  <si>
    <t>117+105</t>
  </si>
  <si>
    <t>00060111</t>
  </si>
  <si>
    <t xml:space="preserve">canal </t>
  </si>
  <si>
    <t>116+575</t>
  </si>
  <si>
    <t>canal (brazo Estero Negro 3)</t>
  </si>
  <si>
    <t>115+735</t>
  </si>
  <si>
    <t>canal (brazo Estero Negro 2)</t>
  </si>
  <si>
    <t>114+975</t>
  </si>
  <si>
    <t>canal (brazo Estero Negro 1)</t>
  </si>
  <si>
    <t>114+665</t>
  </si>
  <si>
    <t>Quebrada Escandalosa</t>
  </si>
  <si>
    <t>114+025</t>
  </si>
  <si>
    <t>Quebrada Llorona</t>
  </si>
  <si>
    <t>113+210</t>
  </si>
  <si>
    <t>112+275</t>
  </si>
  <si>
    <t>Quebrada Cacao</t>
  </si>
  <si>
    <t>111+220</t>
  </si>
  <si>
    <t>Quebrada Hule</t>
  </si>
  <si>
    <t>109+925</t>
  </si>
  <si>
    <t>Quebrada Pastora</t>
  </si>
  <si>
    <t>108+570</t>
  </si>
  <si>
    <t>Quebrada Bartolo</t>
  </si>
  <si>
    <t>Quebrada Villa</t>
  </si>
  <si>
    <t>107+320</t>
  </si>
  <si>
    <t>199</t>
  </si>
  <si>
    <t>106+330</t>
  </si>
  <si>
    <t>Quebrada Borbollon</t>
  </si>
  <si>
    <t>104+770</t>
  </si>
  <si>
    <t>Quebrada Guapil</t>
  </si>
  <si>
    <t>102+465</t>
  </si>
  <si>
    <t>00060112</t>
  </si>
  <si>
    <t>101+910</t>
  </si>
  <si>
    <t>Quebrada Boca Vieja</t>
  </si>
  <si>
    <t>101+350</t>
  </si>
  <si>
    <t>canal 1</t>
  </si>
  <si>
    <t>100+095</t>
  </si>
  <si>
    <t>00060113</t>
  </si>
  <si>
    <t>Estero Colegio</t>
  </si>
  <si>
    <t>99+135</t>
  </si>
  <si>
    <t>Río Paquita</t>
  </si>
  <si>
    <t>93+395</t>
  </si>
  <si>
    <t>89+935</t>
  </si>
  <si>
    <t>00060120</t>
  </si>
  <si>
    <t>Río Damas</t>
  </si>
  <si>
    <t>89+750</t>
  </si>
  <si>
    <t>Río Valeria</t>
  </si>
  <si>
    <t>89+265</t>
  </si>
  <si>
    <t>86+455</t>
  </si>
  <si>
    <t>Río Pocarito o Río Vueltas</t>
  </si>
  <si>
    <t>84+220</t>
  </si>
  <si>
    <t>Río Palo Seco</t>
  </si>
  <si>
    <t>51+990</t>
  </si>
  <si>
    <t>00060140</t>
  </si>
  <si>
    <t>Río tusubres</t>
  </si>
  <si>
    <t>171</t>
  </si>
  <si>
    <t>48+190</t>
  </si>
  <si>
    <t>Quebrada Amarilla</t>
  </si>
  <si>
    <t>47+050</t>
  </si>
  <si>
    <t>Río Gloria</t>
  </si>
  <si>
    <t>45+440</t>
  </si>
  <si>
    <t>Quebrada El Muerto</t>
  </si>
  <si>
    <t>44+985</t>
  </si>
  <si>
    <t>Quebrada Santa Elena</t>
  </si>
  <si>
    <t>42+765</t>
  </si>
  <si>
    <t>Quebrada Palmareños</t>
  </si>
  <si>
    <t>37+800</t>
  </si>
  <si>
    <t>Río Nranjal o Quebrada Seca</t>
  </si>
  <si>
    <t>37+255</t>
  </si>
  <si>
    <t>36+080</t>
  </si>
  <si>
    <t>Río Copey</t>
  </si>
  <si>
    <t>33+370</t>
  </si>
  <si>
    <t>00060161</t>
  </si>
  <si>
    <t>Río Quebrada Mona</t>
  </si>
  <si>
    <t>30+620</t>
  </si>
  <si>
    <t>00060162</t>
  </si>
  <si>
    <t>23+055</t>
  </si>
  <si>
    <t>00060170</t>
  </si>
  <si>
    <t>Río Agujas</t>
  </si>
  <si>
    <t>19+160</t>
  </si>
  <si>
    <t>Quebrada Pita</t>
  </si>
  <si>
    <t>17+080</t>
  </si>
  <si>
    <t>Río Tarcolitos</t>
  </si>
  <si>
    <t>71</t>
  </si>
  <si>
    <t>14+485</t>
  </si>
  <si>
    <t>11+735</t>
  </si>
  <si>
    <t>Río Gande de Tarcoles</t>
  </si>
  <si>
    <t>4+390</t>
  </si>
  <si>
    <t>00020640</t>
  </si>
  <si>
    <t>Quebrada Maquina</t>
  </si>
  <si>
    <t>14+340</t>
  </si>
  <si>
    <t>00020650</t>
  </si>
  <si>
    <t>5+780</t>
  </si>
  <si>
    <t>Río Platanar</t>
  </si>
  <si>
    <t>50</t>
  </si>
  <si>
    <t>4+870</t>
  </si>
  <si>
    <t>Quebrada Serena</t>
  </si>
  <si>
    <t>16+180</t>
  </si>
  <si>
    <t>00021060</t>
  </si>
  <si>
    <t>45</t>
  </si>
  <si>
    <t>26+200</t>
  </si>
  <si>
    <t>00021071</t>
  </si>
  <si>
    <t>42+160</t>
  </si>
  <si>
    <t>00021081</t>
  </si>
  <si>
    <t>Río Pocosol</t>
  </si>
  <si>
    <t>47+300</t>
  </si>
  <si>
    <t>72+560</t>
  </si>
  <si>
    <t>00021082</t>
  </si>
  <si>
    <t>Río Hernández</t>
  </si>
  <si>
    <t>64+410</t>
  </si>
  <si>
    <t>Quebrada El Pavon</t>
  </si>
  <si>
    <t>92+800</t>
  </si>
  <si>
    <t>00070001</t>
  </si>
  <si>
    <t>Río Sixaola</t>
  </si>
  <si>
    <t>247</t>
  </si>
  <si>
    <t>91+025</t>
  </si>
  <si>
    <t>87+410</t>
  </si>
  <si>
    <t>83+490</t>
  </si>
  <si>
    <t>00070002</t>
  </si>
  <si>
    <t>120</t>
  </si>
  <si>
    <t>81+050</t>
  </si>
  <si>
    <t>72+825</t>
  </si>
  <si>
    <t>71+645</t>
  </si>
  <si>
    <t>66+215</t>
  </si>
  <si>
    <t>Quebrada Cuabre</t>
  </si>
  <si>
    <t>63+565</t>
  </si>
  <si>
    <t>Río Sand Box</t>
  </si>
  <si>
    <t>57+055</t>
  </si>
  <si>
    <t>00070010</t>
  </si>
  <si>
    <t>Quebrada Dos Aguas o Río Cataratas</t>
  </si>
  <si>
    <t>51+975</t>
  </si>
  <si>
    <t>00070020</t>
  </si>
  <si>
    <t>Río Hone Creek</t>
  </si>
  <si>
    <t>46+840</t>
  </si>
  <si>
    <t>46+595</t>
  </si>
  <si>
    <t>44+475</t>
  </si>
  <si>
    <t>Río Comadre</t>
  </si>
  <si>
    <t>43+205</t>
  </si>
  <si>
    <t>Río Suarez</t>
  </si>
  <si>
    <t>38+080</t>
  </si>
  <si>
    <t>00070030</t>
  </si>
  <si>
    <t>35+570</t>
  </si>
  <si>
    <t>00070040</t>
  </si>
  <si>
    <t>Río Tuba</t>
  </si>
  <si>
    <t>31+910</t>
  </si>
  <si>
    <t>Río La Estrella</t>
  </si>
  <si>
    <t>29+405</t>
  </si>
  <si>
    <t>Quebrada Tigre</t>
  </si>
  <si>
    <t>26+790</t>
  </si>
  <si>
    <t>Río Estero Margarita</t>
  </si>
  <si>
    <t>23+840</t>
  </si>
  <si>
    <t>Río Estero Negro</t>
  </si>
  <si>
    <t>18+310</t>
  </si>
  <si>
    <t>Río Bananito</t>
  </si>
  <si>
    <t>14+835</t>
  </si>
  <si>
    <t>Río Vizcaya</t>
  </si>
  <si>
    <t>10+885</t>
  </si>
  <si>
    <t>Río Banano</t>
  </si>
  <si>
    <t>7+935</t>
  </si>
  <si>
    <t>00070050</t>
  </si>
  <si>
    <t>Río Wesfalia</t>
  </si>
  <si>
    <t>0215</t>
  </si>
  <si>
    <t>Estero Cieneguita</t>
  </si>
  <si>
    <t>12+800</t>
  </si>
  <si>
    <t>00019089</t>
  </si>
  <si>
    <t>Puente de la Hispanidad sobre ruta 2</t>
  </si>
  <si>
    <t>Ruta 2</t>
  </si>
  <si>
    <t>167</t>
  </si>
  <si>
    <t>0+870</t>
  </si>
  <si>
    <t>00019090</t>
  </si>
  <si>
    <t>Paso sobre ruta #1</t>
  </si>
  <si>
    <t>1+750</t>
  </si>
  <si>
    <t>00019091</t>
  </si>
  <si>
    <t>Paso bajo camino cantonal</t>
  </si>
  <si>
    <t>1+465</t>
  </si>
  <si>
    <t>2+340</t>
  </si>
  <si>
    <t>00019092</t>
  </si>
  <si>
    <t>Paso bajo ruta #104</t>
  </si>
  <si>
    <t>Ruta 104</t>
  </si>
  <si>
    <t>2+960</t>
  </si>
  <si>
    <t>00019093</t>
  </si>
  <si>
    <t>Paso bajo ruta #167</t>
  </si>
  <si>
    <t>Ruta 167</t>
  </si>
  <si>
    <t>2+640</t>
  </si>
  <si>
    <t>2+550</t>
  </si>
  <si>
    <t>3+260</t>
  </si>
  <si>
    <t>00019094</t>
  </si>
  <si>
    <t>9+950</t>
  </si>
  <si>
    <t>00019100</t>
  </si>
  <si>
    <t>Paso sobre ruta  #209</t>
  </si>
  <si>
    <t>Ruta  209</t>
  </si>
  <si>
    <t>9+310</t>
  </si>
  <si>
    <t>Paso sobre ruta #175</t>
  </si>
  <si>
    <t>Ruta 175</t>
  </si>
  <si>
    <t>10+160</t>
  </si>
  <si>
    <t>00019101</t>
  </si>
  <si>
    <t>11+810</t>
  </si>
  <si>
    <t>00019102</t>
  </si>
  <si>
    <t>Paso bajo ruta #204</t>
  </si>
  <si>
    <t>Ruta 204</t>
  </si>
  <si>
    <t>13+975</t>
  </si>
  <si>
    <t>00019103</t>
  </si>
  <si>
    <t>1+655</t>
  </si>
  <si>
    <t>00019017</t>
  </si>
  <si>
    <t>Paso sobre ruta #5</t>
  </si>
  <si>
    <t>Rura 5</t>
  </si>
  <si>
    <t>1+130</t>
  </si>
  <si>
    <t>Ruta 32</t>
  </si>
  <si>
    <t>2+890</t>
  </si>
  <si>
    <t>00019073</t>
  </si>
  <si>
    <t>0+525</t>
  </si>
  <si>
    <t>00019019</t>
  </si>
  <si>
    <t>Paso bajo ruta #32 (puente gemelos)</t>
  </si>
  <si>
    <t>5+045</t>
  </si>
  <si>
    <t>Moravia</t>
  </si>
  <si>
    <t>00019022</t>
  </si>
  <si>
    <t>Río Ipis</t>
  </si>
  <si>
    <t>2+350</t>
  </si>
  <si>
    <t>00019024</t>
  </si>
  <si>
    <t>Paso sobre ruta #39</t>
  </si>
  <si>
    <t>0+275</t>
  </si>
  <si>
    <t>00010926</t>
  </si>
  <si>
    <t>Paso bajo Ruta #27</t>
  </si>
  <si>
    <t>2+020</t>
  </si>
  <si>
    <t>00019027</t>
  </si>
  <si>
    <t>Río Chiquero</t>
  </si>
  <si>
    <t>1+845</t>
  </si>
  <si>
    <t>13+280</t>
  </si>
  <si>
    <t>00019029</t>
  </si>
  <si>
    <t>1+865</t>
  </si>
  <si>
    <t>00040031</t>
  </si>
  <si>
    <t>Quebrada Gloria</t>
  </si>
  <si>
    <t>6+765</t>
  </si>
  <si>
    <t>00020380</t>
  </si>
  <si>
    <t>Río Caracha</t>
  </si>
  <si>
    <t>2+245</t>
  </si>
  <si>
    <t>Río Tambor</t>
  </si>
  <si>
    <t>10+655</t>
  </si>
  <si>
    <t>00020390</t>
  </si>
  <si>
    <t>Río Prendas</t>
  </si>
  <si>
    <t>17+785</t>
  </si>
  <si>
    <t>00020401</t>
  </si>
  <si>
    <t>14+260</t>
  </si>
  <si>
    <t>Río Tacares</t>
  </si>
  <si>
    <t>0+540</t>
  </si>
  <si>
    <t>00019030</t>
  </si>
  <si>
    <t>2+435</t>
  </si>
  <si>
    <t>00019037</t>
  </si>
  <si>
    <t>1+940</t>
  </si>
  <si>
    <t>00019128</t>
  </si>
  <si>
    <t>140</t>
  </si>
  <si>
    <t>2+545</t>
  </si>
  <si>
    <t>00019034</t>
  </si>
  <si>
    <t>2+060</t>
  </si>
  <si>
    <t>0+720</t>
  </si>
  <si>
    <t>4+815</t>
  </si>
  <si>
    <t>00040120</t>
  </si>
  <si>
    <t>Puente Francisco J. Orlich Paso sobre Ruta 1</t>
  </si>
  <si>
    <t>9+820</t>
  </si>
  <si>
    <t>00040140</t>
  </si>
  <si>
    <t>7+795</t>
  </si>
  <si>
    <t>2+995</t>
  </si>
  <si>
    <t>00040152</t>
  </si>
  <si>
    <t>Río Bermudez</t>
  </si>
  <si>
    <t>6+925</t>
  </si>
  <si>
    <t>00040160</t>
  </si>
  <si>
    <t>Quebrada Tierra Blanca</t>
  </si>
  <si>
    <t>11+670</t>
  </si>
  <si>
    <t>00040560</t>
  </si>
  <si>
    <t>Río Paracito</t>
  </si>
  <si>
    <t>11+050</t>
  </si>
  <si>
    <t>8+800</t>
  </si>
  <si>
    <t>Río Turú</t>
  </si>
  <si>
    <t>7+960</t>
  </si>
  <si>
    <t>Río Tibas</t>
  </si>
  <si>
    <t>8+520</t>
  </si>
  <si>
    <t>00040200</t>
  </si>
  <si>
    <t>1+790</t>
  </si>
  <si>
    <t>00040210</t>
  </si>
  <si>
    <t>Río Mancarrow</t>
  </si>
  <si>
    <t>12+485</t>
  </si>
  <si>
    <t>00040170</t>
  </si>
  <si>
    <t>Río Turales</t>
  </si>
  <si>
    <t>1+545</t>
  </si>
  <si>
    <t>00019035</t>
  </si>
  <si>
    <t>1+365</t>
  </si>
  <si>
    <t>3+800</t>
  </si>
  <si>
    <t>00040430</t>
  </si>
  <si>
    <t>4+565</t>
  </si>
  <si>
    <t>00020150</t>
  </si>
  <si>
    <t>1+590</t>
  </si>
  <si>
    <t>Río Itiquis</t>
  </si>
  <si>
    <t>12+910</t>
  </si>
  <si>
    <t>00020160</t>
  </si>
  <si>
    <t>11+310</t>
  </si>
  <si>
    <t>Río Pilas</t>
  </si>
  <si>
    <t>8+905</t>
  </si>
  <si>
    <t>20+425</t>
  </si>
  <si>
    <t>00020170</t>
  </si>
  <si>
    <t>Río Sarchí</t>
  </si>
  <si>
    <t>18+270</t>
  </si>
  <si>
    <t>Río Vigia</t>
  </si>
  <si>
    <t>7+685</t>
  </si>
  <si>
    <t>00021620</t>
  </si>
  <si>
    <t>25+795</t>
  </si>
  <si>
    <t>00021630</t>
  </si>
  <si>
    <t>23+280</t>
  </si>
  <si>
    <t>Río Trojas</t>
  </si>
  <si>
    <t>2+405</t>
  </si>
  <si>
    <t>00040350</t>
  </si>
  <si>
    <t>Río Porrosatí</t>
  </si>
  <si>
    <t>6+620</t>
  </si>
  <si>
    <t>00020550</t>
  </si>
  <si>
    <t>Río Poasito</t>
  </si>
  <si>
    <t>9+260</t>
  </si>
  <si>
    <t>00020560</t>
  </si>
  <si>
    <t>Río Mataste</t>
  </si>
  <si>
    <t>8+930</t>
  </si>
  <si>
    <t>1+310</t>
  </si>
  <si>
    <t>00010460</t>
  </si>
  <si>
    <t>Quebrada Lajas, Río La Cruz</t>
  </si>
  <si>
    <t>0+895</t>
  </si>
  <si>
    <t>0+365</t>
  </si>
  <si>
    <t>Río San Rafael  o Río Agres</t>
  </si>
  <si>
    <t>9+225</t>
  </si>
  <si>
    <t>00010470</t>
  </si>
  <si>
    <t>7+585</t>
  </si>
  <si>
    <t>12+165</t>
  </si>
  <si>
    <t>00010480</t>
  </si>
  <si>
    <t>6+000</t>
  </si>
  <si>
    <t>00010520</t>
  </si>
  <si>
    <t>2+665</t>
  </si>
  <si>
    <t>00020281</t>
  </si>
  <si>
    <t>0+290</t>
  </si>
  <si>
    <t>00020282</t>
  </si>
  <si>
    <t>7+605</t>
  </si>
  <si>
    <t>00040370</t>
  </si>
  <si>
    <t>10+185</t>
  </si>
  <si>
    <t>00020310</t>
  </si>
  <si>
    <t>00040300</t>
  </si>
  <si>
    <t>3+645</t>
  </si>
  <si>
    <t>00040590</t>
  </si>
  <si>
    <t>Río Porrosati</t>
  </si>
  <si>
    <t>2+150</t>
  </si>
  <si>
    <t>00020261</t>
  </si>
  <si>
    <t>2+095</t>
  </si>
  <si>
    <t>1+030</t>
  </si>
  <si>
    <t>9+255</t>
  </si>
  <si>
    <t>00020263</t>
  </si>
  <si>
    <t>8+810</t>
  </si>
  <si>
    <t>Quebrada Doña Ana</t>
  </si>
  <si>
    <t>7+905</t>
  </si>
  <si>
    <t>10+120</t>
  </si>
  <si>
    <t>00020264</t>
  </si>
  <si>
    <t>12+195</t>
  </si>
  <si>
    <t>6+195</t>
  </si>
  <si>
    <t>00020322</t>
  </si>
  <si>
    <t>16+840</t>
  </si>
  <si>
    <t>00020340</t>
  </si>
  <si>
    <t>Quebrada Las Conejas</t>
  </si>
  <si>
    <t>14+885</t>
  </si>
  <si>
    <t>Río Quizarraces</t>
  </si>
  <si>
    <t>46+375</t>
  </si>
  <si>
    <t>00020580</t>
  </si>
  <si>
    <t>Río Cariblanco</t>
  </si>
  <si>
    <t>44+395</t>
  </si>
  <si>
    <t>Río Angel</t>
  </si>
  <si>
    <t>36+630</t>
  </si>
  <si>
    <t>Río La Paz Pequeña</t>
  </si>
  <si>
    <t>36+165</t>
  </si>
  <si>
    <t>Río La Paz</t>
  </si>
  <si>
    <t>50+560</t>
  </si>
  <si>
    <t>00020590</t>
  </si>
  <si>
    <t>2+360</t>
  </si>
  <si>
    <t>00040070</t>
  </si>
  <si>
    <t>7+340</t>
  </si>
  <si>
    <t>00040080</t>
  </si>
  <si>
    <t>6+130</t>
  </si>
  <si>
    <t>Quebrada Amanda</t>
  </si>
  <si>
    <t>5+180</t>
  </si>
  <si>
    <t>4+215</t>
  </si>
  <si>
    <t>Río Mancarron</t>
  </si>
  <si>
    <t>3+025</t>
  </si>
  <si>
    <t>11+540</t>
  </si>
  <si>
    <t>00040090</t>
  </si>
  <si>
    <t>Río Guarari</t>
  </si>
  <si>
    <t>10+750</t>
  </si>
  <si>
    <t>Río Pacayas</t>
  </si>
  <si>
    <t>10+260</t>
  </si>
  <si>
    <t>28+610</t>
  </si>
  <si>
    <t>00040100</t>
  </si>
  <si>
    <t>Quebrada Azufre</t>
  </si>
  <si>
    <t>27+035</t>
  </si>
  <si>
    <t>00040600</t>
  </si>
  <si>
    <t>Río Desengaño</t>
  </si>
  <si>
    <t>1+150</t>
  </si>
  <si>
    <t>00040321</t>
  </si>
  <si>
    <t>Río Potrerillos</t>
  </si>
  <si>
    <t>2+085</t>
  </si>
  <si>
    <t>00040330</t>
  </si>
  <si>
    <t>1+840</t>
  </si>
  <si>
    <t>00040700</t>
  </si>
  <si>
    <t>3+040</t>
  </si>
  <si>
    <t>00020351</t>
  </si>
  <si>
    <t>15+045</t>
  </si>
  <si>
    <t>00020360</t>
  </si>
  <si>
    <t>12+830</t>
  </si>
  <si>
    <t>10+475</t>
  </si>
  <si>
    <t>00020370</t>
  </si>
  <si>
    <t>11+840</t>
  </si>
  <si>
    <t>00020120</t>
  </si>
  <si>
    <t>6+740</t>
  </si>
  <si>
    <t>Río Surubres</t>
  </si>
  <si>
    <t>2+190</t>
  </si>
  <si>
    <t>Río Centeno</t>
  </si>
  <si>
    <t>1+345</t>
  </si>
  <si>
    <t>Quebrada Ramadas</t>
  </si>
  <si>
    <t>15+830</t>
  </si>
  <si>
    <t>00060560</t>
  </si>
  <si>
    <t>Río Paires o San Rafael</t>
  </si>
  <si>
    <t>3+325</t>
  </si>
  <si>
    <t>00060730</t>
  </si>
  <si>
    <t>2+410</t>
  </si>
  <si>
    <t>2+735</t>
  </si>
  <si>
    <t>00050860</t>
  </si>
  <si>
    <t>Quebrada Barbudal</t>
  </si>
  <si>
    <t>3+110</t>
  </si>
  <si>
    <t>00020242</t>
  </si>
  <si>
    <t>20+020</t>
  </si>
  <si>
    <t>00020520</t>
  </si>
  <si>
    <t>6+900</t>
  </si>
  <si>
    <t>00020811</t>
  </si>
  <si>
    <t>16+165</t>
  </si>
  <si>
    <t>00010740</t>
  </si>
  <si>
    <t>Río Picagres</t>
  </si>
  <si>
    <t>12+475</t>
  </si>
  <si>
    <t>Río Jaris</t>
  </si>
  <si>
    <t>22+905</t>
  </si>
  <si>
    <t>00011250</t>
  </si>
  <si>
    <t>Quebrada Riel</t>
  </si>
  <si>
    <t>20+555</t>
  </si>
  <si>
    <t>3+785</t>
  </si>
  <si>
    <t>00020450</t>
  </si>
  <si>
    <t>3+465</t>
  </si>
  <si>
    <t>Río Siquiares</t>
  </si>
  <si>
    <t>1+385</t>
  </si>
  <si>
    <t>10+915</t>
  </si>
  <si>
    <t>00021320</t>
  </si>
  <si>
    <t>10+415</t>
  </si>
  <si>
    <t>Quebradas Gemelas</t>
  </si>
  <si>
    <t>26+530</t>
  </si>
  <si>
    <t>Turrubares</t>
  </si>
  <si>
    <t>00010171</t>
  </si>
  <si>
    <t>Quebrada Hisopa</t>
  </si>
  <si>
    <t>37+660</t>
  </si>
  <si>
    <t>00010172</t>
  </si>
  <si>
    <t>Río Grande de Tarcoles</t>
  </si>
  <si>
    <t>37+000</t>
  </si>
  <si>
    <t>Quebrada Paso Agres</t>
  </si>
  <si>
    <t>9+390</t>
  </si>
  <si>
    <t>00021170</t>
  </si>
  <si>
    <t>Río Rito</t>
  </si>
  <si>
    <t>4+720</t>
  </si>
  <si>
    <t>40+090</t>
  </si>
  <si>
    <t>00021612</t>
  </si>
  <si>
    <t>Caño la Lagartera</t>
  </si>
  <si>
    <t>38+410</t>
  </si>
  <si>
    <t>Río Caño Caracol</t>
  </si>
  <si>
    <t>35+580</t>
  </si>
  <si>
    <t>Río Frío</t>
  </si>
  <si>
    <t>80</t>
  </si>
  <si>
    <t>17+445</t>
  </si>
  <si>
    <t>00021200</t>
  </si>
  <si>
    <t>Río Monico</t>
  </si>
  <si>
    <t>11+135</t>
  </si>
  <si>
    <t>4+275</t>
  </si>
  <si>
    <t>8+530</t>
  </si>
  <si>
    <t>00020661</t>
  </si>
  <si>
    <t>6+125</t>
  </si>
  <si>
    <t>Quebrada Leones</t>
  </si>
  <si>
    <t>5+010</t>
  </si>
  <si>
    <t>Quebrada Marin</t>
  </si>
  <si>
    <t>3+720</t>
  </si>
  <si>
    <t>13+525</t>
  </si>
  <si>
    <t>00020662</t>
  </si>
  <si>
    <t>12+065</t>
  </si>
  <si>
    <t>Quebrada Zapotal</t>
  </si>
  <si>
    <t>11+805</t>
  </si>
  <si>
    <t>Río Ceiba</t>
  </si>
  <si>
    <t>22+690</t>
  </si>
  <si>
    <t>00020931</t>
  </si>
  <si>
    <t>Caño Grande</t>
  </si>
  <si>
    <t>22+505</t>
  </si>
  <si>
    <t>Caño Hidalgo</t>
  </si>
  <si>
    <t>21+000</t>
  </si>
  <si>
    <t>Quebrada Salvador</t>
  </si>
  <si>
    <t>Quebrada Vuelta</t>
  </si>
  <si>
    <t>17+000</t>
  </si>
  <si>
    <t>Río Negritos</t>
  </si>
  <si>
    <t>29+165</t>
  </si>
  <si>
    <t>00020932</t>
  </si>
  <si>
    <t>96</t>
  </si>
  <si>
    <t>27+890</t>
  </si>
  <si>
    <t>36+200</t>
  </si>
  <si>
    <t>00021560</t>
  </si>
  <si>
    <t>35+045</t>
  </si>
  <si>
    <t>Río Hule</t>
  </si>
  <si>
    <t>33+830</t>
  </si>
  <si>
    <t>Río Tercero</t>
  </si>
  <si>
    <t>32+180</t>
  </si>
  <si>
    <t>Río Cuarto</t>
  </si>
  <si>
    <t>0+980</t>
  </si>
  <si>
    <t>00020440</t>
  </si>
  <si>
    <t>19+995</t>
  </si>
  <si>
    <t>00020600</t>
  </si>
  <si>
    <t>Río Espino</t>
  </si>
  <si>
    <t>14+900</t>
  </si>
  <si>
    <t>29+310</t>
  </si>
  <si>
    <t>Zarcero</t>
  </si>
  <si>
    <t>00020610</t>
  </si>
  <si>
    <t>Río Tapezco</t>
  </si>
  <si>
    <t>41+460</t>
  </si>
  <si>
    <t>00020620</t>
  </si>
  <si>
    <t>Río La Vieja</t>
  </si>
  <si>
    <t>62+000</t>
  </si>
  <si>
    <t>00020681</t>
  </si>
  <si>
    <t>60+740</t>
  </si>
  <si>
    <t>Río Ron Ron</t>
  </si>
  <si>
    <t>59+145</t>
  </si>
  <si>
    <t>67+480</t>
  </si>
  <si>
    <t>00020682</t>
  </si>
  <si>
    <t>85+165</t>
  </si>
  <si>
    <t>00020980</t>
  </si>
  <si>
    <t>Río Fortuna</t>
  </si>
  <si>
    <t>78+860</t>
  </si>
  <si>
    <t>75+595</t>
  </si>
  <si>
    <t>Quebrada Estero Hondo</t>
  </si>
  <si>
    <t>73+400</t>
  </si>
  <si>
    <t>68+100</t>
  </si>
  <si>
    <t>44+515</t>
  </si>
  <si>
    <t>00021550</t>
  </si>
  <si>
    <t>84+190</t>
  </si>
  <si>
    <t>00021341</t>
  </si>
  <si>
    <t>Río Tabacon</t>
  </si>
  <si>
    <t>76+255</t>
  </si>
  <si>
    <t>Quebrada Sangregado o Sucia</t>
  </si>
  <si>
    <t>89+255</t>
  </si>
  <si>
    <t>00021342</t>
  </si>
  <si>
    <t>105+385</t>
  </si>
  <si>
    <t>00021490</t>
  </si>
  <si>
    <t>96+825</t>
  </si>
  <si>
    <t>5+495</t>
  </si>
  <si>
    <t>00050150</t>
  </si>
  <si>
    <t>Río Santa Rosa</t>
  </si>
  <si>
    <t>22+870</t>
  </si>
  <si>
    <t>00050191</t>
  </si>
  <si>
    <t>49+885</t>
  </si>
  <si>
    <t>00050193</t>
  </si>
  <si>
    <t>Río Dos Bocas</t>
  </si>
  <si>
    <t>48+165</t>
  </si>
  <si>
    <t>Quebrada Rugama</t>
  </si>
  <si>
    <t>43+600</t>
  </si>
  <si>
    <t>Río Aguacate</t>
  </si>
  <si>
    <t>38+530</t>
  </si>
  <si>
    <t>Quebrada Jilguero</t>
  </si>
  <si>
    <t>36+875</t>
  </si>
  <si>
    <t>35+535</t>
  </si>
  <si>
    <t>20+865</t>
  </si>
  <si>
    <t>00050310</t>
  </si>
  <si>
    <t>18+300</t>
  </si>
  <si>
    <t>Quebrada Azul</t>
  </si>
  <si>
    <t>65+790</t>
  </si>
  <si>
    <t>00050942</t>
  </si>
  <si>
    <t>Quebrada Pérez</t>
  </si>
  <si>
    <t>62+580</t>
  </si>
  <si>
    <t>Quebrada Paniagua</t>
  </si>
  <si>
    <t>60+690</t>
  </si>
  <si>
    <t>Río Mata de Caña</t>
  </si>
  <si>
    <t>17+070</t>
  </si>
  <si>
    <t>00021162</t>
  </si>
  <si>
    <t>Río Venado</t>
  </si>
  <si>
    <t>16+520</t>
  </si>
  <si>
    <t>Río Que-Quer</t>
  </si>
  <si>
    <t>4+440</t>
  </si>
  <si>
    <t>00050141</t>
  </si>
  <si>
    <t>Río San Juan</t>
  </si>
  <si>
    <t>6+935</t>
  </si>
  <si>
    <t>00050142</t>
  </si>
  <si>
    <t>23+155</t>
  </si>
  <si>
    <t>00050143</t>
  </si>
  <si>
    <t>23+385</t>
  </si>
  <si>
    <t>00050871</t>
  </si>
  <si>
    <t>Quebrada Mica</t>
  </si>
  <si>
    <t>40+975</t>
  </si>
  <si>
    <t>00050872</t>
  </si>
  <si>
    <t>11+065</t>
  </si>
  <si>
    <t>00020540</t>
  </si>
  <si>
    <t>10+405</t>
  </si>
  <si>
    <t>Quebrada sin nombre, Río Colorado</t>
  </si>
  <si>
    <t>5+035</t>
  </si>
  <si>
    <t>1+225</t>
  </si>
  <si>
    <t>00010440</t>
  </si>
  <si>
    <t>00010450</t>
  </si>
  <si>
    <t>2+135</t>
  </si>
  <si>
    <t>1+410</t>
  </si>
  <si>
    <t>4+915</t>
  </si>
  <si>
    <t>00021330</t>
  </si>
  <si>
    <t>4+785</t>
  </si>
  <si>
    <t>4+430</t>
  </si>
  <si>
    <t>6+775</t>
  </si>
  <si>
    <t>00020800</t>
  </si>
  <si>
    <t>Rio Grande</t>
  </si>
  <si>
    <t>7+515</t>
  </si>
  <si>
    <t>00021730</t>
  </si>
  <si>
    <t>Quebrada Fierro</t>
  </si>
  <si>
    <t>7+320</t>
  </si>
  <si>
    <t>0+590</t>
  </si>
  <si>
    <t>00070102</t>
  </si>
  <si>
    <t>Río Guapiles</t>
  </si>
  <si>
    <t>26+370</t>
  </si>
  <si>
    <t>00050171</t>
  </si>
  <si>
    <t>Río Matambu</t>
  </si>
  <si>
    <t>26+145</t>
  </si>
  <si>
    <t>Río Perico</t>
  </si>
  <si>
    <t>25+345</t>
  </si>
  <si>
    <t>8+600</t>
  </si>
  <si>
    <t>00050470</t>
  </si>
  <si>
    <t>Río San Lazaro</t>
  </si>
  <si>
    <t>43+090</t>
  </si>
  <si>
    <t>00050651</t>
  </si>
  <si>
    <t>Río Nosara</t>
  </si>
  <si>
    <t>33+125</t>
  </si>
  <si>
    <t>60+905</t>
  </si>
  <si>
    <t>00050652</t>
  </si>
  <si>
    <t>59+180</t>
  </si>
  <si>
    <t>Río Taranta</t>
  </si>
  <si>
    <t>58+375</t>
  </si>
  <si>
    <t>Río Buena Vista</t>
  </si>
  <si>
    <t>54+120</t>
  </si>
  <si>
    <t>Río Platanillo</t>
  </si>
  <si>
    <t>53+260</t>
  </si>
  <si>
    <t>Río Micos</t>
  </si>
  <si>
    <t>50+640</t>
  </si>
  <si>
    <t>49+775</t>
  </si>
  <si>
    <t>44+190</t>
  </si>
  <si>
    <t>23+205</t>
  </si>
  <si>
    <t>00050781</t>
  </si>
  <si>
    <t>12+905</t>
  </si>
  <si>
    <t>00050782</t>
  </si>
  <si>
    <t>7+410</t>
  </si>
  <si>
    <t>00051050</t>
  </si>
  <si>
    <t>00050211</t>
  </si>
  <si>
    <t>Río Las Palmas</t>
  </si>
  <si>
    <t>13+075</t>
  </si>
  <si>
    <t>00050261</t>
  </si>
  <si>
    <t>5+230</t>
  </si>
  <si>
    <t>10+740</t>
  </si>
  <si>
    <t>Río San Francisco</t>
  </si>
  <si>
    <t>6+760</t>
  </si>
  <si>
    <t>Quebrada Marcos</t>
  </si>
  <si>
    <t>13+940</t>
  </si>
  <si>
    <t>00050262</t>
  </si>
  <si>
    <t>Río Riyito</t>
  </si>
  <si>
    <t>0+780</t>
  </si>
  <si>
    <t>00020250</t>
  </si>
  <si>
    <t>9+135</t>
  </si>
  <si>
    <t>00050480</t>
  </si>
  <si>
    <t>Río Coyolito</t>
  </si>
  <si>
    <t>4+305</t>
  </si>
  <si>
    <t>Río Santa Ana</t>
  </si>
  <si>
    <t>18+725</t>
  </si>
  <si>
    <t>00050511</t>
  </si>
  <si>
    <t>Río Chorro</t>
  </si>
  <si>
    <t>15+450</t>
  </si>
  <si>
    <t>Río Nimboypres</t>
  </si>
  <si>
    <t>15+270</t>
  </si>
  <si>
    <t>Río Limón</t>
  </si>
  <si>
    <t>Río Baraba de Viejo</t>
  </si>
  <si>
    <t>31+745</t>
  </si>
  <si>
    <t>00050540</t>
  </si>
  <si>
    <t>Río Tamarindo</t>
  </si>
  <si>
    <t>7+540</t>
  </si>
  <si>
    <t>00050220</t>
  </si>
  <si>
    <t>Quebrada Mesas</t>
  </si>
  <si>
    <t>6+630</t>
  </si>
  <si>
    <t>Río Momollejo</t>
  </si>
  <si>
    <t>5+290</t>
  </si>
  <si>
    <t>Quebrada Cañal</t>
  </si>
  <si>
    <t>1+875</t>
  </si>
  <si>
    <t>1+695</t>
  </si>
  <si>
    <t>00050660</t>
  </si>
  <si>
    <t>11+725</t>
  </si>
  <si>
    <t>00050682</t>
  </si>
  <si>
    <t>32+285</t>
  </si>
  <si>
    <t>00050683</t>
  </si>
  <si>
    <t>Quebrada Negra o Llorona</t>
  </si>
  <si>
    <t>27+420</t>
  </si>
  <si>
    <t>23+275</t>
  </si>
  <si>
    <t>Quebrada Damas</t>
  </si>
  <si>
    <t>8+100</t>
  </si>
  <si>
    <t>00050432</t>
  </si>
  <si>
    <t>Quebrada Portivo</t>
  </si>
  <si>
    <t>224+845</t>
  </si>
  <si>
    <t>00050230</t>
  </si>
  <si>
    <t>Puente Negro</t>
  </si>
  <si>
    <t>Quebrada Ramos</t>
  </si>
  <si>
    <t>223+620</t>
  </si>
  <si>
    <t>Río Chircó</t>
  </si>
  <si>
    <t>221+820</t>
  </si>
  <si>
    <t>Quebrada Lima</t>
  </si>
  <si>
    <t>213+290</t>
  </si>
  <si>
    <t>Río Soncoyo</t>
  </si>
  <si>
    <t>132+290</t>
  </si>
  <si>
    <t>00050460</t>
  </si>
  <si>
    <t>Quebrada Dormilona</t>
  </si>
  <si>
    <t>130+595</t>
  </si>
  <si>
    <t>Estero, quebrada sin nombre</t>
  </si>
  <si>
    <t>208+890</t>
  </si>
  <si>
    <t>00050560</t>
  </si>
  <si>
    <t>208+320</t>
  </si>
  <si>
    <t>Quebrada Negritos</t>
  </si>
  <si>
    <t>204+125</t>
  </si>
  <si>
    <t>00050571</t>
  </si>
  <si>
    <t>Río Andamojo</t>
  </si>
  <si>
    <t>195+630</t>
  </si>
  <si>
    <t>186+365</t>
  </si>
  <si>
    <t>00050572</t>
  </si>
  <si>
    <t>Río Tabaco</t>
  </si>
  <si>
    <t>181+470</t>
  </si>
  <si>
    <t>178+465</t>
  </si>
  <si>
    <t>00050573</t>
  </si>
  <si>
    <t>Río San Juanillo</t>
  </si>
  <si>
    <t>176+495</t>
  </si>
  <si>
    <t>Río Rosario</t>
  </si>
  <si>
    <t>171+035</t>
  </si>
  <si>
    <t>falta puente</t>
  </si>
  <si>
    <t>Río Ostional</t>
  </si>
  <si>
    <t>167+560</t>
  </si>
  <si>
    <t>00050580</t>
  </si>
  <si>
    <t>Río Montaña</t>
  </si>
  <si>
    <t>165+345</t>
  </si>
  <si>
    <t>142+490</t>
  </si>
  <si>
    <t>00050591</t>
  </si>
  <si>
    <t>137+595</t>
  </si>
  <si>
    <t>158+185</t>
  </si>
  <si>
    <t>00050592</t>
  </si>
  <si>
    <t>Quebrada Esperanza</t>
  </si>
  <si>
    <t>157+740</t>
  </si>
  <si>
    <t>Río Rempujo</t>
  </si>
  <si>
    <t>152+465</t>
  </si>
  <si>
    <t>Río Graza</t>
  </si>
  <si>
    <t>151+590</t>
  </si>
  <si>
    <t>134+980</t>
  </si>
  <si>
    <t>00050600</t>
  </si>
  <si>
    <t>Río Mala Noche</t>
  </si>
  <si>
    <t>90+840</t>
  </si>
  <si>
    <t>00050610</t>
  </si>
  <si>
    <t>80+710</t>
  </si>
  <si>
    <t>Quebrada Caña</t>
  </si>
  <si>
    <t>110+395</t>
  </si>
  <si>
    <t>00050621</t>
  </si>
  <si>
    <t>Río Corozalito</t>
  </si>
  <si>
    <t>108+260</t>
  </si>
  <si>
    <t>104+490</t>
  </si>
  <si>
    <t>Río Bejuco</t>
  </si>
  <si>
    <t>98+750</t>
  </si>
  <si>
    <t>Quebrada Jabilla</t>
  </si>
  <si>
    <t>125+485</t>
  </si>
  <si>
    <t>00050623</t>
  </si>
  <si>
    <t>Río Ora</t>
  </si>
  <si>
    <t>10+690</t>
  </si>
  <si>
    <t>00060790</t>
  </si>
  <si>
    <t>Río Gigante</t>
  </si>
  <si>
    <t>20+750</t>
  </si>
  <si>
    <t>00060800</t>
  </si>
  <si>
    <t>Río Guarial</t>
  </si>
  <si>
    <t>16+290</t>
  </si>
  <si>
    <t>30+875</t>
  </si>
  <si>
    <t>00060811</t>
  </si>
  <si>
    <t>Río Curu</t>
  </si>
  <si>
    <t>26+275</t>
  </si>
  <si>
    <t>24+290</t>
  </si>
  <si>
    <t>Río Paquera</t>
  </si>
  <si>
    <t>43+490</t>
  </si>
  <si>
    <t>00060812</t>
  </si>
  <si>
    <t>Río Panica</t>
  </si>
  <si>
    <t>42+040</t>
  </si>
  <si>
    <t>Río Astro Blanco</t>
  </si>
  <si>
    <t>37+850</t>
  </si>
  <si>
    <t>Río Zelaya</t>
  </si>
  <si>
    <t>52+400</t>
  </si>
  <si>
    <t>00060813</t>
  </si>
  <si>
    <t>Río Biscoyol</t>
  </si>
  <si>
    <t>48+230</t>
  </si>
  <si>
    <t>Quebrada Abuela</t>
  </si>
  <si>
    <t>64+890</t>
  </si>
  <si>
    <t>00060872</t>
  </si>
  <si>
    <t>Río Negro</t>
  </si>
  <si>
    <t>75+060</t>
  </si>
  <si>
    <t>00060873</t>
  </si>
  <si>
    <t>Río Caño Seco</t>
  </si>
  <si>
    <t>73+075</t>
  </si>
  <si>
    <t>Río Ario</t>
  </si>
  <si>
    <t>79+080</t>
  </si>
  <si>
    <t>00060874</t>
  </si>
  <si>
    <t>Río Bongo</t>
  </si>
  <si>
    <t>00051000</t>
  </si>
  <si>
    <t>32+100</t>
  </si>
  <si>
    <t>00050720</t>
  </si>
  <si>
    <t>Quebrada de Mono</t>
  </si>
  <si>
    <t>30+935</t>
  </si>
  <si>
    <t>Río Millal</t>
  </si>
  <si>
    <t>27+780</t>
  </si>
  <si>
    <t>2+635</t>
  </si>
  <si>
    <t>00060921</t>
  </si>
  <si>
    <t>Río Dominica</t>
  </si>
  <si>
    <t>19+715</t>
  </si>
  <si>
    <t>00060922</t>
  </si>
  <si>
    <t>Río Juan de León</t>
  </si>
  <si>
    <t>15+615</t>
  </si>
  <si>
    <t>52</t>
  </si>
  <si>
    <t>13+130</t>
  </si>
  <si>
    <t>Quebrada Tigra</t>
  </si>
  <si>
    <t>7+770</t>
  </si>
  <si>
    <t>Quebrada Balsa</t>
  </si>
  <si>
    <t>40+920</t>
  </si>
  <si>
    <t>00021231</t>
  </si>
  <si>
    <t>Quebrada La Gloria</t>
  </si>
  <si>
    <t>39+920</t>
  </si>
  <si>
    <t>39+475</t>
  </si>
  <si>
    <t>Quebrada Brava</t>
  </si>
  <si>
    <t>38+150</t>
  </si>
  <si>
    <t>Río Higueron o Raudales</t>
  </si>
  <si>
    <t>47+880</t>
  </si>
  <si>
    <t>00021232</t>
  </si>
  <si>
    <t>43+100</t>
  </si>
  <si>
    <t>Río Frijoles</t>
  </si>
  <si>
    <t>57+060</t>
  </si>
  <si>
    <t>00021233</t>
  </si>
  <si>
    <t>Río Guacalito</t>
  </si>
  <si>
    <t>1+735</t>
  </si>
  <si>
    <t>00050391</t>
  </si>
  <si>
    <t>24+540</t>
  </si>
  <si>
    <t>00050400</t>
  </si>
  <si>
    <t>1+270</t>
  </si>
  <si>
    <t>00050911</t>
  </si>
  <si>
    <t>13+590</t>
  </si>
  <si>
    <t>00050912</t>
  </si>
  <si>
    <t>Quebrada Herrumbre</t>
  </si>
  <si>
    <t>4+005</t>
  </si>
  <si>
    <t>00019039</t>
  </si>
  <si>
    <t>3+105</t>
  </si>
  <si>
    <t>1+110</t>
  </si>
  <si>
    <t>00061000</t>
  </si>
  <si>
    <t>0+715</t>
  </si>
  <si>
    <t>00020330</t>
  </si>
  <si>
    <t>12+020</t>
  </si>
  <si>
    <t>00050240</t>
  </si>
  <si>
    <t>+-45</t>
  </si>
  <si>
    <t>3+270</t>
  </si>
  <si>
    <t>00050250</t>
  </si>
  <si>
    <t>Quebrada Versay</t>
  </si>
  <si>
    <t>+-2+105</t>
  </si>
  <si>
    <t>00019115</t>
  </si>
  <si>
    <t>falta puente Paso sobre ruta #1</t>
  </si>
  <si>
    <t>+-1+505</t>
  </si>
  <si>
    <t>1+155</t>
  </si>
  <si>
    <t>00019112</t>
  </si>
  <si>
    <t>0+835</t>
  </si>
  <si>
    <t>0+520</t>
  </si>
  <si>
    <t>Río Ocloro</t>
  </si>
  <si>
    <t>1+960</t>
  </si>
  <si>
    <t>00019113</t>
  </si>
  <si>
    <t>+-0+810</t>
  </si>
  <si>
    <t>00019118</t>
  </si>
  <si>
    <t>+-2+835</t>
  </si>
  <si>
    <t>00019119</t>
  </si>
  <si>
    <t>5+030</t>
  </si>
  <si>
    <t>4+770</t>
  </si>
  <si>
    <t>Río Agres o San Rafael</t>
  </si>
  <si>
    <t>0+800</t>
  </si>
  <si>
    <t>00019121</t>
  </si>
  <si>
    <t>00019122</t>
  </si>
  <si>
    <t>1+550</t>
  </si>
  <si>
    <t>1+305</t>
  </si>
  <si>
    <t>Paso bajo Ruta #39</t>
  </si>
  <si>
    <t>0+905</t>
  </si>
  <si>
    <t>5+460</t>
  </si>
  <si>
    <t>00050521</t>
  </si>
  <si>
    <t>0+165</t>
  </si>
  <si>
    <t>10+820</t>
  </si>
  <si>
    <t>00050522</t>
  </si>
  <si>
    <t>Estero Salinas</t>
  </si>
  <si>
    <t>0+390</t>
  </si>
  <si>
    <t>00019075</t>
  </si>
  <si>
    <t>1+335</t>
  </si>
  <si>
    <t>00019046</t>
  </si>
  <si>
    <t>2+740</t>
  </si>
  <si>
    <t>00019047</t>
  </si>
  <si>
    <t>6+430</t>
  </si>
  <si>
    <t>00010282</t>
  </si>
  <si>
    <t>Río Purral</t>
  </si>
  <si>
    <t>0+355</t>
  </si>
  <si>
    <t>00019048</t>
  </si>
  <si>
    <t>2+755</t>
  </si>
  <si>
    <t>00010241</t>
  </si>
  <si>
    <t>Río Jorco</t>
  </si>
  <si>
    <t>0+815</t>
  </si>
  <si>
    <t>00019049</t>
  </si>
  <si>
    <t>0+575</t>
  </si>
  <si>
    <t>10+810</t>
  </si>
  <si>
    <t>00010201</t>
  </si>
  <si>
    <t>Río Cucubres o Quebrada Suarez</t>
  </si>
  <si>
    <t>7+225</t>
  </si>
  <si>
    <t>00010212</t>
  </si>
  <si>
    <t>5+300</t>
  </si>
  <si>
    <t>42+815</t>
  </si>
  <si>
    <t>00010690</t>
  </si>
  <si>
    <t>Río Tabarcia</t>
  </si>
  <si>
    <t>29+725</t>
  </si>
  <si>
    <t>00011212</t>
  </si>
  <si>
    <t>Río Chirraca</t>
  </si>
  <si>
    <t>28+680</t>
  </si>
  <si>
    <t>1+340</t>
  </si>
  <si>
    <t>00019052</t>
  </si>
  <si>
    <t>2+305</t>
  </si>
  <si>
    <t>00019053</t>
  </si>
  <si>
    <t>2+885</t>
  </si>
  <si>
    <t>00019055</t>
  </si>
  <si>
    <t>2+825</t>
  </si>
  <si>
    <t>00019056</t>
  </si>
  <si>
    <t>2+265</t>
  </si>
  <si>
    <t>00010271</t>
  </si>
  <si>
    <t>0+395</t>
  </si>
  <si>
    <t>2+990</t>
  </si>
  <si>
    <t>00010272</t>
  </si>
  <si>
    <t>2+750</t>
  </si>
  <si>
    <t>2+195</t>
  </si>
  <si>
    <t>00019057</t>
  </si>
  <si>
    <t>0+245</t>
  </si>
  <si>
    <t>Río María Auilar</t>
  </si>
  <si>
    <t>3+130</t>
  </si>
  <si>
    <t>00019059</t>
  </si>
  <si>
    <t>1+860</t>
  </si>
  <si>
    <t>1+080</t>
  </si>
  <si>
    <t>7+065</t>
  </si>
  <si>
    <t>00019062</t>
  </si>
  <si>
    <t>2+685</t>
  </si>
  <si>
    <t>00010371</t>
  </si>
  <si>
    <t>12+300</t>
  </si>
  <si>
    <t>00010380</t>
  </si>
  <si>
    <t>Quebrada Casacajal o Río Derrumbe</t>
  </si>
  <si>
    <t>3+355</t>
  </si>
  <si>
    <t>00010220</t>
  </si>
  <si>
    <t>Río Poás</t>
  </si>
  <si>
    <t>0+560</t>
  </si>
  <si>
    <t>4+515</t>
  </si>
  <si>
    <t>00011300</t>
  </si>
  <si>
    <t>6+820</t>
  </si>
  <si>
    <t>00011310</t>
  </si>
  <si>
    <t>21+315</t>
  </si>
  <si>
    <t>00010350</t>
  </si>
  <si>
    <t>1+165</t>
  </si>
  <si>
    <t>00019063</t>
  </si>
  <si>
    <t>24+840</t>
  </si>
  <si>
    <t>00030270</t>
  </si>
  <si>
    <t>Río Empalado</t>
  </si>
  <si>
    <t>4+075</t>
  </si>
  <si>
    <t>00030240</t>
  </si>
  <si>
    <t>Río Toyogres</t>
  </si>
  <si>
    <t>4+490</t>
  </si>
  <si>
    <t>0+270</t>
  </si>
  <si>
    <t>Río Taras</t>
  </si>
  <si>
    <t>26+205</t>
  </si>
  <si>
    <t>00030250</t>
  </si>
  <si>
    <t>17+285</t>
  </si>
  <si>
    <t>Río Yerbabuena</t>
  </si>
  <si>
    <t>7+490</t>
  </si>
  <si>
    <t>00030491</t>
  </si>
  <si>
    <t>Río Tatiscú</t>
  </si>
  <si>
    <t>5+585</t>
  </si>
  <si>
    <t>Río Cinchilla</t>
  </si>
  <si>
    <t>12+980</t>
  </si>
  <si>
    <t>00030492</t>
  </si>
  <si>
    <t>28+240</t>
  </si>
  <si>
    <t>00030500</t>
  </si>
  <si>
    <t>Quebrada Central</t>
  </si>
  <si>
    <t>27+315</t>
  </si>
  <si>
    <t>Quebrada Foresta</t>
  </si>
  <si>
    <t>2+955</t>
  </si>
  <si>
    <t>00010400</t>
  </si>
  <si>
    <t>Río Macho</t>
  </si>
  <si>
    <t>00040020</t>
  </si>
  <si>
    <t>Río Pará</t>
  </si>
  <si>
    <t>0+215</t>
  </si>
  <si>
    <t>00010320</t>
  </si>
  <si>
    <t>7+900</t>
  </si>
  <si>
    <t>00011130</t>
  </si>
  <si>
    <t>Río Alumbre</t>
  </si>
  <si>
    <t>12+895</t>
  </si>
  <si>
    <t>00030080</t>
  </si>
  <si>
    <t>Río Santa Elena</t>
  </si>
  <si>
    <t>9+545</t>
  </si>
  <si>
    <t>Río Conejo</t>
  </si>
  <si>
    <t>00060401</t>
  </si>
  <si>
    <t>Canal</t>
  </si>
  <si>
    <t>00060402</t>
  </si>
  <si>
    <t>Canal Estero Azul</t>
  </si>
  <si>
    <t>22+990</t>
  </si>
  <si>
    <t>00030161</t>
  </si>
  <si>
    <t>Río Reventazón (represa de Cachí)</t>
  </si>
  <si>
    <t>28+795</t>
  </si>
  <si>
    <t>00030162</t>
  </si>
  <si>
    <t>00030450</t>
  </si>
  <si>
    <t>Río Grande de Orosi o Río Reventazón</t>
  </si>
  <si>
    <t>10+290</t>
  </si>
  <si>
    <t>Río Juco</t>
  </si>
  <si>
    <t>8+825</t>
  </si>
  <si>
    <t>Río Los Tanques</t>
  </si>
  <si>
    <t>12+555</t>
  </si>
  <si>
    <t>00030461</t>
  </si>
  <si>
    <t>Río Palomo</t>
  </si>
  <si>
    <t>20+090</t>
  </si>
  <si>
    <t>00030462</t>
  </si>
  <si>
    <t>18+985</t>
  </si>
  <si>
    <t>Río Loaiza</t>
  </si>
  <si>
    <t>21+585</t>
  </si>
  <si>
    <t>00030463</t>
  </si>
  <si>
    <t>5+485</t>
  </si>
  <si>
    <t>00030620</t>
  </si>
  <si>
    <t xml:space="preserve">Puente Negro </t>
  </si>
  <si>
    <t>Río Agua Caliente</t>
  </si>
  <si>
    <t>4+540</t>
  </si>
  <si>
    <t>Río Chirrí</t>
  </si>
  <si>
    <t>13+330</t>
  </si>
  <si>
    <t>00030141</t>
  </si>
  <si>
    <t>21+720</t>
  </si>
  <si>
    <t>00030142</t>
  </si>
  <si>
    <t>18+955</t>
  </si>
  <si>
    <t>27+505</t>
  </si>
  <si>
    <t>00030143</t>
  </si>
  <si>
    <t>Río Atirro</t>
  </si>
  <si>
    <t>22+815</t>
  </si>
  <si>
    <t>Río Pejibaye</t>
  </si>
  <si>
    <t>0+985</t>
  </si>
  <si>
    <t>00030151</t>
  </si>
  <si>
    <t>Río Urasca</t>
  </si>
  <si>
    <t>31+410</t>
  </si>
  <si>
    <t>00030580</t>
  </si>
  <si>
    <t>Río Tuis</t>
  </si>
  <si>
    <t>14+235</t>
  </si>
  <si>
    <t>Dota</t>
  </si>
  <si>
    <t>00010130</t>
  </si>
  <si>
    <t>Quebrada Rivas</t>
  </si>
  <si>
    <t>13+370</t>
  </si>
  <si>
    <t>Río Pirris</t>
  </si>
  <si>
    <t>12+790</t>
  </si>
  <si>
    <t>18+545</t>
  </si>
  <si>
    <t>00010141</t>
  </si>
  <si>
    <t>39+020</t>
  </si>
  <si>
    <t>León Cortés</t>
  </si>
  <si>
    <t>00010152</t>
  </si>
  <si>
    <t>Río Tarrazu</t>
  </si>
  <si>
    <t>35+130</t>
  </si>
  <si>
    <t>Quebrada Moras</t>
  </si>
  <si>
    <t>32+820</t>
  </si>
  <si>
    <t>00021193</t>
  </si>
  <si>
    <t>3+755</t>
  </si>
  <si>
    <t>00030320</t>
  </si>
  <si>
    <t>8+925</t>
  </si>
  <si>
    <t>00030540</t>
  </si>
  <si>
    <t>Río Cabrera</t>
  </si>
  <si>
    <t>6+065</t>
  </si>
  <si>
    <t>Río Coris</t>
  </si>
  <si>
    <t>19+860</t>
  </si>
  <si>
    <t>00040572</t>
  </si>
  <si>
    <t>Quebrada Lajas</t>
  </si>
  <si>
    <t>19+400</t>
  </si>
  <si>
    <t>16+970</t>
  </si>
  <si>
    <t>Quebrada Ceiba</t>
  </si>
  <si>
    <t>15+445</t>
  </si>
  <si>
    <t>Quebrada Pulga</t>
  </si>
  <si>
    <t>14+865</t>
  </si>
  <si>
    <t>Río Sucio o Río San José</t>
  </si>
  <si>
    <t>20+210</t>
  </si>
  <si>
    <t>00030210</t>
  </si>
  <si>
    <t>Río Turrialba</t>
  </si>
  <si>
    <t>20+030</t>
  </si>
  <si>
    <t>Río Playas</t>
  </si>
  <si>
    <t>18+295</t>
  </si>
  <si>
    <t>Río Coliblanco</t>
  </si>
  <si>
    <t>14+480</t>
  </si>
  <si>
    <t>00030220</t>
  </si>
  <si>
    <t xml:space="preserve">Quebrada sin nombre </t>
  </si>
  <si>
    <t>14+080</t>
  </si>
  <si>
    <t>25+170</t>
  </si>
  <si>
    <t>00030651</t>
  </si>
  <si>
    <t>Río Quiare</t>
  </si>
  <si>
    <t>23+580</t>
  </si>
  <si>
    <t>34+935</t>
  </si>
  <si>
    <t>00030652</t>
  </si>
  <si>
    <t>Río Aquiares</t>
  </si>
  <si>
    <t>39+550</t>
  </si>
  <si>
    <t>00030653</t>
  </si>
  <si>
    <t>38+085</t>
  </si>
  <si>
    <t>3+500</t>
  </si>
  <si>
    <t>00030290</t>
  </si>
  <si>
    <t>Río Aguacaliente</t>
  </si>
  <si>
    <t>1+805</t>
  </si>
  <si>
    <t>00030130</t>
  </si>
  <si>
    <t>Quebrada Eslabon</t>
  </si>
  <si>
    <t>0+795</t>
  </si>
  <si>
    <t>00030260</t>
  </si>
  <si>
    <t>8+780</t>
  </si>
  <si>
    <t>00070230</t>
  </si>
  <si>
    <t>7+955</t>
  </si>
  <si>
    <t>7+835</t>
  </si>
  <si>
    <t>Quebrada Gordiawo</t>
  </si>
  <si>
    <t>3+585</t>
  </si>
  <si>
    <t>Quebrada Nanabre</t>
  </si>
  <si>
    <t>2+170</t>
  </si>
  <si>
    <t>00060462</t>
  </si>
  <si>
    <t>estero</t>
  </si>
  <si>
    <t>0+455</t>
  </si>
  <si>
    <t>Puente Estero La Bomba</t>
  </si>
  <si>
    <t>Quebrada Suya</t>
  </si>
  <si>
    <t>1+060</t>
  </si>
  <si>
    <t>00030051</t>
  </si>
  <si>
    <t>00060281</t>
  </si>
  <si>
    <t>76+920</t>
  </si>
  <si>
    <t>64+460</t>
  </si>
  <si>
    <t>00060291</t>
  </si>
  <si>
    <t>Quebrada Cantarrana</t>
  </si>
  <si>
    <t>59+790</t>
  </si>
  <si>
    <t>Río Agua Buena</t>
  </si>
  <si>
    <t>57+820</t>
  </si>
  <si>
    <t>00060292</t>
  </si>
  <si>
    <t>55+290</t>
  </si>
  <si>
    <t>Río Copal</t>
  </si>
  <si>
    <t>45+190</t>
  </si>
  <si>
    <t>00060340</t>
  </si>
  <si>
    <t>Río Java</t>
  </si>
  <si>
    <t>00060982</t>
  </si>
  <si>
    <t>5+455</t>
  </si>
  <si>
    <t>00060261</t>
  </si>
  <si>
    <t>Quebrada la Cuesta</t>
  </si>
  <si>
    <t>12+230</t>
  </si>
  <si>
    <t>00060262</t>
  </si>
  <si>
    <t>Canal de Colorado</t>
  </si>
  <si>
    <t>7+930</t>
  </si>
  <si>
    <t>Quebrada Chorro</t>
  </si>
  <si>
    <t>6+305</t>
  </si>
  <si>
    <t>23+365</t>
  </si>
  <si>
    <t>00060263</t>
  </si>
  <si>
    <t>Río La Vaca</t>
  </si>
  <si>
    <t>18+895</t>
  </si>
  <si>
    <t>Río Cenizo</t>
  </si>
  <si>
    <t>17+740</t>
  </si>
  <si>
    <t>Quebrada Vaquita</t>
  </si>
  <si>
    <t>16+305</t>
  </si>
  <si>
    <t>41+245</t>
  </si>
  <si>
    <t>00061030</t>
  </si>
  <si>
    <t>Río Coto</t>
  </si>
  <si>
    <t>49+000</t>
  </si>
  <si>
    <t>00061042</t>
  </si>
  <si>
    <t>5+675</t>
  </si>
  <si>
    <t>00010491</t>
  </si>
  <si>
    <t>78+685</t>
  </si>
  <si>
    <t>00010512</t>
  </si>
  <si>
    <t>Río Chires</t>
  </si>
  <si>
    <t>87+240</t>
  </si>
  <si>
    <t>00060540</t>
  </si>
  <si>
    <t>86+585</t>
  </si>
  <si>
    <t>2+700</t>
  </si>
  <si>
    <t>00070410</t>
  </si>
  <si>
    <t>0+105</t>
  </si>
  <si>
    <t>Río Bartolo</t>
  </si>
  <si>
    <t>5+490</t>
  </si>
  <si>
    <t>00070211</t>
  </si>
  <si>
    <t>Río Limoncito</t>
  </si>
  <si>
    <t>17+645</t>
  </si>
  <si>
    <t>00010540</t>
  </si>
  <si>
    <t>12+110</t>
  </si>
  <si>
    <t>Río Chimirol</t>
  </si>
  <si>
    <t>7+565</t>
  </si>
  <si>
    <t>00010580</t>
  </si>
  <si>
    <t>4+800</t>
  </si>
  <si>
    <t>00010930</t>
  </si>
  <si>
    <t>Río Pacuar</t>
  </si>
  <si>
    <t>3+295</t>
  </si>
  <si>
    <t>Río Pedregoso</t>
  </si>
  <si>
    <t>3+035</t>
  </si>
  <si>
    <t>Quebrada Vueltas</t>
  </si>
  <si>
    <t>30+010</t>
  </si>
  <si>
    <t>00010942</t>
  </si>
  <si>
    <t>Río Guabo</t>
  </si>
  <si>
    <t>3+345</t>
  </si>
  <si>
    <t>00010831</t>
  </si>
  <si>
    <t>Quebrada Los Reyes</t>
  </si>
  <si>
    <t>12+060</t>
  </si>
  <si>
    <t>00010832</t>
  </si>
  <si>
    <t>44+710</t>
  </si>
  <si>
    <t>00060412</t>
  </si>
  <si>
    <t>Río Rincon</t>
  </si>
  <si>
    <t>74+215</t>
  </si>
  <si>
    <t>00060420</t>
  </si>
  <si>
    <t>Quebrada Ignacia</t>
  </si>
  <si>
    <t>70+975</t>
  </si>
  <si>
    <t>Río Tigre</t>
  </si>
  <si>
    <t>66+105</t>
  </si>
  <si>
    <t>Quebrada Terrones</t>
  </si>
  <si>
    <t>64+640</t>
  </si>
  <si>
    <t>62+530</t>
  </si>
  <si>
    <t>Río Sabala</t>
  </si>
  <si>
    <t>59+565</t>
  </si>
  <si>
    <t>Río Barrigones</t>
  </si>
  <si>
    <t>56+435</t>
  </si>
  <si>
    <t>Río Conte</t>
  </si>
  <si>
    <t>51+945</t>
  </si>
  <si>
    <t>Quebrada Chanchera</t>
  </si>
  <si>
    <t>50+865</t>
  </si>
  <si>
    <t>46+320</t>
  </si>
  <si>
    <t>Quebrada Ganado</t>
  </si>
  <si>
    <t>44+980</t>
  </si>
  <si>
    <t>Paso de agua en crecida del río</t>
  </si>
  <si>
    <t>86+185</t>
  </si>
  <si>
    <t>00060431</t>
  </si>
  <si>
    <t>Río Tamales</t>
  </si>
  <si>
    <t>80+865</t>
  </si>
  <si>
    <t>Quebrada Cienega</t>
  </si>
  <si>
    <t>79+515</t>
  </si>
  <si>
    <t>77+865</t>
  </si>
  <si>
    <t>Río Corazal</t>
  </si>
  <si>
    <t>91+180</t>
  </si>
  <si>
    <t>00060432</t>
  </si>
  <si>
    <t>Río Sombrerito</t>
  </si>
  <si>
    <t>89+635</t>
  </si>
  <si>
    <t>-----</t>
  </si>
  <si>
    <t>xx</t>
  </si>
  <si>
    <t>se construyo cuneta</t>
  </si>
  <si>
    <t>Quebrada Sombrero</t>
  </si>
  <si>
    <t>86+465</t>
  </si>
  <si>
    <t>Quebrada Playa</t>
  </si>
  <si>
    <t>100+895</t>
  </si>
  <si>
    <t>00060433</t>
  </si>
  <si>
    <t>Río Piro</t>
  </si>
  <si>
    <t>91+975</t>
  </si>
  <si>
    <t>Quebrada Carbonera</t>
  </si>
  <si>
    <t>111+680</t>
  </si>
  <si>
    <t>00060434</t>
  </si>
  <si>
    <t>108+505</t>
  </si>
  <si>
    <t>Río Peje Perro o Agua Buena</t>
  </si>
  <si>
    <t>105+420</t>
  </si>
  <si>
    <t>Quebrada Bijagual</t>
  </si>
  <si>
    <t>1+780</t>
  </si>
  <si>
    <t>00060350</t>
  </si>
  <si>
    <t>Río Boquilla</t>
  </si>
  <si>
    <t>+-42+770</t>
  </si>
  <si>
    <t>00060360</t>
  </si>
  <si>
    <t>Río Coto Brus</t>
  </si>
  <si>
    <t>19+545</t>
  </si>
  <si>
    <t>00070440</t>
  </si>
  <si>
    <t>Río Tortuguero</t>
  </si>
  <si>
    <t>8+485</t>
  </si>
  <si>
    <t>33+430</t>
  </si>
  <si>
    <t>00070511</t>
  </si>
  <si>
    <t>Río Desenredo</t>
  </si>
  <si>
    <t>27+575</t>
  </si>
  <si>
    <t>Río Desenredito</t>
  </si>
  <si>
    <t>41+675</t>
  </si>
  <si>
    <t>00070512</t>
  </si>
  <si>
    <t>40+265</t>
  </si>
  <si>
    <t>Río La Suerte</t>
  </si>
  <si>
    <t>60+755</t>
  </si>
  <si>
    <t>00070513</t>
  </si>
  <si>
    <t>Río Zapotal o Zapote</t>
  </si>
  <si>
    <t>50+780</t>
  </si>
  <si>
    <t>Río Caño Moreno o Caño Zapotal</t>
  </si>
  <si>
    <t>48+615</t>
  </si>
  <si>
    <t>Río Penitencia</t>
  </si>
  <si>
    <t>17+820</t>
  </si>
  <si>
    <t>00070322</t>
  </si>
  <si>
    <t>Río Jiménez</t>
  </si>
  <si>
    <t>16+030</t>
  </si>
  <si>
    <t>Río Bosque</t>
  </si>
  <si>
    <t>12+430</t>
  </si>
  <si>
    <t>8+005</t>
  </si>
  <si>
    <t>00070350</t>
  </si>
  <si>
    <t>Río Cartagena</t>
  </si>
  <si>
    <t>3+950</t>
  </si>
  <si>
    <t>Río Jardin</t>
  </si>
  <si>
    <t>5+880</t>
  </si>
  <si>
    <t>00070580</t>
  </si>
  <si>
    <t>29+215</t>
  </si>
  <si>
    <t>00070590</t>
  </si>
  <si>
    <t>27+440</t>
  </si>
  <si>
    <t>27+235</t>
  </si>
  <si>
    <t>17+425</t>
  </si>
  <si>
    <t>Quebrada Mula</t>
  </si>
  <si>
    <t>14+295</t>
  </si>
  <si>
    <t>Quebrada La Suerte</t>
  </si>
  <si>
    <t>32+660</t>
  </si>
  <si>
    <t>00070600</t>
  </si>
  <si>
    <t>Río La suerte</t>
  </si>
  <si>
    <t>41+225</t>
  </si>
  <si>
    <t>00070610</t>
  </si>
  <si>
    <t>46+130</t>
  </si>
  <si>
    <t>00070620</t>
  </si>
  <si>
    <t>43+965</t>
  </si>
  <si>
    <t>Río Carlos Luna</t>
  </si>
  <si>
    <t>12+280</t>
  </si>
  <si>
    <t>00020671</t>
  </si>
  <si>
    <t>Quebrada Pital</t>
  </si>
  <si>
    <t>11+665</t>
  </si>
  <si>
    <t>8+935</t>
  </si>
  <si>
    <t>Río Tres Amigos</t>
  </si>
  <si>
    <t>7+780</t>
  </si>
  <si>
    <t>Quebrada Delicias o Pericos</t>
  </si>
  <si>
    <t>4+040</t>
  </si>
  <si>
    <t>Quebrada Campamento</t>
  </si>
  <si>
    <t>27+115</t>
  </si>
  <si>
    <t>00020672</t>
  </si>
  <si>
    <t>Río Sahino</t>
  </si>
  <si>
    <t>25+960</t>
  </si>
  <si>
    <t>Quebrada Gavilan</t>
  </si>
  <si>
    <t>21+875</t>
  </si>
  <si>
    <t>Quebrada Huevo</t>
  </si>
  <si>
    <t>39+950</t>
  </si>
  <si>
    <t>00020673</t>
  </si>
  <si>
    <t>Caño Chu</t>
  </si>
  <si>
    <t>34+320</t>
  </si>
  <si>
    <t>Río Ojoche</t>
  </si>
  <si>
    <t>57+885</t>
  </si>
  <si>
    <t>00020674</t>
  </si>
  <si>
    <t>Caño Copalchi</t>
  </si>
  <si>
    <t>56+865</t>
  </si>
  <si>
    <t>Caño Canacas</t>
  </si>
  <si>
    <t>49+190</t>
  </si>
  <si>
    <t>Caño sin nombre</t>
  </si>
  <si>
    <t>46+895</t>
  </si>
  <si>
    <t>44+695</t>
  </si>
  <si>
    <t>Caño Rosalia</t>
  </si>
  <si>
    <t>6+695</t>
  </si>
  <si>
    <t>00030120</t>
  </si>
  <si>
    <t>Paso bajo ruta #2</t>
  </si>
  <si>
    <t>6+300</t>
  </si>
  <si>
    <t>Quebrada Fierro o Río la Cruz</t>
  </si>
  <si>
    <t>5+480</t>
  </si>
  <si>
    <t>Río Chiquito</t>
  </si>
  <si>
    <t>5+265</t>
  </si>
  <si>
    <t>0+840</t>
  </si>
  <si>
    <t>00019067</t>
  </si>
  <si>
    <t>00070710</t>
  </si>
  <si>
    <t>Estero</t>
  </si>
  <si>
    <t>1+265</t>
  </si>
  <si>
    <t>Quebrada Hotel</t>
  </si>
  <si>
    <t>16+190</t>
  </si>
  <si>
    <t>00070720</t>
  </si>
  <si>
    <t>Río Holly San o Hone Ward</t>
  </si>
  <si>
    <t>15+590</t>
  </si>
  <si>
    <t>Río Nedrick</t>
  </si>
  <si>
    <t>13+260</t>
  </si>
  <si>
    <t>Quebrada Ernesto</t>
  </si>
  <si>
    <t>8+625</t>
  </si>
  <si>
    <t>8+190</t>
  </si>
  <si>
    <t>Río Cocles</t>
  </si>
  <si>
    <t>9+150</t>
  </si>
  <si>
    <t>00010660</t>
  </si>
  <si>
    <t>Quebrada Limonal</t>
  </si>
  <si>
    <t>9+060</t>
  </si>
  <si>
    <t>Río Grande Candelaria</t>
  </si>
  <si>
    <t>27+285</t>
  </si>
  <si>
    <t>00010731</t>
  </si>
  <si>
    <t>Quebrada Colorado</t>
  </si>
  <si>
    <t>37+615</t>
  </si>
  <si>
    <t>00010732</t>
  </si>
  <si>
    <t>36+205</t>
  </si>
  <si>
    <t>35+465</t>
  </si>
  <si>
    <t>84</t>
  </si>
  <si>
    <t>50+605</t>
  </si>
  <si>
    <t>00060592</t>
  </si>
  <si>
    <t>Quebrada Estero Negro</t>
  </si>
  <si>
    <t>43+390</t>
  </si>
  <si>
    <t>Susubres</t>
  </si>
  <si>
    <t>1+640</t>
  </si>
  <si>
    <t>00010620</t>
  </si>
  <si>
    <t>Quebrada La Cruz</t>
  </si>
  <si>
    <t>1+140</t>
  </si>
  <si>
    <t>Río Pirris o Parrita</t>
  </si>
  <si>
    <t>10+285</t>
  </si>
  <si>
    <t>00011160</t>
  </si>
  <si>
    <t>00011171</t>
  </si>
  <si>
    <t>8+225</t>
  </si>
  <si>
    <t>00011172</t>
  </si>
  <si>
    <t>2+630</t>
  </si>
  <si>
    <t>00010332</t>
  </si>
  <si>
    <t>Río Agrá</t>
  </si>
  <si>
    <t>4+295</t>
  </si>
  <si>
    <t>00040290</t>
  </si>
  <si>
    <t>2+325</t>
  </si>
  <si>
    <t>00010751</t>
  </si>
  <si>
    <t>8+550</t>
  </si>
  <si>
    <t>00010772</t>
  </si>
  <si>
    <t>8+475</t>
  </si>
  <si>
    <t>00010651</t>
  </si>
  <si>
    <t>Río Grande de Candelaria</t>
  </si>
  <si>
    <t>7+990</t>
  </si>
  <si>
    <t>00010652</t>
  </si>
  <si>
    <t>Río Caraigres o Quebrada Salvaje</t>
  </si>
  <si>
    <t>4+480</t>
  </si>
  <si>
    <t>00010901</t>
  </si>
  <si>
    <t>Río Mrín</t>
  </si>
  <si>
    <t>7+075</t>
  </si>
  <si>
    <t>00010902</t>
  </si>
  <si>
    <t>Río Viejo</t>
  </si>
  <si>
    <t>7+145</t>
  </si>
  <si>
    <t>00010611</t>
  </si>
  <si>
    <t>7+035</t>
  </si>
  <si>
    <t>5+955</t>
  </si>
  <si>
    <t>Quebrada Cima</t>
  </si>
  <si>
    <t>9+805</t>
  </si>
  <si>
    <t>00010612</t>
  </si>
  <si>
    <t>9+140</t>
  </si>
  <si>
    <t>Quebrada Loaiza</t>
  </si>
  <si>
    <t>4+205</t>
  </si>
  <si>
    <t>00010060</t>
  </si>
  <si>
    <t>7+810</t>
  </si>
  <si>
    <t>00010091</t>
  </si>
  <si>
    <t>4+680</t>
  </si>
  <si>
    <t>3+255</t>
  </si>
  <si>
    <t>52+625</t>
  </si>
  <si>
    <t>00010791</t>
  </si>
  <si>
    <t>Río Tulin</t>
  </si>
  <si>
    <t>37+980</t>
  </si>
  <si>
    <t>00010792</t>
  </si>
  <si>
    <t>Río Turrubaritos</t>
  </si>
  <si>
    <t>00010811</t>
  </si>
  <si>
    <t>Río Turrubares</t>
  </si>
  <si>
    <t>0+970</t>
  </si>
  <si>
    <t>Río Camarón</t>
  </si>
  <si>
    <t>21+385</t>
  </si>
  <si>
    <t>00010812</t>
  </si>
  <si>
    <t>Quebrada Mariposa</t>
  </si>
  <si>
    <t>18+900</t>
  </si>
  <si>
    <t>15+505</t>
  </si>
  <si>
    <t>12+000</t>
  </si>
  <si>
    <t>11+570</t>
  </si>
  <si>
    <t>32+690</t>
  </si>
  <si>
    <t>00010813</t>
  </si>
  <si>
    <t>Quebrada Villalta</t>
  </si>
  <si>
    <t>32+565</t>
  </si>
  <si>
    <t>Río Sur</t>
  </si>
  <si>
    <t>28+990</t>
  </si>
  <si>
    <t>Quebrada Gemela o Yeguas</t>
  </si>
  <si>
    <t>26+690</t>
  </si>
  <si>
    <t>Río Carara</t>
  </si>
  <si>
    <t>8+710</t>
  </si>
  <si>
    <t>00060550</t>
  </si>
  <si>
    <t>2+900</t>
  </si>
  <si>
    <t>00010570</t>
  </si>
  <si>
    <t>2+795</t>
  </si>
  <si>
    <t>3+290</t>
  </si>
  <si>
    <t>00010551</t>
  </si>
  <si>
    <t>Quebrada Perendengue o Grande</t>
  </si>
  <si>
    <t>1+125</t>
  </si>
  <si>
    <t>9+830</t>
  </si>
  <si>
    <t>00010561</t>
  </si>
  <si>
    <t>Quebrada Hermosa</t>
  </si>
  <si>
    <t>17+710</t>
  </si>
  <si>
    <t>00010562</t>
  </si>
  <si>
    <t>Quebrada Chanchos</t>
  </si>
  <si>
    <t>10+465</t>
  </si>
  <si>
    <t>00011000</t>
  </si>
  <si>
    <t>Quebrada Zapote</t>
  </si>
  <si>
    <t>7+950</t>
  </si>
  <si>
    <t>Quebrada Palos</t>
  </si>
  <si>
    <t>7+150</t>
  </si>
  <si>
    <t>Quebrada Pueblo Nuevo</t>
  </si>
  <si>
    <t>13+195</t>
  </si>
  <si>
    <t>00010970</t>
  </si>
  <si>
    <t>18+530</t>
  </si>
  <si>
    <t>00010980</t>
  </si>
  <si>
    <t>Río Galan</t>
  </si>
  <si>
    <t>Río Lanas</t>
  </si>
  <si>
    <t>25+825</t>
  </si>
  <si>
    <t>00011260</t>
  </si>
  <si>
    <t>Quebrada Turrubaritos</t>
  </si>
  <si>
    <t>2+310</t>
  </si>
  <si>
    <t>00010590</t>
  </si>
  <si>
    <t>Río San Ramón</t>
  </si>
  <si>
    <t>7+080</t>
  </si>
  <si>
    <t>00010602</t>
  </si>
  <si>
    <t>12+085</t>
  </si>
  <si>
    <t>00010882</t>
  </si>
  <si>
    <t>Río Calientillo</t>
  </si>
  <si>
    <t>11+260</t>
  </si>
  <si>
    <t>15+215</t>
  </si>
  <si>
    <t>00010883</t>
  </si>
  <si>
    <t>Quebrada Chumpulun</t>
  </si>
  <si>
    <t>14+950</t>
  </si>
  <si>
    <t>14+355</t>
  </si>
  <si>
    <t>00010891</t>
  </si>
  <si>
    <t>11+290</t>
  </si>
  <si>
    <t>00010121</t>
  </si>
  <si>
    <t>22+930</t>
  </si>
  <si>
    <t>00010122</t>
  </si>
  <si>
    <t>6+920</t>
  </si>
  <si>
    <t>00011330</t>
  </si>
  <si>
    <t>Quebrada Santa Rosa</t>
  </si>
  <si>
    <t>3+050</t>
  </si>
  <si>
    <t>6+220</t>
  </si>
  <si>
    <t>00010852</t>
  </si>
  <si>
    <t>Quebrada Bolivia</t>
  </si>
  <si>
    <t>2+790</t>
  </si>
  <si>
    <t>3+220</t>
  </si>
  <si>
    <t>00010840</t>
  </si>
  <si>
    <t>1+005</t>
  </si>
  <si>
    <t>Quebrada Latas</t>
  </si>
  <si>
    <t>0+880</t>
  </si>
  <si>
    <t>8+240</t>
  </si>
  <si>
    <t>00010860</t>
  </si>
  <si>
    <t>Quebrada Pavona</t>
  </si>
  <si>
    <t>2+165</t>
  </si>
  <si>
    <t>Quebrada Veracruz</t>
  </si>
  <si>
    <t>0+945</t>
  </si>
  <si>
    <t>Quebrada Holanda</t>
  </si>
  <si>
    <t>0+555</t>
  </si>
  <si>
    <t>Río Águila</t>
  </si>
  <si>
    <t>00011080</t>
  </si>
  <si>
    <t>Quebrada Unión</t>
  </si>
  <si>
    <t>00011090</t>
  </si>
  <si>
    <t>11+420</t>
  </si>
  <si>
    <t xml:space="preserve">Río Zapotal, La Unión </t>
  </si>
  <si>
    <t>14+315</t>
  </si>
  <si>
    <t>00011050</t>
  </si>
  <si>
    <t>12+745</t>
  </si>
  <si>
    <t>15+930</t>
  </si>
  <si>
    <t>00011070</t>
  </si>
  <si>
    <t>Quebrada Guevon</t>
  </si>
  <si>
    <t>14+100</t>
  </si>
  <si>
    <t>Río División</t>
  </si>
  <si>
    <t>12+470</t>
  </si>
  <si>
    <t>5+245</t>
  </si>
  <si>
    <t>00011120</t>
  </si>
  <si>
    <t>Quebrada Higueron o Quebrada Grande</t>
  </si>
  <si>
    <t>2+980</t>
  </si>
  <si>
    <t>00030591</t>
  </si>
  <si>
    <t>5+020</t>
  </si>
  <si>
    <t>00030592</t>
  </si>
  <si>
    <t xml:space="preserve">--- </t>
  </si>
  <si>
    <t>Río Chinchilla</t>
  </si>
  <si>
    <t>11+070</t>
  </si>
  <si>
    <t>00030522</t>
  </si>
  <si>
    <t>Quebrada Pacayas</t>
  </si>
  <si>
    <t>4+940</t>
  </si>
  <si>
    <t>00030530</t>
  </si>
  <si>
    <t>Quebrada Caris</t>
  </si>
  <si>
    <t>17+020</t>
  </si>
  <si>
    <t>Quebrada Laguna Tapada</t>
  </si>
  <si>
    <t>2+145</t>
  </si>
  <si>
    <t>00030410</t>
  </si>
  <si>
    <t>13+315</t>
  </si>
  <si>
    <t>00030301</t>
  </si>
  <si>
    <t>8+670</t>
  </si>
  <si>
    <t>Río Sombrero</t>
  </si>
  <si>
    <t>00030302</t>
  </si>
  <si>
    <t>Río Navarro</t>
  </si>
  <si>
    <t>5+795</t>
  </si>
  <si>
    <t>00010100</t>
  </si>
  <si>
    <t>Río San Cristobal</t>
  </si>
  <si>
    <t>9+210</t>
  </si>
  <si>
    <t>00030630</t>
  </si>
  <si>
    <t>Río San Lorenzo</t>
  </si>
  <si>
    <t>3+535</t>
  </si>
  <si>
    <t>00030361</t>
  </si>
  <si>
    <t>1+275</t>
  </si>
  <si>
    <t>7+235</t>
  </si>
  <si>
    <t>00030362</t>
  </si>
  <si>
    <t>Río Quirí</t>
  </si>
  <si>
    <t>Río Grande de Orosi</t>
  </si>
  <si>
    <t>6+260</t>
  </si>
  <si>
    <t>Quebrada seca</t>
  </si>
  <si>
    <t>4+250</t>
  </si>
  <si>
    <t>Río Purisil</t>
  </si>
  <si>
    <t>13+070</t>
  </si>
  <si>
    <t>00030701</t>
  </si>
  <si>
    <t>Río Tausito</t>
  </si>
  <si>
    <t>23+500</t>
  </si>
  <si>
    <t>00030702</t>
  </si>
  <si>
    <t>Río Humo</t>
  </si>
  <si>
    <t>19+360</t>
  </si>
  <si>
    <t>Río Taus</t>
  </si>
  <si>
    <t>24+300</t>
  </si>
  <si>
    <t>00030703</t>
  </si>
  <si>
    <t>23+610</t>
  </si>
  <si>
    <t>Río Humito</t>
  </si>
  <si>
    <t>5+330</t>
  </si>
  <si>
    <t>00030171</t>
  </si>
  <si>
    <t>Quebrada Quebradas</t>
  </si>
  <si>
    <t>6+860</t>
  </si>
  <si>
    <t>00030172</t>
  </si>
  <si>
    <t>11+580</t>
  </si>
  <si>
    <t>00030033</t>
  </si>
  <si>
    <t>Puente Cajón</t>
  </si>
  <si>
    <t>Quebrada Molina</t>
  </si>
  <si>
    <t>10+005</t>
  </si>
  <si>
    <t>00030351</t>
  </si>
  <si>
    <t>Río Pacayitas</t>
  </si>
  <si>
    <t>17+935</t>
  </si>
  <si>
    <t>00030352</t>
  </si>
  <si>
    <t>16+635</t>
  </si>
  <si>
    <t>Quebrada Gata</t>
  </si>
  <si>
    <t>8+690</t>
  </si>
  <si>
    <t>00030370</t>
  </si>
  <si>
    <t>Quebrada sin nombre, ¿quebrada Leona?</t>
  </si>
  <si>
    <t>17+705</t>
  </si>
  <si>
    <t>00030381</t>
  </si>
  <si>
    <t>Río Jicotea</t>
  </si>
  <si>
    <t>11+280</t>
  </si>
  <si>
    <t>Quebrada San Bernardo</t>
  </si>
  <si>
    <t>26+755</t>
  </si>
  <si>
    <t>00030382</t>
  </si>
  <si>
    <t>Río Moravia o Grano de Oro</t>
  </si>
  <si>
    <t>2+255</t>
  </si>
  <si>
    <t>00030391</t>
  </si>
  <si>
    <t>0+135</t>
  </si>
  <si>
    <t>16+630</t>
  </si>
  <si>
    <t>00030392</t>
  </si>
  <si>
    <t>Río Torito</t>
  </si>
  <si>
    <t>14+855</t>
  </si>
  <si>
    <t>9+710</t>
  </si>
  <si>
    <t>3+975</t>
  </si>
  <si>
    <t>Río Azul</t>
  </si>
  <si>
    <t>21+050</t>
  </si>
  <si>
    <t>00030400</t>
  </si>
  <si>
    <t>Río Colima</t>
  </si>
  <si>
    <t>45+390</t>
  </si>
  <si>
    <t>00070310</t>
  </si>
  <si>
    <t>29+605</t>
  </si>
  <si>
    <t>00070431</t>
  </si>
  <si>
    <t>Quebrada Linda</t>
  </si>
  <si>
    <t>27+900</t>
  </si>
  <si>
    <t>Río Bonilla</t>
  </si>
  <si>
    <t>35+530</t>
  </si>
  <si>
    <t>00070432</t>
  </si>
  <si>
    <t>34+555</t>
  </si>
  <si>
    <t>33+930</t>
  </si>
  <si>
    <t>Río Pascua</t>
  </si>
  <si>
    <t>0+690</t>
  </si>
  <si>
    <t>00030200</t>
  </si>
  <si>
    <t>2+915</t>
  </si>
  <si>
    <t>00030761</t>
  </si>
  <si>
    <t>Quebrada sin nombre, Agua Hedionda</t>
  </si>
  <si>
    <t>Quebrada sin nombre, Guarumos</t>
  </si>
  <si>
    <t>00040390</t>
  </si>
  <si>
    <t>00040280</t>
  </si>
  <si>
    <t>8+400</t>
  </si>
  <si>
    <t>00040511</t>
  </si>
  <si>
    <t>Caño Estero Negro</t>
  </si>
  <si>
    <t>1+085</t>
  </si>
  <si>
    <t>11+335</t>
  </si>
  <si>
    <t>00040512</t>
  </si>
  <si>
    <t>Quebrada Quiqueron</t>
  </si>
  <si>
    <t>15+165</t>
  </si>
  <si>
    <t>00040850</t>
  </si>
  <si>
    <t>13+170</t>
  </si>
  <si>
    <t>Río Caño San José</t>
  </si>
  <si>
    <t>+-12+255</t>
  </si>
  <si>
    <t>Río Sarapiqui</t>
  </si>
  <si>
    <t>5+935</t>
  </si>
  <si>
    <t>00040470</t>
  </si>
  <si>
    <t>6+865</t>
  </si>
  <si>
    <t>00040761</t>
  </si>
  <si>
    <t>3+095</t>
  </si>
  <si>
    <t>110</t>
  </si>
  <si>
    <t>1+950</t>
  </si>
  <si>
    <t>Quebrada Caño Negro</t>
  </si>
  <si>
    <t>1+565</t>
  </si>
  <si>
    <t>15+890</t>
  </si>
  <si>
    <t>00040762</t>
  </si>
  <si>
    <t>21+215</t>
  </si>
  <si>
    <t>00040763</t>
  </si>
  <si>
    <t>Quebrada Guitrago</t>
  </si>
  <si>
    <t>19+235</t>
  </si>
  <si>
    <t>Río Tigra</t>
  </si>
  <si>
    <t>17+750</t>
  </si>
  <si>
    <t>31+915</t>
  </si>
  <si>
    <t>00040771</t>
  </si>
  <si>
    <t>Río Gaspar</t>
  </si>
  <si>
    <t>48+570</t>
  </si>
  <si>
    <t>00040772</t>
  </si>
  <si>
    <t>46+205</t>
  </si>
  <si>
    <t>Quebrada Jobo</t>
  </si>
  <si>
    <t>44+340</t>
  </si>
  <si>
    <t>Caño Negro</t>
  </si>
  <si>
    <t>43+275</t>
  </si>
  <si>
    <t>Quebrada La Loca</t>
  </si>
  <si>
    <t>42+370</t>
  </si>
  <si>
    <t>41+525</t>
  </si>
  <si>
    <t>3+525</t>
  </si>
  <si>
    <t>00040820</t>
  </si>
  <si>
    <t>Río Las Marías</t>
  </si>
  <si>
    <t>1+595</t>
  </si>
  <si>
    <t>18+170</t>
  </si>
  <si>
    <t>00040830</t>
  </si>
  <si>
    <t>¿Río Las Marías?</t>
  </si>
  <si>
    <t>22+225</t>
  </si>
  <si>
    <t>00050330</t>
  </si>
  <si>
    <t>6+880</t>
  </si>
  <si>
    <t>00050342</t>
  </si>
  <si>
    <t>Quebrada San Buenaventura</t>
  </si>
  <si>
    <t>13+700</t>
  </si>
  <si>
    <t>00060650</t>
  </si>
  <si>
    <t>12+380</t>
  </si>
  <si>
    <t>11+785</t>
  </si>
  <si>
    <t>45+160</t>
  </si>
  <si>
    <t>00050880</t>
  </si>
  <si>
    <t>Quebrada Tornos</t>
  </si>
  <si>
    <t>45+460</t>
  </si>
  <si>
    <t>00051100</t>
  </si>
  <si>
    <t>Quebrada Nubes</t>
  </si>
  <si>
    <t>6+330</t>
  </si>
  <si>
    <t>00060670</t>
  </si>
  <si>
    <t>Quebrada Pineda</t>
  </si>
  <si>
    <t>4+345</t>
  </si>
  <si>
    <t>9+185</t>
  </si>
  <si>
    <t>00060681</t>
  </si>
  <si>
    <t>Río Acapulco</t>
  </si>
  <si>
    <t>18+190</t>
  </si>
  <si>
    <t>00060682</t>
  </si>
  <si>
    <t>15+980</t>
  </si>
  <si>
    <t>Quebrada Pavones</t>
  </si>
  <si>
    <t>14+530</t>
  </si>
  <si>
    <t>Quebrada Surtubal</t>
  </si>
  <si>
    <t>1+480</t>
  </si>
  <si>
    <t>00060500</t>
  </si>
  <si>
    <t>Río Barbudal</t>
  </si>
  <si>
    <t>1+440</t>
  </si>
  <si>
    <t>00060371</t>
  </si>
  <si>
    <t>Canal (B-9)</t>
  </si>
  <si>
    <t>13+270</t>
  </si>
  <si>
    <t>00060372</t>
  </si>
  <si>
    <t>12+890</t>
  </si>
  <si>
    <t>11+750</t>
  </si>
  <si>
    <t>Canal La Chanchera</t>
  </si>
  <si>
    <t>8+785</t>
  </si>
  <si>
    <t>7+675</t>
  </si>
  <si>
    <t>22+250</t>
  </si>
  <si>
    <t>00060373</t>
  </si>
  <si>
    <t>Brazo Río La Vaca</t>
  </si>
  <si>
    <t>27+940</t>
  </si>
  <si>
    <t>00060374</t>
  </si>
  <si>
    <t>9+380</t>
  </si>
  <si>
    <t>00060531</t>
  </si>
  <si>
    <t>Quebrada Pirris</t>
  </si>
  <si>
    <t>2+485</t>
  </si>
  <si>
    <t>0+885</t>
  </si>
  <si>
    <t>2+680</t>
  </si>
  <si>
    <t>00060950</t>
  </si>
  <si>
    <t>Quebrada Casa</t>
  </si>
  <si>
    <t>2+535</t>
  </si>
  <si>
    <t>0+805</t>
  </si>
  <si>
    <t>Quebrada Peje</t>
  </si>
  <si>
    <t>8+205</t>
  </si>
  <si>
    <t>00060971</t>
  </si>
  <si>
    <t>Quebrada Guapinol</t>
  </si>
  <si>
    <t>+-7+585</t>
  </si>
  <si>
    <t>+-5+960</t>
  </si>
  <si>
    <t>+-4+715</t>
  </si>
  <si>
    <t>Quebrada Angel</t>
  </si>
  <si>
    <t>Quebrada Maura</t>
  </si>
  <si>
    <t>3+160</t>
  </si>
  <si>
    <t>17+860</t>
  </si>
  <si>
    <t>00060972</t>
  </si>
  <si>
    <t>17+235</t>
  </si>
  <si>
    <t>Quebrada Dudonde</t>
  </si>
  <si>
    <t>16+830</t>
  </si>
  <si>
    <t>Brazo Río Ceibo</t>
  </si>
  <si>
    <t>16+390</t>
  </si>
  <si>
    <t>Quebrada Achiote</t>
  </si>
  <si>
    <t>12+105</t>
  </si>
  <si>
    <t>8+325</t>
  </si>
  <si>
    <t>00060010</t>
  </si>
  <si>
    <t>6+410</t>
  </si>
  <si>
    <t>Río Tigrillo</t>
  </si>
  <si>
    <t>5+115</t>
  </si>
  <si>
    <t>2+850</t>
  </si>
  <si>
    <t>00060380</t>
  </si>
  <si>
    <t>Río Inciendio</t>
  </si>
  <si>
    <t>0+500</t>
  </si>
  <si>
    <t>14+000</t>
  </si>
  <si>
    <t>00060332</t>
  </si>
  <si>
    <t>Río Marzo</t>
  </si>
  <si>
    <t>7+395</t>
  </si>
  <si>
    <t>6+140</t>
  </si>
  <si>
    <t>Río Quebrada Pavo</t>
  </si>
  <si>
    <t>25+035</t>
  </si>
  <si>
    <t>00060333</t>
  </si>
  <si>
    <t>Río Chova</t>
  </si>
  <si>
    <t>22+080</t>
  </si>
  <si>
    <t>Río Sare</t>
  </si>
  <si>
    <t>7+910</t>
  </si>
  <si>
    <t>00060300</t>
  </si>
  <si>
    <t>Río Sabalito</t>
  </si>
  <si>
    <t>00060311</t>
  </si>
  <si>
    <t>15+195</t>
  </si>
  <si>
    <t>00060312</t>
  </si>
  <si>
    <t>Río Sereno</t>
  </si>
  <si>
    <t>¿7?</t>
  </si>
  <si>
    <t>11+885</t>
  </si>
  <si>
    <t>00060271</t>
  </si>
  <si>
    <t>Quebrada Leona</t>
  </si>
  <si>
    <t>10+630</t>
  </si>
  <si>
    <t>Quebrada Mamita</t>
  </si>
  <si>
    <t>9+815</t>
  </si>
  <si>
    <t>17+470</t>
  </si>
  <si>
    <t>00060272</t>
  </si>
  <si>
    <t>00060641</t>
  </si>
  <si>
    <t>Río Rastra</t>
  </si>
  <si>
    <t>9+340</t>
  </si>
  <si>
    <t>00060580</t>
  </si>
  <si>
    <t>10+420</t>
  </si>
  <si>
    <t>00060992</t>
  </si>
  <si>
    <t>3+240</t>
  </si>
  <si>
    <t>00061151</t>
  </si>
  <si>
    <t>1+665</t>
  </si>
  <si>
    <t>00060450</t>
  </si>
  <si>
    <t>Río Esparza</t>
  </si>
  <si>
    <t>00051240</t>
  </si>
  <si>
    <t>00060940</t>
  </si>
  <si>
    <t>3+065</t>
  </si>
  <si>
    <t>Quebrada Vainilla</t>
  </si>
  <si>
    <t>2+470</t>
  </si>
  <si>
    <t>00060391</t>
  </si>
  <si>
    <t>0+745</t>
  </si>
  <si>
    <t>00060392</t>
  </si>
  <si>
    <t>Quebrada Caco</t>
  </si>
  <si>
    <t>Río Maiz</t>
  </si>
  <si>
    <t>9+920</t>
  </si>
  <si>
    <t>Río Fresco</t>
  </si>
  <si>
    <t>00020820</t>
  </si>
  <si>
    <t>24+035</t>
  </si>
  <si>
    <t>00020830</t>
  </si>
  <si>
    <t>22+520</t>
  </si>
  <si>
    <t>Río Cataratitas</t>
  </si>
  <si>
    <t>18+560</t>
  </si>
  <si>
    <t>Río San Luis</t>
  </si>
  <si>
    <t>18+160</t>
  </si>
  <si>
    <t>Río Balsa</t>
  </si>
  <si>
    <t>46+020</t>
  </si>
  <si>
    <t>00020840</t>
  </si>
  <si>
    <t>Río Esperanza</t>
  </si>
  <si>
    <t>41+465</t>
  </si>
  <si>
    <t>Río Las Vueltas</t>
  </si>
  <si>
    <t>39+500</t>
  </si>
  <si>
    <t>52+160</t>
  </si>
  <si>
    <t>00020880</t>
  </si>
  <si>
    <t>147</t>
  </si>
  <si>
    <t>50+185</t>
  </si>
  <si>
    <t>Río Esteller</t>
  </si>
  <si>
    <t>49+405</t>
  </si>
  <si>
    <t>Quebrada Viuda</t>
  </si>
  <si>
    <t>47+815</t>
  </si>
  <si>
    <t>Río La Tigra</t>
  </si>
  <si>
    <t>68+445</t>
  </si>
  <si>
    <t>00021370</t>
  </si>
  <si>
    <t>Río Burro</t>
  </si>
  <si>
    <t>63+010</t>
  </si>
  <si>
    <t>Río burrito</t>
  </si>
  <si>
    <t>59+600</t>
  </si>
  <si>
    <t>Río Chachaguita</t>
  </si>
  <si>
    <t>56+625</t>
  </si>
  <si>
    <t>00021750</t>
  </si>
  <si>
    <t>Río Chachagua</t>
  </si>
  <si>
    <t>55+570</t>
  </si>
  <si>
    <t>Quebrada Picueca</t>
  </si>
  <si>
    <t>71+290</t>
  </si>
  <si>
    <t>00021760</t>
  </si>
  <si>
    <t>70+650</t>
  </si>
  <si>
    <t>Río Habana</t>
  </si>
  <si>
    <t>69+865</t>
  </si>
  <si>
    <t>8+860</t>
  </si>
  <si>
    <t>00020232</t>
  </si>
  <si>
    <t>00020891</t>
  </si>
  <si>
    <t>Quebrada Prensa</t>
  </si>
  <si>
    <t>3+960</t>
  </si>
  <si>
    <t>00021511</t>
  </si>
  <si>
    <t>00021512</t>
  </si>
  <si>
    <t>23+290</t>
  </si>
  <si>
    <t>00010670</t>
  </si>
  <si>
    <t>Quebrada Limón</t>
  </si>
  <si>
    <t>18+740</t>
  </si>
  <si>
    <t>00021261</t>
  </si>
  <si>
    <t>Río Tarcoles</t>
  </si>
  <si>
    <t>16+810</t>
  </si>
  <si>
    <t>4+730</t>
  </si>
  <si>
    <t>00021263</t>
  </si>
  <si>
    <t>Quebrada San Francisco</t>
  </si>
  <si>
    <t>00020921</t>
  </si>
  <si>
    <t>24+450</t>
  </si>
  <si>
    <t>00020923</t>
  </si>
  <si>
    <t>Río Gorrión</t>
  </si>
  <si>
    <t>32+460</t>
  </si>
  <si>
    <t>00020924</t>
  </si>
  <si>
    <t>29+220</t>
  </si>
  <si>
    <t>Río Agrio</t>
  </si>
  <si>
    <t>27+990</t>
  </si>
  <si>
    <t>Río Desague</t>
  </si>
  <si>
    <t>25+270</t>
  </si>
  <si>
    <t>Río Anonos</t>
  </si>
  <si>
    <t>37+705</t>
  </si>
  <si>
    <t>00021541</t>
  </si>
  <si>
    <t>35+870</t>
  </si>
  <si>
    <t>34+535</t>
  </si>
  <si>
    <t>32+965</t>
  </si>
  <si>
    <t>39+195</t>
  </si>
  <si>
    <t>00021542</t>
  </si>
  <si>
    <t>0+545</t>
  </si>
  <si>
    <t>00020411</t>
  </si>
  <si>
    <t>1+810</t>
  </si>
  <si>
    <t>00020900</t>
  </si>
  <si>
    <t>4+020</t>
  </si>
  <si>
    <t>00021662</t>
  </si>
  <si>
    <t>Río Cocora</t>
  </si>
  <si>
    <t>8+065</t>
  </si>
  <si>
    <t>00021420</t>
  </si>
  <si>
    <t>2+875</t>
  </si>
  <si>
    <t>1+560</t>
  </si>
  <si>
    <t>00020741</t>
  </si>
  <si>
    <t>0+695</t>
  </si>
  <si>
    <t>14+745</t>
  </si>
  <si>
    <t>00020745</t>
  </si>
  <si>
    <t>2+555</t>
  </si>
  <si>
    <t>00020432</t>
  </si>
  <si>
    <t>Río Quebradas</t>
  </si>
  <si>
    <t>13+275</t>
  </si>
  <si>
    <t>00020532</t>
  </si>
  <si>
    <t>12+385</t>
  </si>
  <si>
    <t>00021680</t>
  </si>
  <si>
    <t>1525</t>
  </si>
  <si>
    <t>00020210</t>
  </si>
  <si>
    <t>0+755</t>
  </si>
  <si>
    <t>4+125</t>
  </si>
  <si>
    <t>00021590</t>
  </si>
  <si>
    <t>5+075</t>
  </si>
  <si>
    <t>00020470</t>
  </si>
  <si>
    <t>1+920</t>
  </si>
  <si>
    <t>5+475</t>
  </si>
  <si>
    <t>00020732</t>
  </si>
  <si>
    <t>Quebrada Zopilota</t>
  </si>
  <si>
    <t>00021271</t>
  </si>
  <si>
    <t>11+990</t>
  </si>
  <si>
    <t>00021273</t>
  </si>
  <si>
    <t>11+590</t>
  </si>
  <si>
    <t>4+625</t>
  </si>
  <si>
    <t>00020850</t>
  </si>
  <si>
    <t>Río Cañuela</t>
  </si>
  <si>
    <t>00021471</t>
  </si>
  <si>
    <t>00021472</t>
  </si>
  <si>
    <t>Río Tacacori</t>
  </si>
  <si>
    <t>4+895</t>
  </si>
  <si>
    <t>00021211</t>
  </si>
  <si>
    <t>4+350</t>
  </si>
  <si>
    <t>13+290</t>
  </si>
  <si>
    <t>00021212</t>
  </si>
  <si>
    <t>00021130</t>
  </si>
  <si>
    <t>6+480</t>
  </si>
  <si>
    <t>00021030</t>
  </si>
  <si>
    <t>1+520</t>
  </si>
  <si>
    <t>Quebrada Patriota</t>
  </si>
  <si>
    <t>00021180</t>
  </si>
  <si>
    <t>7+125</t>
  </si>
  <si>
    <t>00021481</t>
  </si>
  <si>
    <t>Quebrada Chepa</t>
  </si>
  <si>
    <t>5+720</t>
  </si>
  <si>
    <t>Quebrada Santa Adela</t>
  </si>
  <si>
    <t>12+560</t>
  </si>
  <si>
    <t>00021482</t>
  </si>
  <si>
    <t>40+340</t>
  </si>
  <si>
    <t>00021112</t>
  </si>
  <si>
    <t>36+945</t>
  </si>
  <si>
    <t>Río La Muerte</t>
  </si>
  <si>
    <t>32+610</t>
  </si>
  <si>
    <t>Quebrada sin nombre (canal)</t>
  </si>
  <si>
    <t>31+720</t>
  </si>
  <si>
    <t>Río Paste</t>
  </si>
  <si>
    <t>25+930</t>
  </si>
  <si>
    <t>Río Caño Ciego</t>
  </si>
  <si>
    <t>16+200</t>
  </si>
  <si>
    <t>00021150</t>
  </si>
  <si>
    <t>Río Purgatorio</t>
  </si>
  <si>
    <t>15+090</t>
  </si>
  <si>
    <t>Río Zamba</t>
  </si>
  <si>
    <t>9+365</t>
  </si>
  <si>
    <t>3+820</t>
  </si>
  <si>
    <t>2+970</t>
  </si>
  <si>
    <t>7+730</t>
  </si>
  <si>
    <t>00021360</t>
  </si>
  <si>
    <t>6+275</t>
  </si>
  <si>
    <t>00021520</t>
  </si>
  <si>
    <t>Quebrada los Cartagos</t>
  </si>
  <si>
    <t>6+230</t>
  </si>
  <si>
    <t>00021241</t>
  </si>
  <si>
    <t>3+420</t>
  </si>
  <si>
    <t>1+235</t>
  </si>
  <si>
    <t>Río Raudales o Anzuelo</t>
  </si>
  <si>
    <t>00021242</t>
  </si>
  <si>
    <t>Quebrada Plantel</t>
  </si>
  <si>
    <t>Quebrada El Tigre</t>
  </si>
  <si>
    <t>11+415</t>
  </si>
  <si>
    <t>Río Jala Piedras</t>
  </si>
  <si>
    <t>8+765</t>
  </si>
  <si>
    <t>Río Quebrador</t>
  </si>
  <si>
    <t>7+130</t>
  </si>
  <si>
    <t>Río Pirineos o Quebrada Colonia Blanca</t>
  </si>
  <si>
    <t>0+425</t>
  </si>
  <si>
    <t>00020690</t>
  </si>
  <si>
    <t>00021581</t>
  </si>
  <si>
    <t>1+930</t>
  </si>
  <si>
    <t>6+685</t>
  </si>
  <si>
    <t>00021582</t>
  </si>
  <si>
    <t>5+650</t>
  </si>
  <si>
    <t>00021583</t>
  </si>
  <si>
    <t>7+325</t>
  </si>
  <si>
    <t>Quebrada Santa Rita</t>
  </si>
  <si>
    <t>14+465</t>
  </si>
  <si>
    <t>00021493</t>
  </si>
  <si>
    <t>45+125</t>
  </si>
  <si>
    <t>00020770</t>
  </si>
  <si>
    <t>39+380</t>
  </si>
  <si>
    <t>00020781</t>
  </si>
  <si>
    <t>21+455</t>
  </si>
  <si>
    <t>00020791</t>
  </si>
  <si>
    <t>Quebrada Beneficio</t>
  </si>
  <si>
    <t>26+045</t>
  </si>
  <si>
    <t>00020792</t>
  </si>
  <si>
    <t>Río Barranquilla</t>
  </si>
  <si>
    <t>19+620</t>
  </si>
  <si>
    <t>00060601</t>
  </si>
  <si>
    <t>Río Jabonal</t>
  </si>
  <si>
    <t>17+190</t>
  </si>
  <si>
    <t>2+820</t>
  </si>
  <si>
    <t>00060602</t>
  </si>
  <si>
    <t>90</t>
  </si>
  <si>
    <t>Quebrada Jimenez</t>
  </si>
  <si>
    <t>11+295</t>
  </si>
  <si>
    <t>00020952</t>
  </si>
  <si>
    <t>9+945</t>
  </si>
  <si>
    <t>46+225</t>
  </si>
  <si>
    <t>00020962</t>
  </si>
  <si>
    <t>Quebrada Vaca Blanca</t>
  </si>
  <si>
    <t>46+835</t>
  </si>
  <si>
    <t>00020963</t>
  </si>
  <si>
    <t>8+735</t>
  </si>
  <si>
    <t>00021050</t>
  </si>
  <si>
    <t>Quebrada Sahono</t>
  </si>
  <si>
    <t>5+260</t>
  </si>
  <si>
    <t>11+875</t>
  </si>
  <si>
    <t>00021401</t>
  </si>
  <si>
    <t>23+930</t>
  </si>
  <si>
    <t>00040581</t>
  </si>
  <si>
    <t>21+770</t>
  </si>
  <si>
    <t>Quebrada Chaparron</t>
  </si>
  <si>
    <t>4+795</t>
  </si>
  <si>
    <t>00020970</t>
  </si>
  <si>
    <t>Quebrada Sahino</t>
  </si>
  <si>
    <t>0+505</t>
  </si>
  <si>
    <t>7+665</t>
  </si>
  <si>
    <t>00021102</t>
  </si>
  <si>
    <t>Río Caño Aguas Zarcas</t>
  </si>
  <si>
    <t>+-3+765</t>
  </si>
  <si>
    <t>150</t>
  </si>
  <si>
    <t>8+290</t>
  </si>
  <si>
    <t>00020941</t>
  </si>
  <si>
    <t>15+945</t>
  </si>
  <si>
    <t>00020943</t>
  </si>
  <si>
    <t>Río La Ceiba</t>
  </si>
  <si>
    <t>13+900</t>
  </si>
  <si>
    <t>8+300</t>
  </si>
  <si>
    <t>00021380</t>
  </si>
  <si>
    <t xml:space="preserve">Quebrada La Gloria </t>
  </si>
  <si>
    <t>Quebrada Chiles</t>
  </si>
  <si>
    <t>7+300</t>
  </si>
  <si>
    <t>00021390</t>
  </si>
  <si>
    <t>Quebrada Los Chiles</t>
  </si>
  <si>
    <t>Quebrada Burro</t>
  </si>
  <si>
    <t>17+220</t>
  </si>
  <si>
    <t>00020992</t>
  </si>
  <si>
    <t>4+335</t>
  </si>
  <si>
    <t>00021141</t>
  </si>
  <si>
    <t>9+485</t>
  </si>
  <si>
    <t>00021142</t>
  </si>
  <si>
    <t>Río Chambacu</t>
  </si>
  <si>
    <t>16+285</t>
  </si>
  <si>
    <t>00021143</t>
  </si>
  <si>
    <t>00020272</t>
  </si>
  <si>
    <t>5+695</t>
  </si>
  <si>
    <t>00020711</t>
  </si>
  <si>
    <t>4+715</t>
  </si>
  <si>
    <t>00021930</t>
  </si>
  <si>
    <t>Río Medio Queso</t>
  </si>
  <si>
    <t>00021940</t>
  </si>
  <si>
    <t>Río Combate</t>
  </si>
  <si>
    <t>19+415</t>
  </si>
  <si>
    <t>00021950</t>
  </si>
  <si>
    <t>15+575</t>
  </si>
  <si>
    <t>4+835</t>
  </si>
  <si>
    <t>00021880</t>
  </si>
  <si>
    <t>18+800</t>
  </si>
  <si>
    <t>00021960</t>
  </si>
  <si>
    <t>Río Concho (quebrada sin nombre)</t>
  </si>
  <si>
    <t>9+170</t>
  </si>
  <si>
    <t>Río Plomo</t>
  </si>
  <si>
    <t>27+885</t>
  </si>
  <si>
    <t>00021971</t>
  </si>
  <si>
    <t>25+840</t>
  </si>
  <si>
    <t>34+160</t>
  </si>
  <si>
    <t>00021972</t>
  </si>
  <si>
    <t>16+625</t>
  </si>
  <si>
    <t>00070201</t>
  </si>
  <si>
    <t>Puente Cocolis</t>
  </si>
  <si>
    <t>7+980</t>
  </si>
  <si>
    <t>Quebrada Nimalas (Pumbre)</t>
  </si>
  <si>
    <t>Río Uatsi (Watsi)</t>
  </si>
  <si>
    <t>Río Carbón</t>
  </si>
  <si>
    <t>00070202</t>
  </si>
  <si>
    <t>3+280</t>
  </si>
  <si>
    <t>00070221</t>
  </si>
  <si>
    <t>00070223</t>
  </si>
  <si>
    <t>Río Elenita</t>
  </si>
  <si>
    <t>6+910</t>
  </si>
  <si>
    <t>Quebrada María Luisa</t>
  </si>
  <si>
    <t>3+635</t>
  </si>
  <si>
    <t>00070480</t>
  </si>
  <si>
    <t>14+535</t>
  </si>
  <si>
    <t>00070180</t>
  </si>
  <si>
    <t>00070280</t>
  </si>
  <si>
    <t>15+105</t>
  </si>
  <si>
    <t>00070560</t>
  </si>
  <si>
    <t>00070270</t>
  </si>
  <si>
    <t>Río Barbilla</t>
  </si>
  <si>
    <t>+-100</t>
  </si>
  <si>
    <t>0+295</t>
  </si>
  <si>
    <t>7+240</t>
  </si>
  <si>
    <t>00070520</t>
  </si>
  <si>
    <t>Quebrada Lyon</t>
  </si>
  <si>
    <t>6+605</t>
  </si>
  <si>
    <t>12+500</t>
  </si>
  <si>
    <t>00070540</t>
  </si>
  <si>
    <t>0+175</t>
  </si>
  <si>
    <t>00070291</t>
  </si>
  <si>
    <t>12+205</t>
  </si>
  <si>
    <t>00070292</t>
  </si>
  <si>
    <t>9+490</t>
  </si>
  <si>
    <t>16+705</t>
  </si>
  <si>
    <t>00070501</t>
  </si>
  <si>
    <t>15+825</t>
  </si>
  <si>
    <t>6+055</t>
  </si>
  <si>
    <t>00070372</t>
  </si>
  <si>
    <t>10+845</t>
  </si>
  <si>
    <t>00070363</t>
  </si>
  <si>
    <t>8+620</t>
  </si>
  <si>
    <t>2+250</t>
  </si>
  <si>
    <t>00070170</t>
  </si>
  <si>
    <t>14+290</t>
  </si>
  <si>
    <t>00070460</t>
  </si>
  <si>
    <t>11+615</t>
  </si>
  <si>
    <t>10+350</t>
  </si>
  <si>
    <t>6+355</t>
  </si>
  <si>
    <t>00070342</t>
  </si>
  <si>
    <t>5+775</t>
  </si>
  <si>
    <t>Río Cairo</t>
  </si>
  <si>
    <t>10+270</t>
  </si>
  <si>
    <t>00070343</t>
  </si>
  <si>
    <t>Río Silencio</t>
  </si>
  <si>
    <t>17+325</t>
  </si>
  <si>
    <t>00070344</t>
  </si>
  <si>
    <t>15+005</t>
  </si>
  <si>
    <t>Río Gemania</t>
  </si>
  <si>
    <t>4+805</t>
  </si>
  <si>
    <t>00070660</t>
  </si>
  <si>
    <t>11+350</t>
  </si>
  <si>
    <t>00070670</t>
  </si>
  <si>
    <t>6+120</t>
  </si>
  <si>
    <t>00070740</t>
  </si>
  <si>
    <t>Río Zota</t>
  </si>
  <si>
    <t>5+835</t>
  </si>
  <si>
    <t>13+845</t>
  </si>
  <si>
    <t>00050671</t>
  </si>
  <si>
    <t>20+075</t>
  </si>
  <si>
    <t>00050672</t>
  </si>
  <si>
    <t>Quebrada Bijagua</t>
  </si>
  <si>
    <t>17+305</t>
  </si>
  <si>
    <t>00051160</t>
  </si>
  <si>
    <t>27+965</t>
  </si>
  <si>
    <t>00050692</t>
  </si>
  <si>
    <t>10+955</t>
  </si>
  <si>
    <t>00050631</t>
  </si>
  <si>
    <t>Quebrada perdidos</t>
  </si>
  <si>
    <t>0+765</t>
  </si>
  <si>
    <t>00050632</t>
  </si>
  <si>
    <t>00050182</t>
  </si>
  <si>
    <t>0+360</t>
  </si>
  <si>
    <t>00050771</t>
  </si>
  <si>
    <t>Río Matamba</t>
  </si>
  <si>
    <t>13+765</t>
  </si>
  <si>
    <t>00050772</t>
  </si>
  <si>
    <t>8+330</t>
  </si>
  <si>
    <t>Quebrada Rincón</t>
  </si>
  <si>
    <t>00050750</t>
  </si>
  <si>
    <t>Río Garzón</t>
  </si>
  <si>
    <t>11+175</t>
  </si>
  <si>
    <t>00050550</t>
  </si>
  <si>
    <t>10+800</t>
  </si>
  <si>
    <t>8+900</t>
  </si>
  <si>
    <t>Quebrada Trapiche</t>
  </si>
  <si>
    <t>0+405</t>
  </si>
  <si>
    <t>Quebrada Indios</t>
  </si>
  <si>
    <t>1+815</t>
  </si>
  <si>
    <t>00050491</t>
  </si>
  <si>
    <t>Quebrada Toyosa</t>
  </si>
  <si>
    <t>8+835</t>
  </si>
  <si>
    <t>00050492</t>
  </si>
  <si>
    <t>Río Tempate</t>
  </si>
  <si>
    <t>Río guayabo</t>
  </si>
  <si>
    <t>3+175</t>
  </si>
  <si>
    <t>Quebrada Lomas</t>
  </si>
  <si>
    <t>14+325</t>
  </si>
  <si>
    <t>00050442</t>
  </si>
  <si>
    <t>12+625</t>
  </si>
  <si>
    <t>00050443</t>
  </si>
  <si>
    <t>Quebrada Coyol</t>
  </si>
  <si>
    <t>Quebrada Tule</t>
  </si>
  <si>
    <t>2+835</t>
  </si>
  <si>
    <t>00050530</t>
  </si>
  <si>
    <t>Estero Cacao</t>
  </si>
  <si>
    <t>Estero Platanar</t>
  </si>
  <si>
    <t>5+185</t>
  </si>
  <si>
    <t>00050451</t>
  </si>
  <si>
    <t>Río San Blas</t>
  </si>
  <si>
    <t>1+425</t>
  </si>
  <si>
    <t>11+985</t>
  </si>
  <si>
    <t>00050452</t>
  </si>
  <si>
    <t>00050981</t>
  </si>
  <si>
    <t>35+405</t>
  </si>
  <si>
    <t>00021252</t>
  </si>
  <si>
    <t>27+705</t>
  </si>
  <si>
    <t>Río Cucaracho</t>
  </si>
  <si>
    <t>9+230</t>
  </si>
  <si>
    <t>00050352</t>
  </si>
  <si>
    <t>18+735</t>
  </si>
  <si>
    <t>00050360</t>
  </si>
  <si>
    <t>Quebrada Salto</t>
  </si>
  <si>
    <t>17+795</t>
  </si>
  <si>
    <t>17+085</t>
  </si>
  <si>
    <t>Quebrada Garcia</t>
  </si>
  <si>
    <t>6+375</t>
  </si>
  <si>
    <t>00050381</t>
  </si>
  <si>
    <t>2+365</t>
  </si>
  <si>
    <t>1+325</t>
  </si>
  <si>
    <t>28+140</t>
  </si>
  <si>
    <t>00050790</t>
  </si>
  <si>
    <t>Río Charco</t>
  </si>
  <si>
    <t>21+465</t>
  </si>
  <si>
    <t>00050950</t>
  </si>
  <si>
    <t>Río Bolson</t>
  </si>
  <si>
    <t>31+395</t>
  </si>
  <si>
    <t>00051270</t>
  </si>
  <si>
    <t>Río Talolinguita</t>
  </si>
  <si>
    <t>10+660</t>
  </si>
  <si>
    <t>00050830</t>
  </si>
  <si>
    <t>7+120</t>
  </si>
  <si>
    <t>Canal riego</t>
  </si>
  <si>
    <t>0+785</t>
  </si>
  <si>
    <t>+-14+660</t>
  </si>
  <si>
    <t>00050840</t>
  </si>
  <si>
    <t>Río Bebedero</t>
  </si>
  <si>
    <t>11+625</t>
  </si>
  <si>
    <t>Quebrada Florentina</t>
  </si>
  <si>
    <t>2+565</t>
  </si>
  <si>
    <t>Canal riego, Río Corobici</t>
  </si>
  <si>
    <t>21+320</t>
  </si>
  <si>
    <t>00050892</t>
  </si>
  <si>
    <t>28+685</t>
  </si>
  <si>
    <t>00050893</t>
  </si>
  <si>
    <t>Quebrada Chiquito</t>
  </si>
  <si>
    <t>23+390</t>
  </si>
  <si>
    <t>6+315</t>
  </si>
  <si>
    <t>00051250</t>
  </si>
  <si>
    <t>Río Higüeron</t>
  </si>
  <si>
    <t>6+295</t>
  </si>
  <si>
    <t>00050202</t>
  </si>
  <si>
    <t>Río Tronadora</t>
  </si>
  <si>
    <t>00050203</t>
  </si>
  <si>
    <t>40+350</t>
  </si>
  <si>
    <t>00050204</t>
  </si>
  <si>
    <t>15+065</t>
  </si>
  <si>
    <t>00050922</t>
  </si>
  <si>
    <t>14+175</t>
  </si>
  <si>
    <t>Río Mayra</t>
  </si>
  <si>
    <t>00051260</t>
  </si>
  <si>
    <t>Río Martirio</t>
  </si>
  <si>
    <t>4+875</t>
  </si>
  <si>
    <t>00050502</t>
  </si>
  <si>
    <t>Río Sequito</t>
  </si>
  <si>
    <t>6+285</t>
  </si>
  <si>
    <t>00050741</t>
  </si>
  <si>
    <t>Río Henchidero</t>
  </si>
  <si>
    <t>00050810</t>
  </si>
  <si>
    <t>00050701</t>
  </si>
  <si>
    <t>Río Santa Barbara</t>
  </si>
  <si>
    <t>1+135</t>
  </si>
  <si>
    <t>Río Campero</t>
  </si>
  <si>
    <t>3+285</t>
  </si>
  <si>
    <t>00050421</t>
  </si>
  <si>
    <t>Río Mata Palo</t>
  </si>
  <si>
    <t>1+250</t>
  </si>
  <si>
    <t>3+680</t>
  </si>
  <si>
    <t>00050422</t>
  </si>
  <si>
    <t>Quebrada Piedra</t>
  </si>
  <si>
    <t>00051030</t>
  </si>
  <si>
    <t>4+145</t>
  </si>
  <si>
    <t>Río Crucivallejo</t>
  </si>
  <si>
    <t>0+465</t>
  </si>
  <si>
    <t>Río Terciopelo</t>
  </si>
  <si>
    <t>13+085</t>
  </si>
  <si>
    <t>00051200</t>
  </si>
  <si>
    <t>12+695</t>
  </si>
  <si>
    <t>Río Papaturro</t>
  </si>
  <si>
    <t>Río Salinas</t>
  </si>
  <si>
    <t>4+380</t>
  </si>
  <si>
    <t>12+390</t>
  </si>
  <si>
    <t>00021910</t>
  </si>
  <si>
    <t>00021920</t>
  </si>
  <si>
    <t>Río Aguas Gatas</t>
  </si>
  <si>
    <t>7+920</t>
  </si>
  <si>
    <t>Río Piedras Negras</t>
  </si>
  <si>
    <t>30+725</t>
  </si>
  <si>
    <t>00051220</t>
  </si>
  <si>
    <t>30+130</t>
  </si>
  <si>
    <t>Quebrada Bolaños</t>
  </si>
  <si>
    <t>20+730</t>
  </si>
  <si>
    <t>8+695</t>
  </si>
  <si>
    <t>00051210</t>
  </si>
  <si>
    <t>Río Murciélago</t>
  </si>
  <si>
    <t>+-10</t>
  </si>
  <si>
    <t>+-20</t>
  </si>
  <si>
    <t>6+215</t>
  </si>
  <si>
    <t>1+895</t>
  </si>
  <si>
    <t>Quebrada Mairena</t>
  </si>
  <si>
    <t>0+875</t>
  </si>
  <si>
    <t>+-30</t>
  </si>
  <si>
    <t>9+475</t>
  </si>
  <si>
    <t>00051180</t>
  </si>
  <si>
    <t xml:space="preserve">falta puente </t>
  </si>
  <si>
    <t>Río Libertad</t>
  </si>
  <si>
    <t>3+775</t>
  </si>
  <si>
    <t>Quebrada Los Planes</t>
  </si>
  <si>
    <t>1+830</t>
  </si>
  <si>
    <t>1+400</t>
  </si>
  <si>
    <t>00051140</t>
  </si>
  <si>
    <t>Quebrada conventillo</t>
  </si>
  <si>
    <t>01-3+240 Río Guacimal</t>
  </si>
  <si>
    <t>04-8+325 Quebrada sin nombre</t>
  </si>
  <si>
    <t>03-8+240 Río Conte</t>
  </si>
  <si>
    <t>02-6+410 Río Tigrillo</t>
  </si>
  <si>
    <t>01-5+115 Quebrada sin nombre</t>
  </si>
  <si>
    <t>Códigos para el Inventario de la Red Vial Nacional</t>
  </si>
  <si>
    <t>Puentes y pasos inferiores no adecuados</t>
  </si>
  <si>
    <t>Tipo de terreno</t>
  </si>
  <si>
    <t>1 = Llano  (Pendiente entre 0 y 5%)</t>
  </si>
  <si>
    <t>2 = Algo ondulado  (Pendiente entre 6 y 14%)</t>
  </si>
  <si>
    <t>3 = Muy ondulado  (Pendiente entre 15 y 25%)</t>
  </si>
  <si>
    <t>4 = Montañoso  (Pendiente mayores a 25%)</t>
  </si>
  <si>
    <t>Tipo de superficie de ruedo</t>
  </si>
  <si>
    <t>1. Carpeta Asfáltica (CA)</t>
  </si>
  <si>
    <t xml:space="preserve"> Carpeta Asfáltica (CA)</t>
  </si>
  <si>
    <t xml:space="preserve">2. Tratamiento superficial múltiple (TSM) </t>
  </si>
  <si>
    <t xml:space="preserve">Tratamiento superficial múltiple (TSM) </t>
  </si>
  <si>
    <t xml:space="preserve">3. Tratamiento superficial simple (TSS) </t>
  </si>
  <si>
    <t xml:space="preserve">Tratamiento superficial simple (TSS) </t>
  </si>
  <si>
    <t>4. Lastre o grava</t>
  </si>
  <si>
    <t>Lastre o grava</t>
  </si>
  <si>
    <t>5. Piedra Mejorada</t>
  </si>
  <si>
    <t>Piedra Mejorada</t>
  </si>
  <si>
    <t xml:space="preserve">6. Tierra mejorada </t>
  </si>
  <si>
    <t xml:space="preserve">Tierra mejorada </t>
  </si>
  <si>
    <t xml:space="preserve">7. Sello asfáltico con emulsión de rompimiento lento (SA) </t>
  </si>
  <si>
    <t xml:space="preserve">Sello asfáltico con emulsión de rompimiento lento (SA) </t>
  </si>
  <si>
    <t xml:space="preserve">8. Material producto del perfilado de pavimentos asfálticos </t>
  </si>
  <si>
    <t xml:space="preserve">Material producto del perfilado de pavimentos asfálticos </t>
  </si>
  <si>
    <t>9. Hormigón o concreto (H</t>
  </si>
  <si>
    <t>Hormigón o concreto (H</t>
  </si>
  <si>
    <t xml:space="preserve">10. Emulsión Asfáltica (EA) </t>
  </si>
  <si>
    <t xml:space="preserve">Emulsión Asfáltica (EA) </t>
  </si>
  <si>
    <t>11. Estabilización granular</t>
  </si>
  <si>
    <t>Estabilización granular</t>
  </si>
  <si>
    <t>12. Otros</t>
  </si>
  <si>
    <t>Otros</t>
  </si>
  <si>
    <t>Número de carriles</t>
  </si>
  <si>
    <t>2 = si el ancho de la superficie de ruedo  es mayor de 5 m</t>
  </si>
  <si>
    <t>1= Si el ancho es menor de 5 cm.</t>
  </si>
  <si>
    <t>Ancho de superficie de ruedo (Calzada),</t>
  </si>
  <si>
    <t>Anotar el ancho promedio prevaleciente en la subsección: si</t>
  </si>
  <si>
    <t xml:space="preserve"> al decímetro de metro</t>
  </si>
  <si>
    <t>hay dos calzadas separadas, anotar el ancho completo de su-</t>
  </si>
  <si>
    <t>perficie, sin incluir la isla central o cualquier otro tipo de separación</t>
  </si>
  <si>
    <t>Tipo de espaldón</t>
  </si>
  <si>
    <t>0 = No existe --&gt; Cuando toodo el ancho de la plataforma tiene</t>
  </si>
  <si>
    <t xml:space="preserve">                            el mismo tipode superficie de ruedo</t>
  </si>
  <si>
    <t>1 = Pavimentado</t>
  </si>
  <si>
    <t>2 = Mejorado --&gt; Construcción grava, empedrado o mat. Granular</t>
  </si>
  <si>
    <t>3 = Tierra      --&gt; Con o sin cesped, no estable en periodos de lluvia</t>
  </si>
  <si>
    <t>Ancho de espaldón al decímetro de metro</t>
  </si>
  <si>
    <t>Promediar los dos anchos de cada lado de la sección.</t>
  </si>
  <si>
    <t>Se anota "0" si no existe espaldón</t>
  </si>
  <si>
    <t>Ancho de isla central al decímetro de metro</t>
  </si>
  <si>
    <t>Se anota "0" si no existe</t>
  </si>
  <si>
    <t>Velocidad promedio (kph) vehículos livianos</t>
  </si>
  <si>
    <t>Anotar lectura del velocímetro a intervalos cortos</t>
  </si>
  <si>
    <t>TPD</t>
  </si>
  <si>
    <t>Se recomienda efectuar muestreos de 20 y 30 minutos.</t>
  </si>
  <si>
    <t>Ver tablas para cálculos de TPD</t>
  </si>
  <si>
    <t>(muestreo de 20 minutos x 50)</t>
  </si>
  <si>
    <t>Terrenos contiguos</t>
  </si>
  <si>
    <t>"0" = Rural o suburbano, con pocas entradas y salidas del camino</t>
  </si>
  <si>
    <t>"1" = Entradas y salidas, semáforos, cruces peatonales, etc.</t>
  </si>
  <si>
    <t>Alineamiento horizontal</t>
  </si>
  <si>
    <t>El número de curvas entre longitud del tramo o subsección</t>
  </si>
  <si>
    <t>Ver tablas</t>
  </si>
  <si>
    <t>Pendientes</t>
  </si>
  <si>
    <t>1 = Sostenidas en exceso del 7%</t>
  </si>
  <si>
    <t>dado por el eclímetro</t>
  </si>
  <si>
    <t>2 = Sostenidas entre 5 y 8% sobre otra parte</t>
  </si>
  <si>
    <t>3 = Entre 3 y 6%</t>
  </si>
  <si>
    <t>4 = Generalmente menores de 3%</t>
  </si>
  <si>
    <t>5 = Menores del 3% con algunas cuestas del 5%</t>
  </si>
  <si>
    <t>Superficie de ruedo -</t>
  </si>
  <si>
    <t>1 = Muy deteriorada, irregularo material suelto</t>
  </si>
  <si>
    <t xml:space="preserve"> Estado en que se encuentra</t>
  </si>
  <si>
    <t>2 = Muy irregular o Baches frecuentes o extensos</t>
  </si>
  <si>
    <t>3 = Baches frecuentes</t>
  </si>
  <si>
    <t>4 = Pequeñas corrugaciones</t>
  </si>
  <si>
    <t>5 = Superficie lisa</t>
  </si>
  <si>
    <t>Espaldones</t>
  </si>
  <si>
    <t>1 = Se hace imposible el uso</t>
  </si>
  <si>
    <t>superficie de espaldones</t>
  </si>
  <si>
    <t>2 = Ancho reducido en casi toda la subsección</t>
  </si>
  <si>
    <t>3 = Erosionada con baches profundos</t>
  </si>
  <si>
    <t>4 = Generalmente firme, ancho inicial reducido por erosión</t>
  </si>
  <si>
    <t>5 = Firme y regular</t>
  </si>
  <si>
    <t xml:space="preserve">Distancia de visibilidad (ver tablas, </t>
  </si>
  <si>
    <t>número de curvas y longitud del tramo)</t>
  </si>
  <si>
    <t>Obras de drenajes menores</t>
  </si>
  <si>
    <t>1 = El agua se escurre por la calzada</t>
  </si>
  <si>
    <t>(alcantarilla y cuneta)</t>
  </si>
  <si>
    <t>2 = La mayoría son inadecuados, agua ocacional en calzada</t>
  </si>
  <si>
    <t>3 = Con erosión o socavación. No tien… hidraulica sufic.</t>
  </si>
  <si>
    <t>4 = En algunos sitios agua se estanca en antrada de alcantarillas</t>
  </si>
  <si>
    <t>5 = Buen funcionamiento, adecuads en tamaño y localización</t>
  </si>
  <si>
    <t>Estructura de pavimento bajo subrasante</t>
  </si>
  <si>
    <t>1 = No se puede corregir falla, hay que reconstruir</t>
  </si>
  <si>
    <t>2 = Fallas de consideración en la mayor parte del tramo</t>
  </si>
  <si>
    <t>3 = Existen deformaciones u otras fallas de consideración</t>
  </si>
  <si>
    <t>4 = Existen huellas o corrugación aisladas</t>
  </si>
  <si>
    <t>5 = No hay fallas</t>
  </si>
  <si>
    <t>Señalamiento</t>
  </si>
  <si>
    <t>1 = No existen o son inadecuadas</t>
  </si>
  <si>
    <t>incluye marcas sobre pavimentos - señales</t>
  </si>
  <si>
    <t>2 = Muy pocas señales</t>
  </si>
  <si>
    <t>de infornmación al usuario</t>
  </si>
  <si>
    <t>3 = Es regular en cantidad y ubicación</t>
  </si>
  <si>
    <t>4 = Bastante completo - Faltan algunas de guía</t>
  </si>
  <si>
    <t>5 = Adecuads en cantiddad y ubicación</t>
  </si>
  <si>
    <t>Otros_Buena</t>
  </si>
  <si>
    <t>Otros_Regular</t>
  </si>
  <si>
    <t>Otros_Malo</t>
  </si>
  <si>
    <t>OTROS</t>
  </si>
  <si>
    <t>SA_Buena</t>
  </si>
  <si>
    <t>SA_Regular</t>
  </si>
  <si>
    <t>SA_Malo</t>
  </si>
  <si>
    <t>SELLO ASFÁTICO (SA)</t>
  </si>
  <si>
    <t>MATERIAL PERFILADO (MP)</t>
  </si>
  <si>
    <t>MATERIAL PERFILADO</t>
  </si>
  <si>
    <t>SELLO ASFÁLTICO</t>
  </si>
  <si>
    <t>SELLO ASFÁLTICO (SA)</t>
  </si>
  <si>
    <t>11/23</t>
  </si>
  <si>
    <t>DATOS AL 2024</t>
  </si>
  <si>
    <t>2024</t>
  </si>
  <si>
    <t>AÑO 2024</t>
  </si>
  <si>
    <t>04/24</t>
  </si>
  <si>
    <t>Fuente: PEMIST, Secretaría de Planificación Sectorial, MOPT, 2024</t>
  </si>
  <si>
    <t>DATOS A: 2024</t>
  </si>
  <si>
    <t>Longitud KM</t>
  </si>
  <si>
    <t>RUTAS NACIONALES</t>
  </si>
  <si>
    <t>TOTALES: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</si>
</sst>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0_)"/>
    <numFmt numFmtId="165" formatCode="0.000_)"/>
    <numFmt numFmtId="166" formatCode="0.00_)"/>
    <numFmt numFmtId="167" formatCode="0.0_)"/>
    <numFmt numFmtId="168" formatCode="0.000"/>
    <numFmt numFmtId="169" formatCode="#,##0.000"/>
    <numFmt numFmtId="170" formatCode="0.0"/>
    <numFmt numFmtId="171" formatCode="0.000;[Red]0.000"/>
  </numFmts>
  <fonts count="27" x14ac:knownFonts="1">
    <font>
      <sz val="10"/>
      <name val="Courier"/>
    </font>
    <font>
      <sz val="10"/>
      <name val="Courier"/>
      <family val="3"/>
    </font>
    <font>
      <sz val="10"/>
      <name val="Arial"/>
      <family val="2"/>
    </font>
    <font>
      <b/>
      <sz val="9"/>
      <name val="Times New Roman"/>
      <family val="1"/>
    </font>
    <font>
      <sz val="12"/>
      <name val="Times New Roman"/>
      <family val="1"/>
    </font>
    <font>
      <b/>
      <sz val="10"/>
      <name val="Times New Roman"/>
      <family val="1"/>
    </font>
    <font>
      <sz val="12"/>
      <color theme="1"/>
      <name val="Times New Roman"/>
      <family val="1"/>
    </font>
    <font>
      <sz val="10"/>
      <color theme="1"/>
      <name val="Courier"/>
      <family val="3"/>
    </font>
    <font>
      <sz val="12"/>
      <color indexed="10"/>
      <name val="Times New Roman"/>
      <family val="1"/>
    </font>
    <font>
      <sz val="12"/>
      <color indexed="8"/>
      <name val="Times New Roman"/>
      <family val="1"/>
    </font>
    <font>
      <sz val="10"/>
      <color indexed="10"/>
      <name val="Courier"/>
      <family val="3"/>
    </font>
    <font>
      <b/>
      <sz val="12"/>
      <name val="Times New Roman"/>
      <family val="1"/>
    </font>
    <font>
      <sz val="10"/>
      <name val="Times New Roman"/>
      <family val="1"/>
    </font>
    <font>
      <b/>
      <sz val="9"/>
      <name val="MS Sans Serif"/>
      <family val="2"/>
    </font>
    <font>
      <sz val="9"/>
      <name val="MS Sans Serif"/>
      <family val="2"/>
    </font>
    <font>
      <b/>
      <sz val="11"/>
      <name val="Courier"/>
    </font>
    <font>
      <b/>
      <sz val="12"/>
      <color theme="1"/>
      <name val="Calibri"/>
      <family val="2"/>
      <scheme val="minor"/>
    </font>
    <font>
      <b/>
      <sz val="11"/>
      <color theme="1"/>
      <name val="Calibri"/>
      <family val="2"/>
      <scheme val="minor"/>
    </font>
    <font>
      <b/>
      <i/>
      <sz val="11"/>
      <color theme="1"/>
      <name val="Calibri"/>
      <family val="2"/>
      <scheme val="minor"/>
    </font>
    <font>
      <sz val="12"/>
      <name val="Arial"/>
      <family val="2"/>
    </font>
    <font>
      <b/>
      <sz val="12"/>
      <name val="Arial"/>
      <family val="2"/>
    </font>
    <font>
      <b/>
      <sz val="16"/>
      <color theme="1"/>
      <name val="Calibri"/>
      <family val="2"/>
      <scheme val="minor"/>
    </font>
    <font>
      <sz val="9"/>
      <color indexed="81"/>
      <name val="Tahoma"/>
      <family val="2"/>
    </font>
    <font>
      <b/>
      <sz val="9"/>
      <color indexed="81"/>
      <name val="Tahoma"/>
      <family val="2"/>
    </font>
    <font>
      <b/>
      <sz val="12"/>
      <name val="Arial Black"/>
      <family val="2"/>
    </font>
    <font>
      <sz val="8"/>
      <name val="Courier"/>
    </font>
    <font>
      <sz val="10"/>
      <name val="Courier"/>
    </font>
  </fonts>
  <fills count="18">
    <fill>
      <patternFill patternType="none"/>
    </fill>
    <fill>
      <patternFill patternType="gray125"/>
    </fill>
    <fill>
      <patternFill patternType="solid">
        <fgColor theme="6" tint="0.59999389629810485"/>
        <bgColor indexed="64"/>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
      <patternFill patternType="solid">
        <fgColor rgb="FFFF6600"/>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theme="0"/>
        <bgColor rgb="FF000000"/>
      </patternFill>
    </fill>
    <fill>
      <patternFill patternType="solid">
        <fgColor theme="0" tint="-0.14999847407452621"/>
        <bgColor indexed="64"/>
      </patternFill>
    </fill>
    <fill>
      <patternFill patternType="solid">
        <fgColor rgb="FFFFC000"/>
        <bgColor indexed="64"/>
      </patternFill>
    </fill>
    <fill>
      <patternFill patternType="solid">
        <fgColor theme="2"/>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9" tint="0.59999389629810485"/>
        <bgColor indexed="64"/>
      </patternFill>
    </fill>
  </fills>
  <borders count="69">
    <border>
      <left/>
      <right/>
      <top/>
      <bottom/>
      <diagonal/>
    </border>
    <border>
      <left/>
      <right/>
      <top style="medium">
        <color auto="1"/>
      </top>
      <bottom/>
      <diagonal/>
    </border>
    <border>
      <left/>
      <right/>
      <top/>
      <bottom style="medium">
        <color auto="1"/>
      </bottom>
      <diagonal/>
    </border>
    <border>
      <left style="thin">
        <color auto="1"/>
      </left>
      <right style="thin">
        <color auto="1"/>
      </right>
      <top style="medium">
        <color auto="1"/>
      </top>
      <bottom/>
      <diagonal/>
    </border>
    <border>
      <left style="thin">
        <color auto="1"/>
      </left>
      <right style="thin">
        <color auto="1"/>
      </right>
      <top/>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ck">
        <color indexed="64"/>
      </left>
      <right/>
      <top style="thick">
        <color indexed="64"/>
      </top>
      <bottom/>
      <diagonal/>
    </border>
    <border>
      <left style="thin">
        <color indexed="64"/>
      </left>
      <right style="thin">
        <color indexed="64"/>
      </right>
      <top style="thick">
        <color indexed="64"/>
      </top>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right/>
      <top style="thick">
        <color indexed="64"/>
      </top>
      <bottom/>
      <diagonal/>
    </border>
    <border>
      <left style="thin">
        <color indexed="64"/>
      </left>
      <right style="thick">
        <color indexed="64"/>
      </right>
      <top style="thick">
        <color indexed="64"/>
      </top>
      <bottom/>
      <diagonal/>
    </border>
    <border>
      <left style="thick">
        <color indexed="64"/>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ck">
        <color indexed="64"/>
      </right>
      <top/>
      <bottom/>
      <diagonal/>
    </border>
    <border>
      <left style="thick">
        <color indexed="64"/>
      </left>
      <right style="thin">
        <color indexed="64"/>
      </right>
      <top style="medium">
        <color indexed="64"/>
      </top>
      <bottom style="thin">
        <color indexed="64"/>
      </bottom>
      <diagonal/>
    </border>
    <border>
      <left style="thin">
        <color indexed="64"/>
      </left>
      <right style="thick">
        <color indexed="64"/>
      </right>
      <top style="medium">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bottom style="thin">
        <color indexed="64"/>
      </bottom>
      <diagonal/>
    </border>
    <border>
      <left style="thin">
        <color auto="1"/>
      </left>
      <right style="thin">
        <color auto="1"/>
      </right>
      <top/>
      <bottom style="thin">
        <color auto="1"/>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bottom/>
      <diagonal/>
    </border>
    <border>
      <left style="medium">
        <color indexed="64"/>
      </left>
      <right/>
      <top style="medium">
        <color indexed="64"/>
      </top>
      <bottom/>
      <diagonal/>
    </border>
    <border>
      <left style="thin">
        <color auto="1"/>
      </left>
      <right style="medium">
        <color auto="1"/>
      </right>
      <top style="medium">
        <color auto="1"/>
      </top>
      <bottom/>
      <diagonal/>
    </border>
    <border>
      <left style="medium">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medium">
        <color indexed="64"/>
      </right>
      <top/>
      <bottom style="thin">
        <color auto="1"/>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thin">
        <color auto="1"/>
      </left>
      <right style="medium">
        <color indexed="64"/>
      </right>
      <top style="medium">
        <color indexed="64"/>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auto="1"/>
      </right>
      <top/>
      <bottom style="medium">
        <color indexed="64"/>
      </bottom>
      <diagonal/>
    </border>
    <border>
      <left/>
      <right/>
      <top style="medium">
        <color indexed="64"/>
      </top>
      <bottom style="medium">
        <color indexed="64"/>
      </bottom>
      <diagonal/>
    </border>
    <border>
      <left/>
      <right/>
      <top style="thin">
        <color auto="1"/>
      </top>
      <bottom/>
      <diagonal/>
    </border>
    <border>
      <left style="medium">
        <color indexed="64"/>
      </left>
      <right style="thin">
        <color auto="1"/>
      </right>
      <top style="medium">
        <color indexed="64"/>
      </top>
      <bottom/>
      <diagonal/>
    </border>
    <border>
      <left/>
      <right style="thin">
        <color auto="1"/>
      </right>
      <top style="medium">
        <color indexed="64"/>
      </top>
      <bottom style="medium">
        <color indexed="64"/>
      </bottom>
      <diagonal/>
    </border>
    <border>
      <left style="thin">
        <color auto="1"/>
      </left>
      <right/>
      <top style="medium">
        <color auto="1"/>
      </top>
      <bottom/>
      <diagonal/>
    </border>
    <border>
      <left style="thin">
        <color auto="1"/>
      </left>
      <right/>
      <top style="thin">
        <color auto="1"/>
      </top>
      <bottom style="medium">
        <color auto="1"/>
      </bottom>
      <diagonal/>
    </border>
    <border>
      <left style="medium">
        <color auto="1"/>
      </left>
      <right style="thin">
        <color auto="1"/>
      </right>
      <top style="thin">
        <color auto="1"/>
      </top>
      <bottom/>
      <diagonal/>
    </border>
  </borders>
  <cellStyleXfs count="4">
    <xf numFmtId="0" fontId="0" fillId="0" borderId="0"/>
    <xf numFmtId="0" fontId="2" fillId="0" borderId="0"/>
    <xf numFmtId="0" fontId="1" fillId="0" borderId="0"/>
    <xf numFmtId="43" fontId="26" fillId="0" borderId="0" applyFont="0" applyFill="0" applyBorder="0" applyAlignment="0" applyProtection="0"/>
  </cellStyleXfs>
  <cellXfs count="422">
    <xf numFmtId="0" fontId="0" fillId="0" borderId="0" xfId="0"/>
    <xf numFmtId="0" fontId="3" fillId="0" borderId="0" xfId="1" applyFont="1" applyAlignment="1">
      <alignment horizontal="left"/>
    </xf>
    <xf numFmtId="0" fontId="4" fillId="0" borderId="0" xfId="1" applyFont="1"/>
    <xf numFmtId="0" fontId="4" fillId="0" borderId="0" xfId="1" applyFont="1" applyAlignment="1">
      <alignment horizontal="right"/>
    </xf>
    <xf numFmtId="0" fontId="2" fillId="0" borderId="0" xfId="1"/>
    <xf numFmtId="0" fontId="5" fillId="0" borderId="0" xfId="1" applyFont="1"/>
    <xf numFmtId="0" fontId="5" fillId="0" borderId="0" xfId="1" applyFont="1" applyAlignment="1">
      <alignment horizontal="left"/>
    </xf>
    <xf numFmtId="0" fontId="4" fillId="3" borderId="25" xfId="1" applyFont="1" applyFill="1" applyBorder="1" applyAlignment="1">
      <alignment horizontal="center"/>
    </xf>
    <xf numFmtId="0" fontId="4" fillId="3" borderId="9" xfId="1" applyFont="1" applyFill="1" applyBorder="1" applyAlignment="1">
      <alignment horizontal="center"/>
    </xf>
    <xf numFmtId="165" fontId="4" fillId="3" borderId="9" xfId="1" applyNumberFormat="1" applyFont="1" applyFill="1" applyBorder="1" applyAlignment="1">
      <alignment horizontal="center" vertical="justify"/>
    </xf>
    <xf numFmtId="168" fontId="4" fillId="3" borderId="9" xfId="1" applyNumberFormat="1" applyFont="1" applyFill="1" applyBorder="1" applyAlignment="1">
      <alignment horizontal="center" vertical="justify"/>
    </xf>
    <xf numFmtId="168" fontId="4" fillId="3" borderId="9" xfId="1" applyNumberFormat="1" applyFont="1" applyFill="1" applyBorder="1" applyAlignment="1">
      <alignment horizontal="center"/>
    </xf>
    <xf numFmtId="0" fontId="4" fillId="3" borderId="9" xfId="1" applyFont="1" applyFill="1" applyBorder="1" applyAlignment="1">
      <alignment horizontal="left"/>
    </xf>
    <xf numFmtId="167" fontId="4" fillId="3" borderId="9" xfId="1" applyNumberFormat="1" applyFont="1" applyFill="1" applyBorder="1" applyAlignment="1">
      <alignment horizontal="center"/>
    </xf>
    <xf numFmtId="0" fontId="4" fillId="3" borderId="7" xfId="1" applyFont="1" applyFill="1" applyBorder="1" applyAlignment="1">
      <alignment horizontal="center"/>
    </xf>
    <xf numFmtId="1" fontId="4" fillId="3" borderId="26" xfId="1" applyNumberFormat="1" applyFont="1" applyFill="1" applyBorder="1" applyAlignment="1">
      <alignment horizontal="center"/>
    </xf>
    <xf numFmtId="0" fontId="4" fillId="3" borderId="0" xfId="1" applyFont="1" applyFill="1"/>
    <xf numFmtId="0" fontId="2" fillId="3" borderId="0" xfId="1" applyFill="1"/>
    <xf numFmtId="0" fontId="4" fillId="3" borderId="27" xfId="1" applyFont="1" applyFill="1" applyBorder="1" applyAlignment="1">
      <alignment horizontal="center"/>
    </xf>
    <xf numFmtId="0" fontId="4" fillId="3" borderId="11" xfId="1" applyFont="1" applyFill="1" applyBorder="1" applyAlignment="1">
      <alignment horizontal="center"/>
    </xf>
    <xf numFmtId="165" fontId="4" fillId="3" borderId="11" xfId="1" applyNumberFormat="1" applyFont="1" applyFill="1" applyBorder="1" applyAlignment="1">
      <alignment horizontal="center" vertical="justify"/>
    </xf>
    <xf numFmtId="168" fontId="4" fillId="3" borderId="8" xfId="1" applyNumberFormat="1" applyFont="1" applyFill="1" applyBorder="1" applyAlignment="1">
      <alignment horizontal="center" vertical="justify"/>
    </xf>
    <xf numFmtId="168" fontId="4" fillId="3" borderId="11" xfId="1" applyNumberFormat="1" applyFont="1" applyFill="1" applyBorder="1" applyAlignment="1">
      <alignment horizontal="center"/>
    </xf>
    <xf numFmtId="0" fontId="4" fillId="3" borderId="11" xfId="1" applyFont="1" applyFill="1" applyBorder="1" applyAlignment="1">
      <alignment horizontal="left"/>
    </xf>
    <xf numFmtId="0" fontId="4" fillId="3" borderId="11" xfId="1" applyFont="1" applyFill="1" applyBorder="1"/>
    <xf numFmtId="167" fontId="4" fillId="3" borderId="11" xfId="1" applyNumberFormat="1" applyFont="1" applyFill="1" applyBorder="1" applyAlignment="1">
      <alignment horizontal="center"/>
    </xf>
    <xf numFmtId="1" fontId="4" fillId="3" borderId="28" xfId="1" applyNumberFormat="1" applyFont="1" applyFill="1" applyBorder="1" applyAlignment="1">
      <alignment horizontal="center"/>
    </xf>
    <xf numFmtId="0" fontId="4" fillId="3" borderId="11" xfId="1" applyFont="1" applyFill="1" applyBorder="1" applyAlignment="1">
      <alignment horizontal="center" vertical="justify"/>
    </xf>
    <xf numFmtId="165" fontId="4" fillId="3" borderId="8" xfId="1" applyNumberFormat="1" applyFont="1" applyFill="1" applyBorder="1" applyAlignment="1">
      <alignment horizontal="center" vertical="justify"/>
    </xf>
    <xf numFmtId="169" fontId="4" fillId="3" borderId="11" xfId="1" applyNumberFormat="1" applyFont="1" applyFill="1" applyBorder="1" applyAlignment="1">
      <alignment horizontal="center" vertical="justify"/>
    </xf>
    <xf numFmtId="0" fontId="4" fillId="3" borderId="29" xfId="1" applyFont="1" applyFill="1" applyBorder="1" applyAlignment="1">
      <alignment horizontal="center"/>
    </xf>
    <xf numFmtId="0" fontId="4" fillId="3" borderId="30" xfId="1" applyFont="1" applyFill="1" applyBorder="1" applyAlignment="1">
      <alignment horizontal="center"/>
    </xf>
    <xf numFmtId="165" fontId="4" fillId="3" borderId="30" xfId="1" applyNumberFormat="1" applyFont="1" applyFill="1" applyBorder="1" applyAlignment="1">
      <alignment horizontal="center" vertical="justify"/>
    </xf>
    <xf numFmtId="164" fontId="4" fillId="3" borderId="30" xfId="1" applyNumberFormat="1" applyFont="1" applyFill="1" applyBorder="1" applyAlignment="1">
      <alignment horizontal="center"/>
    </xf>
    <xf numFmtId="168" fontId="4" fillId="3" borderId="30" xfId="1" applyNumberFormat="1" applyFont="1" applyFill="1" applyBorder="1" applyAlignment="1">
      <alignment horizontal="center"/>
    </xf>
    <xf numFmtId="0" fontId="4" fillId="3" borderId="0" xfId="1" applyFont="1" applyFill="1" applyAlignment="1">
      <alignment horizontal="left"/>
    </xf>
    <xf numFmtId="0" fontId="1" fillId="3" borderId="0" xfId="1" applyFont="1" applyFill="1"/>
    <xf numFmtId="0" fontId="6" fillId="4" borderId="29" xfId="1" applyFont="1" applyFill="1" applyBorder="1" applyAlignment="1">
      <alignment horizontal="center"/>
    </xf>
    <xf numFmtId="0" fontId="6" fillId="4" borderId="30" xfId="1" applyFont="1" applyFill="1" applyBorder="1" applyAlignment="1">
      <alignment horizontal="center"/>
    </xf>
    <xf numFmtId="164" fontId="6" fillId="4" borderId="30" xfId="1" applyNumberFormat="1" applyFont="1" applyFill="1" applyBorder="1" applyAlignment="1">
      <alignment horizontal="center"/>
    </xf>
    <xf numFmtId="168" fontId="6" fillId="4" borderId="30" xfId="1" applyNumberFormat="1" applyFont="1" applyFill="1" applyBorder="1" applyAlignment="1">
      <alignment horizontal="center"/>
    </xf>
    <xf numFmtId="165" fontId="6" fillId="4" borderId="11" xfId="1" applyNumberFormat="1" applyFont="1" applyFill="1" applyBorder="1" applyAlignment="1">
      <alignment horizontal="center" vertical="justify"/>
    </xf>
    <xf numFmtId="165" fontId="6" fillId="4" borderId="30" xfId="1" applyNumberFormat="1" applyFont="1" applyFill="1" applyBorder="1" applyAlignment="1">
      <alignment horizontal="center" vertical="justify"/>
    </xf>
    <xf numFmtId="165" fontId="6" fillId="4" borderId="8" xfId="1" applyNumberFormat="1" applyFont="1" applyFill="1" applyBorder="1" applyAlignment="1">
      <alignment horizontal="center" vertical="justify"/>
    </xf>
    <xf numFmtId="168" fontId="6" fillId="4" borderId="11" xfId="1" applyNumberFormat="1" applyFont="1" applyFill="1" applyBorder="1" applyAlignment="1">
      <alignment horizontal="center"/>
    </xf>
    <xf numFmtId="0" fontId="6" fillId="4" borderId="11" xfId="1" applyFont="1" applyFill="1" applyBorder="1" applyAlignment="1">
      <alignment horizontal="left"/>
    </xf>
    <xf numFmtId="0" fontId="6" fillId="4" borderId="11" xfId="1" applyFont="1" applyFill="1" applyBorder="1" applyAlignment="1">
      <alignment horizontal="center"/>
    </xf>
    <xf numFmtId="167" fontId="6" fillId="4" borderId="11" xfId="1" applyNumberFormat="1" applyFont="1" applyFill="1" applyBorder="1" applyAlignment="1">
      <alignment horizontal="center"/>
    </xf>
    <xf numFmtId="1" fontId="6" fillId="4" borderId="28" xfId="1" applyNumberFormat="1" applyFont="1" applyFill="1" applyBorder="1" applyAlignment="1">
      <alignment horizontal="center"/>
    </xf>
    <xf numFmtId="0" fontId="6" fillId="4" borderId="0" xfId="1" applyFont="1" applyFill="1"/>
    <xf numFmtId="0" fontId="6" fillId="4" borderId="0" xfId="1" applyFont="1" applyFill="1" applyAlignment="1">
      <alignment horizontal="left"/>
    </xf>
    <xf numFmtId="0" fontId="7" fillId="4" borderId="0" xfId="1" applyFont="1" applyFill="1"/>
    <xf numFmtId="168" fontId="4" fillId="3" borderId="8" xfId="1" applyNumberFormat="1" applyFont="1" applyFill="1" applyBorder="1" applyAlignment="1">
      <alignment horizontal="center"/>
    </xf>
    <xf numFmtId="0" fontId="8" fillId="3" borderId="27" xfId="1" applyFont="1" applyFill="1" applyBorder="1" applyAlignment="1">
      <alignment horizontal="center"/>
    </xf>
    <xf numFmtId="168" fontId="9" fillId="3" borderId="11" xfId="1" applyNumberFormat="1" applyFont="1" applyFill="1" applyBorder="1" applyAlignment="1">
      <alignment horizontal="center"/>
    </xf>
    <xf numFmtId="0" fontId="8" fillId="3" borderId="11" xfId="1" applyFont="1" applyFill="1" applyBorder="1" applyAlignment="1">
      <alignment horizontal="center"/>
    </xf>
    <xf numFmtId="0" fontId="9" fillId="3" borderId="11" xfId="1" applyFont="1" applyFill="1" applyBorder="1" applyAlignment="1">
      <alignment horizontal="center"/>
    </xf>
    <xf numFmtId="167" fontId="9" fillId="3" borderId="11" xfId="1" applyNumberFormat="1" applyFont="1" applyFill="1" applyBorder="1" applyAlignment="1">
      <alignment horizontal="center"/>
    </xf>
    <xf numFmtId="164" fontId="4" fillId="3" borderId="11" xfId="1" applyNumberFormat="1" applyFont="1" applyFill="1" applyBorder="1" applyAlignment="1">
      <alignment horizontal="center"/>
    </xf>
    <xf numFmtId="170" fontId="4" fillId="3" borderId="11" xfId="1" applyNumberFormat="1" applyFont="1" applyFill="1" applyBorder="1" applyAlignment="1">
      <alignment horizontal="center"/>
    </xf>
    <xf numFmtId="0" fontId="8" fillId="3" borderId="0" xfId="1" applyFont="1" applyFill="1"/>
    <xf numFmtId="0" fontId="10" fillId="3" borderId="0" xfId="1" applyFont="1" applyFill="1"/>
    <xf numFmtId="0" fontId="9" fillId="3" borderId="0" xfId="1" applyFont="1" applyFill="1"/>
    <xf numFmtId="0" fontId="9" fillId="3" borderId="0" xfId="1" applyFont="1" applyFill="1" applyAlignment="1">
      <alignment horizontal="left"/>
    </xf>
    <xf numFmtId="0" fontId="2" fillId="3" borderId="4" xfId="1" applyFill="1" applyBorder="1"/>
    <xf numFmtId="168" fontId="4" fillId="3" borderId="4" xfId="1" applyNumberFormat="1" applyFont="1" applyFill="1" applyBorder="1" applyAlignment="1">
      <alignment horizontal="center"/>
    </xf>
    <xf numFmtId="0" fontId="4" fillId="4" borderId="27" xfId="1" applyFont="1" applyFill="1" applyBorder="1" applyAlignment="1">
      <alignment horizontal="center"/>
    </xf>
    <xf numFmtId="0" fontId="4" fillId="4" borderId="11" xfId="1" applyFont="1" applyFill="1" applyBorder="1" applyAlignment="1">
      <alignment horizontal="center"/>
    </xf>
    <xf numFmtId="168" fontId="4" fillId="4" borderId="11" xfId="1" applyNumberFormat="1" applyFont="1" applyFill="1" applyBorder="1" applyAlignment="1">
      <alignment horizontal="center"/>
    </xf>
    <xf numFmtId="165" fontId="4" fillId="4" borderId="11" xfId="1" applyNumberFormat="1" applyFont="1" applyFill="1" applyBorder="1" applyAlignment="1">
      <alignment horizontal="center" vertical="justify"/>
    </xf>
    <xf numFmtId="168" fontId="4" fillId="4" borderId="8" xfId="1" applyNumberFormat="1" applyFont="1" applyFill="1" applyBorder="1" applyAlignment="1">
      <alignment horizontal="center"/>
    </xf>
    <xf numFmtId="0" fontId="4" fillId="4" borderId="11" xfId="1" applyFont="1" applyFill="1" applyBorder="1"/>
    <xf numFmtId="170" fontId="4" fillId="4" borderId="11" xfId="1" applyNumberFormat="1" applyFont="1" applyFill="1" applyBorder="1" applyAlignment="1">
      <alignment horizontal="center"/>
    </xf>
    <xf numFmtId="1" fontId="4" fillId="4" borderId="28" xfId="1" applyNumberFormat="1" applyFont="1" applyFill="1" applyBorder="1" applyAlignment="1">
      <alignment horizontal="center"/>
    </xf>
    <xf numFmtId="0" fontId="4" fillId="4" borderId="0" xfId="1" applyFont="1" applyFill="1"/>
    <xf numFmtId="0" fontId="2" fillId="4" borderId="0" xfId="1" applyFill="1"/>
    <xf numFmtId="167" fontId="4" fillId="4" borderId="11" xfId="1" applyNumberFormat="1" applyFont="1" applyFill="1" applyBorder="1" applyAlignment="1">
      <alignment horizontal="center"/>
    </xf>
    <xf numFmtId="0" fontId="4" fillId="4" borderId="11" xfId="1" applyFont="1" applyFill="1" applyBorder="1" applyAlignment="1">
      <alignment horizontal="left"/>
    </xf>
    <xf numFmtId="164" fontId="4" fillId="4" borderId="0" xfId="1" applyNumberFormat="1" applyFont="1" applyFill="1"/>
    <xf numFmtId="0" fontId="4" fillId="4" borderId="29" xfId="1" applyFont="1" applyFill="1" applyBorder="1" applyAlignment="1">
      <alignment horizontal="center"/>
    </xf>
    <xf numFmtId="0" fontId="4" fillId="4" borderId="30" xfId="1" applyFont="1" applyFill="1" applyBorder="1" applyAlignment="1">
      <alignment horizontal="center"/>
    </xf>
    <xf numFmtId="168" fontId="4" fillId="4" borderId="30" xfId="1" applyNumberFormat="1" applyFont="1" applyFill="1" applyBorder="1" applyAlignment="1">
      <alignment horizontal="center"/>
    </xf>
    <xf numFmtId="168" fontId="4" fillId="4" borderId="31" xfId="1" applyNumberFormat="1" applyFont="1" applyFill="1" applyBorder="1" applyAlignment="1">
      <alignment horizontal="center"/>
    </xf>
    <xf numFmtId="165" fontId="4" fillId="4" borderId="11" xfId="1" applyNumberFormat="1" applyFont="1" applyFill="1" applyBorder="1"/>
    <xf numFmtId="0" fontId="4" fillId="4" borderId="0" xfId="1" applyFont="1" applyFill="1" applyAlignment="1">
      <alignment horizontal="left"/>
    </xf>
    <xf numFmtId="165" fontId="4" fillId="0" borderId="0" xfId="1" applyNumberFormat="1" applyFont="1"/>
    <xf numFmtId="0" fontId="4" fillId="0" borderId="0" xfId="1" applyFont="1" applyAlignment="1">
      <alignment horizontal="left"/>
    </xf>
    <xf numFmtId="0" fontId="4" fillId="0" borderId="0" xfId="1" applyFont="1" applyAlignment="1">
      <alignment horizontal="center"/>
    </xf>
    <xf numFmtId="167" fontId="4" fillId="0" borderId="0" xfId="1" applyNumberFormat="1" applyFont="1"/>
    <xf numFmtId="1" fontId="4" fillId="3" borderId="0" xfId="1" applyNumberFormat="1" applyFont="1" applyFill="1"/>
    <xf numFmtId="0" fontId="4" fillId="0" borderId="0" xfId="2" applyFont="1"/>
    <xf numFmtId="0" fontId="12" fillId="0" borderId="0" xfId="1" applyFont="1"/>
    <xf numFmtId="0" fontId="4" fillId="0" borderId="2" xfId="1" applyFont="1" applyBorder="1"/>
    <xf numFmtId="0" fontId="4" fillId="0" borderId="2" xfId="1" applyFont="1" applyBorder="1" applyAlignment="1">
      <alignment horizontal="left"/>
    </xf>
    <xf numFmtId="0" fontId="4" fillId="0" borderId="2" xfId="2" applyFont="1" applyBorder="1"/>
    <xf numFmtId="0" fontId="5" fillId="0" borderId="10" xfId="1" applyFont="1" applyBorder="1" applyAlignment="1">
      <alignment horizontal="left"/>
    </xf>
    <xf numFmtId="165" fontId="12" fillId="0" borderId="11" xfId="1" applyNumberFormat="1" applyFont="1" applyBorder="1" applyAlignment="1">
      <alignment horizontal="center"/>
    </xf>
    <xf numFmtId="165" fontId="12" fillId="0" borderId="8" xfId="2" applyNumberFormat="1" applyFont="1" applyBorder="1" applyAlignment="1">
      <alignment horizontal="center"/>
    </xf>
    <xf numFmtId="165" fontId="12" fillId="0" borderId="12" xfId="1" applyNumberFormat="1" applyFont="1" applyBorder="1" applyAlignment="1">
      <alignment horizontal="center"/>
    </xf>
    <xf numFmtId="0" fontId="5" fillId="0" borderId="36" xfId="1" applyFont="1" applyBorder="1" applyAlignment="1">
      <alignment horizontal="left"/>
    </xf>
    <xf numFmtId="168" fontId="12" fillId="0" borderId="8" xfId="2" applyNumberFormat="1" applyFont="1" applyBorder="1" applyAlignment="1">
      <alignment horizontal="center"/>
    </xf>
    <xf numFmtId="0" fontId="5" fillId="0" borderId="1" xfId="1" applyFont="1" applyBorder="1" applyAlignment="1">
      <alignment horizontal="left"/>
    </xf>
    <xf numFmtId="0" fontId="11" fillId="0" borderId="1" xfId="1" applyFont="1" applyBorder="1"/>
    <xf numFmtId="0" fontId="4" fillId="0" borderId="1" xfId="1" applyFont="1" applyBorder="1"/>
    <xf numFmtId="0" fontId="2" fillId="0" borderId="1" xfId="1" applyBorder="1"/>
    <xf numFmtId="168" fontId="5" fillId="0" borderId="1" xfId="1" applyNumberFormat="1" applyFont="1" applyBorder="1" applyAlignment="1">
      <alignment horizontal="left"/>
    </xf>
    <xf numFmtId="0" fontId="1" fillId="0" borderId="0" xfId="2"/>
    <xf numFmtId="0" fontId="2" fillId="0" borderId="0" xfId="1" applyAlignment="1">
      <alignment horizontal="right"/>
    </xf>
    <xf numFmtId="0" fontId="13" fillId="2" borderId="37" xfId="2" applyFont="1" applyFill="1" applyBorder="1" applyAlignment="1">
      <alignment horizontal="centerContinuous"/>
    </xf>
    <xf numFmtId="0" fontId="13" fillId="2" borderId="38" xfId="2" applyFont="1" applyFill="1" applyBorder="1" applyAlignment="1">
      <alignment horizontal="centerContinuous"/>
    </xf>
    <xf numFmtId="0" fontId="14" fillId="0" borderId="39" xfId="2" applyFont="1" applyBorder="1"/>
    <xf numFmtId="0" fontId="14" fillId="0" borderId="40" xfId="2" applyFont="1" applyBorder="1"/>
    <xf numFmtId="0" fontId="14" fillId="0" borderId="41" xfId="2" applyFont="1" applyBorder="1"/>
    <xf numFmtId="0" fontId="14" fillId="0" borderId="42" xfId="2" applyFont="1" applyBorder="1"/>
    <xf numFmtId="165" fontId="4" fillId="3" borderId="3" xfId="1" applyNumberFormat="1" applyFont="1" applyFill="1" applyBorder="1" applyAlignment="1">
      <alignment horizontal="center" vertical="justify"/>
    </xf>
    <xf numFmtId="0" fontId="5" fillId="2" borderId="34" xfId="1" applyFont="1" applyFill="1" applyBorder="1"/>
    <xf numFmtId="0" fontId="5" fillId="2" borderId="9" xfId="1" applyFont="1" applyFill="1" applyBorder="1" applyAlignment="1">
      <alignment horizontal="center"/>
    </xf>
    <xf numFmtId="0" fontId="5" fillId="2" borderId="7" xfId="1" applyFont="1" applyFill="1" applyBorder="1" applyAlignment="1">
      <alignment horizontal="center"/>
    </xf>
    <xf numFmtId="0" fontId="5" fillId="2" borderId="35" xfId="1" applyFont="1" applyFill="1" applyBorder="1" applyAlignment="1">
      <alignment horizontal="center"/>
    </xf>
    <xf numFmtId="0" fontId="5" fillId="2" borderId="32" xfId="1" applyFont="1" applyFill="1" applyBorder="1" applyAlignment="1">
      <alignment horizontal="left"/>
    </xf>
    <xf numFmtId="165" fontId="12" fillId="2" borderId="6" xfId="1" applyNumberFormat="1" applyFont="1" applyFill="1" applyBorder="1" applyAlignment="1">
      <alignment horizontal="center"/>
    </xf>
    <xf numFmtId="165" fontId="12" fillId="2" borderId="13" xfId="2" applyNumberFormat="1" applyFont="1" applyFill="1" applyBorder="1" applyAlignment="1">
      <alignment horizontal="center"/>
    </xf>
    <xf numFmtId="0" fontId="5" fillId="2" borderId="14" xfId="1" applyFont="1" applyFill="1" applyBorder="1"/>
    <xf numFmtId="0" fontId="5" fillId="2" borderId="15" xfId="1" applyFont="1" applyFill="1" applyBorder="1"/>
    <xf numFmtId="0" fontId="5" fillId="2" borderId="15" xfId="1" applyFont="1" applyFill="1" applyBorder="1" applyAlignment="1">
      <alignment horizontal="right"/>
    </xf>
    <xf numFmtId="0" fontId="5" fillId="2" borderId="15" xfId="1" applyFont="1" applyFill="1" applyBorder="1" applyAlignment="1">
      <alignment horizontal="center"/>
    </xf>
    <xf numFmtId="0" fontId="5" fillId="2" borderId="19" xfId="1" applyFont="1" applyFill="1" applyBorder="1" applyAlignment="1">
      <alignment horizontal="center"/>
    </xf>
    <xf numFmtId="0" fontId="5" fillId="2" borderId="20" xfId="1" applyFont="1" applyFill="1" applyBorder="1" applyAlignment="1">
      <alignment horizontal="center"/>
    </xf>
    <xf numFmtId="0" fontId="5" fillId="2" borderId="21" xfId="1" applyFont="1" applyFill="1" applyBorder="1" applyAlignment="1">
      <alignment horizontal="center"/>
    </xf>
    <xf numFmtId="0" fontId="5" fillId="2" borderId="4" xfId="1" applyFont="1" applyFill="1" applyBorder="1" applyAlignment="1">
      <alignment horizontal="center"/>
    </xf>
    <xf numFmtId="0" fontId="5" fillId="2" borderId="4" xfId="1" applyFont="1" applyFill="1" applyBorder="1" applyAlignment="1">
      <alignment horizontal="right"/>
    </xf>
    <xf numFmtId="0" fontId="5" fillId="2" borderId="23" xfId="1" applyFont="1" applyFill="1" applyBorder="1" applyAlignment="1">
      <alignment horizontal="center"/>
    </xf>
    <xf numFmtId="0" fontId="5" fillId="2" borderId="24" xfId="1" applyFont="1" applyFill="1" applyBorder="1" applyAlignment="1">
      <alignment horizontal="center"/>
    </xf>
    <xf numFmtId="165" fontId="15" fillId="0" borderId="0" xfId="0" applyNumberFormat="1" applyFont="1"/>
    <xf numFmtId="0" fontId="16" fillId="0" borderId="0" xfId="0" applyFont="1" applyAlignment="1">
      <alignment horizontal="center" vertical="center" wrapText="1"/>
    </xf>
    <xf numFmtId="49" fontId="0" fillId="0" borderId="0" xfId="0" applyNumberFormat="1" applyAlignment="1">
      <alignment horizontal="center" vertical="center" wrapText="1"/>
    </xf>
    <xf numFmtId="49" fontId="0" fillId="0" borderId="11" xfId="0" applyNumberFormat="1" applyBorder="1" applyAlignment="1">
      <alignment horizontal="center" vertical="center" wrapText="1"/>
    </xf>
    <xf numFmtId="0" fontId="0" fillId="7" borderId="11" xfId="0" applyFill="1" applyBorder="1" applyAlignment="1">
      <alignment horizontal="center" vertical="center" wrapText="1"/>
    </xf>
    <xf numFmtId="0" fontId="0" fillId="0" borderId="11" xfId="0" applyBorder="1" applyAlignment="1">
      <alignment horizontal="center" vertical="center" wrapText="1"/>
    </xf>
    <xf numFmtId="0" fontId="0" fillId="0" borderId="0" xfId="0" applyAlignment="1">
      <alignment horizontal="center" vertical="center" wrapText="1"/>
    </xf>
    <xf numFmtId="0" fontId="0" fillId="7" borderId="0" xfId="0" applyFill="1" applyAlignment="1">
      <alignment horizontal="center" vertical="center" wrapText="1"/>
    </xf>
    <xf numFmtId="0" fontId="0" fillId="4" borderId="10" xfId="0" applyFill="1" applyBorder="1" applyAlignment="1">
      <alignment horizontal="center"/>
    </xf>
    <xf numFmtId="0" fontId="0" fillId="4" borderId="8" xfId="0"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0" fontId="17" fillId="4" borderId="30" xfId="0" applyFont="1" applyFill="1" applyBorder="1" applyAlignment="1">
      <alignment horizontal="center"/>
    </xf>
    <xf numFmtId="0" fontId="17" fillId="4" borderId="50" xfId="0" applyFont="1" applyFill="1" applyBorder="1" applyAlignment="1">
      <alignment horizontal="center"/>
    </xf>
    <xf numFmtId="14" fontId="0" fillId="0" borderId="10" xfId="0" applyNumberFormat="1" applyBorder="1" applyAlignment="1">
      <alignment horizontal="center"/>
    </xf>
    <xf numFmtId="0" fontId="19" fillId="0" borderId="51" xfId="0" applyFont="1" applyBorder="1" applyAlignment="1">
      <alignment horizontal="center"/>
    </xf>
    <xf numFmtId="0" fontId="0" fillId="0" borderId="10" xfId="0" applyBorder="1" applyAlignment="1">
      <alignment horizontal="center"/>
    </xf>
    <xf numFmtId="0" fontId="0" fillId="0" borderId="8" xfId="0" applyBorder="1" applyAlignment="1">
      <alignment horizontal="center"/>
    </xf>
    <xf numFmtId="0" fontId="17" fillId="0" borderId="10" xfId="0" applyFont="1" applyBorder="1" applyAlignment="1">
      <alignment horizontal="center"/>
    </xf>
    <xf numFmtId="0" fontId="17" fillId="0" borderId="11" xfId="0" applyFont="1" applyBorder="1" applyAlignment="1">
      <alignment horizontal="center"/>
    </xf>
    <xf numFmtId="0" fontId="17" fillId="0" borderId="30" xfId="0" applyFont="1" applyBorder="1" applyAlignment="1">
      <alignment horizontal="center"/>
    </xf>
    <xf numFmtId="0" fontId="17" fillId="0" borderId="50" xfId="0" applyFont="1" applyBorder="1" applyAlignment="1">
      <alignment horizontal="center"/>
    </xf>
    <xf numFmtId="0" fontId="19" fillId="0" borderId="52" xfId="0" applyFont="1" applyBorder="1" applyAlignment="1">
      <alignment horizontal="center"/>
    </xf>
    <xf numFmtId="14" fontId="0" fillId="0" borderId="53" xfId="0" applyNumberFormat="1" applyBorder="1" applyAlignment="1">
      <alignment horizontal="center"/>
    </xf>
    <xf numFmtId="0" fontId="19" fillId="0" borderId="54" xfId="0" applyFont="1" applyBorder="1" applyAlignment="1">
      <alignment horizontal="center"/>
    </xf>
    <xf numFmtId="0" fontId="1" fillId="10" borderId="10" xfId="2" applyFill="1" applyBorder="1" applyAlignment="1">
      <alignment horizontal="center"/>
    </xf>
    <xf numFmtId="0" fontId="1" fillId="10" borderId="11" xfId="2" applyFill="1" applyBorder="1" applyAlignment="1">
      <alignment horizontal="center"/>
    </xf>
    <xf numFmtId="0" fontId="17" fillId="10" borderId="11" xfId="2" applyFont="1" applyFill="1" applyBorder="1" applyAlignment="1">
      <alignment horizontal="center"/>
    </xf>
    <xf numFmtId="0" fontId="17" fillId="10" borderId="10" xfId="2" applyFont="1" applyFill="1" applyBorder="1" applyAlignment="1">
      <alignment horizontal="center"/>
    </xf>
    <xf numFmtId="0" fontId="17" fillId="10" borderId="12" xfId="2" applyFont="1" applyFill="1" applyBorder="1" applyAlignment="1">
      <alignment horizontal="center"/>
    </xf>
    <xf numFmtId="0" fontId="0" fillId="0" borderId="57" xfId="0" applyBorder="1"/>
    <xf numFmtId="0" fontId="0" fillId="0" borderId="31" xfId="0" applyBorder="1"/>
    <xf numFmtId="0" fontId="17" fillId="0" borderId="48" xfId="0" applyFont="1" applyBorder="1"/>
    <xf numFmtId="0" fontId="17" fillId="0" borderId="10" xfId="0" applyFont="1" applyBorder="1"/>
    <xf numFmtId="0" fontId="17" fillId="0" borderId="11" xfId="0" applyFont="1" applyBorder="1"/>
    <xf numFmtId="0" fontId="17" fillId="0" borderId="30" xfId="0" applyFont="1" applyBorder="1"/>
    <xf numFmtId="0" fontId="17" fillId="0" borderId="50" xfId="0" applyFont="1" applyBorder="1"/>
    <xf numFmtId="14" fontId="0" fillId="4" borderId="10" xfId="0" applyNumberFormat="1" applyFill="1" applyBorder="1" applyAlignment="1">
      <alignment horizontal="center"/>
    </xf>
    <xf numFmtId="0" fontId="19" fillId="10" borderId="11" xfId="0" applyFont="1" applyFill="1" applyBorder="1" applyAlignment="1">
      <alignment horizontal="center"/>
    </xf>
    <xf numFmtId="0" fontId="17" fillId="4" borderId="8" xfId="0" applyFont="1" applyFill="1" applyBorder="1" applyAlignment="1">
      <alignment horizontal="center"/>
    </xf>
    <xf numFmtId="0" fontId="17" fillId="4" borderId="53" xfId="0" applyFont="1" applyFill="1" applyBorder="1" applyAlignment="1">
      <alignment horizontal="center"/>
    </xf>
    <xf numFmtId="0" fontId="17" fillId="4" borderId="6" xfId="0" applyFont="1" applyFill="1" applyBorder="1" applyAlignment="1">
      <alignment horizontal="center"/>
    </xf>
    <xf numFmtId="0" fontId="17" fillId="4" borderId="5" xfId="0" applyFont="1" applyFill="1" applyBorder="1" applyAlignment="1">
      <alignment horizontal="center"/>
    </xf>
    <xf numFmtId="0" fontId="17" fillId="4" borderId="58" xfId="0" applyFont="1" applyFill="1" applyBorder="1" applyAlignment="1">
      <alignment horizontal="center"/>
    </xf>
    <xf numFmtId="14" fontId="0" fillId="4" borderId="57" xfId="0" applyNumberFormat="1" applyFill="1" applyBorder="1" applyAlignment="1">
      <alignment horizontal="center"/>
    </xf>
    <xf numFmtId="0" fontId="19" fillId="10" borderId="30" xfId="0" applyFont="1" applyFill="1" applyBorder="1" applyAlignment="1">
      <alignment horizontal="center"/>
    </xf>
    <xf numFmtId="14" fontId="0" fillId="4" borderId="53" xfId="0" applyNumberFormat="1" applyFill="1" applyBorder="1" applyAlignment="1">
      <alignment horizontal="center"/>
    </xf>
    <xf numFmtId="0" fontId="19" fillId="10" borderId="6" xfId="0" applyFont="1" applyFill="1" applyBorder="1" applyAlignment="1">
      <alignment horizontal="center"/>
    </xf>
    <xf numFmtId="0" fontId="17" fillId="4" borderId="57" xfId="0" applyFont="1" applyFill="1" applyBorder="1" applyAlignment="1">
      <alignment horizontal="center"/>
    </xf>
    <xf numFmtId="0" fontId="17" fillId="4" borderId="31" xfId="0" applyFont="1" applyFill="1" applyBorder="1" applyAlignment="1">
      <alignment horizontal="center"/>
    </xf>
    <xf numFmtId="0" fontId="17" fillId="4" borderId="61" xfId="0" applyFont="1" applyFill="1" applyBorder="1" applyAlignment="1">
      <alignment horizontal="center"/>
    </xf>
    <xf numFmtId="0" fontId="17" fillId="0" borderId="57" xfId="0" applyFont="1" applyBorder="1" applyAlignment="1">
      <alignment horizontal="center"/>
    </xf>
    <xf numFmtId="0" fontId="17" fillId="0" borderId="31" xfId="0" applyFont="1" applyBorder="1" applyAlignment="1">
      <alignment horizontal="center"/>
    </xf>
    <xf numFmtId="0" fontId="17" fillId="0" borderId="61" xfId="0" applyFont="1" applyBorder="1" applyAlignment="1">
      <alignment horizontal="center"/>
    </xf>
    <xf numFmtId="0" fontId="19" fillId="0" borderId="30" xfId="0" applyFont="1" applyBorder="1" applyAlignment="1">
      <alignment horizontal="center"/>
    </xf>
    <xf numFmtId="0" fontId="19" fillId="0" borderId="11" xfId="0" applyFont="1" applyBorder="1" applyAlignment="1">
      <alignment horizontal="center"/>
    </xf>
    <xf numFmtId="0" fontId="19" fillId="0" borderId="6" xfId="0" applyFont="1" applyBorder="1" applyAlignment="1">
      <alignment horizontal="center"/>
    </xf>
    <xf numFmtId="14" fontId="4" fillId="0" borderId="0" xfId="1" applyNumberFormat="1" applyFont="1"/>
    <xf numFmtId="14" fontId="5" fillId="2" borderId="19" xfId="1" applyNumberFormat="1" applyFont="1" applyFill="1" applyBorder="1" applyAlignment="1">
      <alignment horizontal="center"/>
    </xf>
    <xf numFmtId="14" fontId="5" fillId="2" borderId="15" xfId="1" applyNumberFormat="1" applyFont="1" applyFill="1" applyBorder="1" applyAlignment="1">
      <alignment horizontal="center"/>
    </xf>
    <xf numFmtId="14" fontId="5" fillId="2" borderId="0" xfId="1" applyNumberFormat="1" applyFont="1" applyFill="1" applyAlignment="1">
      <alignment horizontal="center"/>
    </xf>
    <xf numFmtId="14" fontId="5" fillId="2" borderId="4" xfId="1" applyNumberFormat="1" applyFont="1" applyFill="1" applyBorder="1" applyAlignment="1">
      <alignment horizontal="center"/>
    </xf>
    <xf numFmtId="14" fontId="4" fillId="3" borderId="9" xfId="1" applyNumberFormat="1" applyFont="1" applyFill="1" applyBorder="1" applyAlignment="1">
      <alignment horizontal="right" vertical="justify"/>
    </xf>
    <xf numFmtId="14" fontId="4" fillId="3" borderId="9" xfId="1" applyNumberFormat="1" applyFont="1" applyFill="1" applyBorder="1"/>
    <xf numFmtId="14" fontId="4" fillId="3" borderId="11" xfId="1" applyNumberFormat="1" applyFont="1" applyFill="1" applyBorder="1" applyAlignment="1">
      <alignment horizontal="right" vertical="justify"/>
    </xf>
    <xf numFmtId="14" fontId="4" fillId="3" borderId="11" xfId="1" applyNumberFormat="1" applyFont="1" applyFill="1" applyBorder="1"/>
    <xf numFmtId="14" fontId="4" fillId="3" borderId="11" xfId="1" applyNumberFormat="1" applyFont="1" applyFill="1" applyBorder="1" applyAlignment="1">
      <alignment horizontal="center"/>
    </xf>
    <xf numFmtId="14" fontId="6" fillId="4" borderId="11" xfId="1" applyNumberFormat="1" applyFont="1" applyFill="1" applyBorder="1" applyAlignment="1">
      <alignment horizontal="right" vertical="justify"/>
    </xf>
    <xf numFmtId="14" fontId="6" fillId="4" borderId="11" xfId="1" applyNumberFormat="1" applyFont="1" applyFill="1" applyBorder="1" applyAlignment="1">
      <alignment horizontal="center"/>
    </xf>
    <xf numFmtId="14" fontId="9" fillId="3" borderId="11" xfId="1" applyNumberFormat="1" applyFont="1" applyFill="1" applyBorder="1" applyAlignment="1">
      <alignment horizontal="center"/>
    </xf>
    <xf numFmtId="14" fontId="2" fillId="3" borderId="0" xfId="1" applyNumberFormat="1" applyFill="1"/>
    <xf numFmtId="14" fontId="4" fillId="4" borderId="11" xfId="1" applyNumberFormat="1" applyFont="1" applyFill="1" applyBorder="1" applyAlignment="1">
      <alignment horizontal="right" vertical="justify"/>
    </xf>
    <xf numFmtId="14" fontId="4" fillId="4" borderId="11" xfId="1" applyNumberFormat="1" applyFont="1" applyFill="1" applyBorder="1"/>
    <xf numFmtId="14" fontId="4" fillId="4" borderId="11" xfId="1" applyNumberFormat="1" applyFont="1" applyFill="1" applyBorder="1" applyAlignment="1">
      <alignment horizontal="center"/>
    </xf>
    <xf numFmtId="14" fontId="4" fillId="0" borderId="0" xfId="1" applyNumberFormat="1" applyFont="1" applyAlignment="1">
      <alignment horizontal="center"/>
    </xf>
    <xf numFmtId="14" fontId="4" fillId="0" borderId="0" xfId="2" applyNumberFormat="1" applyFont="1"/>
    <xf numFmtId="14" fontId="2" fillId="0" borderId="0" xfId="1" applyNumberFormat="1"/>
    <xf numFmtId="14" fontId="5" fillId="0" borderId="0" xfId="1" applyNumberFormat="1" applyFont="1" applyAlignment="1">
      <alignment horizontal="left"/>
    </xf>
    <xf numFmtId="0" fontId="5" fillId="8" borderId="22" xfId="1" applyFont="1" applyFill="1" applyBorder="1" applyAlignment="1">
      <alignment horizontal="center"/>
    </xf>
    <xf numFmtId="0" fontId="5" fillId="8" borderId="23" xfId="1" applyFont="1" applyFill="1" applyBorder="1" applyAlignment="1">
      <alignment horizontal="center"/>
    </xf>
    <xf numFmtId="0" fontId="5" fillId="15" borderId="23" xfId="1" applyFont="1" applyFill="1" applyBorder="1" applyAlignment="1">
      <alignment horizontal="center"/>
    </xf>
    <xf numFmtId="0" fontId="5" fillId="14" borderId="22" xfId="1" applyFont="1" applyFill="1" applyBorder="1" applyAlignment="1">
      <alignment horizontal="center"/>
    </xf>
    <xf numFmtId="0" fontId="5" fillId="14" borderId="23" xfId="1" applyFont="1" applyFill="1" applyBorder="1" applyAlignment="1">
      <alignment horizontal="center"/>
    </xf>
    <xf numFmtId="49" fontId="4" fillId="3" borderId="11" xfId="1" applyNumberFormat="1" applyFont="1" applyFill="1" applyBorder="1" applyAlignment="1">
      <alignment horizontal="center"/>
    </xf>
    <xf numFmtId="0" fontId="15" fillId="0" borderId="0" xfId="0" applyFont="1" applyAlignment="1">
      <alignment vertical="center"/>
    </xf>
    <xf numFmtId="0" fontId="15" fillId="0" borderId="0" xfId="0" applyFont="1" applyAlignment="1">
      <alignment horizontal="center" vertical="center"/>
    </xf>
    <xf numFmtId="0" fontId="15" fillId="4" borderId="0" xfId="0" applyFont="1" applyFill="1" applyAlignment="1">
      <alignment vertical="center"/>
    </xf>
    <xf numFmtId="0" fontId="15" fillId="0" borderId="0" xfId="0" applyFont="1" applyAlignment="1">
      <alignment horizontal="center" vertical="center" wrapText="1"/>
    </xf>
    <xf numFmtId="1" fontId="15" fillId="0" borderId="0" xfId="0" applyNumberFormat="1" applyFont="1" applyAlignment="1">
      <alignment horizontal="center" vertical="center"/>
    </xf>
    <xf numFmtId="1" fontId="15" fillId="4" borderId="0" xfId="0" applyNumberFormat="1" applyFont="1" applyFill="1" applyAlignment="1">
      <alignment horizontal="center" vertical="center"/>
    </xf>
    <xf numFmtId="0" fontId="15" fillId="4" borderId="0" xfId="0" applyFont="1" applyFill="1" applyAlignment="1">
      <alignment horizontal="center" vertical="center"/>
    </xf>
    <xf numFmtId="0" fontId="15" fillId="5" borderId="0" xfId="0" applyFont="1" applyFill="1" applyAlignment="1">
      <alignment horizontal="center" vertical="center"/>
    </xf>
    <xf numFmtId="0" fontId="15" fillId="13" borderId="0" xfId="0" applyFont="1" applyFill="1" applyAlignment="1">
      <alignment horizontal="center" vertical="center"/>
    </xf>
    <xf numFmtId="0" fontId="15" fillId="7" borderId="0" xfId="0" applyFont="1" applyFill="1" applyAlignment="1">
      <alignment horizontal="center" vertical="center"/>
    </xf>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0" borderId="11" xfId="0" applyFont="1" applyBorder="1" applyAlignment="1">
      <alignment horizontal="center" vertical="center"/>
    </xf>
    <xf numFmtId="1" fontId="15" fillId="0" borderId="11" xfId="0" applyNumberFormat="1" applyFont="1" applyBorder="1" applyAlignment="1">
      <alignment horizontal="center" vertical="center"/>
    </xf>
    <xf numFmtId="164" fontId="15" fillId="0" borderId="11" xfId="0" applyNumberFormat="1" applyFont="1" applyBorder="1" applyAlignment="1">
      <alignment horizontal="center" vertical="center"/>
    </xf>
    <xf numFmtId="164" fontId="15" fillId="4" borderId="11" xfId="0" applyNumberFormat="1" applyFont="1" applyFill="1" applyBorder="1" applyAlignment="1">
      <alignment horizontal="center" vertical="center"/>
    </xf>
    <xf numFmtId="165" fontId="15" fillId="0" borderId="11" xfId="0" applyNumberFormat="1" applyFont="1" applyBorder="1" applyAlignment="1">
      <alignment horizontal="center" vertical="center"/>
    </xf>
    <xf numFmtId="165" fontId="15" fillId="0" borderId="11" xfId="0" applyNumberFormat="1" applyFont="1" applyBorder="1" applyAlignment="1">
      <alignment horizontal="center" vertical="center" wrapText="1"/>
    </xf>
    <xf numFmtId="0" fontId="15" fillId="0" borderId="11" xfId="0" applyFont="1" applyBorder="1" applyAlignment="1">
      <alignment horizontal="center" vertical="center" wrapText="1"/>
    </xf>
    <xf numFmtId="49" fontId="15" fillId="0" borderId="11" xfId="0" applyNumberFormat="1" applyFont="1" applyBorder="1" applyAlignment="1">
      <alignment horizontal="center" vertical="center"/>
    </xf>
    <xf numFmtId="164" fontId="15" fillId="0" borderId="11" xfId="0" applyNumberFormat="1" applyFont="1" applyBorder="1" applyAlignment="1">
      <alignment horizontal="center" vertical="center" wrapText="1"/>
    </xf>
    <xf numFmtId="164" fontId="15" fillId="6" borderId="11" xfId="0" applyNumberFormat="1" applyFont="1" applyFill="1" applyBorder="1" applyAlignment="1">
      <alignment horizontal="center" vertical="center"/>
    </xf>
    <xf numFmtId="166" fontId="15" fillId="0" borderId="11" xfId="0" applyNumberFormat="1" applyFont="1" applyBorder="1" applyAlignment="1">
      <alignment horizontal="center" vertical="center"/>
    </xf>
    <xf numFmtId="167" fontId="15" fillId="0" borderId="11" xfId="0" applyNumberFormat="1" applyFont="1" applyBorder="1" applyAlignment="1">
      <alignment horizontal="center" vertical="center"/>
    </xf>
    <xf numFmtId="2" fontId="15" fillId="0" borderId="11" xfId="0" applyNumberFormat="1" applyFont="1" applyBorder="1" applyAlignment="1">
      <alignment horizontal="center" vertical="center"/>
    </xf>
    <xf numFmtId="0" fontId="1" fillId="0" borderId="11" xfId="2" applyBorder="1" applyAlignment="1">
      <alignment horizontal="center" vertical="center"/>
    </xf>
    <xf numFmtId="49" fontId="15" fillId="4" borderId="11" xfId="0" applyNumberFormat="1" applyFont="1" applyFill="1" applyBorder="1" applyAlignment="1">
      <alignment horizontal="center" vertical="center"/>
    </xf>
    <xf numFmtId="49" fontId="15" fillId="0" borderId="11" xfId="0" quotePrefix="1" applyNumberFormat="1" applyFont="1" applyBorder="1" applyAlignment="1">
      <alignment horizontal="center" vertical="center"/>
    </xf>
    <xf numFmtId="165" fontId="15" fillId="4" borderId="11" xfId="0" applyNumberFormat="1" applyFont="1" applyFill="1" applyBorder="1" applyAlignment="1">
      <alignment horizontal="center" vertical="center"/>
    </xf>
    <xf numFmtId="0" fontId="15" fillId="4" borderId="11" xfId="0" applyFont="1" applyFill="1" applyBorder="1" applyAlignment="1">
      <alignment horizontal="center" vertical="center" wrapText="1"/>
    </xf>
    <xf numFmtId="0" fontId="15" fillId="4" borderId="11" xfId="0" applyFont="1" applyFill="1" applyBorder="1" applyAlignment="1">
      <alignment horizontal="center" vertical="center"/>
    </xf>
    <xf numFmtId="166" fontId="15" fillId="4" borderId="11" xfId="0" applyNumberFormat="1" applyFont="1" applyFill="1" applyBorder="1" applyAlignment="1">
      <alignment horizontal="center" vertical="center"/>
    </xf>
    <xf numFmtId="167" fontId="15" fillId="4" borderId="11" xfId="0" applyNumberFormat="1" applyFont="1" applyFill="1" applyBorder="1" applyAlignment="1">
      <alignment horizontal="center" vertical="center"/>
    </xf>
    <xf numFmtId="16" fontId="15" fillId="0" borderId="11" xfId="0" applyNumberFormat="1" applyFont="1" applyBorder="1" applyAlignment="1">
      <alignment horizontal="center" vertical="center"/>
    </xf>
    <xf numFmtId="0" fontId="15" fillId="0" borderId="11" xfId="0" quotePrefix="1" applyFont="1" applyBorder="1" applyAlignment="1">
      <alignment horizontal="center" vertical="center"/>
    </xf>
    <xf numFmtId="17" fontId="15" fillId="0" borderId="11" xfId="0" quotePrefix="1" applyNumberFormat="1" applyFont="1" applyBorder="1" applyAlignment="1">
      <alignment horizontal="center" vertical="center"/>
    </xf>
    <xf numFmtId="16" fontId="15" fillId="0" borderId="11" xfId="0" quotePrefix="1" applyNumberFormat="1" applyFont="1" applyBorder="1" applyAlignment="1">
      <alignment horizontal="center" vertical="center"/>
    </xf>
    <xf numFmtId="17" fontId="15" fillId="0" borderId="11" xfId="0" applyNumberFormat="1" applyFont="1" applyBorder="1" applyAlignment="1">
      <alignment horizontal="center" vertical="center"/>
    </xf>
    <xf numFmtId="1" fontId="15" fillId="0" borderId="47" xfId="0" applyNumberFormat="1" applyFont="1" applyBorder="1" applyAlignment="1">
      <alignment horizontal="center" vertical="center"/>
    </xf>
    <xf numFmtId="164" fontId="15" fillId="0" borderId="9" xfId="0" applyNumberFormat="1" applyFont="1" applyBorder="1" applyAlignment="1">
      <alignment horizontal="center" vertical="center"/>
    </xf>
    <xf numFmtId="164" fontId="15" fillId="4" borderId="9" xfId="0" applyNumberFormat="1" applyFont="1" applyFill="1" applyBorder="1" applyAlignment="1">
      <alignment horizontal="center" vertical="center"/>
    </xf>
    <xf numFmtId="1" fontId="15" fillId="0" borderId="9" xfId="0" applyNumberFormat="1" applyFont="1" applyBorder="1" applyAlignment="1">
      <alignment horizontal="center" vertical="center"/>
    </xf>
    <xf numFmtId="0" fontId="15" fillId="0" borderId="9" xfId="0" applyFont="1" applyBorder="1" applyAlignment="1">
      <alignment horizontal="center" vertical="center"/>
    </xf>
    <xf numFmtId="165" fontId="15" fillId="0" borderId="9" xfId="0" applyNumberFormat="1" applyFont="1" applyBorder="1" applyAlignment="1">
      <alignment horizontal="center" vertical="center"/>
    </xf>
    <xf numFmtId="165" fontId="15" fillId="0" borderId="9" xfId="0" applyNumberFormat="1" applyFont="1" applyBorder="1" applyAlignment="1">
      <alignment horizontal="center" vertical="center" wrapText="1"/>
    </xf>
    <xf numFmtId="0" fontId="15" fillId="0" borderId="9" xfId="0" applyFont="1" applyBorder="1" applyAlignment="1">
      <alignment horizontal="center" vertical="center" wrapText="1"/>
    </xf>
    <xf numFmtId="49" fontId="15" fillId="0" borderId="9" xfId="0" applyNumberFormat="1" applyFont="1" applyBorder="1" applyAlignment="1">
      <alignment horizontal="center" vertical="center"/>
    </xf>
    <xf numFmtId="164" fontId="15" fillId="0" borderId="9" xfId="0" applyNumberFormat="1" applyFont="1" applyBorder="1" applyAlignment="1">
      <alignment horizontal="center" vertical="center" wrapText="1"/>
    </xf>
    <xf numFmtId="164" fontId="15" fillId="6" borderId="9" xfId="0" applyNumberFormat="1" applyFont="1" applyFill="1" applyBorder="1" applyAlignment="1">
      <alignment horizontal="center" vertical="center"/>
    </xf>
    <xf numFmtId="166" fontId="15" fillId="0" borderId="9" xfId="0" applyNumberFormat="1" applyFont="1" applyBorder="1" applyAlignment="1">
      <alignment horizontal="center" vertical="center"/>
    </xf>
    <xf numFmtId="167" fontId="15" fillId="0" borderId="9" xfId="0" applyNumberFormat="1" applyFont="1" applyBorder="1" applyAlignment="1">
      <alignment horizontal="center" vertical="center"/>
    </xf>
    <xf numFmtId="0" fontId="15" fillId="0" borderId="55" xfId="0" applyFont="1" applyBorder="1" applyAlignment="1">
      <alignment horizontal="center" vertical="center" wrapText="1"/>
    </xf>
    <xf numFmtId="1" fontId="15" fillId="0" borderId="10" xfId="0" applyNumberFormat="1" applyFont="1" applyBorder="1" applyAlignment="1">
      <alignment horizontal="center" vertical="center"/>
    </xf>
    <xf numFmtId="0" fontId="15" fillId="0" borderId="12" xfId="0" applyFont="1" applyBorder="1" applyAlignment="1">
      <alignment horizontal="center" vertical="center" wrapText="1"/>
    </xf>
    <xf numFmtId="0" fontId="15" fillId="4" borderId="12" xfId="0" applyFont="1" applyFill="1" applyBorder="1" applyAlignment="1">
      <alignment horizontal="center" vertical="center" wrapText="1"/>
    </xf>
    <xf numFmtId="1" fontId="15" fillId="0" borderId="53" xfId="0" applyNumberFormat="1" applyFont="1" applyBorder="1" applyAlignment="1">
      <alignment horizontal="center" vertical="center"/>
    </xf>
    <xf numFmtId="164" fontId="15" fillId="0" borderId="6" xfId="0" applyNumberFormat="1" applyFont="1" applyBorder="1" applyAlignment="1">
      <alignment horizontal="center" vertical="center"/>
    </xf>
    <xf numFmtId="1" fontId="15" fillId="0" borderId="6" xfId="0" applyNumberFormat="1" applyFont="1" applyBorder="1" applyAlignment="1">
      <alignment horizontal="center" vertical="center"/>
    </xf>
    <xf numFmtId="0" fontId="15" fillId="0" borderId="6" xfId="0" applyFont="1" applyBorder="1" applyAlignment="1">
      <alignment horizontal="center" vertical="center"/>
    </xf>
    <xf numFmtId="165" fontId="15" fillId="0" borderId="6" xfId="0" applyNumberFormat="1" applyFont="1" applyBorder="1" applyAlignment="1">
      <alignment horizontal="center" vertical="center"/>
    </xf>
    <xf numFmtId="0" fontId="15" fillId="0" borderId="6" xfId="0" applyFont="1" applyBorder="1" applyAlignment="1">
      <alignment horizontal="center" vertical="center" wrapText="1"/>
    </xf>
    <xf numFmtId="49" fontId="15" fillId="0" borderId="6" xfId="0" applyNumberFormat="1" applyFont="1" applyBorder="1" applyAlignment="1">
      <alignment horizontal="center" vertical="center"/>
    </xf>
    <xf numFmtId="164" fontId="15" fillId="0" borderId="6" xfId="0" applyNumberFormat="1" applyFont="1" applyBorder="1" applyAlignment="1">
      <alignment horizontal="center" vertical="center" wrapText="1"/>
    </xf>
    <xf numFmtId="164" fontId="15" fillId="6" borderId="6" xfId="0" applyNumberFormat="1" applyFont="1" applyFill="1" applyBorder="1" applyAlignment="1">
      <alignment horizontal="center" vertical="center"/>
    </xf>
    <xf numFmtId="166" fontId="15" fillId="0" borderId="6" xfId="0" applyNumberFormat="1" applyFont="1" applyBorder="1" applyAlignment="1">
      <alignment horizontal="center" vertical="center"/>
    </xf>
    <xf numFmtId="167" fontId="15" fillId="0" borderId="6" xfId="0" applyNumberFormat="1" applyFont="1" applyBorder="1" applyAlignment="1">
      <alignment horizontal="center" vertical="center"/>
    </xf>
    <xf numFmtId="0" fontId="15" fillId="0" borderId="13" xfId="0" applyFont="1" applyBorder="1" applyAlignment="1">
      <alignment horizontal="center" vertical="center" wrapText="1"/>
    </xf>
    <xf numFmtId="1" fontId="24" fillId="2" borderId="64" xfId="0" applyNumberFormat="1" applyFont="1" applyFill="1" applyBorder="1" applyAlignment="1">
      <alignment horizontal="center" vertical="center"/>
    </xf>
    <xf numFmtId="0" fontId="24" fillId="2" borderId="3" xfId="0" applyFont="1" applyFill="1" applyBorder="1" applyAlignment="1">
      <alignment horizontal="center" vertical="center"/>
    </xf>
    <xf numFmtId="1" fontId="24" fillId="2" borderId="3" xfId="0" applyNumberFormat="1" applyFont="1" applyFill="1" applyBorder="1" applyAlignment="1">
      <alignment horizontal="center" vertical="center"/>
    </xf>
    <xf numFmtId="0" fontId="24" fillId="13" borderId="3" xfId="0" applyFont="1" applyFill="1" applyBorder="1" applyAlignment="1">
      <alignment horizontal="center" vertical="center"/>
    </xf>
    <xf numFmtId="0" fontId="24" fillId="5" borderId="3" xfId="0" applyFont="1" applyFill="1" applyBorder="1" applyAlignment="1">
      <alignment horizontal="center" vertical="center"/>
    </xf>
    <xf numFmtId="0" fontId="24" fillId="7" borderId="3" xfId="0" applyFont="1" applyFill="1" applyBorder="1" applyAlignment="1">
      <alignment horizontal="center" vertical="center"/>
    </xf>
    <xf numFmtId="0" fontId="24" fillId="12" borderId="3" xfId="0" applyFont="1" applyFill="1" applyBorder="1" applyAlignment="1">
      <alignment horizontal="center" vertical="center"/>
    </xf>
    <xf numFmtId="0" fontId="24" fillId="14" borderId="3" xfId="0" applyFont="1" applyFill="1" applyBorder="1" applyAlignment="1">
      <alignment horizontal="center" vertical="center"/>
    </xf>
    <xf numFmtId="164" fontId="24" fillId="6" borderId="11" xfId="0" applyNumberFormat="1" applyFont="1" applyFill="1" applyBorder="1" applyAlignment="1">
      <alignment horizontal="center" vertical="center"/>
    </xf>
    <xf numFmtId="0" fontId="24" fillId="0" borderId="0" xfId="0" applyFont="1" applyAlignment="1">
      <alignment vertical="center"/>
    </xf>
    <xf numFmtId="0" fontId="15" fillId="11" borderId="48" xfId="0" applyFont="1" applyFill="1" applyBorder="1" applyAlignment="1">
      <alignment horizontal="center" vertical="center"/>
    </xf>
    <xf numFmtId="1" fontId="15" fillId="11" borderId="56" xfId="0" applyNumberFormat="1" applyFont="1" applyFill="1" applyBorder="1" applyAlignment="1">
      <alignment horizontal="center" vertical="center"/>
    </xf>
    <xf numFmtId="0" fontId="15" fillId="11" borderId="56" xfId="0" applyFont="1" applyFill="1" applyBorder="1" applyAlignment="1">
      <alignment horizontal="center" vertical="center"/>
    </xf>
    <xf numFmtId="0" fontId="15" fillId="11" borderId="56" xfId="0" applyFont="1" applyFill="1" applyBorder="1" applyAlignment="1">
      <alignment horizontal="center" vertical="center" wrapText="1"/>
    </xf>
    <xf numFmtId="49" fontId="15" fillId="11" borderId="56" xfId="0" applyNumberFormat="1" applyFont="1" applyFill="1" applyBorder="1" applyAlignment="1">
      <alignment horizontal="center" vertical="center"/>
    </xf>
    <xf numFmtId="0" fontId="15" fillId="11" borderId="56" xfId="0" applyFont="1" applyFill="1" applyBorder="1" applyAlignment="1">
      <alignment vertical="center"/>
    </xf>
    <xf numFmtId="0" fontId="5" fillId="2" borderId="11" xfId="0" applyFont="1" applyFill="1" applyBorder="1"/>
    <xf numFmtId="0" fontId="5" fillId="2" borderId="11" xfId="0" applyFont="1" applyFill="1" applyBorder="1" applyAlignment="1">
      <alignment horizontal="center"/>
    </xf>
    <xf numFmtId="0" fontId="12" fillId="0" borderId="11" xfId="0" applyFont="1" applyBorder="1"/>
    <xf numFmtId="2" fontId="12" fillId="0" borderId="11" xfId="0" applyNumberFormat="1" applyFont="1" applyBorder="1" applyAlignment="1">
      <alignment horizontal="center"/>
    </xf>
    <xf numFmtId="168" fontId="15" fillId="0" borderId="0" xfId="0" applyNumberFormat="1" applyFont="1" applyAlignment="1">
      <alignment horizontal="center" vertical="center"/>
    </xf>
    <xf numFmtId="168" fontId="4" fillId="3" borderId="23" xfId="1" applyNumberFormat="1" applyFont="1" applyFill="1" applyBorder="1" applyAlignment="1">
      <alignment horizontal="center"/>
    </xf>
    <xf numFmtId="165" fontId="4" fillId="16" borderId="48" xfId="1" applyNumberFormat="1" applyFont="1" applyFill="1" applyBorder="1" applyAlignment="1">
      <alignment horizontal="center"/>
    </xf>
    <xf numFmtId="17" fontId="4" fillId="3" borderId="11" xfId="1" applyNumberFormat="1" applyFont="1" applyFill="1" applyBorder="1" applyAlignment="1">
      <alignment horizontal="center"/>
    </xf>
    <xf numFmtId="49" fontId="4" fillId="4" borderId="11" xfId="1" applyNumberFormat="1" applyFont="1" applyFill="1" applyBorder="1" applyAlignment="1">
      <alignment horizontal="center"/>
    </xf>
    <xf numFmtId="49" fontId="2" fillId="4" borderId="0" xfId="1" applyNumberFormat="1" applyFill="1" applyAlignment="1">
      <alignment horizontal="center"/>
    </xf>
    <xf numFmtId="49" fontId="2" fillId="4" borderId="11" xfId="1" applyNumberFormat="1" applyFill="1" applyBorder="1" applyAlignment="1">
      <alignment horizontal="center"/>
    </xf>
    <xf numFmtId="0" fontId="2" fillId="4" borderId="0" xfId="1" applyFill="1" applyAlignment="1">
      <alignment horizontal="center"/>
    </xf>
    <xf numFmtId="0" fontId="4" fillId="0" borderId="0" xfId="2" applyFont="1" applyAlignment="1">
      <alignment horizontal="center"/>
    </xf>
    <xf numFmtId="0" fontId="2" fillId="0" borderId="0" xfId="1" applyAlignment="1">
      <alignment horizontal="center"/>
    </xf>
    <xf numFmtId="0" fontId="4" fillId="16" borderId="2" xfId="1" applyFont="1" applyFill="1" applyBorder="1" applyAlignment="1">
      <alignment horizontal="center"/>
    </xf>
    <xf numFmtId="0" fontId="11" fillId="16" borderId="45" xfId="1" applyFont="1" applyFill="1" applyBorder="1"/>
    <xf numFmtId="0" fontId="4" fillId="16" borderId="2" xfId="1" applyFont="1" applyFill="1" applyBorder="1"/>
    <xf numFmtId="0" fontId="4" fillId="16" borderId="2" xfId="1" applyFont="1" applyFill="1" applyBorder="1" applyAlignment="1">
      <alignment horizontal="right"/>
    </xf>
    <xf numFmtId="0" fontId="4" fillId="16" borderId="2" xfId="1" applyFont="1" applyFill="1" applyBorder="1" applyAlignment="1">
      <alignment horizontal="left"/>
    </xf>
    <xf numFmtId="14" fontId="4" fillId="16" borderId="2" xfId="1" applyNumberFormat="1" applyFont="1" applyFill="1" applyBorder="1"/>
    <xf numFmtId="14" fontId="4" fillId="16" borderId="2" xfId="1" applyNumberFormat="1" applyFont="1" applyFill="1" applyBorder="1" applyAlignment="1">
      <alignment horizontal="center"/>
    </xf>
    <xf numFmtId="167" fontId="4" fillId="16" borderId="2" xfId="1" applyNumberFormat="1" applyFont="1" applyFill="1" applyBorder="1"/>
    <xf numFmtId="1" fontId="4" fillId="16" borderId="46" xfId="1" applyNumberFormat="1" applyFont="1" applyFill="1" applyBorder="1"/>
    <xf numFmtId="0" fontId="4" fillId="16" borderId="0" xfId="1" applyFont="1" applyFill="1"/>
    <xf numFmtId="0" fontId="2" fillId="16" borderId="0" xfId="1" applyFill="1"/>
    <xf numFmtId="49" fontId="4" fillId="3" borderId="11" xfId="1" applyNumberFormat="1" applyFont="1" applyFill="1" applyBorder="1" applyAlignment="1">
      <alignment horizontal="left"/>
    </xf>
    <xf numFmtId="0" fontId="4" fillId="3" borderId="11" xfId="1" applyFont="1" applyFill="1" applyBorder="1" applyAlignment="1">
      <alignment horizontal="left" wrapText="1"/>
    </xf>
    <xf numFmtId="0" fontId="24" fillId="17" borderId="3" xfId="0" applyFont="1" applyFill="1" applyBorder="1" applyAlignment="1">
      <alignment horizontal="center" vertical="center"/>
    </xf>
    <xf numFmtId="0" fontId="14" fillId="0" borderId="44" xfId="2" applyFont="1" applyBorder="1"/>
    <xf numFmtId="0" fontId="5" fillId="0" borderId="0" xfId="0" applyFont="1" applyAlignment="1">
      <alignment horizontal="center"/>
    </xf>
    <xf numFmtId="0" fontId="17" fillId="0" borderId="48" xfId="0" applyFont="1" applyBorder="1" applyAlignment="1">
      <alignment horizontal="center"/>
    </xf>
    <xf numFmtId="0" fontId="17" fillId="4" borderId="48" xfId="0" applyFont="1" applyFill="1" applyBorder="1" applyAlignment="1">
      <alignment horizontal="center"/>
    </xf>
    <xf numFmtId="0" fontId="24" fillId="2" borderId="35" xfId="0" applyFont="1" applyFill="1" applyBorder="1" applyAlignment="1">
      <alignment horizontal="center" vertical="center"/>
    </xf>
    <xf numFmtId="1" fontId="15" fillId="0" borderId="0" xfId="0" applyNumberFormat="1" applyFont="1" applyAlignment="1">
      <alignment vertical="center"/>
    </xf>
    <xf numFmtId="1" fontId="15" fillId="11" borderId="65" xfId="0" applyNumberFormat="1" applyFont="1" applyFill="1" applyBorder="1" applyAlignment="1">
      <alignment vertical="center"/>
    </xf>
    <xf numFmtId="1" fontId="24" fillId="2" borderId="52" xfId="0" applyNumberFormat="1" applyFont="1" applyFill="1" applyBorder="1" applyAlignment="1">
      <alignment horizontal="center" vertical="center"/>
    </xf>
    <xf numFmtId="2" fontId="5" fillId="0" borderId="1" xfId="1" applyNumberFormat="1" applyFont="1" applyBorder="1" applyAlignment="1">
      <alignment horizontal="left"/>
    </xf>
    <xf numFmtId="2" fontId="0" fillId="0" borderId="0" xfId="0" applyNumberFormat="1"/>
    <xf numFmtId="2" fontId="5" fillId="2" borderId="11" xfId="0" applyNumberFormat="1" applyFont="1" applyFill="1" applyBorder="1" applyAlignment="1">
      <alignment horizontal="center"/>
    </xf>
    <xf numFmtId="165" fontId="15" fillId="0" borderId="30" xfId="0" applyNumberFormat="1" applyFont="1" applyBorder="1" applyAlignment="1">
      <alignment horizontal="center" vertical="center"/>
    </xf>
    <xf numFmtId="168" fontId="24" fillId="2" borderId="3" xfId="0" applyNumberFormat="1" applyFont="1" applyFill="1" applyBorder="1" applyAlignment="1">
      <alignment horizontal="center" vertical="center"/>
    </xf>
    <xf numFmtId="0" fontId="5" fillId="2" borderId="66" xfId="1" applyFont="1" applyFill="1" applyBorder="1" applyAlignment="1">
      <alignment horizontal="center"/>
    </xf>
    <xf numFmtId="165" fontId="12" fillId="0" borderId="8" xfId="1" applyNumberFormat="1" applyFont="1" applyBorder="1" applyAlignment="1">
      <alignment horizontal="center"/>
    </xf>
    <xf numFmtId="165" fontId="12" fillId="2" borderId="67" xfId="1" applyNumberFormat="1" applyFont="1" applyFill="1" applyBorder="1" applyAlignment="1">
      <alignment horizontal="center"/>
    </xf>
    <xf numFmtId="14" fontId="0" fillId="0" borderId="68" xfId="0" applyNumberFormat="1" applyBorder="1" applyAlignment="1">
      <alignment horizontal="center"/>
    </xf>
    <xf numFmtId="168" fontId="5" fillId="2" borderId="11" xfId="0" applyNumberFormat="1" applyFont="1" applyFill="1" applyBorder="1" applyAlignment="1">
      <alignment horizontal="center"/>
    </xf>
    <xf numFmtId="168" fontId="12" fillId="0" borderId="11" xfId="0" applyNumberFormat="1" applyFont="1" applyBorder="1" applyAlignment="1">
      <alignment horizontal="center"/>
    </xf>
    <xf numFmtId="165" fontId="15" fillId="11" borderId="56" xfId="0" applyNumberFormat="1" applyFont="1" applyFill="1" applyBorder="1" applyAlignment="1">
      <alignment horizontal="center" vertical="center"/>
    </xf>
    <xf numFmtId="171" fontId="20" fillId="0" borderId="51" xfId="0" applyNumberFormat="1" applyFont="1" applyBorder="1" applyAlignment="1">
      <alignment horizontal="center" vertical="top" wrapText="1"/>
    </xf>
    <xf numFmtId="171" fontId="20" fillId="0" borderId="54" xfId="0" applyNumberFormat="1" applyFont="1" applyBorder="1" applyAlignment="1">
      <alignment horizontal="center" vertical="top" wrapText="1"/>
    </xf>
    <xf numFmtId="171" fontId="20" fillId="10" borderId="12" xfId="0" applyNumberFormat="1" applyFont="1" applyFill="1" applyBorder="1" applyAlignment="1">
      <alignment horizontal="center" vertical="top" wrapText="1"/>
    </xf>
    <xf numFmtId="171" fontId="20" fillId="10" borderId="13" xfId="0" applyNumberFormat="1" applyFont="1" applyFill="1" applyBorder="1" applyAlignment="1">
      <alignment horizontal="center" vertical="top" wrapText="1"/>
    </xf>
    <xf numFmtId="171" fontId="20" fillId="10" borderId="59" xfId="0" applyNumberFormat="1" applyFont="1" applyFill="1" applyBorder="1" applyAlignment="1">
      <alignment horizontal="center" vertical="top" wrapText="1"/>
    </xf>
    <xf numFmtId="171" fontId="20" fillId="10" borderId="51" xfId="0" applyNumberFormat="1" applyFont="1" applyFill="1" applyBorder="1" applyAlignment="1">
      <alignment horizontal="center" vertical="top" wrapText="1"/>
    </xf>
    <xf numFmtId="171" fontId="20" fillId="10" borderId="60" xfId="0" applyNumberFormat="1" applyFont="1" applyFill="1" applyBorder="1" applyAlignment="1">
      <alignment horizontal="center" vertical="top" wrapText="1"/>
    </xf>
    <xf numFmtId="171" fontId="20" fillId="10" borderId="39" xfId="0" applyNumberFormat="1" applyFont="1" applyFill="1" applyBorder="1" applyAlignment="1">
      <alignment horizontal="center" vertical="top" wrapText="1"/>
    </xf>
    <xf numFmtId="171" fontId="20" fillId="4" borderId="12" xfId="2" applyNumberFormat="1" applyFont="1" applyFill="1" applyBorder="1" applyAlignment="1">
      <alignment horizontal="center" vertical="top" wrapText="1"/>
    </xf>
    <xf numFmtId="171" fontId="20" fillId="10" borderId="12" xfId="2" applyNumberFormat="1" applyFont="1" applyFill="1" applyBorder="1" applyAlignment="1">
      <alignment horizontal="center" vertical="top" wrapText="1"/>
    </xf>
    <xf numFmtId="171" fontId="20" fillId="10" borderId="13" xfId="2" applyNumberFormat="1" applyFont="1" applyFill="1" applyBorder="1" applyAlignment="1">
      <alignment horizontal="center" vertical="top" wrapText="1"/>
    </xf>
    <xf numFmtId="171" fontId="17" fillId="4" borderId="49" xfId="0" applyNumberFormat="1" applyFont="1" applyFill="1" applyBorder="1" applyAlignment="1">
      <alignment horizontal="center"/>
    </xf>
    <xf numFmtId="171" fontId="17" fillId="0" borderId="49" xfId="0" applyNumberFormat="1" applyFont="1" applyBorder="1" applyAlignment="1">
      <alignment horizontal="center"/>
    </xf>
    <xf numFmtId="171" fontId="17" fillId="10" borderId="12" xfId="2" applyNumberFormat="1" applyFont="1" applyFill="1" applyBorder="1" applyAlignment="1">
      <alignment horizontal="center"/>
    </xf>
    <xf numFmtId="171" fontId="17" fillId="4" borderId="58" xfId="0" applyNumberFormat="1" applyFont="1" applyFill="1" applyBorder="1" applyAlignment="1">
      <alignment horizontal="center"/>
    </xf>
    <xf numFmtId="171" fontId="17" fillId="0" borderId="58" xfId="0" applyNumberFormat="1" applyFont="1" applyBorder="1" applyAlignment="1">
      <alignment horizontal="center"/>
    </xf>
    <xf numFmtId="168" fontId="21" fillId="11" borderId="39" xfId="3" applyNumberFormat="1" applyFont="1" applyFill="1" applyBorder="1"/>
    <xf numFmtId="49" fontId="15" fillId="4" borderId="6" xfId="0" applyNumberFormat="1" applyFont="1" applyFill="1" applyBorder="1" applyAlignment="1">
      <alignment horizontal="center" vertical="center"/>
    </xf>
    <xf numFmtId="0" fontId="15" fillId="5" borderId="11" xfId="0" applyFont="1" applyFill="1" applyBorder="1" applyAlignment="1">
      <alignment horizontal="center" vertical="center"/>
    </xf>
    <xf numFmtId="165" fontId="15" fillId="0" borderId="0" xfId="0" applyNumberFormat="1" applyFont="1" applyAlignment="1">
      <alignment horizontal="center" vertical="center"/>
    </xf>
    <xf numFmtId="0" fontId="15" fillId="14" borderId="11" xfId="0" applyFont="1" applyFill="1" applyBorder="1" applyAlignment="1">
      <alignment horizontal="center" vertical="center"/>
    </xf>
    <xf numFmtId="0" fontId="5" fillId="0" borderId="0" xfId="1" applyFont="1" applyAlignment="1">
      <alignment horizontal="center"/>
    </xf>
    <xf numFmtId="0" fontId="18" fillId="10" borderId="47" xfId="2" applyFont="1" applyFill="1" applyBorder="1" applyAlignment="1">
      <alignment horizontal="center"/>
    </xf>
    <xf numFmtId="0" fontId="18" fillId="10" borderId="9" xfId="2" applyFont="1" applyFill="1" applyBorder="1" applyAlignment="1">
      <alignment horizontal="center"/>
    </xf>
    <xf numFmtId="0" fontId="18" fillId="10" borderId="55" xfId="2" applyFont="1" applyFill="1" applyBorder="1" applyAlignment="1">
      <alignment horizontal="center"/>
    </xf>
    <xf numFmtId="0" fontId="0" fillId="9" borderId="34" xfId="0" applyFill="1" applyBorder="1" applyAlignment="1">
      <alignment horizontal="center" wrapText="1"/>
    </xf>
    <xf numFmtId="0" fontId="0" fillId="9" borderId="1" xfId="0" applyFill="1" applyBorder="1" applyAlignment="1">
      <alignment horizontal="center" wrapText="1"/>
    </xf>
    <xf numFmtId="0" fontId="0" fillId="9" borderId="43" xfId="0" applyFill="1" applyBorder="1" applyAlignment="1">
      <alignment horizontal="center" wrapText="1"/>
    </xf>
    <xf numFmtId="0" fontId="0" fillId="9" borderId="44" xfId="0" applyFill="1" applyBorder="1" applyAlignment="1">
      <alignment horizontal="center"/>
    </xf>
    <xf numFmtId="0" fontId="0" fillId="9" borderId="0" xfId="0" applyFill="1" applyAlignment="1">
      <alignment horizontal="center"/>
    </xf>
    <xf numFmtId="0" fontId="0" fillId="9" borderId="33" xfId="0" applyFill="1" applyBorder="1" applyAlignment="1">
      <alignment horizontal="center"/>
    </xf>
    <xf numFmtId="0" fontId="0" fillId="9" borderId="45" xfId="0" applyFill="1" applyBorder="1" applyAlignment="1">
      <alignment horizontal="center"/>
    </xf>
    <xf numFmtId="0" fontId="0" fillId="9" borderId="2" xfId="0" applyFill="1" applyBorder="1" applyAlignment="1">
      <alignment horizontal="center"/>
    </xf>
    <xf numFmtId="0" fontId="0" fillId="9" borderId="46" xfId="0" applyFill="1" applyBorder="1" applyAlignment="1">
      <alignment horizontal="center"/>
    </xf>
    <xf numFmtId="0" fontId="18" fillId="4" borderId="47" xfId="0" applyFont="1" applyFill="1" applyBorder="1" applyAlignment="1">
      <alignment horizontal="center"/>
    </xf>
    <xf numFmtId="0" fontId="18" fillId="4" borderId="9" xfId="0" applyFont="1" applyFill="1" applyBorder="1" applyAlignment="1">
      <alignment horizontal="center"/>
    </xf>
    <xf numFmtId="0" fontId="18" fillId="4" borderId="3" xfId="0" applyFont="1" applyFill="1" applyBorder="1" applyAlignment="1">
      <alignment horizontal="center"/>
    </xf>
    <xf numFmtId="0" fontId="18" fillId="4" borderId="35" xfId="0" applyFont="1" applyFill="1" applyBorder="1" applyAlignment="1">
      <alignment horizontal="center"/>
    </xf>
    <xf numFmtId="0" fontId="18" fillId="0" borderId="47" xfId="0" applyFont="1" applyBorder="1" applyAlignment="1">
      <alignment horizontal="center"/>
    </xf>
    <xf numFmtId="0" fontId="18" fillId="0" borderId="9" xfId="0" applyFont="1" applyBorder="1" applyAlignment="1">
      <alignment horizontal="center"/>
    </xf>
    <xf numFmtId="0" fontId="18" fillId="0" borderId="3" xfId="0" applyFont="1" applyBorder="1" applyAlignment="1">
      <alignment horizontal="center"/>
    </xf>
    <xf numFmtId="0" fontId="18" fillId="0" borderId="35" xfId="0" applyFont="1" applyBorder="1" applyAlignment="1">
      <alignment horizontal="center"/>
    </xf>
    <xf numFmtId="0" fontId="17" fillId="0" borderId="48" xfId="0" applyFont="1" applyBorder="1" applyAlignment="1">
      <alignment horizontal="center"/>
    </xf>
    <xf numFmtId="0" fontId="17" fillId="0" borderId="56" xfId="0" applyFont="1" applyBorder="1" applyAlignment="1">
      <alignment horizontal="center"/>
    </xf>
    <xf numFmtId="0" fontId="17" fillId="0" borderId="49" xfId="0" applyFont="1" applyBorder="1" applyAlignment="1">
      <alignment horizontal="center"/>
    </xf>
    <xf numFmtId="0" fontId="17" fillId="4" borderId="47" xfId="0" applyFont="1" applyFill="1" applyBorder="1" applyAlignment="1">
      <alignment horizontal="center"/>
    </xf>
    <xf numFmtId="0" fontId="17" fillId="4" borderId="9" xfId="0" applyFont="1" applyFill="1" applyBorder="1" applyAlignment="1">
      <alignment horizontal="center"/>
    </xf>
    <xf numFmtId="0" fontId="17" fillId="4" borderId="3" xfId="0" applyFont="1" applyFill="1" applyBorder="1" applyAlignment="1">
      <alignment horizontal="center"/>
    </xf>
    <xf numFmtId="0" fontId="17" fillId="4" borderId="35" xfId="0" applyFont="1" applyFill="1" applyBorder="1" applyAlignment="1">
      <alignment horizontal="center"/>
    </xf>
    <xf numFmtId="0" fontId="17" fillId="4" borderId="48" xfId="0" applyFont="1" applyFill="1" applyBorder="1" applyAlignment="1">
      <alignment horizontal="center"/>
    </xf>
    <xf numFmtId="0" fontId="17" fillId="4" borderId="56" xfId="0" applyFont="1" applyFill="1" applyBorder="1" applyAlignment="1">
      <alignment horizontal="center"/>
    </xf>
    <xf numFmtId="0" fontId="17" fillId="4" borderId="49" xfId="0" applyFont="1" applyFill="1" applyBorder="1" applyAlignment="1">
      <alignment horizontal="center"/>
    </xf>
    <xf numFmtId="0" fontId="17" fillId="11" borderId="37" xfId="0" applyFont="1" applyFill="1" applyBorder="1" applyAlignment="1">
      <alignment horizontal="right"/>
    </xf>
    <xf numFmtId="0" fontId="17" fillId="11" borderId="62" xfId="0" applyFont="1" applyFill="1" applyBorder="1" applyAlignment="1">
      <alignment horizontal="right"/>
    </xf>
    <xf numFmtId="0" fontId="17" fillId="11" borderId="38" xfId="0" applyFont="1" applyFill="1" applyBorder="1" applyAlignment="1">
      <alignment horizontal="right"/>
    </xf>
    <xf numFmtId="49" fontId="5" fillId="0" borderId="0" xfId="1" applyNumberFormat="1" applyFont="1" applyAlignment="1">
      <alignment horizontal="center"/>
    </xf>
    <xf numFmtId="0" fontId="0" fillId="0" borderId="0" xfId="0" applyAlignment="1">
      <alignment horizontal="center"/>
    </xf>
    <xf numFmtId="0" fontId="5" fillId="0" borderId="0" xfId="0" applyFont="1" applyAlignment="1">
      <alignment horizontal="center"/>
    </xf>
    <xf numFmtId="0" fontId="5" fillId="0" borderId="22" xfId="0" applyFont="1" applyBorder="1" applyAlignment="1">
      <alignment horizontal="center"/>
    </xf>
    <xf numFmtId="0" fontId="5" fillId="0" borderId="63" xfId="0" applyFont="1" applyBorder="1" applyAlignment="1">
      <alignment horizontal="center"/>
    </xf>
    <xf numFmtId="0" fontId="5" fillId="2" borderId="16" xfId="1" applyFont="1" applyFill="1" applyBorder="1" applyAlignment="1">
      <alignment horizontal="center"/>
    </xf>
    <xf numFmtId="0" fontId="5" fillId="2" borderId="17" xfId="1" applyFont="1" applyFill="1" applyBorder="1" applyAlignment="1">
      <alignment horizontal="center"/>
    </xf>
    <xf numFmtId="0" fontId="5" fillId="2" borderId="18" xfId="1" applyFont="1" applyFill="1" applyBorder="1" applyAlignment="1">
      <alignment horizontal="center"/>
    </xf>
    <xf numFmtId="49" fontId="5" fillId="2" borderId="15" xfId="1" applyNumberFormat="1" applyFont="1" applyFill="1" applyBorder="1" applyAlignment="1">
      <alignment horizontal="center" wrapText="1"/>
    </xf>
    <xf numFmtId="49" fontId="5" fillId="2" borderId="5" xfId="1" applyNumberFormat="1" applyFont="1" applyFill="1" applyBorder="1" applyAlignment="1">
      <alignment horizontal="center" wrapText="1"/>
    </xf>
    <xf numFmtId="0" fontId="5" fillId="8" borderId="16" xfId="1" applyFont="1" applyFill="1" applyBorder="1" applyAlignment="1">
      <alignment horizontal="center"/>
    </xf>
    <xf numFmtId="0" fontId="5" fillId="8" borderId="17" xfId="1" applyFont="1" applyFill="1" applyBorder="1" applyAlignment="1">
      <alignment horizontal="center"/>
    </xf>
    <xf numFmtId="0" fontId="5" fillId="8" borderId="18" xfId="1" applyFont="1" applyFill="1" applyBorder="1" applyAlignment="1">
      <alignment horizontal="center"/>
    </xf>
    <xf numFmtId="0" fontId="5" fillId="15" borderId="16" xfId="1" applyFont="1" applyFill="1" applyBorder="1" applyAlignment="1">
      <alignment horizontal="center" vertical="justify" wrapText="1"/>
    </xf>
    <xf numFmtId="0" fontId="5" fillId="15" borderId="17" xfId="1" applyFont="1" applyFill="1" applyBorder="1" applyAlignment="1">
      <alignment horizontal="center" vertical="justify" wrapText="1"/>
    </xf>
    <xf numFmtId="0" fontId="5" fillId="15" borderId="18" xfId="1" applyFont="1" applyFill="1" applyBorder="1" applyAlignment="1">
      <alignment horizontal="center" vertical="justify" wrapText="1"/>
    </xf>
    <xf numFmtId="0" fontId="5" fillId="14" borderId="16" xfId="1" applyFont="1" applyFill="1" applyBorder="1" applyAlignment="1">
      <alignment horizontal="center" vertical="justify" wrapText="1"/>
    </xf>
    <xf numFmtId="0" fontId="5" fillId="14" borderId="17" xfId="1" applyFont="1" applyFill="1" applyBorder="1" applyAlignment="1">
      <alignment horizontal="center" vertical="justify" wrapText="1"/>
    </xf>
    <xf numFmtId="0" fontId="5" fillId="14" borderId="18" xfId="1" applyFont="1" applyFill="1" applyBorder="1" applyAlignment="1">
      <alignment horizontal="center" vertical="justify" wrapText="1"/>
    </xf>
  </cellXfs>
  <cellStyles count="4">
    <cellStyle name="Millares" xfId="3" builtinId="3"/>
    <cellStyle name="Normal" xfId="0" builtinId="0"/>
    <cellStyle name="Normal 2" xfId="2" xr:uid="{00000000-0005-0000-0000-000001000000}"/>
    <cellStyle name="Normal_RVNTRAVESIAS 2008" xfId="1" xr:uid="{00000000-0005-0000-0000-000002000000}"/>
  </cellStyles>
  <dxfs count="0"/>
  <tableStyles count="0" defaultTableStyle="TableStyleMedium9"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testcfiaor-my.sharepoint.com/Users/sdavilas/Documents/SAYIRA/Traves&#237;as/WINDOWS/TEMP/RVN_070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testcfiaor-my.sharepoint.com/WINDOWS/TEMP/RVN_070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testcfiaor-my.sharepoint.com/Users/sdavilas/Documents/SAYIRA/Traves&#237;as/WINDOWS/TEMP/RVN_040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testcfiaor-my.sharepoint.com/WINDOWS/TEMP/RVN_040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VN_0705"/>
      <sheetName val="Gráficos"/>
      <sheetName val="Redca04.cant"/>
      <sheetName val="Redcantonal2004"/>
      <sheetName val="Códigos"/>
      <sheetName val="RVN_1001 "/>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VN_0705"/>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VN_0406"/>
      <sheetName val="Resumen"/>
      <sheetName val="Códigos"/>
      <sheetName val="RVN_1001"/>
      <sheetName val="Long Red Cantonal"/>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VN_0406"/>
    </sheetNames>
    <sheetDataSet>
      <sheetData sheetId="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syncHorizontal="1" syncRef="A12" transitionEvaluation="1"/>
  <dimension ref="A1:CH1249"/>
  <sheetViews>
    <sheetView tabSelected="1" zoomScale="85" zoomScaleNormal="85" zoomScalePageLayoutView="60" workbookViewId="0">
      <pane ySplit="1" topLeftCell="A12" activePane="bottomLeft" state="frozen"/>
      <selection activeCell="D1" sqref="D1"/>
      <selection pane="bottomLeft" activeCell="AY16" sqref="AY16"/>
    </sheetView>
  </sheetViews>
  <sheetFormatPr baseColWidth="10" defaultColWidth="9.625" defaultRowHeight="69.95" customHeight="1" x14ac:dyDescent="0.15"/>
  <cols>
    <col min="1" max="1" width="12.375" style="333" customWidth="1"/>
    <col min="2" max="2" width="13.125" style="218" customWidth="1"/>
    <col min="3" max="3" width="5.75" style="218" hidden="1" customWidth="1"/>
    <col min="4" max="4" width="23.25" style="218" hidden="1" customWidth="1"/>
    <col min="5" max="5" width="19.625" style="223" hidden="1" customWidth="1"/>
    <col min="6" max="6" width="20.75" style="218" hidden="1" customWidth="1"/>
    <col min="7" max="7" width="16" style="221" customWidth="1"/>
    <col min="8" max="8" width="15.75" style="221" hidden="1" customWidth="1"/>
    <col min="9" max="9" width="24.125" style="221" hidden="1" customWidth="1"/>
    <col min="10" max="10" width="43.625" style="222" hidden="1" customWidth="1"/>
    <col min="11" max="11" width="21.75" style="218" customWidth="1"/>
    <col min="12" max="12" width="32.375" style="220" customWidth="1"/>
    <col min="13" max="13" width="15.375" style="225" hidden="1" customWidth="1"/>
    <col min="14" max="14" width="17.625" style="225" hidden="1" customWidth="1"/>
    <col min="15" max="15" width="14.25" style="225" hidden="1" customWidth="1"/>
    <col min="16" max="16" width="13.625" style="218" hidden="1" customWidth="1"/>
    <col min="17" max="17" width="14.25" style="224" hidden="1" customWidth="1"/>
    <col min="18" max="19" width="16.375" style="224" hidden="1" customWidth="1"/>
    <col min="20" max="20" width="27.125" style="218" hidden="1" customWidth="1"/>
    <col min="21" max="21" width="17.125" style="226" hidden="1" customWidth="1"/>
    <col min="22" max="22" width="16.375" style="226" hidden="1" customWidth="1"/>
    <col min="23" max="23" width="13.125" style="226" hidden="1" customWidth="1"/>
    <col min="24" max="24" width="14.375" style="218" hidden="1" customWidth="1"/>
    <col min="25" max="25" width="15.375" style="227" hidden="1" customWidth="1"/>
    <col min="26" max="26" width="17.625" style="227" hidden="1" customWidth="1"/>
    <col min="27" max="27" width="14.25" style="227" hidden="1" customWidth="1"/>
    <col min="28" max="28" width="13.625" style="218" hidden="1" customWidth="1"/>
    <col min="29" max="29" width="24.625" style="218" hidden="1" customWidth="1"/>
    <col min="30" max="30" width="15.375" style="228" hidden="1" customWidth="1"/>
    <col min="31" max="31" width="17.625" style="228" hidden="1" customWidth="1"/>
    <col min="32" max="32" width="14.25" style="228" hidden="1" customWidth="1"/>
    <col min="33" max="33" width="15" style="218" hidden="1" customWidth="1"/>
    <col min="34" max="34" width="15.375" style="226" hidden="1" customWidth="1"/>
    <col min="35" max="35" width="17.625" style="226" hidden="1" customWidth="1"/>
    <col min="36" max="36" width="14.25" style="226" hidden="1" customWidth="1"/>
    <col min="37" max="46" width="13.625" style="218" hidden="1" customWidth="1"/>
    <col min="47" max="47" width="20.25" style="218" hidden="1" customWidth="1"/>
    <col min="48" max="49" width="13.625" style="218" hidden="1" customWidth="1"/>
    <col min="50" max="50" width="48.125" style="220" customWidth="1"/>
    <col min="51" max="52" width="15.375" style="218" customWidth="1"/>
    <col min="53" max="53" width="17.625" style="218" customWidth="1"/>
    <col min="54" max="54" width="9" style="218" customWidth="1"/>
    <col min="55" max="55" width="8.25" style="218" customWidth="1"/>
    <col min="56" max="56" width="48.75" style="220" customWidth="1"/>
    <col min="57" max="57" width="7.25" style="218" customWidth="1"/>
    <col min="58" max="58" width="35.125" style="220" customWidth="1"/>
    <col min="59" max="59" width="8.125" style="218" customWidth="1"/>
    <col min="60" max="60" width="13.25" style="218" customWidth="1"/>
    <col min="61" max="61" width="8.625" style="218" customWidth="1"/>
    <col min="62" max="62" width="17.75" style="218" customWidth="1"/>
    <col min="63" max="63" width="8.625" style="218" customWidth="1"/>
    <col min="64" max="64" width="7.75" style="218" customWidth="1"/>
    <col min="65" max="65" width="9.375" style="218" customWidth="1"/>
    <col min="66" max="66" width="6.375" style="218" customWidth="1"/>
    <col min="67" max="67" width="63.125" style="220" customWidth="1"/>
    <col min="68" max="68" width="5.125" style="218" customWidth="1"/>
    <col min="69" max="69" width="81.75" style="220" customWidth="1"/>
    <col min="70" max="70" width="7.375" style="218" customWidth="1"/>
    <col min="71" max="71" width="4.625" style="218" customWidth="1"/>
    <col min="72" max="72" width="82.625" style="220" customWidth="1"/>
    <col min="73" max="73" width="7.75" style="218" customWidth="1"/>
    <col min="74" max="74" width="58.125" style="220" customWidth="1"/>
    <col min="75" max="75" width="5.375" style="218" customWidth="1"/>
    <col min="76" max="76" width="71.375" style="220" customWidth="1"/>
    <col min="77" max="77" width="5.75" style="218" customWidth="1"/>
    <col min="78" max="78" width="72" style="220" customWidth="1"/>
    <col min="79" max="79" width="7.75" style="218" customWidth="1"/>
    <col min="80" max="80" width="73.75" style="220" customWidth="1"/>
    <col min="81" max="81" width="15" style="218" customWidth="1"/>
    <col min="82" max="82" width="17.75" style="218" customWidth="1"/>
    <col min="83" max="83" width="18" style="218" customWidth="1"/>
    <col min="84" max="84" width="55" style="220" customWidth="1"/>
    <col min="85" max="86" width="9.625" style="218" customWidth="1"/>
    <col min="87" max="88" width="9.625" style="217" customWidth="1"/>
    <col min="89" max="16384" width="9.625" style="217"/>
  </cols>
  <sheetData>
    <row r="1" spans="1:84" s="293" customFormat="1" ht="69.95" customHeight="1" thickBot="1" x14ac:dyDescent="0.2">
      <c r="A1" s="335" t="s">
        <v>0</v>
      </c>
      <c r="B1" s="284" t="s">
        <v>1</v>
      </c>
      <c r="C1" s="285" t="s">
        <v>2</v>
      </c>
      <c r="D1" s="285" t="s">
        <v>3</v>
      </c>
      <c r="E1" s="285" t="s">
        <v>4</v>
      </c>
      <c r="F1" s="285" t="s">
        <v>5</v>
      </c>
      <c r="G1" s="286" t="s">
        <v>6</v>
      </c>
      <c r="H1" s="286" t="s">
        <v>7</v>
      </c>
      <c r="I1" s="286" t="s">
        <v>8</v>
      </c>
      <c r="J1" s="286" t="s">
        <v>9</v>
      </c>
      <c r="K1" s="340" t="s">
        <v>7569</v>
      </c>
      <c r="L1" s="285" t="s">
        <v>10</v>
      </c>
      <c r="M1" s="287" t="s">
        <v>11</v>
      </c>
      <c r="N1" s="287" t="s">
        <v>12</v>
      </c>
      <c r="O1" s="287" t="s">
        <v>13</v>
      </c>
      <c r="P1" s="285" t="s">
        <v>14</v>
      </c>
      <c r="Q1" s="288" t="s">
        <v>15</v>
      </c>
      <c r="R1" s="288" t="s">
        <v>16</v>
      </c>
      <c r="S1" s="288" t="s">
        <v>17</v>
      </c>
      <c r="T1" s="285" t="s">
        <v>14</v>
      </c>
      <c r="U1" s="289" t="s">
        <v>18</v>
      </c>
      <c r="V1" s="289" t="s">
        <v>19</v>
      </c>
      <c r="W1" s="289" t="s">
        <v>20</v>
      </c>
      <c r="X1" s="285" t="s">
        <v>14</v>
      </c>
      <c r="Y1" s="290" t="s">
        <v>21</v>
      </c>
      <c r="Z1" s="290" t="s">
        <v>22</v>
      </c>
      <c r="AA1" s="290" t="s">
        <v>23</v>
      </c>
      <c r="AB1" s="285" t="s">
        <v>14</v>
      </c>
      <c r="AC1" s="285" t="s">
        <v>24</v>
      </c>
      <c r="AD1" s="291" t="s">
        <v>25</v>
      </c>
      <c r="AE1" s="291" t="s">
        <v>26</v>
      </c>
      <c r="AF1" s="291" t="s">
        <v>27</v>
      </c>
      <c r="AG1" s="285" t="s">
        <v>14</v>
      </c>
      <c r="AH1" s="289" t="s">
        <v>28</v>
      </c>
      <c r="AI1" s="289" t="s">
        <v>29</v>
      </c>
      <c r="AJ1" s="289" t="s">
        <v>30</v>
      </c>
      <c r="AK1" s="285" t="s">
        <v>14</v>
      </c>
      <c r="AL1" s="327" t="s">
        <v>7550</v>
      </c>
      <c r="AM1" s="327" t="s">
        <v>7551</v>
      </c>
      <c r="AN1" s="327" t="s">
        <v>7552</v>
      </c>
      <c r="AO1" s="327" t="s">
        <v>14</v>
      </c>
      <c r="AP1" s="285" t="s">
        <v>7554</v>
      </c>
      <c r="AQ1" s="285" t="s">
        <v>7555</v>
      </c>
      <c r="AR1" s="285" t="s">
        <v>7556</v>
      </c>
      <c r="AS1" s="285" t="s">
        <v>14</v>
      </c>
      <c r="AT1" s="327" t="s">
        <v>31</v>
      </c>
      <c r="AU1" s="327" t="s">
        <v>32</v>
      </c>
      <c r="AV1" s="327" t="s">
        <v>33</v>
      </c>
      <c r="AW1" s="327" t="s">
        <v>14</v>
      </c>
      <c r="AX1" s="285" t="s">
        <v>34</v>
      </c>
      <c r="AY1" s="285" t="s">
        <v>35</v>
      </c>
      <c r="AZ1" s="285" t="s">
        <v>36</v>
      </c>
      <c r="BA1" s="285" t="s">
        <v>37</v>
      </c>
      <c r="BB1" s="285" t="s">
        <v>38</v>
      </c>
      <c r="BC1" s="285" t="s">
        <v>39</v>
      </c>
      <c r="BD1" s="285" t="s">
        <v>40</v>
      </c>
      <c r="BE1" s="285" t="s">
        <v>41</v>
      </c>
      <c r="BF1" s="285" t="s">
        <v>42</v>
      </c>
      <c r="BG1" s="292" t="s">
        <v>43</v>
      </c>
      <c r="BH1" s="285" t="s">
        <v>44</v>
      </c>
      <c r="BI1" s="285" t="s">
        <v>45</v>
      </c>
      <c r="BJ1" s="285" t="s">
        <v>46</v>
      </c>
      <c r="BK1" s="285" t="s">
        <v>47</v>
      </c>
      <c r="BL1" s="285" t="s">
        <v>48</v>
      </c>
      <c r="BM1" s="285" t="s">
        <v>49</v>
      </c>
      <c r="BN1" s="285" t="s">
        <v>50</v>
      </c>
      <c r="BO1" s="285" t="s">
        <v>51</v>
      </c>
      <c r="BP1" s="285" t="s">
        <v>52</v>
      </c>
      <c r="BQ1" s="285" t="s">
        <v>53</v>
      </c>
      <c r="BR1" s="285" t="s">
        <v>54</v>
      </c>
      <c r="BS1" s="285" t="s">
        <v>55</v>
      </c>
      <c r="BT1" s="285" t="s">
        <v>56</v>
      </c>
      <c r="BU1" s="285" t="s">
        <v>57</v>
      </c>
      <c r="BV1" s="285" t="s">
        <v>58</v>
      </c>
      <c r="BW1" s="285" t="s">
        <v>59</v>
      </c>
      <c r="BX1" s="285" t="s">
        <v>60</v>
      </c>
      <c r="BY1" s="285" t="s">
        <v>61</v>
      </c>
      <c r="BZ1" s="285" t="s">
        <v>62</v>
      </c>
      <c r="CA1" s="285" t="s">
        <v>63</v>
      </c>
      <c r="CB1" s="285" t="s">
        <v>64</v>
      </c>
      <c r="CC1" s="285" t="s">
        <v>65</v>
      </c>
      <c r="CD1" s="285" t="s">
        <v>66</v>
      </c>
      <c r="CE1" s="285" t="s">
        <v>67</v>
      </c>
      <c r="CF1" s="332" t="s">
        <v>68</v>
      </c>
    </row>
    <row r="2" spans="1:84" ht="69.95" customHeight="1" thickBot="1" x14ac:dyDescent="0.2">
      <c r="A2" s="217">
        <v>23</v>
      </c>
      <c r="B2" s="255">
        <v>10001</v>
      </c>
      <c r="C2" s="256">
        <v>10</v>
      </c>
      <c r="D2" s="256">
        <v>1</v>
      </c>
      <c r="E2" s="257" t="s">
        <v>202</v>
      </c>
      <c r="F2" s="256">
        <v>3</v>
      </c>
      <c r="G2" s="256">
        <v>2</v>
      </c>
      <c r="H2" s="258" t="str">
        <f t="shared" ref="H2:H16" si="0">IF(G2&lt;100,"Primaria",IF(AND(G2&gt;39,G2&lt;300),"Secundaria",IF(AND(G2&gt;299),"Terciaria")))</f>
        <v>Primaria</v>
      </c>
      <c r="I2" s="258">
        <v>1</v>
      </c>
      <c r="J2" s="259" t="str">
        <f t="shared" ref="J2:J65" si="1">IF(I2=1,"Red de Alta Capacidad",IF(AND(I2=2),"Distribuidores Regionales",IF(AND(I2=3),"Conectores de Integración Territorial",IF(AND(I2=4),"Red Básica de Accesso"))))</f>
        <v>Red de Alta Capacidad</v>
      </c>
      <c r="K2" s="260">
        <f t="shared" ref="K2:K65" si="2">P2+$T2+$X2+$AB2+$AG2+$AK2+$AW2+AO2+AS2</f>
        <v>17.995000000000001</v>
      </c>
      <c r="L2" s="261">
        <f t="shared" ref="L2:L9" si="3">L1+K2</f>
        <v>17.995000000000001</v>
      </c>
      <c r="M2" s="260"/>
      <c r="N2" s="260"/>
      <c r="O2" s="260"/>
      <c r="P2" s="260">
        <f t="shared" ref="P2:P65" si="4">SUM(M2:O2)</f>
        <v>0</v>
      </c>
      <c r="Q2" s="260">
        <v>17.995000000000001</v>
      </c>
      <c r="R2" s="260"/>
      <c r="S2" s="260"/>
      <c r="T2" s="260">
        <f t="shared" ref="T2:T65" si="5">SUM(Q2:S2)</f>
        <v>17.995000000000001</v>
      </c>
      <c r="U2" s="260"/>
      <c r="V2" s="260"/>
      <c r="W2" s="260"/>
      <c r="X2" s="260">
        <f t="shared" ref="X2:X65" si="6">U2+V2+W2</f>
        <v>0</v>
      </c>
      <c r="Y2" s="260"/>
      <c r="Z2" s="260"/>
      <c r="AA2" s="260"/>
      <c r="AB2" s="260">
        <f t="shared" ref="AB2:AB65" si="7">Y2+Z2+AA2</f>
        <v>0</v>
      </c>
      <c r="AC2" s="260">
        <f t="shared" ref="AC2:AC33" si="8">T2+X2+AB2</f>
        <v>17.995000000000001</v>
      </c>
      <c r="AD2" s="260"/>
      <c r="AE2" s="260"/>
      <c r="AF2" s="260"/>
      <c r="AG2" s="260">
        <f t="shared" ref="AG2:AG33" si="9">SUM(AD2:AF2)</f>
        <v>0</v>
      </c>
      <c r="AH2" s="260"/>
      <c r="AI2" s="260"/>
      <c r="AJ2" s="260"/>
      <c r="AK2" s="260">
        <f t="shared" ref="AK2:AK33" si="10">SUM(AH2:AJ2)</f>
        <v>0</v>
      </c>
      <c r="AL2" s="260"/>
      <c r="AM2" s="260"/>
      <c r="AN2" s="260"/>
      <c r="AO2" s="233">
        <f t="shared" ref="AO2:AO65" si="11">SUM(AL2:AN2)</f>
        <v>0</v>
      </c>
      <c r="AP2" s="339"/>
      <c r="AQ2" s="339"/>
      <c r="AR2" s="339"/>
      <c r="AS2" s="339">
        <f t="shared" ref="AS2:AS65" si="12">SUM(AP2:AR2)</f>
        <v>0</v>
      </c>
      <c r="AT2" s="260"/>
      <c r="AU2" s="260"/>
      <c r="AV2" s="260"/>
      <c r="AW2" s="260">
        <f t="shared" ref="AW2:AW65" si="13">SUM(AT2:AV2)</f>
        <v>0</v>
      </c>
      <c r="AX2" s="262" t="s">
        <v>215</v>
      </c>
      <c r="AY2" s="263" t="s">
        <v>148</v>
      </c>
      <c r="AZ2" s="263" t="s">
        <v>149</v>
      </c>
      <c r="BA2" s="259" t="s">
        <v>72</v>
      </c>
      <c r="BB2" s="256">
        <v>0</v>
      </c>
      <c r="BC2" s="256">
        <v>3</v>
      </c>
      <c r="BD2" s="264" t="str">
        <f t="shared" ref="BD2:BD65" si="14">IF(BC2=1,"Llano (Pendientes naturales del terreno entre 0 y 5%)",IF(AND(BC2=2),"Algo Ondulado (Pendientes naturales del terreno entre 6 y 14%)",IF(AND(BC2=3),"Muy Ondulado (Pendientes naturales del terreno entre 15 y 25%)",IF(AND(BC2=4),"Montañoso (Pendientes naturales del terreno mayores a 25%)"))))</f>
        <v>Muy Ondulado (Pendientes naturales del terreno entre 15 y 25%)</v>
      </c>
      <c r="BE2" s="256">
        <v>1</v>
      </c>
      <c r="BF2" s="237" t="str">
        <f>VLOOKUP(BE2,'Códigos 2'!$A$1:$B$12,2,FALSE)</f>
        <v xml:space="preserve"> Carpeta Asfáltica (CA)</v>
      </c>
      <c r="BG2" s="265">
        <v>2</v>
      </c>
      <c r="BH2" s="266">
        <v>6.9</v>
      </c>
      <c r="BI2" s="256">
        <v>1</v>
      </c>
      <c r="BJ2" s="256" t="str">
        <f t="shared" ref="BJ2:BJ65" si="15">IF(BI2=0,"No existe",IF(AND(BI2=1),"Pavimentado",IF(AND(BI2=2),"Mejorado",IF(AND(BI2=3),"Tierra"))))</f>
        <v>Pavimentado</v>
      </c>
      <c r="BK2" s="267">
        <v>1</v>
      </c>
      <c r="BL2" s="256">
        <v>60</v>
      </c>
      <c r="BM2" s="256">
        <v>3700</v>
      </c>
      <c r="BN2" s="256">
        <v>4</v>
      </c>
      <c r="BO2" s="264" t="str">
        <f t="shared" ref="BO2:BO65" si="16">IF(BN2=5,"Alineamiento recto o con curvas tan suaves que no exigen una reducción significativa en la velocidad promedio normal de recorrido.",IF(AND(BN2=4),"Alineamiento con algunas curvas que exigen una reducción significativa en la velocidad promedio de circulación.",IF(AND(BN2=3),"Alineamiento algo sinuoso, pero con curvas cerradas que son aparentes y consistentes con las gradientes y las demás características del camino y del terreno que se atraviesa.",IF(AND(BN2=2),"Curvas cerradas frecuentes y, por lo general, inconsistentes con el terreno y la clase de carretera.",IF(AND(BN2=1),"Alineamiento muy sinuoso en todo el tramo, condición que admite solamente una velocidad de circulación muy baja.")))))</f>
        <v>Alineamiento con algunas curvas que exigen una reducción significativa en la velocidad promedio de circulación.</v>
      </c>
      <c r="BP2" s="256">
        <v>2</v>
      </c>
      <c r="BQ2" s="264" t="str">
        <f t="shared" ref="BQ2:BQ65" si="17">IF(BP2=5,"Pendientes menores del 3% en todo el tramo.",IF(AND(BP2=4),"Pendientes generalmente menores del 3% pero con algunas cuestas de corta longitud de hasta el 5%.",IF(AND(BP2=3),"Pendientes generalmente entre 3 y 6%, pero con una rasante ondulada y, consecuentemente, con tramos cortos de subida fuerte.",IF(AND(BP2=2),"Pendientes sostenidas entre 5 y 8% sobre una buena parte del tramo, condición que afecta en forma marcada la velocidad de recorrido y, cuando hay bastante tránsito, provoca frecuentes colas de vehículos detrás de los vehículos pesados.",IF(AND(BP2=1),"Pendientes sostenidas en exceso del 7% en casi todo el tramo. ")))))</f>
        <v>Pendientes sostenidas entre 5 y 8% sobre una buena parte del tramo, condición que afecta en forma marcada la velocidad de recorrido y, cuando hay bastante tránsito, provoca frecuentes colas de vehículos detrás de los vehículos pesados.</v>
      </c>
      <c r="BR2" s="256">
        <v>1</v>
      </c>
      <c r="BS2" s="256">
        <v>5</v>
      </c>
      <c r="BT2" s="264" t="str">
        <f t="shared" ref="BT2:BT33" si="18">IF(BS2=5,"Superficie de los espaldones firme y regular, y donde se puede utilizar el ancho como fue construido originalmente.",IF(AND(BS2=4),"Superficie generalmente firme y utilizable en todo tiempo, pero con algunos tramos cortos en que el ancho inicial ha sido reducido por erosión u otras causas.",IF(AND(BS2=3),"Superficie erosionada o con baches profundos sobre una buena parte de la subsección, de manera que se inhibe el uso de los espaldones en la debida forma en esa parte.",IF(AND(BS2=2),"Superficie erosionada o con baches profundos, o el ancho transitable de los espaldones reducido sustancialmente, en casi toda la subsección.",IF(AND(BS2=1),"Se encuentra un desnivel peligroso entre el borde del pavimento y el espaldón, o la superficie está muy erosionada, con baches profundos o material suelto, o el ancho muy reducido del original.")))))</f>
        <v>Superficie de los espaldones firme y regular, y donde se puede utilizar el ancho como fue construido originalmente.</v>
      </c>
      <c r="BU2" s="256">
        <v>4</v>
      </c>
      <c r="BV2" s="264" t="str">
        <f t="shared" ref="BV2:BV65" si="19">IF(BU2=5,"Las señales son completamente adecuadas en número y ubicación, ",IF(AND(BU2=4),"El señalamiento es bastante completo, faltando solamente algunas señales de guía para los usuarios que no conocen la ruta.",IF(AND(BU2=3),"El señalamiento es regular en cuanto a cantidad y ubicación, siendo notable la falta de algunas señales de precaución y de guía.",IF(AND(BU2=2),"Existen muy pocas señales",IF(AND(BU2=1),"No existen señales o son tan inadecuadas, que no proveen información útil al conductor.")))))</f>
        <v>El señalamiento es bastante completo, faltando solamente algunas señales de guía para los usuarios que no conocen la ruta.</v>
      </c>
      <c r="BW2" s="256">
        <v>5</v>
      </c>
      <c r="BX2" s="264" t="str">
        <f t="shared" ref="BX2:BX65" si="20">IF(BW2=5,"Todas las alcantarillas y cunetas están bastante limpias y funcionan debidamente.",IF(AND(BW2=4),"La mayoría de las alcantarillas y cunetas aparentemente funcionan bien, pero existen indicaciones en algunos sitios de que el agua se estanca.",IF(AND(BW2=3),"Parece que algunas alcantarillas o cunetas no tienen capacidad hidráulica suficiente, por la erosión o socavación aparente.",IF(AND(BW2=2),"Parece que la mayoría de las alcantarillas y cunetas son inadecuadas; o hay vados en varios sitios en vez de estructuras de drenaje.",IF(AND(BW2=1),"El agua escurre por la calzada durante períodos de lluvia sobre una buena parte de la sub-sección y no existen cunetas longitudinales definidas; las estructuras de drenaje no existen, o son completamente inadecuadas.")))))</f>
        <v>Todas las alcantarillas y cunetas están bastante limpias y funcionan debidamente.</v>
      </c>
      <c r="BY2" s="256">
        <v>4</v>
      </c>
      <c r="BZ2" s="264" t="str">
        <f t="shared" ref="BZ2:BZ65" si="21">IF(BY2=5,"Superficie lisa, sin baches ni irregularidades notables.",IF(AND(BY2=4),"Superficie generalmente lisa, pero con unas pequeñas corrugaciones u otras irregularidades aisladas, o con baches pequeños superficiales.",IF(AND(BY2=3),"Superficie con frecuentes baches o irregularidades .",IF(AND(BY2=2),"Superficie muy irregular o con baches extensos y frecuentes (o material suelto, en caso de superficies no pavimentadas).",IF(AND(BY2=1),"Superficie muy deteriorada o irregular (o material suelto), hasta tal grado, en casi todo el tramo.")))))</f>
        <v>Superficie generalmente lisa, pero con unas pequeñas corrugaciones u otras irregularidades aisladas, o con baches pequeños superficiales.</v>
      </c>
      <c r="CA2" s="256">
        <v>5</v>
      </c>
      <c r="CB2" s="264" t="str">
        <f t="shared" ref="CB2:CB65" si="22">IF(CA2=5,"No existen evidencias de fallas en la estructura del pavimento, con la posible excepción de algunas en la superficie de ruedo.",IF(AND(CA2=4),"Existen huellas o corrugaciones que se derivan por debajo de la superficie de ruedo, pero que son aisladas y de poca extensión.",IF(AND(CA2=3),"Existen deformaciones u otras fallas de consideración sobre una buena parte de la subsección y, aunque no son extensas todavía, parece que siguen extendiéndose.",IF(AND(CA2=2),"Existen deformaciones u otras fallas de consideración sobre la mayor parte del tramo.",IF(AND(CA2=1),"Existen corrugaciones o huellas profundas sobre casi toda la faja de ruedo del tramo, hasta tal grado que no sería factible corregir la falla de la estructura, sino que se tendría que reconstruirla completamente.")))))</f>
        <v>No existen evidencias de fallas en la estructura del pavimento, con la posible excepción de algunas en la superficie de ruedo.</v>
      </c>
      <c r="CC2" s="256">
        <f t="shared" ref="CC2:CC65" si="23">(K2*BM2)*365/1000000</f>
        <v>24.3022475</v>
      </c>
      <c r="CD2" s="259"/>
      <c r="CE2" s="259"/>
      <c r="CF2" s="268" t="s">
        <v>216</v>
      </c>
    </row>
    <row r="3" spans="1:84" ht="69.95" customHeight="1" thickBot="1" x14ac:dyDescent="0.2">
      <c r="A3" s="217">
        <v>22</v>
      </c>
      <c r="B3" s="269">
        <v>10002</v>
      </c>
      <c r="C3" s="231">
        <v>10</v>
      </c>
      <c r="D3" s="231">
        <v>1</v>
      </c>
      <c r="E3" s="232" t="s">
        <v>202</v>
      </c>
      <c r="F3" s="231">
        <v>3</v>
      </c>
      <c r="G3" s="231">
        <v>2</v>
      </c>
      <c r="H3" s="230" t="str">
        <f t="shared" si="0"/>
        <v>Primaria</v>
      </c>
      <c r="I3" s="230">
        <v>1</v>
      </c>
      <c r="J3" s="229" t="str">
        <f t="shared" si="1"/>
        <v>Red de Alta Capacidad</v>
      </c>
      <c r="K3" s="260">
        <f t="shared" si="2"/>
        <v>6.89</v>
      </c>
      <c r="L3" s="234">
        <f t="shared" si="3"/>
        <v>24.885000000000002</v>
      </c>
      <c r="M3" s="233"/>
      <c r="N3" s="233"/>
      <c r="O3" s="233"/>
      <c r="P3" s="260">
        <f t="shared" si="4"/>
        <v>0</v>
      </c>
      <c r="Q3" s="233">
        <v>6.89</v>
      </c>
      <c r="R3" s="233"/>
      <c r="S3" s="233"/>
      <c r="T3" s="260">
        <f t="shared" si="5"/>
        <v>6.89</v>
      </c>
      <c r="U3" s="233"/>
      <c r="V3" s="233"/>
      <c r="W3" s="233"/>
      <c r="X3" s="233">
        <f t="shared" si="6"/>
        <v>0</v>
      </c>
      <c r="Y3" s="233"/>
      <c r="Z3" s="233"/>
      <c r="AA3" s="233"/>
      <c r="AB3" s="233">
        <f t="shared" si="7"/>
        <v>0</v>
      </c>
      <c r="AC3" s="233">
        <f t="shared" si="8"/>
        <v>6.89</v>
      </c>
      <c r="AD3" s="233"/>
      <c r="AE3" s="233"/>
      <c r="AF3" s="233"/>
      <c r="AG3" s="233">
        <f t="shared" si="9"/>
        <v>0</v>
      </c>
      <c r="AH3" s="233"/>
      <c r="AI3" s="233"/>
      <c r="AJ3" s="233"/>
      <c r="AK3" s="233">
        <f t="shared" si="10"/>
        <v>0</v>
      </c>
      <c r="AL3" s="233"/>
      <c r="AM3" s="233"/>
      <c r="AN3" s="233"/>
      <c r="AO3" s="233">
        <f t="shared" si="11"/>
        <v>0</v>
      </c>
      <c r="AP3" s="233"/>
      <c r="AQ3" s="233"/>
      <c r="AR3" s="233"/>
      <c r="AS3" s="339">
        <f t="shared" si="12"/>
        <v>0</v>
      </c>
      <c r="AT3" s="233"/>
      <c r="AU3" s="233"/>
      <c r="AV3" s="233"/>
      <c r="AW3" s="260">
        <f t="shared" si="13"/>
        <v>0</v>
      </c>
      <c r="AX3" s="235" t="s">
        <v>212</v>
      </c>
      <c r="AY3" s="236" t="s">
        <v>148</v>
      </c>
      <c r="AZ3" s="236" t="s">
        <v>149</v>
      </c>
      <c r="BA3" s="229" t="s">
        <v>72</v>
      </c>
      <c r="BB3" s="231">
        <v>0</v>
      </c>
      <c r="BC3" s="231">
        <v>1</v>
      </c>
      <c r="BD3" s="237" t="str">
        <f t="shared" si="14"/>
        <v>Llano (Pendientes naturales del terreno entre 0 y 5%)</v>
      </c>
      <c r="BE3" s="231">
        <v>1</v>
      </c>
      <c r="BF3" s="237" t="str">
        <f>VLOOKUP(BE3,'Códigos 2'!$A$1:$B$12,2,FALSE)</f>
        <v xml:space="preserve"> Carpeta Asfáltica (CA)</v>
      </c>
      <c r="BG3" s="238">
        <v>2</v>
      </c>
      <c r="BH3" s="239">
        <v>7</v>
      </c>
      <c r="BI3" s="231">
        <v>1</v>
      </c>
      <c r="BJ3" s="231" t="str">
        <f t="shared" si="15"/>
        <v>Pavimentado</v>
      </c>
      <c r="BK3" s="240">
        <v>1.1000000000000001</v>
      </c>
      <c r="BL3" s="231">
        <v>60</v>
      </c>
      <c r="BM3" s="231"/>
      <c r="BN3" s="231">
        <v>4</v>
      </c>
      <c r="BO3" s="237" t="str">
        <f t="shared" si="16"/>
        <v>Alineamiento con algunas curvas que exigen una reducción significativa en la velocidad promedio de circulación.</v>
      </c>
      <c r="BP3" s="231">
        <v>4</v>
      </c>
      <c r="BQ3" s="237" t="str">
        <f t="shared" si="17"/>
        <v>Pendientes generalmente menores del 3% pero con algunas cuestas de corta longitud de hasta el 5%.</v>
      </c>
      <c r="BR3" s="231">
        <v>2</v>
      </c>
      <c r="BS3" s="231">
        <v>5</v>
      </c>
      <c r="BT3" s="237" t="str">
        <f t="shared" si="18"/>
        <v>Superficie de los espaldones firme y regular, y donde se puede utilizar el ancho como fue construido originalmente.</v>
      </c>
      <c r="BU3" s="231">
        <v>5</v>
      </c>
      <c r="BV3" s="237" t="str">
        <f t="shared" si="19"/>
        <v xml:space="preserve">Las señales son completamente adecuadas en número y ubicación, </v>
      </c>
      <c r="BW3" s="231">
        <v>5</v>
      </c>
      <c r="BX3" s="237" t="str">
        <f t="shared" si="20"/>
        <v>Todas las alcantarillas y cunetas están bastante limpias y funcionan debidamente.</v>
      </c>
      <c r="BY3" s="231">
        <v>4</v>
      </c>
      <c r="BZ3" s="237" t="str">
        <f t="shared" si="21"/>
        <v>Superficie generalmente lisa, pero con unas pequeñas corrugaciones u otras irregularidades aisladas, o con baches pequeños superficiales.</v>
      </c>
      <c r="CA3" s="231">
        <v>5</v>
      </c>
      <c r="CB3" s="237" t="str">
        <f t="shared" si="22"/>
        <v>No existen evidencias de fallas en la estructura del pavimento, con la posible excepción de algunas en la superficie de ruedo.</v>
      </c>
      <c r="CC3" s="231">
        <f t="shared" si="23"/>
        <v>0</v>
      </c>
      <c r="CD3" s="229" t="s">
        <v>213</v>
      </c>
      <c r="CE3" s="229" t="s">
        <v>195</v>
      </c>
      <c r="CF3" s="270" t="s">
        <v>214</v>
      </c>
    </row>
    <row r="4" spans="1:84" ht="69.95" customHeight="1" thickBot="1" x14ac:dyDescent="0.2">
      <c r="A4" s="217">
        <v>21</v>
      </c>
      <c r="B4" s="269">
        <v>10003</v>
      </c>
      <c r="C4" s="231">
        <v>10</v>
      </c>
      <c r="D4" s="231">
        <v>1</v>
      </c>
      <c r="E4" s="232" t="s">
        <v>202</v>
      </c>
      <c r="F4" s="231">
        <v>1</v>
      </c>
      <c r="G4" s="231">
        <v>2</v>
      </c>
      <c r="H4" s="230" t="str">
        <f t="shared" si="0"/>
        <v>Primaria</v>
      </c>
      <c r="I4" s="230">
        <v>1</v>
      </c>
      <c r="J4" s="229" t="str">
        <f t="shared" si="1"/>
        <v>Red de Alta Capacidad</v>
      </c>
      <c r="K4" s="260">
        <f t="shared" si="2"/>
        <v>7.915</v>
      </c>
      <c r="L4" s="234">
        <f t="shared" si="3"/>
        <v>32.800000000000004</v>
      </c>
      <c r="M4" s="233"/>
      <c r="N4" s="233"/>
      <c r="O4" s="233"/>
      <c r="P4" s="260">
        <f t="shared" si="4"/>
        <v>0</v>
      </c>
      <c r="Q4" s="233">
        <v>7.915</v>
      </c>
      <c r="R4" s="233"/>
      <c r="S4" s="233"/>
      <c r="T4" s="260">
        <f t="shared" si="5"/>
        <v>7.915</v>
      </c>
      <c r="U4" s="233"/>
      <c r="V4" s="233"/>
      <c r="W4" s="233"/>
      <c r="X4" s="233">
        <f t="shared" si="6"/>
        <v>0</v>
      </c>
      <c r="Y4" s="233"/>
      <c r="Z4" s="233"/>
      <c r="AA4" s="233"/>
      <c r="AB4" s="233">
        <f t="shared" si="7"/>
        <v>0</v>
      </c>
      <c r="AC4" s="233">
        <f t="shared" si="8"/>
        <v>7.915</v>
      </c>
      <c r="AD4" s="233"/>
      <c r="AE4" s="233"/>
      <c r="AF4" s="233"/>
      <c r="AG4" s="233">
        <f t="shared" si="9"/>
        <v>0</v>
      </c>
      <c r="AH4" s="233"/>
      <c r="AI4" s="233"/>
      <c r="AJ4" s="233"/>
      <c r="AK4" s="233">
        <f t="shared" si="10"/>
        <v>0</v>
      </c>
      <c r="AL4" s="233"/>
      <c r="AM4" s="233"/>
      <c r="AN4" s="233"/>
      <c r="AO4" s="233">
        <f t="shared" si="11"/>
        <v>0</v>
      </c>
      <c r="AP4" s="233"/>
      <c r="AQ4" s="233"/>
      <c r="AR4" s="233"/>
      <c r="AS4" s="339">
        <f t="shared" si="12"/>
        <v>0</v>
      </c>
      <c r="AT4" s="233"/>
      <c r="AU4" s="233"/>
      <c r="AV4" s="233"/>
      <c r="AW4" s="260">
        <f t="shared" si="13"/>
        <v>0</v>
      </c>
      <c r="AX4" s="235" t="s">
        <v>210</v>
      </c>
      <c r="AY4" s="236" t="s">
        <v>148</v>
      </c>
      <c r="AZ4" s="236" t="s">
        <v>149</v>
      </c>
      <c r="BA4" s="229" t="s">
        <v>211</v>
      </c>
      <c r="BB4" s="231">
        <v>0</v>
      </c>
      <c r="BC4" s="231">
        <v>1</v>
      </c>
      <c r="BD4" s="237" t="str">
        <f t="shared" si="14"/>
        <v>Llano (Pendientes naturales del terreno entre 0 y 5%)</v>
      </c>
      <c r="BE4" s="231">
        <v>1</v>
      </c>
      <c r="BF4" s="237" t="str">
        <f>VLOOKUP(BE4,'Códigos 2'!$A$1:$B$12,2,FALSE)</f>
        <v xml:space="preserve"> Carpeta Asfáltica (CA)</v>
      </c>
      <c r="BG4" s="238">
        <v>5</v>
      </c>
      <c r="BH4" s="239">
        <v>15.1</v>
      </c>
      <c r="BI4" s="231">
        <v>1</v>
      </c>
      <c r="BJ4" s="231" t="str">
        <f t="shared" si="15"/>
        <v>Pavimentado</v>
      </c>
      <c r="BK4" s="240">
        <v>0.9</v>
      </c>
      <c r="BL4" s="231">
        <v>60</v>
      </c>
      <c r="BM4" s="231">
        <v>17452</v>
      </c>
      <c r="BN4" s="231">
        <v>5</v>
      </c>
      <c r="BO4" s="237" t="str">
        <f t="shared" si="16"/>
        <v>Alineamiento recto o con curvas tan suaves que no exigen una reducción significativa en la velocidad promedio normal de recorrido.</v>
      </c>
      <c r="BP4" s="231">
        <v>4</v>
      </c>
      <c r="BQ4" s="237" t="str">
        <f t="shared" si="17"/>
        <v>Pendientes generalmente menores del 3% pero con algunas cuestas de corta longitud de hasta el 5%.</v>
      </c>
      <c r="BR4" s="231">
        <v>5</v>
      </c>
      <c r="BS4" s="231">
        <v>5</v>
      </c>
      <c r="BT4" s="237" t="str">
        <f t="shared" si="18"/>
        <v>Superficie de los espaldones firme y regular, y donde se puede utilizar el ancho como fue construido originalmente.</v>
      </c>
      <c r="BU4" s="231">
        <v>5</v>
      </c>
      <c r="BV4" s="237" t="str">
        <f t="shared" si="19"/>
        <v xml:space="preserve">Las señales son completamente adecuadas en número y ubicación, </v>
      </c>
      <c r="BW4" s="231">
        <v>5</v>
      </c>
      <c r="BX4" s="237" t="str">
        <f t="shared" si="20"/>
        <v>Todas las alcantarillas y cunetas están bastante limpias y funcionan debidamente.</v>
      </c>
      <c r="BY4" s="231">
        <v>4</v>
      </c>
      <c r="BZ4" s="237" t="str">
        <f t="shared" si="21"/>
        <v>Superficie generalmente lisa, pero con unas pequeñas corrugaciones u otras irregularidades aisladas, o con baches pequeños superficiales.</v>
      </c>
      <c r="CA4" s="231">
        <v>5</v>
      </c>
      <c r="CB4" s="237" t="str">
        <f t="shared" si="22"/>
        <v>No existen evidencias de fallas en la estructura del pavimento, con la posible excepción de algunas en la superficie de ruedo.</v>
      </c>
      <c r="CC4" s="231">
        <f t="shared" si="23"/>
        <v>50.418391699999994</v>
      </c>
      <c r="CD4" s="229"/>
      <c r="CE4" s="229"/>
      <c r="CF4" s="270"/>
    </row>
    <row r="5" spans="1:84" ht="69.95" customHeight="1" thickBot="1" x14ac:dyDescent="0.2">
      <c r="A5" s="217">
        <v>20</v>
      </c>
      <c r="B5" s="269">
        <v>10010</v>
      </c>
      <c r="C5" s="231">
        <v>10</v>
      </c>
      <c r="D5" s="231">
        <v>1</v>
      </c>
      <c r="E5" s="232" t="s">
        <v>202</v>
      </c>
      <c r="F5" s="231">
        <v>11</v>
      </c>
      <c r="G5" s="231">
        <v>2</v>
      </c>
      <c r="H5" s="230" t="str">
        <f t="shared" si="0"/>
        <v>Primaria</v>
      </c>
      <c r="I5" s="230">
        <v>1</v>
      </c>
      <c r="J5" s="229" t="str">
        <f t="shared" si="1"/>
        <v>Red de Alta Capacidad</v>
      </c>
      <c r="K5" s="260">
        <f t="shared" si="2"/>
        <v>10.29</v>
      </c>
      <c r="L5" s="234">
        <f t="shared" si="3"/>
        <v>43.09</v>
      </c>
      <c r="M5" s="233"/>
      <c r="N5" s="233"/>
      <c r="O5" s="233"/>
      <c r="P5" s="260">
        <f t="shared" si="4"/>
        <v>0</v>
      </c>
      <c r="Q5" s="233">
        <v>10.29</v>
      </c>
      <c r="R5" s="233"/>
      <c r="S5" s="233"/>
      <c r="T5" s="260">
        <f t="shared" si="5"/>
        <v>10.29</v>
      </c>
      <c r="U5" s="233"/>
      <c r="V5" s="233"/>
      <c r="W5" s="233"/>
      <c r="X5" s="233">
        <f t="shared" si="6"/>
        <v>0</v>
      </c>
      <c r="Y5" s="233"/>
      <c r="Z5" s="233"/>
      <c r="AA5" s="233"/>
      <c r="AB5" s="233">
        <f t="shared" si="7"/>
        <v>0</v>
      </c>
      <c r="AC5" s="233">
        <f t="shared" si="8"/>
        <v>10.29</v>
      </c>
      <c r="AD5" s="233"/>
      <c r="AE5" s="233"/>
      <c r="AF5" s="233"/>
      <c r="AG5" s="233">
        <f t="shared" si="9"/>
        <v>0</v>
      </c>
      <c r="AH5" s="233"/>
      <c r="AI5" s="233"/>
      <c r="AJ5" s="233"/>
      <c r="AK5" s="233">
        <f t="shared" si="10"/>
        <v>0</v>
      </c>
      <c r="AL5" s="233"/>
      <c r="AM5" s="233"/>
      <c r="AN5" s="233"/>
      <c r="AO5" s="233">
        <f t="shared" si="11"/>
        <v>0</v>
      </c>
      <c r="AP5" s="233"/>
      <c r="AQ5" s="233"/>
      <c r="AR5" s="233"/>
      <c r="AS5" s="339">
        <f t="shared" si="12"/>
        <v>0</v>
      </c>
      <c r="AT5" s="233"/>
      <c r="AU5" s="233"/>
      <c r="AV5" s="233"/>
      <c r="AW5" s="260">
        <f t="shared" si="13"/>
        <v>0</v>
      </c>
      <c r="AX5" s="235" t="s">
        <v>206</v>
      </c>
      <c r="AY5" s="236" t="s">
        <v>148</v>
      </c>
      <c r="AZ5" s="236" t="s">
        <v>149</v>
      </c>
      <c r="BA5" s="229" t="s">
        <v>207</v>
      </c>
      <c r="BB5" s="231">
        <v>0</v>
      </c>
      <c r="BC5" s="231">
        <v>4</v>
      </c>
      <c r="BD5" s="237" t="str">
        <f t="shared" si="14"/>
        <v>Montañoso (Pendientes naturales del terreno mayores a 25%)</v>
      </c>
      <c r="BE5" s="231">
        <v>1</v>
      </c>
      <c r="BF5" s="237" t="str">
        <f>VLOOKUP(BE5,'Códigos 2'!$A$1:$B$12,2,FALSE)</f>
        <v xml:space="preserve"> Carpeta Asfáltica (CA)</v>
      </c>
      <c r="BG5" s="238">
        <v>2</v>
      </c>
      <c r="BH5" s="239">
        <v>6.2</v>
      </c>
      <c r="BI5" s="231">
        <v>0</v>
      </c>
      <c r="BJ5" s="231" t="str">
        <f t="shared" si="15"/>
        <v>No existe</v>
      </c>
      <c r="BK5" s="240">
        <v>0</v>
      </c>
      <c r="BL5" s="231">
        <v>50</v>
      </c>
      <c r="BM5" s="231">
        <v>3470</v>
      </c>
      <c r="BN5" s="231">
        <v>3</v>
      </c>
      <c r="BO5" s="237" t="str">
        <f t="shared" si="16"/>
        <v>Alineamiento algo sinuoso, pero con curvas cerradas que son aparentes y consistentes con las gradientes y las demás características del camino y del terreno que se atraviesa.</v>
      </c>
      <c r="BP5" s="231">
        <v>1</v>
      </c>
      <c r="BQ5" s="237" t="str">
        <f t="shared" si="17"/>
        <v xml:space="preserve">Pendientes sostenidas en exceso del 7% en casi todo el tramo. </v>
      </c>
      <c r="BR5" s="231">
        <v>1</v>
      </c>
      <c r="BS5" s="231">
        <v>0</v>
      </c>
      <c r="BT5" s="237" t="b">
        <f t="shared" si="18"/>
        <v>0</v>
      </c>
      <c r="BU5" s="231">
        <v>5</v>
      </c>
      <c r="BV5" s="237" t="str">
        <f t="shared" si="19"/>
        <v xml:space="preserve">Las señales son completamente adecuadas en número y ubicación, </v>
      </c>
      <c r="BW5" s="231">
        <v>4</v>
      </c>
      <c r="BX5" s="237" t="str">
        <f t="shared" si="20"/>
        <v>La mayoría de las alcantarillas y cunetas aparentemente funcionan bien, pero existen indicaciones en algunos sitios de que el agua se estanca.</v>
      </c>
      <c r="BY5" s="231">
        <v>5</v>
      </c>
      <c r="BZ5" s="237" t="str">
        <f t="shared" si="21"/>
        <v>Superficie lisa, sin baches ni irregularidades notables.</v>
      </c>
      <c r="CA5" s="231">
        <v>5</v>
      </c>
      <c r="CB5" s="237" t="str">
        <f t="shared" si="22"/>
        <v>No existen evidencias de fallas en la estructura del pavimento, con la posible excepción de algunas en la superficie de ruedo.</v>
      </c>
      <c r="CC5" s="231">
        <f t="shared" si="23"/>
        <v>13.032799499999998</v>
      </c>
      <c r="CD5" s="229" t="s">
        <v>208</v>
      </c>
      <c r="CE5" s="229" t="s">
        <v>195</v>
      </c>
      <c r="CF5" s="270" t="s">
        <v>209</v>
      </c>
    </row>
    <row r="6" spans="1:84" ht="69.95" customHeight="1" thickBot="1" x14ac:dyDescent="0.2">
      <c r="A6" s="217">
        <v>19</v>
      </c>
      <c r="B6" s="269">
        <v>10020</v>
      </c>
      <c r="C6" s="231">
        <v>10</v>
      </c>
      <c r="D6" s="231">
        <v>1</v>
      </c>
      <c r="E6" s="232" t="s">
        <v>202</v>
      </c>
      <c r="F6" s="231">
        <v>11</v>
      </c>
      <c r="G6" s="231">
        <v>2</v>
      </c>
      <c r="H6" s="230" t="str">
        <f t="shared" si="0"/>
        <v>Primaria</v>
      </c>
      <c r="I6" s="230">
        <v>1</v>
      </c>
      <c r="J6" s="229" t="str">
        <f t="shared" si="1"/>
        <v>Red de Alta Capacidad</v>
      </c>
      <c r="K6" s="260">
        <f t="shared" si="2"/>
        <v>26.16</v>
      </c>
      <c r="L6" s="234">
        <f t="shared" si="3"/>
        <v>69.25</v>
      </c>
      <c r="M6" s="233"/>
      <c r="N6" s="233"/>
      <c r="O6" s="233"/>
      <c r="P6" s="260">
        <f t="shared" si="4"/>
        <v>0</v>
      </c>
      <c r="Q6" s="233">
        <v>26.16</v>
      </c>
      <c r="R6" s="233"/>
      <c r="S6" s="233"/>
      <c r="T6" s="260">
        <f t="shared" si="5"/>
        <v>26.16</v>
      </c>
      <c r="U6" s="233"/>
      <c r="V6" s="233"/>
      <c r="W6" s="233"/>
      <c r="X6" s="233">
        <f t="shared" si="6"/>
        <v>0</v>
      </c>
      <c r="Y6" s="233"/>
      <c r="Z6" s="233"/>
      <c r="AA6" s="233"/>
      <c r="AB6" s="233">
        <f t="shared" si="7"/>
        <v>0</v>
      </c>
      <c r="AC6" s="233">
        <f t="shared" si="8"/>
        <v>26.16</v>
      </c>
      <c r="AD6" s="233"/>
      <c r="AE6" s="233"/>
      <c r="AF6" s="233"/>
      <c r="AG6" s="233">
        <f t="shared" si="9"/>
        <v>0</v>
      </c>
      <c r="AH6" s="233"/>
      <c r="AI6" s="233"/>
      <c r="AJ6" s="233"/>
      <c r="AK6" s="233">
        <f t="shared" si="10"/>
        <v>0</v>
      </c>
      <c r="AL6" s="233"/>
      <c r="AM6" s="233"/>
      <c r="AN6" s="233"/>
      <c r="AO6" s="233">
        <f t="shared" si="11"/>
        <v>0</v>
      </c>
      <c r="AP6" s="233"/>
      <c r="AQ6" s="233"/>
      <c r="AR6" s="233"/>
      <c r="AS6" s="339">
        <f t="shared" si="12"/>
        <v>0</v>
      </c>
      <c r="AT6" s="233"/>
      <c r="AU6" s="233"/>
      <c r="AV6" s="233"/>
      <c r="AW6" s="260">
        <f t="shared" si="13"/>
        <v>0</v>
      </c>
      <c r="AX6" s="235" t="s">
        <v>203</v>
      </c>
      <c r="AY6" s="236" t="s">
        <v>148</v>
      </c>
      <c r="AZ6" s="236" t="s">
        <v>149</v>
      </c>
      <c r="BA6" s="229" t="s">
        <v>72</v>
      </c>
      <c r="BB6" s="231">
        <v>0</v>
      </c>
      <c r="BC6" s="231">
        <v>4</v>
      </c>
      <c r="BD6" s="237" t="str">
        <f t="shared" si="14"/>
        <v>Montañoso (Pendientes naturales del terreno mayores a 25%)</v>
      </c>
      <c r="BE6" s="231">
        <v>1</v>
      </c>
      <c r="BF6" s="237" t="str">
        <f>VLOOKUP(BE6,'Códigos 2'!$A$1:$B$12,2,FALSE)</f>
        <v xml:space="preserve"> Carpeta Asfáltica (CA)</v>
      </c>
      <c r="BG6" s="238">
        <v>2</v>
      </c>
      <c r="BH6" s="239">
        <v>6.2</v>
      </c>
      <c r="BI6" s="231">
        <v>0</v>
      </c>
      <c r="BJ6" s="231" t="str">
        <f t="shared" si="15"/>
        <v>No existe</v>
      </c>
      <c r="BK6" s="240">
        <v>0</v>
      </c>
      <c r="BL6" s="231">
        <v>50</v>
      </c>
      <c r="BM6" s="231">
        <v>1838</v>
      </c>
      <c r="BN6" s="231">
        <v>3</v>
      </c>
      <c r="BO6" s="237" t="str">
        <f t="shared" si="16"/>
        <v>Alineamiento algo sinuoso, pero con curvas cerradas que son aparentes y consistentes con las gradientes y las demás características del camino y del terreno que se atraviesa.</v>
      </c>
      <c r="BP6" s="231">
        <v>1</v>
      </c>
      <c r="BQ6" s="237" t="str">
        <f t="shared" si="17"/>
        <v xml:space="preserve">Pendientes sostenidas en exceso del 7% en casi todo el tramo. </v>
      </c>
      <c r="BR6" s="231">
        <v>1</v>
      </c>
      <c r="BS6" s="231">
        <v>0</v>
      </c>
      <c r="BT6" s="237" t="b">
        <f t="shared" si="18"/>
        <v>0</v>
      </c>
      <c r="BU6" s="231">
        <v>5</v>
      </c>
      <c r="BV6" s="237" t="str">
        <f t="shared" si="19"/>
        <v xml:space="preserve">Las señales son completamente adecuadas en número y ubicación, </v>
      </c>
      <c r="BW6" s="231">
        <v>4</v>
      </c>
      <c r="BX6" s="237" t="str">
        <f t="shared" si="20"/>
        <v>La mayoría de las alcantarillas y cunetas aparentemente funcionan bien, pero existen indicaciones en algunos sitios de que el agua se estanca.</v>
      </c>
      <c r="BY6" s="231">
        <v>5</v>
      </c>
      <c r="BZ6" s="237" t="str">
        <f t="shared" si="21"/>
        <v>Superficie lisa, sin baches ni irregularidades notables.</v>
      </c>
      <c r="CA6" s="231">
        <v>5</v>
      </c>
      <c r="CB6" s="237" t="str">
        <f t="shared" si="22"/>
        <v>No existen evidencias de fallas en la estructura del pavimento, con la posible excepción de algunas en la superficie de ruedo.</v>
      </c>
      <c r="CC6" s="231">
        <f t="shared" si="23"/>
        <v>17.5499592</v>
      </c>
      <c r="CD6" s="229" t="s">
        <v>204</v>
      </c>
      <c r="CE6" s="229" t="s">
        <v>195</v>
      </c>
      <c r="CF6" s="270" t="s">
        <v>205</v>
      </c>
    </row>
    <row r="7" spans="1:84" ht="69.95" customHeight="1" thickBot="1" x14ac:dyDescent="0.2">
      <c r="A7" s="217">
        <v>17</v>
      </c>
      <c r="B7" s="269">
        <v>10030</v>
      </c>
      <c r="C7" s="231">
        <v>1</v>
      </c>
      <c r="D7" s="231">
        <v>1</v>
      </c>
      <c r="E7" s="232" t="s">
        <v>95</v>
      </c>
      <c r="F7" s="231">
        <v>3</v>
      </c>
      <c r="G7" s="231">
        <v>2</v>
      </c>
      <c r="H7" s="230" t="str">
        <f t="shared" si="0"/>
        <v>Primaria</v>
      </c>
      <c r="I7" s="230">
        <v>1</v>
      </c>
      <c r="J7" s="229" t="str">
        <f t="shared" si="1"/>
        <v>Red de Alta Capacidad</v>
      </c>
      <c r="K7" s="260">
        <f t="shared" si="2"/>
        <v>12.47</v>
      </c>
      <c r="L7" s="234">
        <f t="shared" si="3"/>
        <v>81.72</v>
      </c>
      <c r="M7" s="233"/>
      <c r="N7" s="233"/>
      <c r="O7" s="233"/>
      <c r="P7" s="260">
        <f t="shared" si="4"/>
        <v>0</v>
      </c>
      <c r="Q7" s="233">
        <v>12.47</v>
      </c>
      <c r="R7" s="233"/>
      <c r="S7" s="233"/>
      <c r="T7" s="260">
        <f t="shared" si="5"/>
        <v>12.47</v>
      </c>
      <c r="U7" s="233"/>
      <c r="V7" s="233"/>
      <c r="W7" s="233"/>
      <c r="X7" s="233">
        <f t="shared" si="6"/>
        <v>0</v>
      </c>
      <c r="Y7" s="233"/>
      <c r="Z7" s="233"/>
      <c r="AA7" s="233"/>
      <c r="AB7" s="233">
        <f t="shared" si="7"/>
        <v>0</v>
      </c>
      <c r="AC7" s="233">
        <f t="shared" si="8"/>
        <v>12.47</v>
      </c>
      <c r="AD7" s="233"/>
      <c r="AE7" s="233"/>
      <c r="AF7" s="233"/>
      <c r="AG7" s="233">
        <f t="shared" si="9"/>
        <v>0</v>
      </c>
      <c r="AH7" s="233"/>
      <c r="AI7" s="233"/>
      <c r="AJ7" s="233"/>
      <c r="AK7" s="233">
        <f t="shared" si="10"/>
        <v>0</v>
      </c>
      <c r="AL7" s="233"/>
      <c r="AM7" s="233"/>
      <c r="AN7" s="233"/>
      <c r="AO7" s="233">
        <f t="shared" si="11"/>
        <v>0</v>
      </c>
      <c r="AP7" s="233"/>
      <c r="AQ7" s="233"/>
      <c r="AR7" s="233"/>
      <c r="AS7" s="339">
        <f t="shared" si="12"/>
        <v>0</v>
      </c>
      <c r="AT7" s="233"/>
      <c r="AU7" s="233"/>
      <c r="AV7" s="233"/>
      <c r="AW7" s="260">
        <f t="shared" si="13"/>
        <v>0</v>
      </c>
      <c r="AX7" s="235" t="s">
        <v>200</v>
      </c>
      <c r="AY7" s="236" t="s">
        <v>148</v>
      </c>
      <c r="AZ7" s="236" t="s">
        <v>193</v>
      </c>
      <c r="BA7" s="229" t="s">
        <v>72</v>
      </c>
      <c r="BB7" s="231">
        <v>0</v>
      </c>
      <c r="BC7" s="231">
        <v>4</v>
      </c>
      <c r="BD7" s="237" t="str">
        <f t="shared" si="14"/>
        <v>Montañoso (Pendientes naturales del terreno mayores a 25%)</v>
      </c>
      <c r="BE7" s="231">
        <v>1</v>
      </c>
      <c r="BF7" s="237" t="str">
        <f>VLOOKUP(BE7,'Códigos 2'!$A$1:$B$12,2,FALSE)</f>
        <v xml:space="preserve"> Carpeta Asfáltica (CA)</v>
      </c>
      <c r="BG7" s="238">
        <v>2</v>
      </c>
      <c r="BH7" s="239">
        <v>6.3</v>
      </c>
      <c r="BI7" s="231">
        <v>0</v>
      </c>
      <c r="BJ7" s="231" t="str">
        <f t="shared" si="15"/>
        <v>No existe</v>
      </c>
      <c r="BK7" s="240">
        <v>0</v>
      </c>
      <c r="BL7" s="231">
        <v>50</v>
      </c>
      <c r="BM7" s="231">
        <v>2135</v>
      </c>
      <c r="BN7" s="231">
        <v>3</v>
      </c>
      <c r="BO7" s="237" t="str">
        <f t="shared" si="16"/>
        <v>Alineamiento algo sinuoso, pero con curvas cerradas que son aparentes y consistentes con las gradientes y las demás características del camino y del terreno que se atraviesa.</v>
      </c>
      <c r="BP7" s="231">
        <v>2</v>
      </c>
      <c r="BQ7" s="237" t="str">
        <f t="shared" si="17"/>
        <v>Pendientes sostenidas entre 5 y 8% sobre una buena parte del tramo, condición que afecta en forma marcada la velocidad de recorrido y, cuando hay bastante tránsito, provoca frecuentes colas de vehículos detrás de los vehículos pesados.</v>
      </c>
      <c r="BR7" s="231">
        <v>1</v>
      </c>
      <c r="BS7" s="231">
        <v>4</v>
      </c>
      <c r="BT7" s="237" t="str">
        <f t="shared" si="18"/>
        <v>Superficie generalmente firme y utilizable en todo tiempo, pero con algunos tramos cortos en que el ancho inicial ha sido reducido por erosión u otras causas.</v>
      </c>
      <c r="BU7" s="231">
        <v>3</v>
      </c>
      <c r="BV7" s="237" t="str">
        <f t="shared" si="19"/>
        <v>El señalamiento es regular en cuanto a cantidad y ubicación, siendo notable la falta de algunas señales de precaución y de guía.</v>
      </c>
      <c r="BW7" s="231">
        <v>4</v>
      </c>
      <c r="BX7" s="237" t="str">
        <f t="shared" si="20"/>
        <v>La mayoría de las alcantarillas y cunetas aparentemente funcionan bien, pero existen indicaciones en algunos sitios de que el agua se estanca.</v>
      </c>
      <c r="BY7" s="231">
        <v>5</v>
      </c>
      <c r="BZ7" s="237" t="str">
        <f t="shared" si="21"/>
        <v>Superficie lisa, sin baches ni irregularidades notables.</v>
      </c>
      <c r="CA7" s="231">
        <v>5</v>
      </c>
      <c r="CB7" s="237" t="str">
        <f t="shared" si="22"/>
        <v>No existen evidencias de fallas en la estructura del pavimento, con la posible excepción de algunas en la superficie de ruedo.</v>
      </c>
      <c r="CC7" s="231">
        <f t="shared" si="23"/>
        <v>9.7175592500000008</v>
      </c>
      <c r="CD7" s="229"/>
      <c r="CE7" s="229"/>
      <c r="CF7" s="270"/>
    </row>
    <row r="8" spans="1:84" ht="69.95" customHeight="1" thickBot="1" x14ac:dyDescent="0.2">
      <c r="A8" s="217">
        <v>14</v>
      </c>
      <c r="B8" s="269">
        <v>10041</v>
      </c>
      <c r="C8" s="231">
        <v>1</v>
      </c>
      <c r="D8" s="231">
        <v>1</v>
      </c>
      <c r="E8" s="232">
        <v>3</v>
      </c>
      <c r="F8" s="231">
        <v>8</v>
      </c>
      <c r="G8" s="231">
        <v>2</v>
      </c>
      <c r="H8" s="230" t="str">
        <f t="shared" si="0"/>
        <v>Primaria</v>
      </c>
      <c r="I8" s="230">
        <v>1</v>
      </c>
      <c r="J8" s="229" t="str">
        <f t="shared" si="1"/>
        <v>Red de Alta Capacidad</v>
      </c>
      <c r="K8" s="260">
        <f t="shared" si="2"/>
        <v>4.6950000000000003</v>
      </c>
      <c r="L8" s="234">
        <f t="shared" si="3"/>
        <v>86.414999999999992</v>
      </c>
      <c r="M8" s="233"/>
      <c r="N8" s="233"/>
      <c r="O8" s="233"/>
      <c r="P8" s="260">
        <f t="shared" si="4"/>
        <v>0</v>
      </c>
      <c r="Q8" s="233">
        <v>4.6950000000000003</v>
      </c>
      <c r="R8" s="233"/>
      <c r="S8" s="233"/>
      <c r="T8" s="260">
        <f t="shared" si="5"/>
        <v>4.6950000000000003</v>
      </c>
      <c r="U8" s="233"/>
      <c r="V8" s="233"/>
      <c r="W8" s="233"/>
      <c r="X8" s="233">
        <f t="shared" si="6"/>
        <v>0</v>
      </c>
      <c r="Y8" s="233"/>
      <c r="Z8" s="233"/>
      <c r="AA8" s="233"/>
      <c r="AB8" s="233">
        <f t="shared" si="7"/>
        <v>0</v>
      </c>
      <c r="AC8" s="233">
        <f t="shared" si="8"/>
        <v>4.6950000000000003</v>
      </c>
      <c r="AD8" s="233"/>
      <c r="AE8" s="233"/>
      <c r="AF8" s="233"/>
      <c r="AG8" s="233">
        <f t="shared" si="9"/>
        <v>0</v>
      </c>
      <c r="AH8" s="233"/>
      <c r="AI8" s="233"/>
      <c r="AJ8" s="233"/>
      <c r="AK8" s="233">
        <f t="shared" si="10"/>
        <v>0</v>
      </c>
      <c r="AL8" s="233"/>
      <c r="AM8" s="233"/>
      <c r="AN8" s="233"/>
      <c r="AO8" s="233">
        <f t="shared" si="11"/>
        <v>0</v>
      </c>
      <c r="AP8" s="233"/>
      <c r="AQ8" s="233"/>
      <c r="AR8" s="233"/>
      <c r="AS8" s="339">
        <f t="shared" si="12"/>
        <v>0</v>
      </c>
      <c r="AT8" s="233"/>
      <c r="AU8" s="233"/>
      <c r="AV8" s="233"/>
      <c r="AW8" s="260">
        <f t="shared" si="13"/>
        <v>0</v>
      </c>
      <c r="AX8" s="235" t="s">
        <v>188</v>
      </c>
      <c r="AY8" s="236" t="s">
        <v>148</v>
      </c>
      <c r="AZ8" s="236" t="s">
        <v>189</v>
      </c>
      <c r="BA8" s="229" t="s">
        <v>72</v>
      </c>
      <c r="BB8" s="231">
        <v>0</v>
      </c>
      <c r="BC8" s="231">
        <v>4</v>
      </c>
      <c r="BD8" s="237" t="str">
        <f t="shared" si="14"/>
        <v>Montañoso (Pendientes naturales del terreno mayores a 25%)</v>
      </c>
      <c r="BE8" s="231">
        <v>1</v>
      </c>
      <c r="BF8" s="237" t="str">
        <f>VLOOKUP(BE8,'Códigos 2'!$A$1:$B$12,2,FALSE)</f>
        <v xml:space="preserve"> Carpeta Asfáltica (CA)</v>
      </c>
      <c r="BG8" s="238">
        <v>2</v>
      </c>
      <c r="BH8" s="239">
        <v>6.7</v>
      </c>
      <c r="BI8" s="231">
        <v>0</v>
      </c>
      <c r="BJ8" s="231" t="str">
        <f t="shared" si="15"/>
        <v>No existe</v>
      </c>
      <c r="BK8" s="240">
        <v>0</v>
      </c>
      <c r="BL8" s="231">
        <v>50</v>
      </c>
      <c r="BM8" s="231"/>
      <c r="BN8" s="231">
        <v>3</v>
      </c>
      <c r="BO8" s="237" t="str">
        <f t="shared" si="16"/>
        <v>Alineamiento algo sinuoso, pero con curvas cerradas que son aparentes y consistentes con las gradientes y las demás características del camino y del terreno que se atraviesa.</v>
      </c>
      <c r="BP8" s="231">
        <v>2</v>
      </c>
      <c r="BQ8" s="237" t="str">
        <f t="shared" si="17"/>
        <v>Pendientes sostenidas entre 5 y 8% sobre una buena parte del tramo, condición que afecta en forma marcada la velocidad de recorrido y, cuando hay bastante tránsito, provoca frecuentes colas de vehículos detrás de los vehículos pesados.</v>
      </c>
      <c r="BR8" s="231">
        <v>1</v>
      </c>
      <c r="BS8" s="231">
        <v>0</v>
      </c>
      <c r="BT8" s="237" t="b">
        <f t="shared" si="18"/>
        <v>0</v>
      </c>
      <c r="BU8" s="231">
        <v>5</v>
      </c>
      <c r="BV8" s="237" t="str">
        <f t="shared" si="19"/>
        <v xml:space="preserve">Las señales son completamente adecuadas en número y ubicación, </v>
      </c>
      <c r="BW8" s="231">
        <v>4</v>
      </c>
      <c r="BX8" s="237" t="str">
        <f t="shared" si="20"/>
        <v>La mayoría de las alcantarillas y cunetas aparentemente funcionan bien, pero existen indicaciones en algunos sitios de que el agua se estanca.</v>
      </c>
      <c r="BY8" s="231">
        <v>5</v>
      </c>
      <c r="BZ8" s="237" t="str">
        <f t="shared" si="21"/>
        <v>Superficie lisa, sin baches ni irregularidades notables.</v>
      </c>
      <c r="CA8" s="231">
        <v>5</v>
      </c>
      <c r="CB8" s="237" t="str">
        <f t="shared" si="22"/>
        <v>No existen evidencias de fallas en la estructura del pavimento, con la posible excepción de algunas en la superficie de ruedo.</v>
      </c>
      <c r="CC8" s="231">
        <f t="shared" si="23"/>
        <v>0</v>
      </c>
      <c r="CD8" s="229" t="s">
        <v>190</v>
      </c>
      <c r="CE8" s="229"/>
      <c r="CF8" s="270" t="s">
        <v>191</v>
      </c>
    </row>
    <row r="9" spans="1:84" ht="69.95" customHeight="1" thickBot="1" x14ac:dyDescent="0.2">
      <c r="A9" s="217">
        <v>15</v>
      </c>
      <c r="B9" s="269">
        <v>10042</v>
      </c>
      <c r="C9" s="231">
        <v>1</v>
      </c>
      <c r="D9" s="231">
        <v>1</v>
      </c>
      <c r="E9" s="232">
        <v>3</v>
      </c>
      <c r="F9" s="231">
        <v>8</v>
      </c>
      <c r="G9" s="231">
        <v>2</v>
      </c>
      <c r="H9" s="230" t="str">
        <f t="shared" si="0"/>
        <v>Primaria</v>
      </c>
      <c r="I9" s="230">
        <v>1</v>
      </c>
      <c r="J9" s="229" t="str">
        <f t="shared" si="1"/>
        <v>Red de Alta Capacidad</v>
      </c>
      <c r="K9" s="260">
        <f t="shared" si="2"/>
        <v>7.1849999999999996</v>
      </c>
      <c r="L9" s="234">
        <f t="shared" si="3"/>
        <v>93.6</v>
      </c>
      <c r="M9" s="233"/>
      <c r="N9" s="233"/>
      <c r="O9" s="233"/>
      <c r="P9" s="260">
        <f t="shared" si="4"/>
        <v>0</v>
      </c>
      <c r="Q9" s="233">
        <v>0.82499999999999996</v>
      </c>
      <c r="R9" s="233">
        <v>2.1</v>
      </c>
      <c r="S9" s="233">
        <v>4.26</v>
      </c>
      <c r="T9" s="260">
        <f t="shared" si="5"/>
        <v>7.1849999999999996</v>
      </c>
      <c r="U9" s="233"/>
      <c r="V9" s="233"/>
      <c r="W9" s="233"/>
      <c r="X9" s="233">
        <f t="shared" si="6"/>
        <v>0</v>
      </c>
      <c r="Y9" s="233"/>
      <c r="Z9" s="233"/>
      <c r="AA9" s="233"/>
      <c r="AB9" s="233">
        <f t="shared" si="7"/>
        <v>0</v>
      </c>
      <c r="AC9" s="233">
        <f t="shared" si="8"/>
        <v>7.1849999999999996</v>
      </c>
      <c r="AD9" s="233"/>
      <c r="AE9" s="233"/>
      <c r="AF9" s="233"/>
      <c r="AG9" s="233">
        <f t="shared" si="9"/>
        <v>0</v>
      </c>
      <c r="AH9" s="233"/>
      <c r="AI9" s="233"/>
      <c r="AJ9" s="233"/>
      <c r="AK9" s="233">
        <f t="shared" si="10"/>
        <v>0</v>
      </c>
      <c r="AL9" s="233"/>
      <c r="AM9" s="233"/>
      <c r="AN9" s="233"/>
      <c r="AO9" s="233">
        <f t="shared" si="11"/>
        <v>0</v>
      </c>
      <c r="AP9" s="233"/>
      <c r="AQ9" s="233"/>
      <c r="AR9" s="233"/>
      <c r="AS9" s="339">
        <f t="shared" si="12"/>
        <v>0</v>
      </c>
      <c r="AT9" s="233"/>
      <c r="AU9" s="233"/>
      <c r="AV9" s="233"/>
      <c r="AW9" s="260">
        <f t="shared" si="13"/>
        <v>0</v>
      </c>
      <c r="AX9" s="235" t="s">
        <v>192</v>
      </c>
      <c r="AY9" s="236" t="s">
        <v>148</v>
      </c>
      <c r="AZ9" s="236" t="s">
        <v>193</v>
      </c>
      <c r="BA9" s="229" t="s">
        <v>72</v>
      </c>
      <c r="BB9" s="231">
        <v>0</v>
      </c>
      <c r="BC9" s="231">
        <v>4</v>
      </c>
      <c r="BD9" s="237" t="str">
        <f t="shared" si="14"/>
        <v>Montañoso (Pendientes naturales del terreno mayores a 25%)</v>
      </c>
      <c r="BE9" s="231">
        <v>1</v>
      </c>
      <c r="BF9" s="237" t="str">
        <f>VLOOKUP(BE9,'Códigos 2'!$A$1:$B$12,2,FALSE)</f>
        <v xml:space="preserve"> Carpeta Asfáltica (CA)</v>
      </c>
      <c r="BG9" s="238">
        <v>2</v>
      </c>
      <c r="BH9" s="239">
        <v>6</v>
      </c>
      <c r="BI9" s="231">
        <v>1</v>
      </c>
      <c r="BJ9" s="231" t="str">
        <f t="shared" si="15"/>
        <v>Pavimentado</v>
      </c>
      <c r="BK9" s="240">
        <v>0.5</v>
      </c>
      <c r="BL9" s="231">
        <v>50</v>
      </c>
      <c r="BM9" s="231"/>
      <c r="BN9" s="231">
        <v>3</v>
      </c>
      <c r="BO9" s="237" t="str">
        <f t="shared" si="16"/>
        <v>Alineamiento algo sinuoso, pero con curvas cerradas que son aparentes y consistentes con las gradientes y las demás características del camino y del terreno que se atraviesa.</v>
      </c>
      <c r="BP9" s="231">
        <v>2</v>
      </c>
      <c r="BQ9" s="237" t="str">
        <f t="shared" si="17"/>
        <v>Pendientes sostenidas entre 5 y 8% sobre una buena parte del tramo, condición que afecta en forma marcada la velocidad de recorrido y, cuando hay bastante tránsito, provoca frecuentes colas de vehículos detrás de los vehículos pesados.</v>
      </c>
      <c r="BR9" s="231">
        <v>1</v>
      </c>
      <c r="BS9" s="231">
        <v>4</v>
      </c>
      <c r="BT9" s="237" t="str">
        <f t="shared" si="18"/>
        <v>Superficie generalmente firme y utilizable en todo tiempo, pero con algunos tramos cortos en que el ancho inicial ha sido reducido por erosión u otras causas.</v>
      </c>
      <c r="BU9" s="231">
        <v>5</v>
      </c>
      <c r="BV9" s="237" t="str">
        <f t="shared" si="19"/>
        <v xml:space="preserve">Las señales son completamente adecuadas en número y ubicación, </v>
      </c>
      <c r="BW9" s="231">
        <v>4</v>
      </c>
      <c r="BX9" s="237" t="str">
        <f t="shared" si="20"/>
        <v>La mayoría de las alcantarillas y cunetas aparentemente funcionan bien, pero existen indicaciones en algunos sitios de que el agua se estanca.</v>
      </c>
      <c r="BY9" s="231">
        <v>2</v>
      </c>
      <c r="BZ9" s="237" t="str">
        <f t="shared" si="21"/>
        <v>Superficie muy irregular o con baches extensos y frecuentes (o material suelto, en caso de superficies no pavimentadas).</v>
      </c>
      <c r="CA9" s="231">
        <v>4</v>
      </c>
      <c r="CB9" s="237" t="str">
        <f t="shared" si="22"/>
        <v>Existen huellas o corrugaciones que se derivan por debajo de la superficie de ruedo, pero que son aisladas y de poca extensión.</v>
      </c>
      <c r="CC9" s="231">
        <f t="shared" si="23"/>
        <v>0</v>
      </c>
      <c r="CD9" s="229" t="s">
        <v>194</v>
      </c>
      <c r="CE9" s="229" t="s">
        <v>195</v>
      </c>
      <c r="CF9" s="270" t="s">
        <v>196</v>
      </c>
    </row>
    <row r="10" spans="1:84" ht="69.95" customHeight="1" thickBot="1" x14ac:dyDescent="0.2">
      <c r="A10" s="217"/>
      <c r="B10" s="269">
        <v>10051</v>
      </c>
      <c r="C10" s="231">
        <v>1</v>
      </c>
      <c r="D10" s="231">
        <v>1</v>
      </c>
      <c r="E10" s="232">
        <v>4</v>
      </c>
      <c r="F10" s="231">
        <v>1</v>
      </c>
      <c r="G10" s="231">
        <v>317</v>
      </c>
      <c r="H10" s="230" t="str">
        <f t="shared" si="0"/>
        <v>Terciaria</v>
      </c>
      <c r="I10" s="230">
        <v>4</v>
      </c>
      <c r="J10" s="229" t="str">
        <f t="shared" si="1"/>
        <v>Red Básica de Accesso</v>
      </c>
      <c r="K10" s="260">
        <f t="shared" si="2"/>
        <v>5.03</v>
      </c>
      <c r="L10" s="234">
        <f>K10</f>
        <v>5.03</v>
      </c>
      <c r="M10" s="233"/>
      <c r="N10" s="233"/>
      <c r="O10" s="233"/>
      <c r="P10" s="260">
        <f t="shared" si="4"/>
        <v>0</v>
      </c>
      <c r="Q10" s="233"/>
      <c r="R10" s="233"/>
      <c r="S10" s="233"/>
      <c r="T10" s="260">
        <f t="shared" si="5"/>
        <v>0</v>
      </c>
      <c r="U10" s="233"/>
      <c r="V10" s="233">
        <v>5.03</v>
      </c>
      <c r="W10" s="233"/>
      <c r="X10" s="233">
        <f t="shared" si="6"/>
        <v>5.03</v>
      </c>
      <c r="Y10" s="233"/>
      <c r="Z10" s="233"/>
      <c r="AA10" s="233"/>
      <c r="AB10" s="233">
        <f t="shared" si="7"/>
        <v>0</v>
      </c>
      <c r="AC10" s="233">
        <f t="shared" si="8"/>
        <v>5.03</v>
      </c>
      <c r="AD10" s="233"/>
      <c r="AE10" s="233"/>
      <c r="AF10" s="233"/>
      <c r="AG10" s="233">
        <f t="shared" si="9"/>
        <v>0</v>
      </c>
      <c r="AH10" s="233"/>
      <c r="AI10" s="233"/>
      <c r="AJ10" s="233"/>
      <c r="AK10" s="233">
        <f t="shared" si="10"/>
        <v>0</v>
      </c>
      <c r="AL10" s="233"/>
      <c r="AM10" s="233"/>
      <c r="AN10" s="233"/>
      <c r="AO10" s="233">
        <f t="shared" si="11"/>
        <v>0</v>
      </c>
      <c r="AP10" s="233"/>
      <c r="AQ10" s="233"/>
      <c r="AR10" s="233"/>
      <c r="AS10" s="339">
        <f t="shared" si="12"/>
        <v>0</v>
      </c>
      <c r="AT10" s="233"/>
      <c r="AU10" s="233"/>
      <c r="AV10" s="233"/>
      <c r="AW10" s="260">
        <f t="shared" si="13"/>
        <v>0</v>
      </c>
      <c r="AX10" s="235" t="s">
        <v>2406</v>
      </c>
      <c r="AY10" s="236" t="s">
        <v>1962</v>
      </c>
      <c r="AZ10" s="236" t="s">
        <v>458</v>
      </c>
      <c r="BA10" s="229" t="s">
        <v>939</v>
      </c>
      <c r="BB10" s="231">
        <v>0</v>
      </c>
      <c r="BC10" s="231">
        <v>4</v>
      </c>
      <c r="BD10" s="237" t="str">
        <f t="shared" si="14"/>
        <v>Montañoso (Pendientes naturales del terreno mayores a 25%)</v>
      </c>
      <c r="BE10" s="231">
        <v>2</v>
      </c>
      <c r="BF10" s="237" t="str">
        <f>VLOOKUP(BE10,'Códigos 2'!$A$1:$B$12,2,FALSE)</f>
        <v xml:space="preserve">Tratamiento superficial múltiple (TSM) </v>
      </c>
      <c r="BG10" s="238">
        <v>2</v>
      </c>
      <c r="BH10" s="239">
        <v>5</v>
      </c>
      <c r="BI10" s="231">
        <v>0</v>
      </c>
      <c r="BJ10" s="231" t="str">
        <f t="shared" si="15"/>
        <v>No existe</v>
      </c>
      <c r="BK10" s="240">
        <v>0</v>
      </c>
      <c r="BL10" s="231">
        <v>35</v>
      </c>
      <c r="BM10" s="231"/>
      <c r="BN10" s="231">
        <v>2</v>
      </c>
      <c r="BO10" s="237" t="str">
        <f t="shared" si="16"/>
        <v>Curvas cerradas frecuentes y, por lo general, inconsistentes con el terreno y la clase de carretera.</v>
      </c>
      <c r="BP10" s="231">
        <v>1</v>
      </c>
      <c r="BQ10" s="237" t="str">
        <f t="shared" si="17"/>
        <v xml:space="preserve">Pendientes sostenidas en exceso del 7% en casi todo el tramo. </v>
      </c>
      <c r="BR10" s="231">
        <v>1</v>
      </c>
      <c r="BS10" s="231">
        <v>0</v>
      </c>
      <c r="BT10" s="237" t="b">
        <f t="shared" si="18"/>
        <v>0</v>
      </c>
      <c r="BU10" s="231">
        <v>3</v>
      </c>
      <c r="BV10" s="237" t="str">
        <f t="shared" si="19"/>
        <v>El señalamiento es regular en cuanto a cantidad y ubicación, siendo notable la falta de algunas señales de precaución y de guía.</v>
      </c>
      <c r="BW10" s="231">
        <v>3</v>
      </c>
      <c r="BX10" s="237" t="str">
        <f t="shared" si="20"/>
        <v>Parece que algunas alcantarillas o cunetas no tienen capacidad hidráulica suficiente, por la erosión o socavación aparente.</v>
      </c>
      <c r="BY10" s="231">
        <v>3</v>
      </c>
      <c r="BZ10" s="237" t="str">
        <f t="shared" si="21"/>
        <v>Superficie con frecuentes baches o irregularidades .</v>
      </c>
      <c r="CA10" s="231">
        <v>4</v>
      </c>
      <c r="CB10" s="237" t="str">
        <f t="shared" si="22"/>
        <v>Existen huellas o corrugaciones que se derivan por debajo de la superficie de ruedo, pero que son aisladas y de poca extensión.</v>
      </c>
      <c r="CC10" s="231">
        <f t="shared" si="23"/>
        <v>0</v>
      </c>
      <c r="CD10" s="229"/>
      <c r="CE10" s="229"/>
      <c r="CF10" s="270"/>
    </row>
    <row r="11" spans="1:84" ht="69.95" customHeight="1" thickBot="1" x14ac:dyDescent="0.2">
      <c r="A11" s="217"/>
      <c r="B11" s="269">
        <v>10052</v>
      </c>
      <c r="C11" s="231">
        <v>1</v>
      </c>
      <c r="D11" s="231">
        <v>1</v>
      </c>
      <c r="E11" s="232">
        <v>4</v>
      </c>
      <c r="F11" s="231">
        <v>6</v>
      </c>
      <c r="G11" s="231">
        <v>317</v>
      </c>
      <c r="H11" s="230" t="str">
        <f t="shared" si="0"/>
        <v>Terciaria</v>
      </c>
      <c r="I11" s="230">
        <v>4</v>
      </c>
      <c r="J11" s="229" t="str">
        <f t="shared" si="1"/>
        <v>Red Básica de Accesso</v>
      </c>
      <c r="K11" s="260">
        <f t="shared" si="2"/>
        <v>4.4450000000000003</v>
      </c>
      <c r="L11" s="234">
        <f>L10+K11</f>
        <v>9.4750000000000014</v>
      </c>
      <c r="M11" s="233">
        <v>0.29499999999999998</v>
      </c>
      <c r="N11" s="233"/>
      <c r="O11" s="233"/>
      <c r="P11" s="260">
        <f t="shared" si="4"/>
        <v>0.29499999999999998</v>
      </c>
      <c r="Q11" s="233"/>
      <c r="R11" s="233"/>
      <c r="S11" s="233"/>
      <c r="T11" s="260">
        <f t="shared" si="5"/>
        <v>0</v>
      </c>
      <c r="U11" s="233"/>
      <c r="V11" s="233">
        <v>8.5000000000000006E-2</v>
      </c>
      <c r="W11" s="233"/>
      <c r="X11" s="233">
        <f t="shared" si="6"/>
        <v>8.5000000000000006E-2</v>
      </c>
      <c r="Y11" s="233"/>
      <c r="Z11" s="233"/>
      <c r="AA11" s="233"/>
      <c r="AB11" s="233">
        <f t="shared" si="7"/>
        <v>0</v>
      </c>
      <c r="AC11" s="233">
        <f t="shared" si="8"/>
        <v>8.5000000000000006E-2</v>
      </c>
      <c r="AD11" s="233"/>
      <c r="AE11" s="233">
        <v>4.0650000000000004</v>
      </c>
      <c r="AF11" s="233"/>
      <c r="AG11" s="233">
        <f t="shared" si="9"/>
        <v>4.0650000000000004</v>
      </c>
      <c r="AH11" s="233"/>
      <c r="AI11" s="233"/>
      <c r="AJ11" s="233"/>
      <c r="AK11" s="233">
        <f t="shared" si="10"/>
        <v>0</v>
      </c>
      <c r="AL11" s="233"/>
      <c r="AM11" s="233"/>
      <c r="AN11" s="233"/>
      <c r="AO11" s="233">
        <f t="shared" si="11"/>
        <v>0</v>
      </c>
      <c r="AP11" s="233"/>
      <c r="AQ11" s="233"/>
      <c r="AR11" s="233"/>
      <c r="AS11" s="339">
        <f t="shared" si="12"/>
        <v>0</v>
      </c>
      <c r="AT11" s="233"/>
      <c r="AU11" s="233"/>
      <c r="AV11" s="233"/>
      <c r="AW11" s="260">
        <f t="shared" si="13"/>
        <v>0</v>
      </c>
      <c r="AX11" s="235" t="s">
        <v>2407</v>
      </c>
      <c r="AY11" s="236" t="s">
        <v>1962</v>
      </c>
      <c r="AZ11" s="236" t="s">
        <v>458</v>
      </c>
      <c r="BA11" s="229" t="s">
        <v>945</v>
      </c>
      <c r="BB11" s="231">
        <v>0</v>
      </c>
      <c r="BC11" s="231">
        <v>4</v>
      </c>
      <c r="BD11" s="237" t="str">
        <f t="shared" si="14"/>
        <v>Montañoso (Pendientes naturales del terreno mayores a 25%)</v>
      </c>
      <c r="BE11" s="231">
        <v>8</v>
      </c>
      <c r="BF11" s="237" t="str">
        <f>VLOOKUP(BE11,'Códigos 2'!$A$1:$B$12,2,FALSE)</f>
        <v xml:space="preserve">Material producto del perfilado de pavimentos asfálticos </v>
      </c>
      <c r="BG11" s="238">
        <v>1</v>
      </c>
      <c r="BH11" s="239">
        <v>4.8</v>
      </c>
      <c r="BI11" s="231">
        <v>0</v>
      </c>
      <c r="BJ11" s="231" t="str">
        <f t="shared" si="15"/>
        <v>No existe</v>
      </c>
      <c r="BK11" s="240">
        <v>0</v>
      </c>
      <c r="BL11" s="231">
        <v>35</v>
      </c>
      <c r="BM11" s="231"/>
      <c r="BN11" s="231">
        <v>2</v>
      </c>
      <c r="BO11" s="237" t="str">
        <f t="shared" si="16"/>
        <v>Curvas cerradas frecuentes y, por lo general, inconsistentes con el terreno y la clase de carretera.</v>
      </c>
      <c r="BP11" s="231">
        <v>1</v>
      </c>
      <c r="BQ11" s="237" t="str">
        <f t="shared" si="17"/>
        <v xml:space="preserve">Pendientes sostenidas en exceso del 7% en casi todo el tramo. </v>
      </c>
      <c r="BR11" s="231">
        <v>1</v>
      </c>
      <c r="BS11" s="231">
        <v>0</v>
      </c>
      <c r="BT11" s="237" t="b">
        <f t="shared" si="18"/>
        <v>0</v>
      </c>
      <c r="BU11" s="231">
        <v>3</v>
      </c>
      <c r="BV11" s="237" t="str">
        <f t="shared" si="19"/>
        <v>El señalamiento es regular en cuanto a cantidad y ubicación, siendo notable la falta de algunas señales de precaución y de guía.</v>
      </c>
      <c r="BW11" s="231">
        <v>4</v>
      </c>
      <c r="BX11" s="237" t="str">
        <f t="shared" si="20"/>
        <v>La mayoría de las alcantarillas y cunetas aparentemente funcionan bien, pero existen indicaciones en algunos sitios de que el agua se estanca.</v>
      </c>
      <c r="BY11" s="231">
        <v>3</v>
      </c>
      <c r="BZ11" s="237" t="str">
        <f t="shared" si="21"/>
        <v>Superficie con frecuentes baches o irregularidades .</v>
      </c>
      <c r="CA11" s="231">
        <v>4</v>
      </c>
      <c r="CB11" s="237" t="str">
        <f t="shared" si="22"/>
        <v>Existen huellas o corrugaciones que se derivan por debajo de la superficie de ruedo, pero que son aisladas y de poca extensión.</v>
      </c>
      <c r="CC11" s="231">
        <f t="shared" si="23"/>
        <v>0</v>
      </c>
      <c r="CD11" s="229"/>
      <c r="CE11" s="229"/>
      <c r="CF11" s="270"/>
    </row>
    <row r="12" spans="1:84" ht="69.95" customHeight="1" thickBot="1" x14ac:dyDescent="0.2">
      <c r="A12" s="217"/>
      <c r="B12" s="269">
        <v>10060</v>
      </c>
      <c r="C12" s="231">
        <v>1</v>
      </c>
      <c r="D12" s="231">
        <v>1</v>
      </c>
      <c r="E12" s="232">
        <v>4</v>
      </c>
      <c r="F12" s="231">
        <v>8</v>
      </c>
      <c r="G12" s="231">
        <v>316</v>
      </c>
      <c r="H12" s="230" t="str">
        <f t="shared" si="0"/>
        <v>Terciaria</v>
      </c>
      <c r="I12" s="230">
        <v>3</v>
      </c>
      <c r="J12" s="229" t="str">
        <f t="shared" si="1"/>
        <v>Conectores de Integración Territorial</v>
      </c>
      <c r="K12" s="260">
        <f t="shared" si="2"/>
        <v>4.2050000000000001</v>
      </c>
      <c r="L12" s="234">
        <f>K12</f>
        <v>4.2050000000000001</v>
      </c>
      <c r="M12" s="233"/>
      <c r="N12" s="233"/>
      <c r="O12" s="233"/>
      <c r="P12" s="260">
        <f t="shared" si="4"/>
        <v>0</v>
      </c>
      <c r="Q12" s="233"/>
      <c r="R12" s="233"/>
      <c r="S12" s="233"/>
      <c r="T12" s="260">
        <f t="shared" si="5"/>
        <v>0</v>
      </c>
      <c r="U12" s="233"/>
      <c r="V12" s="233">
        <v>0.47</v>
      </c>
      <c r="W12" s="233"/>
      <c r="X12" s="233">
        <f t="shared" si="6"/>
        <v>0.47</v>
      </c>
      <c r="Y12" s="233"/>
      <c r="Z12" s="233"/>
      <c r="AA12" s="233"/>
      <c r="AB12" s="233">
        <f t="shared" si="7"/>
        <v>0</v>
      </c>
      <c r="AC12" s="233">
        <f t="shared" si="8"/>
        <v>0.47</v>
      </c>
      <c r="AD12" s="233"/>
      <c r="AE12" s="233">
        <v>3.7349999999999999</v>
      </c>
      <c r="AF12" s="233"/>
      <c r="AG12" s="233">
        <f t="shared" si="9"/>
        <v>3.7349999999999999</v>
      </c>
      <c r="AH12" s="233"/>
      <c r="AI12" s="233"/>
      <c r="AJ12" s="233"/>
      <c r="AK12" s="233">
        <f t="shared" si="10"/>
        <v>0</v>
      </c>
      <c r="AL12" s="233"/>
      <c r="AM12" s="233"/>
      <c r="AN12" s="233"/>
      <c r="AO12" s="233">
        <f t="shared" si="11"/>
        <v>0</v>
      </c>
      <c r="AP12" s="233"/>
      <c r="AQ12" s="233"/>
      <c r="AR12" s="233"/>
      <c r="AS12" s="339">
        <f t="shared" si="12"/>
        <v>0</v>
      </c>
      <c r="AT12" s="233"/>
      <c r="AU12" s="233"/>
      <c r="AV12" s="233"/>
      <c r="AW12" s="260">
        <f t="shared" si="13"/>
        <v>0</v>
      </c>
      <c r="AX12" s="235" t="s">
        <v>2402</v>
      </c>
      <c r="AY12" s="236" t="s">
        <v>609</v>
      </c>
      <c r="AZ12" s="236" t="s">
        <v>1211</v>
      </c>
      <c r="BA12" s="229" t="s">
        <v>2403</v>
      </c>
      <c r="BB12" s="231">
        <v>1</v>
      </c>
      <c r="BC12" s="231">
        <v>4</v>
      </c>
      <c r="BD12" s="237" t="str">
        <f t="shared" si="14"/>
        <v>Montañoso (Pendientes naturales del terreno mayores a 25%)</v>
      </c>
      <c r="BE12" s="231">
        <v>4</v>
      </c>
      <c r="BF12" s="237" t="str">
        <f>VLOOKUP(BE12,'Códigos 2'!$A$1:$B$12,2,FALSE)</f>
        <v>Lastre o grava</v>
      </c>
      <c r="BG12" s="238">
        <v>1</v>
      </c>
      <c r="BH12" s="239">
        <v>4.5999999999999996</v>
      </c>
      <c r="BI12" s="231">
        <v>0</v>
      </c>
      <c r="BJ12" s="231" t="str">
        <f t="shared" si="15"/>
        <v>No existe</v>
      </c>
      <c r="BK12" s="240">
        <v>0</v>
      </c>
      <c r="BL12" s="231">
        <v>35</v>
      </c>
      <c r="BM12" s="231">
        <v>61</v>
      </c>
      <c r="BN12" s="231">
        <v>2</v>
      </c>
      <c r="BO12" s="237" t="str">
        <f t="shared" si="16"/>
        <v>Curvas cerradas frecuentes y, por lo general, inconsistentes con el terreno y la clase de carretera.</v>
      </c>
      <c r="BP12" s="231">
        <v>1</v>
      </c>
      <c r="BQ12" s="237" t="str">
        <f t="shared" si="17"/>
        <v xml:space="preserve">Pendientes sostenidas en exceso del 7% en casi todo el tramo. </v>
      </c>
      <c r="BR12" s="231">
        <v>1</v>
      </c>
      <c r="BS12" s="231">
        <v>0</v>
      </c>
      <c r="BT12" s="237" t="b">
        <f t="shared" si="18"/>
        <v>0</v>
      </c>
      <c r="BU12" s="231">
        <v>3</v>
      </c>
      <c r="BV12" s="237" t="str">
        <f t="shared" si="19"/>
        <v>El señalamiento es regular en cuanto a cantidad y ubicación, siendo notable la falta de algunas señales de precaución y de guía.</v>
      </c>
      <c r="BW12" s="231">
        <v>4</v>
      </c>
      <c r="BX12" s="237" t="str">
        <f t="shared" si="20"/>
        <v>La mayoría de las alcantarillas y cunetas aparentemente funcionan bien, pero existen indicaciones en algunos sitios de que el agua se estanca.</v>
      </c>
      <c r="BY12" s="231">
        <v>3</v>
      </c>
      <c r="BZ12" s="237" t="str">
        <f t="shared" si="21"/>
        <v>Superficie con frecuentes baches o irregularidades .</v>
      </c>
      <c r="CA12" s="231">
        <v>4</v>
      </c>
      <c r="CB12" s="237" t="str">
        <f t="shared" si="22"/>
        <v>Existen huellas o corrugaciones que se derivan por debajo de la superficie de ruedo, pero que son aisladas y de poca extensión.</v>
      </c>
      <c r="CC12" s="231">
        <f t="shared" si="23"/>
        <v>9.3624324999999994E-2</v>
      </c>
      <c r="CD12" s="229"/>
      <c r="CE12" s="229"/>
      <c r="CF12" s="270"/>
    </row>
    <row r="13" spans="1:84" ht="69.95" customHeight="1" thickBot="1" x14ac:dyDescent="0.2">
      <c r="A13" s="217"/>
      <c r="B13" s="269">
        <v>10070</v>
      </c>
      <c r="C13" s="231">
        <v>1</v>
      </c>
      <c r="D13" s="231">
        <v>1</v>
      </c>
      <c r="E13" s="232">
        <v>2</v>
      </c>
      <c r="F13" s="231">
        <v>3</v>
      </c>
      <c r="G13" s="231">
        <v>27</v>
      </c>
      <c r="H13" s="230" t="str">
        <f t="shared" si="0"/>
        <v>Primaria</v>
      </c>
      <c r="I13" s="230">
        <v>1</v>
      </c>
      <c r="J13" s="229" t="str">
        <f t="shared" si="1"/>
        <v>Red de Alta Capacidad</v>
      </c>
      <c r="K13" s="260">
        <f t="shared" si="2"/>
        <v>3.6949999999999998</v>
      </c>
      <c r="L13" s="234">
        <f>L12+K13</f>
        <v>7.9</v>
      </c>
      <c r="M13" s="233"/>
      <c r="N13" s="233"/>
      <c r="O13" s="233"/>
      <c r="P13" s="260">
        <f t="shared" si="4"/>
        <v>0</v>
      </c>
      <c r="Q13" s="233">
        <v>3.6949999999999998</v>
      </c>
      <c r="R13" s="233"/>
      <c r="S13" s="233"/>
      <c r="T13" s="260">
        <f t="shared" si="5"/>
        <v>3.6949999999999998</v>
      </c>
      <c r="U13" s="233"/>
      <c r="V13" s="233"/>
      <c r="W13" s="233"/>
      <c r="X13" s="233">
        <f t="shared" si="6"/>
        <v>0</v>
      </c>
      <c r="Y13" s="233"/>
      <c r="Z13" s="233"/>
      <c r="AA13" s="233"/>
      <c r="AB13" s="233">
        <f t="shared" si="7"/>
        <v>0</v>
      </c>
      <c r="AC13" s="233">
        <f t="shared" si="8"/>
        <v>3.6949999999999998</v>
      </c>
      <c r="AD13" s="233"/>
      <c r="AE13" s="233"/>
      <c r="AF13" s="233"/>
      <c r="AG13" s="233">
        <f t="shared" si="9"/>
        <v>0</v>
      </c>
      <c r="AH13" s="233"/>
      <c r="AI13" s="233"/>
      <c r="AJ13" s="233"/>
      <c r="AK13" s="233">
        <f t="shared" si="10"/>
        <v>0</v>
      </c>
      <c r="AL13" s="233"/>
      <c r="AM13" s="233"/>
      <c r="AN13" s="233"/>
      <c r="AO13" s="233">
        <f t="shared" si="11"/>
        <v>0</v>
      </c>
      <c r="AP13" s="233"/>
      <c r="AQ13" s="233"/>
      <c r="AR13" s="233"/>
      <c r="AS13" s="339">
        <f t="shared" si="12"/>
        <v>0</v>
      </c>
      <c r="AT13" s="233"/>
      <c r="AU13" s="233"/>
      <c r="AV13" s="233"/>
      <c r="AW13" s="260">
        <f t="shared" si="13"/>
        <v>0</v>
      </c>
      <c r="AX13" s="235" t="s">
        <v>558</v>
      </c>
      <c r="AY13" s="236" t="s">
        <v>559</v>
      </c>
      <c r="AZ13" s="236" t="s">
        <v>452</v>
      </c>
      <c r="BA13" s="229"/>
      <c r="BB13" s="231">
        <v>0</v>
      </c>
      <c r="BC13" s="231">
        <v>3</v>
      </c>
      <c r="BD13" s="237" t="str">
        <f t="shared" si="14"/>
        <v>Muy Ondulado (Pendientes naturales del terreno entre 15 y 25%)</v>
      </c>
      <c r="BE13" s="231">
        <v>1</v>
      </c>
      <c r="BF13" s="237" t="str">
        <f>VLOOKUP(BE13,'Códigos 2'!$A$1:$B$12,2,FALSE)</f>
        <v xml:space="preserve"> Carpeta Asfáltica (CA)</v>
      </c>
      <c r="BG13" s="238">
        <v>5</v>
      </c>
      <c r="BH13" s="239">
        <v>18.600000000000001</v>
      </c>
      <c r="BI13" s="231">
        <v>1</v>
      </c>
      <c r="BJ13" s="231" t="str">
        <f t="shared" si="15"/>
        <v>Pavimentado</v>
      </c>
      <c r="BK13" s="240">
        <v>1.6</v>
      </c>
      <c r="BL13" s="231">
        <v>80</v>
      </c>
      <c r="BM13" s="231"/>
      <c r="BN13" s="231">
        <v>5</v>
      </c>
      <c r="BO13" s="237" t="str">
        <f t="shared" si="16"/>
        <v>Alineamiento recto o con curvas tan suaves que no exigen una reducción significativa en la velocidad promedio normal de recorrido.</v>
      </c>
      <c r="BP13" s="231">
        <v>3</v>
      </c>
      <c r="BQ13" s="237" t="str">
        <f t="shared" si="17"/>
        <v>Pendientes generalmente entre 3 y 6%, pero con una rasante ondulada y, consecuentemente, con tramos cortos de subida fuerte.</v>
      </c>
      <c r="BR13" s="231">
        <v>5</v>
      </c>
      <c r="BS13" s="231">
        <v>5</v>
      </c>
      <c r="BT13" s="237" t="str">
        <f t="shared" si="18"/>
        <v>Superficie de los espaldones firme y regular, y donde se puede utilizar el ancho como fue construido originalmente.</v>
      </c>
      <c r="BU13" s="231">
        <v>5</v>
      </c>
      <c r="BV13" s="237" t="str">
        <f t="shared" si="19"/>
        <v xml:space="preserve">Las señales son completamente adecuadas en número y ubicación, </v>
      </c>
      <c r="BW13" s="231">
        <v>5</v>
      </c>
      <c r="BX13" s="237" t="str">
        <f t="shared" si="20"/>
        <v>Todas las alcantarillas y cunetas están bastante limpias y funcionan debidamente.</v>
      </c>
      <c r="BY13" s="231">
        <v>5</v>
      </c>
      <c r="BZ13" s="237" t="str">
        <f t="shared" si="21"/>
        <v>Superficie lisa, sin baches ni irregularidades notables.</v>
      </c>
      <c r="CA13" s="231">
        <v>5</v>
      </c>
      <c r="CB13" s="237" t="str">
        <f t="shared" si="22"/>
        <v>No existen evidencias de fallas en la estructura del pavimento, con la posible excepción de algunas en la superficie de ruedo.</v>
      </c>
      <c r="CC13" s="231">
        <f t="shared" si="23"/>
        <v>0</v>
      </c>
      <c r="CD13" s="229" t="s">
        <v>560</v>
      </c>
      <c r="CE13" s="229"/>
      <c r="CF13" s="270" t="s">
        <v>561</v>
      </c>
    </row>
    <row r="14" spans="1:84" ht="69.95" customHeight="1" thickBot="1" x14ac:dyDescent="0.2">
      <c r="A14" s="217"/>
      <c r="B14" s="269">
        <v>10080</v>
      </c>
      <c r="C14" s="231">
        <v>1</v>
      </c>
      <c r="D14" s="231">
        <v>1</v>
      </c>
      <c r="E14" s="232">
        <v>9</v>
      </c>
      <c r="F14" s="231">
        <v>3</v>
      </c>
      <c r="G14" s="231">
        <v>27</v>
      </c>
      <c r="H14" s="230" t="str">
        <f t="shared" si="0"/>
        <v>Primaria</v>
      </c>
      <c r="I14" s="230">
        <v>1</v>
      </c>
      <c r="J14" s="229" t="str">
        <f t="shared" si="1"/>
        <v>Red de Alta Capacidad</v>
      </c>
      <c r="K14" s="260">
        <f t="shared" si="2"/>
        <v>6.1050000000000004</v>
      </c>
      <c r="L14" s="234">
        <f>L13+K14</f>
        <v>14.005000000000001</v>
      </c>
      <c r="M14" s="233"/>
      <c r="N14" s="233"/>
      <c r="O14" s="233"/>
      <c r="P14" s="260">
        <f t="shared" si="4"/>
        <v>0</v>
      </c>
      <c r="Q14" s="233">
        <v>6.1050000000000004</v>
      </c>
      <c r="R14" s="233"/>
      <c r="S14" s="233"/>
      <c r="T14" s="260">
        <f t="shared" si="5"/>
        <v>6.1050000000000004</v>
      </c>
      <c r="U14" s="233"/>
      <c r="V14" s="233"/>
      <c r="W14" s="233"/>
      <c r="X14" s="233">
        <f t="shared" si="6"/>
        <v>0</v>
      </c>
      <c r="Y14" s="233"/>
      <c r="Z14" s="233"/>
      <c r="AA14" s="233"/>
      <c r="AB14" s="233">
        <f t="shared" si="7"/>
        <v>0</v>
      </c>
      <c r="AC14" s="233">
        <f t="shared" si="8"/>
        <v>6.1050000000000004</v>
      </c>
      <c r="AD14" s="233"/>
      <c r="AE14" s="233"/>
      <c r="AF14" s="233"/>
      <c r="AG14" s="233">
        <f t="shared" si="9"/>
        <v>0</v>
      </c>
      <c r="AH14" s="233"/>
      <c r="AI14" s="233"/>
      <c r="AJ14" s="233"/>
      <c r="AK14" s="233">
        <f t="shared" si="10"/>
        <v>0</v>
      </c>
      <c r="AL14" s="233"/>
      <c r="AM14" s="233"/>
      <c r="AN14" s="233"/>
      <c r="AO14" s="233">
        <f t="shared" si="11"/>
        <v>0</v>
      </c>
      <c r="AP14" s="233"/>
      <c r="AQ14" s="233"/>
      <c r="AR14" s="233"/>
      <c r="AS14" s="339">
        <f t="shared" si="12"/>
        <v>0</v>
      </c>
      <c r="AT14" s="233"/>
      <c r="AU14" s="233"/>
      <c r="AV14" s="233"/>
      <c r="AW14" s="260">
        <f t="shared" si="13"/>
        <v>0</v>
      </c>
      <c r="AX14" s="235" t="s">
        <v>562</v>
      </c>
      <c r="AY14" s="236" t="s">
        <v>541</v>
      </c>
      <c r="AZ14" s="236" t="s">
        <v>452</v>
      </c>
      <c r="BA14" s="229"/>
      <c r="BB14" s="231">
        <v>0</v>
      </c>
      <c r="BC14" s="231">
        <v>2</v>
      </c>
      <c r="BD14" s="237" t="str">
        <f t="shared" si="14"/>
        <v>Algo Ondulado (Pendientes naturales del terreno entre 6 y 14%)</v>
      </c>
      <c r="BE14" s="231">
        <v>1</v>
      </c>
      <c r="BF14" s="237" t="str">
        <f>VLOOKUP(BE14,'Códigos 2'!$A$1:$B$12,2,FALSE)</f>
        <v xml:space="preserve"> Carpeta Asfáltica (CA)</v>
      </c>
      <c r="BG14" s="238">
        <v>4</v>
      </c>
      <c r="BH14" s="239">
        <v>14.6</v>
      </c>
      <c r="BI14" s="231">
        <v>1</v>
      </c>
      <c r="BJ14" s="231" t="str">
        <f t="shared" si="15"/>
        <v>Pavimentado</v>
      </c>
      <c r="BK14" s="240">
        <v>1.7</v>
      </c>
      <c r="BL14" s="231">
        <v>80</v>
      </c>
      <c r="BM14" s="231"/>
      <c r="BN14" s="231">
        <v>5</v>
      </c>
      <c r="BO14" s="237" t="str">
        <f t="shared" si="16"/>
        <v>Alineamiento recto o con curvas tan suaves que no exigen una reducción significativa en la velocidad promedio normal de recorrido.</v>
      </c>
      <c r="BP14" s="231">
        <v>3</v>
      </c>
      <c r="BQ14" s="237" t="str">
        <f t="shared" si="17"/>
        <v>Pendientes generalmente entre 3 y 6%, pero con una rasante ondulada y, consecuentemente, con tramos cortos de subida fuerte.</v>
      </c>
      <c r="BR14" s="231">
        <v>5</v>
      </c>
      <c r="BS14" s="231">
        <v>5</v>
      </c>
      <c r="BT14" s="237" t="str">
        <f t="shared" si="18"/>
        <v>Superficie de los espaldones firme y regular, y donde se puede utilizar el ancho como fue construido originalmente.</v>
      </c>
      <c r="BU14" s="231">
        <v>5</v>
      </c>
      <c r="BV14" s="237" t="str">
        <f t="shared" si="19"/>
        <v xml:space="preserve">Las señales son completamente adecuadas en número y ubicación, </v>
      </c>
      <c r="BW14" s="231">
        <v>5</v>
      </c>
      <c r="BX14" s="237" t="str">
        <f t="shared" si="20"/>
        <v>Todas las alcantarillas y cunetas están bastante limpias y funcionan debidamente.</v>
      </c>
      <c r="BY14" s="231">
        <v>5</v>
      </c>
      <c r="BZ14" s="237" t="str">
        <f t="shared" si="21"/>
        <v>Superficie lisa, sin baches ni irregularidades notables.</v>
      </c>
      <c r="CA14" s="231">
        <v>5</v>
      </c>
      <c r="CB14" s="237" t="str">
        <f t="shared" si="22"/>
        <v>No existen evidencias de fallas en la estructura del pavimento, con la posible excepción de algunas en la superficie de ruedo.</v>
      </c>
      <c r="CC14" s="231">
        <f t="shared" si="23"/>
        <v>0</v>
      </c>
      <c r="CD14" s="229"/>
      <c r="CE14" s="229"/>
      <c r="CF14" s="270"/>
    </row>
    <row r="15" spans="1:84" ht="69.95" customHeight="1" thickBot="1" x14ac:dyDescent="0.2">
      <c r="A15" s="217"/>
      <c r="B15" s="269">
        <v>10091</v>
      </c>
      <c r="C15" s="231">
        <v>1</v>
      </c>
      <c r="D15" s="231">
        <v>1</v>
      </c>
      <c r="E15" s="232">
        <v>4</v>
      </c>
      <c r="F15" s="231">
        <v>9</v>
      </c>
      <c r="G15" s="231">
        <v>318</v>
      </c>
      <c r="H15" s="230" t="str">
        <f t="shared" si="0"/>
        <v>Terciaria</v>
      </c>
      <c r="I15" s="230">
        <v>3</v>
      </c>
      <c r="J15" s="229" t="str">
        <f t="shared" si="1"/>
        <v>Conectores de Integración Territorial</v>
      </c>
      <c r="K15" s="260">
        <f t="shared" si="2"/>
        <v>12.785</v>
      </c>
      <c r="L15" s="234">
        <f>K15</f>
        <v>12.785</v>
      </c>
      <c r="M15" s="233"/>
      <c r="N15" s="233"/>
      <c r="O15" s="233"/>
      <c r="P15" s="260">
        <f t="shared" si="4"/>
        <v>0</v>
      </c>
      <c r="Q15" s="233"/>
      <c r="R15" s="233"/>
      <c r="S15" s="233"/>
      <c r="T15" s="260">
        <f t="shared" si="5"/>
        <v>0</v>
      </c>
      <c r="U15" s="233"/>
      <c r="V15" s="233"/>
      <c r="W15" s="233"/>
      <c r="X15" s="233">
        <f t="shared" si="6"/>
        <v>0</v>
      </c>
      <c r="Y15" s="233"/>
      <c r="Z15" s="233"/>
      <c r="AA15" s="233"/>
      <c r="AB15" s="233">
        <f t="shared" si="7"/>
        <v>0</v>
      </c>
      <c r="AC15" s="233">
        <f t="shared" si="8"/>
        <v>0</v>
      </c>
      <c r="AD15" s="233"/>
      <c r="AE15" s="233">
        <v>9.2899999999999991</v>
      </c>
      <c r="AF15" s="233">
        <v>3.4950000000000001</v>
      </c>
      <c r="AG15" s="233">
        <f t="shared" si="9"/>
        <v>12.785</v>
      </c>
      <c r="AH15" s="233"/>
      <c r="AI15" s="233"/>
      <c r="AJ15" s="233"/>
      <c r="AK15" s="233">
        <f t="shared" si="10"/>
        <v>0</v>
      </c>
      <c r="AL15" s="233"/>
      <c r="AM15" s="233"/>
      <c r="AN15" s="233"/>
      <c r="AO15" s="233">
        <f t="shared" si="11"/>
        <v>0</v>
      </c>
      <c r="AP15" s="233"/>
      <c r="AQ15" s="233"/>
      <c r="AR15" s="233"/>
      <c r="AS15" s="339">
        <f t="shared" si="12"/>
        <v>0</v>
      </c>
      <c r="AT15" s="233"/>
      <c r="AU15" s="233"/>
      <c r="AV15" s="233"/>
      <c r="AW15" s="260">
        <f t="shared" si="13"/>
        <v>0</v>
      </c>
      <c r="AX15" s="235" t="s">
        <v>2408</v>
      </c>
      <c r="AY15" s="236" t="s">
        <v>1231</v>
      </c>
      <c r="AZ15" s="236" t="s">
        <v>458</v>
      </c>
      <c r="BA15" s="229" t="s">
        <v>989</v>
      </c>
      <c r="BB15" s="231">
        <v>2</v>
      </c>
      <c r="BC15" s="231">
        <v>4</v>
      </c>
      <c r="BD15" s="237" t="str">
        <f t="shared" si="14"/>
        <v>Montañoso (Pendientes naturales del terreno mayores a 25%)</v>
      </c>
      <c r="BE15" s="231">
        <v>4</v>
      </c>
      <c r="BF15" s="237" t="str">
        <f>VLOOKUP(BE15,'Códigos 2'!$A$1:$B$12,2,FALSE)</f>
        <v>Lastre o grava</v>
      </c>
      <c r="BG15" s="238">
        <v>1</v>
      </c>
      <c r="BH15" s="239">
        <v>4.3</v>
      </c>
      <c r="BI15" s="231">
        <v>0</v>
      </c>
      <c r="BJ15" s="231" t="str">
        <f t="shared" si="15"/>
        <v>No existe</v>
      </c>
      <c r="BK15" s="240">
        <v>0</v>
      </c>
      <c r="BL15" s="231">
        <v>30</v>
      </c>
      <c r="BM15" s="231">
        <v>27</v>
      </c>
      <c r="BN15" s="231">
        <v>2</v>
      </c>
      <c r="BO15" s="237" t="str">
        <f t="shared" si="16"/>
        <v>Curvas cerradas frecuentes y, por lo general, inconsistentes con el terreno y la clase de carretera.</v>
      </c>
      <c r="BP15" s="231">
        <v>1</v>
      </c>
      <c r="BQ15" s="237" t="str">
        <f t="shared" si="17"/>
        <v xml:space="preserve">Pendientes sostenidas en exceso del 7% en casi todo el tramo. </v>
      </c>
      <c r="BR15" s="231">
        <v>1</v>
      </c>
      <c r="BS15" s="231">
        <v>1</v>
      </c>
      <c r="BT15" s="237" t="str">
        <f t="shared" si="18"/>
        <v>Se encuentra un desnivel peligroso entre el borde del pavimento y el espaldón, o la superficie está muy erosionada, con baches profundos o material suelto, o el ancho muy reducido del original.</v>
      </c>
      <c r="BU15" s="231">
        <v>2</v>
      </c>
      <c r="BV15" s="237" t="str">
        <f t="shared" si="19"/>
        <v>Existen muy pocas señales</v>
      </c>
      <c r="BW15" s="231">
        <v>4</v>
      </c>
      <c r="BX15" s="237" t="str">
        <f t="shared" si="20"/>
        <v>La mayoría de las alcantarillas y cunetas aparentemente funcionan bien, pero existen indicaciones en algunos sitios de que el agua se estanca.</v>
      </c>
      <c r="BY15" s="231">
        <v>3</v>
      </c>
      <c r="BZ15" s="237" t="str">
        <f t="shared" si="21"/>
        <v>Superficie con frecuentes baches o irregularidades .</v>
      </c>
      <c r="CA15" s="231">
        <v>4</v>
      </c>
      <c r="CB15" s="237" t="str">
        <f t="shared" si="22"/>
        <v>Existen huellas o corrugaciones que se derivan por debajo de la superficie de ruedo, pero que son aisladas y de poca extensión.</v>
      </c>
      <c r="CC15" s="231">
        <f t="shared" si="23"/>
        <v>0.12599617500000002</v>
      </c>
      <c r="CD15" s="229"/>
      <c r="CE15" s="229"/>
      <c r="CF15" s="270" t="s">
        <v>2409</v>
      </c>
    </row>
    <row r="16" spans="1:84" ht="69.95" customHeight="1" thickBot="1" x14ac:dyDescent="0.2">
      <c r="A16" s="217"/>
      <c r="B16" s="269">
        <v>10092</v>
      </c>
      <c r="C16" s="231">
        <v>1</v>
      </c>
      <c r="D16" s="231">
        <v>1</v>
      </c>
      <c r="E16" s="232">
        <v>4</v>
      </c>
      <c r="F16" s="231">
        <v>9</v>
      </c>
      <c r="G16" s="231">
        <v>318</v>
      </c>
      <c r="H16" s="230" t="str">
        <f t="shared" si="0"/>
        <v>Terciaria</v>
      </c>
      <c r="I16" s="230">
        <v>3</v>
      </c>
      <c r="J16" s="229" t="str">
        <f t="shared" si="1"/>
        <v>Conectores de Integración Territorial</v>
      </c>
      <c r="K16" s="260">
        <f t="shared" si="2"/>
        <v>3.4550000000000001</v>
      </c>
      <c r="L16" s="234">
        <f>L15+K16</f>
        <v>16.240000000000002</v>
      </c>
      <c r="M16" s="233"/>
      <c r="N16" s="233"/>
      <c r="O16" s="233"/>
      <c r="P16" s="260">
        <f t="shared" si="4"/>
        <v>0</v>
      </c>
      <c r="Q16" s="233"/>
      <c r="R16" s="233"/>
      <c r="S16" s="233"/>
      <c r="T16" s="260">
        <f t="shared" si="5"/>
        <v>0</v>
      </c>
      <c r="U16" s="233"/>
      <c r="V16" s="233"/>
      <c r="W16" s="233"/>
      <c r="X16" s="233">
        <f t="shared" si="6"/>
        <v>0</v>
      </c>
      <c r="Y16" s="233"/>
      <c r="Z16" s="233"/>
      <c r="AA16" s="233"/>
      <c r="AB16" s="233">
        <f t="shared" si="7"/>
        <v>0</v>
      </c>
      <c r="AC16" s="233">
        <f t="shared" si="8"/>
        <v>0</v>
      </c>
      <c r="AD16" s="233"/>
      <c r="AE16" s="233"/>
      <c r="AF16" s="233">
        <v>3.4550000000000001</v>
      </c>
      <c r="AG16" s="233">
        <f t="shared" si="9"/>
        <v>3.4550000000000001</v>
      </c>
      <c r="AH16" s="233"/>
      <c r="AI16" s="233"/>
      <c r="AJ16" s="233"/>
      <c r="AK16" s="233">
        <f t="shared" si="10"/>
        <v>0</v>
      </c>
      <c r="AL16" s="233"/>
      <c r="AM16" s="233"/>
      <c r="AN16" s="233"/>
      <c r="AO16" s="233">
        <f t="shared" si="11"/>
        <v>0</v>
      </c>
      <c r="AP16" s="233"/>
      <c r="AQ16" s="233"/>
      <c r="AR16" s="233"/>
      <c r="AS16" s="339">
        <f t="shared" si="12"/>
        <v>0</v>
      </c>
      <c r="AT16" s="233"/>
      <c r="AU16" s="233"/>
      <c r="AV16" s="233"/>
      <c r="AW16" s="260">
        <f t="shared" si="13"/>
        <v>0</v>
      </c>
      <c r="AX16" s="235" t="s">
        <v>2410</v>
      </c>
      <c r="AY16" s="236" t="s">
        <v>1231</v>
      </c>
      <c r="AZ16" s="236" t="s">
        <v>458</v>
      </c>
      <c r="BA16" s="229" t="s">
        <v>2411</v>
      </c>
      <c r="BB16" s="231">
        <v>0</v>
      </c>
      <c r="BC16" s="231">
        <v>4</v>
      </c>
      <c r="BD16" s="237" t="str">
        <f t="shared" si="14"/>
        <v>Montañoso (Pendientes naturales del terreno mayores a 25%)</v>
      </c>
      <c r="BE16" s="231">
        <v>4</v>
      </c>
      <c r="BF16" s="237" t="str">
        <f>VLOOKUP(BE16,'Códigos 2'!$A$1:$B$12,2,FALSE)</f>
        <v>Lastre o grava</v>
      </c>
      <c r="BG16" s="238">
        <v>1</v>
      </c>
      <c r="BH16" s="239">
        <v>4.3</v>
      </c>
      <c r="BI16" s="231">
        <v>0</v>
      </c>
      <c r="BJ16" s="231" t="str">
        <f t="shared" si="15"/>
        <v>No existe</v>
      </c>
      <c r="BK16" s="240">
        <v>0</v>
      </c>
      <c r="BL16" s="231">
        <v>25</v>
      </c>
      <c r="BM16" s="231">
        <v>10</v>
      </c>
      <c r="BN16" s="231">
        <v>2</v>
      </c>
      <c r="BO16" s="237" t="str">
        <f t="shared" si="16"/>
        <v>Curvas cerradas frecuentes y, por lo general, inconsistentes con el terreno y la clase de carretera.</v>
      </c>
      <c r="BP16" s="231">
        <v>1</v>
      </c>
      <c r="BQ16" s="237" t="str">
        <f t="shared" si="17"/>
        <v xml:space="preserve">Pendientes sostenidas en exceso del 7% en casi todo el tramo. </v>
      </c>
      <c r="BR16" s="231">
        <v>1</v>
      </c>
      <c r="BS16" s="231">
        <v>0</v>
      </c>
      <c r="BT16" s="237" t="b">
        <f t="shared" si="18"/>
        <v>0</v>
      </c>
      <c r="BU16" s="231">
        <v>1</v>
      </c>
      <c r="BV16" s="237" t="str">
        <f t="shared" si="19"/>
        <v>No existen señales o son tan inadecuadas, que no proveen información útil al conductor.</v>
      </c>
      <c r="BW16" s="231">
        <v>3</v>
      </c>
      <c r="BX16" s="237" t="str">
        <f t="shared" si="20"/>
        <v>Parece que algunas alcantarillas o cunetas no tienen capacidad hidráulica suficiente, por la erosión o socavación aparente.</v>
      </c>
      <c r="BY16" s="231">
        <v>2</v>
      </c>
      <c r="BZ16" s="237" t="str">
        <f t="shared" si="21"/>
        <v>Superficie muy irregular o con baches extensos y frecuentes (o material suelto, en caso de superficies no pavimentadas).</v>
      </c>
      <c r="CA16" s="231">
        <v>3</v>
      </c>
      <c r="CB16" s="237" t="str">
        <f t="shared" si="22"/>
        <v>Existen deformaciones u otras fallas de consideración sobre una buena parte de la subsección y, aunque no son extensas todavía, parece que siguen extendiéndose.</v>
      </c>
      <c r="CC16" s="231">
        <f t="shared" si="23"/>
        <v>1.2610749999999999E-2</v>
      </c>
      <c r="CD16" s="229"/>
      <c r="CE16" s="229"/>
      <c r="CF16" s="270" t="s">
        <v>2412</v>
      </c>
    </row>
    <row r="17" spans="1:84" ht="69.95" customHeight="1" thickBot="1" x14ac:dyDescent="0.2">
      <c r="A17" s="217"/>
      <c r="B17" s="269">
        <v>10100</v>
      </c>
      <c r="C17" s="231">
        <v>1</v>
      </c>
      <c r="D17" s="231">
        <v>1</v>
      </c>
      <c r="E17" s="232">
        <v>3</v>
      </c>
      <c r="F17" s="231">
        <v>8</v>
      </c>
      <c r="G17" s="231">
        <v>406</v>
      </c>
      <c r="H17" s="230" t="s">
        <v>2476</v>
      </c>
      <c r="I17" s="230">
        <v>4</v>
      </c>
      <c r="J17" s="229" t="str">
        <f t="shared" si="1"/>
        <v>Red Básica de Accesso</v>
      </c>
      <c r="K17" s="260">
        <f t="shared" si="2"/>
        <v>5.7850000000000001</v>
      </c>
      <c r="L17" s="234">
        <f>K17</f>
        <v>5.7850000000000001</v>
      </c>
      <c r="M17" s="233"/>
      <c r="N17" s="233"/>
      <c r="O17" s="233"/>
      <c r="P17" s="260">
        <f t="shared" si="4"/>
        <v>0</v>
      </c>
      <c r="Q17" s="233"/>
      <c r="R17" s="233"/>
      <c r="S17" s="233"/>
      <c r="T17" s="260">
        <f t="shared" si="5"/>
        <v>0</v>
      </c>
      <c r="U17" s="233"/>
      <c r="V17" s="233">
        <v>2.94</v>
      </c>
      <c r="W17" s="233">
        <v>2.8450000000000002</v>
      </c>
      <c r="X17" s="233">
        <f t="shared" si="6"/>
        <v>5.7850000000000001</v>
      </c>
      <c r="Y17" s="233"/>
      <c r="Z17" s="233"/>
      <c r="AA17" s="233"/>
      <c r="AB17" s="233">
        <f t="shared" si="7"/>
        <v>0</v>
      </c>
      <c r="AC17" s="233">
        <f t="shared" si="8"/>
        <v>5.7850000000000001</v>
      </c>
      <c r="AD17" s="233"/>
      <c r="AE17" s="233"/>
      <c r="AF17" s="233"/>
      <c r="AG17" s="233">
        <f t="shared" si="9"/>
        <v>0</v>
      </c>
      <c r="AH17" s="233"/>
      <c r="AI17" s="233"/>
      <c r="AJ17" s="233"/>
      <c r="AK17" s="233">
        <f t="shared" si="10"/>
        <v>0</v>
      </c>
      <c r="AL17" s="233"/>
      <c r="AM17" s="233"/>
      <c r="AN17" s="233"/>
      <c r="AO17" s="233">
        <f t="shared" si="11"/>
        <v>0</v>
      </c>
      <c r="AP17" s="233"/>
      <c r="AQ17" s="233"/>
      <c r="AR17" s="233"/>
      <c r="AS17" s="339">
        <f t="shared" si="12"/>
        <v>0</v>
      </c>
      <c r="AT17" s="233"/>
      <c r="AU17" s="233"/>
      <c r="AV17" s="233"/>
      <c r="AW17" s="260">
        <f t="shared" si="13"/>
        <v>0</v>
      </c>
      <c r="AX17" s="235" t="s">
        <v>2571</v>
      </c>
      <c r="AY17" s="236" t="s">
        <v>189</v>
      </c>
      <c r="AZ17" s="236"/>
      <c r="BA17" s="229" t="s">
        <v>2572</v>
      </c>
      <c r="BB17" s="231">
        <v>0</v>
      </c>
      <c r="BC17" s="231">
        <v>4</v>
      </c>
      <c r="BD17" s="237" t="str">
        <f t="shared" si="14"/>
        <v>Montañoso (Pendientes naturales del terreno mayores a 25%)</v>
      </c>
      <c r="BE17" s="231">
        <v>2</v>
      </c>
      <c r="BF17" s="237" t="str">
        <f>VLOOKUP(BE17,'Códigos 2'!$A$1:$B$12,2,FALSE)</f>
        <v xml:space="preserve">Tratamiento superficial múltiple (TSM) </v>
      </c>
      <c r="BG17" s="238">
        <v>2</v>
      </c>
      <c r="BH17" s="239">
        <v>5.5</v>
      </c>
      <c r="BI17" s="231">
        <v>0</v>
      </c>
      <c r="BJ17" s="231" t="str">
        <f t="shared" si="15"/>
        <v>No existe</v>
      </c>
      <c r="BK17" s="240">
        <v>0</v>
      </c>
      <c r="BL17" s="231">
        <v>35</v>
      </c>
      <c r="BM17" s="231">
        <v>0</v>
      </c>
      <c r="BN17" s="231">
        <v>2</v>
      </c>
      <c r="BO17" s="237" t="str">
        <f t="shared" si="16"/>
        <v>Curvas cerradas frecuentes y, por lo general, inconsistentes con el terreno y la clase de carretera.</v>
      </c>
      <c r="BP17" s="231">
        <v>1</v>
      </c>
      <c r="BQ17" s="237" t="str">
        <f t="shared" si="17"/>
        <v xml:space="preserve">Pendientes sostenidas en exceso del 7% en casi todo el tramo. </v>
      </c>
      <c r="BR17" s="231">
        <v>1</v>
      </c>
      <c r="BS17" s="231">
        <v>0</v>
      </c>
      <c r="BT17" s="237" t="b">
        <f t="shared" si="18"/>
        <v>0</v>
      </c>
      <c r="BU17" s="231">
        <v>2</v>
      </c>
      <c r="BV17" s="237" t="str">
        <f t="shared" si="19"/>
        <v>Existen muy pocas señales</v>
      </c>
      <c r="BW17" s="231">
        <v>4</v>
      </c>
      <c r="BX17" s="237" t="str">
        <f t="shared" si="20"/>
        <v>La mayoría de las alcantarillas y cunetas aparentemente funcionan bien, pero existen indicaciones en algunos sitios de que el agua se estanca.</v>
      </c>
      <c r="BY17" s="231">
        <v>2</v>
      </c>
      <c r="BZ17" s="237" t="str">
        <f t="shared" si="21"/>
        <v>Superficie muy irregular o con baches extensos y frecuentes (o material suelto, en caso de superficies no pavimentadas).</v>
      </c>
      <c r="CA17" s="231">
        <v>4</v>
      </c>
      <c r="CB17" s="237" t="str">
        <f t="shared" si="22"/>
        <v>Existen huellas o corrugaciones que se derivan por debajo de la superficie de ruedo, pero que son aisladas y de poca extensión.</v>
      </c>
      <c r="CC17" s="231">
        <f t="shared" si="23"/>
        <v>0</v>
      </c>
      <c r="CD17" s="229" t="s">
        <v>2573</v>
      </c>
      <c r="CE17" s="229" t="s">
        <v>1903</v>
      </c>
      <c r="CF17" s="270" t="s">
        <v>2574</v>
      </c>
    </row>
    <row r="18" spans="1:84" ht="69.95" customHeight="1" thickBot="1" x14ac:dyDescent="0.2">
      <c r="A18" s="217"/>
      <c r="B18" s="269">
        <v>10110</v>
      </c>
      <c r="C18" s="231">
        <v>10</v>
      </c>
      <c r="D18" s="231">
        <v>1</v>
      </c>
      <c r="E18" s="232" t="s">
        <v>202</v>
      </c>
      <c r="F18" s="231">
        <v>1</v>
      </c>
      <c r="G18" s="231">
        <v>328</v>
      </c>
      <c r="H18" s="230" t="s">
        <v>2476</v>
      </c>
      <c r="I18" s="230">
        <v>3</v>
      </c>
      <c r="J18" s="229" t="str">
        <f t="shared" si="1"/>
        <v>Conectores de Integración Territorial</v>
      </c>
      <c r="K18" s="260">
        <f t="shared" si="2"/>
        <v>2.52</v>
      </c>
      <c r="L18" s="234">
        <f>K18</f>
        <v>2.52</v>
      </c>
      <c r="M18" s="233"/>
      <c r="N18" s="233"/>
      <c r="O18" s="233"/>
      <c r="P18" s="260">
        <f t="shared" si="4"/>
        <v>0</v>
      </c>
      <c r="Q18" s="233">
        <v>2.52</v>
      </c>
      <c r="R18" s="233"/>
      <c r="S18" s="233"/>
      <c r="T18" s="260">
        <f t="shared" si="5"/>
        <v>2.52</v>
      </c>
      <c r="U18" s="233"/>
      <c r="V18" s="233"/>
      <c r="W18" s="233"/>
      <c r="X18" s="233">
        <f t="shared" si="6"/>
        <v>0</v>
      </c>
      <c r="Y18" s="233"/>
      <c r="Z18" s="233"/>
      <c r="AA18" s="233"/>
      <c r="AB18" s="233">
        <f t="shared" si="7"/>
        <v>0</v>
      </c>
      <c r="AC18" s="233">
        <f t="shared" si="8"/>
        <v>2.52</v>
      </c>
      <c r="AD18" s="233"/>
      <c r="AE18" s="233"/>
      <c r="AF18" s="233"/>
      <c r="AG18" s="233">
        <f t="shared" si="9"/>
        <v>0</v>
      </c>
      <c r="AH18" s="233"/>
      <c r="AI18" s="233"/>
      <c r="AJ18" s="233"/>
      <c r="AK18" s="233">
        <f t="shared" si="10"/>
        <v>0</v>
      </c>
      <c r="AL18" s="233"/>
      <c r="AM18" s="233"/>
      <c r="AN18" s="233"/>
      <c r="AO18" s="233">
        <f t="shared" si="11"/>
        <v>0</v>
      </c>
      <c r="AP18" s="233"/>
      <c r="AQ18" s="233"/>
      <c r="AR18" s="233"/>
      <c r="AS18" s="339">
        <f t="shared" si="12"/>
        <v>0</v>
      </c>
      <c r="AT18" s="233"/>
      <c r="AU18" s="233"/>
      <c r="AV18" s="233"/>
      <c r="AW18" s="260">
        <f t="shared" si="13"/>
        <v>0</v>
      </c>
      <c r="AX18" s="235" t="s">
        <v>2483</v>
      </c>
      <c r="AY18" s="236" t="s">
        <v>1593</v>
      </c>
      <c r="AZ18" s="236" t="s">
        <v>193</v>
      </c>
      <c r="BA18" s="251" t="s">
        <v>380</v>
      </c>
      <c r="BB18" s="231">
        <v>0</v>
      </c>
      <c r="BC18" s="231">
        <v>3</v>
      </c>
      <c r="BD18" s="237" t="str">
        <f t="shared" si="14"/>
        <v>Muy Ondulado (Pendientes naturales del terreno entre 15 y 25%)</v>
      </c>
      <c r="BE18" s="231">
        <v>1</v>
      </c>
      <c r="BF18" s="237" t="str">
        <f>VLOOKUP(BE18,'Códigos 2'!$A$1:$B$12,2,FALSE)</f>
        <v xml:space="preserve"> Carpeta Asfáltica (CA)</v>
      </c>
      <c r="BG18" s="238">
        <v>2</v>
      </c>
      <c r="BH18" s="239">
        <v>6.1</v>
      </c>
      <c r="BI18" s="231">
        <v>0</v>
      </c>
      <c r="BJ18" s="231" t="str">
        <f t="shared" si="15"/>
        <v>No existe</v>
      </c>
      <c r="BK18" s="240">
        <v>0</v>
      </c>
      <c r="BL18" s="231">
        <v>40</v>
      </c>
      <c r="BM18" s="231">
        <v>4749</v>
      </c>
      <c r="BN18" s="231">
        <v>3</v>
      </c>
      <c r="BO18" s="237" t="str">
        <f t="shared" si="16"/>
        <v>Alineamiento algo sinuoso, pero con curvas cerradas que son aparentes y consistentes con las gradientes y las demás características del camino y del terreno que se atraviesa.</v>
      </c>
      <c r="BP18" s="231">
        <v>1</v>
      </c>
      <c r="BQ18" s="237" t="str">
        <f t="shared" si="17"/>
        <v xml:space="preserve">Pendientes sostenidas en exceso del 7% en casi todo el tramo. </v>
      </c>
      <c r="BR18" s="231">
        <v>1</v>
      </c>
      <c r="BS18" s="231">
        <v>0</v>
      </c>
      <c r="BT18" s="237" t="b">
        <f t="shared" si="18"/>
        <v>0</v>
      </c>
      <c r="BU18" s="231">
        <v>3</v>
      </c>
      <c r="BV18" s="237" t="str">
        <f t="shared" si="19"/>
        <v>El señalamiento es regular en cuanto a cantidad y ubicación, siendo notable la falta de algunas señales de precaución y de guía.</v>
      </c>
      <c r="BW18" s="231">
        <v>4</v>
      </c>
      <c r="BX18" s="237" t="str">
        <f t="shared" si="20"/>
        <v>La mayoría de las alcantarillas y cunetas aparentemente funcionan bien, pero existen indicaciones en algunos sitios de que el agua se estanca.</v>
      </c>
      <c r="BY18" s="231">
        <v>5</v>
      </c>
      <c r="BZ18" s="237" t="str">
        <f t="shared" si="21"/>
        <v>Superficie lisa, sin baches ni irregularidades notables.</v>
      </c>
      <c r="CA18" s="231">
        <v>5</v>
      </c>
      <c r="CB18" s="237" t="str">
        <f t="shared" si="22"/>
        <v>No existen evidencias de fallas en la estructura del pavimento, con la posible excepción de algunas en la superficie de ruedo.</v>
      </c>
      <c r="CC18" s="231">
        <f t="shared" si="23"/>
        <v>4.3681302000000004</v>
      </c>
      <c r="CD18" s="229"/>
      <c r="CE18" s="229"/>
      <c r="CF18" s="270" t="s">
        <v>2484</v>
      </c>
    </row>
    <row r="19" spans="1:84" ht="69.95" customHeight="1" thickBot="1" x14ac:dyDescent="0.2">
      <c r="A19" s="217"/>
      <c r="B19" s="269">
        <v>10121</v>
      </c>
      <c r="C19" s="231">
        <v>10</v>
      </c>
      <c r="D19" s="231">
        <v>1</v>
      </c>
      <c r="E19" s="232" t="s">
        <v>202</v>
      </c>
      <c r="F19" s="231">
        <v>10</v>
      </c>
      <c r="G19" s="231">
        <v>328</v>
      </c>
      <c r="H19" s="230" t="s">
        <v>2476</v>
      </c>
      <c r="I19" s="230">
        <v>4</v>
      </c>
      <c r="J19" s="229" t="str">
        <f t="shared" si="1"/>
        <v>Red Básica de Accesso</v>
      </c>
      <c r="K19" s="260">
        <f t="shared" si="2"/>
        <v>4.3400000000000007</v>
      </c>
      <c r="L19" s="234">
        <f t="shared" ref="L19:L30" si="24">L18+K19</f>
        <v>6.8600000000000012</v>
      </c>
      <c r="M19" s="233"/>
      <c r="N19" s="233"/>
      <c r="O19" s="233"/>
      <c r="P19" s="260">
        <f t="shared" si="4"/>
        <v>0</v>
      </c>
      <c r="Q19" s="233">
        <v>2.5000000000000001E-2</v>
      </c>
      <c r="R19" s="233"/>
      <c r="S19" s="233"/>
      <c r="T19" s="260">
        <f t="shared" si="5"/>
        <v>2.5000000000000001E-2</v>
      </c>
      <c r="U19" s="233"/>
      <c r="V19" s="233"/>
      <c r="W19" s="233">
        <v>0.28999999999999998</v>
      </c>
      <c r="X19" s="233">
        <f t="shared" si="6"/>
        <v>0.28999999999999998</v>
      </c>
      <c r="Y19" s="233"/>
      <c r="Z19" s="233"/>
      <c r="AA19" s="233"/>
      <c r="AB19" s="233">
        <f t="shared" si="7"/>
        <v>0</v>
      </c>
      <c r="AC19" s="233">
        <f t="shared" si="8"/>
        <v>0.315</v>
      </c>
      <c r="AD19" s="233"/>
      <c r="AE19" s="233"/>
      <c r="AF19" s="233">
        <v>4.0250000000000004</v>
      </c>
      <c r="AG19" s="233">
        <f t="shared" si="9"/>
        <v>4.0250000000000004</v>
      </c>
      <c r="AH19" s="233"/>
      <c r="AI19" s="233"/>
      <c r="AJ19" s="233"/>
      <c r="AK19" s="233">
        <f t="shared" si="10"/>
        <v>0</v>
      </c>
      <c r="AL19" s="233"/>
      <c r="AM19" s="233"/>
      <c r="AN19" s="233"/>
      <c r="AO19" s="233">
        <f t="shared" si="11"/>
        <v>0</v>
      </c>
      <c r="AP19" s="233"/>
      <c r="AQ19" s="233"/>
      <c r="AR19" s="233"/>
      <c r="AS19" s="339">
        <f t="shared" si="12"/>
        <v>0</v>
      </c>
      <c r="AT19" s="233"/>
      <c r="AU19" s="233"/>
      <c r="AV19" s="233"/>
      <c r="AW19" s="260">
        <f t="shared" si="13"/>
        <v>0</v>
      </c>
      <c r="AX19" s="235" t="s">
        <v>2487</v>
      </c>
      <c r="AY19" s="236" t="s">
        <v>1593</v>
      </c>
      <c r="AZ19" s="236" t="s">
        <v>193</v>
      </c>
      <c r="BA19" s="251" t="s">
        <v>2440</v>
      </c>
      <c r="BB19" s="231">
        <v>1</v>
      </c>
      <c r="BC19" s="231">
        <v>4</v>
      </c>
      <c r="BD19" s="237" t="str">
        <f t="shared" si="14"/>
        <v>Montañoso (Pendientes naturales del terreno mayores a 25%)</v>
      </c>
      <c r="BE19" s="231">
        <v>4</v>
      </c>
      <c r="BF19" s="237" t="str">
        <f>VLOOKUP(BE19,'Códigos 2'!$A$1:$B$12,2,FALSE)</f>
        <v>Lastre o grava</v>
      </c>
      <c r="BG19" s="238">
        <v>1</v>
      </c>
      <c r="BH19" s="239">
        <v>4.8</v>
      </c>
      <c r="BI19" s="231">
        <v>0</v>
      </c>
      <c r="BJ19" s="231" t="str">
        <f t="shared" si="15"/>
        <v>No existe</v>
      </c>
      <c r="BK19" s="240">
        <v>0</v>
      </c>
      <c r="BL19" s="231">
        <v>25</v>
      </c>
      <c r="BM19" s="231">
        <v>295</v>
      </c>
      <c r="BN19" s="231">
        <v>2</v>
      </c>
      <c r="BO19" s="237" t="str">
        <f t="shared" si="16"/>
        <v>Curvas cerradas frecuentes y, por lo general, inconsistentes con el terreno y la clase de carretera.</v>
      </c>
      <c r="BP19" s="231">
        <v>1</v>
      </c>
      <c r="BQ19" s="237" t="str">
        <f t="shared" si="17"/>
        <v xml:space="preserve">Pendientes sostenidas en exceso del 7% en casi todo el tramo. </v>
      </c>
      <c r="BR19" s="231">
        <v>1</v>
      </c>
      <c r="BS19" s="231">
        <v>0</v>
      </c>
      <c r="BT19" s="237" t="b">
        <f t="shared" si="18"/>
        <v>0</v>
      </c>
      <c r="BU19" s="231">
        <v>3</v>
      </c>
      <c r="BV19" s="237" t="str">
        <f t="shared" si="19"/>
        <v>El señalamiento es regular en cuanto a cantidad y ubicación, siendo notable la falta de algunas señales de precaución y de guía.</v>
      </c>
      <c r="BW19" s="231">
        <v>4</v>
      </c>
      <c r="BX19" s="237" t="str">
        <f t="shared" si="20"/>
        <v>La mayoría de las alcantarillas y cunetas aparentemente funcionan bien, pero existen indicaciones en algunos sitios de que el agua se estanca.</v>
      </c>
      <c r="BY19" s="231">
        <v>2</v>
      </c>
      <c r="BZ19" s="237" t="str">
        <f t="shared" si="21"/>
        <v>Superficie muy irregular o con baches extensos y frecuentes (o material suelto, en caso de superficies no pavimentadas).</v>
      </c>
      <c r="CA19" s="231">
        <v>4</v>
      </c>
      <c r="CB19" s="237" t="str">
        <f t="shared" si="22"/>
        <v>Existen huellas o corrugaciones que se derivan por debajo de la superficie de ruedo, pero que son aisladas y de poca extensión.</v>
      </c>
      <c r="CC19" s="231">
        <f t="shared" si="23"/>
        <v>0.46730950000000004</v>
      </c>
      <c r="CD19" s="229"/>
      <c r="CE19" s="229"/>
      <c r="CF19" s="270" t="s">
        <v>2488</v>
      </c>
    </row>
    <row r="20" spans="1:84" ht="69.95" customHeight="1" thickBot="1" x14ac:dyDescent="0.2">
      <c r="A20" s="217"/>
      <c r="B20" s="269">
        <v>10122</v>
      </c>
      <c r="C20" s="231">
        <v>10</v>
      </c>
      <c r="D20" s="231">
        <v>1</v>
      </c>
      <c r="E20" s="232" t="s">
        <v>202</v>
      </c>
      <c r="F20" s="231">
        <v>10</v>
      </c>
      <c r="G20" s="231">
        <v>328</v>
      </c>
      <c r="H20" s="230" t="s">
        <v>2476</v>
      </c>
      <c r="I20" s="230">
        <v>4</v>
      </c>
      <c r="J20" s="229" t="str">
        <f t="shared" si="1"/>
        <v>Red Básica de Accesso</v>
      </c>
      <c r="K20" s="260">
        <f t="shared" si="2"/>
        <v>9.8550000000000004</v>
      </c>
      <c r="L20" s="234">
        <f t="shared" si="24"/>
        <v>16.715000000000003</v>
      </c>
      <c r="M20" s="233"/>
      <c r="N20" s="233"/>
      <c r="O20" s="233"/>
      <c r="P20" s="260">
        <f t="shared" si="4"/>
        <v>0</v>
      </c>
      <c r="Q20" s="233"/>
      <c r="R20" s="233"/>
      <c r="S20" s="233"/>
      <c r="T20" s="260">
        <f t="shared" si="5"/>
        <v>0</v>
      </c>
      <c r="U20" s="233"/>
      <c r="V20" s="233"/>
      <c r="W20" s="233"/>
      <c r="X20" s="233">
        <f t="shared" si="6"/>
        <v>0</v>
      </c>
      <c r="Y20" s="233"/>
      <c r="Z20" s="233"/>
      <c r="AA20" s="233"/>
      <c r="AB20" s="233">
        <f t="shared" si="7"/>
        <v>0</v>
      </c>
      <c r="AC20" s="233">
        <f t="shared" si="8"/>
        <v>0</v>
      </c>
      <c r="AD20" s="233"/>
      <c r="AE20" s="233">
        <v>9.8550000000000004</v>
      </c>
      <c r="AF20" s="233"/>
      <c r="AG20" s="233">
        <f t="shared" si="9"/>
        <v>9.8550000000000004</v>
      </c>
      <c r="AH20" s="233"/>
      <c r="AI20" s="233"/>
      <c r="AJ20" s="233"/>
      <c r="AK20" s="233">
        <f t="shared" si="10"/>
        <v>0</v>
      </c>
      <c r="AL20" s="233"/>
      <c r="AM20" s="233"/>
      <c r="AN20" s="233"/>
      <c r="AO20" s="233">
        <f t="shared" si="11"/>
        <v>0</v>
      </c>
      <c r="AP20" s="233"/>
      <c r="AQ20" s="233"/>
      <c r="AR20" s="233"/>
      <c r="AS20" s="339">
        <f t="shared" si="12"/>
        <v>0</v>
      </c>
      <c r="AT20" s="233"/>
      <c r="AU20" s="233"/>
      <c r="AV20" s="233"/>
      <c r="AW20" s="260">
        <f t="shared" si="13"/>
        <v>0</v>
      </c>
      <c r="AX20" s="235" t="s">
        <v>2489</v>
      </c>
      <c r="AY20" s="236" t="s">
        <v>1593</v>
      </c>
      <c r="AZ20" s="236" t="s">
        <v>193</v>
      </c>
      <c r="BA20" s="251" t="s">
        <v>2440</v>
      </c>
      <c r="BB20" s="231">
        <v>0</v>
      </c>
      <c r="BC20" s="231">
        <v>4</v>
      </c>
      <c r="BD20" s="237" t="str">
        <f t="shared" si="14"/>
        <v>Montañoso (Pendientes naturales del terreno mayores a 25%)</v>
      </c>
      <c r="BE20" s="231">
        <v>4</v>
      </c>
      <c r="BF20" s="237" t="str">
        <f>VLOOKUP(BE20,'Códigos 2'!$A$1:$B$12,2,FALSE)</f>
        <v>Lastre o grava</v>
      </c>
      <c r="BG20" s="238">
        <v>1</v>
      </c>
      <c r="BH20" s="239">
        <v>3.7</v>
      </c>
      <c r="BI20" s="231">
        <v>0</v>
      </c>
      <c r="BJ20" s="231" t="str">
        <f t="shared" si="15"/>
        <v>No existe</v>
      </c>
      <c r="BK20" s="240">
        <v>0</v>
      </c>
      <c r="BL20" s="231">
        <v>20</v>
      </c>
      <c r="BM20" s="231">
        <v>75</v>
      </c>
      <c r="BN20" s="231">
        <v>2</v>
      </c>
      <c r="BO20" s="237" t="str">
        <f t="shared" si="16"/>
        <v>Curvas cerradas frecuentes y, por lo general, inconsistentes con el terreno y la clase de carretera.</v>
      </c>
      <c r="BP20" s="231">
        <v>1</v>
      </c>
      <c r="BQ20" s="237" t="str">
        <f t="shared" si="17"/>
        <v xml:space="preserve">Pendientes sostenidas en exceso del 7% en casi todo el tramo. </v>
      </c>
      <c r="BR20" s="231">
        <v>1</v>
      </c>
      <c r="BS20" s="231">
        <v>0</v>
      </c>
      <c r="BT20" s="237" t="b">
        <f t="shared" si="18"/>
        <v>0</v>
      </c>
      <c r="BU20" s="231">
        <v>1</v>
      </c>
      <c r="BV20" s="237" t="str">
        <f t="shared" si="19"/>
        <v>No existen señales o son tan inadecuadas, que no proveen información útil al conductor.</v>
      </c>
      <c r="BW20" s="231">
        <v>4</v>
      </c>
      <c r="BX20" s="237" t="str">
        <f t="shared" si="20"/>
        <v>La mayoría de las alcantarillas y cunetas aparentemente funcionan bien, pero existen indicaciones en algunos sitios de que el agua se estanca.</v>
      </c>
      <c r="BY20" s="231">
        <v>3</v>
      </c>
      <c r="BZ20" s="237" t="str">
        <f t="shared" si="21"/>
        <v>Superficie con frecuentes baches o irregularidades .</v>
      </c>
      <c r="CA20" s="231">
        <v>4</v>
      </c>
      <c r="CB20" s="237" t="str">
        <f t="shared" si="22"/>
        <v>Existen huellas o corrugaciones que se derivan por debajo de la superficie de ruedo, pero que son aisladas y de poca extensión.</v>
      </c>
      <c r="CC20" s="231">
        <f t="shared" si="23"/>
        <v>0.269780625</v>
      </c>
      <c r="CD20" s="229"/>
      <c r="CE20" s="229"/>
      <c r="CF20" s="270" t="s">
        <v>2490</v>
      </c>
    </row>
    <row r="21" spans="1:84" ht="69.95" customHeight="1" thickBot="1" x14ac:dyDescent="0.2">
      <c r="A21" s="217"/>
      <c r="B21" s="269">
        <v>10130</v>
      </c>
      <c r="C21" s="231">
        <v>1</v>
      </c>
      <c r="D21" s="231">
        <v>1</v>
      </c>
      <c r="E21" s="232" t="s">
        <v>95</v>
      </c>
      <c r="F21" s="231">
        <v>1</v>
      </c>
      <c r="G21" s="231">
        <v>226</v>
      </c>
      <c r="H21" s="230" t="str">
        <f t="shared" ref="H21:H50" si="25">IF(G21&lt;100,"Primaria",IF(AND(G21&gt;39,G21&lt;300),"Secundaria",IF(AND(G21&gt;299),"Terciaria")))</f>
        <v>Secundaria</v>
      </c>
      <c r="I21" s="230">
        <v>3</v>
      </c>
      <c r="J21" s="229" t="str">
        <f t="shared" si="1"/>
        <v>Conectores de Integración Territorial</v>
      </c>
      <c r="K21" s="260">
        <f t="shared" si="2"/>
        <v>15.415000000000001</v>
      </c>
      <c r="L21" s="234">
        <f t="shared" si="24"/>
        <v>32.130000000000003</v>
      </c>
      <c r="M21" s="233"/>
      <c r="N21" s="233"/>
      <c r="O21" s="233"/>
      <c r="P21" s="260">
        <f t="shared" si="4"/>
        <v>0</v>
      </c>
      <c r="Q21" s="233">
        <v>9.9600000000000009</v>
      </c>
      <c r="R21" s="233">
        <v>5.4550000000000001</v>
      </c>
      <c r="S21" s="233"/>
      <c r="T21" s="260">
        <f t="shared" si="5"/>
        <v>15.415000000000001</v>
      </c>
      <c r="U21" s="233"/>
      <c r="V21" s="233"/>
      <c r="W21" s="233"/>
      <c r="X21" s="233">
        <f t="shared" si="6"/>
        <v>0</v>
      </c>
      <c r="Y21" s="233"/>
      <c r="Z21" s="233"/>
      <c r="AA21" s="233"/>
      <c r="AB21" s="233">
        <f t="shared" si="7"/>
        <v>0</v>
      </c>
      <c r="AC21" s="233">
        <f t="shared" si="8"/>
        <v>15.415000000000001</v>
      </c>
      <c r="AD21" s="233"/>
      <c r="AE21" s="233"/>
      <c r="AF21" s="233"/>
      <c r="AG21" s="233">
        <f t="shared" si="9"/>
        <v>0</v>
      </c>
      <c r="AH21" s="233"/>
      <c r="AI21" s="233"/>
      <c r="AJ21" s="233"/>
      <c r="AK21" s="233">
        <f t="shared" si="10"/>
        <v>0</v>
      </c>
      <c r="AL21" s="233"/>
      <c r="AM21" s="233"/>
      <c r="AN21" s="233"/>
      <c r="AO21" s="233">
        <f t="shared" si="11"/>
        <v>0</v>
      </c>
      <c r="AP21" s="233"/>
      <c r="AQ21" s="233"/>
      <c r="AR21" s="233"/>
      <c r="AS21" s="339">
        <f t="shared" si="12"/>
        <v>0</v>
      </c>
      <c r="AT21" s="233"/>
      <c r="AU21" s="233"/>
      <c r="AV21" s="233"/>
      <c r="AW21" s="260">
        <f t="shared" si="13"/>
        <v>0</v>
      </c>
      <c r="AX21" s="235" t="s">
        <v>1965</v>
      </c>
      <c r="AY21" s="236" t="s">
        <v>1962</v>
      </c>
      <c r="AZ21" s="236" t="s">
        <v>458</v>
      </c>
      <c r="BA21" s="229" t="s">
        <v>435</v>
      </c>
      <c r="BB21" s="231">
        <v>0</v>
      </c>
      <c r="BC21" s="231">
        <v>4</v>
      </c>
      <c r="BD21" s="237" t="str">
        <f t="shared" si="14"/>
        <v>Montañoso (Pendientes naturales del terreno mayores a 25%)</v>
      </c>
      <c r="BE21" s="231">
        <v>1</v>
      </c>
      <c r="BF21" s="237" t="str">
        <f>VLOOKUP(BE21,'Códigos 2'!$A$1:$B$12,2,FALSE)</f>
        <v xml:space="preserve"> Carpeta Asfáltica (CA)</v>
      </c>
      <c r="BG21" s="238">
        <v>2</v>
      </c>
      <c r="BH21" s="239">
        <v>5.9</v>
      </c>
      <c r="BI21" s="231">
        <v>0</v>
      </c>
      <c r="BJ21" s="231" t="str">
        <f t="shared" si="15"/>
        <v>No existe</v>
      </c>
      <c r="BK21" s="240">
        <v>0</v>
      </c>
      <c r="BL21" s="231">
        <v>40</v>
      </c>
      <c r="BM21" s="231">
        <v>1030</v>
      </c>
      <c r="BN21" s="231">
        <v>3</v>
      </c>
      <c r="BO21" s="237" t="str">
        <f t="shared" si="16"/>
        <v>Alineamiento algo sinuoso, pero con curvas cerradas que son aparentes y consistentes con las gradientes y las demás características del camino y del terreno que se atraviesa.</v>
      </c>
      <c r="BP21" s="231">
        <v>1</v>
      </c>
      <c r="BQ21" s="237" t="str">
        <f t="shared" si="17"/>
        <v xml:space="preserve">Pendientes sostenidas en exceso del 7% en casi todo el tramo. </v>
      </c>
      <c r="BR21" s="231">
        <v>1</v>
      </c>
      <c r="BS21" s="231">
        <v>0</v>
      </c>
      <c r="BT21" s="237" t="b">
        <f t="shared" si="18"/>
        <v>0</v>
      </c>
      <c r="BU21" s="231">
        <v>5</v>
      </c>
      <c r="BV21" s="237" t="str">
        <f t="shared" si="19"/>
        <v xml:space="preserve">Las señales son completamente adecuadas en número y ubicación, </v>
      </c>
      <c r="BW21" s="231">
        <v>5</v>
      </c>
      <c r="BX21" s="237" t="str">
        <f t="shared" si="20"/>
        <v>Todas las alcantarillas y cunetas están bastante limpias y funcionan debidamente.</v>
      </c>
      <c r="BY21" s="231">
        <v>4</v>
      </c>
      <c r="BZ21" s="237" t="str">
        <f t="shared" si="21"/>
        <v>Superficie generalmente lisa, pero con unas pequeñas corrugaciones u otras irregularidades aisladas, o con baches pequeños superficiales.</v>
      </c>
      <c r="CA21" s="231">
        <v>5</v>
      </c>
      <c r="CB21" s="237" t="str">
        <f t="shared" si="22"/>
        <v>No existen evidencias de fallas en la estructura del pavimento, con la posible excepción de algunas en la superficie de ruedo.</v>
      </c>
      <c r="CC21" s="231">
        <f t="shared" si="23"/>
        <v>5.7952692499999996</v>
      </c>
      <c r="CD21" s="229"/>
      <c r="CE21" s="229"/>
      <c r="CF21" s="270" t="s">
        <v>1966</v>
      </c>
    </row>
    <row r="22" spans="1:84" ht="69.95" customHeight="1" thickBot="1" x14ac:dyDescent="0.2">
      <c r="A22" s="217"/>
      <c r="B22" s="269">
        <v>10141</v>
      </c>
      <c r="C22" s="231">
        <v>1</v>
      </c>
      <c r="D22" s="231">
        <v>1</v>
      </c>
      <c r="E22" s="232">
        <v>5</v>
      </c>
      <c r="F22" s="231">
        <v>1</v>
      </c>
      <c r="G22" s="231">
        <v>226</v>
      </c>
      <c r="H22" s="230" t="str">
        <f t="shared" si="25"/>
        <v>Secundaria</v>
      </c>
      <c r="I22" s="230">
        <v>3</v>
      </c>
      <c r="J22" s="229" t="str">
        <f t="shared" si="1"/>
        <v>Conectores de Integración Territorial</v>
      </c>
      <c r="K22" s="260">
        <f t="shared" si="2"/>
        <v>3.915</v>
      </c>
      <c r="L22" s="234">
        <f t="shared" si="24"/>
        <v>36.045000000000002</v>
      </c>
      <c r="M22" s="233"/>
      <c r="N22" s="233"/>
      <c r="O22" s="233"/>
      <c r="P22" s="260">
        <f t="shared" si="4"/>
        <v>0</v>
      </c>
      <c r="Q22" s="233">
        <v>3.915</v>
      </c>
      <c r="R22" s="233"/>
      <c r="S22" s="233"/>
      <c r="T22" s="260">
        <f t="shared" si="5"/>
        <v>3.915</v>
      </c>
      <c r="U22" s="233"/>
      <c r="V22" s="233"/>
      <c r="W22" s="233"/>
      <c r="X22" s="233">
        <f t="shared" si="6"/>
        <v>0</v>
      </c>
      <c r="Y22" s="233"/>
      <c r="Z22" s="233"/>
      <c r="AA22" s="233"/>
      <c r="AB22" s="233">
        <f t="shared" si="7"/>
        <v>0</v>
      </c>
      <c r="AC22" s="233">
        <f t="shared" si="8"/>
        <v>3.915</v>
      </c>
      <c r="AD22" s="233"/>
      <c r="AE22" s="233"/>
      <c r="AF22" s="233"/>
      <c r="AG22" s="233">
        <f t="shared" si="9"/>
        <v>0</v>
      </c>
      <c r="AH22" s="233"/>
      <c r="AI22" s="233"/>
      <c r="AJ22" s="233"/>
      <c r="AK22" s="233">
        <f t="shared" si="10"/>
        <v>0</v>
      </c>
      <c r="AL22" s="233"/>
      <c r="AM22" s="233"/>
      <c r="AN22" s="233"/>
      <c r="AO22" s="233">
        <f t="shared" si="11"/>
        <v>0</v>
      </c>
      <c r="AP22" s="233"/>
      <c r="AQ22" s="233"/>
      <c r="AR22" s="233"/>
      <c r="AS22" s="339">
        <f t="shared" si="12"/>
        <v>0</v>
      </c>
      <c r="AT22" s="233"/>
      <c r="AU22" s="233"/>
      <c r="AV22" s="233"/>
      <c r="AW22" s="260">
        <f t="shared" si="13"/>
        <v>0</v>
      </c>
      <c r="AX22" s="235" t="s">
        <v>1967</v>
      </c>
      <c r="AY22" s="236" t="s">
        <v>1962</v>
      </c>
      <c r="AZ22" s="236" t="s">
        <v>458</v>
      </c>
      <c r="BA22" s="229" t="s">
        <v>435</v>
      </c>
      <c r="BB22" s="231">
        <v>1</v>
      </c>
      <c r="BC22" s="231">
        <v>4</v>
      </c>
      <c r="BD22" s="237" t="str">
        <f t="shared" si="14"/>
        <v>Montañoso (Pendientes naturales del terreno mayores a 25%)</v>
      </c>
      <c r="BE22" s="231">
        <v>1</v>
      </c>
      <c r="BF22" s="237" t="str">
        <f>VLOOKUP(BE22,'Códigos 2'!$A$1:$B$12,2,FALSE)</f>
        <v xml:space="preserve"> Carpeta Asfáltica (CA)</v>
      </c>
      <c r="BG22" s="238">
        <v>2</v>
      </c>
      <c r="BH22" s="239">
        <v>6.3</v>
      </c>
      <c r="BI22" s="231">
        <v>0</v>
      </c>
      <c r="BJ22" s="231" t="str">
        <f t="shared" si="15"/>
        <v>No existe</v>
      </c>
      <c r="BK22" s="240">
        <v>0</v>
      </c>
      <c r="BL22" s="231">
        <v>50</v>
      </c>
      <c r="BM22" s="231">
        <v>3305</v>
      </c>
      <c r="BN22" s="231">
        <v>3</v>
      </c>
      <c r="BO22" s="237" t="str">
        <f t="shared" si="16"/>
        <v>Alineamiento algo sinuoso, pero con curvas cerradas que son aparentes y consistentes con las gradientes y las demás características del camino y del terreno que se atraviesa.</v>
      </c>
      <c r="BP22" s="231">
        <v>2</v>
      </c>
      <c r="BQ22" s="237" t="str">
        <f t="shared" si="17"/>
        <v>Pendientes sostenidas entre 5 y 8% sobre una buena parte del tramo, condición que afecta en forma marcada la velocidad de recorrido y, cuando hay bastante tránsito, provoca frecuentes colas de vehículos detrás de los vehículos pesados.</v>
      </c>
      <c r="BR22" s="231">
        <v>1</v>
      </c>
      <c r="BS22" s="231">
        <v>0</v>
      </c>
      <c r="BT22" s="237" t="b">
        <f t="shared" si="18"/>
        <v>0</v>
      </c>
      <c r="BU22" s="231">
        <v>2</v>
      </c>
      <c r="BV22" s="237" t="str">
        <f t="shared" si="19"/>
        <v>Existen muy pocas señales</v>
      </c>
      <c r="BW22" s="231">
        <v>3</v>
      </c>
      <c r="BX22" s="237" t="str">
        <f t="shared" si="20"/>
        <v>Parece que algunas alcantarillas o cunetas no tienen capacidad hidráulica suficiente, por la erosión o socavación aparente.</v>
      </c>
      <c r="BY22" s="231">
        <v>4</v>
      </c>
      <c r="BZ22" s="237" t="str">
        <f t="shared" si="21"/>
        <v>Superficie generalmente lisa, pero con unas pequeñas corrugaciones u otras irregularidades aisladas, o con baches pequeños superficiales.</v>
      </c>
      <c r="CA22" s="231">
        <v>5</v>
      </c>
      <c r="CB22" s="237" t="str">
        <f t="shared" si="22"/>
        <v>No existen evidencias de fallas en la estructura del pavimento, con la posible excepción de algunas en la superficie de ruedo.</v>
      </c>
      <c r="CC22" s="231">
        <f t="shared" si="23"/>
        <v>4.7227623750000003</v>
      </c>
      <c r="CD22" s="229" t="s">
        <v>1968</v>
      </c>
      <c r="CE22" s="229" t="s">
        <v>1903</v>
      </c>
      <c r="CF22" s="270" t="s">
        <v>1969</v>
      </c>
    </row>
    <row r="23" spans="1:84" ht="69.95" customHeight="1" thickBot="1" x14ac:dyDescent="0.2">
      <c r="A23" s="217"/>
      <c r="B23" s="269">
        <v>10142</v>
      </c>
      <c r="C23" s="231">
        <v>1</v>
      </c>
      <c r="D23" s="231">
        <v>1</v>
      </c>
      <c r="E23" s="232">
        <v>5</v>
      </c>
      <c r="F23" s="231">
        <v>1</v>
      </c>
      <c r="G23" s="231">
        <v>226</v>
      </c>
      <c r="H23" s="230" t="str">
        <f t="shared" si="25"/>
        <v>Secundaria</v>
      </c>
      <c r="I23" s="230">
        <v>3</v>
      </c>
      <c r="J23" s="229" t="str">
        <f t="shared" si="1"/>
        <v>Conectores de Integración Territorial</v>
      </c>
      <c r="K23" s="260">
        <f t="shared" si="2"/>
        <v>2.58</v>
      </c>
      <c r="L23" s="234">
        <f t="shared" si="24"/>
        <v>38.625</v>
      </c>
      <c r="M23" s="233"/>
      <c r="N23" s="233"/>
      <c r="O23" s="233"/>
      <c r="P23" s="260">
        <f t="shared" si="4"/>
        <v>0</v>
      </c>
      <c r="Q23" s="233"/>
      <c r="R23" s="233">
        <v>0.185</v>
      </c>
      <c r="S23" s="233">
        <v>2.395</v>
      </c>
      <c r="T23" s="260">
        <f t="shared" si="5"/>
        <v>2.58</v>
      </c>
      <c r="U23" s="233"/>
      <c r="V23" s="233"/>
      <c r="W23" s="233"/>
      <c r="X23" s="233">
        <f t="shared" si="6"/>
        <v>0</v>
      </c>
      <c r="Y23" s="233"/>
      <c r="Z23" s="233"/>
      <c r="AA23" s="233"/>
      <c r="AB23" s="233">
        <f t="shared" si="7"/>
        <v>0</v>
      </c>
      <c r="AC23" s="233">
        <f t="shared" si="8"/>
        <v>2.58</v>
      </c>
      <c r="AD23" s="233"/>
      <c r="AE23" s="233"/>
      <c r="AF23" s="233"/>
      <c r="AG23" s="233">
        <f t="shared" si="9"/>
        <v>0</v>
      </c>
      <c r="AH23" s="233"/>
      <c r="AI23" s="233"/>
      <c r="AJ23" s="233"/>
      <c r="AK23" s="233">
        <f t="shared" si="10"/>
        <v>0</v>
      </c>
      <c r="AL23" s="233"/>
      <c r="AM23" s="233"/>
      <c r="AN23" s="233"/>
      <c r="AO23" s="233">
        <f t="shared" si="11"/>
        <v>0</v>
      </c>
      <c r="AP23" s="233"/>
      <c r="AQ23" s="233"/>
      <c r="AR23" s="233"/>
      <c r="AS23" s="339">
        <f t="shared" si="12"/>
        <v>0</v>
      </c>
      <c r="AT23" s="233"/>
      <c r="AU23" s="233"/>
      <c r="AV23" s="233"/>
      <c r="AW23" s="260">
        <f t="shared" si="13"/>
        <v>0</v>
      </c>
      <c r="AX23" s="235" t="s">
        <v>1970</v>
      </c>
      <c r="AY23" s="236" t="s">
        <v>1962</v>
      </c>
      <c r="AZ23" s="236" t="s">
        <v>458</v>
      </c>
      <c r="BA23" s="229" t="s">
        <v>1971</v>
      </c>
      <c r="BB23" s="231">
        <v>0</v>
      </c>
      <c r="BC23" s="231">
        <v>3</v>
      </c>
      <c r="BD23" s="237" t="str">
        <f t="shared" si="14"/>
        <v>Muy Ondulado (Pendientes naturales del terreno entre 15 y 25%)</v>
      </c>
      <c r="BE23" s="231">
        <v>1</v>
      </c>
      <c r="BF23" s="237" t="str">
        <f>VLOOKUP(BE23,'Códigos 2'!$A$1:$B$12,2,FALSE)</f>
        <v xml:space="preserve"> Carpeta Asfáltica (CA)</v>
      </c>
      <c r="BG23" s="238">
        <v>2</v>
      </c>
      <c r="BH23" s="239">
        <v>6.3</v>
      </c>
      <c r="BI23" s="231">
        <v>0</v>
      </c>
      <c r="BJ23" s="231" t="str">
        <f t="shared" si="15"/>
        <v>No existe</v>
      </c>
      <c r="BK23" s="240">
        <v>0</v>
      </c>
      <c r="BL23" s="231">
        <v>40</v>
      </c>
      <c r="BM23" s="231">
        <v>4007</v>
      </c>
      <c r="BN23" s="231">
        <v>3</v>
      </c>
      <c r="BO23" s="237" t="str">
        <f t="shared" si="16"/>
        <v>Alineamiento algo sinuoso, pero con curvas cerradas que son aparentes y consistentes con las gradientes y las demás características del camino y del terreno que se atraviesa.</v>
      </c>
      <c r="BP23" s="231">
        <v>2</v>
      </c>
      <c r="BQ23" s="237" t="str">
        <f t="shared" si="17"/>
        <v>Pendientes sostenidas entre 5 y 8% sobre una buena parte del tramo, condición que afecta en forma marcada la velocidad de recorrido y, cuando hay bastante tránsito, provoca frecuentes colas de vehículos detrás de los vehículos pesados.</v>
      </c>
      <c r="BR23" s="231">
        <v>1</v>
      </c>
      <c r="BS23" s="231">
        <v>0</v>
      </c>
      <c r="BT23" s="237" t="b">
        <f t="shared" si="18"/>
        <v>0</v>
      </c>
      <c r="BU23" s="231">
        <v>3</v>
      </c>
      <c r="BV23" s="237" t="str">
        <f t="shared" si="19"/>
        <v>El señalamiento es regular en cuanto a cantidad y ubicación, siendo notable la falta de algunas señales de precaución y de guía.</v>
      </c>
      <c r="BW23" s="231">
        <v>4</v>
      </c>
      <c r="BX23" s="237" t="str">
        <f t="shared" si="20"/>
        <v>La mayoría de las alcantarillas y cunetas aparentemente funcionan bien, pero existen indicaciones en algunos sitios de que el agua se estanca.</v>
      </c>
      <c r="BY23" s="231">
        <v>2</v>
      </c>
      <c r="BZ23" s="237" t="str">
        <f t="shared" si="21"/>
        <v>Superficie muy irregular o con baches extensos y frecuentes (o material suelto, en caso de superficies no pavimentadas).</v>
      </c>
      <c r="CA23" s="231">
        <v>5</v>
      </c>
      <c r="CB23" s="237" t="str">
        <f t="shared" si="22"/>
        <v>No existen evidencias de fallas en la estructura del pavimento, con la posible excepción de algunas en la superficie de ruedo.</v>
      </c>
      <c r="CC23" s="231">
        <f t="shared" si="23"/>
        <v>3.7733919</v>
      </c>
      <c r="CD23" s="229" t="s">
        <v>1972</v>
      </c>
      <c r="CE23" s="229" t="s">
        <v>1903</v>
      </c>
      <c r="CF23" s="270" t="s">
        <v>1973</v>
      </c>
    </row>
    <row r="24" spans="1:84" ht="69.95" customHeight="1" thickBot="1" x14ac:dyDescent="0.2">
      <c r="A24" s="217"/>
      <c r="B24" s="269">
        <v>10151</v>
      </c>
      <c r="C24" s="231">
        <v>1</v>
      </c>
      <c r="D24" s="231">
        <v>1</v>
      </c>
      <c r="E24" s="232" t="s">
        <v>124</v>
      </c>
      <c r="F24" s="231">
        <v>1</v>
      </c>
      <c r="G24" s="231">
        <v>226</v>
      </c>
      <c r="H24" s="230" t="str">
        <f t="shared" si="25"/>
        <v>Secundaria</v>
      </c>
      <c r="I24" s="230">
        <v>3</v>
      </c>
      <c r="J24" s="229" t="str">
        <f t="shared" si="1"/>
        <v>Conectores de Integración Territorial</v>
      </c>
      <c r="K24" s="260">
        <f t="shared" si="2"/>
        <v>1.25</v>
      </c>
      <c r="L24" s="234">
        <f t="shared" si="24"/>
        <v>39.875</v>
      </c>
      <c r="M24" s="233"/>
      <c r="N24" s="233"/>
      <c r="O24" s="233"/>
      <c r="P24" s="260">
        <f t="shared" si="4"/>
        <v>0</v>
      </c>
      <c r="Q24" s="233"/>
      <c r="R24" s="233">
        <v>1.25</v>
      </c>
      <c r="S24" s="233"/>
      <c r="T24" s="260">
        <f t="shared" si="5"/>
        <v>1.25</v>
      </c>
      <c r="U24" s="233"/>
      <c r="V24" s="233"/>
      <c r="W24" s="233"/>
      <c r="X24" s="233">
        <f t="shared" si="6"/>
        <v>0</v>
      </c>
      <c r="Y24" s="233"/>
      <c r="Z24" s="233"/>
      <c r="AA24" s="233"/>
      <c r="AB24" s="233">
        <f t="shared" si="7"/>
        <v>0</v>
      </c>
      <c r="AC24" s="233">
        <f t="shared" si="8"/>
        <v>1.25</v>
      </c>
      <c r="AD24" s="233"/>
      <c r="AE24" s="233"/>
      <c r="AF24" s="233"/>
      <c r="AG24" s="233">
        <f t="shared" si="9"/>
        <v>0</v>
      </c>
      <c r="AH24" s="233"/>
      <c r="AI24" s="233"/>
      <c r="AJ24" s="233"/>
      <c r="AK24" s="233">
        <f t="shared" si="10"/>
        <v>0</v>
      </c>
      <c r="AL24" s="233"/>
      <c r="AM24" s="233"/>
      <c r="AN24" s="233"/>
      <c r="AO24" s="233">
        <f t="shared" si="11"/>
        <v>0</v>
      </c>
      <c r="AP24" s="233"/>
      <c r="AQ24" s="233"/>
      <c r="AR24" s="233"/>
      <c r="AS24" s="339">
        <f t="shared" si="12"/>
        <v>0</v>
      </c>
      <c r="AT24" s="233"/>
      <c r="AU24" s="233"/>
      <c r="AV24" s="233"/>
      <c r="AW24" s="260">
        <f t="shared" si="13"/>
        <v>0</v>
      </c>
      <c r="AX24" s="235" t="s">
        <v>1974</v>
      </c>
      <c r="AY24" s="236" t="s">
        <v>1962</v>
      </c>
      <c r="AZ24" s="236" t="s">
        <v>458</v>
      </c>
      <c r="BA24" s="229" t="s">
        <v>900</v>
      </c>
      <c r="BB24" s="231">
        <v>0</v>
      </c>
      <c r="BC24" s="231">
        <v>3</v>
      </c>
      <c r="BD24" s="237" t="str">
        <f t="shared" si="14"/>
        <v>Muy Ondulado (Pendientes naturales del terreno entre 15 y 25%)</v>
      </c>
      <c r="BE24" s="231">
        <v>1</v>
      </c>
      <c r="BF24" s="237" t="str">
        <f>VLOOKUP(BE24,'Códigos 2'!$A$1:$B$12,2,FALSE)</f>
        <v xml:space="preserve"> Carpeta Asfáltica (CA)</v>
      </c>
      <c r="BG24" s="238">
        <v>2</v>
      </c>
      <c r="BH24" s="239">
        <v>6.3</v>
      </c>
      <c r="BI24" s="231">
        <v>0</v>
      </c>
      <c r="BJ24" s="231" t="str">
        <f t="shared" si="15"/>
        <v>No existe</v>
      </c>
      <c r="BK24" s="240">
        <v>0</v>
      </c>
      <c r="BL24" s="231">
        <v>40</v>
      </c>
      <c r="BM24" s="231">
        <v>4007</v>
      </c>
      <c r="BN24" s="231">
        <v>3</v>
      </c>
      <c r="BO24" s="237" t="str">
        <f t="shared" si="16"/>
        <v>Alineamiento algo sinuoso, pero con curvas cerradas que son aparentes y consistentes con las gradientes y las demás características del camino y del terreno que se atraviesa.</v>
      </c>
      <c r="BP24" s="231">
        <v>1</v>
      </c>
      <c r="BQ24" s="237" t="str">
        <f t="shared" si="17"/>
        <v xml:space="preserve">Pendientes sostenidas en exceso del 7% en casi todo el tramo. </v>
      </c>
      <c r="BR24" s="231">
        <v>1</v>
      </c>
      <c r="BS24" s="231">
        <v>0</v>
      </c>
      <c r="BT24" s="237" t="b">
        <f t="shared" si="18"/>
        <v>0</v>
      </c>
      <c r="BU24" s="231">
        <v>3</v>
      </c>
      <c r="BV24" s="237" t="str">
        <f t="shared" si="19"/>
        <v>El señalamiento es regular en cuanto a cantidad y ubicación, siendo notable la falta de algunas señales de precaución y de guía.</v>
      </c>
      <c r="BW24" s="231">
        <v>3</v>
      </c>
      <c r="BX24" s="237" t="str">
        <f t="shared" si="20"/>
        <v>Parece que algunas alcantarillas o cunetas no tienen capacidad hidráulica suficiente, por la erosión o socavación aparente.</v>
      </c>
      <c r="BY24" s="231">
        <v>2</v>
      </c>
      <c r="BZ24" s="237" t="str">
        <f t="shared" si="21"/>
        <v>Superficie muy irregular o con baches extensos y frecuentes (o material suelto, en caso de superficies no pavimentadas).</v>
      </c>
      <c r="CA24" s="231">
        <v>4</v>
      </c>
      <c r="CB24" s="237" t="str">
        <f t="shared" si="22"/>
        <v>Existen huellas o corrugaciones que se derivan por debajo de la superficie de ruedo, pero que son aisladas y de poca extensión.</v>
      </c>
      <c r="CC24" s="231">
        <f t="shared" si="23"/>
        <v>1.8281937500000001</v>
      </c>
      <c r="CD24" s="229"/>
      <c r="CE24" s="229"/>
      <c r="CF24" s="270"/>
    </row>
    <row r="25" spans="1:84" ht="69.95" customHeight="1" thickBot="1" x14ac:dyDescent="0.2">
      <c r="A25" s="217"/>
      <c r="B25" s="269">
        <v>10152</v>
      </c>
      <c r="C25" s="231">
        <v>1</v>
      </c>
      <c r="D25" s="231">
        <v>1</v>
      </c>
      <c r="E25" s="232" t="s">
        <v>124</v>
      </c>
      <c r="F25" s="231">
        <v>1</v>
      </c>
      <c r="G25" s="231">
        <v>226</v>
      </c>
      <c r="H25" s="230" t="str">
        <f t="shared" si="25"/>
        <v>Secundaria</v>
      </c>
      <c r="I25" s="230">
        <v>3</v>
      </c>
      <c r="J25" s="229" t="str">
        <f t="shared" si="1"/>
        <v>Conectores de Integración Territorial</v>
      </c>
      <c r="K25" s="260">
        <f t="shared" si="2"/>
        <v>15.35</v>
      </c>
      <c r="L25" s="234">
        <f t="shared" si="24"/>
        <v>55.225000000000001</v>
      </c>
      <c r="M25" s="233"/>
      <c r="N25" s="233"/>
      <c r="O25" s="233"/>
      <c r="P25" s="260">
        <f t="shared" si="4"/>
        <v>0</v>
      </c>
      <c r="Q25" s="233">
        <v>12.885</v>
      </c>
      <c r="R25" s="233">
        <v>1.7150000000000001</v>
      </c>
      <c r="S25" s="233"/>
      <c r="T25" s="260">
        <f t="shared" si="5"/>
        <v>14.6</v>
      </c>
      <c r="U25" s="233"/>
      <c r="V25" s="233"/>
      <c r="W25" s="233">
        <v>0.75</v>
      </c>
      <c r="X25" s="233">
        <f t="shared" si="6"/>
        <v>0.75</v>
      </c>
      <c r="Y25" s="233"/>
      <c r="Z25" s="233"/>
      <c r="AA25" s="233"/>
      <c r="AB25" s="233">
        <f t="shared" si="7"/>
        <v>0</v>
      </c>
      <c r="AC25" s="233">
        <f t="shared" si="8"/>
        <v>15.35</v>
      </c>
      <c r="AD25" s="233"/>
      <c r="AE25" s="233"/>
      <c r="AF25" s="233"/>
      <c r="AG25" s="233">
        <f t="shared" si="9"/>
        <v>0</v>
      </c>
      <c r="AH25" s="233"/>
      <c r="AI25" s="233"/>
      <c r="AJ25" s="233"/>
      <c r="AK25" s="233">
        <f t="shared" si="10"/>
        <v>0</v>
      </c>
      <c r="AL25" s="233"/>
      <c r="AM25" s="233"/>
      <c r="AN25" s="233"/>
      <c r="AO25" s="233">
        <f t="shared" si="11"/>
        <v>0</v>
      </c>
      <c r="AP25" s="233"/>
      <c r="AQ25" s="233"/>
      <c r="AR25" s="233"/>
      <c r="AS25" s="339">
        <f t="shared" si="12"/>
        <v>0</v>
      </c>
      <c r="AT25" s="233"/>
      <c r="AU25" s="233"/>
      <c r="AV25" s="233"/>
      <c r="AW25" s="260">
        <f t="shared" si="13"/>
        <v>0</v>
      </c>
      <c r="AX25" s="235" t="s">
        <v>1975</v>
      </c>
      <c r="AY25" s="236" t="s">
        <v>1962</v>
      </c>
      <c r="AZ25" s="236" t="s">
        <v>458</v>
      </c>
      <c r="BA25" s="229" t="s">
        <v>1976</v>
      </c>
      <c r="BB25" s="231">
        <v>0</v>
      </c>
      <c r="BC25" s="231">
        <v>4</v>
      </c>
      <c r="BD25" s="237" t="str">
        <f t="shared" si="14"/>
        <v>Montañoso (Pendientes naturales del terreno mayores a 25%)</v>
      </c>
      <c r="BE25" s="231">
        <v>1</v>
      </c>
      <c r="BF25" s="237" t="str">
        <f>VLOOKUP(BE25,'Códigos 2'!$A$1:$B$12,2,FALSE)</f>
        <v xml:space="preserve"> Carpeta Asfáltica (CA)</v>
      </c>
      <c r="BG25" s="238">
        <v>2</v>
      </c>
      <c r="BH25" s="239">
        <v>7.5</v>
      </c>
      <c r="BI25" s="231">
        <v>0</v>
      </c>
      <c r="BJ25" s="231" t="str">
        <f t="shared" si="15"/>
        <v>No existe</v>
      </c>
      <c r="BK25" s="240">
        <v>0</v>
      </c>
      <c r="BL25" s="231">
        <v>40</v>
      </c>
      <c r="BM25" s="231">
        <v>2617</v>
      </c>
      <c r="BN25" s="231">
        <v>3</v>
      </c>
      <c r="BO25" s="237" t="str">
        <f t="shared" si="16"/>
        <v>Alineamiento algo sinuoso, pero con curvas cerradas que son aparentes y consistentes con las gradientes y las demás características del camino y del terreno que se atraviesa.</v>
      </c>
      <c r="BP25" s="231">
        <v>1</v>
      </c>
      <c r="BQ25" s="237" t="str">
        <f t="shared" si="17"/>
        <v xml:space="preserve">Pendientes sostenidas en exceso del 7% en casi todo el tramo. </v>
      </c>
      <c r="BR25" s="231">
        <v>1</v>
      </c>
      <c r="BS25" s="231">
        <v>0</v>
      </c>
      <c r="BT25" s="237" t="b">
        <f t="shared" si="18"/>
        <v>0</v>
      </c>
      <c r="BU25" s="231">
        <v>3</v>
      </c>
      <c r="BV25" s="237" t="str">
        <f t="shared" si="19"/>
        <v>El señalamiento es regular en cuanto a cantidad y ubicación, siendo notable la falta de algunas señales de precaución y de guía.</v>
      </c>
      <c r="BW25" s="231">
        <v>4</v>
      </c>
      <c r="BX25" s="237" t="str">
        <f t="shared" si="20"/>
        <v>La mayoría de las alcantarillas y cunetas aparentemente funcionan bien, pero existen indicaciones en algunos sitios de que el agua se estanca.</v>
      </c>
      <c r="BY25" s="231">
        <v>5</v>
      </c>
      <c r="BZ25" s="237" t="str">
        <f t="shared" si="21"/>
        <v>Superficie lisa, sin baches ni irregularidades notables.</v>
      </c>
      <c r="CA25" s="231">
        <v>5</v>
      </c>
      <c r="CB25" s="237" t="str">
        <f t="shared" si="22"/>
        <v>No existen evidencias de fallas en la estructura del pavimento, con la posible excepción de algunas en la superficie de ruedo.</v>
      </c>
      <c r="CC25" s="231">
        <f t="shared" si="23"/>
        <v>14.662396749999997</v>
      </c>
      <c r="CD25" s="229" t="s">
        <v>1977</v>
      </c>
      <c r="CE25" s="229" t="s">
        <v>1903</v>
      </c>
      <c r="CF25" s="270" t="s">
        <v>1978</v>
      </c>
    </row>
    <row r="26" spans="1:84" ht="69.95" customHeight="1" thickBot="1" x14ac:dyDescent="0.2">
      <c r="A26" s="217"/>
      <c r="B26" s="269">
        <v>10160</v>
      </c>
      <c r="C26" s="231">
        <v>1</v>
      </c>
      <c r="D26" s="231">
        <v>1</v>
      </c>
      <c r="E26" s="232" t="s">
        <v>1220</v>
      </c>
      <c r="F26" s="231">
        <v>1</v>
      </c>
      <c r="G26" s="231">
        <v>137</v>
      </c>
      <c r="H26" s="230" t="str">
        <f t="shared" si="25"/>
        <v>Secundaria</v>
      </c>
      <c r="I26" s="230">
        <v>3</v>
      </c>
      <c r="J26" s="229" t="str">
        <f t="shared" si="1"/>
        <v>Conectores de Integración Territorial</v>
      </c>
      <c r="K26" s="260">
        <f t="shared" si="2"/>
        <v>2.8050000000000002</v>
      </c>
      <c r="L26" s="234">
        <f t="shared" si="24"/>
        <v>58.03</v>
      </c>
      <c r="M26" s="233"/>
      <c r="N26" s="233"/>
      <c r="O26" s="233"/>
      <c r="P26" s="260">
        <f t="shared" si="4"/>
        <v>0</v>
      </c>
      <c r="Q26" s="233">
        <v>2.8050000000000002</v>
      </c>
      <c r="R26" s="233"/>
      <c r="S26" s="233"/>
      <c r="T26" s="260">
        <f t="shared" si="5"/>
        <v>2.8050000000000002</v>
      </c>
      <c r="U26" s="233"/>
      <c r="V26" s="233"/>
      <c r="W26" s="233"/>
      <c r="X26" s="233">
        <f t="shared" si="6"/>
        <v>0</v>
      </c>
      <c r="Y26" s="233"/>
      <c r="Z26" s="233"/>
      <c r="AA26" s="233"/>
      <c r="AB26" s="233">
        <f t="shared" si="7"/>
        <v>0</v>
      </c>
      <c r="AC26" s="233">
        <f t="shared" si="8"/>
        <v>2.8050000000000002</v>
      </c>
      <c r="AD26" s="233"/>
      <c r="AE26" s="233"/>
      <c r="AF26" s="233"/>
      <c r="AG26" s="233">
        <f t="shared" si="9"/>
        <v>0</v>
      </c>
      <c r="AH26" s="233"/>
      <c r="AI26" s="233"/>
      <c r="AJ26" s="233"/>
      <c r="AK26" s="233">
        <f t="shared" si="10"/>
        <v>0</v>
      </c>
      <c r="AL26" s="233"/>
      <c r="AM26" s="233"/>
      <c r="AN26" s="233"/>
      <c r="AO26" s="233">
        <f t="shared" si="11"/>
        <v>0</v>
      </c>
      <c r="AP26" s="233"/>
      <c r="AQ26" s="233"/>
      <c r="AR26" s="233"/>
      <c r="AS26" s="339">
        <f t="shared" si="12"/>
        <v>0</v>
      </c>
      <c r="AT26" s="233"/>
      <c r="AU26" s="233"/>
      <c r="AV26" s="233"/>
      <c r="AW26" s="260">
        <f t="shared" si="13"/>
        <v>0</v>
      </c>
      <c r="AX26" s="235" t="s">
        <v>1223</v>
      </c>
      <c r="AY26" s="236" t="s">
        <v>1216</v>
      </c>
      <c r="AZ26" s="236" t="s">
        <v>1211</v>
      </c>
      <c r="BA26" s="229" t="s">
        <v>1224</v>
      </c>
      <c r="BB26" s="231">
        <v>0</v>
      </c>
      <c r="BC26" s="231">
        <v>3</v>
      </c>
      <c r="BD26" s="237" t="str">
        <f t="shared" si="14"/>
        <v>Muy Ondulado (Pendientes naturales del terreno entre 15 y 25%)</v>
      </c>
      <c r="BE26" s="231">
        <v>1</v>
      </c>
      <c r="BF26" s="237" t="str">
        <f>VLOOKUP(BE26,'Códigos 2'!$A$1:$B$12,2,FALSE)</f>
        <v xml:space="preserve"> Carpeta Asfáltica (CA)</v>
      </c>
      <c r="BG26" s="238">
        <v>2</v>
      </c>
      <c r="BH26" s="239">
        <v>5.5</v>
      </c>
      <c r="BI26" s="231">
        <v>0</v>
      </c>
      <c r="BJ26" s="231" t="str">
        <f t="shared" si="15"/>
        <v>No existe</v>
      </c>
      <c r="BK26" s="240">
        <v>0</v>
      </c>
      <c r="BL26" s="231">
        <v>35</v>
      </c>
      <c r="BM26" s="231"/>
      <c r="BN26" s="231">
        <v>3</v>
      </c>
      <c r="BO26" s="237" t="str">
        <f t="shared" si="16"/>
        <v>Alineamiento algo sinuoso, pero con curvas cerradas que son aparentes y consistentes con las gradientes y las demás características del camino y del terreno que se atraviesa.</v>
      </c>
      <c r="BP26" s="231">
        <v>2</v>
      </c>
      <c r="BQ26" s="237" t="str">
        <f t="shared" si="17"/>
        <v>Pendientes sostenidas entre 5 y 8% sobre una buena parte del tramo, condición que afecta en forma marcada la velocidad de recorrido y, cuando hay bastante tránsito, provoca frecuentes colas de vehículos detrás de los vehículos pesados.</v>
      </c>
      <c r="BR26" s="231">
        <v>1</v>
      </c>
      <c r="BS26" s="231">
        <v>0</v>
      </c>
      <c r="BT26" s="237" t="b">
        <f t="shared" si="18"/>
        <v>0</v>
      </c>
      <c r="BU26" s="231">
        <v>4</v>
      </c>
      <c r="BV26" s="237" t="str">
        <f t="shared" si="19"/>
        <v>El señalamiento es bastante completo, faltando solamente algunas señales de guía para los usuarios que no conocen la ruta.</v>
      </c>
      <c r="BW26" s="231">
        <v>4</v>
      </c>
      <c r="BX26" s="237" t="str">
        <f t="shared" si="20"/>
        <v>La mayoría de las alcantarillas y cunetas aparentemente funcionan bien, pero existen indicaciones en algunos sitios de que el agua se estanca.</v>
      </c>
      <c r="BY26" s="231">
        <v>4</v>
      </c>
      <c r="BZ26" s="237" t="str">
        <f t="shared" si="21"/>
        <v>Superficie generalmente lisa, pero con unas pequeñas corrugaciones u otras irregularidades aisladas, o con baches pequeños superficiales.</v>
      </c>
      <c r="CA26" s="231">
        <v>5</v>
      </c>
      <c r="CB26" s="237" t="str">
        <f t="shared" si="22"/>
        <v>No existen evidencias de fallas en la estructura del pavimento, con la posible excepción de algunas en la superficie de ruedo.</v>
      </c>
      <c r="CC26" s="231">
        <f t="shared" si="23"/>
        <v>0</v>
      </c>
      <c r="CD26" s="229"/>
      <c r="CE26" s="229"/>
      <c r="CF26" s="270"/>
    </row>
    <row r="27" spans="1:84" ht="69.95" customHeight="1" thickBot="1" x14ac:dyDescent="0.2">
      <c r="A27" s="217"/>
      <c r="B27" s="269">
        <v>10171</v>
      </c>
      <c r="C27" s="231">
        <v>1</v>
      </c>
      <c r="D27" s="231">
        <v>1</v>
      </c>
      <c r="E27" s="232" t="s">
        <v>1220</v>
      </c>
      <c r="F27" s="231">
        <v>2</v>
      </c>
      <c r="G27" s="231">
        <v>137</v>
      </c>
      <c r="H27" s="230" t="str">
        <f t="shared" si="25"/>
        <v>Secundaria</v>
      </c>
      <c r="I27" s="230">
        <v>3</v>
      </c>
      <c r="J27" s="229" t="str">
        <f t="shared" si="1"/>
        <v>Conectores de Integración Territorial</v>
      </c>
      <c r="K27" s="260">
        <f t="shared" si="2"/>
        <v>10.045</v>
      </c>
      <c r="L27" s="234">
        <f t="shared" si="24"/>
        <v>68.075000000000003</v>
      </c>
      <c r="M27" s="233"/>
      <c r="N27" s="233"/>
      <c r="O27" s="233"/>
      <c r="P27" s="260">
        <f t="shared" si="4"/>
        <v>0</v>
      </c>
      <c r="Q27" s="233">
        <v>10.045</v>
      </c>
      <c r="R27" s="233"/>
      <c r="S27" s="233"/>
      <c r="T27" s="260">
        <f t="shared" si="5"/>
        <v>10.045</v>
      </c>
      <c r="U27" s="233"/>
      <c r="V27" s="233"/>
      <c r="W27" s="233"/>
      <c r="X27" s="233">
        <f t="shared" si="6"/>
        <v>0</v>
      </c>
      <c r="Y27" s="233"/>
      <c r="Z27" s="233"/>
      <c r="AA27" s="233"/>
      <c r="AB27" s="233">
        <f t="shared" si="7"/>
        <v>0</v>
      </c>
      <c r="AC27" s="233">
        <f t="shared" si="8"/>
        <v>10.045</v>
      </c>
      <c r="AD27" s="233"/>
      <c r="AE27" s="233"/>
      <c r="AF27" s="233"/>
      <c r="AG27" s="233">
        <f t="shared" si="9"/>
        <v>0</v>
      </c>
      <c r="AH27" s="233"/>
      <c r="AI27" s="233"/>
      <c r="AJ27" s="233"/>
      <c r="AK27" s="233">
        <f t="shared" si="10"/>
        <v>0</v>
      </c>
      <c r="AL27" s="233"/>
      <c r="AM27" s="233"/>
      <c r="AN27" s="233"/>
      <c r="AO27" s="233">
        <f t="shared" si="11"/>
        <v>0</v>
      </c>
      <c r="AP27" s="233"/>
      <c r="AQ27" s="233"/>
      <c r="AR27" s="233"/>
      <c r="AS27" s="339">
        <f t="shared" si="12"/>
        <v>0</v>
      </c>
      <c r="AT27" s="233"/>
      <c r="AU27" s="233"/>
      <c r="AV27" s="233"/>
      <c r="AW27" s="260">
        <f t="shared" si="13"/>
        <v>0</v>
      </c>
      <c r="AX27" s="235" t="s">
        <v>1225</v>
      </c>
      <c r="AY27" s="236" t="s">
        <v>1216</v>
      </c>
      <c r="AZ27" s="236" t="s">
        <v>1211</v>
      </c>
      <c r="BA27" s="229" t="s">
        <v>1224</v>
      </c>
      <c r="BB27" s="231">
        <v>1</v>
      </c>
      <c r="BC27" s="231">
        <v>3</v>
      </c>
      <c r="BD27" s="237" t="str">
        <f t="shared" si="14"/>
        <v>Muy Ondulado (Pendientes naturales del terreno entre 15 y 25%)</v>
      </c>
      <c r="BE27" s="231">
        <v>1</v>
      </c>
      <c r="BF27" s="237" t="str">
        <f>VLOOKUP(BE27,'Códigos 2'!$A$1:$B$12,2,FALSE)</f>
        <v xml:space="preserve"> Carpeta Asfáltica (CA)</v>
      </c>
      <c r="BG27" s="238">
        <v>2</v>
      </c>
      <c r="BH27" s="239">
        <v>6</v>
      </c>
      <c r="BI27" s="231">
        <v>0</v>
      </c>
      <c r="BJ27" s="231" t="str">
        <f t="shared" si="15"/>
        <v>No existe</v>
      </c>
      <c r="BK27" s="240">
        <v>0</v>
      </c>
      <c r="BL27" s="231">
        <v>40</v>
      </c>
      <c r="BM27" s="231"/>
      <c r="BN27" s="231">
        <v>2</v>
      </c>
      <c r="BO27" s="237" t="str">
        <f t="shared" si="16"/>
        <v>Curvas cerradas frecuentes y, por lo general, inconsistentes con el terreno y la clase de carretera.</v>
      </c>
      <c r="BP27" s="231">
        <v>1</v>
      </c>
      <c r="BQ27" s="237" t="str">
        <f t="shared" si="17"/>
        <v xml:space="preserve">Pendientes sostenidas en exceso del 7% en casi todo el tramo. </v>
      </c>
      <c r="BR27" s="231">
        <v>1</v>
      </c>
      <c r="BS27" s="231">
        <v>0</v>
      </c>
      <c r="BT27" s="237" t="b">
        <f t="shared" si="18"/>
        <v>0</v>
      </c>
      <c r="BU27" s="231">
        <v>4</v>
      </c>
      <c r="BV27" s="237" t="str">
        <f t="shared" si="19"/>
        <v>El señalamiento es bastante completo, faltando solamente algunas señales de guía para los usuarios que no conocen la ruta.</v>
      </c>
      <c r="BW27" s="231">
        <v>4</v>
      </c>
      <c r="BX27" s="237" t="str">
        <f t="shared" si="20"/>
        <v>La mayoría de las alcantarillas y cunetas aparentemente funcionan bien, pero existen indicaciones en algunos sitios de que el agua se estanca.</v>
      </c>
      <c r="BY27" s="231">
        <v>4</v>
      </c>
      <c r="BZ27" s="237" t="str">
        <f t="shared" si="21"/>
        <v>Superficie generalmente lisa, pero con unas pequeñas corrugaciones u otras irregularidades aisladas, o con baches pequeños superficiales.</v>
      </c>
      <c r="CA27" s="231">
        <v>5</v>
      </c>
      <c r="CB27" s="237" t="str">
        <f t="shared" si="22"/>
        <v>No existen evidencias de fallas en la estructura del pavimento, con la posible excepción de algunas en la superficie de ruedo.</v>
      </c>
      <c r="CC27" s="231">
        <f t="shared" si="23"/>
        <v>0</v>
      </c>
      <c r="CD27" s="229"/>
      <c r="CE27" s="229"/>
      <c r="CF27" s="270"/>
    </row>
    <row r="28" spans="1:84" ht="69.95" customHeight="1" thickBot="1" x14ac:dyDescent="0.2">
      <c r="A28" s="217"/>
      <c r="B28" s="269">
        <v>10172</v>
      </c>
      <c r="C28" s="231">
        <v>1</v>
      </c>
      <c r="D28" s="231">
        <v>1</v>
      </c>
      <c r="E28" s="232" t="s">
        <v>1220</v>
      </c>
      <c r="F28" s="231">
        <v>3</v>
      </c>
      <c r="G28" s="231">
        <v>137</v>
      </c>
      <c r="H28" s="230" t="str">
        <f t="shared" si="25"/>
        <v>Secundaria</v>
      </c>
      <c r="I28" s="230">
        <v>3</v>
      </c>
      <c r="J28" s="229" t="str">
        <f t="shared" si="1"/>
        <v>Conectores de Integración Territorial</v>
      </c>
      <c r="K28" s="260">
        <f t="shared" si="2"/>
        <v>3.96</v>
      </c>
      <c r="L28" s="234">
        <f t="shared" si="24"/>
        <v>72.034999999999997</v>
      </c>
      <c r="M28" s="233"/>
      <c r="N28" s="233"/>
      <c r="O28" s="233"/>
      <c r="P28" s="260">
        <f t="shared" si="4"/>
        <v>0</v>
      </c>
      <c r="Q28" s="233">
        <v>2.7850000000000001</v>
      </c>
      <c r="R28" s="233">
        <v>1.175</v>
      </c>
      <c r="S28" s="233"/>
      <c r="T28" s="260">
        <f t="shared" si="5"/>
        <v>3.96</v>
      </c>
      <c r="U28" s="233"/>
      <c r="V28" s="233"/>
      <c r="W28" s="233"/>
      <c r="X28" s="233">
        <f t="shared" si="6"/>
        <v>0</v>
      </c>
      <c r="Y28" s="233"/>
      <c r="Z28" s="233"/>
      <c r="AA28" s="233"/>
      <c r="AB28" s="233">
        <f t="shared" si="7"/>
        <v>0</v>
      </c>
      <c r="AC28" s="233">
        <f t="shared" si="8"/>
        <v>3.96</v>
      </c>
      <c r="AD28" s="233"/>
      <c r="AE28" s="233"/>
      <c r="AF28" s="233"/>
      <c r="AG28" s="233">
        <f t="shared" si="9"/>
        <v>0</v>
      </c>
      <c r="AH28" s="233"/>
      <c r="AI28" s="233"/>
      <c r="AJ28" s="233"/>
      <c r="AK28" s="233">
        <f t="shared" si="10"/>
        <v>0</v>
      </c>
      <c r="AL28" s="233"/>
      <c r="AM28" s="233"/>
      <c r="AN28" s="233"/>
      <c r="AO28" s="233">
        <f t="shared" si="11"/>
        <v>0</v>
      </c>
      <c r="AP28" s="233"/>
      <c r="AQ28" s="233"/>
      <c r="AR28" s="233"/>
      <c r="AS28" s="339">
        <f t="shared" si="12"/>
        <v>0</v>
      </c>
      <c r="AT28" s="233"/>
      <c r="AU28" s="233"/>
      <c r="AV28" s="233"/>
      <c r="AW28" s="260">
        <f t="shared" si="13"/>
        <v>0</v>
      </c>
      <c r="AX28" s="235" t="s">
        <v>1226</v>
      </c>
      <c r="AY28" s="236" t="s">
        <v>1216</v>
      </c>
      <c r="AZ28" s="236" t="s">
        <v>1211</v>
      </c>
      <c r="BA28" s="229" t="s">
        <v>1227</v>
      </c>
      <c r="BB28" s="231">
        <v>1</v>
      </c>
      <c r="BC28" s="231">
        <v>3</v>
      </c>
      <c r="BD28" s="237" t="str">
        <f t="shared" si="14"/>
        <v>Muy Ondulado (Pendientes naturales del terreno entre 15 y 25%)</v>
      </c>
      <c r="BE28" s="231">
        <v>1</v>
      </c>
      <c r="BF28" s="237" t="str">
        <f>VLOOKUP(BE28,'Códigos 2'!$A$1:$B$12,2,FALSE)</f>
        <v xml:space="preserve"> Carpeta Asfáltica (CA)</v>
      </c>
      <c r="BG28" s="238">
        <v>2</v>
      </c>
      <c r="BH28" s="239">
        <v>5.5</v>
      </c>
      <c r="BI28" s="231">
        <v>0</v>
      </c>
      <c r="BJ28" s="231" t="str">
        <f t="shared" si="15"/>
        <v>No existe</v>
      </c>
      <c r="BK28" s="240">
        <v>0</v>
      </c>
      <c r="BL28" s="231">
        <v>40</v>
      </c>
      <c r="BM28" s="231"/>
      <c r="BN28" s="231">
        <v>2</v>
      </c>
      <c r="BO28" s="237" t="str">
        <f t="shared" si="16"/>
        <v>Curvas cerradas frecuentes y, por lo general, inconsistentes con el terreno y la clase de carretera.</v>
      </c>
      <c r="BP28" s="231">
        <v>2</v>
      </c>
      <c r="BQ28" s="237" t="str">
        <f t="shared" si="17"/>
        <v>Pendientes sostenidas entre 5 y 8% sobre una buena parte del tramo, condición que afecta en forma marcada la velocidad de recorrido y, cuando hay bastante tránsito, provoca frecuentes colas de vehículos detrás de los vehículos pesados.</v>
      </c>
      <c r="BR28" s="231">
        <v>1</v>
      </c>
      <c r="BS28" s="231">
        <v>0</v>
      </c>
      <c r="BT28" s="237" t="b">
        <f t="shared" si="18"/>
        <v>0</v>
      </c>
      <c r="BU28" s="231">
        <v>4</v>
      </c>
      <c r="BV28" s="237" t="str">
        <f t="shared" si="19"/>
        <v>El señalamiento es bastante completo, faltando solamente algunas señales de guía para los usuarios que no conocen la ruta.</v>
      </c>
      <c r="BW28" s="231">
        <v>4</v>
      </c>
      <c r="BX28" s="237" t="str">
        <f t="shared" si="20"/>
        <v>La mayoría de las alcantarillas y cunetas aparentemente funcionan bien, pero existen indicaciones en algunos sitios de que el agua se estanca.</v>
      </c>
      <c r="BY28" s="231">
        <v>3</v>
      </c>
      <c r="BZ28" s="237" t="str">
        <f t="shared" si="21"/>
        <v>Superficie con frecuentes baches o irregularidades .</v>
      </c>
      <c r="CA28" s="231">
        <v>5</v>
      </c>
      <c r="CB28" s="237" t="str">
        <f t="shared" si="22"/>
        <v>No existen evidencias de fallas en la estructura del pavimento, con la posible excepción de algunas en la superficie de ruedo.</v>
      </c>
      <c r="CC28" s="231">
        <f t="shared" si="23"/>
        <v>0</v>
      </c>
      <c r="CD28" s="229"/>
      <c r="CE28" s="229"/>
      <c r="CF28" s="270"/>
    </row>
    <row r="29" spans="1:84" ht="69.95" customHeight="1" thickBot="1" x14ac:dyDescent="0.2">
      <c r="A29" s="217"/>
      <c r="B29" s="269">
        <v>10181</v>
      </c>
      <c r="C29" s="231">
        <v>1</v>
      </c>
      <c r="D29" s="231">
        <v>1</v>
      </c>
      <c r="E29" s="232">
        <v>3</v>
      </c>
      <c r="F29" s="231">
        <v>6</v>
      </c>
      <c r="G29" s="231">
        <v>222</v>
      </c>
      <c r="H29" s="230" t="str">
        <f t="shared" si="25"/>
        <v>Secundaria</v>
      </c>
      <c r="I29" s="230">
        <v>2</v>
      </c>
      <c r="J29" s="229" t="str">
        <f t="shared" si="1"/>
        <v>Distribuidores Regionales</v>
      </c>
      <c r="K29" s="260">
        <f t="shared" si="2"/>
        <v>3.8250000000000002</v>
      </c>
      <c r="L29" s="234">
        <f t="shared" si="24"/>
        <v>75.86</v>
      </c>
      <c r="M29" s="233"/>
      <c r="N29" s="233"/>
      <c r="O29" s="233"/>
      <c r="P29" s="260">
        <f t="shared" si="4"/>
        <v>0</v>
      </c>
      <c r="Q29" s="233"/>
      <c r="R29" s="233"/>
      <c r="S29" s="233"/>
      <c r="T29" s="260">
        <f t="shared" si="5"/>
        <v>0</v>
      </c>
      <c r="U29" s="233">
        <v>3.8250000000000002</v>
      </c>
      <c r="V29" s="233"/>
      <c r="W29" s="233"/>
      <c r="X29" s="233">
        <f t="shared" si="6"/>
        <v>3.8250000000000002</v>
      </c>
      <c r="Y29" s="233"/>
      <c r="Z29" s="233"/>
      <c r="AA29" s="233"/>
      <c r="AB29" s="233">
        <f t="shared" si="7"/>
        <v>0</v>
      </c>
      <c r="AC29" s="233">
        <f t="shared" si="8"/>
        <v>3.8250000000000002</v>
      </c>
      <c r="AD29" s="233"/>
      <c r="AE29" s="233"/>
      <c r="AF29" s="233"/>
      <c r="AG29" s="233">
        <f t="shared" si="9"/>
        <v>0</v>
      </c>
      <c r="AH29" s="233"/>
      <c r="AI29" s="233"/>
      <c r="AJ29" s="233"/>
      <c r="AK29" s="233">
        <f t="shared" si="10"/>
        <v>0</v>
      </c>
      <c r="AL29" s="233"/>
      <c r="AM29" s="233"/>
      <c r="AN29" s="233"/>
      <c r="AO29" s="233">
        <f t="shared" si="11"/>
        <v>0</v>
      </c>
      <c r="AP29" s="233"/>
      <c r="AQ29" s="233"/>
      <c r="AR29" s="233"/>
      <c r="AS29" s="339">
        <f t="shared" si="12"/>
        <v>0</v>
      </c>
      <c r="AT29" s="233"/>
      <c r="AU29" s="233"/>
      <c r="AV29" s="233"/>
      <c r="AW29" s="260">
        <f t="shared" si="13"/>
        <v>0</v>
      </c>
      <c r="AX29" s="235" t="s">
        <v>1907</v>
      </c>
      <c r="AY29" s="236" t="s">
        <v>1210</v>
      </c>
      <c r="AZ29" s="236" t="s">
        <v>637</v>
      </c>
      <c r="BA29" s="229" t="s">
        <v>945</v>
      </c>
      <c r="BB29" s="231">
        <v>0</v>
      </c>
      <c r="BC29" s="231">
        <v>4</v>
      </c>
      <c r="BD29" s="237" t="str">
        <f t="shared" si="14"/>
        <v>Montañoso (Pendientes naturales del terreno mayores a 25%)</v>
      </c>
      <c r="BE29" s="231">
        <v>1</v>
      </c>
      <c r="BF29" s="237" t="str">
        <f>VLOOKUP(BE29,'Códigos 2'!$A$1:$B$12,2,FALSE)</f>
        <v xml:space="preserve"> Carpeta Asfáltica (CA)</v>
      </c>
      <c r="BG29" s="238">
        <v>2</v>
      </c>
      <c r="BH29" s="239">
        <v>7.7</v>
      </c>
      <c r="BI29" s="231">
        <v>0</v>
      </c>
      <c r="BJ29" s="231" t="str">
        <f t="shared" si="15"/>
        <v>No existe</v>
      </c>
      <c r="BK29" s="240">
        <v>0</v>
      </c>
      <c r="BL29" s="231">
        <v>45</v>
      </c>
      <c r="BM29" s="231"/>
      <c r="BN29" s="231">
        <v>2</v>
      </c>
      <c r="BO29" s="237" t="str">
        <f t="shared" si="16"/>
        <v>Curvas cerradas frecuentes y, por lo general, inconsistentes con el terreno y la clase de carretera.</v>
      </c>
      <c r="BP29" s="231">
        <v>1</v>
      </c>
      <c r="BQ29" s="237" t="str">
        <f t="shared" si="17"/>
        <v xml:space="preserve">Pendientes sostenidas en exceso del 7% en casi todo el tramo. </v>
      </c>
      <c r="BR29" s="231">
        <v>1</v>
      </c>
      <c r="BS29" s="231">
        <v>0</v>
      </c>
      <c r="BT29" s="237" t="b">
        <f t="shared" si="18"/>
        <v>0</v>
      </c>
      <c r="BU29" s="231">
        <v>2</v>
      </c>
      <c r="BV29" s="237" t="str">
        <f t="shared" si="19"/>
        <v>Existen muy pocas señales</v>
      </c>
      <c r="BW29" s="231">
        <v>4</v>
      </c>
      <c r="BX29" s="237" t="str">
        <f t="shared" si="20"/>
        <v>La mayoría de las alcantarillas y cunetas aparentemente funcionan bien, pero existen indicaciones en algunos sitios de que el agua se estanca.</v>
      </c>
      <c r="BY29" s="231">
        <v>5</v>
      </c>
      <c r="BZ29" s="237" t="str">
        <f t="shared" si="21"/>
        <v>Superficie lisa, sin baches ni irregularidades notables.</v>
      </c>
      <c r="CA29" s="231">
        <v>5</v>
      </c>
      <c r="CB29" s="237" t="str">
        <f t="shared" si="22"/>
        <v>No existen evidencias de fallas en la estructura del pavimento, con la posible excepción de algunas en la superficie de ruedo.</v>
      </c>
      <c r="CC29" s="231">
        <f t="shared" si="23"/>
        <v>0</v>
      </c>
      <c r="CD29" s="229" t="s">
        <v>1908</v>
      </c>
      <c r="CE29" s="229" t="s">
        <v>1903</v>
      </c>
      <c r="CF29" s="270" t="s">
        <v>1909</v>
      </c>
    </row>
    <row r="30" spans="1:84" ht="69.95" customHeight="1" thickBot="1" x14ac:dyDescent="0.2">
      <c r="A30" s="217"/>
      <c r="B30" s="269">
        <v>10182</v>
      </c>
      <c r="C30" s="231">
        <v>1</v>
      </c>
      <c r="D30" s="231">
        <v>1</v>
      </c>
      <c r="E30" s="232">
        <v>3</v>
      </c>
      <c r="F30" s="231">
        <v>6</v>
      </c>
      <c r="G30" s="231">
        <v>222</v>
      </c>
      <c r="H30" s="230" t="str">
        <f t="shared" si="25"/>
        <v>Secundaria</v>
      </c>
      <c r="I30" s="230">
        <v>2</v>
      </c>
      <c r="J30" s="229" t="str">
        <f t="shared" si="1"/>
        <v>Distribuidores Regionales</v>
      </c>
      <c r="K30" s="260">
        <f t="shared" si="2"/>
        <v>10.215</v>
      </c>
      <c r="L30" s="234">
        <f t="shared" si="24"/>
        <v>86.075000000000003</v>
      </c>
      <c r="M30" s="233"/>
      <c r="N30" s="233"/>
      <c r="O30" s="233"/>
      <c r="P30" s="260">
        <f t="shared" si="4"/>
        <v>0</v>
      </c>
      <c r="Q30" s="233"/>
      <c r="R30" s="233"/>
      <c r="S30" s="233">
        <v>10.215</v>
      </c>
      <c r="T30" s="260">
        <f t="shared" si="5"/>
        <v>10.215</v>
      </c>
      <c r="U30" s="233"/>
      <c r="V30" s="233"/>
      <c r="W30" s="233"/>
      <c r="X30" s="233">
        <f t="shared" si="6"/>
        <v>0</v>
      </c>
      <c r="Y30" s="233"/>
      <c r="Z30" s="233"/>
      <c r="AA30" s="233"/>
      <c r="AB30" s="233">
        <f t="shared" si="7"/>
        <v>0</v>
      </c>
      <c r="AC30" s="233">
        <f t="shared" si="8"/>
        <v>10.215</v>
      </c>
      <c r="AD30" s="233"/>
      <c r="AE30" s="233"/>
      <c r="AF30" s="233"/>
      <c r="AG30" s="233">
        <f t="shared" si="9"/>
        <v>0</v>
      </c>
      <c r="AH30" s="233"/>
      <c r="AI30" s="233"/>
      <c r="AJ30" s="233"/>
      <c r="AK30" s="233">
        <f t="shared" si="10"/>
        <v>0</v>
      </c>
      <c r="AL30" s="233"/>
      <c r="AM30" s="233"/>
      <c r="AN30" s="233"/>
      <c r="AO30" s="233">
        <f t="shared" si="11"/>
        <v>0</v>
      </c>
      <c r="AP30" s="233"/>
      <c r="AQ30" s="233"/>
      <c r="AR30" s="233"/>
      <c r="AS30" s="339">
        <f t="shared" si="12"/>
        <v>0</v>
      </c>
      <c r="AT30" s="233"/>
      <c r="AU30" s="233"/>
      <c r="AV30" s="233"/>
      <c r="AW30" s="260">
        <f t="shared" si="13"/>
        <v>0</v>
      </c>
      <c r="AX30" s="235" t="s">
        <v>1910</v>
      </c>
      <c r="AY30" s="236" t="s">
        <v>609</v>
      </c>
      <c r="AZ30" s="236" t="s">
        <v>1145</v>
      </c>
      <c r="BA30" s="229" t="s">
        <v>945</v>
      </c>
      <c r="BB30" s="231">
        <v>0</v>
      </c>
      <c r="BC30" s="231">
        <v>4</v>
      </c>
      <c r="BD30" s="237" t="str">
        <f t="shared" si="14"/>
        <v>Montañoso (Pendientes naturales del terreno mayores a 25%)</v>
      </c>
      <c r="BE30" s="231">
        <v>1</v>
      </c>
      <c r="BF30" s="237" t="str">
        <f>VLOOKUP(BE30,'Códigos 2'!$A$1:$B$12,2,FALSE)</f>
        <v xml:space="preserve"> Carpeta Asfáltica (CA)</v>
      </c>
      <c r="BG30" s="238">
        <v>2</v>
      </c>
      <c r="BH30" s="239">
        <v>6.6</v>
      </c>
      <c r="BI30" s="231">
        <v>0</v>
      </c>
      <c r="BJ30" s="231" t="str">
        <f t="shared" si="15"/>
        <v>No existe</v>
      </c>
      <c r="BK30" s="240">
        <v>0</v>
      </c>
      <c r="BL30" s="231">
        <v>45</v>
      </c>
      <c r="BM30" s="231"/>
      <c r="BN30" s="231">
        <v>3</v>
      </c>
      <c r="BO30" s="237" t="str">
        <f t="shared" si="16"/>
        <v>Alineamiento algo sinuoso, pero con curvas cerradas que son aparentes y consistentes con las gradientes y las demás características del camino y del terreno que se atraviesa.</v>
      </c>
      <c r="BP30" s="231">
        <v>1</v>
      </c>
      <c r="BQ30" s="237" t="str">
        <f t="shared" si="17"/>
        <v xml:space="preserve">Pendientes sostenidas en exceso del 7% en casi todo el tramo. </v>
      </c>
      <c r="BR30" s="231">
        <v>1</v>
      </c>
      <c r="BS30" s="231">
        <v>0</v>
      </c>
      <c r="BT30" s="237" t="b">
        <f t="shared" si="18"/>
        <v>0</v>
      </c>
      <c r="BU30" s="231">
        <v>3</v>
      </c>
      <c r="BV30" s="237" t="str">
        <f t="shared" si="19"/>
        <v>El señalamiento es regular en cuanto a cantidad y ubicación, siendo notable la falta de algunas señales de precaución y de guía.</v>
      </c>
      <c r="BW30" s="231">
        <v>4</v>
      </c>
      <c r="BX30" s="237" t="str">
        <f t="shared" si="20"/>
        <v>La mayoría de las alcantarillas y cunetas aparentemente funcionan bien, pero existen indicaciones en algunos sitios de que el agua se estanca.</v>
      </c>
      <c r="BY30" s="231">
        <v>2</v>
      </c>
      <c r="BZ30" s="237" t="str">
        <f t="shared" si="21"/>
        <v>Superficie muy irregular o con baches extensos y frecuentes (o material suelto, en caso de superficies no pavimentadas).</v>
      </c>
      <c r="CA30" s="231">
        <v>4</v>
      </c>
      <c r="CB30" s="237" t="str">
        <f t="shared" si="22"/>
        <v>Existen huellas o corrugaciones que se derivan por debajo de la superficie de ruedo, pero que son aisladas y de poca extensión.</v>
      </c>
      <c r="CC30" s="231">
        <f t="shared" si="23"/>
        <v>0</v>
      </c>
      <c r="CD30" s="229" t="s">
        <v>1911</v>
      </c>
      <c r="CE30" s="229" t="s">
        <v>1903</v>
      </c>
      <c r="CF30" s="270" t="s">
        <v>1912</v>
      </c>
    </row>
    <row r="31" spans="1:84" ht="69.95" customHeight="1" thickBot="1" x14ac:dyDescent="0.2">
      <c r="A31" s="217"/>
      <c r="B31" s="269">
        <v>10190</v>
      </c>
      <c r="C31" s="231">
        <v>1</v>
      </c>
      <c r="D31" s="231">
        <v>1</v>
      </c>
      <c r="E31" s="232">
        <v>6</v>
      </c>
      <c r="F31" s="231">
        <v>2</v>
      </c>
      <c r="G31" s="231">
        <v>222</v>
      </c>
      <c r="H31" s="230" t="str">
        <f t="shared" si="25"/>
        <v>Secundaria</v>
      </c>
      <c r="I31" s="230">
        <v>2</v>
      </c>
      <c r="J31" s="229" t="str">
        <f t="shared" si="1"/>
        <v>Distribuidores Regionales</v>
      </c>
      <c r="K31" s="260">
        <f t="shared" si="2"/>
        <v>4.46</v>
      </c>
      <c r="L31" s="234">
        <f>K31</f>
        <v>4.46</v>
      </c>
      <c r="M31" s="233"/>
      <c r="N31" s="233"/>
      <c r="O31" s="233"/>
      <c r="P31" s="260">
        <f t="shared" si="4"/>
        <v>0</v>
      </c>
      <c r="Q31" s="233">
        <v>4.46</v>
      </c>
      <c r="R31" s="233"/>
      <c r="S31" s="233"/>
      <c r="T31" s="260">
        <f t="shared" si="5"/>
        <v>4.46</v>
      </c>
      <c r="U31" s="233"/>
      <c r="V31" s="233"/>
      <c r="W31" s="233"/>
      <c r="X31" s="233">
        <f t="shared" si="6"/>
        <v>0</v>
      </c>
      <c r="Y31" s="233"/>
      <c r="Z31" s="233"/>
      <c r="AA31" s="233"/>
      <c r="AB31" s="233">
        <f t="shared" si="7"/>
        <v>0</v>
      </c>
      <c r="AC31" s="233">
        <f t="shared" si="8"/>
        <v>4.46</v>
      </c>
      <c r="AD31" s="233"/>
      <c r="AE31" s="233"/>
      <c r="AF31" s="233"/>
      <c r="AG31" s="233">
        <f t="shared" si="9"/>
        <v>0</v>
      </c>
      <c r="AH31" s="233"/>
      <c r="AI31" s="233"/>
      <c r="AJ31" s="233"/>
      <c r="AK31" s="233">
        <f t="shared" si="10"/>
        <v>0</v>
      </c>
      <c r="AL31" s="233"/>
      <c r="AM31" s="233"/>
      <c r="AN31" s="233"/>
      <c r="AO31" s="233">
        <f t="shared" si="11"/>
        <v>0</v>
      </c>
      <c r="AP31" s="233"/>
      <c r="AQ31" s="233"/>
      <c r="AR31" s="233"/>
      <c r="AS31" s="339">
        <f t="shared" si="12"/>
        <v>0</v>
      </c>
      <c r="AT31" s="233"/>
      <c r="AU31" s="233"/>
      <c r="AV31" s="233"/>
      <c r="AW31" s="260">
        <f t="shared" si="13"/>
        <v>0</v>
      </c>
      <c r="AX31" s="235" t="s">
        <v>1913</v>
      </c>
      <c r="AY31" s="236" t="s">
        <v>1210</v>
      </c>
      <c r="AZ31" s="236" t="s">
        <v>637</v>
      </c>
      <c r="BA31" s="229" t="s">
        <v>927</v>
      </c>
      <c r="BB31" s="231">
        <v>0</v>
      </c>
      <c r="BC31" s="231">
        <v>4</v>
      </c>
      <c r="BD31" s="237" t="str">
        <f t="shared" si="14"/>
        <v>Montañoso (Pendientes naturales del terreno mayores a 25%)</v>
      </c>
      <c r="BE31" s="231">
        <v>1</v>
      </c>
      <c r="BF31" s="237" t="str">
        <f>VLOOKUP(BE31,'Códigos 2'!$A$1:$B$12,2,FALSE)</f>
        <v xml:space="preserve"> Carpeta Asfáltica (CA)</v>
      </c>
      <c r="BG31" s="238">
        <v>2</v>
      </c>
      <c r="BH31" s="239">
        <v>6.5</v>
      </c>
      <c r="BI31" s="231">
        <v>0</v>
      </c>
      <c r="BJ31" s="231" t="str">
        <f t="shared" si="15"/>
        <v>No existe</v>
      </c>
      <c r="BK31" s="240">
        <v>0.5</v>
      </c>
      <c r="BL31" s="231">
        <v>50</v>
      </c>
      <c r="BM31" s="231"/>
      <c r="BN31" s="231">
        <v>2</v>
      </c>
      <c r="BO31" s="237" t="str">
        <f t="shared" si="16"/>
        <v>Curvas cerradas frecuentes y, por lo general, inconsistentes con el terreno y la clase de carretera.</v>
      </c>
      <c r="BP31" s="231">
        <v>1</v>
      </c>
      <c r="BQ31" s="237" t="str">
        <f t="shared" si="17"/>
        <v xml:space="preserve">Pendientes sostenidas en exceso del 7% en casi todo el tramo. </v>
      </c>
      <c r="BR31" s="231">
        <v>1</v>
      </c>
      <c r="BS31" s="231">
        <v>5</v>
      </c>
      <c r="BT31" s="237" t="str">
        <f t="shared" si="18"/>
        <v>Superficie de los espaldones firme y regular, y donde se puede utilizar el ancho como fue construido originalmente.</v>
      </c>
      <c r="BU31" s="231">
        <v>4</v>
      </c>
      <c r="BV31" s="237" t="str">
        <f t="shared" si="19"/>
        <v>El señalamiento es bastante completo, faltando solamente algunas señales de guía para los usuarios que no conocen la ruta.</v>
      </c>
      <c r="BW31" s="231">
        <v>5</v>
      </c>
      <c r="BX31" s="237" t="str">
        <f t="shared" si="20"/>
        <v>Todas las alcantarillas y cunetas están bastante limpias y funcionan debidamente.</v>
      </c>
      <c r="BY31" s="231">
        <v>3</v>
      </c>
      <c r="BZ31" s="237" t="str">
        <f t="shared" si="21"/>
        <v>Superficie con frecuentes baches o irregularidades .</v>
      </c>
      <c r="CA31" s="231">
        <v>5</v>
      </c>
      <c r="CB31" s="237" t="str">
        <f t="shared" si="22"/>
        <v>No existen evidencias de fallas en la estructura del pavimento, con la posible excepción de algunas en la superficie de ruedo.</v>
      </c>
      <c r="CC31" s="231">
        <f t="shared" si="23"/>
        <v>0</v>
      </c>
      <c r="CD31" s="229" t="s">
        <v>1914</v>
      </c>
      <c r="CE31" s="229" t="s">
        <v>1903</v>
      </c>
      <c r="CF31" s="270" t="s">
        <v>1915</v>
      </c>
    </row>
    <row r="32" spans="1:84" ht="69.95" customHeight="1" thickBot="1" x14ac:dyDescent="0.2">
      <c r="A32" s="217"/>
      <c r="B32" s="269">
        <v>10201</v>
      </c>
      <c r="C32" s="231">
        <v>1</v>
      </c>
      <c r="D32" s="231">
        <v>1</v>
      </c>
      <c r="E32" s="232">
        <v>6</v>
      </c>
      <c r="F32" s="231">
        <v>1</v>
      </c>
      <c r="G32" s="231">
        <v>209</v>
      </c>
      <c r="H32" s="230" t="str">
        <f t="shared" si="25"/>
        <v>Secundaria</v>
      </c>
      <c r="I32" s="230">
        <v>3</v>
      </c>
      <c r="J32" s="229" t="str">
        <f t="shared" si="1"/>
        <v>Conectores de Integración Territorial</v>
      </c>
      <c r="K32" s="260">
        <f t="shared" si="2"/>
        <v>8.2750000000000004</v>
      </c>
      <c r="L32" s="234">
        <f>L31+K32</f>
        <v>12.734999999999999</v>
      </c>
      <c r="M32" s="233"/>
      <c r="N32" s="233"/>
      <c r="O32" s="233"/>
      <c r="P32" s="260">
        <f t="shared" si="4"/>
        <v>0</v>
      </c>
      <c r="Q32" s="233">
        <v>2.6</v>
      </c>
      <c r="R32" s="233">
        <v>3.9849999999999999</v>
      </c>
      <c r="S32" s="233">
        <v>1.69</v>
      </c>
      <c r="T32" s="260">
        <f t="shared" si="5"/>
        <v>8.2750000000000004</v>
      </c>
      <c r="U32" s="233"/>
      <c r="V32" s="233"/>
      <c r="W32" s="233"/>
      <c r="X32" s="233">
        <f t="shared" si="6"/>
        <v>0</v>
      </c>
      <c r="Y32" s="233"/>
      <c r="Z32" s="233"/>
      <c r="AA32" s="233"/>
      <c r="AB32" s="233">
        <f t="shared" si="7"/>
        <v>0</v>
      </c>
      <c r="AC32" s="233">
        <f t="shared" si="8"/>
        <v>8.2750000000000004</v>
      </c>
      <c r="AD32" s="233"/>
      <c r="AE32" s="233"/>
      <c r="AF32" s="233"/>
      <c r="AG32" s="233">
        <f t="shared" si="9"/>
        <v>0</v>
      </c>
      <c r="AH32" s="233"/>
      <c r="AI32" s="233"/>
      <c r="AJ32" s="233"/>
      <c r="AK32" s="233">
        <f t="shared" si="10"/>
        <v>0</v>
      </c>
      <c r="AL32" s="233"/>
      <c r="AM32" s="233"/>
      <c r="AN32" s="233"/>
      <c r="AO32" s="233">
        <f t="shared" si="11"/>
        <v>0</v>
      </c>
      <c r="AP32" s="233"/>
      <c r="AQ32" s="233"/>
      <c r="AR32" s="233"/>
      <c r="AS32" s="339">
        <f t="shared" si="12"/>
        <v>0</v>
      </c>
      <c r="AT32" s="233"/>
      <c r="AU32" s="233"/>
      <c r="AV32" s="233"/>
      <c r="AW32" s="260">
        <f t="shared" si="13"/>
        <v>0</v>
      </c>
      <c r="AX32" s="235" t="s">
        <v>1766</v>
      </c>
      <c r="AY32" s="236" t="s">
        <v>822</v>
      </c>
      <c r="AZ32" s="236" t="s">
        <v>193</v>
      </c>
      <c r="BA32" s="229" t="s">
        <v>1767</v>
      </c>
      <c r="BB32" s="231">
        <v>1</v>
      </c>
      <c r="BC32" s="231">
        <v>4</v>
      </c>
      <c r="BD32" s="237" t="str">
        <f t="shared" si="14"/>
        <v>Montañoso (Pendientes naturales del terreno mayores a 25%)</v>
      </c>
      <c r="BE32" s="231">
        <v>1</v>
      </c>
      <c r="BF32" s="237" t="str">
        <f>VLOOKUP(BE32,'Códigos 2'!$A$1:$B$12,2,FALSE)</f>
        <v xml:space="preserve"> Carpeta Asfáltica (CA)</v>
      </c>
      <c r="BG32" s="238">
        <v>2</v>
      </c>
      <c r="BH32" s="239">
        <v>6</v>
      </c>
      <c r="BI32" s="231">
        <v>1</v>
      </c>
      <c r="BJ32" s="231" t="str">
        <f t="shared" si="15"/>
        <v>Pavimentado</v>
      </c>
      <c r="BK32" s="240">
        <v>0.3</v>
      </c>
      <c r="BL32" s="231">
        <v>40</v>
      </c>
      <c r="BM32" s="231"/>
      <c r="BN32" s="231">
        <v>3</v>
      </c>
      <c r="BO32" s="237" t="str">
        <f t="shared" si="16"/>
        <v>Alineamiento algo sinuoso, pero con curvas cerradas que son aparentes y consistentes con las gradientes y las demás características del camino y del terreno que se atraviesa.</v>
      </c>
      <c r="BP32" s="231">
        <v>1</v>
      </c>
      <c r="BQ32" s="237" t="str">
        <f t="shared" si="17"/>
        <v xml:space="preserve">Pendientes sostenidas en exceso del 7% en casi todo el tramo. </v>
      </c>
      <c r="BR32" s="231">
        <v>1</v>
      </c>
      <c r="BS32" s="231">
        <v>0</v>
      </c>
      <c r="BT32" s="237" t="b">
        <f t="shared" si="18"/>
        <v>0</v>
      </c>
      <c r="BU32" s="231">
        <v>3</v>
      </c>
      <c r="BV32" s="237" t="str">
        <f t="shared" si="19"/>
        <v>El señalamiento es regular en cuanto a cantidad y ubicación, siendo notable la falta de algunas señales de precaución y de guía.</v>
      </c>
      <c r="BW32" s="231">
        <v>4</v>
      </c>
      <c r="BX32" s="237" t="str">
        <f t="shared" si="20"/>
        <v>La mayoría de las alcantarillas y cunetas aparentemente funcionan bien, pero existen indicaciones en algunos sitios de que el agua se estanca.</v>
      </c>
      <c r="BY32" s="231">
        <v>3</v>
      </c>
      <c r="BZ32" s="237" t="str">
        <f t="shared" si="21"/>
        <v>Superficie con frecuentes baches o irregularidades .</v>
      </c>
      <c r="CA32" s="231">
        <v>4</v>
      </c>
      <c r="CB32" s="237" t="str">
        <f t="shared" si="22"/>
        <v>Existen huellas o corrugaciones que se derivan por debajo de la superficie de ruedo, pero que son aisladas y de poca extensión.</v>
      </c>
      <c r="CC32" s="231">
        <f t="shared" si="23"/>
        <v>0</v>
      </c>
      <c r="CD32" s="229" t="s">
        <v>1768</v>
      </c>
      <c r="CE32" s="229" t="s">
        <v>967</v>
      </c>
      <c r="CF32" s="270" t="s">
        <v>1769</v>
      </c>
    </row>
    <row r="33" spans="1:84" ht="69.95" customHeight="1" thickBot="1" x14ac:dyDescent="0.2">
      <c r="A33" s="217"/>
      <c r="B33" s="269">
        <v>10202</v>
      </c>
      <c r="C33" s="231">
        <v>1</v>
      </c>
      <c r="D33" s="231">
        <v>1</v>
      </c>
      <c r="E33" s="232">
        <v>6</v>
      </c>
      <c r="F33" s="231">
        <v>2</v>
      </c>
      <c r="G33" s="231">
        <v>209</v>
      </c>
      <c r="H33" s="230" t="str">
        <f t="shared" si="25"/>
        <v>Secundaria</v>
      </c>
      <c r="I33" s="230">
        <v>2</v>
      </c>
      <c r="J33" s="229" t="str">
        <f t="shared" si="1"/>
        <v>Distribuidores Regionales</v>
      </c>
      <c r="K33" s="260">
        <f t="shared" si="2"/>
        <v>7.1449999999999996</v>
      </c>
      <c r="L33" s="234">
        <f>L32+K33</f>
        <v>19.88</v>
      </c>
      <c r="M33" s="233"/>
      <c r="N33" s="233"/>
      <c r="O33" s="233"/>
      <c r="P33" s="260">
        <f t="shared" si="4"/>
        <v>0</v>
      </c>
      <c r="Q33" s="233">
        <v>4.665</v>
      </c>
      <c r="R33" s="233">
        <v>2.48</v>
      </c>
      <c r="S33" s="233"/>
      <c r="T33" s="260">
        <f t="shared" si="5"/>
        <v>7.1449999999999996</v>
      </c>
      <c r="U33" s="233"/>
      <c r="V33" s="233"/>
      <c r="W33" s="233"/>
      <c r="X33" s="233">
        <f t="shared" si="6"/>
        <v>0</v>
      </c>
      <c r="Y33" s="233"/>
      <c r="Z33" s="233"/>
      <c r="AA33" s="233"/>
      <c r="AB33" s="233">
        <f t="shared" si="7"/>
        <v>0</v>
      </c>
      <c r="AC33" s="233">
        <f t="shared" si="8"/>
        <v>7.1449999999999996</v>
      </c>
      <c r="AD33" s="233"/>
      <c r="AE33" s="233"/>
      <c r="AF33" s="233"/>
      <c r="AG33" s="233">
        <f t="shared" si="9"/>
        <v>0</v>
      </c>
      <c r="AH33" s="233"/>
      <c r="AI33" s="233"/>
      <c r="AJ33" s="233"/>
      <c r="AK33" s="233">
        <f t="shared" si="10"/>
        <v>0</v>
      </c>
      <c r="AL33" s="233"/>
      <c r="AM33" s="233"/>
      <c r="AN33" s="233"/>
      <c r="AO33" s="233">
        <f t="shared" si="11"/>
        <v>0</v>
      </c>
      <c r="AP33" s="233"/>
      <c r="AQ33" s="233"/>
      <c r="AR33" s="233"/>
      <c r="AS33" s="339">
        <f t="shared" si="12"/>
        <v>0</v>
      </c>
      <c r="AT33" s="233"/>
      <c r="AU33" s="233"/>
      <c r="AV33" s="233"/>
      <c r="AW33" s="260">
        <f t="shared" si="13"/>
        <v>0</v>
      </c>
      <c r="AX33" s="235" t="s">
        <v>1770</v>
      </c>
      <c r="AY33" s="236" t="s">
        <v>822</v>
      </c>
      <c r="AZ33" s="236" t="s">
        <v>193</v>
      </c>
      <c r="BA33" s="229" t="s">
        <v>1559</v>
      </c>
      <c r="BB33" s="231">
        <v>0</v>
      </c>
      <c r="BC33" s="231">
        <v>4</v>
      </c>
      <c r="BD33" s="237" t="str">
        <f t="shared" si="14"/>
        <v>Montañoso (Pendientes naturales del terreno mayores a 25%)</v>
      </c>
      <c r="BE33" s="231">
        <v>1</v>
      </c>
      <c r="BF33" s="237" t="str">
        <f>VLOOKUP(BE33,'Códigos 2'!$A$1:$B$12,2,FALSE)</f>
        <v xml:space="preserve"> Carpeta Asfáltica (CA)</v>
      </c>
      <c r="BG33" s="238">
        <v>2</v>
      </c>
      <c r="BH33" s="239">
        <v>7.3</v>
      </c>
      <c r="BI33" s="231">
        <v>0</v>
      </c>
      <c r="BJ33" s="231" t="str">
        <f t="shared" si="15"/>
        <v>No existe</v>
      </c>
      <c r="BK33" s="240">
        <v>0.2</v>
      </c>
      <c r="BL33" s="231">
        <v>40</v>
      </c>
      <c r="BM33" s="231"/>
      <c r="BN33" s="231">
        <v>2</v>
      </c>
      <c r="BO33" s="237" t="str">
        <f t="shared" si="16"/>
        <v>Curvas cerradas frecuentes y, por lo general, inconsistentes con el terreno y la clase de carretera.</v>
      </c>
      <c r="BP33" s="231">
        <v>1</v>
      </c>
      <c r="BQ33" s="237" t="str">
        <f t="shared" si="17"/>
        <v xml:space="preserve">Pendientes sostenidas en exceso del 7% en casi todo el tramo. </v>
      </c>
      <c r="BR33" s="231">
        <v>1</v>
      </c>
      <c r="BS33" s="231">
        <v>5</v>
      </c>
      <c r="BT33" s="237" t="str">
        <f t="shared" si="18"/>
        <v>Superficie de los espaldones firme y regular, y donde se puede utilizar el ancho como fue construido originalmente.</v>
      </c>
      <c r="BU33" s="231">
        <v>3</v>
      </c>
      <c r="BV33" s="237" t="str">
        <f t="shared" si="19"/>
        <v>El señalamiento es regular en cuanto a cantidad y ubicación, siendo notable la falta de algunas señales de precaución y de guía.</v>
      </c>
      <c r="BW33" s="231">
        <v>5</v>
      </c>
      <c r="BX33" s="237" t="str">
        <f t="shared" si="20"/>
        <v>Todas las alcantarillas y cunetas están bastante limpias y funcionan debidamente.</v>
      </c>
      <c r="BY33" s="231">
        <v>4</v>
      </c>
      <c r="BZ33" s="237" t="str">
        <f t="shared" si="21"/>
        <v>Superficie generalmente lisa, pero con unas pequeñas corrugaciones u otras irregularidades aisladas, o con baches pequeños superficiales.</v>
      </c>
      <c r="CA33" s="231">
        <v>5</v>
      </c>
      <c r="CB33" s="237" t="str">
        <f t="shared" si="22"/>
        <v>No existen evidencias de fallas en la estructura del pavimento, con la posible excepción de algunas en la superficie de ruedo.</v>
      </c>
      <c r="CC33" s="231">
        <f t="shared" si="23"/>
        <v>0</v>
      </c>
      <c r="CD33" s="229" t="s">
        <v>1771</v>
      </c>
      <c r="CE33" s="229" t="s">
        <v>967</v>
      </c>
      <c r="CF33" s="270" t="s">
        <v>1772</v>
      </c>
    </row>
    <row r="34" spans="1:84" ht="69.95" customHeight="1" thickBot="1" x14ac:dyDescent="0.2">
      <c r="A34" s="217"/>
      <c r="B34" s="269">
        <v>10211</v>
      </c>
      <c r="C34" s="231">
        <v>1</v>
      </c>
      <c r="D34" s="231">
        <v>1</v>
      </c>
      <c r="E34" s="232">
        <v>3</v>
      </c>
      <c r="F34" s="231">
        <v>1</v>
      </c>
      <c r="G34" s="231">
        <v>209</v>
      </c>
      <c r="H34" s="230" t="str">
        <f t="shared" si="25"/>
        <v>Secundaria</v>
      </c>
      <c r="I34" s="230">
        <v>3</v>
      </c>
      <c r="J34" s="229" t="str">
        <f t="shared" si="1"/>
        <v>Conectores de Integración Territorial</v>
      </c>
      <c r="K34" s="260">
        <f t="shared" si="2"/>
        <v>1.3399999999999999</v>
      </c>
      <c r="L34" s="234">
        <f>L33+K34</f>
        <v>21.22</v>
      </c>
      <c r="M34" s="233"/>
      <c r="N34" s="233"/>
      <c r="O34" s="233"/>
      <c r="P34" s="260">
        <f t="shared" si="4"/>
        <v>0</v>
      </c>
      <c r="Q34" s="233">
        <v>0.82</v>
      </c>
      <c r="R34" s="233">
        <v>0.52</v>
      </c>
      <c r="S34" s="233"/>
      <c r="T34" s="260">
        <f t="shared" si="5"/>
        <v>1.3399999999999999</v>
      </c>
      <c r="U34" s="233"/>
      <c r="V34" s="233"/>
      <c r="W34" s="233"/>
      <c r="X34" s="233">
        <f t="shared" si="6"/>
        <v>0</v>
      </c>
      <c r="Y34" s="233"/>
      <c r="Z34" s="233"/>
      <c r="AA34" s="233"/>
      <c r="AB34" s="233">
        <f t="shared" si="7"/>
        <v>0</v>
      </c>
      <c r="AC34" s="233">
        <f t="shared" ref="AC34:AC65" si="26">T34+X34+AB34</f>
        <v>1.3399999999999999</v>
      </c>
      <c r="AD34" s="233"/>
      <c r="AE34" s="233"/>
      <c r="AF34" s="233"/>
      <c r="AG34" s="233">
        <f t="shared" ref="AG34:AG65" si="27">SUM(AD34:AF34)</f>
        <v>0</v>
      </c>
      <c r="AH34" s="233"/>
      <c r="AI34" s="233"/>
      <c r="AJ34" s="233"/>
      <c r="AK34" s="233">
        <f t="shared" ref="AK34:AK65" si="28">SUM(AH34:AJ34)</f>
        <v>0</v>
      </c>
      <c r="AL34" s="233"/>
      <c r="AM34" s="233"/>
      <c r="AN34" s="233"/>
      <c r="AO34" s="233">
        <f t="shared" si="11"/>
        <v>0</v>
      </c>
      <c r="AP34" s="233"/>
      <c r="AQ34" s="233"/>
      <c r="AR34" s="233"/>
      <c r="AS34" s="339">
        <f t="shared" si="12"/>
        <v>0</v>
      </c>
      <c r="AT34" s="233"/>
      <c r="AU34" s="233"/>
      <c r="AV34" s="233"/>
      <c r="AW34" s="260">
        <f t="shared" si="13"/>
        <v>0</v>
      </c>
      <c r="AX34" s="235" t="s">
        <v>1747</v>
      </c>
      <c r="AY34" s="236" t="s">
        <v>1720</v>
      </c>
      <c r="AZ34" s="236" t="s">
        <v>193</v>
      </c>
      <c r="BA34" s="229" t="s">
        <v>1748</v>
      </c>
      <c r="BB34" s="231">
        <v>0</v>
      </c>
      <c r="BC34" s="231">
        <v>2</v>
      </c>
      <c r="BD34" s="237" t="str">
        <f t="shared" si="14"/>
        <v>Algo Ondulado (Pendientes naturales del terreno entre 6 y 14%)</v>
      </c>
      <c r="BE34" s="231">
        <v>1</v>
      </c>
      <c r="BF34" s="237" t="str">
        <f>VLOOKUP(BE34,'Códigos 2'!$A$1:$B$12,2,FALSE)</f>
        <v xml:space="preserve"> Carpeta Asfáltica (CA)</v>
      </c>
      <c r="BG34" s="238">
        <v>3</v>
      </c>
      <c r="BH34" s="239">
        <v>11.6</v>
      </c>
      <c r="BI34" s="231">
        <v>0</v>
      </c>
      <c r="BJ34" s="231" t="str">
        <f t="shared" si="15"/>
        <v>No existe</v>
      </c>
      <c r="BK34" s="240">
        <v>0</v>
      </c>
      <c r="BL34" s="231">
        <v>40</v>
      </c>
      <c r="BM34" s="231"/>
      <c r="BN34" s="231">
        <v>5</v>
      </c>
      <c r="BO34" s="237" t="str">
        <f t="shared" si="16"/>
        <v>Alineamiento recto o con curvas tan suaves que no exigen una reducción significativa en la velocidad promedio normal de recorrido.</v>
      </c>
      <c r="BP34" s="231">
        <v>4</v>
      </c>
      <c r="BQ34" s="237" t="str">
        <f t="shared" si="17"/>
        <v>Pendientes generalmente menores del 3% pero con algunas cuestas de corta longitud de hasta el 5%.</v>
      </c>
      <c r="BR34" s="231">
        <v>5</v>
      </c>
      <c r="BS34" s="231">
        <v>0</v>
      </c>
      <c r="BT34" s="237" t="b">
        <f t="shared" ref="BT34:BT65" si="29">IF(BS34=5,"Superficie de los espaldones firme y regular, y donde se puede utilizar el ancho como fue construido originalmente.",IF(AND(BS34=4),"Superficie generalmente firme y utilizable en todo tiempo, pero con algunos tramos cortos en que el ancho inicial ha sido reducido por erosión u otras causas.",IF(AND(BS34=3),"Superficie erosionada o con baches profundos sobre una buena parte de la subsección, de manera que se inhibe el uso de los espaldones en la debida forma en esa parte.",IF(AND(BS34=2),"Superficie erosionada o con baches profundos, o el ancho transitable de los espaldones reducido sustancialmente, en casi toda la subsección.",IF(AND(BS34=1),"Se encuentra un desnivel peligroso entre el borde del pavimento y el espaldón, o la superficie está muy erosionada, con baches profundos o material suelto, o el ancho muy reducido del original.")))))</f>
        <v>0</v>
      </c>
      <c r="BU34" s="231">
        <v>5</v>
      </c>
      <c r="BV34" s="237" t="str">
        <f t="shared" si="19"/>
        <v xml:space="preserve">Las señales son completamente adecuadas en número y ubicación, </v>
      </c>
      <c r="BW34" s="231">
        <v>5</v>
      </c>
      <c r="BX34" s="237" t="str">
        <f t="shared" si="20"/>
        <v>Todas las alcantarillas y cunetas están bastante limpias y funcionan debidamente.</v>
      </c>
      <c r="BY34" s="231">
        <v>4</v>
      </c>
      <c r="BZ34" s="237" t="str">
        <f t="shared" si="21"/>
        <v>Superficie generalmente lisa, pero con unas pequeñas corrugaciones u otras irregularidades aisladas, o con baches pequeños superficiales.</v>
      </c>
      <c r="CA34" s="231">
        <v>5</v>
      </c>
      <c r="CB34" s="237" t="str">
        <f t="shared" si="22"/>
        <v>No existen evidencias de fallas en la estructura del pavimento, con la posible excepción de algunas en la superficie de ruedo.</v>
      </c>
      <c r="CC34" s="231">
        <f t="shared" si="23"/>
        <v>0</v>
      </c>
      <c r="CD34" s="229" t="s">
        <v>1749</v>
      </c>
      <c r="CE34" s="229" t="s">
        <v>967</v>
      </c>
      <c r="CF34" s="270" t="s">
        <v>1750</v>
      </c>
    </row>
    <row r="35" spans="1:84" ht="69.95" customHeight="1" thickBot="1" x14ac:dyDescent="0.2">
      <c r="A35" s="217"/>
      <c r="B35" s="269">
        <v>10212</v>
      </c>
      <c r="C35" s="231">
        <v>1</v>
      </c>
      <c r="D35" s="231">
        <v>1</v>
      </c>
      <c r="E35" s="232">
        <v>3</v>
      </c>
      <c r="F35" s="231">
        <v>1</v>
      </c>
      <c r="G35" s="231">
        <v>209</v>
      </c>
      <c r="H35" s="230" t="str">
        <f t="shared" si="25"/>
        <v>Secundaria</v>
      </c>
      <c r="I35" s="230">
        <v>3</v>
      </c>
      <c r="J35" s="229" t="str">
        <f t="shared" si="1"/>
        <v>Conectores de Integración Territorial</v>
      </c>
      <c r="K35" s="260">
        <f t="shared" si="2"/>
        <v>2.2549999999999999</v>
      </c>
      <c r="L35" s="234">
        <f>L34+K35</f>
        <v>23.474999999999998</v>
      </c>
      <c r="M35" s="233"/>
      <c r="N35" s="233"/>
      <c r="O35" s="233"/>
      <c r="P35" s="260">
        <f t="shared" si="4"/>
        <v>0</v>
      </c>
      <c r="Q35" s="233">
        <v>0.38500000000000001</v>
      </c>
      <c r="R35" s="233">
        <v>1.87</v>
      </c>
      <c r="S35" s="233"/>
      <c r="T35" s="260">
        <f t="shared" si="5"/>
        <v>2.2549999999999999</v>
      </c>
      <c r="U35" s="233"/>
      <c r="V35" s="233"/>
      <c r="W35" s="233"/>
      <c r="X35" s="233">
        <f t="shared" si="6"/>
        <v>0</v>
      </c>
      <c r="Y35" s="233"/>
      <c r="Z35" s="233"/>
      <c r="AA35" s="233"/>
      <c r="AB35" s="233">
        <f t="shared" si="7"/>
        <v>0</v>
      </c>
      <c r="AC35" s="233">
        <f t="shared" si="26"/>
        <v>2.2549999999999999</v>
      </c>
      <c r="AD35" s="233"/>
      <c r="AE35" s="233"/>
      <c r="AF35" s="233"/>
      <c r="AG35" s="233">
        <f t="shared" si="27"/>
        <v>0</v>
      </c>
      <c r="AH35" s="233"/>
      <c r="AI35" s="233"/>
      <c r="AJ35" s="233"/>
      <c r="AK35" s="233">
        <f t="shared" si="28"/>
        <v>0</v>
      </c>
      <c r="AL35" s="233"/>
      <c r="AM35" s="233"/>
      <c r="AN35" s="233"/>
      <c r="AO35" s="233">
        <f t="shared" si="11"/>
        <v>0</v>
      </c>
      <c r="AP35" s="233"/>
      <c r="AQ35" s="233"/>
      <c r="AR35" s="233"/>
      <c r="AS35" s="339">
        <f t="shared" si="12"/>
        <v>0</v>
      </c>
      <c r="AT35" s="233"/>
      <c r="AU35" s="233"/>
      <c r="AV35" s="233"/>
      <c r="AW35" s="260">
        <f t="shared" si="13"/>
        <v>0</v>
      </c>
      <c r="AX35" s="235" t="s">
        <v>1751</v>
      </c>
      <c r="AY35" s="236" t="s">
        <v>822</v>
      </c>
      <c r="AZ35" s="236" t="s">
        <v>193</v>
      </c>
      <c r="BA35" s="229" t="s">
        <v>273</v>
      </c>
      <c r="BB35" s="231">
        <v>0</v>
      </c>
      <c r="BC35" s="231">
        <v>2</v>
      </c>
      <c r="BD35" s="237" t="str">
        <f t="shared" si="14"/>
        <v>Algo Ondulado (Pendientes naturales del terreno entre 6 y 14%)</v>
      </c>
      <c r="BE35" s="231">
        <v>1</v>
      </c>
      <c r="BF35" s="237" t="str">
        <f>VLOOKUP(BE35,'Códigos 2'!$A$1:$B$12,2,FALSE)</f>
        <v xml:space="preserve"> Carpeta Asfáltica (CA)</v>
      </c>
      <c r="BG35" s="238">
        <v>2</v>
      </c>
      <c r="BH35" s="239">
        <v>10.5</v>
      </c>
      <c r="BI35" s="231">
        <v>0</v>
      </c>
      <c r="BJ35" s="231" t="str">
        <f t="shared" si="15"/>
        <v>No existe</v>
      </c>
      <c r="BK35" s="240">
        <v>0</v>
      </c>
      <c r="BL35" s="231">
        <v>50</v>
      </c>
      <c r="BM35" s="231"/>
      <c r="BN35" s="231">
        <v>4</v>
      </c>
      <c r="BO35" s="237" t="str">
        <f t="shared" si="16"/>
        <v>Alineamiento con algunas curvas que exigen una reducción significativa en la velocidad promedio de circulación.</v>
      </c>
      <c r="BP35" s="231">
        <v>2</v>
      </c>
      <c r="BQ35" s="237" t="str">
        <f t="shared" si="17"/>
        <v>Pendientes sostenidas entre 5 y 8% sobre una buena parte del tramo, condición que afecta en forma marcada la velocidad de recorrido y, cuando hay bastante tránsito, provoca frecuentes colas de vehículos detrás de los vehículos pesados.</v>
      </c>
      <c r="BR35" s="231">
        <v>3</v>
      </c>
      <c r="BS35" s="231">
        <v>0</v>
      </c>
      <c r="BT35" s="237" t="b">
        <f t="shared" si="29"/>
        <v>0</v>
      </c>
      <c r="BU35" s="231">
        <v>3</v>
      </c>
      <c r="BV35" s="237" t="str">
        <f t="shared" si="19"/>
        <v>El señalamiento es regular en cuanto a cantidad y ubicación, siendo notable la falta de algunas señales de precaución y de guía.</v>
      </c>
      <c r="BW35" s="231">
        <v>4</v>
      </c>
      <c r="BX35" s="237" t="str">
        <f t="shared" si="20"/>
        <v>La mayoría de las alcantarillas y cunetas aparentemente funcionan bien, pero existen indicaciones en algunos sitios de que el agua se estanca.</v>
      </c>
      <c r="BY35" s="231">
        <v>3</v>
      </c>
      <c r="BZ35" s="237" t="str">
        <f t="shared" si="21"/>
        <v>Superficie con frecuentes baches o irregularidades .</v>
      </c>
      <c r="CA35" s="231">
        <v>5</v>
      </c>
      <c r="CB35" s="237" t="str">
        <f t="shared" si="22"/>
        <v>No existen evidencias de fallas en la estructura del pavimento, con la posible excepción de algunas en la superficie de ruedo.</v>
      </c>
      <c r="CC35" s="231">
        <f t="shared" si="23"/>
        <v>0</v>
      </c>
      <c r="CD35" s="229" t="s">
        <v>1752</v>
      </c>
      <c r="CE35" s="229" t="s">
        <v>967</v>
      </c>
      <c r="CF35" s="270" t="s">
        <v>1753</v>
      </c>
    </row>
    <row r="36" spans="1:84" ht="69.95" customHeight="1" thickBot="1" x14ac:dyDescent="0.2">
      <c r="A36" s="217"/>
      <c r="B36" s="269">
        <v>10220</v>
      </c>
      <c r="C36" s="231">
        <v>1</v>
      </c>
      <c r="D36" s="231">
        <v>1</v>
      </c>
      <c r="E36" s="232">
        <v>3</v>
      </c>
      <c r="F36" s="231">
        <v>3</v>
      </c>
      <c r="G36" s="231">
        <v>217</v>
      </c>
      <c r="H36" s="230" t="str">
        <f t="shared" si="25"/>
        <v>Secundaria</v>
      </c>
      <c r="I36" s="230">
        <v>4</v>
      </c>
      <c r="J36" s="229" t="str">
        <f t="shared" si="1"/>
        <v>Red Básica de Accesso</v>
      </c>
      <c r="K36" s="260">
        <f t="shared" si="2"/>
        <v>3.3499999999999996</v>
      </c>
      <c r="L36" s="234">
        <f>K36</f>
        <v>3.3499999999999996</v>
      </c>
      <c r="M36" s="233"/>
      <c r="N36" s="233"/>
      <c r="O36" s="233"/>
      <c r="P36" s="260">
        <f t="shared" si="4"/>
        <v>0</v>
      </c>
      <c r="Q36" s="233">
        <v>2.0099999999999998</v>
      </c>
      <c r="R36" s="233">
        <v>1.34</v>
      </c>
      <c r="S36" s="233"/>
      <c r="T36" s="260">
        <f t="shared" si="5"/>
        <v>3.3499999999999996</v>
      </c>
      <c r="U36" s="233"/>
      <c r="V36" s="233"/>
      <c r="W36" s="233"/>
      <c r="X36" s="233">
        <f t="shared" si="6"/>
        <v>0</v>
      </c>
      <c r="Y36" s="233"/>
      <c r="Z36" s="233"/>
      <c r="AA36" s="233"/>
      <c r="AB36" s="233">
        <f t="shared" si="7"/>
        <v>0</v>
      </c>
      <c r="AC36" s="233">
        <f t="shared" si="26"/>
        <v>3.3499999999999996</v>
      </c>
      <c r="AD36" s="233"/>
      <c r="AE36" s="233"/>
      <c r="AF36" s="233"/>
      <c r="AG36" s="233">
        <f t="shared" si="27"/>
        <v>0</v>
      </c>
      <c r="AH36" s="233"/>
      <c r="AI36" s="233"/>
      <c r="AJ36" s="233"/>
      <c r="AK36" s="233">
        <f t="shared" si="28"/>
        <v>0</v>
      </c>
      <c r="AL36" s="233"/>
      <c r="AM36" s="233"/>
      <c r="AN36" s="233"/>
      <c r="AO36" s="233">
        <f t="shared" si="11"/>
        <v>0</v>
      </c>
      <c r="AP36" s="233"/>
      <c r="AQ36" s="233"/>
      <c r="AR36" s="233"/>
      <c r="AS36" s="339">
        <f t="shared" si="12"/>
        <v>0</v>
      </c>
      <c r="AT36" s="233"/>
      <c r="AU36" s="233"/>
      <c r="AV36" s="233"/>
      <c r="AW36" s="260">
        <f t="shared" si="13"/>
        <v>0</v>
      </c>
      <c r="AX36" s="235" t="s">
        <v>1832</v>
      </c>
      <c r="AY36" s="236" t="s">
        <v>71</v>
      </c>
      <c r="AZ36" s="236" t="s">
        <v>1057</v>
      </c>
      <c r="BA36" s="229" t="s">
        <v>1833</v>
      </c>
      <c r="BB36" s="231">
        <v>1</v>
      </c>
      <c r="BC36" s="231">
        <v>3</v>
      </c>
      <c r="BD36" s="237" t="str">
        <f t="shared" si="14"/>
        <v>Muy Ondulado (Pendientes naturales del terreno entre 15 y 25%)</v>
      </c>
      <c r="BE36" s="231">
        <v>1</v>
      </c>
      <c r="BF36" s="237" t="str">
        <f>VLOOKUP(BE36,'Códigos 2'!$A$1:$B$12,2,FALSE)</f>
        <v xml:space="preserve"> Carpeta Asfáltica (CA)</v>
      </c>
      <c r="BG36" s="238">
        <v>2</v>
      </c>
      <c r="BH36" s="239">
        <v>6</v>
      </c>
      <c r="BI36" s="231">
        <v>0</v>
      </c>
      <c r="BJ36" s="231" t="str">
        <f t="shared" si="15"/>
        <v>No existe</v>
      </c>
      <c r="BK36" s="240">
        <v>0</v>
      </c>
      <c r="BL36" s="231">
        <v>35</v>
      </c>
      <c r="BM36" s="231">
        <v>14376</v>
      </c>
      <c r="BN36" s="231">
        <v>3</v>
      </c>
      <c r="BO36" s="237" t="str">
        <f t="shared" si="16"/>
        <v>Alineamiento algo sinuoso, pero con curvas cerradas que son aparentes y consistentes con las gradientes y las demás características del camino y del terreno que se atraviesa.</v>
      </c>
      <c r="BP36" s="231">
        <v>1</v>
      </c>
      <c r="BQ36" s="237" t="str">
        <f t="shared" si="17"/>
        <v xml:space="preserve">Pendientes sostenidas en exceso del 7% en casi todo el tramo. </v>
      </c>
      <c r="BR36" s="231">
        <v>1</v>
      </c>
      <c r="BS36" s="231">
        <v>0</v>
      </c>
      <c r="BT36" s="237" t="b">
        <f t="shared" si="29"/>
        <v>0</v>
      </c>
      <c r="BU36" s="231">
        <v>3</v>
      </c>
      <c r="BV36" s="237" t="str">
        <f t="shared" si="19"/>
        <v>El señalamiento es regular en cuanto a cantidad y ubicación, siendo notable la falta de algunas señales de precaución y de guía.</v>
      </c>
      <c r="BW36" s="231">
        <v>4</v>
      </c>
      <c r="BX36" s="237" t="str">
        <f t="shared" si="20"/>
        <v>La mayoría de las alcantarillas y cunetas aparentemente funcionan bien, pero existen indicaciones en algunos sitios de que el agua se estanca.</v>
      </c>
      <c r="BY36" s="231">
        <v>4</v>
      </c>
      <c r="BZ36" s="237" t="str">
        <f t="shared" si="21"/>
        <v>Superficie generalmente lisa, pero con unas pequeñas corrugaciones u otras irregularidades aisladas, o con baches pequeños superficiales.</v>
      </c>
      <c r="CA36" s="231">
        <v>5</v>
      </c>
      <c r="CB36" s="237" t="str">
        <f t="shared" si="22"/>
        <v>No existen evidencias de fallas en la estructura del pavimento, con la posible excepción de algunas en la superficie de ruedo.</v>
      </c>
      <c r="CC36" s="231">
        <f t="shared" si="23"/>
        <v>17.578253999999998</v>
      </c>
      <c r="CD36" s="229" t="s">
        <v>1834</v>
      </c>
      <c r="CE36" s="229" t="s">
        <v>967</v>
      </c>
      <c r="CF36" s="270" t="s">
        <v>1835</v>
      </c>
    </row>
    <row r="37" spans="1:84" ht="69.95" customHeight="1" thickBot="1" x14ac:dyDescent="0.2">
      <c r="A37" s="217"/>
      <c r="B37" s="269">
        <v>10230</v>
      </c>
      <c r="C37" s="231">
        <v>1</v>
      </c>
      <c r="D37" s="231">
        <v>1</v>
      </c>
      <c r="E37" s="232">
        <v>3</v>
      </c>
      <c r="F37" s="231">
        <v>2</v>
      </c>
      <c r="G37" s="231">
        <v>206</v>
      </c>
      <c r="H37" s="230" t="str">
        <f t="shared" si="25"/>
        <v>Secundaria</v>
      </c>
      <c r="I37" s="230">
        <v>3</v>
      </c>
      <c r="J37" s="229" t="str">
        <f t="shared" si="1"/>
        <v>Conectores de Integración Territorial</v>
      </c>
      <c r="K37" s="260">
        <f t="shared" si="2"/>
        <v>6.77</v>
      </c>
      <c r="L37" s="234">
        <f>L36+K37</f>
        <v>10.119999999999999</v>
      </c>
      <c r="M37" s="233"/>
      <c r="N37" s="233"/>
      <c r="O37" s="233"/>
      <c r="P37" s="260">
        <f t="shared" si="4"/>
        <v>0</v>
      </c>
      <c r="Q37" s="233">
        <v>0.47</v>
      </c>
      <c r="R37" s="233"/>
      <c r="S37" s="233"/>
      <c r="T37" s="260">
        <f t="shared" si="5"/>
        <v>0.47</v>
      </c>
      <c r="U37" s="233">
        <v>0.40500000000000003</v>
      </c>
      <c r="V37" s="233"/>
      <c r="W37" s="233"/>
      <c r="X37" s="233">
        <f t="shared" si="6"/>
        <v>0.40500000000000003</v>
      </c>
      <c r="Y37" s="233"/>
      <c r="Z37" s="233"/>
      <c r="AA37" s="233"/>
      <c r="AB37" s="233">
        <f t="shared" si="7"/>
        <v>0</v>
      </c>
      <c r="AC37" s="233">
        <f t="shared" si="26"/>
        <v>0.875</v>
      </c>
      <c r="AD37" s="233"/>
      <c r="AE37" s="233"/>
      <c r="AF37" s="233">
        <v>5.8949999999999996</v>
      </c>
      <c r="AG37" s="233">
        <f t="shared" si="27"/>
        <v>5.8949999999999996</v>
      </c>
      <c r="AH37" s="233"/>
      <c r="AI37" s="233"/>
      <c r="AJ37" s="233"/>
      <c r="AK37" s="233">
        <f t="shared" si="28"/>
        <v>0</v>
      </c>
      <c r="AL37" s="233"/>
      <c r="AM37" s="233"/>
      <c r="AN37" s="233"/>
      <c r="AO37" s="233">
        <f t="shared" si="11"/>
        <v>0</v>
      </c>
      <c r="AP37" s="233"/>
      <c r="AQ37" s="233"/>
      <c r="AR37" s="233"/>
      <c r="AS37" s="339">
        <f t="shared" si="12"/>
        <v>0</v>
      </c>
      <c r="AT37" s="233"/>
      <c r="AU37" s="233"/>
      <c r="AV37" s="233"/>
      <c r="AW37" s="260">
        <f t="shared" si="13"/>
        <v>0</v>
      </c>
      <c r="AX37" s="235" t="s">
        <v>1726</v>
      </c>
      <c r="AY37" s="236" t="s">
        <v>1720</v>
      </c>
      <c r="AZ37" s="236" t="s">
        <v>1727</v>
      </c>
      <c r="BA37" s="229" t="s">
        <v>384</v>
      </c>
      <c r="BB37" s="231">
        <v>0</v>
      </c>
      <c r="BC37" s="231">
        <v>4</v>
      </c>
      <c r="BD37" s="237" t="str">
        <f t="shared" si="14"/>
        <v>Montañoso (Pendientes naturales del terreno mayores a 25%)</v>
      </c>
      <c r="BE37" s="231">
        <v>4</v>
      </c>
      <c r="BF37" s="237" t="str">
        <f>VLOOKUP(BE37,'Códigos 2'!$A$1:$B$12,2,FALSE)</f>
        <v>Lastre o grava</v>
      </c>
      <c r="BG37" s="238">
        <v>2</v>
      </c>
      <c r="BH37" s="239">
        <v>5.2</v>
      </c>
      <c r="BI37" s="231">
        <v>0</v>
      </c>
      <c r="BJ37" s="231" t="str">
        <f t="shared" si="15"/>
        <v>No existe</v>
      </c>
      <c r="BK37" s="240">
        <v>0</v>
      </c>
      <c r="BL37" s="231">
        <v>10</v>
      </c>
      <c r="BM37" s="231">
        <v>21</v>
      </c>
      <c r="BN37" s="231">
        <v>2</v>
      </c>
      <c r="BO37" s="237" t="str">
        <f t="shared" si="16"/>
        <v>Curvas cerradas frecuentes y, por lo general, inconsistentes con el terreno y la clase de carretera.</v>
      </c>
      <c r="BP37" s="231">
        <v>1</v>
      </c>
      <c r="BQ37" s="237" t="str">
        <f t="shared" si="17"/>
        <v xml:space="preserve">Pendientes sostenidas en exceso del 7% en casi todo el tramo. </v>
      </c>
      <c r="BR37" s="231">
        <v>1</v>
      </c>
      <c r="BS37" s="231">
        <v>0</v>
      </c>
      <c r="BT37" s="237" t="b">
        <f t="shared" si="29"/>
        <v>0</v>
      </c>
      <c r="BU37" s="231">
        <v>1</v>
      </c>
      <c r="BV37" s="237" t="str">
        <f t="shared" si="19"/>
        <v>No existen señales o son tan inadecuadas, que no proveen información útil al conductor.</v>
      </c>
      <c r="BW37" s="231">
        <v>3</v>
      </c>
      <c r="BX37" s="237" t="str">
        <f t="shared" si="20"/>
        <v>Parece que algunas alcantarillas o cunetas no tienen capacidad hidráulica suficiente, por la erosión o socavación aparente.</v>
      </c>
      <c r="BY37" s="231">
        <v>1</v>
      </c>
      <c r="BZ37" s="237" t="str">
        <f t="shared" si="21"/>
        <v>Superficie muy deteriorada o irregular (o material suelto), hasta tal grado, en casi todo el tramo.</v>
      </c>
      <c r="CA37" s="231">
        <v>3</v>
      </c>
      <c r="CB37" s="237" t="str">
        <f t="shared" si="22"/>
        <v>Existen deformaciones u otras fallas de consideración sobre una buena parte de la subsección y, aunque no son extensas todavía, parece que siguen extendiéndose.</v>
      </c>
      <c r="CC37" s="231">
        <f t="shared" si="23"/>
        <v>5.1892049999999995E-2</v>
      </c>
      <c r="CD37" s="229"/>
      <c r="CE37" s="229"/>
      <c r="CF37" s="270"/>
    </row>
    <row r="38" spans="1:84" ht="69.95" customHeight="1" thickBot="1" x14ac:dyDescent="0.2">
      <c r="A38" s="217"/>
      <c r="B38" s="269">
        <v>10241</v>
      </c>
      <c r="C38" s="231">
        <v>1</v>
      </c>
      <c r="D38" s="231">
        <v>1</v>
      </c>
      <c r="E38" s="232">
        <v>3</v>
      </c>
      <c r="F38" s="231">
        <v>2</v>
      </c>
      <c r="G38" s="231">
        <v>206</v>
      </c>
      <c r="H38" s="230" t="str">
        <f t="shared" si="25"/>
        <v>Secundaria</v>
      </c>
      <c r="I38" s="230">
        <v>3</v>
      </c>
      <c r="J38" s="229" t="str">
        <f t="shared" si="1"/>
        <v>Conectores de Integración Territorial</v>
      </c>
      <c r="K38" s="260">
        <f t="shared" si="2"/>
        <v>2.9299999999999997</v>
      </c>
      <c r="L38" s="234">
        <f>K38</f>
        <v>2.9299999999999997</v>
      </c>
      <c r="M38" s="233"/>
      <c r="N38" s="233"/>
      <c r="O38" s="233"/>
      <c r="P38" s="260">
        <f t="shared" si="4"/>
        <v>0</v>
      </c>
      <c r="Q38" s="233">
        <v>2.585</v>
      </c>
      <c r="R38" s="233">
        <v>0.34499999999999997</v>
      </c>
      <c r="S38" s="233"/>
      <c r="T38" s="260">
        <f t="shared" si="5"/>
        <v>2.9299999999999997</v>
      </c>
      <c r="U38" s="233"/>
      <c r="V38" s="233"/>
      <c r="W38" s="233"/>
      <c r="X38" s="233">
        <f t="shared" si="6"/>
        <v>0</v>
      </c>
      <c r="Y38" s="233"/>
      <c r="Z38" s="233"/>
      <c r="AA38" s="233"/>
      <c r="AB38" s="233">
        <f t="shared" si="7"/>
        <v>0</v>
      </c>
      <c r="AC38" s="233">
        <f t="shared" si="26"/>
        <v>2.9299999999999997</v>
      </c>
      <c r="AD38" s="233"/>
      <c r="AE38" s="233"/>
      <c r="AF38" s="233"/>
      <c r="AG38" s="233">
        <f t="shared" si="27"/>
        <v>0</v>
      </c>
      <c r="AH38" s="233"/>
      <c r="AI38" s="233"/>
      <c r="AJ38" s="233"/>
      <c r="AK38" s="233">
        <f t="shared" si="28"/>
        <v>0</v>
      </c>
      <c r="AL38" s="233"/>
      <c r="AM38" s="233"/>
      <c r="AN38" s="233"/>
      <c r="AO38" s="233">
        <f t="shared" si="11"/>
        <v>0</v>
      </c>
      <c r="AP38" s="233"/>
      <c r="AQ38" s="233"/>
      <c r="AR38" s="233"/>
      <c r="AS38" s="339">
        <f t="shared" si="12"/>
        <v>0</v>
      </c>
      <c r="AT38" s="233"/>
      <c r="AU38" s="233"/>
      <c r="AV38" s="233"/>
      <c r="AW38" s="260">
        <f t="shared" si="13"/>
        <v>0</v>
      </c>
      <c r="AX38" s="235" t="s">
        <v>1719</v>
      </c>
      <c r="AY38" s="236" t="s">
        <v>1720</v>
      </c>
      <c r="AZ38" s="236" t="s">
        <v>473</v>
      </c>
      <c r="BA38" s="229">
        <v>20.2</v>
      </c>
      <c r="BB38" s="231">
        <v>0</v>
      </c>
      <c r="BC38" s="231">
        <v>2</v>
      </c>
      <c r="BD38" s="237" t="str">
        <f t="shared" si="14"/>
        <v>Algo Ondulado (Pendientes naturales del terreno entre 6 y 14%)</v>
      </c>
      <c r="BE38" s="231">
        <v>1</v>
      </c>
      <c r="BF38" s="237" t="str">
        <f>VLOOKUP(BE38,'Códigos 2'!$A$1:$B$12,2,FALSE)</f>
        <v xml:space="preserve"> Carpeta Asfáltica (CA)</v>
      </c>
      <c r="BG38" s="238">
        <v>2</v>
      </c>
      <c r="BH38" s="239">
        <v>6.9</v>
      </c>
      <c r="BI38" s="231">
        <v>0</v>
      </c>
      <c r="BJ38" s="231" t="str">
        <f t="shared" si="15"/>
        <v>No existe</v>
      </c>
      <c r="BK38" s="240">
        <v>0</v>
      </c>
      <c r="BL38" s="231">
        <v>40</v>
      </c>
      <c r="BM38" s="231"/>
      <c r="BN38" s="231">
        <v>4</v>
      </c>
      <c r="BO38" s="237" t="str">
        <f t="shared" si="16"/>
        <v>Alineamiento con algunas curvas que exigen una reducción significativa en la velocidad promedio de circulación.</v>
      </c>
      <c r="BP38" s="231">
        <v>3</v>
      </c>
      <c r="BQ38" s="237" t="str">
        <f t="shared" si="17"/>
        <v>Pendientes generalmente entre 3 y 6%, pero con una rasante ondulada y, consecuentemente, con tramos cortos de subida fuerte.</v>
      </c>
      <c r="BR38" s="231">
        <v>2</v>
      </c>
      <c r="BS38" s="231">
        <v>0</v>
      </c>
      <c r="BT38" s="237" t="b">
        <f t="shared" si="29"/>
        <v>0</v>
      </c>
      <c r="BU38" s="231">
        <v>3</v>
      </c>
      <c r="BV38" s="237" t="str">
        <f t="shared" si="19"/>
        <v>El señalamiento es regular en cuanto a cantidad y ubicación, siendo notable la falta de algunas señales de precaución y de guía.</v>
      </c>
      <c r="BW38" s="231">
        <v>4</v>
      </c>
      <c r="BX38" s="237" t="str">
        <f t="shared" si="20"/>
        <v>La mayoría de las alcantarillas y cunetas aparentemente funcionan bien, pero existen indicaciones en algunos sitios de que el agua se estanca.</v>
      </c>
      <c r="BY38" s="231">
        <v>5</v>
      </c>
      <c r="BZ38" s="237" t="str">
        <f t="shared" si="21"/>
        <v>Superficie lisa, sin baches ni irregularidades notables.</v>
      </c>
      <c r="CA38" s="231">
        <v>5</v>
      </c>
      <c r="CB38" s="237" t="str">
        <f t="shared" si="22"/>
        <v>No existen evidencias de fallas en la estructura del pavimento, con la posible excepción de algunas en la superficie de ruedo.</v>
      </c>
      <c r="CC38" s="231">
        <f t="shared" si="23"/>
        <v>0</v>
      </c>
      <c r="CD38" s="229" t="s">
        <v>1721</v>
      </c>
      <c r="CE38" s="229" t="s">
        <v>967</v>
      </c>
      <c r="CF38" s="270" t="s">
        <v>1722</v>
      </c>
    </row>
    <row r="39" spans="1:84" ht="69.95" customHeight="1" thickBot="1" x14ac:dyDescent="0.2">
      <c r="A39" s="217"/>
      <c r="B39" s="269">
        <v>10242</v>
      </c>
      <c r="C39" s="231">
        <v>1</v>
      </c>
      <c r="D39" s="231">
        <v>1</v>
      </c>
      <c r="E39" s="232">
        <v>3</v>
      </c>
      <c r="F39" s="231">
        <v>2</v>
      </c>
      <c r="G39" s="231">
        <v>206</v>
      </c>
      <c r="H39" s="230" t="str">
        <f t="shared" si="25"/>
        <v>Secundaria</v>
      </c>
      <c r="I39" s="230">
        <v>3</v>
      </c>
      <c r="J39" s="229" t="str">
        <f t="shared" si="1"/>
        <v>Conectores de Integración Territorial</v>
      </c>
      <c r="K39" s="260">
        <f t="shared" si="2"/>
        <v>1.0900000000000001</v>
      </c>
      <c r="L39" s="234">
        <f>L38+K39</f>
        <v>4.0199999999999996</v>
      </c>
      <c r="M39" s="233"/>
      <c r="N39" s="233"/>
      <c r="O39" s="233"/>
      <c r="P39" s="260">
        <f t="shared" si="4"/>
        <v>0</v>
      </c>
      <c r="Q39" s="233">
        <v>1.0900000000000001</v>
      </c>
      <c r="R39" s="233"/>
      <c r="S39" s="233"/>
      <c r="T39" s="260">
        <f t="shared" si="5"/>
        <v>1.0900000000000001</v>
      </c>
      <c r="U39" s="233"/>
      <c r="V39" s="233"/>
      <c r="W39" s="233"/>
      <c r="X39" s="233">
        <f t="shared" si="6"/>
        <v>0</v>
      </c>
      <c r="Y39" s="233"/>
      <c r="Z39" s="233"/>
      <c r="AA39" s="233"/>
      <c r="AB39" s="233">
        <f t="shared" si="7"/>
        <v>0</v>
      </c>
      <c r="AC39" s="233">
        <f t="shared" si="26"/>
        <v>1.0900000000000001</v>
      </c>
      <c r="AD39" s="233"/>
      <c r="AE39" s="233"/>
      <c r="AF39" s="233"/>
      <c r="AG39" s="233">
        <f t="shared" si="27"/>
        <v>0</v>
      </c>
      <c r="AH39" s="233"/>
      <c r="AI39" s="233"/>
      <c r="AJ39" s="233"/>
      <c r="AK39" s="233">
        <f t="shared" si="28"/>
        <v>0</v>
      </c>
      <c r="AL39" s="233"/>
      <c r="AM39" s="233"/>
      <c r="AN39" s="233"/>
      <c r="AO39" s="233">
        <f t="shared" si="11"/>
        <v>0</v>
      </c>
      <c r="AP39" s="233"/>
      <c r="AQ39" s="233"/>
      <c r="AR39" s="233"/>
      <c r="AS39" s="339">
        <f t="shared" si="12"/>
        <v>0</v>
      </c>
      <c r="AT39" s="233"/>
      <c r="AU39" s="233"/>
      <c r="AV39" s="233"/>
      <c r="AW39" s="260">
        <f t="shared" si="13"/>
        <v>0</v>
      </c>
      <c r="AX39" s="235" t="s">
        <v>1723</v>
      </c>
      <c r="AY39" s="236" t="s">
        <v>1720</v>
      </c>
      <c r="AZ39" s="236" t="s">
        <v>473</v>
      </c>
      <c r="BA39" s="229" t="s">
        <v>355</v>
      </c>
      <c r="BB39" s="231">
        <v>0</v>
      </c>
      <c r="BC39" s="231">
        <v>2</v>
      </c>
      <c r="BD39" s="237" t="str">
        <f t="shared" si="14"/>
        <v>Algo Ondulado (Pendientes naturales del terreno entre 6 y 14%)</v>
      </c>
      <c r="BE39" s="231">
        <v>1</v>
      </c>
      <c r="BF39" s="237" t="str">
        <f>VLOOKUP(BE39,'Códigos 2'!$A$1:$B$12,2,FALSE)</f>
        <v xml:space="preserve"> Carpeta Asfáltica (CA)</v>
      </c>
      <c r="BG39" s="238">
        <v>2</v>
      </c>
      <c r="BH39" s="239">
        <v>5.7</v>
      </c>
      <c r="BI39" s="231">
        <v>0</v>
      </c>
      <c r="BJ39" s="231" t="str">
        <f t="shared" si="15"/>
        <v>No existe</v>
      </c>
      <c r="BK39" s="240">
        <v>0</v>
      </c>
      <c r="BL39" s="231">
        <v>40</v>
      </c>
      <c r="BM39" s="231"/>
      <c r="BN39" s="231">
        <v>3</v>
      </c>
      <c r="BO39" s="237" t="str">
        <f t="shared" si="16"/>
        <v>Alineamiento algo sinuoso, pero con curvas cerradas que son aparentes y consistentes con las gradientes y las demás características del camino y del terreno que se atraviesa.</v>
      </c>
      <c r="BP39" s="231">
        <v>3</v>
      </c>
      <c r="BQ39" s="237" t="str">
        <f t="shared" si="17"/>
        <v>Pendientes generalmente entre 3 y 6%, pero con una rasante ondulada y, consecuentemente, con tramos cortos de subida fuerte.</v>
      </c>
      <c r="BR39" s="231">
        <v>1</v>
      </c>
      <c r="BS39" s="231">
        <v>0</v>
      </c>
      <c r="BT39" s="237" t="b">
        <f t="shared" si="29"/>
        <v>0</v>
      </c>
      <c r="BU39" s="231">
        <v>3</v>
      </c>
      <c r="BV39" s="237" t="str">
        <f t="shared" si="19"/>
        <v>El señalamiento es regular en cuanto a cantidad y ubicación, siendo notable la falta de algunas señales de precaución y de guía.</v>
      </c>
      <c r="BW39" s="231">
        <v>4</v>
      </c>
      <c r="BX39" s="237" t="str">
        <f t="shared" si="20"/>
        <v>La mayoría de las alcantarillas y cunetas aparentemente funcionan bien, pero existen indicaciones en algunos sitios de que el agua se estanca.</v>
      </c>
      <c r="BY39" s="231">
        <v>4</v>
      </c>
      <c r="BZ39" s="237" t="str">
        <f t="shared" si="21"/>
        <v>Superficie generalmente lisa, pero con unas pequeñas corrugaciones u otras irregularidades aisladas, o con baches pequeños superficiales.</v>
      </c>
      <c r="CA39" s="231">
        <v>5</v>
      </c>
      <c r="CB39" s="237" t="str">
        <f t="shared" si="22"/>
        <v>No existen evidencias de fallas en la estructura del pavimento, con la posible excepción de algunas en la superficie de ruedo.</v>
      </c>
      <c r="CC39" s="231">
        <f t="shared" si="23"/>
        <v>0</v>
      </c>
      <c r="CD39" s="229" t="s">
        <v>1724</v>
      </c>
      <c r="CE39" s="229" t="s">
        <v>967</v>
      </c>
      <c r="CF39" s="270" t="s">
        <v>1725</v>
      </c>
    </row>
    <row r="40" spans="1:84" ht="69.95" customHeight="1" thickBot="1" x14ac:dyDescent="0.2">
      <c r="A40" s="217">
        <v>5</v>
      </c>
      <c r="B40" s="269">
        <v>10250</v>
      </c>
      <c r="C40" s="231">
        <v>1</v>
      </c>
      <c r="D40" s="231">
        <v>1</v>
      </c>
      <c r="E40" s="232" t="s">
        <v>162</v>
      </c>
      <c r="F40" s="231">
        <v>1</v>
      </c>
      <c r="G40" s="231">
        <v>2</v>
      </c>
      <c r="H40" s="230" t="str">
        <f t="shared" si="25"/>
        <v>Primaria</v>
      </c>
      <c r="I40" s="230">
        <v>1</v>
      </c>
      <c r="J40" s="229" t="str">
        <f t="shared" si="1"/>
        <v>Red de Alta Capacidad</v>
      </c>
      <c r="K40" s="260">
        <f t="shared" si="2"/>
        <v>1.72</v>
      </c>
      <c r="L40" s="234">
        <f>L39+K40</f>
        <v>5.7399999999999993</v>
      </c>
      <c r="M40" s="233"/>
      <c r="N40" s="233"/>
      <c r="O40" s="233"/>
      <c r="P40" s="260">
        <f t="shared" si="4"/>
        <v>0</v>
      </c>
      <c r="Q40" s="233"/>
      <c r="R40" s="233">
        <v>1.72</v>
      </c>
      <c r="S40" s="233"/>
      <c r="T40" s="260">
        <f t="shared" si="5"/>
        <v>1.72</v>
      </c>
      <c r="U40" s="233"/>
      <c r="V40" s="233"/>
      <c r="W40" s="233"/>
      <c r="X40" s="233">
        <f t="shared" si="6"/>
        <v>0</v>
      </c>
      <c r="Y40" s="233"/>
      <c r="Z40" s="233"/>
      <c r="AA40" s="233"/>
      <c r="AB40" s="233">
        <f t="shared" si="7"/>
        <v>0</v>
      </c>
      <c r="AC40" s="233">
        <f t="shared" si="26"/>
        <v>1.72</v>
      </c>
      <c r="AD40" s="233"/>
      <c r="AE40" s="233"/>
      <c r="AF40" s="233"/>
      <c r="AG40" s="233">
        <f t="shared" si="27"/>
        <v>0</v>
      </c>
      <c r="AH40" s="233"/>
      <c r="AI40" s="233"/>
      <c r="AJ40" s="233"/>
      <c r="AK40" s="233">
        <f t="shared" si="28"/>
        <v>0</v>
      </c>
      <c r="AL40" s="233"/>
      <c r="AM40" s="233"/>
      <c r="AN40" s="233"/>
      <c r="AO40" s="233">
        <f t="shared" si="11"/>
        <v>0</v>
      </c>
      <c r="AP40" s="233"/>
      <c r="AQ40" s="233"/>
      <c r="AR40" s="233"/>
      <c r="AS40" s="339">
        <f t="shared" si="12"/>
        <v>0</v>
      </c>
      <c r="AT40" s="233"/>
      <c r="AU40" s="233"/>
      <c r="AV40" s="233"/>
      <c r="AW40" s="260">
        <f t="shared" si="13"/>
        <v>0</v>
      </c>
      <c r="AX40" s="235" t="s">
        <v>167</v>
      </c>
      <c r="AY40" s="236" t="s">
        <v>148</v>
      </c>
      <c r="AZ40" s="236"/>
      <c r="BA40" s="229" t="s">
        <v>72</v>
      </c>
      <c r="BB40" s="231">
        <v>0</v>
      </c>
      <c r="BC40" s="231">
        <v>1</v>
      </c>
      <c r="BD40" s="237" t="str">
        <f t="shared" si="14"/>
        <v>Llano (Pendientes naturales del terreno entre 0 y 5%)</v>
      </c>
      <c r="BE40" s="231">
        <v>1</v>
      </c>
      <c r="BF40" s="237" t="str">
        <f>VLOOKUP(BE40,'Códigos 2'!$A$1:$B$12,2,FALSE)</f>
        <v xml:space="preserve"> Carpeta Asfáltica (CA)</v>
      </c>
      <c r="BG40" s="238">
        <v>2</v>
      </c>
      <c r="BH40" s="239">
        <v>9.4</v>
      </c>
      <c r="BI40" s="231">
        <v>1</v>
      </c>
      <c r="BJ40" s="231" t="str">
        <f t="shared" si="15"/>
        <v>Pavimentado</v>
      </c>
      <c r="BK40" s="240">
        <v>1.8</v>
      </c>
      <c r="BL40" s="231">
        <v>60</v>
      </c>
      <c r="BM40" s="231"/>
      <c r="BN40" s="231">
        <v>5</v>
      </c>
      <c r="BO40" s="237" t="str">
        <f t="shared" si="16"/>
        <v>Alineamiento recto o con curvas tan suaves que no exigen una reducción significativa en la velocidad promedio normal de recorrido.</v>
      </c>
      <c r="BP40" s="231">
        <v>4</v>
      </c>
      <c r="BQ40" s="237" t="str">
        <f t="shared" si="17"/>
        <v>Pendientes generalmente menores del 3% pero con algunas cuestas de corta longitud de hasta el 5%.</v>
      </c>
      <c r="BR40" s="231">
        <v>5</v>
      </c>
      <c r="BS40" s="231">
        <v>5</v>
      </c>
      <c r="BT40" s="237" t="str">
        <f t="shared" si="29"/>
        <v>Superficie de los espaldones firme y regular, y donde se puede utilizar el ancho como fue construido originalmente.</v>
      </c>
      <c r="BU40" s="231">
        <v>5</v>
      </c>
      <c r="BV40" s="237" t="str">
        <f t="shared" si="19"/>
        <v xml:space="preserve">Las señales son completamente adecuadas en número y ubicación, </v>
      </c>
      <c r="BW40" s="231">
        <v>5</v>
      </c>
      <c r="BX40" s="237" t="str">
        <f t="shared" si="20"/>
        <v>Todas las alcantarillas y cunetas están bastante limpias y funcionan debidamente.</v>
      </c>
      <c r="BY40" s="231">
        <v>3</v>
      </c>
      <c r="BZ40" s="237" t="str">
        <f t="shared" si="21"/>
        <v>Superficie con frecuentes baches o irregularidades .</v>
      </c>
      <c r="CA40" s="231">
        <v>5</v>
      </c>
      <c r="CB40" s="237" t="str">
        <f t="shared" si="22"/>
        <v>No existen evidencias de fallas en la estructura del pavimento, con la posible excepción de algunas en la superficie de ruedo.</v>
      </c>
      <c r="CC40" s="231">
        <f t="shared" si="23"/>
        <v>0</v>
      </c>
      <c r="CD40" s="229"/>
      <c r="CE40" s="229"/>
      <c r="CF40" s="270"/>
    </row>
    <row r="41" spans="1:84" ht="69.95" customHeight="1" thickBot="1" x14ac:dyDescent="0.2">
      <c r="A41" s="217"/>
      <c r="B41" s="269">
        <v>10260</v>
      </c>
      <c r="C41" s="231">
        <v>1</v>
      </c>
      <c r="D41" s="231">
        <v>1</v>
      </c>
      <c r="E41" s="232">
        <v>6</v>
      </c>
      <c r="F41" s="231">
        <v>1</v>
      </c>
      <c r="G41" s="231">
        <v>312</v>
      </c>
      <c r="H41" s="230" t="str">
        <f t="shared" si="25"/>
        <v>Terciaria</v>
      </c>
      <c r="I41" s="230">
        <v>4</v>
      </c>
      <c r="J41" s="229" t="str">
        <f t="shared" si="1"/>
        <v>Red Básica de Accesso</v>
      </c>
      <c r="K41" s="260">
        <f t="shared" si="2"/>
        <v>1.2549999999999999</v>
      </c>
      <c r="L41" s="234">
        <f>K41</f>
        <v>1.2549999999999999</v>
      </c>
      <c r="M41" s="233"/>
      <c r="N41" s="233"/>
      <c r="O41" s="233"/>
      <c r="P41" s="260">
        <f t="shared" si="4"/>
        <v>0</v>
      </c>
      <c r="Q41" s="233"/>
      <c r="R41" s="233"/>
      <c r="S41" s="233"/>
      <c r="T41" s="260">
        <f t="shared" si="5"/>
        <v>0</v>
      </c>
      <c r="U41" s="233">
        <v>1.2549999999999999</v>
      </c>
      <c r="V41" s="233"/>
      <c r="W41" s="233"/>
      <c r="X41" s="233">
        <f t="shared" si="6"/>
        <v>1.2549999999999999</v>
      </c>
      <c r="Y41" s="233"/>
      <c r="Z41" s="233"/>
      <c r="AA41" s="233"/>
      <c r="AB41" s="233">
        <f t="shared" si="7"/>
        <v>0</v>
      </c>
      <c r="AC41" s="233">
        <f t="shared" si="26"/>
        <v>1.2549999999999999</v>
      </c>
      <c r="AD41" s="233"/>
      <c r="AE41" s="233"/>
      <c r="AF41" s="233"/>
      <c r="AG41" s="233">
        <f t="shared" si="27"/>
        <v>0</v>
      </c>
      <c r="AH41" s="233"/>
      <c r="AI41" s="233"/>
      <c r="AJ41" s="233"/>
      <c r="AK41" s="233">
        <f t="shared" si="28"/>
        <v>0</v>
      </c>
      <c r="AL41" s="233"/>
      <c r="AM41" s="233"/>
      <c r="AN41" s="233"/>
      <c r="AO41" s="233">
        <f t="shared" si="11"/>
        <v>0</v>
      </c>
      <c r="AP41" s="233"/>
      <c r="AQ41" s="233"/>
      <c r="AR41" s="233"/>
      <c r="AS41" s="339">
        <f t="shared" si="12"/>
        <v>0</v>
      </c>
      <c r="AT41" s="233"/>
      <c r="AU41" s="233"/>
      <c r="AV41" s="233"/>
      <c r="AW41" s="260">
        <f t="shared" si="13"/>
        <v>0</v>
      </c>
      <c r="AX41" s="235" t="s">
        <v>2380</v>
      </c>
      <c r="AY41" s="236" t="s">
        <v>1720</v>
      </c>
      <c r="AZ41" s="236" t="s">
        <v>1157</v>
      </c>
      <c r="BA41" s="229" t="s">
        <v>2381</v>
      </c>
      <c r="BB41" s="231">
        <v>0</v>
      </c>
      <c r="BC41" s="231">
        <v>2</v>
      </c>
      <c r="BD41" s="237" t="str">
        <f t="shared" si="14"/>
        <v>Algo Ondulado (Pendientes naturales del terreno entre 6 y 14%)</v>
      </c>
      <c r="BE41" s="231">
        <v>2</v>
      </c>
      <c r="BF41" s="237" t="str">
        <f>VLOOKUP(BE41,'Códigos 2'!$A$1:$B$12,2,FALSE)</f>
        <v xml:space="preserve">Tratamiento superficial múltiple (TSM) </v>
      </c>
      <c r="BG41" s="238">
        <v>2</v>
      </c>
      <c r="BH41" s="239">
        <v>5.3</v>
      </c>
      <c r="BI41" s="231">
        <v>0</v>
      </c>
      <c r="BJ41" s="231" t="str">
        <f t="shared" si="15"/>
        <v>No existe</v>
      </c>
      <c r="BK41" s="240">
        <v>0</v>
      </c>
      <c r="BL41" s="231">
        <v>40</v>
      </c>
      <c r="BM41" s="231">
        <v>2625</v>
      </c>
      <c r="BN41" s="231">
        <v>3</v>
      </c>
      <c r="BO41" s="237" t="str">
        <f t="shared" si="16"/>
        <v>Alineamiento algo sinuoso, pero con curvas cerradas que son aparentes y consistentes con las gradientes y las demás características del camino y del terreno que se atraviesa.</v>
      </c>
      <c r="BP41" s="231">
        <v>3</v>
      </c>
      <c r="BQ41" s="237" t="str">
        <f t="shared" si="17"/>
        <v>Pendientes generalmente entre 3 y 6%, pero con una rasante ondulada y, consecuentemente, con tramos cortos de subida fuerte.</v>
      </c>
      <c r="BR41" s="231">
        <v>2</v>
      </c>
      <c r="BS41" s="231">
        <v>0</v>
      </c>
      <c r="BT41" s="237" t="b">
        <f t="shared" si="29"/>
        <v>0</v>
      </c>
      <c r="BU41" s="231">
        <v>2</v>
      </c>
      <c r="BV41" s="237" t="str">
        <f t="shared" si="19"/>
        <v>Existen muy pocas señales</v>
      </c>
      <c r="BW41" s="231">
        <v>3</v>
      </c>
      <c r="BX41" s="237" t="str">
        <f t="shared" si="20"/>
        <v>Parece que algunas alcantarillas o cunetas no tienen capacidad hidráulica suficiente, por la erosión o socavación aparente.</v>
      </c>
      <c r="BY41" s="231">
        <v>4</v>
      </c>
      <c r="BZ41" s="237" t="str">
        <f t="shared" si="21"/>
        <v>Superficie generalmente lisa, pero con unas pequeñas corrugaciones u otras irregularidades aisladas, o con baches pequeños superficiales.</v>
      </c>
      <c r="CA41" s="231">
        <v>4</v>
      </c>
      <c r="CB41" s="237" t="str">
        <f t="shared" si="22"/>
        <v>Existen huellas o corrugaciones que se derivan por debajo de la superficie de ruedo, pero que son aisladas y de poca extensión.</v>
      </c>
      <c r="CC41" s="231">
        <f t="shared" si="23"/>
        <v>1.2024468749999997</v>
      </c>
      <c r="CD41" s="229"/>
      <c r="CE41" s="229"/>
      <c r="CF41" s="270"/>
    </row>
    <row r="42" spans="1:84" ht="69.95" customHeight="1" thickBot="1" x14ac:dyDescent="0.2">
      <c r="A42" s="217"/>
      <c r="B42" s="269">
        <v>10271</v>
      </c>
      <c r="C42" s="231">
        <v>1</v>
      </c>
      <c r="D42" s="231">
        <v>1</v>
      </c>
      <c r="E42" s="232">
        <v>3</v>
      </c>
      <c r="F42" s="231">
        <v>5</v>
      </c>
      <c r="G42" s="231">
        <v>212</v>
      </c>
      <c r="H42" s="230" t="str">
        <f t="shared" si="25"/>
        <v>Secundaria</v>
      </c>
      <c r="I42" s="230">
        <v>4</v>
      </c>
      <c r="J42" s="229" t="str">
        <f t="shared" si="1"/>
        <v>Red Básica de Accesso</v>
      </c>
      <c r="K42" s="260">
        <f t="shared" si="2"/>
        <v>2.5150000000000001</v>
      </c>
      <c r="L42" s="234">
        <f>K42</f>
        <v>2.5150000000000001</v>
      </c>
      <c r="M42" s="233"/>
      <c r="N42" s="233"/>
      <c r="O42" s="233"/>
      <c r="P42" s="260">
        <f t="shared" si="4"/>
        <v>0</v>
      </c>
      <c r="Q42" s="233"/>
      <c r="R42" s="233">
        <v>2.5150000000000001</v>
      </c>
      <c r="S42" s="233"/>
      <c r="T42" s="260">
        <f t="shared" si="5"/>
        <v>2.5150000000000001</v>
      </c>
      <c r="U42" s="233"/>
      <c r="V42" s="233"/>
      <c r="W42" s="233"/>
      <c r="X42" s="233">
        <f t="shared" si="6"/>
        <v>0</v>
      </c>
      <c r="Y42" s="233"/>
      <c r="Z42" s="233"/>
      <c r="AA42" s="233"/>
      <c r="AB42" s="233">
        <f t="shared" si="7"/>
        <v>0</v>
      </c>
      <c r="AC42" s="233">
        <f t="shared" si="26"/>
        <v>2.5150000000000001</v>
      </c>
      <c r="AD42" s="233"/>
      <c r="AE42" s="233"/>
      <c r="AF42" s="233"/>
      <c r="AG42" s="233">
        <f t="shared" si="27"/>
        <v>0</v>
      </c>
      <c r="AH42" s="233"/>
      <c r="AI42" s="233"/>
      <c r="AJ42" s="233"/>
      <c r="AK42" s="233">
        <f t="shared" si="28"/>
        <v>0</v>
      </c>
      <c r="AL42" s="233"/>
      <c r="AM42" s="233"/>
      <c r="AN42" s="233"/>
      <c r="AO42" s="233">
        <f t="shared" si="11"/>
        <v>0</v>
      </c>
      <c r="AP42" s="233"/>
      <c r="AQ42" s="233"/>
      <c r="AR42" s="233"/>
      <c r="AS42" s="339">
        <f t="shared" si="12"/>
        <v>0</v>
      </c>
      <c r="AT42" s="233"/>
      <c r="AU42" s="233"/>
      <c r="AV42" s="233"/>
      <c r="AW42" s="260">
        <f t="shared" si="13"/>
        <v>0</v>
      </c>
      <c r="AX42" s="235" t="s">
        <v>1786</v>
      </c>
      <c r="AY42" s="236" t="s">
        <v>1720</v>
      </c>
      <c r="AZ42" s="236" t="s">
        <v>473</v>
      </c>
      <c r="BA42" s="229" t="s">
        <v>1787</v>
      </c>
      <c r="BB42" s="231">
        <v>0</v>
      </c>
      <c r="BC42" s="231">
        <v>2</v>
      </c>
      <c r="BD42" s="237" t="str">
        <f t="shared" si="14"/>
        <v>Algo Ondulado (Pendientes naturales del terreno entre 6 y 14%)</v>
      </c>
      <c r="BE42" s="231">
        <v>1</v>
      </c>
      <c r="BF42" s="237" t="str">
        <f>VLOOKUP(BE42,'Códigos 2'!$A$1:$B$12,2,FALSE)</f>
        <v xml:space="preserve"> Carpeta Asfáltica (CA)</v>
      </c>
      <c r="BG42" s="238">
        <v>2</v>
      </c>
      <c r="BH42" s="239">
        <v>6.2</v>
      </c>
      <c r="BI42" s="231">
        <v>0</v>
      </c>
      <c r="BJ42" s="231" t="str">
        <f t="shared" si="15"/>
        <v>No existe</v>
      </c>
      <c r="BK42" s="240">
        <v>0</v>
      </c>
      <c r="BL42" s="231">
        <v>40</v>
      </c>
      <c r="BM42" s="231"/>
      <c r="BN42" s="231">
        <v>3</v>
      </c>
      <c r="BO42" s="237" t="str">
        <f t="shared" si="16"/>
        <v>Alineamiento algo sinuoso, pero con curvas cerradas que son aparentes y consistentes con las gradientes y las demás características del camino y del terreno que se atraviesa.</v>
      </c>
      <c r="BP42" s="231">
        <v>3</v>
      </c>
      <c r="BQ42" s="237" t="str">
        <f t="shared" si="17"/>
        <v>Pendientes generalmente entre 3 y 6%, pero con una rasante ondulada y, consecuentemente, con tramos cortos de subida fuerte.</v>
      </c>
      <c r="BR42" s="231">
        <v>1</v>
      </c>
      <c r="BS42" s="231">
        <v>0</v>
      </c>
      <c r="BT42" s="237" t="b">
        <f t="shared" si="29"/>
        <v>0</v>
      </c>
      <c r="BU42" s="231">
        <v>3</v>
      </c>
      <c r="BV42" s="237" t="str">
        <f t="shared" si="19"/>
        <v>El señalamiento es regular en cuanto a cantidad y ubicación, siendo notable la falta de algunas señales de precaución y de guía.</v>
      </c>
      <c r="BW42" s="231">
        <v>3</v>
      </c>
      <c r="BX42" s="237" t="str">
        <f t="shared" si="20"/>
        <v>Parece que algunas alcantarillas o cunetas no tienen capacidad hidráulica suficiente, por la erosión o socavación aparente.</v>
      </c>
      <c r="BY42" s="231">
        <v>2</v>
      </c>
      <c r="BZ42" s="237" t="str">
        <f t="shared" si="21"/>
        <v>Superficie muy irregular o con baches extensos y frecuentes (o material suelto, en caso de superficies no pavimentadas).</v>
      </c>
      <c r="CA42" s="231">
        <v>4</v>
      </c>
      <c r="CB42" s="237" t="str">
        <f t="shared" si="22"/>
        <v>Existen huellas o corrugaciones que se derivan por debajo de la superficie de ruedo, pero que son aisladas y de poca extensión.</v>
      </c>
      <c r="CC42" s="231">
        <f t="shared" si="23"/>
        <v>0</v>
      </c>
      <c r="CD42" s="229" t="s">
        <v>1788</v>
      </c>
      <c r="CE42" s="229" t="s">
        <v>967</v>
      </c>
      <c r="CF42" s="270" t="s">
        <v>1789</v>
      </c>
    </row>
    <row r="43" spans="1:84" ht="69.95" customHeight="1" thickBot="1" x14ac:dyDescent="0.2">
      <c r="A43" s="217"/>
      <c r="B43" s="269">
        <v>10272</v>
      </c>
      <c r="C43" s="231">
        <v>1</v>
      </c>
      <c r="D43" s="231">
        <v>1</v>
      </c>
      <c r="E43" s="232">
        <v>3</v>
      </c>
      <c r="F43" s="231">
        <v>7</v>
      </c>
      <c r="G43" s="231">
        <v>212</v>
      </c>
      <c r="H43" s="230" t="str">
        <f t="shared" si="25"/>
        <v>Secundaria</v>
      </c>
      <c r="I43" s="230">
        <v>4</v>
      </c>
      <c r="J43" s="229" t="str">
        <f t="shared" si="1"/>
        <v>Red Básica de Accesso</v>
      </c>
      <c r="K43" s="260">
        <f t="shared" si="2"/>
        <v>2.1999999999999997</v>
      </c>
      <c r="L43" s="234">
        <f t="shared" ref="L43:L49" si="30">L42+K43</f>
        <v>4.7149999999999999</v>
      </c>
      <c r="M43" s="233"/>
      <c r="N43" s="233">
        <v>0.17</v>
      </c>
      <c r="O43" s="233"/>
      <c r="P43" s="260">
        <f t="shared" si="4"/>
        <v>0.17</v>
      </c>
      <c r="Q43" s="233"/>
      <c r="R43" s="233">
        <v>2.0299999999999998</v>
      </c>
      <c r="S43" s="233"/>
      <c r="T43" s="260">
        <f t="shared" si="5"/>
        <v>2.0299999999999998</v>
      </c>
      <c r="U43" s="233"/>
      <c r="V43" s="233"/>
      <c r="W43" s="233"/>
      <c r="X43" s="233">
        <f t="shared" si="6"/>
        <v>0</v>
      </c>
      <c r="Y43" s="233"/>
      <c r="Z43" s="233"/>
      <c r="AA43" s="233"/>
      <c r="AB43" s="233">
        <f t="shared" si="7"/>
        <v>0</v>
      </c>
      <c r="AC43" s="233">
        <f t="shared" si="26"/>
        <v>2.0299999999999998</v>
      </c>
      <c r="AD43" s="233"/>
      <c r="AE43" s="233"/>
      <c r="AF43" s="233"/>
      <c r="AG43" s="233">
        <f t="shared" si="27"/>
        <v>0</v>
      </c>
      <c r="AH43" s="233"/>
      <c r="AI43" s="233"/>
      <c r="AJ43" s="233"/>
      <c r="AK43" s="233">
        <f t="shared" si="28"/>
        <v>0</v>
      </c>
      <c r="AL43" s="233"/>
      <c r="AM43" s="233"/>
      <c r="AN43" s="233"/>
      <c r="AO43" s="233">
        <f t="shared" si="11"/>
        <v>0</v>
      </c>
      <c r="AP43" s="233"/>
      <c r="AQ43" s="233"/>
      <c r="AR43" s="233"/>
      <c r="AS43" s="339">
        <f t="shared" si="12"/>
        <v>0</v>
      </c>
      <c r="AT43" s="233"/>
      <c r="AU43" s="233"/>
      <c r="AV43" s="233"/>
      <c r="AW43" s="260">
        <f t="shared" si="13"/>
        <v>0</v>
      </c>
      <c r="AX43" s="235" t="s">
        <v>1790</v>
      </c>
      <c r="AY43" s="236" t="s">
        <v>473</v>
      </c>
      <c r="AZ43" s="236"/>
      <c r="BA43" s="229" t="s">
        <v>1791</v>
      </c>
      <c r="BB43" s="231">
        <v>0</v>
      </c>
      <c r="BC43" s="231">
        <v>3</v>
      </c>
      <c r="BD43" s="237" t="str">
        <f t="shared" si="14"/>
        <v>Muy Ondulado (Pendientes naturales del terreno entre 15 y 25%)</v>
      </c>
      <c r="BE43" s="231">
        <v>2</v>
      </c>
      <c r="BF43" s="237" t="str">
        <f>VLOOKUP(BE43,'Códigos 2'!$A$1:$B$12,2,FALSE)</f>
        <v xml:space="preserve">Tratamiento superficial múltiple (TSM) </v>
      </c>
      <c r="BG43" s="238">
        <v>2</v>
      </c>
      <c r="BH43" s="239">
        <v>7.1</v>
      </c>
      <c r="BI43" s="231">
        <v>0</v>
      </c>
      <c r="BJ43" s="231" t="str">
        <f t="shared" si="15"/>
        <v>No existe</v>
      </c>
      <c r="BK43" s="240">
        <v>0</v>
      </c>
      <c r="BL43" s="231">
        <v>40</v>
      </c>
      <c r="BM43" s="231"/>
      <c r="BN43" s="231">
        <v>3</v>
      </c>
      <c r="BO43" s="237" t="str">
        <f t="shared" si="16"/>
        <v>Alineamiento algo sinuoso, pero con curvas cerradas que son aparentes y consistentes con las gradientes y las demás características del camino y del terreno que se atraviesa.</v>
      </c>
      <c r="BP43" s="231">
        <v>2</v>
      </c>
      <c r="BQ43" s="237" t="str">
        <f t="shared" si="17"/>
        <v>Pendientes sostenidas entre 5 y 8% sobre una buena parte del tramo, condición que afecta en forma marcada la velocidad de recorrido y, cuando hay bastante tránsito, provoca frecuentes colas de vehículos detrás de los vehículos pesados.</v>
      </c>
      <c r="BR43" s="231">
        <v>1</v>
      </c>
      <c r="BS43" s="231">
        <v>0</v>
      </c>
      <c r="BT43" s="237" t="b">
        <f t="shared" si="29"/>
        <v>0</v>
      </c>
      <c r="BU43" s="231">
        <v>3</v>
      </c>
      <c r="BV43" s="237" t="str">
        <f t="shared" si="19"/>
        <v>El señalamiento es regular en cuanto a cantidad y ubicación, siendo notable la falta de algunas señales de precaución y de guía.</v>
      </c>
      <c r="BW43" s="231">
        <v>3</v>
      </c>
      <c r="BX43" s="237" t="str">
        <f t="shared" si="20"/>
        <v>Parece que algunas alcantarillas o cunetas no tienen capacidad hidráulica suficiente, por la erosión o socavación aparente.</v>
      </c>
      <c r="BY43" s="231">
        <v>3</v>
      </c>
      <c r="BZ43" s="237" t="str">
        <f t="shared" si="21"/>
        <v>Superficie con frecuentes baches o irregularidades .</v>
      </c>
      <c r="CA43" s="231">
        <v>4</v>
      </c>
      <c r="CB43" s="237" t="str">
        <f t="shared" si="22"/>
        <v>Existen huellas o corrugaciones que se derivan por debajo de la superficie de ruedo, pero que son aisladas y de poca extensión.</v>
      </c>
      <c r="CC43" s="231">
        <f t="shared" si="23"/>
        <v>0</v>
      </c>
      <c r="CD43" s="229" t="s">
        <v>1792</v>
      </c>
      <c r="CE43" s="229" t="s">
        <v>967</v>
      </c>
      <c r="CF43" s="270" t="s">
        <v>1793</v>
      </c>
    </row>
    <row r="44" spans="1:84" ht="69.95" customHeight="1" thickBot="1" x14ac:dyDescent="0.2">
      <c r="A44" s="217"/>
      <c r="B44" s="269">
        <v>10281</v>
      </c>
      <c r="C44" s="231">
        <v>1</v>
      </c>
      <c r="D44" s="231">
        <v>1</v>
      </c>
      <c r="E44" s="232">
        <v>8</v>
      </c>
      <c r="F44" s="231"/>
      <c r="G44" s="231">
        <v>205</v>
      </c>
      <c r="H44" s="230" t="str">
        <f t="shared" si="25"/>
        <v>Secundaria</v>
      </c>
      <c r="I44" s="230">
        <v>3</v>
      </c>
      <c r="J44" s="229" t="str">
        <f t="shared" si="1"/>
        <v>Conectores de Integración Territorial</v>
      </c>
      <c r="K44" s="260">
        <f t="shared" si="2"/>
        <v>2.835</v>
      </c>
      <c r="L44" s="234">
        <f t="shared" si="30"/>
        <v>7.55</v>
      </c>
      <c r="M44" s="233"/>
      <c r="N44" s="233"/>
      <c r="O44" s="233"/>
      <c r="P44" s="260">
        <f t="shared" si="4"/>
        <v>0</v>
      </c>
      <c r="Q44" s="233"/>
      <c r="R44" s="233">
        <v>0.44</v>
      </c>
      <c r="S44" s="233">
        <v>2.395</v>
      </c>
      <c r="T44" s="260">
        <f t="shared" si="5"/>
        <v>2.835</v>
      </c>
      <c r="U44" s="233"/>
      <c r="V44" s="233"/>
      <c r="W44" s="233"/>
      <c r="X44" s="233">
        <f t="shared" si="6"/>
        <v>0</v>
      </c>
      <c r="Y44" s="233"/>
      <c r="Z44" s="233"/>
      <c r="AA44" s="233"/>
      <c r="AB44" s="233">
        <f t="shared" si="7"/>
        <v>0</v>
      </c>
      <c r="AC44" s="233">
        <f t="shared" si="26"/>
        <v>2.835</v>
      </c>
      <c r="AD44" s="233"/>
      <c r="AE44" s="233"/>
      <c r="AF44" s="233"/>
      <c r="AG44" s="233">
        <f t="shared" si="27"/>
        <v>0</v>
      </c>
      <c r="AH44" s="233"/>
      <c r="AI44" s="233"/>
      <c r="AJ44" s="233"/>
      <c r="AK44" s="233">
        <f t="shared" si="28"/>
        <v>0</v>
      </c>
      <c r="AL44" s="233"/>
      <c r="AM44" s="233"/>
      <c r="AN44" s="233"/>
      <c r="AO44" s="233">
        <f t="shared" si="11"/>
        <v>0</v>
      </c>
      <c r="AP44" s="233"/>
      <c r="AQ44" s="233"/>
      <c r="AR44" s="233"/>
      <c r="AS44" s="339">
        <f t="shared" si="12"/>
        <v>0</v>
      </c>
      <c r="AT44" s="233"/>
      <c r="AU44" s="233"/>
      <c r="AV44" s="233"/>
      <c r="AW44" s="260">
        <f t="shared" si="13"/>
        <v>0</v>
      </c>
      <c r="AX44" s="235" t="s">
        <v>1716</v>
      </c>
      <c r="AY44" s="236" t="s">
        <v>193</v>
      </c>
      <c r="AZ44" s="236" t="s">
        <v>777</v>
      </c>
      <c r="BA44" s="236" t="s">
        <v>877</v>
      </c>
      <c r="BB44" s="231">
        <v>0</v>
      </c>
      <c r="BC44" s="231">
        <v>2</v>
      </c>
      <c r="BD44" s="237" t="str">
        <f t="shared" si="14"/>
        <v>Algo Ondulado (Pendientes naturales del terreno entre 6 y 14%)</v>
      </c>
      <c r="BE44" s="231">
        <v>1</v>
      </c>
      <c r="BF44" s="237" t="str">
        <f>VLOOKUP(BE44,'Códigos 2'!$A$1:$B$12,2,FALSE)</f>
        <v xml:space="preserve"> Carpeta Asfáltica (CA)</v>
      </c>
      <c r="BG44" s="238">
        <v>2</v>
      </c>
      <c r="BH44" s="239">
        <v>8.1999999999999993</v>
      </c>
      <c r="BI44" s="231">
        <v>0</v>
      </c>
      <c r="BJ44" s="231" t="str">
        <f t="shared" si="15"/>
        <v>No existe</v>
      </c>
      <c r="BK44" s="240">
        <v>0</v>
      </c>
      <c r="BL44" s="231">
        <v>45</v>
      </c>
      <c r="BM44" s="231"/>
      <c r="BN44" s="231">
        <v>4</v>
      </c>
      <c r="BO44" s="237" t="str">
        <f t="shared" si="16"/>
        <v>Alineamiento con algunas curvas que exigen una reducción significativa en la velocidad promedio de circulación.</v>
      </c>
      <c r="BP44" s="231">
        <v>2</v>
      </c>
      <c r="BQ44" s="237" t="str">
        <f t="shared" si="17"/>
        <v>Pendientes sostenidas entre 5 y 8% sobre una buena parte del tramo, condición que afecta en forma marcada la velocidad de recorrido y, cuando hay bastante tránsito, provoca frecuentes colas de vehículos detrás de los vehículos pesados.</v>
      </c>
      <c r="BR44" s="231">
        <v>2</v>
      </c>
      <c r="BS44" s="231">
        <v>0</v>
      </c>
      <c r="BT44" s="237" t="b">
        <f t="shared" si="29"/>
        <v>0</v>
      </c>
      <c r="BU44" s="231">
        <v>4</v>
      </c>
      <c r="BV44" s="237" t="str">
        <f t="shared" si="19"/>
        <v>El señalamiento es bastante completo, faltando solamente algunas señales de guía para los usuarios que no conocen la ruta.</v>
      </c>
      <c r="BW44" s="231">
        <v>4</v>
      </c>
      <c r="BX44" s="237" t="str">
        <f t="shared" si="20"/>
        <v>La mayoría de las alcantarillas y cunetas aparentemente funcionan bien, pero existen indicaciones en algunos sitios de que el agua se estanca.</v>
      </c>
      <c r="BY44" s="231">
        <v>2</v>
      </c>
      <c r="BZ44" s="237" t="str">
        <f t="shared" si="21"/>
        <v>Superficie muy irregular o con baches extensos y frecuentes (o material suelto, en caso de superficies no pavimentadas).</v>
      </c>
      <c r="CA44" s="231">
        <v>4</v>
      </c>
      <c r="CB44" s="237" t="str">
        <f t="shared" si="22"/>
        <v>Existen huellas o corrugaciones que se derivan por debajo de la superficie de ruedo, pero que son aisladas y de poca extensión.</v>
      </c>
      <c r="CC44" s="231">
        <f t="shared" si="23"/>
        <v>0</v>
      </c>
      <c r="CD44" s="229"/>
      <c r="CE44" s="229"/>
      <c r="CF44" s="270"/>
    </row>
    <row r="45" spans="1:84" ht="69.95" customHeight="1" thickBot="1" x14ac:dyDescent="0.2">
      <c r="A45" s="217"/>
      <c r="B45" s="269">
        <v>10282</v>
      </c>
      <c r="C45" s="231">
        <v>1</v>
      </c>
      <c r="D45" s="231">
        <v>1</v>
      </c>
      <c r="E45" s="232">
        <v>8</v>
      </c>
      <c r="F45" s="231">
        <v>4</v>
      </c>
      <c r="G45" s="231">
        <v>205</v>
      </c>
      <c r="H45" s="230" t="str">
        <f t="shared" si="25"/>
        <v>Secundaria</v>
      </c>
      <c r="I45" s="230">
        <v>3</v>
      </c>
      <c r="J45" s="229" t="str">
        <f t="shared" si="1"/>
        <v>Conectores de Integración Territorial</v>
      </c>
      <c r="K45" s="260">
        <f t="shared" si="2"/>
        <v>0.64</v>
      </c>
      <c r="L45" s="234">
        <f t="shared" si="30"/>
        <v>8.19</v>
      </c>
      <c r="M45" s="233"/>
      <c r="N45" s="233"/>
      <c r="O45" s="233"/>
      <c r="P45" s="260">
        <f t="shared" si="4"/>
        <v>0</v>
      </c>
      <c r="Q45" s="233"/>
      <c r="R45" s="233"/>
      <c r="S45" s="233"/>
      <c r="T45" s="260">
        <f t="shared" si="5"/>
        <v>0</v>
      </c>
      <c r="U45" s="233"/>
      <c r="V45" s="233"/>
      <c r="W45" s="233">
        <v>0.64</v>
      </c>
      <c r="X45" s="233">
        <f t="shared" si="6"/>
        <v>0.64</v>
      </c>
      <c r="Y45" s="233"/>
      <c r="Z45" s="233"/>
      <c r="AA45" s="233"/>
      <c r="AB45" s="233">
        <f t="shared" si="7"/>
        <v>0</v>
      </c>
      <c r="AC45" s="233">
        <f t="shared" si="26"/>
        <v>0.64</v>
      </c>
      <c r="AD45" s="233"/>
      <c r="AE45" s="233"/>
      <c r="AF45" s="233"/>
      <c r="AG45" s="233">
        <f t="shared" si="27"/>
        <v>0</v>
      </c>
      <c r="AH45" s="233"/>
      <c r="AI45" s="233"/>
      <c r="AJ45" s="233"/>
      <c r="AK45" s="233">
        <f t="shared" si="28"/>
        <v>0</v>
      </c>
      <c r="AL45" s="233"/>
      <c r="AM45" s="233"/>
      <c r="AN45" s="233"/>
      <c r="AO45" s="233">
        <f t="shared" si="11"/>
        <v>0</v>
      </c>
      <c r="AP45" s="233"/>
      <c r="AQ45" s="233"/>
      <c r="AR45" s="233"/>
      <c r="AS45" s="339">
        <f t="shared" si="12"/>
        <v>0</v>
      </c>
      <c r="AT45" s="233"/>
      <c r="AU45" s="233"/>
      <c r="AV45" s="233"/>
      <c r="AW45" s="260">
        <f t="shared" si="13"/>
        <v>0</v>
      </c>
      <c r="AX45" s="235" t="s">
        <v>1717</v>
      </c>
      <c r="AY45" s="236" t="s">
        <v>193</v>
      </c>
      <c r="AZ45" s="236" t="s">
        <v>777</v>
      </c>
      <c r="BA45" s="229" t="s">
        <v>1718</v>
      </c>
      <c r="BB45" s="231">
        <v>1</v>
      </c>
      <c r="BC45" s="231">
        <v>4</v>
      </c>
      <c r="BD45" s="237" t="str">
        <f t="shared" si="14"/>
        <v>Montañoso (Pendientes naturales del terreno mayores a 25%)</v>
      </c>
      <c r="BE45" s="231">
        <v>2</v>
      </c>
      <c r="BF45" s="237" t="str">
        <f>VLOOKUP(BE45,'Códigos 2'!$A$1:$B$12,2,FALSE)</f>
        <v xml:space="preserve">Tratamiento superficial múltiple (TSM) </v>
      </c>
      <c r="BG45" s="238">
        <v>2</v>
      </c>
      <c r="BH45" s="239">
        <v>5</v>
      </c>
      <c r="BI45" s="231">
        <v>0</v>
      </c>
      <c r="BJ45" s="231" t="str">
        <f t="shared" si="15"/>
        <v>No existe</v>
      </c>
      <c r="BK45" s="240">
        <v>0</v>
      </c>
      <c r="BL45" s="231">
        <v>25</v>
      </c>
      <c r="BM45" s="231"/>
      <c r="BN45" s="231">
        <v>3</v>
      </c>
      <c r="BO45" s="237" t="str">
        <f t="shared" si="16"/>
        <v>Alineamiento algo sinuoso, pero con curvas cerradas que son aparentes y consistentes con las gradientes y las demás características del camino y del terreno que se atraviesa.</v>
      </c>
      <c r="BP45" s="231">
        <v>1</v>
      </c>
      <c r="BQ45" s="237" t="str">
        <f t="shared" si="17"/>
        <v xml:space="preserve">Pendientes sostenidas en exceso del 7% en casi todo el tramo. </v>
      </c>
      <c r="BR45" s="231">
        <v>1</v>
      </c>
      <c r="BS45" s="231">
        <v>0</v>
      </c>
      <c r="BT45" s="237" t="b">
        <f t="shared" si="29"/>
        <v>0</v>
      </c>
      <c r="BU45" s="231">
        <v>2</v>
      </c>
      <c r="BV45" s="237" t="str">
        <f t="shared" si="19"/>
        <v>Existen muy pocas señales</v>
      </c>
      <c r="BW45" s="231">
        <v>3</v>
      </c>
      <c r="BX45" s="237" t="str">
        <f t="shared" si="20"/>
        <v>Parece que algunas alcantarillas o cunetas no tienen capacidad hidráulica suficiente, por la erosión o socavación aparente.</v>
      </c>
      <c r="BY45" s="231">
        <v>2</v>
      </c>
      <c r="BZ45" s="237" t="str">
        <f t="shared" si="21"/>
        <v>Superficie muy irregular o con baches extensos y frecuentes (o material suelto, en caso de superficies no pavimentadas).</v>
      </c>
      <c r="CA45" s="231">
        <v>4</v>
      </c>
      <c r="CB45" s="237" t="str">
        <f t="shared" si="22"/>
        <v>Existen huellas o corrugaciones que se derivan por debajo de la superficie de ruedo, pero que son aisladas y de poca extensión.</v>
      </c>
      <c r="CC45" s="231">
        <f t="shared" si="23"/>
        <v>0</v>
      </c>
      <c r="CD45" s="229"/>
      <c r="CE45" s="229"/>
      <c r="CF45" s="270"/>
    </row>
    <row r="46" spans="1:84" ht="69.95" customHeight="1" thickBot="1" x14ac:dyDescent="0.2">
      <c r="A46" s="217"/>
      <c r="B46" s="269">
        <v>10291</v>
      </c>
      <c r="C46" s="231">
        <v>1</v>
      </c>
      <c r="D46" s="231">
        <v>1</v>
      </c>
      <c r="E46" s="232" t="s">
        <v>124</v>
      </c>
      <c r="F46" s="231">
        <v>3</v>
      </c>
      <c r="G46" s="231">
        <v>313</v>
      </c>
      <c r="H46" s="230" t="str">
        <f t="shared" si="25"/>
        <v>Terciaria</v>
      </c>
      <c r="I46" s="230">
        <v>4</v>
      </c>
      <c r="J46" s="229" t="str">
        <f t="shared" si="1"/>
        <v>Red Básica de Accesso</v>
      </c>
      <c r="K46" s="260">
        <f t="shared" si="2"/>
        <v>7.82</v>
      </c>
      <c r="L46" s="234">
        <f t="shared" si="30"/>
        <v>16.009999999999998</v>
      </c>
      <c r="M46" s="233"/>
      <c r="N46" s="233"/>
      <c r="O46" s="233"/>
      <c r="P46" s="260">
        <f t="shared" si="4"/>
        <v>0</v>
      </c>
      <c r="Q46" s="233">
        <v>7.06</v>
      </c>
      <c r="R46" s="233">
        <v>0.65</v>
      </c>
      <c r="S46" s="233"/>
      <c r="T46" s="260">
        <f t="shared" si="5"/>
        <v>7.71</v>
      </c>
      <c r="U46" s="233"/>
      <c r="V46" s="233"/>
      <c r="W46" s="233">
        <v>0.11</v>
      </c>
      <c r="X46" s="233">
        <f t="shared" si="6"/>
        <v>0.11</v>
      </c>
      <c r="Y46" s="233"/>
      <c r="Z46" s="233"/>
      <c r="AA46" s="233"/>
      <c r="AB46" s="233">
        <f t="shared" si="7"/>
        <v>0</v>
      </c>
      <c r="AC46" s="233">
        <f t="shared" si="26"/>
        <v>7.82</v>
      </c>
      <c r="AD46" s="233"/>
      <c r="AE46" s="233"/>
      <c r="AF46" s="233"/>
      <c r="AG46" s="233">
        <f t="shared" si="27"/>
        <v>0</v>
      </c>
      <c r="AH46" s="233"/>
      <c r="AI46" s="233"/>
      <c r="AJ46" s="233"/>
      <c r="AK46" s="233">
        <f t="shared" si="28"/>
        <v>0</v>
      </c>
      <c r="AL46" s="233"/>
      <c r="AM46" s="233"/>
      <c r="AN46" s="233"/>
      <c r="AO46" s="233">
        <f t="shared" si="11"/>
        <v>0</v>
      </c>
      <c r="AP46" s="233"/>
      <c r="AQ46" s="233"/>
      <c r="AR46" s="233"/>
      <c r="AS46" s="339">
        <f t="shared" si="12"/>
        <v>0</v>
      </c>
      <c r="AT46" s="233"/>
      <c r="AU46" s="233"/>
      <c r="AV46" s="233"/>
      <c r="AW46" s="260">
        <f t="shared" si="13"/>
        <v>0</v>
      </c>
      <c r="AX46" s="235" t="s">
        <v>2388</v>
      </c>
      <c r="AY46" s="236" t="s">
        <v>595</v>
      </c>
      <c r="AZ46" s="236" t="s">
        <v>458</v>
      </c>
      <c r="BA46" s="229" t="s">
        <v>1518</v>
      </c>
      <c r="BB46" s="231">
        <v>0</v>
      </c>
      <c r="BC46" s="231">
        <v>4</v>
      </c>
      <c r="BD46" s="237" t="str">
        <f t="shared" si="14"/>
        <v>Montañoso (Pendientes naturales del terreno mayores a 25%)</v>
      </c>
      <c r="BE46" s="231">
        <v>1</v>
      </c>
      <c r="BF46" s="237" t="str">
        <f>VLOOKUP(BE46,'Códigos 2'!$A$1:$B$12,2,FALSE)</f>
        <v xml:space="preserve"> Carpeta Asfáltica (CA)</v>
      </c>
      <c r="BG46" s="238">
        <v>2</v>
      </c>
      <c r="BH46" s="239">
        <v>5.5</v>
      </c>
      <c r="BI46" s="231">
        <v>0</v>
      </c>
      <c r="BJ46" s="231" t="str">
        <f t="shared" si="15"/>
        <v>No existe</v>
      </c>
      <c r="BK46" s="240">
        <v>0</v>
      </c>
      <c r="BL46" s="231">
        <v>35</v>
      </c>
      <c r="BM46" s="231">
        <v>581</v>
      </c>
      <c r="BN46" s="231">
        <v>2</v>
      </c>
      <c r="BO46" s="237" t="str">
        <f t="shared" si="16"/>
        <v>Curvas cerradas frecuentes y, por lo general, inconsistentes con el terreno y la clase de carretera.</v>
      </c>
      <c r="BP46" s="231">
        <v>1</v>
      </c>
      <c r="BQ46" s="237" t="str">
        <f t="shared" si="17"/>
        <v xml:space="preserve">Pendientes sostenidas en exceso del 7% en casi todo el tramo. </v>
      </c>
      <c r="BR46" s="231">
        <v>1</v>
      </c>
      <c r="BS46" s="231">
        <v>0</v>
      </c>
      <c r="BT46" s="237" t="b">
        <f t="shared" si="29"/>
        <v>0</v>
      </c>
      <c r="BU46" s="231">
        <v>3</v>
      </c>
      <c r="BV46" s="237" t="str">
        <f t="shared" si="19"/>
        <v>El señalamiento es regular en cuanto a cantidad y ubicación, siendo notable la falta de algunas señales de precaución y de guía.</v>
      </c>
      <c r="BW46" s="231">
        <v>4</v>
      </c>
      <c r="BX46" s="237" t="str">
        <f t="shared" si="20"/>
        <v>La mayoría de las alcantarillas y cunetas aparentemente funcionan bien, pero existen indicaciones en algunos sitios de que el agua se estanca.</v>
      </c>
      <c r="BY46" s="231">
        <v>4</v>
      </c>
      <c r="BZ46" s="237" t="str">
        <f t="shared" si="21"/>
        <v>Superficie generalmente lisa, pero con unas pequeñas corrugaciones u otras irregularidades aisladas, o con baches pequeños superficiales.</v>
      </c>
      <c r="CA46" s="231">
        <v>5</v>
      </c>
      <c r="CB46" s="237" t="str">
        <f t="shared" si="22"/>
        <v>No existen evidencias de fallas en la estructura del pavimento, con la posible excepción de algunas en la superficie de ruedo.</v>
      </c>
      <c r="CC46" s="231">
        <f t="shared" si="23"/>
        <v>1.6583483000000001</v>
      </c>
      <c r="CD46" s="229"/>
      <c r="CE46" s="229"/>
      <c r="CF46" s="270" t="s">
        <v>2389</v>
      </c>
    </row>
    <row r="47" spans="1:84" ht="69.95" customHeight="1" thickBot="1" x14ac:dyDescent="0.2">
      <c r="A47" s="217"/>
      <c r="B47" s="269">
        <v>10292</v>
      </c>
      <c r="C47" s="231">
        <v>1</v>
      </c>
      <c r="D47" s="231">
        <v>1</v>
      </c>
      <c r="E47" s="232" t="s">
        <v>124</v>
      </c>
      <c r="F47" s="231">
        <v>4</v>
      </c>
      <c r="G47" s="231">
        <v>313</v>
      </c>
      <c r="H47" s="230" t="str">
        <f t="shared" si="25"/>
        <v>Terciaria</v>
      </c>
      <c r="I47" s="230">
        <v>4</v>
      </c>
      <c r="J47" s="229" t="str">
        <f t="shared" si="1"/>
        <v>Red Básica de Accesso</v>
      </c>
      <c r="K47" s="260">
        <f t="shared" si="2"/>
        <v>5.28</v>
      </c>
      <c r="L47" s="234">
        <f t="shared" si="30"/>
        <v>21.29</v>
      </c>
      <c r="M47" s="233"/>
      <c r="N47" s="233"/>
      <c r="O47" s="233"/>
      <c r="P47" s="260">
        <f t="shared" si="4"/>
        <v>0</v>
      </c>
      <c r="Q47" s="233">
        <v>3.875</v>
      </c>
      <c r="R47" s="233">
        <v>1.405</v>
      </c>
      <c r="S47" s="233"/>
      <c r="T47" s="260">
        <f t="shared" si="5"/>
        <v>5.28</v>
      </c>
      <c r="U47" s="233"/>
      <c r="V47" s="233"/>
      <c r="W47" s="233"/>
      <c r="X47" s="233">
        <f t="shared" si="6"/>
        <v>0</v>
      </c>
      <c r="Y47" s="233"/>
      <c r="Z47" s="233"/>
      <c r="AA47" s="233"/>
      <c r="AB47" s="233">
        <f t="shared" si="7"/>
        <v>0</v>
      </c>
      <c r="AC47" s="233">
        <f t="shared" si="26"/>
        <v>5.28</v>
      </c>
      <c r="AD47" s="233"/>
      <c r="AE47" s="233"/>
      <c r="AF47" s="233"/>
      <c r="AG47" s="233">
        <f t="shared" si="27"/>
        <v>0</v>
      </c>
      <c r="AH47" s="233"/>
      <c r="AI47" s="233"/>
      <c r="AJ47" s="233"/>
      <c r="AK47" s="233">
        <f t="shared" si="28"/>
        <v>0</v>
      </c>
      <c r="AL47" s="233"/>
      <c r="AM47" s="233"/>
      <c r="AN47" s="233"/>
      <c r="AO47" s="233">
        <f t="shared" si="11"/>
        <v>0</v>
      </c>
      <c r="AP47" s="233"/>
      <c r="AQ47" s="233"/>
      <c r="AR47" s="233"/>
      <c r="AS47" s="339">
        <f t="shared" si="12"/>
        <v>0</v>
      </c>
      <c r="AT47" s="233"/>
      <c r="AU47" s="233"/>
      <c r="AV47" s="233"/>
      <c r="AW47" s="260">
        <f t="shared" si="13"/>
        <v>0</v>
      </c>
      <c r="AX47" s="235" t="s">
        <v>2390</v>
      </c>
      <c r="AY47" s="236" t="s">
        <v>595</v>
      </c>
      <c r="AZ47" s="236" t="s">
        <v>458</v>
      </c>
      <c r="BA47" s="229" t="s">
        <v>989</v>
      </c>
      <c r="BB47" s="231">
        <v>0</v>
      </c>
      <c r="BC47" s="231">
        <v>4</v>
      </c>
      <c r="BD47" s="237" t="str">
        <f t="shared" si="14"/>
        <v>Montañoso (Pendientes naturales del terreno mayores a 25%)</v>
      </c>
      <c r="BE47" s="231">
        <v>1</v>
      </c>
      <c r="BF47" s="237" t="str">
        <f>VLOOKUP(BE47,'Códigos 2'!$A$1:$B$12,2,FALSE)</f>
        <v xml:space="preserve"> Carpeta Asfáltica (CA)</v>
      </c>
      <c r="BG47" s="238">
        <v>2</v>
      </c>
      <c r="BH47" s="239">
        <v>5.5</v>
      </c>
      <c r="BI47" s="231">
        <v>0</v>
      </c>
      <c r="BJ47" s="231" t="str">
        <f t="shared" si="15"/>
        <v>No existe</v>
      </c>
      <c r="BK47" s="240">
        <v>0</v>
      </c>
      <c r="BL47" s="231">
        <v>40</v>
      </c>
      <c r="BM47" s="231">
        <v>1220</v>
      </c>
      <c r="BN47" s="231">
        <v>3</v>
      </c>
      <c r="BO47" s="237" t="str">
        <f t="shared" si="16"/>
        <v>Alineamiento algo sinuoso, pero con curvas cerradas que son aparentes y consistentes con las gradientes y las demás características del camino y del terreno que se atraviesa.</v>
      </c>
      <c r="BP47" s="231">
        <v>1</v>
      </c>
      <c r="BQ47" s="237" t="str">
        <f t="shared" si="17"/>
        <v xml:space="preserve">Pendientes sostenidas en exceso del 7% en casi todo el tramo. </v>
      </c>
      <c r="BR47" s="231">
        <v>1</v>
      </c>
      <c r="BS47" s="231">
        <v>0</v>
      </c>
      <c r="BT47" s="237" t="b">
        <f t="shared" si="29"/>
        <v>0</v>
      </c>
      <c r="BU47" s="231">
        <v>3</v>
      </c>
      <c r="BV47" s="237" t="str">
        <f t="shared" si="19"/>
        <v>El señalamiento es regular en cuanto a cantidad y ubicación, siendo notable la falta de algunas señales de precaución y de guía.</v>
      </c>
      <c r="BW47" s="231">
        <v>4</v>
      </c>
      <c r="BX47" s="237" t="str">
        <f t="shared" si="20"/>
        <v>La mayoría de las alcantarillas y cunetas aparentemente funcionan bien, pero existen indicaciones en algunos sitios de que el agua se estanca.</v>
      </c>
      <c r="BY47" s="231">
        <v>4</v>
      </c>
      <c r="BZ47" s="237" t="str">
        <f t="shared" si="21"/>
        <v>Superficie generalmente lisa, pero con unas pequeñas corrugaciones u otras irregularidades aisladas, o con baches pequeños superficiales.</v>
      </c>
      <c r="CA47" s="231">
        <v>5</v>
      </c>
      <c r="CB47" s="237" t="str">
        <f t="shared" si="22"/>
        <v>No existen evidencias de fallas en la estructura del pavimento, con la posible excepción de algunas en la superficie de ruedo.</v>
      </c>
      <c r="CC47" s="231">
        <f t="shared" si="23"/>
        <v>2.3511839999999999</v>
      </c>
      <c r="CD47" s="229"/>
      <c r="CE47" s="229"/>
      <c r="CF47" s="270" t="s">
        <v>2391</v>
      </c>
    </row>
    <row r="48" spans="1:84" ht="69.95" customHeight="1" thickBot="1" x14ac:dyDescent="0.2">
      <c r="A48" s="217"/>
      <c r="B48" s="269">
        <v>10300</v>
      </c>
      <c r="C48" s="231">
        <v>1</v>
      </c>
      <c r="D48" s="231">
        <v>1</v>
      </c>
      <c r="E48" s="232">
        <v>2</v>
      </c>
      <c r="F48" s="231">
        <v>2</v>
      </c>
      <c r="G48" s="231">
        <v>105</v>
      </c>
      <c r="H48" s="230" t="str">
        <f t="shared" si="25"/>
        <v>Secundaria</v>
      </c>
      <c r="I48" s="230">
        <v>3</v>
      </c>
      <c r="J48" s="229" t="str">
        <f t="shared" si="1"/>
        <v>Conectores de Integración Territorial</v>
      </c>
      <c r="K48" s="260">
        <f t="shared" si="2"/>
        <v>2.1449999999999996</v>
      </c>
      <c r="L48" s="234">
        <f t="shared" si="30"/>
        <v>23.434999999999999</v>
      </c>
      <c r="M48" s="233"/>
      <c r="N48" s="233"/>
      <c r="O48" s="233"/>
      <c r="P48" s="260">
        <f t="shared" si="4"/>
        <v>0</v>
      </c>
      <c r="Q48" s="233"/>
      <c r="R48" s="233"/>
      <c r="S48" s="233">
        <v>0.34499999999999997</v>
      </c>
      <c r="T48" s="260">
        <f t="shared" si="5"/>
        <v>0.34499999999999997</v>
      </c>
      <c r="U48" s="233"/>
      <c r="V48" s="233">
        <v>0.755</v>
      </c>
      <c r="W48" s="233">
        <v>1.0449999999999999</v>
      </c>
      <c r="X48" s="233">
        <f t="shared" si="6"/>
        <v>1.7999999999999998</v>
      </c>
      <c r="Y48" s="233"/>
      <c r="Z48" s="233"/>
      <c r="AA48" s="233"/>
      <c r="AB48" s="233">
        <f t="shared" si="7"/>
        <v>0</v>
      </c>
      <c r="AC48" s="233">
        <f t="shared" si="26"/>
        <v>2.1449999999999996</v>
      </c>
      <c r="AD48" s="233"/>
      <c r="AE48" s="233"/>
      <c r="AF48" s="233"/>
      <c r="AG48" s="233">
        <f t="shared" si="27"/>
        <v>0</v>
      </c>
      <c r="AH48" s="233"/>
      <c r="AI48" s="233"/>
      <c r="AJ48" s="233"/>
      <c r="AK48" s="233">
        <f t="shared" si="28"/>
        <v>0</v>
      </c>
      <c r="AL48" s="233"/>
      <c r="AM48" s="233"/>
      <c r="AN48" s="233"/>
      <c r="AO48" s="233">
        <f t="shared" si="11"/>
        <v>0</v>
      </c>
      <c r="AP48" s="233"/>
      <c r="AQ48" s="233"/>
      <c r="AR48" s="233"/>
      <c r="AS48" s="339">
        <f t="shared" si="12"/>
        <v>0</v>
      </c>
      <c r="AT48" s="233"/>
      <c r="AU48" s="233"/>
      <c r="AV48" s="233"/>
      <c r="AW48" s="260">
        <f t="shared" si="13"/>
        <v>0</v>
      </c>
      <c r="AX48" s="235" t="s">
        <v>832</v>
      </c>
      <c r="AY48" s="236" t="s">
        <v>822</v>
      </c>
      <c r="AZ48" s="236" t="s">
        <v>767</v>
      </c>
      <c r="BA48" s="229" t="s">
        <v>833</v>
      </c>
      <c r="BB48" s="231">
        <v>0</v>
      </c>
      <c r="BC48" s="231">
        <v>4</v>
      </c>
      <c r="BD48" s="237" t="str">
        <f t="shared" si="14"/>
        <v>Montañoso (Pendientes naturales del terreno mayores a 25%)</v>
      </c>
      <c r="BE48" s="231">
        <v>2</v>
      </c>
      <c r="BF48" s="237" t="str">
        <f>VLOOKUP(BE48,'Códigos 2'!$A$1:$B$12,2,FALSE)</f>
        <v xml:space="preserve">Tratamiento superficial múltiple (TSM) </v>
      </c>
      <c r="BG48" s="238">
        <v>1</v>
      </c>
      <c r="BH48" s="239">
        <v>4.3</v>
      </c>
      <c r="BI48" s="231">
        <v>0</v>
      </c>
      <c r="BJ48" s="231" t="str">
        <f t="shared" si="15"/>
        <v>No existe</v>
      </c>
      <c r="BK48" s="240">
        <v>0</v>
      </c>
      <c r="BL48" s="231">
        <v>20</v>
      </c>
      <c r="BM48" s="231"/>
      <c r="BN48" s="231">
        <v>3</v>
      </c>
      <c r="BO48" s="237" t="str">
        <f t="shared" si="16"/>
        <v>Alineamiento algo sinuoso, pero con curvas cerradas que son aparentes y consistentes con las gradientes y las demás características del camino y del terreno que se atraviesa.</v>
      </c>
      <c r="BP48" s="231">
        <v>1</v>
      </c>
      <c r="BQ48" s="237" t="str">
        <f t="shared" si="17"/>
        <v xml:space="preserve">Pendientes sostenidas en exceso del 7% en casi todo el tramo. </v>
      </c>
      <c r="BR48" s="231">
        <v>1</v>
      </c>
      <c r="BS48" s="231">
        <v>0</v>
      </c>
      <c r="BT48" s="237" t="b">
        <f t="shared" si="29"/>
        <v>0</v>
      </c>
      <c r="BU48" s="231">
        <v>1</v>
      </c>
      <c r="BV48" s="237" t="str">
        <f t="shared" si="19"/>
        <v>No existen señales o son tan inadecuadas, que no proveen información útil al conductor.</v>
      </c>
      <c r="BW48" s="231">
        <v>3</v>
      </c>
      <c r="BX48" s="237" t="str">
        <f t="shared" si="20"/>
        <v>Parece que algunas alcantarillas o cunetas no tienen capacidad hidráulica suficiente, por la erosión o socavación aparente.</v>
      </c>
      <c r="BY48" s="231">
        <v>2</v>
      </c>
      <c r="BZ48" s="237" t="str">
        <f t="shared" si="21"/>
        <v>Superficie muy irregular o con baches extensos y frecuentes (o material suelto, en caso de superficies no pavimentadas).</v>
      </c>
      <c r="CA48" s="231">
        <v>3</v>
      </c>
      <c r="CB48" s="237" t="str">
        <f t="shared" si="22"/>
        <v>Existen deformaciones u otras fallas de consideración sobre una buena parte de la subsección y, aunque no son extensas todavía, parece que siguen extendiéndose.</v>
      </c>
      <c r="CC48" s="231">
        <f t="shared" si="23"/>
        <v>0</v>
      </c>
      <c r="CD48" s="229"/>
      <c r="CE48" s="229"/>
      <c r="CF48" s="270"/>
    </row>
    <row r="49" spans="1:84" ht="69.95" customHeight="1" thickBot="1" x14ac:dyDescent="0.2">
      <c r="A49" s="217"/>
      <c r="B49" s="269">
        <v>10310</v>
      </c>
      <c r="C49" s="231">
        <v>1</v>
      </c>
      <c r="D49" s="231">
        <v>1</v>
      </c>
      <c r="E49" s="232">
        <v>2</v>
      </c>
      <c r="F49" s="231">
        <v>1</v>
      </c>
      <c r="G49" s="231">
        <v>105</v>
      </c>
      <c r="H49" s="230" t="str">
        <f t="shared" si="25"/>
        <v>Secundaria</v>
      </c>
      <c r="I49" s="230">
        <v>3</v>
      </c>
      <c r="J49" s="229" t="str">
        <f t="shared" si="1"/>
        <v>Conectores de Integración Territorial</v>
      </c>
      <c r="K49" s="260">
        <f t="shared" si="2"/>
        <v>2.17</v>
      </c>
      <c r="L49" s="234">
        <f t="shared" si="30"/>
        <v>25.604999999999997</v>
      </c>
      <c r="M49" s="233"/>
      <c r="N49" s="233"/>
      <c r="O49" s="233"/>
      <c r="P49" s="260">
        <f t="shared" si="4"/>
        <v>0</v>
      </c>
      <c r="Q49" s="233">
        <v>0.435</v>
      </c>
      <c r="R49" s="233">
        <v>0.84</v>
      </c>
      <c r="S49" s="233">
        <v>0.89500000000000002</v>
      </c>
      <c r="T49" s="260">
        <f t="shared" si="5"/>
        <v>2.17</v>
      </c>
      <c r="U49" s="233"/>
      <c r="V49" s="233"/>
      <c r="W49" s="233"/>
      <c r="X49" s="233">
        <f t="shared" si="6"/>
        <v>0</v>
      </c>
      <c r="Y49" s="233"/>
      <c r="Z49" s="233"/>
      <c r="AA49" s="233"/>
      <c r="AB49" s="233">
        <f t="shared" si="7"/>
        <v>0</v>
      </c>
      <c r="AC49" s="233">
        <f t="shared" si="26"/>
        <v>2.17</v>
      </c>
      <c r="AD49" s="233"/>
      <c r="AE49" s="233"/>
      <c r="AF49" s="233"/>
      <c r="AG49" s="233">
        <f t="shared" si="27"/>
        <v>0</v>
      </c>
      <c r="AH49" s="233"/>
      <c r="AI49" s="233"/>
      <c r="AJ49" s="233"/>
      <c r="AK49" s="233">
        <f t="shared" si="28"/>
        <v>0</v>
      </c>
      <c r="AL49" s="233"/>
      <c r="AM49" s="233"/>
      <c r="AN49" s="233"/>
      <c r="AO49" s="233">
        <f t="shared" si="11"/>
        <v>0</v>
      </c>
      <c r="AP49" s="233"/>
      <c r="AQ49" s="233"/>
      <c r="AR49" s="233"/>
      <c r="AS49" s="339">
        <f t="shared" si="12"/>
        <v>0</v>
      </c>
      <c r="AT49" s="233"/>
      <c r="AU49" s="233"/>
      <c r="AV49" s="233"/>
      <c r="AW49" s="260">
        <f t="shared" si="13"/>
        <v>0</v>
      </c>
      <c r="AX49" s="235" t="s">
        <v>830</v>
      </c>
      <c r="AY49" s="236" t="s">
        <v>822</v>
      </c>
      <c r="AZ49" s="236" t="s">
        <v>767</v>
      </c>
      <c r="BA49" s="229" t="s">
        <v>831</v>
      </c>
      <c r="BB49" s="231">
        <v>0</v>
      </c>
      <c r="BC49" s="231">
        <v>2</v>
      </c>
      <c r="BD49" s="237" t="str">
        <f t="shared" si="14"/>
        <v>Algo Ondulado (Pendientes naturales del terreno entre 6 y 14%)</v>
      </c>
      <c r="BE49" s="231">
        <v>1</v>
      </c>
      <c r="BF49" s="237" t="str">
        <f>VLOOKUP(BE49,'Códigos 2'!$A$1:$B$12,2,FALSE)</f>
        <v xml:space="preserve"> Carpeta Asfáltica (CA)</v>
      </c>
      <c r="BG49" s="238">
        <v>2</v>
      </c>
      <c r="BH49" s="239">
        <v>7.7</v>
      </c>
      <c r="BI49" s="231">
        <v>0</v>
      </c>
      <c r="BJ49" s="231" t="str">
        <f t="shared" si="15"/>
        <v>No existe</v>
      </c>
      <c r="BK49" s="240">
        <v>0</v>
      </c>
      <c r="BL49" s="231">
        <v>40</v>
      </c>
      <c r="BM49" s="231"/>
      <c r="BN49" s="231">
        <v>5</v>
      </c>
      <c r="BO49" s="237" t="str">
        <f t="shared" si="16"/>
        <v>Alineamiento recto o con curvas tan suaves que no exigen una reducción significativa en la velocidad promedio normal de recorrido.</v>
      </c>
      <c r="BP49" s="231">
        <v>2</v>
      </c>
      <c r="BQ49" s="237" t="str">
        <f t="shared" si="17"/>
        <v>Pendientes sostenidas entre 5 y 8% sobre una buena parte del tramo, condición que afecta en forma marcada la velocidad de recorrido y, cuando hay bastante tránsito, provoca frecuentes colas de vehículos detrás de los vehículos pesados.</v>
      </c>
      <c r="BR49" s="231">
        <v>1</v>
      </c>
      <c r="BS49" s="231">
        <v>0</v>
      </c>
      <c r="BT49" s="237" t="b">
        <f t="shared" si="29"/>
        <v>0</v>
      </c>
      <c r="BU49" s="231">
        <v>3</v>
      </c>
      <c r="BV49" s="237" t="str">
        <f t="shared" si="19"/>
        <v>El señalamiento es regular en cuanto a cantidad y ubicación, siendo notable la falta de algunas señales de precaución y de guía.</v>
      </c>
      <c r="BW49" s="231">
        <v>4</v>
      </c>
      <c r="BX49" s="237" t="str">
        <f t="shared" si="20"/>
        <v>La mayoría de las alcantarillas y cunetas aparentemente funcionan bien, pero existen indicaciones en algunos sitios de que el agua se estanca.</v>
      </c>
      <c r="BY49" s="231">
        <v>3</v>
      </c>
      <c r="BZ49" s="237" t="str">
        <f t="shared" si="21"/>
        <v>Superficie con frecuentes baches o irregularidades .</v>
      </c>
      <c r="CA49" s="231">
        <v>4</v>
      </c>
      <c r="CB49" s="237" t="str">
        <f t="shared" si="22"/>
        <v>Existen huellas o corrugaciones que se derivan por debajo de la superficie de ruedo, pero que son aisladas y de poca extensión.</v>
      </c>
      <c r="CC49" s="231">
        <f t="shared" si="23"/>
        <v>0</v>
      </c>
      <c r="CD49" s="229"/>
      <c r="CE49" s="229"/>
      <c r="CF49" s="270"/>
    </row>
    <row r="50" spans="1:84" ht="69.95" customHeight="1" thickBot="1" x14ac:dyDescent="0.2">
      <c r="A50" s="217"/>
      <c r="B50" s="269">
        <v>10320</v>
      </c>
      <c r="C50" s="231">
        <v>1</v>
      </c>
      <c r="D50" s="231">
        <v>1</v>
      </c>
      <c r="E50" s="232" t="s">
        <v>162</v>
      </c>
      <c r="F50" s="231">
        <v>1</v>
      </c>
      <c r="G50" s="231">
        <v>221</v>
      </c>
      <c r="H50" s="230" t="str">
        <f t="shared" si="25"/>
        <v>Secundaria</v>
      </c>
      <c r="I50" s="230">
        <v>2</v>
      </c>
      <c r="J50" s="229" t="str">
        <f t="shared" si="1"/>
        <v>Distribuidores Regionales</v>
      </c>
      <c r="K50" s="260">
        <f t="shared" si="2"/>
        <v>4.32</v>
      </c>
      <c r="L50" s="234">
        <f>K50</f>
        <v>4.32</v>
      </c>
      <c r="M50" s="233"/>
      <c r="N50" s="233"/>
      <c r="O50" s="233"/>
      <c r="P50" s="260">
        <f t="shared" si="4"/>
        <v>0</v>
      </c>
      <c r="Q50" s="233"/>
      <c r="R50" s="233">
        <v>4.32</v>
      </c>
      <c r="S50" s="233"/>
      <c r="T50" s="260">
        <f t="shared" si="5"/>
        <v>4.32</v>
      </c>
      <c r="U50" s="233"/>
      <c r="V50" s="233"/>
      <c r="W50" s="233"/>
      <c r="X50" s="233">
        <f t="shared" si="6"/>
        <v>0</v>
      </c>
      <c r="Y50" s="233"/>
      <c r="Z50" s="233"/>
      <c r="AA50" s="233"/>
      <c r="AB50" s="233">
        <f t="shared" si="7"/>
        <v>0</v>
      </c>
      <c r="AC50" s="233">
        <f t="shared" si="26"/>
        <v>4.32</v>
      </c>
      <c r="AD50" s="233"/>
      <c r="AE50" s="233"/>
      <c r="AF50" s="233"/>
      <c r="AG50" s="233">
        <f t="shared" si="27"/>
        <v>0</v>
      </c>
      <c r="AH50" s="233"/>
      <c r="AI50" s="233"/>
      <c r="AJ50" s="233"/>
      <c r="AK50" s="233">
        <f t="shared" si="28"/>
        <v>0</v>
      </c>
      <c r="AL50" s="233"/>
      <c r="AM50" s="233"/>
      <c r="AN50" s="233"/>
      <c r="AO50" s="233">
        <f t="shared" si="11"/>
        <v>0</v>
      </c>
      <c r="AP50" s="233"/>
      <c r="AQ50" s="233"/>
      <c r="AR50" s="233"/>
      <c r="AS50" s="339">
        <f t="shared" si="12"/>
        <v>0</v>
      </c>
      <c r="AT50" s="233"/>
      <c r="AU50" s="233"/>
      <c r="AV50" s="233"/>
      <c r="AW50" s="260">
        <f t="shared" si="13"/>
        <v>0</v>
      </c>
      <c r="AX50" s="235" t="s">
        <v>1891</v>
      </c>
      <c r="AY50" s="236" t="s">
        <v>1892</v>
      </c>
      <c r="AZ50" s="236" t="s">
        <v>1893</v>
      </c>
      <c r="BA50" s="229" t="s">
        <v>1894</v>
      </c>
      <c r="BB50" s="231">
        <v>0</v>
      </c>
      <c r="BC50" s="231">
        <v>2</v>
      </c>
      <c r="BD50" s="237" t="str">
        <f t="shared" si="14"/>
        <v>Algo Ondulado (Pendientes naturales del terreno entre 6 y 14%)</v>
      </c>
      <c r="BE50" s="231">
        <v>1</v>
      </c>
      <c r="BF50" s="237" t="str">
        <f>VLOOKUP(BE50,'Códigos 2'!$A$1:$B$12,2,FALSE)</f>
        <v xml:space="preserve"> Carpeta Asfáltica (CA)</v>
      </c>
      <c r="BG50" s="238">
        <v>2</v>
      </c>
      <c r="BH50" s="239">
        <v>9.1</v>
      </c>
      <c r="BI50" s="231">
        <v>0</v>
      </c>
      <c r="BJ50" s="231" t="str">
        <f t="shared" si="15"/>
        <v>No existe</v>
      </c>
      <c r="BK50" s="240">
        <v>0</v>
      </c>
      <c r="BL50" s="231">
        <v>40</v>
      </c>
      <c r="BM50" s="231"/>
      <c r="BN50" s="231">
        <v>3</v>
      </c>
      <c r="BO50" s="237" t="str">
        <f t="shared" si="16"/>
        <v>Alineamiento algo sinuoso, pero con curvas cerradas que son aparentes y consistentes con las gradientes y las demás características del camino y del terreno que se atraviesa.</v>
      </c>
      <c r="BP50" s="231">
        <v>3</v>
      </c>
      <c r="BQ50" s="237" t="str">
        <f t="shared" si="17"/>
        <v>Pendientes generalmente entre 3 y 6%, pero con una rasante ondulada y, consecuentemente, con tramos cortos de subida fuerte.</v>
      </c>
      <c r="BR50" s="231">
        <v>1</v>
      </c>
      <c r="BS50" s="231">
        <v>0</v>
      </c>
      <c r="BT50" s="237" t="b">
        <f t="shared" si="29"/>
        <v>0</v>
      </c>
      <c r="BU50" s="231">
        <v>5</v>
      </c>
      <c r="BV50" s="237" t="str">
        <f t="shared" si="19"/>
        <v xml:space="preserve">Las señales son completamente adecuadas en número y ubicación, </v>
      </c>
      <c r="BW50" s="231">
        <v>5</v>
      </c>
      <c r="BX50" s="237" t="str">
        <f t="shared" si="20"/>
        <v>Todas las alcantarillas y cunetas están bastante limpias y funcionan debidamente.</v>
      </c>
      <c r="BY50" s="231">
        <v>5</v>
      </c>
      <c r="BZ50" s="237" t="str">
        <f t="shared" si="21"/>
        <v>Superficie lisa, sin baches ni irregularidades notables.</v>
      </c>
      <c r="CA50" s="231">
        <v>5</v>
      </c>
      <c r="CB50" s="237" t="str">
        <f t="shared" si="22"/>
        <v>No existen evidencias de fallas en la estructura del pavimento, con la posible excepción de algunas en la superficie de ruedo.</v>
      </c>
      <c r="CC50" s="231">
        <f t="shared" si="23"/>
        <v>0</v>
      </c>
      <c r="CD50" s="229" t="s">
        <v>1895</v>
      </c>
      <c r="CE50" s="229" t="s">
        <v>967</v>
      </c>
      <c r="CF50" s="270" t="s">
        <v>1896</v>
      </c>
    </row>
    <row r="51" spans="1:84" ht="69.95" customHeight="1" thickBot="1" x14ac:dyDescent="0.2">
      <c r="A51" s="217"/>
      <c r="B51" s="269">
        <v>10331</v>
      </c>
      <c r="C51" s="231">
        <v>1</v>
      </c>
      <c r="D51" s="231">
        <v>1</v>
      </c>
      <c r="E51" s="232" t="s">
        <v>310</v>
      </c>
      <c r="F51" s="231">
        <v>2</v>
      </c>
      <c r="G51" s="231">
        <v>308</v>
      </c>
      <c r="H51" s="230" t="str">
        <f>IF(G51&lt;100,"Primaria",IF(AND(G44&gt;39,G44&lt;300),"Secundaria",IF(AND(G44&gt;299),"Terciaria")))</f>
        <v>Secundaria</v>
      </c>
      <c r="I51" s="230">
        <v>3</v>
      </c>
      <c r="J51" s="229" t="str">
        <f t="shared" si="1"/>
        <v>Conectores de Integración Territorial</v>
      </c>
      <c r="K51" s="260">
        <f t="shared" si="2"/>
        <v>1.165</v>
      </c>
      <c r="L51" s="234">
        <f>L50+K51</f>
        <v>5.4850000000000003</v>
      </c>
      <c r="M51" s="233"/>
      <c r="N51" s="233"/>
      <c r="O51" s="233"/>
      <c r="P51" s="260">
        <f t="shared" si="4"/>
        <v>0</v>
      </c>
      <c r="Q51" s="233"/>
      <c r="R51" s="233">
        <v>0.27</v>
      </c>
      <c r="S51" s="233">
        <v>0.89500000000000002</v>
      </c>
      <c r="T51" s="260">
        <f t="shared" si="5"/>
        <v>1.165</v>
      </c>
      <c r="U51" s="233"/>
      <c r="V51" s="233"/>
      <c r="W51" s="233"/>
      <c r="X51" s="233">
        <f t="shared" si="6"/>
        <v>0</v>
      </c>
      <c r="Y51" s="233"/>
      <c r="Z51" s="233"/>
      <c r="AA51" s="233"/>
      <c r="AB51" s="233">
        <f t="shared" si="7"/>
        <v>0</v>
      </c>
      <c r="AC51" s="233">
        <f t="shared" si="26"/>
        <v>1.165</v>
      </c>
      <c r="AD51" s="233"/>
      <c r="AE51" s="233"/>
      <c r="AF51" s="233"/>
      <c r="AG51" s="233">
        <f t="shared" si="27"/>
        <v>0</v>
      </c>
      <c r="AH51" s="233"/>
      <c r="AI51" s="233"/>
      <c r="AJ51" s="233"/>
      <c r="AK51" s="233">
        <f t="shared" si="28"/>
        <v>0</v>
      </c>
      <c r="AL51" s="233"/>
      <c r="AM51" s="233"/>
      <c r="AN51" s="233"/>
      <c r="AO51" s="233">
        <f t="shared" si="11"/>
        <v>0</v>
      </c>
      <c r="AP51" s="233"/>
      <c r="AQ51" s="233"/>
      <c r="AR51" s="233"/>
      <c r="AS51" s="339">
        <f t="shared" si="12"/>
        <v>0</v>
      </c>
      <c r="AT51" s="233"/>
      <c r="AU51" s="233"/>
      <c r="AV51" s="233"/>
      <c r="AW51" s="260">
        <f t="shared" si="13"/>
        <v>0</v>
      </c>
      <c r="AX51" s="235" t="s">
        <v>2346</v>
      </c>
      <c r="AY51" s="236" t="s">
        <v>822</v>
      </c>
      <c r="AZ51" s="236" t="s">
        <v>767</v>
      </c>
      <c r="BA51" s="229" t="s">
        <v>2347</v>
      </c>
      <c r="BB51" s="231">
        <v>0</v>
      </c>
      <c r="BC51" s="231">
        <v>2</v>
      </c>
      <c r="BD51" s="237" t="str">
        <f t="shared" si="14"/>
        <v>Algo Ondulado (Pendientes naturales del terreno entre 6 y 14%)</v>
      </c>
      <c r="BE51" s="231">
        <v>1</v>
      </c>
      <c r="BF51" s="237" t="str">
        <f>VLOOKUP(BE51,'Códigos 2'!$A$1:$B$12,2,FALSE)</f>
        <v xml:space="preserve"> Carpeta Asfáltica (CA)</v>
      </c>
      <c r="BG51" s="238">
        <v>2</v>
      </c>
      <c r="BH51" s="239">
        <v>6</v>
      </c>
      <c r="BI51" s="231">
        <v>0</v>
      </c>
      <c r="BJ51" s="231" t="str">
        <f t="shared" si="15"/>
        <v>No existe</v>
      </c>
      <c r="BK51" s="240">
        <v>0</v>
      </c>
      <c r="BL51" s="231">
        <v>40</v>
      </c>
      <c r="BM51" s="231">
        <v>0</v>
      </c>
      <c r="BN51" s="231">
        <v>3</v>
      </c>
      <c r="BO51" s="237" t="str">
        <f t="shared" si="16"/>
        <v>Alineamiento algo sinuoso, pero con curvas cerradas que son aparentes y consistentes con las gradientes y las demás características del camino y del terreno que se atraviesa.</v>
      </c>
      <c r="BP51" s="231">
        <v>4</v>
      </c>
      <c r="BQ51" s="237" t="str">
        <f t="shared" si="17"/>
        <v>Pendientes generalmente menores del 3% pero con algunas cuestas de corta longitud de hasta el 5%.</v>
      </c>
      <c r="BR51" s="231">
        <v>1</v>
      </c>
      <c r="BS51" s="231">
        <v>0</v>
      </c>
      <c r="BT51" s="237" t="b">
        <f t="shared" si="29"/>
        <v>0</v>
      </c>
      <c r="BU51" s="231">
        <v>2</v>
      </c>
      <c r="BV51" s="237" t="str">
        <f t="shared" si="19"/>
        <v>Existen muy pocas señales</v>
      </c>
      <c r="BW51" s="231">
        <v>4</v>
      </c>
      <c r="BX51" s="237" t="str">
        <f t="shared" si="20"/>
        <v>La mayoría de las alcantarillas y cunetas aparentemente funcionan bien, pero existen indicaciones en algunos sitios de que el agua se estanca.</v>
      </c>
      <c r="BY51" s="231">
        <v>2</v>
      </c>
      <c r="BZ51" s="237" t="str">
        <f t="shared" si="21"/>
        <v>Superficie muy irregular o con baches extensos y frecuentes (o material suelto, en caso de superficies no pavimentadas).</v>
      </c>
      <c r="CA51" s="231">
        <v>4</v>
      </c>
      <c r="CB51" s="237" t="str">
        <f t="shared" si="22"/>
        <v>Existen huellas o corrugaciones que se derivan por debajo de la superficie de ruedo, pero que son aisladas y de poca extensión.</v>
      </c>
      <c r="CC51" s="231">
        <f t="shared" si="23"/>
        <v>0</v>
      </c>
      <c r="CD51" s="229" t="s">
        <v>2348</v>
      </c>
      <c r="CE51" s="229" t="s">
        <v>1674</v>
      </c>
      <c r="CF51" s="270" t="s">
        <v>2349</v>
      </c>
    </row>
    <row r="52" spans="1:84" ht="69.95" customHeight="1" thickBot="1" x14ac:dyDescent="0.2">
      <c r="A52" s="217"/>
      <c r="B52" s="269">
        <v>10332</v>
      </c>
      <c r="C52" s="231">
        <v>1</v>
      </c>
      <c r="D52" s="231">
        <v>1</v>
      </c>
      <c r="E52" s="232" t="s">
        <v>310</v>
      </c>
      <c r="F52" s="231">
        <v>2</v>
      </c>
      <c r="G52" s="231">
        <v>308</v>
      </c>
      <c r="H52" s="230" t="str">
        <f>IF(G52&lt;100,"Primaria",IF(AND(G45&gt;39,G45&lt;300),"Secundaria",IF(AND(G45&gt;299),"Terciaria")))</f>
        <v>Secundaria</v>
      </c>
      <c r="I52" s="230">
        <v>3</v>
      </c>
      <c r="J52" s="229" t="str">
        <f t="shared" si="1"/>
        <v>Conectores de Integración Territorial</v>
      </c>
      <c r="K52" s="260">
        <f t="shared" si="2"/>
        <v>1.875</v>
      </c>
      <c r="L52" s="234">
        <f>L51+K52</f>
        <v>7.36</v>
      </c>
      <c r="M52" s="233"/>
      <c r="N52" s="233"/>
      <c r="O52" s="233"/>
      <c r="P52" s="260">
        <f t="shared" si="4"/>
        <v>0</v>
      </c>
      <c r="Q52" s="233"/>
      <c r="R52" s="233">
        <v>0.46</v>
      </c>
      <c r="S52" s="233">
        <v>0.3</v>
      </c>
      <c r="T52" s="260">
        <f t="shared" si="5"/>
        <v>0.76</v>
      </c>
      <c r="U52" s="233"/>
      <c r="V52" s="233"/>
      <c r="W52" s="233">
        <v>1.115</v>
      </c>
      <c r="X52" s="233">
        <f t="shared" si="6"/>
        <v>1.115</v>
      </c>
      <c r="Y52" s="233"/>
      <c r="Z52" s="233"/>
      <c r="AA52" s="233"/>
      <c r="AB52" s="233">
        <f t="shared" si="7"/>
        <v>0</v>
      </c>
      <c r="AC52" s="233">
        <f t="shared" si="26"/>
        <v>1.875</v>
      </c>
      <c r="AD52" s="233"/>
      <c r="AE52" s="233"/>
      <c r="AF52" s="233"/>
      <c r="AG52" s="233">
        <f t="shared" si="27"/>
        <v>0</v>
      </c>
      <c r="AH52" s="233"/>
      <c r="AI52" s="233"/>
      <c r="AJ52" s="233"/>
      <c r="AK52" s="233">
        <f t="shared" si="28"/>
        <v>0</v>
      </c>
      <c r="AL52" s="233"/>
      <c r="AM52" s="233"/>
      <c r="AN52" s="233"/>
      <c r="AO52" s="233">
        <f t="shared" si="11"/>
        <v>0</v>
      </c>
      <c r="AP52" s="233"/>
      <c r="AQ52" s="233"/>
      <c r="AR52" s="233"/>
      <c r="AS52" s="339">
        <f t="shared" si="12"/>
        <v>0</v>
      </c>
      <c r="AT52" s="233"/>
      <c r="AU52" s="233"/>
      <c r="AV52" s="233"/>
      <c r="AW52" s="260">
        <f t="shared" si="13"/>
        <v>0</v>
      </c>
      <c r="AX52" s="235" t="s">
        <v>2350</v>
      </c>
      <c r="AY52" s="236" t="s">
        <v>822</v>
      </c>
      <c r="AZ52" s="236" t="s">
        <v>767</v>
      </c>
      <c r="BA52" s="229" t="s">
        <v>2351</v>
      </c>
      <c r="BB52" s="231">
        <v>1</v>
      </c>
      <c r="BC52" s="231">
        <v>3</v>
      </c>
      <c r="BD52" s="237" t="str">
        <f t="shared" si="14"/>
        <v>Muy Ondulado (Pendientes naturales del terreno entre 15 y 25%)</v>
      </c>
      <c r="BE52" s="231">
        <v>2</v>
      </c>
      <c r="BF52" s="237" t="str">
        <f>VLOOKUP(BE52,'Códigos 2'!$A$1:$B$12,2,FALSE)</f>
        <v xml:space="preserve">Tratamiento superficial múltiple (TSM) </v>
      </c>
      <c r="BG52" s="238">
        <v>2</v>
      </c>
      <c r="BH52" s="239">
        <v>5.4</v>
      </c>
      <c r="BI52" s="231">
        <v>0</v>
      </c>
      <c r="BJ52" s="231" t="str">
        <f t="shared" si="15"/>
        <v>No existe</v>
      </c>
      <c r="BK52" s="240">
        <v>0</v>
      </c>
      <c r="BL52" s="231">
        <v>40</v>
      </c>
      <c r="BM52" s="231">
        <v>855</v>
      </c>
      <c r="BN52" s="231">
        <v>3</v>
      </c>
      <c r="BO52" s="237" t="str">
        <f t="shared" si="16"/>
        <v>Alineamiento algo sinuoso, pero con curvas cerradas que son aparentes y consistentes con las gradientes y las demás características del camino y del terreno que se atraviesa.</v>
      </c>
      <c r="BP52" s="231">
        <v>1</v>
      </c>
      <c r="BQ52" s="237" t="str">
        <f t="shared" si="17"/>
        <v xml:space="preserve">Pendientes sostenidas en exceso del 7% en casi todo el tramo. </v>
      </c>
      <c r="BR52" s="231">
        <v>2</v>
      </c>
      <c r="BS52" s="231">
        <v>0</v>
      </c>
      <c r="BT52" s="237" t="b">
        <f t="shared" si="29"/>
        <v>0</v>
      </c>
      <c r="BU52" s="231">
        <v>2</v>
      </c>
      <c r="BV52" s="237" t="str">
        <f t="shared" si="19"/>
        <v>Existen muy pocas señales</v>
      </c>
      <c r="BW52" s="231">
        <v>3</v>
      </c>
      <c r="BX52" s="237" t="str">
        <f t="shared" si="20"/>
        <v>Parece que algunas alcantarillas o cunetas no tienen capacidad hidráulica suficiente, por la erosión o socavación aparente.</v>
      </c>
      <c r="BY52" s="231">
        <v>2</v>
      </c>
      <c r="BZ52" s="237" t="str">
        <f t="shared" si="21"/>
        <v>Superficie muy irregular o con baches extensos y frecuentes (o material suelto, en caso de superficies no pavimentadas).</v>
      </c>
      <c r="CA52" s="231">
        <v>3</v>
      </c>
      <c r="CB52" s="237" t="str">
        <f t="shared" si="22"/>
        <v>Existen deformaciones u otras fallas de consideración sobre una buena parte de la subsección y, aunque no son extensas todavía, parece que siguen extendiéndose.</v>
      </c>
      <c r="CC52" s="231">
        <f t="shared" si="23"/>
        <v>0.58514062499999997</v>
      </c>
      <c r="CD52" s="229"/>
      <c r="CE52" s="229"/>
      <c r="CF52" s="270"/>
    </row>
    <row r="53" spans="1:84" ht="69.95" customHeight="1" thickBot="1" x14ac:dyDescent="0.2">
      <c r="A53" s="217"/>
      <c r="B53" s="269">
        <v>10341</v>
      </c>
      <c r="C53" s="231">
        <v>1</v>
      </c>
      <c r="D53" s="231">
        <v>1</v>
      </c>
      <c r="E53" s="232">
        <v>8</v>
      </c>
      <c r="F53" s="231"/>
      <c r="G53" s="231">
        <v>218</v>
      </c>
      <c r="H53" s="230" t="str">
        <f t="shared" ref="H53:H61" si="31">IF(G53&lt;100,"Primaria",IF(AND(G53&gt;39,G53&lt;300),"Secundaria",IF(AND(G53&gt;299),"Terciaria")))</f>
        <v>Secundaria</v>
      </c>
      <c r="I53" s="230">
        <v>2</v>
      </c>
      <c r="J53" s="229" t="str">
        <f t="shared" si="1"/>
        <v>Distribuidores Regionales</v>
      </c>
      <c r="K53" s="260">
        <f t="shared" si="2"/>
        <v>3.35</v>
      </c>
      <c r="L53" s="234">
        <f>L52+K53</f>
        <v>10.71</v>
      </c>
      <c r="M53" s="233"/>
      <c r="N53" s="233"/>
      <c r="O53" s="233"/>
      <c r="P53" s="260">
        <f t="shared" si="4"/>
        <v>0</v>
      </c>
      <c r="Q53" s="233"/>
      <c r="R53" s="233"/>
      <c r="S53" s="233">
        <v>3.35</v>
      </c>
      <c r="T53" s="260">
        <f t="shared" si="5"/>
        <v>3.35</v>
      </c>
      <c r="U53" s="233"/>
      <c r="V53" s="233"/>
      <c r="W53" s="233"/>
      <c r="X53" s="233">
        <f t="shared" si="6"/>
        <v>0</v>
      </c>
      <c r="Y53" s="233"/>
      <c r="Z53" s="233"/>
      <c r="AA53" s="233"/>
      <c r="AB53" s="233">
        <f t="shared" si="7"/>
        <v>0</v>
      </c>
      <c r="AC53" s="233">
        <f t="shared" si="26"/>
        <v>3.35</v>
      </c>
      <c r="AD53" s="233"/>
      <c r="AE53" s="233"/>
      <c r="AF53" s="233"/>
      <c r="AG53" s="233">
        <f t="shared" si="27"/>
        <v>0</v>
      </c>
      <c r="AH53" s="233"/>
      <c r="AI53" s="233"/>
      <c r="AJ53" s="233"/>
      <c r="AK53" s="233">
        <f t="shared" si="28"/>
        <v>0</v>
      </c>
      <c r="AL53" s="233"/>
      <c r="AM53" s="233"/>
      <c r="AN53" s="233"/>
      <c r="AO53" s="233">
        <f t="shared" si="11"/>
        <v>0</v>
      </c>
      <c r="AP53" s="233"/>
      <c r="AQ53" s="233"/>
      <c r="AR53" s="233"/>
      <c r="AS53" s="339">
        <f t="shared" si="12"/>
        <v>0</v>
      </c>
      <c r="AT53" s="233"/>
      <c r="AU53" s="233"/>
      <c r="AV53" s="233"/>
      <c r="AW53" s="260">
        <f t="shared" si="13"/>
        <v>0</v>
      </c>
      <c r="AX53" s="235" t="s">
        <v>1851</v>
      </c>
      <c r="AY53" s="236" t="s">
        <v>777</v>
      </c>
      <c r="AZ53" s="236" t="s">
        <v>1080</v>
      </c>
      <c r="BA53" s="236" t="s">
        <v>413</v>
      </c>
      <c r="BB53" s="231">
        <v>0</v>
      </c>
      <c r="BC53" s="231">
        <v>2</v>
      </c>
      <c r="BD53" s="237" t="str">
        <f t="shared" si="14"/>
        <v>Algo Ondulado (Pendientes naturales del terreno entre 6 y 14%)</v>
      </c>
      <c r="BE53" s="231">
        <v>1</v>
      </c>
      <c r="BF53" s="237" t="str">
        <f>VLOOKUP(BE53,'Códigos 2'!$A$1:$B$12,2,FALSE)</f>
        <v xml:space="preserve"> Carpeta Asfáltica (CA)</v>
      </c>
      <c r="BG53" s="238">
        <v>2</v>
      </c>
      <c r="BH53" s="239">
        <v>6.1</v>
      </c>
      <c r="BI53" s="231">
        <v>2</v>
      </c>
      <c r="BJ53" s="231" t="str">
        <f t="shared" si="15"/>
        <v>Mejorado</v>
      </c>
      <c r="BK53" s="240">
        <v>3.5</v>
      </c>
      <c r="BL53" s="231">
        <v>45</v>
      </c>
      <c r="BM53" s="231"/>
      <c r="BN53" s="231">
        <v>3</v>
      </c>
      <c r="BO53" s="237" t="str">
        <f t="shared" si="16"/>
        <v>Alineamiento algo sinuoso, pero con curvas cerradas que son aparentes y consistentes con las gradientes y las demás características del camino y del terreno que se atraviesa.</v>
      </c>
      <c r="BP53" s="231">
        <v>3</v>
      </c>
      <c r="BQ53" s="237" t="str">
        <f t="shared" si="17"/>
        <v>Pendientes generalmente entre 3 y 6%, pero con una rasante ondulada y, consecuentemente, con tramos cortos de subida fuerte.</v>
      </c>
      <c r="BR53" s="231">
        <v>1</v>
      </c>
      <c r="BS53" s="231">
        <v>3</v>
      </c>
      <c r="BT53" s="237" t="str">
        <f t="shared" si="29"/>
        <v>Superficie erosionada o con baches profundos sobre una buena parte de la subsección, de manera que se inhibe el uso de los espaldones en la debida forma en esa parte.</v>
      </c>
      <c r="BU53" s="231">
        <v>3</v>
      </c>
      <c r="BV53" s="237" t="str">
        <f t="shared" si="19"/>
        <v>El señalamiento es regular en cuanto a cantidad y ubicación, siendo notable la falta de algunas señales de precaución y de guía.</v>
      </c>
      <c r="BW53" s="231">
        <v>4</v>
      </c>
      <c r="BX53" s="237" t="str">
        <f t="shared" si="20"/>
        <v>La mayoría de las alcantarillas y cunetas aparentemente funcionan bien, pero existen indicaciones en algunos sitios de que el agua se estanca.</v>
      </c>
      <c r="BY53" s="231">
        <v>1</v>
      </c>
      <c r="BZ53" s="237" t="str">
        <f t="shared" si="21"/>
        <v>Superficie muy deteriorada o irregular (o material suelto), hasta tal grado, en casi todo el tramo.</v>
      </c>
      <c r="CA53" s="231">
        <v>4</v>
      </c>
      <c r="CB53" s="237" t="str">
        <f t="shared" si="22"/>
        <v>Existen huellas o corrugaciones que se derivan por debajo de la superficie de ruedo, pero que son aisladas y de poca extensión.</v>
      </c>
      <c r="CC53" s="231">
        <f t="shared" si="23"/>
        <v>0</v>
      </c>
      <c r="CD53" s="229" t="s">
        <v>1852</v>
      </c>
      <c r="CE53" s="229" t="s">
        <v>1674</v>
      </c>
      <c r="CF53" s="270" t="s">
        <v>1853</v>
      </c>
    </row>
    <row r="54" spans="1:84" ht="69.95" customHeight="1" thickBot="1" x14ac:dyDescent="0.2">
      <c r="A54" s="217"/>
      <c r="B54" s="269">
        <v>10342</v>
      </c>
      <c r="C54" s="231">
        <v>1</v>
      </c>
      <c r="D54" s="231">
        <v>1</v>
      </c>
      <c r="E54" s="232">
        <v>8</v>
      </c>
      <c r="F54" s="231">
        <v>6</v>
      </c>
      <c r="G54" s="231">
        <v>218</v>
      </c>
      <c r="H54" s="230" t="str">
        <f t="shared" si="31"/>
        <v>Secundaria</v>
      </c>
      <c r="I54" s="230">
        <v>2</v>
      </c>
      <c r="J54" s="229" t="str">
        <f t="shared" si="1"/>
        <v>Distribuidores Regionales</v>
      </c>
      <c r="K54" s="260">
        <f t="shared" si="2"/>
        <v>7.9850000000000003</v>
      </c>
      <c r="L54" s="234">
        <f>L53+K54</f>
        <v>18.695</v>
      </c>
      <c r="M54" s="233"/>
      <c r="N54" s="233"/>
      <c r="O54" s="233"/>
      <c r="P54" s="260">
        <f t="shared" si="4"/>
        <v>0</v>
      </c>
      <c r="Q54" s="233">
        <v>1.32</v>
      </c>
      <c r="R54" s="233">
        <v>1.18</v>
      </c>
      <c r="S54" s="233">
        <v>5.4850000000000003</v>
      </c>
      <c r="T54" s="260">
        <f t="shared" si="5"/>
        <v>7.9850000000000003</v>
      </c>
      <c r="U54" s="233"/>
      <c r="V54" s="233"/>
      <c r="W54" s="233"/>
      <c r="X54" s="233">
        <f t="shared" si="6"/>
        <v>0</v>
      </c>
      <c r="Y54" s="233"/>
      <c r="Z54" s="233"/>
      <c r="AA54" s="233"/>
      <c r="AB54" s="233">
        <f t="shared" si="7"/>
        <v>0</v>
      </c>
      <c r="AC54" s="233">
        <f t="shared" si="26"/>
        <v>7.9850000000000003</v>
      </c>
      <c r="AD54" s="233"/>
      <c r="AE54" s="233"/>
      <c r="AF54" s="233"/>
      <c r="AG54" s="233">
        <f t="shared" si="27"/>
        <v>0</v>
      </c>
      <c r="AH54" s="233"/>
      <c r="AI54" s="233"/>
      <c r="AJ54" s="233"/>
      <c r="AK54" s="233">
        <f t="shared" si="28"/>
        <v>0</v>
      </c>
      <c r="AL54" s="233"/>
      <c r="AM54" s="233"/>
      <c r="AN54" s="233"/>
      <c r="AO54" s="233">
        <f t="shared" si="11"/>
        <v>0</v>
      </c>
      <c r="AP54" s="233"/>
      <c r="AQ54" s="233"/>
      <c r="AR54" s="233"/>
      <c r="AS54" s="339">
        <f t="shared" si="12"/>
        <v>0</v>
      </c>
      <c r="AT54" s="233"/>
      <c r="AU54" s="233"/>
      <c r="AV54" s="233"/>
      <c r="AW54" s="260">
        <f t="shared" si="13"/>
        <v>0</v>
      </c>
      <c r="AX54" s="235" t="s">
        <v>1854</v>
      </c>
      <c r="AY54" s="236" t="s">
        <v>777</v>
      </c>
      <c r="AZ54" s="236" t="s">
        <v>1080</v>
      </c>
      <c r="BA54" s="236" t="s">
        <v>1689</v>
      </c>
      <c r="BB54" s="231">
        <v>0</v>
      </c>
      <c r="BC54" s="231">
        <v>4</v>
      </c>
      <c r="BD54" s="237" t="str">
        <f t="shared" si="14"/>
        <v>Montañoso (Pendientes naturales del terreno mayores a 25%)</v>
      </c>
      <c r="BE54" s="231">
        <v>1</v>
      </c>
      <c r="BF54" s="237" t="str">
        <f>VLOOKUP(BE54,'Códigos 2'!$A$1:$B$12,2,FALSE)</f>
        <v xml:space="preserve"> Carpeta Asfáltica (CA)</v>
      </c>
      <c r="BG54" s="238">
        <v>2</v>
      </c>
      <c r="BH54" s="239">
        <v>5.2</v>
      </c>
      <c r="BI54" s="231">
        <v>0</v>
      </c>
      <c r="BJ54" s="231" t="str">
        <f t="shared" si="15"/>
        <v>No existe</v>
      </c>
      <c r="BK54" s="240">
        <v>0</v>
      </c>
      <c r="BL54" s="231">
        <v>40</v>
      </c>
      <c r="BM54" s="231"/>
      <c r="BN54" s="231">
        <v>3</v>
      </c>
      <c r="BO54" s="237" t="str">
        <f t="shared" si="16"/>
        <v>Alineamiento algo sinuoso, pero con curvas cerradas que son aparentes y consistentes con las gradientes y las demás características del camino y del terreno que se atraviesa.</v>
      </c>
      <c r="BP54" s="231">
        <v>1</v>
      </c>
      <c r="BQ54" s="237" t="str">
        <f t="shared" si="17"/>
        <v xml:space="preserve">Pendientes sostenidas en exceso del 7% en casi todo el tramo. </v>
      </c>
      <c r="BR54" s="231">
        <v>1</v>
      </c>
      <c r="BS54" s="231">
        <v>0</v>
      </c>
      <c r="BT54" s="237" t="b">
        <f t="shared" si="29"/>
        <v>0</v>
      </c>
      <c r="BU54" s="231">
        <v>3</v>
      </c>
      <c r="BV54" s="237" t="str">
        <f t="shared" si="19"/>
        <v>El señalamiento es regular en cuanto a cantidad y ubicación, siendo notable la falta de algunas señales de precaución y de guía.</v>
      </c>
      <c r="BW54" s="231">
        <v>4</v>
      </c>
      <c r="BX54" s="237" t="str">
        <f t="shared" si="20"/>
        <v>La mayoría de las alcantarillas y cunetas aparentemente funcionan bien, pero existen indicaciones en algunos sitios de que el agua se estanca.</v>
      </c>
      <c r="BY54" s="231">
        <v>1</v>
      </c>
      <c r="BZ54" s="237" t="str">
        <f t="shared" si="21"/>
        <v>Superficie muy deteriorada o irregular (o material suelto), hasta tal grado, en casi todo el tramo.</v>
      </c>
      <c r="CA54" s="231">
        <v>4</v>
      </c>
      <c r="CB54" s="237" t="str">
        <f t="shared" si="22"/>
        <v>Existen huellas o corrugaciones que se derivan por debajo de la superficie de ruedo, pero que son aisladas y de poca extensión.</v>
      </c>
      <c r="CC54" s="231">
        <f t="shared" si="23"/>
        <v>0</v>
      </c>
      <c r="CD54" s="229"/>
      <c r="CE54" s="229"/>
      <c r="CF54" s="270"/>
    </row>
    <row r="55" spans="1:84" ht="69.95" customHeight="1" thickBot="1" x14ac:dyDescent="0.2">
      <c r="A55" s="217"/>
      <c r="B55" s="269">
        <v>10350</v>
      </c>
      <c r="C55" s="231">
        <v>1</v>
      </c>
      <c r="D55" s="231">
        <v>1</v>
      </c>
      <c r="E55" s="232">
        <v>8</v>
      </c>
      <c r="F55" s="231">
        <v>6</v>
      </c>
      <c r="G55" s="231">
        <v>218</v>
      </c>
      <c r="H55" s="230" t="str">
        <f t="shared" si="31"/>
        <v>Secundaria</v>
      </c>
      <c r="I55" s="230">
        <v>2</v>
      </c>
      <c r="J55" s="229" t="str">
        <f t="shared" si="1"/>
        <v>Distribuidores Regionales</v>
      </c>
      <c r="K55" s="260">
        <f t="shared" si="2"/>
        <v>2.99</v>
      </c>
      <c r="L55" s="234">
        <f>L54+K55</f>
        <v>21.685000000000002</v>
      </c>
      <c r="M55" s="233"/>
      <c r="N55" s="233"/>
      <c r="O55" s="233"/>
      <c r="P55" s="260">
        <f t="shared" si="4"/>
        <v>0</v>
      </c>
      <c r="Q55" s="233"/>
      <c r="R55" s="233"/>
      <c r="S55" s="233">
        <v>1.78</v>
      </c>
      <c r="T55" s="260">
        <f t="shared" si="5"/>
        <v>1.78</v>
      </c>
      <c r="U55" s="233"/>
      <c r="V55" s="233"/>
      <c r="W55" s="233"/>
      <c r="X55" s="233">
        <f t="shared" si="6"/>
        <v>0</v>
      </c>
      <c r="Y55" s="233"/>
      <c r="Z55" s="233"/>
      <c r="AA55" s="233"/>
      <c r="AB55" s="233">
        <f t="shared" si="7"/>
        <v>0</v>
      </c>
      <c r="AC55" s="233">
        <f t="shared" si="26"/>
        <v>1.78</v>
      </c>
      <c r="AD55" s="233"/>
      <c r="AE55" s="233"/>
      <c r="AF55" s="233">
        <v>1.21</v>
      </c>
      <c r="AG55" s="233">
        <f t="shared" si="27"/>
        <v>1.21</v>
      </c>
      <c r="AH55" s="233"/>
      <c r="AI55" s="233"/>
      <c r="AJ55" s="233"/>
      <c r="AK55" s="233">
        <f t="shared" si="28"/>
        <v>0</v>
      </c>
      <c r="AL55" s="233"/>
      <c r="AM55" s="233"/>
      <c r="AN55" s="233"/>
      <c r="AO55" s="233">
        <f t="shared" si="11"/>
        <v>0</v>
      </c>
      <c r="AP55" s="233"/>
      <c r="AQ55" s="233"/>
      <c r="AR55" s="233"/>
      <c r="AS55" s="339">
        <f t="shared" si="12"/>
        <v>0</v>
      </c>
      <c r="AT55" s="233"/>
      <c r="AU55" s="233"/>
      <c r="AV55" s="233"/>
      <c r="AW55" s="260">
        <f t="shared" si="13"/>
        <v>0</v>
      </c>
      <c r="AX55" s="235" t="s">
        <v>1855</v>
      </c>
      <c r="AY55" s="236" t="s">
        <v>777</v>
      </c>
      <c r="AZ55" s="236" t="s">
        <v>1080</v>
      </c>
      <c r="BA55" s="236" t="s">
        <v>1856</v>
      </c>
      <c r="BB55" s="231">
        <v>1</v>
      </c>
      <c r="BC55" s="231">
        <v>4</v>
      </c>
      <c r="BD55" s="237" t="str">
        <f t="shared" si="14"/>
        <v>Montañoso (Pendientes naturales del terreno mayores a 25%)</v>
      </c>
      <c r="BE55" s="231">
        <v>2</v>
      </c>
      <c r="BF55" s="237" t="str">
        <f>VLOOKUP(BE55,'Códigos 2'!$A$1:$B$12,2,FALSE)</f>
        <v xml:space="preserve">Tratamiento superficial múltiple (TSM) </v>
      </c>
      <c r="BG55" s="238">
        <v>2</v>
      </c>
      <c r="BH55" s="239">
        <v>6</v>
      </c>
      <c r="BI55" s="231">
        <v>0</v>
      </c>
      <c r="BJ55" s="231" t="str">
        <f t="shared" si="15"/>
        <v>No existe</v>
      </c>
      <c r="BK55" s="240">
        <v>0</v>
      </c>
      <c r="BL55" s="231">
        <v>40</v>
      </c>
      <c r="BM55" s="231">
        <v>500</v>
      </c>
      <c r="BN55" s="231">
        <v>3</v>
      </c>
      <c r="BO55" s="237" t="str">
        <f t="shared" si="16"/>
        <v>Alineamiento algo sinuoso, pero con curvas cerradas que son aparentes y consistentes con las gradientes y las demás características del camino y del terreno que se atraviesa.</v>
      </c>
      <c r="BP55" s="231">
        <v>1</v>
      </c>
      <c r="BQ55" s="237" t="str">
        <f t="shared" si="17"/>
        <v xml:space="preserve">Pendientes sostenidas en exceso del 7% en casi todo el tramo. </v>
      </c>
      <c r="BR55" s="231">
        <v>3</v>
      </c>
      <c r="BS55" s="231">
        <v>0</v>
      </c>
      <c r="BT55" s="237" t="b">
        <f t="shared" si="29"/>
        <v>0</v>
      </c>
      <c r="BU55" s="231">
        <v>2</v>
      </c>
      <c r="BV55" s="237" t="str">
        <f t="shared" si="19"/>
        <v>Existen muy pocas señales</v>
      </c>
      <c r="BW55" s="231">
        <v>3</v>
      </c>
      <c r="BX55" s="237" t="str">
        <f t="shared" si="20"/>
        <v>Parece que algunas alcantarillas o cunetas no tienen capacidad hidráulica suficiente, por la erosión o socavación aparente.</v>
      </c>
      <c r="BY55" s="231">
        <v>2</v>
      </c>
      <c r="BZ55" s="237" t="str">
        <f t="shared" si="21"/>
        <v>Superficie muy irregular o con baches extensos y frecuentes (o material suelto, en caso de superficies no pavimentadas).</v>
      </c>
      <c r="CA55" s="231">
        <v>4</v>
      </c>
      <c r="CB55" s="237" t="str">
        <f t="shared" si="22"/>
        <v>Existen huellas o corrugaciones que se derivan por debajo de la superficie de ruedo, pero que son aisladas y de poca extensión.</v>
      </c>
      <c r="CC55" s="231">
        <f t="shared" si="23"/>
        <v>0.54567500000000002</v>
      </c>
      <c r="CD55" s="229"/>
      <c r="CE55" s="229"/>
      <c r="CF55" s="270"/>
    </row>
    <row r="56" spans="1:84" ht="69.95" customHeight="1" thickBot="1" x14ac:dyDescent="0.2">
      <c r="A56" s="217"/>
      <c r="B56" s="269">
        <v>10360</v>
      </c>
      <c r="C56" s="231">
        <v>1</v>
      </c>
      <c r="D56" s="231">
        <v>1</v>
      </c>
      <c r="E56" s="232" t="s">
        <v>555</v>
      </c>
      <c r="F56" s="231">
        <v>5</v>
      </c>
      <c r="G56" s="231">
        <v>216</v>
      </c>
      <c r="H56" s="230" t="str">
        <f t="shared" si="31"/>
        <v>Secundaria</v>
      </c>
      <c r="I56" s="230">
        <v>3</v>
      </c>
      <c r="J56" s="229" t="str">
        <f t="shared" si="1"/>
        <v>Conectores de Integración Territorial</v>
      </c>
      <c r="K56" s="260">
        <f t="shared" si="2"/>
        <v>1.83</v>
      </c>
      <c r="L56" s="234">
        <f>K56</f>
        <v>1.83</v>
      </c>
      <c r="M56" s="233"/>
      <c r="N56" s="233"/>
      <c r="O56" s="233"/>
      <c r="P56" s="260">
        <f t="shared" si="4"/>
        <v>0</v>
      </c>
      <c r="Q56" s="233">
        <v>1.73</v>
      </c>
      <c r="R56" s="233">
        <v>0.1</v>
      </c>
      <c r="S56" s="233"/>
      <c r="T56" s="260">
        <f t="shared" si="5"/>
        <v>1.83</v>
      </c>
      <c r="U56" s="233"/>
      <c r="V56" s="233"/>
      <c r="W56" s="233"/>
      <c r="X56" s="233">
        <f t="shared" si="6"/>
        <v>0</v>
      </c>
      <c r="Y56" s="233"/>
      <c r="Z56" s="233"/>
      <c r="AA56" s="233"/>
      <c r="AB56" s="233">
        <f t="shared" si="7"/>
        <v>0</v>
      </c>
      <c r="AC56" s="233">
        <f t="shared" si="26"/>
        <v>1.83</v>
      </c>
      <c r="AD56" s="233"/>
      <c r="AE56" s="233"/>
      <c r="AF56" s="233"/>
      <c r="AG56" s="233">
        <f t="shared" si="27"/>
        <v>0</v>
      </c>
      <c r="AH56" s="233"/>
      <c r="AI56" s="233"/>
      <c r="AJ56" s="233"/>
      <c r="AK56" s="233">
        <f t="shared" si="28"/>
        <v>0</v>
      </c>
      <c r="AL56" s="233"/>
      <c r="AM56" s="233"/>
      <c r="AN56" s="233"/>
      <c r="AO56" s="233">
        <f t="shared" si="11"/>
        <v>0</v>
      </c>
      <c r="AP56" s="233"/>
      <c r="AQ56" s="233"/>
      <c r="AR56" s="233"/>
      <c r="AS56" s="339">
        <f t="shared" si="12"/>
        <v>0</v>
      </c>
      <c r="AT56" s="233"/>
      <c r="AU56" s="233"/>
      <c r="AV56" s="233"/>
      <c r="AW56" s="260">
        <f t="shared" si="13"/>
        <v>0</v>
      </c>
      <c r="AX56" s="235" t="s">
        <v>1820</v>
      </c>
      <c r="AY56" s="236" t="s">
        <v>822</v>
      </c>
      <c r="AZ56" s="236" t="s">
        <v>767</v>
      </c>
      <c r="BA56" s="229" t="s">
        <v>1821</v>
      </c>
      <c r="BB56" s="231">
        <v>0</v>
      </c>
      <c r="BC56" s="231">
        <v>2</v>
      </c>
      <c r="BD56" s="237" t="str">
        <f t="shared" si="14"/>
        <v>Algo Ondulado (Pendientes naturales del terreno entre 6 y 14%)</v>
      </c>
      <c r="BE56" s="231">
        <v>1</v>
      </c>
      <c r="BF56" s="237" t="str">
        <f>VLOOKUP(BE56,'Códigos 2'!$A$1:$B$12,2,FALSE)</f>
        <v xml:space="preserve"> Carpeta Asfáltica (CA)</v>
      </c>
      <c r="BG56" s="238">
        <v>2</v>
      </c>
      <c r="BH56" s="239">
        <v>9.5</v>
      </c>
      <c r="BI56" s="231">
        <v>0</v>
      </c>
      <c r="BJ56" s="231" t="str">
        <f t="shared" si="15"/>
        <v>No existe</v>
      </c>
      <c r="BK56" s="240">
        <v>1</v>
      </c>
      <c r="BL56" s="231">
        <v>50</v>
      </c>
      <c r="BM56" s="231"/>
      <c r="BN56" s="231">
        <v>4</v>
      </c>
      <c r="BO56" s="237" t="str">
        <f t="shared" si="16"/>
        <v>Alineamiento con algunas curvas que exigen una reducción significativa en la velocidad promedio de circulación.</v>
      </c>
      <c r="BP56" s="231">
        <v>4</v>
      </c>
      <c r="BQ56" s="237" t="str">
        <f t="shared" si="17"/>
        <v>Pendientes generalmente menores del 3% pero con algunas cuestas de corta longitud de hasta el 5%.</v>
      </c>
      <c r="BR56" s="231">
        <v>1</v>
      </c>
      <c r="BS56" s="231">
        <v>0</v>
      </c>
      <c r="BT56" s="237" t="b">
        <f t="shared" si="29"/>
        <v>0</v>
      </c>
      <c r="BU56" s="231">
        <v>3</v>
      </c>
      <c r="BV56" s="237" t="str">
        <f t="shared" si="19"/>
        <v>El señalamiento es regular en cuanto a cantidad y ubicación, siendo notable la falta de algunas señales de precaución y de guía.</v>
      </c>
      <c r="BW56" s="231">
        <v>4</v>
      </c>
      <c r="BX56" s="237" t="str">
        <f t="shared" si="20"/>
        <v>La mayoría de las alcantarillas y cunetas aparentemente funcionan bien, pero existen indicaciones en algunos sitios de que el agua se estanca.</v>
      </c>
      <c r="BY56" s="231">
        <v>4</v>
      </c>
      <c r="BZ56" s="237" t="str">
        <f t="shared" si="21"/>
        <v>Superficie generalmente lisa, pero con unas pequeñas corrugaciones u otras irregularidades aisladas, o con baches pequeños superficiales.</v>
      </c>
      <c r="CA56" s="231">
        <v>5</v>
      </c>
      <c r="CB56" s="237" t="str">
        <f t="shared" si="22"/>
        <v>No existen evidencias de fallas en la estructura del pavimento, con la posible excepción de algunas en la superficie de ruedo.</v>
      </c>
      <c r="CC56" s="231">
        <f t="shared" si="23"/>
        <v>0</v>
      </c>
      <c r="CD56" s="229" t="s">
        <v>1822</v>
      </c>
      <c r="CE56" s="229" t="s">
        <v>1674</v>
      </c>
      <c r="CF56" s="270" t="s">
        <v>1823</v>
      </c>
    </row>
    <row r="57" spans="1:84" ht="69.95" customHeight="1" thickBot="1" x14ac:dyDescent="0.2">
      <c r="A57" s="217"/>
      <c r="B57" s="269">
        <v>10371</v>
      </c>
      <c r="C57" s="231">
        <v>1</v>
      </c>
      <c r="D57" s="231">
        <v>1</v>
      </c>
      <c r="E57" s="232" t="s">
        <v>555</v>
      </c>
      <c r="F57" s="231">
        <v>1</v>
      </c>
      <c r="G57" s="231">
        <v>216</v>
      </c>
      <c r="H57" s="230" t="str">
        <f t="shared" si="31"/>
        <v>Secundaria</v>
      </c>
      <c r="I57" s="230">
        <v>4</v>
      </c>
      <c r="J57" s="229" t="str">
        <f t="shared" si="1"/>
        <v>Red Básica de Accesso</v>
      </c>
      <c r="K57" s="260">
        <f t="shared" si="2"/>
        <v>2.7050000000000001</v>
      </c>
      <c r="L57" s="234">
        <f>L56+K57</f>
        <v>4.5350000000000001</v>
      </c>
      <c r="M57" s="233"/>
      <c r="N57" s="233"/>
      <c r="O57" s="233"/>
      <c r="P57" s="260">
        <f t="shared" si="4"/>
        <v>0</v>
      </c>
      <c r="Q57" s="233">
        <v>0.85499999999999998</v>
      </c>
      <c r="R57" s="233">
        <v>0.36</v>
      </c>
      <c r="S57" s="233">
        <v>1.49</v>
      </c>
      <c r="T57" s="260">
        <f t="shared" si="5"/>
        <v>2.7050000000000001</v>
      </c>
      <c r="U57" s="233"/>
      <c r="V57" s="233"/>
      <c r="W57" s="233"/>
      <c r="X57" s="233">
        <f t="shared" si="6"/>
        <v>0</v>
      </c>
      <c r="Y57" s="233"/>
      <c r="Z57" s="233"/>
      <c r="AA57" s="233"/>
      <c r="AB57" s="233">
        <f t="shared" si="7"/>
        <v>0</v>
      </c>
      <c r="AC57" s="233">
        <f t="shared" si="26"/>
        <v>2.7050000000000001</v>
      </c>
      <c r="AD57" s="233"/>
      <c r="AE57" s="233"/>
      <c r="AF57" s="233"/>
      <c r="AG57" s="233">
        <f t="shared" si="27"/>
        <v>0</v>
      </c>
      <c r="AH57" s="233"/>
      <c r="AI57" s="233"/>
      <c r="AJ57" s="233"/>
      <c r="AK57" s="233">
        <f t="shared" si="28"/>
        <v>0</v>
      </c>
      <c r="AL57" s="233"/>
      <c r="AM57" s="233"/>
      <c r="AN57" s="233"/>
      <c r="AO57" s="233">
        <f t="shared" si="11"/>
        <v>0</v>
      </c>
      <c r="AP57" s="233"/>
      <c r="AQ57" s="233"/>
      <c r="AR57" s="233"/>
      <c r="AS57" s="339">
        <f t="shared" si="12"/>
        <v>0</v>
      </c>
      <c r="AT57" s="233"/>
      <c r="AU57" s="233"/>
      <c r="AV57" s="233"/>
      <c r="AW57" s="260">
        <f t="shared" si="13"/>
        <v>0</v>
      </c>
      <c r="AX57" s="235" t="s">
        <v>1824</v>
      </c>
      <c r="AY57" s="236" t="s">
        <v>822</v>
      </c>
      <c r="AZ57" s="236" t="s">
        <v>767</v>
      </c>
      <c r="BA57" s="229" t="s">
        <v>900</v>
      </c>
      <c r="BB57" s="231">
        <v>0</v>
      </c>
      <c r="BC57" s="231">
        <v>2</v>
      </c>
      <c r="BD57" s="237" t="str">
        <f t="shared" si="14"/>
        <v>Algo Ondulado (Pendientes naturales del terreno entre 6 y 14%)</v>
      </c>
      <c r="BE57" s="231">
        <v>1</v>
      </c>
      <c r="BF57" s="237" t="str">
        <f>VLOOKUP(BE57,'Códigos 2'!$A$1:$B$12,2,FALSE)</f>
        <v xml:space="preserve"> Carpeta Asfáltica (CA)</v>
      </c>
      <c r="BG57" s="238">
        <v>2</v>
      </c>
      <c r="BH57" s="239">
        <v>9.3000000000000007</v>
      </c>
      <c r="BI57" s="231">
        <v>0</v>
      </c>
      <c r="BJ57" s="231" t="str">
        <f t="shared" si="15"/>
        <v>No existe</v>
      </c>
      <c r="BK57" s="240">
        <v>0</v>
      </c>
      <c r="BL57" s="231">
        <v>40</v>
      </c>
      <c r="BM57" s="231"/>
      <c r="BN57" s="231">
        <v>4</v>
      </c>
      <c r="BO57" s="237" t="str">
        <f t="shared" si="16"/>
        <v>Alineamiento con algunas curvas que exigen una reducción significativa en la velocidad promedio de circulación.</v>
      </c>
      <c r="BP57" s="231">
        <v>2</v>
      </c>
      <c r="BQ57" s="237" t="str">
        <f t="shared" si="17"/>
        <v>Pendientes sostenidas entre 5 y 8% sobre una buena parte del tramo, condición que afecta en forma marcada la velocidad de recorrido y, cuando hay bastante tránsito, provoca frecuentes colas de vehículos detrás de los vehículos pesados.</v>
      </c>
      <c r="BR57" s="231">
        <v>1</v>
      </c>
      <c r="BS57" s="231">
        <v>0</v>
      </c>
      <c r="BT57" s="237" t="b">
        <f t="shared" si="29"/>
        <v>0</v>
      </c>
      <c r="BU57" s="231">
        <v>4</v>
      </c>
      <c r="BV57" s="237" t="str">
        <f t="shared" si="19"/>
        <v>El señalamiento es bastante completo, faltando solamente algunas señales de guía para los usuarios que no conocen la ruta.</v>
      </c>
      <c r="BW57" s="231">
        <v>5</v>
      </c>
      <c r="BX57" s="237" t="str">
        <f t="shared" si="20"/>
        <v>Todas las alcantarillas y cunetas están bastante limpias y funcionan debidamente.</v>
      </c>
      <c r="BY57" s="231">
        <v>2</v>
      </c>
      <c r="BZ57" s="237" t="str">
        <f t="shared" si="21"/>
        <v>Superficie muy irregular o con baches extensos y frecuentes (o material suelto, en caso de superficies no pavimentadas).</v>
      </c>
      <c r="CA57" s="231">
        <v>4</v>
      </c>
      <c r="CB57" s="237" t="str">
        <f t="shared" si="22"/>
        <v>Existen huellas o corrugaciones que se derivan por debajo de la superficie de ruedo, pero que son aisladas y de poca extensión.</v>
      </c>
      <c r="CC57" s="231">
        <f t="shared" si="23"/>
        <v>0</v>
      </c>
      <c r="CD57" s="229" t="s">
        <v>1825</v>
      </c>
      <c r="CE57" s="229" t="s">
        <v>1674</v>
      </c>
      <c r="CF57" s="270" t="s">
        <v>1826</v>
      </c>
    </row>
    <row r="58" spans="1:84" ht="69.95" customHeight="1" thickBot="1" x14ac:dyDescent="0.2">
      <c r="A58" s="217"/>
      <c r="B58" s="269">
        <v>10372</v>
      </c>
      <c r="C58" s="231">
        <v>1</v>
      </c>
      <c r="D58" s="231">
        <v>1</v>
      </c>
      <c r="E58" s="232" t="s">
        <v>555</v>
      </c>
      <c r="F58" s="231">
        <v>2</v>
      </c>
      <c r="G58" s="231">
        <v>216</v>
      </c>
      <c r="H58" s="230" t="str">
        <f t="shared" si="31"/>
        <v>Secundaria</v>
      </c>
      <c r="I58" s="230">
        <v>4</v>
      </c>
      <c r="J58" s="229" t="str">
        <f t="shared" si="1"/>
        <v>Red Básica de Accesso</v>
      </c>
      <c r="K58" s="260">
        <f t="shared" si="2"/>
        <v>4.09</v>
      </c>
      <c r="L58" s="234">
        <f>L57+K58</f>
        <v>8.625</v>
      </c>
      <c r="M58" s="233"/>
      <c r="N58" s="233"/>
      <c r="O58" s="233"/>
      <c r="P58" s="260">
        <f t="shared" si="4"/>
        <v>0</v>
      </c>
      <c r="Q58" s="233">
        <v>1.385</v>
      </c>
      <c r="R58" s="233">
        <v>2.7050000000000001</v>
      </c>
      <c r="S58" s="233"/>
      <c r="T58" s="260">
        <f t="shared" si="5"/>
        <v>4.09</v>
      </c>
      <c r="U58" s="233"/>
      <c r="V58" s="233"/>
      <c r="W58" s="233"/>
      <c r="X58" s="233">
        <f t="shared" si="6"/>
        <v>0</v>
      </c>
      <c r="Y58" s="233"/>
      <c r="Z58" s="233"/>
      <c r="AA58" s="233"/>
      <c r="AB58" s="233">
        <f t="shared" si="7"/>
        <v>0</v>
      </c>
      <c r="AC58" s="233">
        <f t="shared" si="26"/>
        <v>4.09</v>
      </c>
      <c r="AD58" s="233"/>
      <c r="AE58" s="233"/>
      <c r="AF58" s="233"/>
      <c r="AG58" s="233">
        <f t="shared" si="27"/>
        <v>0</v>
      </c>
      <c r="AH58" s="233"/>
      <c r="AI58" s="233"/>
      <c r="AJ58" s="233"/>
      <c r="AK58" s="233">
        <f t="shared" si="28"/>
        <v>0</v>
      </c>
      <c r="AL58" s="233"/>
      <c r="AM58" s="233"/>
      <c r="AN58" s="233"/>
      <c r="AO58" s="233">
        <f t="shared" si="11"/>
        <v>0</v>
      </c>
      <c r="AP58" s="233"/>
      <c r="AQ58" s="233"/>
      <c r="AR58" s="233"/>
      <c r="AS58" s="339">
        <f t="shared" si="12"/>
        <v>0</v>
      </c>
      <c r="AT58" s="233"/>
      <c r="AU58" s="233"/>
      <c r="AV58" s="233"/>
      <c r="AW58" s="260">
        <f t="shared" si="13"/>
        <v>0</v>
      </c>
      <c r="AX58" s="235" t="s">
        <v>1827</v>
      </c>
      <c r="AY58" s="236" t="s">
        <v>822</v>
      </c>
      <c r="AZ58" s="236" t="s">
        <v>767</v>
      </c>
      <c r="BA58" s="229" t="s">
        <v>1828</v>
      </c>
      <c r="BB58" s="231">
        <v>0</v>
      </c>
      <c r="BC58" s="231">
        <v>3</v>
      </c>
      <c r="BD58" s="237" t="str">
        <f t="shared" si="14"/>
        <v>Muy Ondulado (Pendientes naturales del terreno entre 15 y 25%)</v>
      </c>
      <c r="BE58" s="231">
        <v>1</v>
      </c>
      <c r="BF58" s="237" t="str">
        <f>VLOOKUP(BE58,'Códigos 2'!$A$1:$B$12,2,FALSE)</f>
        <v xml:space="preserve"> Carpeta Asfáltica (CA)</v>
      </c>
      <c r="BG58" s="238">
        <v>2</v>
      </c>
      <c r="BH58" s="239">
        <v>8.4</v>
      </c>
      <c r="BI58" s="231">
        <v>0</v>
      </c>
      <c r="BJ58" s="231" t="str">
        <f t="shared" si="15"/>
        <v>No existe</v>
      </c>
      <c r="BK58" s="240">
        <v>0</v>
      </c>
      <c r="BL58" s="231">
        <v>40</v>
      </c>
      <c r="BM58" s="231"/>
      <c r="BN58" s="231">
        <v>3</v>
      </c>
      <c r="BO58" s="237" t="str">
        <f t="shared" si="16"/>
        <v>Alineamiento algo sinuoso, pero con curvas cerradas que son aparentes y consistentes con las gradientes y las demás características del camino y del terreno que se atraviesa.</v>
      </c>
      <c r="BP58" s="231">
        <v>1</v>
      </c>
      <c r="BQ58" s="237" t="str">
        <f t="shared" si="17"/>
        <v xml:space="preserve">Pendientes sostenidas en exceso del 7% en casi todo el tramo. </v>
      </c>
      <c r="BR58" s="231">
        <v>1</v>
      </c>
      <c r="BS58" s="231">
        <v>0</v>
      </c>
      <c r="BT58" s="237" t="b">
        <f t="shared" si="29"/>
        <v>0</v>
      </c>
      <c r="BU58" s="231">
        <v>3</v>
      </c>
      <c r="BV58" s="237" t="str">
        <f t="shared" si="19"/>
        <v>El señalamiento es regular en cuanto a cantidad y ubicación, siendo notable la falta de algunas señales de precaución y de guía.</v>
      </c>
      <c r="BW58" s="231">
        <v>4</v>
      </c>
      <c r="BX58" s="237" t="str">
        <f t="shared" si="20"/>
        <v>La mayoría de las alcantarillas y cunetas aparentemente funcionan bien, pero existen indicaciones en algunos sitios de que el agua se estanca.</v>
      </c>
      <c r="BY58" s="231">
        <v>2</v>
      </c>
      <c r="BZ58" s="237" t="str">
        <f t="shared" si="21"/>
        <v>Superficie muy irregular o con baches extensos y frecuentes (o material suelto, en caso de superficies no pavimentadas).</v>
      </c>
      <c r="CA58" s="231">
        <v>4</v>
      </c>
      <c r="CB58" s="237" t="str">
        <f t="shared" si="22"/>
        <v>Existen huellas o corrugaciones que se derivan por debajo de la superficie de ruedo, pero que son aisladas y de poca extensión.</v>
      </c>
      <c r="CC58" s="231">
        <f t="shared" si="23"/>
        <v>0</v>
      </c>
      <c r="CD58" s="229" t="s">
        <v>1829</v>
      </c>
      <c r="CE58" s="229" t="s">
        <v>1674</v>
      </c>
      <c r="CF58" s="270" t="s">
        <v>1830</v>
      </c>
    </row>
    <row r="59" spans="1:84" ht="69.95" customHeight="1" thickBot="1" x14ac:dyDescent="0.2">
      <c r="A59" s="217"/>
      <c r="B59" s="269">
        <v>10380</v>
      </c>
      <c r="C59" s="231">
        <v>1</v>
      </c>
      <c r="D59" s="231">
        <v>1</v>
      </c>
      <c r="E59" s="232" t="s">
        <v>555</v>
      </c>
      <c r="F59" s="231">
        <v>2</v>
      </c>
      <c r="G59" s="231">
        <v>216</v>
      </c>
      <c r="H59" s="230" t="str">
        <f t="shared" si="31"/>
        <v>Secundaria</v>
      </c>
      <c r="I59" s="230">
        <v>4</v>
      </c>
      <c r="J59" s="229" t="str">
        <f t="shared" si="1"/>
        <v>Red Básica de Accesso</v>
      </c>
      <c r="K59" s="260">
        <f t="shared" si="2"/>
        <v>4.62</v>
      </c>
      <c r="L59" s="234">
        <f>L58+K59</f>
        <v>13.245000000000001</v>
      </c>
      <c r="M59" s="233"/>
      <c r="N59" s="233"/>
      <c r="O59" s="233"/>
      <c r="P59" s="260">
        <f t="shared" si="4"/>
        <v>0</v>
      </c>
      <c r="Q59" s="233"/>
      <c r="R59" s="233">
        <v>4.62</v>
      </c>
      <c r="S59" s="233"/>
      <c r="T59" s="260">
        <f t="shared" si="5"/>
        <v>4.62</v>
      </c>
      <c r="U59" s="233"/>
      <c r="V59" s="233"/>
      <c r="W59" s="233"/>
      <c r="X59" s="233">
        <f t="shared" si="6"/>
        <v>0</v>
      </c>
      <c r="Y59" s="233"/>
      <c r="Z59" s="233"/>
      <c r="AA59" s="233"/>
      <c r="AB59" s="233">
        <f t="shared" si="7"/>
        <v>0</v>
      </c>
      <c r="AC59" s="233">
        <f t="shared" si="26"/>
        <v>4.62</v>
      </c>
      <c r="AD59" s="233"/>
      <c r="AE59" s="233"/>
      <c r="AF59" s="233"/>
      <c r="AG59" s="233">
        <f t="shared" si="27"/>
        <v>0</v>
      </c>
      <c r="AH59" s="233"/>
      <c r="AI59" s="233"/>
      <c r="AJ59" s="233"/>
      <c r="AK59" s="233">
        <f t="shared" si="28"/>
        <v>0</v>
      </c>
      <c r="AL59" s="233"/>
      <c r="AM59" s="233"/>
      <c r="AN59" s="233"/>
      <c r="AO59" s="233">
        <f t="shared" si="11"/>
        <v>0</v>
      </c>
      <c r="AP59" s="233"/>
      <c r="AQ59" s="233"/>
      <c r="AR59" s="233"/>
      <c r="AS59" s="339">
        <f t="shared" si="12"/>
        <v>0</v>
      </c>
      <c r="AT59" s="233"/>
      <c r="AU59" s="233"/>
      <c r="AV59" s="233"/>
      <c r="AW59" s="260">
        <f t="shared" si="13"/>
        <v>0</v>
      </c>
      <c r="AX59" s="235" t="s">
        <v>1831</v>
      </c>
      <c r="AY59" s="236" t="s">
        <v>822</v>
      </c>
      <c r="AZ59" s="236" t="s">
        <v>767</v>
      </c>
      <c r="BA59" s="229" t="s">
        <v>380</v>
      </c>
      <c r="BB59" s="231">
        <v>1</v>
      </c>
      <c r="BC59" s="231">
        <v>3</v>
      </c>
      <c r="BD59" s="237" t="str">
        <f t="shared" si="14"/>
        <v>Muy Ondulado (Pendientes naturales del terreno entre 15 y 25%)</v>
      </c>
      <c r="BE59" s="231">
        <v>1</v>
      </c>
      <c r="BF59" s="237" t="str">
        <f>VLOOKUP(BE59,'Códigos 2'!$A$1:$B$12,2,FALSE)</f>
        <v xml:space="preserve"> Carpeta Asfáltica (CA)</v>
      </c>
      <c r="BG59" s="238">
        <v>2</v>
      </c>
      <c r="BH59" s="239">
        <v>6.1</v>
      </c>
      <c r="BI59" s="231">
        <v>0</v>
      </c>
      <c r="BJ59" s="231" t="str">
        <f t="shared" si="15"/>
        <v>No existe</v>
      </c>
      <c r="BK59" s="240">
        <v>0</v>
      </c>
      <c r="BL59" s="231">
        <v>40</v>
      </c>
      <c r="BM59" s="231"/>
      <c r="BN59" s="231">
        <v>3</v>
      </c>
      <c r="BO59" s="237" t="str">
        <f t="shared" si="16"/>
        <v>Alineamiento algo sinuoso, pero con curvas cerradas que son aparentes y consistentes con las gradientes y las demás características del camino y del terreno que se atraviesa.</v>
      </c>
      <c r="BP59" s="231">
        <v>2</v>
      </c>
      <c r="BQ59" s="237" t="str">
        <f t="shared" si="17"/>
        <v>Pendientes sostenidas entre 5 y 8% sobre una buena parte del tramo, condición que afecta en forma marcada la velocidad de recorrido y, cuando hay bastante tránsito, provoca frecuentes colas de vehículos detrás de los vehículos pesados.</v>
      </c>
      <c r="BR59" s="231">
        <v>1</v>
      </c>
      <c r="BS59" s="231">
        <v>0</v>
      </c>
      <c r="BT59" s="237" t="b">
        <f t="shared" si="29"/>
        <v>0</v>
      </c>
      <c r="BU59" s="231">
        <v>2</v>
      </c>
      <c r="BV59" s="237" t="str">
        <f t="shared" si="19"/>
        <v>Existen muy pocas señales</v>
      </c>
      <c r="BW59" s="231">
        <v>3</v>
      </c>
      <c r="BX59" s="237" t="str">
        <f t="shared" si="20"/>
        <v>Parece que algunas alcantarillas o cunetas no tienen capacidad hidráulica suficiente, por la erosión o socavación aparente.</v>
      </c>
      <c r="BY59" s="231">
        <v>2</v>
      </c>
      <c r="BZ59" s="237" t="str">
        <f t="shared" si="21"/>
        <v>Superficie muy irregular o con baches extensos y frecuentes (o material suelto, en caso de superficies no pavimentadas).</v>
      </c>
      <c r="CA59" s="231">
        <v>4</v>
      </c>
      <c r="CB59" s="237" t="str">
        <f t="shared" si="22"/>
        <v>Existen huellas o corrugaciones que se derivan por debajo de la superficie de ruedo, pero que son aisladas y de poca extensión.</v>
      </c>
      <c r="CC59" s="231">
        <f t="shared" si="23"/>
        <v>0</v>
      </c>
      <c r="CD59" s="229"/>
      <c r="CE59" s="229"/>
      <c r="CF59" s="270"/>
    </row>
    <row r="60" spans="1:84" ht="69.95" customHeight="1" thickBot="1" x14ac:dyDescent="0.2">
      <c r="A60" s="217">
        <v>5</v>
      </c>
      <c r="B60" s="269">
        <v>10390</v>
      </c>
      <c r="C60" s="231">
        <v>1</v>
      </c>
      <c r="D60" s="231">
        <v>1</v>
      </c>
      <c r="E60" s="232" t="s">
        <v>555</v>
      </c>
      <c r="F60" s="231">
        <v>4</v>
      </c>
      <c r="G60" s="231">
        <v>102</v>
      </c>
      <c r="H60" s="230" t="str">
        <f t="shared" si="31"/>
        <v>Secundaria</v>
      </c>
      <c r="I60" s="230">
        <v>3</v>
      </c>
      <c r="J60" s="229" t="str">
        <f t="shared" si="1"/>
        <v>Conectores de Integración Territorial</v>
      </c>
      <c r="K60" s="260">
        <f t="shared" si="2"/>
        <v>2.92</v>
      </c>
      <c r="L60" s="234">
        <f>L59+K60</f>
        <v>16.164999999999999</v>
      </c>
      <c r="M60" s="233"/>
      <c r="N60" s="233"/>
      <c r="O60" s="233"/>
      <c r="P60" s="260">
        <f t="shared" si="4"/>
        <v>0</v>
      </c>
      <c r="Q60" s="233">
        <v>2.92</v>
      </c>
      <c r="R60" s="233"/>
      <c r="S60" s="233"/>
      <c r="T60" s="260">
        <f t="shared" si="5"/>
        <v>2.92</v>
      </c>
      <c r="U60" s="233"/>
      <c r="V60" s="233"/>
      <c r="W60" s="233"/>
      <c r="X60" s="233">
        <f t="shared" si="6"/>
        <v>0</v>
      </c>
      <c r="Y60" s="233"/>
      <c r="Z60" s="233"/>
      <c r="AA60" s="233"/>
      <c r="AB60" s="233">
        <f t="shared" si="7"/>
        <v>0</v>
      </c>
      <c r="AC60" s="233">
        <f t="shared" si="26"/>
        <v>2.92</v>
      </c>
      <c r="AD60" s="233"/>
      <c r="AE60" s="233"/>
      <c r="AF60" s="233"/>
      <c r="AG60" s="233">
        <f t="shared" si="27"/>
        <v>0</v>
      </c>
      <c r="AH60" s="233"/>
      <c r="AI60" s="233"/>
      <c r="AJ60" s="233"/>
      <c r="AK60" s="233">
        <f t="shared" si="28"/>
        <v>0</v>
      </c>
      <c r="AL60" s="233"/>
      <c r="AM60" s="233"/>
      <c r="AN60" s="233"/>
      <c r="AO60" s="233">
        <f t="shared" si="11"/>
        <v>0</v>
      </c>
      <c r="AP60" s="233"/>
      <c r="AQ60" s="233"/>
      <c r="AR60" s="233"/>
      <c r="AS60" s="339">
        <f t="shared" si="12"/>
        <v>0</v>
      </c>
      <c r="AT60" s="233"/>
      <c r="AU60" s="233"/>
      <c r="AV60" s="233"/>
      <c r="AW60" s="260">
        <f t="shared" si="13"/>
        <v>0</v>
      </c>
      <c r="AX60" s="235" t="s">
        <v>800</v>
      </c>
      <c r="AY60" s="236" t="s">
        <v>788</v>
      </c>
      <c r="AZ60" s="236" t="s">
        <v>767</v>
      </c>
      <c r="BA60" s="229" t="s">
        <v>801</v>
      </c>
      <c r="BB60" s="231">
        <v>0</v>
      </c>
      <c r="BC60" s="231">
        <v>2</v>
      </c>
      <c r="BD60" s="237" t="str">
        <f t="shared" si="14"/>
        <v>Algo Ondulado (Pendientes naturales del terreno entre 6 y 14%)</v>
      </c>
      <c r="BE60" s="231">
        <v>1</v>
      </c>
      <c r="BF60" s="237" t="str">
        <f>VLOOKUP(BE60,'Códigos 2'!$A$1:$B$12,2,FALSE)</f>
        <v xml:space="preserve"> Carpeta Asfáltica (CA)</v>
      </c>
      <c r="BG60" s="238">
        <v>4</v>
      </c>
      <c r="BH60" s="239">
        <v>12.2</v>
      </c>
      <c r="BI60" s="231">
        <v>0</v>
      </c>
      <c r="BJ60" s="231" t="str">
        <f t="shared" si="15"/>
        <v>No existe</v>
      </c>
      <c r="BK60" s="240">
        <v>0</v>
      </c>
      <c r="BL60" s="231">
        <v>40</v>
      </c>
      <c r="BM60" s="231"/>
      <c r="BN60" s="231">
        <v>4</v>
      </c>
      <c r="BO60" s="237" t="str">
        <f t="shared" si="16"/>
        <v>Alineamiento con algunas curvas que exigen una reducción significativa en la velocidad promedio de circulación.</v>
      </c>
      <c r="BP60" s="231">
        <v>3</v>
      </c>
      <c r="BQ60" s="237" t="str">
        <f t="shared" si="17"/>
        <v>Pendientes generalmente entre 3 y 6%, pero con una rasante ondulada y, consecuentemente, con tramos cortos de subida fuerte.</v>
      </c>
      <c r="BR60" s="231">
        <v>1</v>
      </c>
      <c r="BS60" s="231">
        <v>0</v>
      </c>
      <c r="BT60" s="237" t="b">
        <f t="shared" si="29"/>
        <v>0</v>
      </c>
      <c r="BU60" s="231">
        <v>3</v>
      </c>
      <c r="BV60" s="237" t="str">
        <f t="shared" si="19"/>
        <v>El señalamiento es regular en cuanto a cantidad y ubicación, siendo notable la falta de algunas señales de precaución y de guía.</v>
      </c>
      <c r="BW60" s="231">
        <v>5</v>
      </c>
      <c r="BX60" s="237" t="str">
        <f t="shared" si="20"/>
        <v>Todas las alcantarillas y cunetas están bastante limpias y funcionan debidamente.</v>
      </c>
      <c r="BY60" s="231">
        <v>3</v>
      </c>
      <c r="BZ60" s="237" t="str">
        <f t="shared" si="21"/>
        <v>Superficie con frecuentes baches o irregularidades .</v>
      </c>
      <c r="CA60" s="231">
        <v>4</v>
      </c>
      <c r="CB60" s="237" t="str">
        <f t="shared" si="22"/>
        <v>Existen huellas o corrugaciones que se derivan por debajo de la superficie de ruedo, pero que son aisladas y de poca extensión.</v>
      </c>
      <c r="CC60" s="231">
        <f t="shared" si="23"/>
        <v>0</v>
      </c>
      <c r="CD60" s="229" t="s">
        <v>802</v>
      </c>
      <c r="CE60" s="229" t="s">
        <v>152</v>
      </c>
      <c r="CF60" s="270" t="s">
        <v>803</v>
      </c>
    </row>
    <row r="61" spans="1:84" ht="69.95" customHeight="1" thickBot="1" x14ac:dyDescent="0.2">
      <c r="A61" s="217"/>
      <c r="B61" s="269">
        <v>10400</v>
      </c>
      <c r="C61" s="231">
        <v>1</v>
      </c>
      <c r="D61" s="231">
        <v>1</v>
      </c>
      <c r="E61" s="232" t="s">
        <v>310</v>
      </c>
      <c r="F61" s="231"/>
      <c r="G61" s="231">
        <v>220</v>
      </c>
      <c r="H61" s="230" t="str">
        <f t="shared" si="31"/>
        <v>Secundaria</v>
      </c>
      <c r="I61" s="230">
        <v>3</v>
      </c>
      <c r="J61" s="229" t="str">
        <f t="shared" si="1"/>
        <v>Conectores de Integración Territorial</v>
      </c>
      <c r="K61" s="260">
        <f t="shared" si="2"/>
        <v>2.96</v>
      </c>
      <c r="L61" s="234">
        <f>K61</f>
        <v>2.96</v>
      </c>
      <c r="M61" s="233"/>
      <c r="N61" s="233"/>
      <c r="O61" s="233"/>
      <c r="P61" s="260">
        <f t="shared" si="4"/>
        <v>0</v>
      </c>
      <c r="Q61" s="233">
        <v>2.52</v>
      </c>
      <c r="R61" s="233">
        <v>0.44</v>
      </c>
      <c r="S61" s="233"/>
      <c r="T61" s="260">
        <f t="shared" si="5"/>
        <v>2.96</v>
      </c>
      <c r="U61" s="233"/>
      <c r="V61" s="233"/>
      <c r="W61" s="233"/>
      <c r="X61" s="233">
        <f t="shared" si="6"/>
        <v>0</v>
      </c>
      <c r="Y61" s="233"/>
      <c r="Z61" s="233"/>
      <c r="AA61" s="233"/>
      <c r="AB61" s="233">
        <f t="shared" si="7"/>
        <v>0</v>
      </c>
      <c r="AC61" s="233">
        <f t="shared" si="26"/>
        <v>2.96</v>
      </c>
      <c r="AD61" s="233"/>
      <c r="AE61" s="233"/>
      <c r="AF61" s="233"/>
      <c r="AG61" s="233">
        <f t="shared" si="27"/>
        <v>0</v>
      </c>
      <c r="AH61" s="233"/>
      <c r="AI61" s="233"/>
      <c r="AJ61" s="233"/>
      <c r="AK61" s="233">
        <f t="shared" si="28"/>
        <v>0</v>
      </c>
      <c r="AL61" s="233"/>
      <c r="AM61" s="233"/>
      <c r="AN61" s="233"/>
      <c r="AO61" s="233">
        <f t="shared" si="11"/>
        <v>0</v>
      </c>
      <c r="AP61" s="233"/>
      <c r="AQ61" s="233"/>
      <c r="AR61" s="233"/>
      <c r="AS61" s="339">
        <f t="shared" si="12"/>
        <v>0</v>
      </c>
      <c r="AT61" s="233"/>
      <c r="AU61" s="233"/>
      <c r="AV61" s="233"/>
      <c r="AW61" s="260">
        <f t="shared" si="13"/>
        <v>0</v>
      </c>
      <c r="AX61" s="235" t="s">
        <v>1881</v>
      </c>
      <c r="AY61" s="236" t="s">
        <v>193</v>
      </c>
      <c r="AZ61" s="236" t="s">
        <v>767</v>
      </c>
      <c r="BA61" s="229" t="s">
        <v>1565</v>
      </c>
      <c r="BB61" s="231">
        <v>1</v>
      </c>
      <c r="BC61" s="231">
        <v>3</v>
      </c>
      <c r="BD61" s="237" t="str">
        <f t="shared" si="14"/>
        <v>Muy Ondulado (Pendientes naturales del terreno entre 15 y 25%)</v>
      </c>
      <c r="BE61" s="231">
        <v>1</v>
      </c>
      <c r="BF61" s="237" t="str">
        <f>VLOOKUP(BE61,'Códigos 2'!$A$1:$B$12,2,FALSE)</f>
        <v xml:space="preserve"> Carpeta Asfáltica (CA)</v>
      </c>
      <c r="BG61" s="238">
        <v>2</v>
      </c>
      <c r="BH61" s="239">
        <v>7.3</v>
      </c>
      <c r="BI61" s="231">
        <v>0</v>
      </c>
      <c r="BJ61" s="231" t="str">
        <f t="shared" si="15"/>
        <v>No existe</v>
      </c>
      <c r="BK61" s="240">
        <v>0</v>
      </c>
      <c r="BL61" s="231">
        <v>40</v>
      </c>
      <c r="BM61" s="231"/>
      <c r="BN61" s="231">
        <v>3</v>
      </c>
      <c r="BO61" s="237" t="str">
        <f t="shared" si="16"/>
        <v>Alineamiento algo sinuoso, pero con curvas cerradas que son aparentes y consistentes con las gradientes y las demás características del camino y del terreno que se atraviesa.</v>
      </c>
      <c r="BP61" s="231">
        <v>2</v>
      </c>
      <c r="BQ61" s="237" t="str">
        <f t="shared" si="17"/>
        <v>Pendientes sostenidas entre 5 y 8% sobre una buena parte del tramo, condición que afecta en forma marcada la velocidad de recorrido y, cuando hay bastante tránsito, provoca frecuentes colas de vehículos detrás de los vehículos pesados.</v>
      </c>
      <c r="BR61" s="231">
        <v>1</v>
      </c>
      <c r="BS61" s="231">
        <v>0</v>
      </c>
      <c r="BT61" s="237" t="b">
        <f t="shared" si="29"/>
        <v>0</v>
      </c>
      <c r="BU61" s="231">
        <v>5</v>
      </c>
      <c r="BV61" s="237" t="str">
        <f t="shared" si="19"/>
        <v xml:space="preserve">Las señales son completamente adecuadas en número y ubicación, </v>
      </c>
      <c r="BW61" s="231">
        <v>4</v>
      </c>
      <c r="BX61" s="237" t="str">
        <f t="shared" si="20"/>
        <v>La mayoría de las alcantarillas y cunetas aparentemente funcionan bien, pero existen indicaciones en algunos sitios de que el agua se estanca.</v>
      </c>
      <c r="BY61" s="231">
        <v>5</v>
      </c>
      <c r="BZ61" s="237" t="str">
        <f t="shared" si="21"/>
        <v>Superficie lisa, sin baches ni irregularidades notables.</v>
      </c>
      <c r="CA61" s="231">
        <v>5</v>
      </c>
      <c r="CB61" s="237" t="str">
        <f t="shared" si="22"/>
        <v>No existen evidencias de fallas en la estructura del pavimento, con la posible excepción de algunas en la superficie de ruedo.</v>
      </c>
      <c r="CC61" s="231">
        <f t="shared" si="23"/>
        <v>0</v>
      </c>
      <c r="CD61" s="229" t="s">
        <v>1882</v>
      </c>
      <c r="CE61" s="229" t="s">
        <v>1674</v>
      </c>
      <c r="CF61" s="270" t="s">
        <v>1883</v>
      </c>
    </row>
    <row r="62" spans="1:84" ht="69.95" customHeight="1" thickBot="1" x14ac:dyDescent="0.2">
      <c r="A62" s="217"/>
      <c r="B62" s="269">
        <v>10410</v>
      </c>
      <c r="C62" s="231">
        <v>1</v>
      </c>
      <c r="D62" s="231">
        <v>1</v>
      </c>
      <c r="E62" s="232" t="s">
        <v>310</v>
      </c>
      <c r="F62" s="231">
        <v>2</v>
      </c>
      <c r="G62" s="231">
        <v>307</v>
      </c>
      <c r="H62" s="230" t="str">
        <f>IF(G62&lt;100,"Primaria",IF(AND(G55&gt;39,G55&lt;300),"Secundaria",IF(AND(G55&gt;299),"Terciaria")))</f>
        <v>Secundaria</v>
      </c>
      <c r="I62" s="230">
        <v>4</v>
      </c>
      <c r="J62" s="229" t="str">
        <f t="shared" si="1"/>
        <v>Red Básica de Accesso</v>
      </c>
      <c r="K62" s="260">
        <f t="shared" si="2"/>
        <v>3.0049999999999999</v>
      </c>
      <c r="L62" s="234">
        <f>K62</f>
        <v>3.0049999999999999</v>
      </c>
      <c r="M62" s="233"/>
      <c r="N62" s="233"/>
      <c r="O62" s="233"/>
      <c r="P62" s="260">
        <f t="shared" si="4"/>
        <v>0</v>
      </c>
      <c r="Q62" s="233"/>
      <c r="R62" s="233"/>
      <c r="S62" s="233"/>
      <c r="T62" s="260">
        <f t="shared" si="5"/>
        <v>0</v>
      </c>
      <c r="U62" s="233">
        <v>1.335</v>
      </c>
      <c r="V62" s="233">
        <v>0.56499999999999995</v>
      </c>
      <c r="W62" s="233">
        <v>0.4</v>
      </c>
      <c r="X62" s="233">
        <f t="shared" si="6"/>
        <v>2.2999999999999998</v>
      </c>
      <c r="Y62" s="233">
        <v>0.70499999999999996</v>
      </c>
      <c r="Z62" s="233"/>
      <c r="AA62" s="233"/>
      <c r="AB62" s="233">
        <f t="shared" si="7"/>
        <v>0.70499999999999996</v>
      </c>
      <c r="AC62" s="233">
        <f t="shared" si="26"/>
        <v>3.0049999999999999</v>
      </c>
      <c r="AD62" s="233"/>
      <c r="AE62" s="233"/>
      <c r="AF62" s="233"/>
      <c r="AG62" s="233">
        <f t="shared" si="27"/>
        <v>0</v>
      </c>
      <c r="AH62" s="233"/>
      <c r="AI62" s="233"/>
      <c r="AJ62" s="233"/>
      <c r="AK62" s="233">
        <f t="shared" si="28"/>
        <v>0</v>
      </c>
      <c r="AL62" s="233"/>
      <c r="AM62" s="233"/>
      <c r="AN62" s="233"/>
      <c r="AO62" s="233">
        <f t="shared" si="11"/>
        <v>0</v>
      </c>
      <c r="AP62" s="233"/>
      <c r="AQ62" s="233"/>
      <c r="AR62" s="233"/>
      <c r="AS62" s="339">
        <f t="shared" si="12"/>
        <v>0</v>
      </c>
      <c r="AT62" s="233"/>
      <c r="AU62" s="233"/>
      <c r="AV62" s="233"/>
      <c r="AW62" s="260">
        <f t="shared" si="13"/>
        <v>0</v>
      </c>
      <c r="AX62" s="235" t="s">
        <v>2334</v>
      </c>
      <c r="AY62" s="236" t="s">
        <v>822</v>
      </c>
      <c r="AZ62" s="236" t="s">
        <v>767</v>
      </c>
      <c r="BA62" s="229" t="s">
        <v>2335</v>
      </c>
      <c r="BB62" s="231">
        <v>1</v>
      </c>
      <c r="BC62" s="231">
        <v>2</v>
      </c>
      <c r="BD62" s="237" t="str">
        <f t="shared" si="14"/>
        <v>Algo Ondulado (Pendientes naturales del terreno entre 6 y 14%)</v>
      </c>
      <c r="BE62" s="231">
        <v>2</v>
      </c>
      <c r="BF62" s="237" t="str">
        <f>VLOOKUP(BE62,'Códigos 2'!$A$1:$B$12,2,FALSE)</f>
        <v xml:space="preserve">Tratamiento superficial múltiple (TSM) </v>
      </c>
      <c r="BG62" s="238">
        <v>2</v>
      </c>
      <c r="BH62" s="239">
        <v>5.8</v>
      </c>
      <c r="BI62" s="231">
        <v>0</v>
      </c>
      <c r="BJ62" s="231" t="str">
        <f t="shared" si="15"/>
        <v>No existe</v>
      </c>
      <c r="BK62" s="240">
        <v>0</v>
      </c>
      <c r="BL62" s="231">
        <v>30</v>
      </c>
      <c r="BM62" s="231">
        <v>0</v>
      </c>
      <c r="BN62" s="231">
        <v>4</v>
      </c>
      <c r="BO62" s="237" t="str">
        <f t="shared" si="16"/>
        <v>Alineamiento con algunas curvas que exigen una reducción significativa en la velocidad promedio de circulación.</v>
      </c>
      <c r="BP62" s="231">
        <v>3</v>
      </c>
      <c r="BQ62" s="237" t="str">
        <f t="shared" si="17"/>
        <v>Pendientes generalmente entre 3 y 6%, pero con una rasante ondulada y, consecuentemente, con tramos cortos de subida fuerte.</v>
      </c>
      <c r="BR62" s="231">
        <v>1</v>
      </c>
      <c r="BS62" s="231">
        <v>0</v>
      </c>
      <c r="BT62" s="237" t="b">
        <f t="shared" si="29"/>
        <v>0</v>
      </c>
      <c r="BU62" s="231">
        <v>2</v>
      </c>
      <c r="BV62" s="237" t="str">
        <f t="shared" si="19"/>
        <v>Existen muy pocas señales</v>
      </c>
      <c r="BW62" s="231">
        <v>3</v>
      </c>
      <c r="BX62" s="237" t="str">
        <f t="shared" si="20"/>
        <v>Parece que algunas alcantarillas o cunetas no tienen capacidad hidráulica suficiente, por la erosión o socavación aparente.</v>
      </c>
      <c r="BY62" s="231">
        <v>4</v>
      </c>
      <c r="BZ62" s="237" t="str">
        <f t="shared" si="21"/>
        <v>Superficie generalmente lisa, pero con unas pequeñas corrugaciones u otras irregularidades aisladas, o con baches pequeños superficiales.</v>
      </c>
      <c r="CA62" s="231">
        <v>4</v>
      </c>
      <c r="CB62" s="237" t="str">
        <f t="shared" si="22"/>
        <v>Existen huellas o corrugaciones que se derivan por debajo de la superficie de ruedo, pero que son aisladas y de poca extensión.</v>
      </c>
      <c r="CC62" s="231">
        <f t="shared" si="23"/>
        <v>0</v>
      </c>
      <c r="CD62" s="229"/>
      <c r="CE62" s="229"/>
      <c r="CF62" s="270" t="s">
        <v>2336</v>
      </c>
    </row>
    <row r="63" spans="1:84" ht="69.95" customHeight="1" thickBot="1" x14ac:dyDescent="0.2">
      <c r="A63" s="217"/>
      <c r="B63" s="269">
        <v>10421</v>
      </c>
      <c r="C63" s="231">
        <v>1</v>
      </c>
      <c r="D63" s="231">
        <v>1</v>
      </c>
      <c r="E63" s="232" t="s">
        <v>310</v>
      </c>
      <c r="F63" s="231">
        <v>2</v>
      </c>
      <c r="G63" s="231">
        <v>309</v>
      </c>
      <c r="H63" s="230" t="str">
        <f>IF(G63&lt;100,"Primaria",IF(AND(G56&gt;39,G56&lt;300),"Secundaria",IF(AND(G56&gt;299),"Terciaria")))</f>
        <v>Secundaria</v>
      </c>
      <c r="I63" s="230">
        <v>4</v>
      </c>
      <c r="J63" s="229" t="str">
        <f t="shared" si="1"/>
        <v>Red Básica de Accesso</v>
      </c>
      <c r="K63" s="260">
        <f t="shared" si="2"/>
        <v>4.375</v>
      </c>
      <c r="L63" s="234">
        <f>K63</f>
        <v>4.375</v>
      </c>
      <c r="M63" s="233"/>
      <c r="N63" s="233"/>
      <c r="O63" s="233"/>
      <c r="P63" s="260">
        <f t="shared" si="4"/>
        <v>0</v>
      </c>
      <c r="Q63" s="233">
        <v>0.16</v>
      </c>
      <c r="R63" s="233">
        <v>0.46</v>
      </c>
      <c r="S63" s="233">
        <v>0.34</v>
      </c>
      <c r="T63" s="260">
        <f t="shared" si="5"/>
        <v>0.96</v>
      </c>
      <c r="U63" s="233">
        <v>3.15</v>
      </c>
      <c r="V63" s="233"/>
      <c r="W63" s="233">
        <v>0.26500000000000001</v>
      </c>
      <c r="X63" s="233">
        <f t="shared" si="6"/>
        <v>3.415</v>
      </c>
      <c r="Y63" s="233"/>
      <c r="Z63" s="233"/>
      <c r="AA63" s="233"/>
      <c r="AB63" s="233">
        <f t="shared" si="7"/>
        <v>0</v>
      </c>
      <c r="AC63" s="233">
        <f t="shared" si="26"/>
        <v>4.375</v>
      </c>
      <c r="AD63" s="233"/>
      <c r="AE63" s="233"/>
      <c r="AF63" s="233"/>
      <c r="AG63" s="233">
        <f t="shared" si="27"/>
        <v>0</v>
      </c>
      <c r="AH63" s="233"/>
      <c r="AI63" s="233"/>
      <c r="AJ63" s="233"/>
      <c r="AK63" s="233">
        <f t="shared" si="28"/>
        <v>0</v>
      </c>
      <c r="AL63" s="233"/>
      <c r="AM63" s="233"/>
      <c r="AN63" s="233"/>
      <c r="AO63" s="233">
        <f t="shared" si="11"/>
        <v>0</v>
      </c>
      <c r="AP63" s="233"/>
      <c r="AQ63" s="233"/>
      <c r="AR63" s="233"/>
      <c r="AS63" s="339">
        <f t="shared" si="12"/>
        <v>0</v>
      </c>
      <c r="AT63" s="233"/>
      <c r="AU63" s="233"/>
      <c r="AV63" s="233"/>
      <c r="AW63" s="260">
        <f t="shared" si="13"/>
        <v>0</v>
      </c>
      <c r="AX63" s="235" t="s">
        <v>2356</v>
      </c>
      <c r="AY63" s="236" t="s">
        <v>822</v>
      </c>
      <c r="AZ63" s="236" t="s">
        <v>767</v>
      </c>
      <c r="BA63" s="229" t="s">
        <v>2357</v>
      </c>
      <c r="BB63" s="231">
        <v>0</v>
      </c>
      <c r="BC63" s="231">
        <v>3</v>
      </c>
      <c r="BD63" s="237" t="str">
        <f t="shared" si="14"/>
        <v>Muy Ondulado (Pendientes naturales del terreno entre 15 y 25%)</v>
      </c>
      <c r="BE63" s="231">
        <v>2</v>
      </c>
      <c r="BF63" s="237" t="str">
        <f>VLOOKUP(BE63,'Códigos 2'!$A$1:$B$12,2,FALSE)</f>
        <v xml:space="preserve">Tratamiento superficial múltiple (TSM) </v>
      </c>
      <c r="BG63" s="238">
        <v>1</v>
      </c>
      <c r="BH63" s="239">
        <v>3.7</v>
      </c>
      <c r="BI63" s="231">
        <v>2</v>
      </c>
      <c r="BJ63" s="231" t="str">
        <f t="shared" si="15"/>
        <v>Mejorado</v>
      </c>
      <c r="BK63" s="240">
        <v>1</v>
      </c>
      <c r="BL63" s="231">
        <v>30</v>
      </c>
      <c r="BM63" s="231">
        <v>308</v>
      </c>
      <c r="BN63" s="231">
        <v>3</v>
      </c>
      <c r="BO63" s="237" t="str">
        <f t="shared" si="16"/>
        <v>Alineamiento algo sinuoso, pero con curvas cerradas que son aparentes y consistentes con las gradientes y las demás características del camino y del terreno que se atraviesa.</v>
      </c>
      <c r="BP63" s="231">
        <v>2</v>
      </c>
      <c r="BQ63" s="237" t="str">
        <f t="shared" si="17"/>
        <v>Pendientes sostenidas entre 5 y 8% sobre una buena parte del tramo, condición que afecta en forma marcada la velocidad de recorrido y, cuando hay bastante tránsito, provoca frecuentes colas de vehículos detrás de los vehículos pesados.</v>
      </c>
      <c r="BR63" s="231">
        <v>1</v>
      </c>
      <c r="BS63" s="231">
        <v>3</v>
      </c>
      <c r="BT63" s="237" t="str">
        <f t="shared" si="29"/>
        <v>Superficie erosionada o con baches profundos sobre una buena parte de la subsección, de manera que se inhibe el uso de los espaldones en la debida forma en esa parte.</v>
      </c>
      <c r="BU63" s="231">
        <v>1</v>
      </c>
      <c r="BV63" s="237" t="str">
        <f t="shared" si="19"/>
        <v>No existen señales o son tan inadecuadas, que no proveen información útil al conductor.</v>
      </c>
      <c r="BW63" s="231">
        <v>3</v>
      </c>
      <c r="BX63" s="237" t="str">
        <f t="shared" si="20"/>
        <v>Parece que algunas alcantarillas o cunetas no tienen capacidad hidráulica suficiente, por la erosión o socavación aparente.</v>
      </c>
      <c r="BY63" s="231">
        <v>4</v>
      </c>
      <c r="BZ63" s="237" t="str">
        <f t="shared" si="21"/>
        <v>Superficie generalmente lisa, pero con unas pequeñas corrugaciones u otras irregularidades aisladas, o con baches pequeños superficiales.</v>
      </c>
      <c r="CA63" s="231">
        <v>4</v>
      </c>
      <c r="CB63" s="237" t="str">
        <f t="shared" si="22"/>
        <v>Existen huellas o corrugaciones que se derivan por debajo de la superficie de ruedo, pero que son aisladas y de poca extensión.</v>
      </c>
      <c r="CC63" s="231">
        <f t="shared" si="23"/>
        <v>0.49183749999999998</v>
      </c>
      <c r="CD63" s="229"/>
      <c r="CE63" s="229"/>
      <c r="CF63" s="270" t="s">
        <v>2358</v>
      </c>
    </row>
    <row r="64" spans="1:84" ht="69.95" customHeight="1" thickBot="1" x14ac:dyDescent="0.2">
      <c r="A64" s="217"/>
      <c r="B64" s="269">
        <v>10422</v>
      </c>
      <c r="C64" s="231">
        <v>1</v>
      </c>
      <c r="D64" s="231">
        <v>1</v>
      </c>
      <c r="E64" s="232" t="s">
        <v>310</v>
      </c>
      <c r="F64" s="231">
        <v>2</v>
      </c>
      <c r="G64" s="231">
        <v>309</v>
      </c>
      <c r="H64" s="230" t="str">
        <f>IF(G64&lt;100,"Primaria",IF(AND(G57&gt;39,G57&lt;300),"Secundaria",IF(AND(G57&gt;299),"Terciaria")))</f>
        <v>Secundaria</v>
      </c>
      <c r="I64" s="230">
        <v>4</v>
      </c>
      <c r="J64" s="229" t="str">
        <f t="shared" si="1"/>
        <v>Red Básica de Accesso</v>
      </c>
      <c r="K64" s="260">
        <f t="shared" si="2"/>
        <v>2.5049999999999999</v>
      </c>
      <c r="L64" s="234">
        <f>L63+K64</f>
        <v>6.88</v>
      </c>
      <c r="M64" s="233"/>
      <c r="N64" s="233"/>
      <c r="O64" s="233"/>
      <c r="P64" s="260">
        <f t="shared" si="4"/>
        <v>0</v>
      </c>
      <c r="Q64" s="233"/>
      <c r="R64" s="233"/>
      <c r="S64" s="233"/>
      <c r="T64" s="260">
        <f t="shared" si="5"/>
        <v>0</v>
      </c>
      <c r="U64" s="233"/>
      <c r="V64" s="233"/>
      <c r="W64" s="233"/>
      <c r="X64" s="233">
        <f t="shared" si="6"/>
        <v>0</v>
      </c>
      <c r="Y64" s="233"/>
      <c r="Z64" s="233"/>
      <c r="AA64" s="233"/>
      <c r="AB64" s="233">
        <f t="shared" si="7"/>
        <v>0</v>
      </c>
      <c r="AC64" s="233">
        <f t="shared" si="26"/>
        <v>0</v>
      </c>
      <c r="AD64" s="233"/>
      <c r="AE64" s="233"/>
      <c r="AF64" s="233">
        <v>2.5049999999999999</v>
      </c>
      <c r="AG64" s="233">
        <f t="shared" si="27"/>
        <v>2.5049999999999999</v>
      </c>
      <c r="AH64" s="233"/>
      <c r="AI64" s="233"/>
      <c r="AJ64" s="233"/>
      <c r="AK64" s="233">
        <f t="shared" si="28"/>
        <v>0</v>
      </c>
      <c r="AL64" s="233"/>
      <c r="AM64" s="233"/>
      <c r="AN64" s="233"/>
      <c r="AO64" s="233">
        <f t="shared" si="11"/>
        <v>0</v>
      </c>
      <c r="AP64" s="233"/>
      <c r="AQ64" s="233"/>
      <c r="AR64" s="233"/>
      <c r="AS64" s="339">
        <f t="shared" si="12"/>
        <v>0</v>
      </c>
      <c r="AT64" s="233"/>
      <c r="AU64" s="233"/>
      <c r="AV64" s="233"/>
      <c r="AW64" s="260">
        <f t="shared" si="13"/>
        <v>0</v>
      </c>
      <c r="AX64" s="235" t="s">
        <v>2359</v>
      </c>
      <c r="AY64" s="236" t="s">
        <v>822</v>
      </c>
      <c r="AZ64" s="236" t="s">
        <v>767</v>
      </c>
      <c r="BA64" s="251" t="s">
        <v>2360</v>
      </c>
      <c r="BB64" s="231">
        <v>0</v>
      </c>
      <c r="BC64" s="231">
        <v>3</v>
      </c>
      <c r="BD64" s="237" t="str">
        <f t="shared" si="14"/>
        <v>Muy Ondulado (Pendientes naturales del terreno entre 15 y 25%)</v>
      </c>
      <c r="BE64" s="231">
        <v>4</v>
      </c>
      <c r="BF64" s="237" t="str">
        <f>VLOOKUP(BE64,'Códigos 2'!$A$1:$B$12,2,FALSE)</f>
        <v>Lastre o grava</v>
      </c>
      <c r="BG64" s="238">
        <v>1</v>
      </c>
      <c r="BH64" s="239">
        <v>4.3</v>
      </c>
      <c r="BI64" s="231">
        <v>0</v>
      </c>
      <c r="BJ64" s="231" t="str">
        <f t="shared" si="15"/>
        <v>No existe</v>
      </c>
      <c r="BK64" s="240">
        <v>0</v>
      </c>
      <c r="BL64" s="231">
        <v>5</v>
      </c>
      <c r="BM64" s="231">
        <v>0</v>
      </c>
      <c r="BN64" s="231">
        <v>3</v>
      </c>
      <c r="BO64" s="237" t="str">
        <f t="shared" si="16"/>
        <v>Alineamiento algo sinuoso, pero con curvas cerradas que son aparentes y consistentes con las gradientes y las demás características del camino y del terreno que se atraviesa.</v>
      </c>
      <c r="BP64" s="231">
        <v>2</v>
      </c>
      <c r="BQ64" s="237" t="str">
        <f t="shared" si="17"/>
        <v>Pendientes sostenidas entre 5 y 8% sobre una buena parte del tramo, condición que afecta en forma marcada la velocidad de recorrido y, cuando hay bastante tránsito, provoca frecuentes colas de vehículos detrás de los vehículos pesados.</v>
      </c>
      <c r="BR64" s="231">
        <v>1</v>
      </c>
      <c r="BS64" s="231">
        <v>0</v>
      </c>
      <c r="BT64" s="237" t="b">
        <f t="shared" si="29"/>
        <v>0</v>
      </c>
      <c r="BU64" s="231">
        <v>1</v>
      </c>
      <c r="BV64" s="237" t="str">
        <f t="shared" si="19"/>
        <v>No existen señales o son tan inadecuadas, que no proveen información útil al conductor.</v>
      </c>
      <c r="BW64" s="231">
        <v>2</v>
      </c>
      <c r="BX64" s="237" t="str">
        <f t="shared" si="20"/>
        <v>Parece que la mayoría de las alcantarillas y cunetas son inadecuadas; o hay vados en varios sitios en vez de estructuras de drenaje.</v>
      </c>
      <c r="BY64" s="231">
        <v>2</v>
      </c>
      <c r="BZ64" s="237" t="str">
        <f t="shared" si="21"/>
        <v>Superficie muy irregular o con baches extensos y frecuentes (o material suelto, en caso de superficies no pavimentadas).</v>
      </c>
      <c r="CA64" s="231">
        <v>2</v>
      </c>
      <c r="CB64" s="237" t="str">
        <f t="shared" si="22"/>
        <v>Existen deformaciones u otras fallas de consideración sobre la mayor parte del tramo.</v>
      </c>
      <c r="CC64" s="231">
        <f t="shared" si="23"/>
        <v>0</v>
      </c>
      <c r="CD64" s="229"/>
      <c r="CE64" s="229"/>
      <c r="CF64" s="270"/>
    </row>
    <row r="65" spans="1:84" ht="69.95" customHeight="1" thickBot="1" x14ac:dyDescent="0.2">
      <c r="A65" s="217"/>
      <c r="B65" s="269">
        <v>10430</v>
      </c>
      <c r="C65" s="231">
        <v>1</v>
      </c>
      <c r="D65" s="231">
        <v>1</v>
      </c>
      <c r="E65" s="232">
        <v>3</v>
      </c>
      <c r="F65" s="231">
        <v>2</v>
      </c>
      <c r="G65" s="231">
        <v>304</v>
      </c>
      <c r="H65" s="230" t="str">
        <f t="shared" ref="H65:H79" si="32">IF(G65&lt;100,"Primaria",IF(AND(G65&gt;39,G65&lt;300),"Secundaria",IF(AND(G65&gt;299),"Terciaria")))</f>
        <v>Terciaria</v>
      </c>
      <c r="I65" s="230">
        <v>4</v>
      </c>
      <c r="J65" s="229" t="str">
        <f t="shared" si="1"/>
        <v>Red Básica de Accesso</v>
      </c>
      <c r="K65" s="260">
        <f t="shared" si="2"/>
        <v>2.0750000000000002</v>
      </c>
      <c r="L65" s="234">
        <f>K65</f>
        <v>2.0750000000000002</v>
      </c>
      <c r="M65" s="233"/>
      <c r="N65" s="233"/>
      <c r="O65" s="233"/>
      <c r="P65" s="260">
        <f t="shared" si="4"/>
        <v>0</v>
      </c>
      <c r="Q65" s="233">
        <v>1.5549999999999999</v>
      </c>
      <c r="R65" s="233"/>
      <c r="S65" s="233">
        <v>0.42499999999999999</v>
      </c>
      <c r="T65" s="260">
        <f t="shared" si="5"/>
        <v>1.98</v>
      </c>
      <c r="U65" s="233"/>
      <c r="V65" s="233"/>
      <c r="W65" s="233">
        <v>9.5000000000000001E-2</v>
      </c>
      <c r="X65" s="233">
        <f t="shared" si="6"/>
        <v>9.5000000000000001E-2</v>
      </c>
      <c r="Y65" s="233"/>
      <c r="Z65" s="233"/>
      <c r="AA65" s="233"/>
      <c r="AB65" s="233">
        <f t="shared" si="7"/>
        <v>0</v>
      </c>
      <c r="AC65" s="233">
        <f t="shared" si="26"/>
        <v>2.0750000000000002</v>
      </c>
      <c r="AD65" s="233"/>
      <c r="AE65" s="233"/>
      <c r="AF65" s="233"/>
      <c r="AG65" s="233">
        <f t="shared" si="27"/>
        <v>0</v>
      </c>
      <c r="AH65" s="233"/>
      <c r="AI65" s="233"/>
      <c r="AJ65" s="233"/>
      <c r="AK65" s="233">
        <f t="shared" si="28"/>
        <v>0</v>
      </c>
      <c r="AL65" s="233"/>
      <c r="AM65" s="233"/>
      <c r="AN65" s="233"/>
      <c r="AO65" s="233">
        <f t="shared" si="11"/>
        <v>0</v>
      </c>
      <c r="AP65" s="233"/>
      <c r="AQ65" s="233"/>
      <c r="AR65" s="233"/>
      <c r="AS65" s="339">
        <f t="shared" si="12"/>
        <v>0</v>
      </c>
      <c r="AT65" s="233"/>
      <c r="AU65" s="233"/>
      <c r="AV65" s="233"/>
      <c r="AW65" s="260">
        <f t="shared" si="13"/>
        <v>0</v>
      </c>
      <c r="AX65" s="235" t="s">
        <v>2322</v>
      </c>
      <c r="AY65" s="236" t="s">
        <v>1720</v>
      </c>
      <c r="AZ65" s="236" t="s">
        <v>473</v>
      </c>
      <c r="BA65" s="229" t="s">
        <v>2323</v>
      </c>
      <c r="BB65" s="231">
        <v>0</v>
      </c>
      <c r="BC65" s="231">
        <v>2</v>
      </c>
      <c r="BD65" s="237" t="str">
        <f t="shared" si="14"/>
        <v>Algo Ondulado (Pendientes naturales del terreno entre 6 y 14%)</v>
      </c>
      <c r="BE65" s="231">
        <v>1</v>
      </c>
      <c r="BF65" s="237" t="str">
        <f>VLOOKUP(BE65,'Códigos 2'!$A$1:$B$12,2,FALSE)</f>
        <v xml:space="preserve"> Carpeta Asfáltica (CA)</v>
      </c>
      <c r="BG65" s="238">
        <v>2</v>
      </c>
      <c r="BH65" s="239">
        <v>5.0999999999999996</v>
      </c>
      <c r="BI65" s="231">
        <v>0</v>
      </c>
      <c r="BJ65" s="231" t="str">
        <f t="shared" si="15"/>
        <v>No existe</v>
      </c>
      <c r="BK65" s="240">
        <v>0</v>
      </c>
      <c r="BL65" s="231">
        <v>40</v>
      </c>
      <c r="BM65" s="231"/>
      <c r="BN65" s="231">
        <v>3</v>
      </c>
      <c r="BO65" s="237" t="str">
        <f t="shared" si="16"/>
        <v>Alineamiento algo sinuoso, pero con curvas cerradas que son aparentes y consistentes con las gradientes y las demás características del camino y del terreno que se atraviesa.</v>
      </c>
      <c r="BP65" s="231">
        <v>3</v>
      </c>
      <c r="BQ65" s="237" t="str">
        <f t="shared" si="17"/>
        <v>Pendientes generalmente entre 3 y 6%, pero con una rasante ondulada y, consecuentemente, con tramos cortos de subida fuerte.</v>
      </c>
      <c r="BR65" s="231">
        <v>1</v>
      </c>
      <c r="BS65" s="231">
        <v>0</v>
      </c>
      <c r="BT65" s="237" t="b">
        <f t="shared" si="29"/>
        <v>0</v>
      </c>
      <c r="BU65" s="231">
        <v>3</v>
      </c>
      <c r="BV65" s="237" t="str">
        <f t="shared" si="19"/>
        <v>El señalamiento es regular en cuanto a cantidad y ubicación, siendo notable la falta de algunas señales de precaución y de guía.</v>
      </c>
      <c r="BW65" s="231">
        <v>4</v>
      </c>
      <c r="BX65" s="237" t="str">
        <f t="shared" si="20"/>
        <v>La mayoría de las alcantarillas y cunetas aparentemente funcionan bien, pero existen indicaciones en algunos sitios de que el agua se estanca.</v>
      </c>
      <c r="BY65" s="231">
        <v>4</v>
      </c>
      <c r="BZ65" s="237" t="str">
        <f t="shared" si="21"/>
        <v>Superficie generalmente lisa, pero con unas pequeñas corrugaciones u otras irregularidades aisladas, o con baches pequeños superficiales.</v>
      </c>
      <c r="CA65" s="231">
        <v>5</v>
      </c>
      <c r="CB65" s="237" t="str">
        <f t="shared" si="22"/>
        <v>No existen evidencias de fallas en la estructura del pavimento, con la posible excepción de algunas en la superficie de ruedo.</v>
      </c>
      <c r="CC65" s="231">
        <f t="shared" si="23"/>
        <v>0</v>
      </c>
      <c r="CD65" s="229" t="s">
        <v>2324</v>
      </c>
      <c r="CE65" s="229" t="s">
        <v>967</v>
      </c>
      <c r="CF65" s="270" t="s">
        <v>2325</v>
      </c>
    </row>
    <row r="66" spans="1:84" ht="69.95" customHeight="1" thickBot="1" x14ac:dyDescent="0.2">
      <c r="A66" s="217"/>
      <c r="B66" s="269">
        <v>10440</v>
      </c>
      <c r="C66" s="231">
        <v>1</v>
      </c>
      <c r="D66" s="231">
        <v>1</v>
      </c>
      <c r="E66" s="232">
        <v>9</v>
      </c>
      <c r="F66" s="231">
        <v>1</v>
      </c>
      <c r="G66" s="231">
        <v>147</v>
      </c>
      <c r="H66" s="230" t="str">
        <f t="shared" si="32"/>
        <v>Secundaria</v>
      </c>
      <c r="I66" s="230">
        <v>2</v>
      </c>
      <c r="J66" s="229" t="str">
        <f t="shared" ref="J66:J129" si="33">IF(I66=1,"Red de Alta Capacidad",IF(AND(I66=2),"Distribuidores Regionales",IF(AND(I66=3),"Conectores de Integración Territorial",IF(AND(I66=4),"Red Básica de Accesso"))))</f>
        <v>Distribuidores Regionales</v>
      </c>
      <c r="K66" s="260">
        <f t="shared" ref="K66:K129" si="34">P66+$T66+$X66+$AB66+$AG66+$AK66+$AW66+AO66+AS66</f>
        <v>1.2250000000000001</v>
      </c>
      <c r="L66" s="234">
        <f>K66</f>
        <v>1.2250000000000001</v>
      </c>
      <c r="M66" s="233"/>
      <c r="N66" s="233"/>
      <c r="O66" s="233"/>
      <c r="P66" s="260">
        <f t="shared" ref="P66:P129" si="35">SUM(M66:O66)</f>
        <v>0</v>
      </c>
      <c r="Q66" s="233">
        <v>1.2250000000000001</v>
      </c>
      <c r="R66" s="233"/>
      <c r="S66" s="233"/>
      <c r="T66" s="260">
        <f t="shared" ref="T66:T129" si="36">SUM(Q66:S66)</f>
        <v>1.2250000000000001</v>
      </c>
      <c r="U66" s="233"/>
      <c r="V66" s="233"/>
      <c r="W66" s="233"/>
      <c r="X66" s="233">
        <f t="shared" ref="X66:X129" si="37">U66+V66+W66</f>
        <v>0</v>
      </c>
      <c r="Y66" s="233"/>
      <c r="Z66" s="233"/>
      <c r="AA66" s="233"/>
      <c r="AB66" s="233">
        <f t="shared" ref="AB66:AB129" si="38">Y66+Z66+AA66</f>
        <v>0</v>
      </c>
      <c r="AC66" s="233">
        <f t="shared" ref="AC66:AC97" si="39">T66+X66+AB66</f>
        <v>1.2250000000000001</v>
      </c>
      <c r="AD66" s="233"/>
      <c r="AE66" s="233"/>
      <c r="AF66" s="233"/>
      <c r="AG66" s="233">
        <f t="shared" ref="AG66:AG97" si="40">SUM(AD66:AF66)</f>
        <v>0</v>
      </c>
      <c r="AH66" s="233"/>
      <c r="AI66" s="233"/>
      <c r="AJ66" s="233"/>
      <c r="AK66" s="233">
        <f t="shared" ref="AK66:AK97" si="41">SUM(AH66:AJ66)</f>
        <v>0</v>
      </c>
      <c r="AL66" s="233"/>
      <c r="AM66" s="233"/>
      <c r="AN66" s="233"/>
      <c r="AO66" s="233">
        <f t="shared" ref="AO66:AO129" si="42">SUM(AL66:AN66)</f>
        <v>0</v>
      </c>
      <c r="AP66" s="233"/>
      <c r="AQ66" s="233"/>
      <c r="AR66" s="233"/>
      <c r="AS66" s="339">
        <f t="shared" ref="AS66:AS129" si="43">SUM(AP66:AR66)</f>
        <v>0</v>
      </c>
      <c r="AT66" s="233"/>
      <c r="AU66" s="233"/>
      <c r="AV66" s="233"/>
      <c r="AW66" s="260">
        <f t="shared" ref="AW66:AW129" si="44">SUM(AT66:AV66)</f>
        <v>0</v>
      </c>
      <c r="AX66" s="235" t="s">
        <v>1395</v>
      </c>
      <c r="AY66" s="236" t="s">
        <v>111</v>
      </c>
      <c r="AZ66" s="236" t="s">
        <v>379</v>
      </c>
      <c r="BA66" s="229"/>
      <c r="BB66" s="231">
        <v>1</v>
      </c>
      <c r="BC66" s="231">
        <v>1</v>
      </c>
      <c r="BD66" s="237" t="str">
        <f t="shared" ref="BD66:BD129" si="45">IF(BC66=1,"Llano (Pendientes naturales del terreno entre 0 y 5%)",IF(AND(BC66=2),"Algo Ondulado (Pendientes naturales del terreno entre 6 y 14%)",IF(AND(BC66=3),"Muy Ondulado (Pendientes naturales del terreno entre 15 y 25%)",IF(AND(BC66=4),"Montañoso (Pendientes naturales del terreno mayores a 25%)"))))</f>
        <v>Llano (Pendientes naturales del terreno entre 0 y 5%)</v>
      </c>
      <c r="BE66" s="231">
        <v>1</v>
      </c>
      <c r="BF66" s="237" t="str">
        <f>VLOOKUP(BE66,'Códigos 2'!$A$1:$B$12,2,FALSE)</f>
        <v xml:space="preserve"> Carpeta Asfáltica (CA)</v>
      </c>
      <c r="BG66" s="238">
        <v>2</v>
      </c>
      <c r="BH66" s="239">
        <v>7.2</v>
      </c>
      <c r="BI66" s="231">
        <v>1</v>
      </c>
      <c r="BJ66" s="231" t="str">
        <f t="shared" ref="BJ66:BJ129" si="46">IF(BI66=0,"No existe",IF(AND(BI66=1),"Pavimentado",IF(AND(BI66=2),"Mejorado",IF(AND(BI66=3),"Tierra"))))</f>
        <v>Pavimentado</v>
      </c>
      <c r="BK66" s="240">
        <v>1.2</v>
      </c>
      <c r="BL66" s="231">
        <v>60</v>
      </c>
      <c r="BM66" s="231"/>
      <c r="BN66" s="231">
        <v>5</v>
      </c>
      <c r="BO66" s="237" t="str">
        <f t="shared" ref="BO66:BO129" si="47">IF(BN66=5,"Alineamiento recto o con curvas tan suaves que no exigen una reducción significativa en la velocidad promedio normal de recorrido.",IF(AND(BN66=4),"Alineamiento con algunas curvas que exigen una reducción significativa en la velocidad promedio de circulación.",IF(AND(BN66=3),"Alineamiento algo sinuoso, pero con curvas cerradas que son aparentes y consistentes con las gradientes y las demás características del camino y del terreno que se atraviesa.",IF(AND(BN66=2),"Curvas cerradas frecuentes y, por lo general, inconsistentes con el terreno y la clase de carretera.",IF(AND(BN66=1),"Alineamiento muy sinuoso en todo el tramo, condición que admite solamente una velocidad de circulación muy baja.")))))</f>
        <v>Alineamiento recto o con curvas tan suaves que no exigen una reducción significativa en la velocidad promedio normal de recorrido.</v>
      </c>
      <c r="BP66" s="231">
        <v>4</v>
      </c>
      <c r="BQ66" s="237" t="str">
        <f t="shared" ref="BQ66:BQ129" si="48">IF(BP66=5,"Pendientes menores del 3% en todo el tramo.",IF(AND(BP66=4),"Pendientes generalmente menores del 3% pero con algunas cuestas de corta longitud de hasta el 5%.",IF(AND(BP66=3),"Pendientes generalmente entre 3 y 6%, pero con una rasante ondulada y, consecuentemente, con tramos cortos de subida fuerte.",IF(AND(BP66=2),"Pendientes sostenidas entre 5 y 8% sobre una buena parte del tramo, condición que afecta en forma marcada la velocidad de recorrido y, cuando hay bastante tránsito, provoca frecuentes colas de vehículos detrás de los vehículos pesados.",IF(AND(BP66=1),"Pendientes sostenidas en exceso del 7% en casi todo el tramo. ")))))</f>
        <v>Pendientes generalmente menores del 3% pero con algunas cuestas de corta longitud de hasta el 5%.</v>
      </c>
      <c r="BR66" s="231">
        <v>2</v>
      </c>
      <c r="BS66" s="231">
        <v>4</v>
      </c>
      <c r="BT66" s="237" t="str">
        <f t="shared" ref="BT66:BT85" si="49">IF(BS66=5,"Superficie de los espaldones firme y regular, y donde se puede utilizar el ancho como fue construido originalmente.",IF(AND(BS66=4),"Superficie generalmente firme y utilizable en todo tiempo, pero con algunos tramos cortos en que el ancho inicial ha sido reducido por erosión u otras causas.",IF(AND(BS66=3),"Superficie erosionada o con baches profundos sobre una buena parte de la subsección, de manera que se inhibe el uso de los espaldones en la debida forma en esa parte.",IF(AND(BS66=2),"Superficie erosionada o con baches profundos, o el ancho transitable de los espaldones reducido sustancialmente, en casi toda la subsección.",IF(AND(BS66=1),"Se encuentra un desnivel peligroso entre el borde del pavimento y el espaldón, o la superficie está muy erosionada, con baches profundos o material suelto, o el ancho muy reducido del original.")))))</f>
        <v>Superficie generalmente firme y utilizable en todo tiempo, pero con algunos tramos cortos en que el ancho inicial ha sido reducido por erosión u otras causas.</v>
      </c>
      <c r="BU66" s="231">
        <v>4</v>
      </c>
      <c r="BV66" s="237" t="str">
        <f t="shared" ref="BV66:BV129" si="50">IF(BU66=5,"Las señales son completamente adecuadas en número y ubicación, ",IF(AND(BU66=4),"El señalamiento es bastante completo, faltando solamente algunas señales de guía para los usuarios que no conocen la ruta.",IF(AND(BU66=3),"El señalamiento es regular en cuanto a cantidad y ubicación, siendo notable la falta de algunas señales de precaución y de guía.",IF(AND(BU66=2),"Existen muy pocas señales",IF(AND(BU66=1),"No existen señales o son tan inadecuadas, que no proveen información útil al conductor.")))))</f>
        <v>El señalamiento es bastante completo, faltando solamente algunas señales de guía para los usuarios que no conocen la ruta.</v>
      </c>
      <c r="BW66" s="231">
        <v>5</v>
      </c>
      <c r="BX66" s="237" t="str">
        <f t="shared" ref="BX66:BX129" si="51">IF(BW66=5,"Todas las alcantarillas y cunetas están bastante limpias y funcionan debidamente.",IF(AND(BW66=4),"La mayoría de las alcantarillas y cunetas aparentemente funcionan bien, pero existen indicaciones en algunos sitios de que el agua se estanca.",IF(AND(BW66=3),"Parece que algunas alcantarillas o cunetas no tienen capacidad hidráulica suficiente, por la erosión o socavación aparente.",IF(AND(BW66=2),"Parece que la mayoría de las alcantarillas y cunetas son inadecuadas; o hay vados en varios sitios en vez de estructuras de drenaje.",IF(AND(BW66=1),"El agua escurre por la calzada durante períodos de lluvia sobre una buena parte de la sub-sección y no existen cunetas longitudinales definidas; las estructuras de drenaje no existen, o son completamente inadecuadas.")))))</f>
        <v>Todas las alcantarillas y cunetas están bastante limpias y funcionan debidamente.</v>
      </c>
      <c r="BY66" s="231">
        <v>4</v>
      </c>
      <c r="BZ66" s="237" t="str">
        <f t="shared" ref="BZ66:BZ129" si="52">IF(BY66=5,"Superficie lisa, sin baches ni irregularidades notables.",IF(AND(BY66=4),"Superficie generalmente lisa, pero con unas pequeñas corrugaciones u otras irregularidades aisladas, o con baches pequeños superficiales.",IF(AND(BY66=3),"Superficie con frecuentes baches o irregularidades .",IF(AND(BY66=2),"Superficie muy irregular o con baches extensos y frecuentes (o material suelto, en caso de superficies no pavimentadas).",IF(AND(BY66=1),"Superficie muy deteriorada o irregular (o material suelto), hasta tal grado, en casi todo el tramo.")))))</f>
        <v>Superficie generalmente lisa, pero con unas pequeñas corrugaciones u otras irregularidades aisladas, o con baches pequeños superficiales.</v>
      </c>
      <c r="CA66" s="231">
        <v>5</v>
      </c>
      <c r="CB66" s="237" t="str">
        <f t="shared" ref="CB66:CB129" si="53">IF(CA66=5,"No existen evidencias de fallas en la estructura del pavimento, con la posible excepción de algunas en la superficie de ruedo.",IF(AND(CA66=4),"Existen huellas o corrugaciones que se derivan por debajo de la superficie de ruedo, pero que son aisladas y de poca extensión.",IF(AND(CA66=3),"Existen deformaciones u otras fallas de consideración sobre una buena parte de la subsección y, aunque no son extensas todavía, parece que siguen extendiéndose.",IF(AND(CA66=2),"Existen deformaciones u otras fallas de consideración sobre la mayor parte del tramo.",IF(AND(CA66=1),"Existen corrugaciones o huellas profundas sobre casi toda la faja de ruedo del tramo, hasta tal grado que no sería factible corregir la falla de la estructura, sino que se tendría que reconstruirla completamente.")))))</f>
        <v>No existen evidencias de fallas en la estructura del pavimento, con la posible excepción de algunas en la superficie de ruedo.</v>
      </c>
      <c r="CC66" s="231">
        <f t="shared" ref="CC66:CC129" si="54">(K66*BM66)*365/1000000</f>
        <v>0</v>
      </c>
      <c r="CD66" s="229" t="s">
        <v>1396</v>
      </c>
      <c r="CE66" s="229" t="s">
        <v>162</v>
      </c>
      <c r="CF66" s="270" t="s">
        <v>1397</v>
      </c>
    </row>
    <row r="67" spans="1:84" ht="69.95" customHeight="1" thickBot="1" x14ac:dyDescent="0.2">
      <c r="A67" s="217"/>
      <c r="B67" s="269">
        <v>10450</v>
      </c>
      <c r="C67" s="231">
        <v>1</v>
      </c>
      <c r="D67" s="231">
        <v>1</v>
      </c>
      <c r="E67" s="232">
        <v>9</v>
      </c>
      <c r="F67" s="231">
        <v>3</v>
      </c>
      <c r="G67" s="231">
        <v>147</v>
      </c>
      <c r="H67" s="230" t="str">
        <f t="shared" si="32"/>
        <v>Secundaria</v>
      </c>
      <c r="I67" s="230">
        <v>2</v>
      </c>
      <c r="J67" s="229" t="str">
        <f t="shared" si="33"/>
        <v>Distribuidores Regionales</v>
      </c>
      <c r="K67" s="260">
        <f t="shared" si="34"/>
        <v>2.4950000000000001</v>
      </c>
      <c r="L67" s="234">
        <f>L66+K67</f>
        <v>3.72</v>
      </c>
      <c r="M67" s="233"/>
      <c r="N67" s="233"/>
      <c r="O67" s="233"/>
      <c r="P67" s="260">
        <f t="shared" si="35"/>
        <v>0</v>
      </c>
      <c r="Q67" s="233">
        <v>2.4950000000000001</v>
      </c>
      <c r="R67" s="233"/>
      <c r="S67" s="233"/>
      <c r="T67" s="260">
        <f t="shared" si="36"/>
        <v>2.4950000000000001</v>
      </c>
      <c r="U67" s="233"/>
      <c r="V67" s="233"/>
      <c r="W67" s="233"/>
      <c r="X67" s="233">
        <f t="shared" si="37"/>
        <v>0</v>
      </c>
      <c r="Y67" s="233"/>
      <c r="Z67" s="233"/>
      <c r="AA67" s="233"/>
      <c r="AB67" s="233">
        <f t="shared" si="38"/>
        <v>0</v>
      </c>
      <c r="AC67" s="233">
        <f t="shared" si="39"/>
        <v>2.4950000000000001</v>
      </c>
      <c r="AD67" s="233"/>
      <c r="AE67" s="233"/>
      <c r="AF67" s="233"/>
      <c r="AG67" s="233">
        <f t="shared" si="40"/>
        <v>0</v>
      </c>
      <c r="AH67" s="233"/>
      <c r="AI67" s="233"/>
      <c r="AJ67" s="233"/>
      <c r="AK67" s="233">
        <f t="shared" si="41"/>
        <v>0</v>
      </c>
      <c r="AL67" s="233"/>
      <c r="AM67" s="233"/>
      <c r="AN67" s="233"/>
      <c r="AO67" s="233">
        <f t="shared" si="42"/>
        <v>0</v>
      </c>
      <c r="AP67" s="233"/>
      <c r="AQ67" s="233"/>
      <c r="AR67" s="233"/>
      <c r="AS67" s="339">
        <f t="shared" si="43"/>
        <v>0</v>
      </c>
      <c r="AT67" s="233"/>
      <c r="AU67" s="233"/>
      <c r="AV67" s="233"/>
      <c r="AW67" s="260">
        <f t="shared" si="44"/>
        <v>0</v>
      </c>
      <c r="AX67" s="235" t="s">
        <v>1398</v>
      </c>
      <c r="AY67" s="236" t="s">
        <v>111</v>
      </c>
      <c r="AZ67" s="236" t="s">
        <v>379</v>
      </c>
      <c r="BA67" s="229" t="s">
        <v>1394</v>
      </c>
      <c r="BB67" s="231">
        <v>0</v>
      </c>
      <c r="BC67" s="231">
        <v>1</v>
      </c>
      <c r="BD67" s="237" t="str">
        <f t="shared" si="45"/>
        <v>Llano (Pendientes naturales del terreno entre 0 y 5%)</v>
      </c>
      <c r="BE67" s="231">
        <v>1</v>
      </c>
      <c r="BF67" s="237" t="str">
        <f>VLOOKUP(BE67,'Códigos 2'!$A$1:$B$12,2,FALSE)</f>
        <v xml:space="preserve"> Carpeta Asfáltica (CA)</v>
      </c>
      <c r="BG67" s="238">
        <v>3</v>
      </c>
      <c r="BH67" s="239">
        <v>9.8000000000000007</v>
      </c>
      <c r="BI67" s="231">
        <v>0</v>
      </c>
      <c r="BJ67" s="231" t="str">
        <f t="shared" si="46"/>
        <v>No existe</v>
      </c>
      <c r="BK67" s="240">
        <v>0</v>
      </c>
      <c r="BL67" s="231">
        <v>60</v>
      </c>
      <c r="BM67" s="231"/>
      <c r="BN67" s="231">
        <v>5</v>
      </c>
      <c r="BO67" s="237" t="str">
        <f t="shared" si="47"/>
        <v>Alineamiento recto o con curvas tan suaves que no exigen una reducción significativa en la velocidad promedio normal de recorrido.</v>
      </c>
      <c r="BP67" s="231">
        <v>4</v>
      </c>
      <c r="BQ67" s="237" t="str">
        <f t="shared" si="48"/>
        <v>Pendientes generalmente menores del 3% pero con algunas cuestas de corta longitud de hasta el 5%.</v>
      </c>
      <c r="BR67" s="231">
        <v>5</v>
      </c>
      <c r="BS67" s="231">
        <v>0</v>
      </c>
      <c r="BT67" s="237" t="b">
        <f t="shared" si="49"/>
        <v>0</v>
      </c>
      <c r="BU67" s="231">
        <v>4</v>
      </c>
      <c r="BV67" s="237" t="str">
        <f t="shared" si="50"/>
        <v>El señalamiento es bastante completo, faltando solamente algunas señales de guía para los usuarios que no conocen la ruta.</v>
      </c>
      <c r="BW67" s="231">
        <v>5</v>
      </c>
      <c r="BX67" s="237" t="str">
        <f t="shared" si="51"/>
        <v>Todas las alcantarillas y cunetas están bastante limpias y funcionan debidamente.</v>
      </c>
      <c r="BY67" s="231">
        <v>4</v>
      </c>
      <c r="BZ67" s="237" t="str">
        <f t="shared" si="52"/>
        <v>Superficie generalmente lisa, pero con unas pequeñas corrugaciones u otras irregularidades aisladas, o con baches pequeños superficiales.</v>
      </c>
      <c r="CA67" s="231">
        <v>5</v>
      </c>
      <c r="CB67" s="237" t="str">
        <f t="shared" si="53"/>
        <v>No existen evidencias de fallas en la estructura del pavimento, con la posible excepción de algunas en la superficie de ruedo.</v>
      </c>
      <c r="CC67" s="231">
        <f t="shared" si="54"/>
        <v>0</v>
      </c>
      <c r="CD67" s="229" t="s">
        <v>1399</v>
      </c>
      <c r="CE67" s="229" t="s">
        <v>162</v>
      </c>
      <c r="CF67" s="270" t="s">
        <v>1400</v>
      </c>
    </row>
    <row r="68" spans="1:84" ht="69.95" customHeight="1" thickBot="1" x14ac:dyDescent="0.2">
      <c r="A68" s="217"/>
      <c r="B68" s="269">
        <v>10460</v>
      </c>
      <c r="C68" s="231">
        <v>1</v>
      </c>
      <c r="D68" s="231">
        <v>1</v>
      </c>
      <c r="E68" s="232">
        <v>2</v>
      </c>
      <c r="F68" s="231">
        <v>3</v>
      </c>
      <c r="G68" s="231">
        <v>121</v>
      </c>
      <c r="H68" s="230" t="str">
        <f t="shared" si="32"/>
        <v>Secundaria</v>
      </c>
      <c r="I68" s="230">
        <v>2</v>
      </c>
      <c r="J68" s="229" t="str">
        <f t="shared" si="33"/>
        <v>Distribuidores Regionales</v>
      </c>
      <c r="K68" s="260">
        <f t="shared" si="34"/>
        <v>3.54</v>
      </c>
      <c r="L68" s="234">
        <f>K68</f>
        <v>3.54</v>
      </c>
      <c r="M68" s="233"/>
      <c r="N68" s="233"/>
      <c r="O68" s="233"/>
      <c r="P68" s="260">
        <f t="shared" si="35"/>
        <v>0</v>
      </c>
      <c r="Q68" s="233"/>
      <c r="R68" s="233">
        <v>1.835</v>
      </c>
      <c r="S68" s="233">
        <v>1.7050000000000001</v>
      </c>
      <c r="T68" s="260">
        <f t="shared" si="36"/>
        <v>3.54</v>
      </c>
      <c r="U68" s="233"/>
      <c r="V68" s="233"/>
      <c r="W68" s="233"/>
      <c r="X68" s="233">
        <f t="shared" si="37"/>
        <v>0</v>
      </c>
      <c r="Y68" s="233"/>
      <c r="Z68" s="233"/>
      <c r="AA68" s="233"/>
      <c r="AB68" s="233">
        <f t="shared" si="38"/>
        <v>0</v>
      </c>
      <c r="AC68" s="233">
        <f t="shared" si="39"/>
        <v>3.54</v>
      </c>
      <c r="AD68" s="233"/>
      <c r="AE68" s="233"/>
      <c r="AF68" s="233"/>
      <c r="AG68" s="233">
        <f t="shared" si="40"/>
        <v>0</v>
      </c>
      <c r="AH68" s="233"/>
      <c r="AI68" s="233"/>
      <c r="AJ68" s="233"/>
      <c r="AK68" s="233">
        <f t="shared" si="41"/>
        <v>0</v>
      </c>
      <c r="AL68" s="233"/>
      <c r="AM68" s="233"/>
      <c r="AN68" s="233"/>
      <c r="AO68" s="233">
        <f t="shared" si="42"/>
        <v>0</v>
      </c>
      <c r="AP68" s="233"/>
      <c r="AQ68" s="233"/>
      <c r="AR68" s="233"/>
      <c r="AS68" s="339">
        <f t="shared" si="43"/>
        <v>0</v>
      </c>
      <c r="AT68" s="233"/>
      <c r="AU68" s="233"/>
      <c r="AV68" s="233"/>
      <c r="AW68" s="260">
        <f t="shared" si="44"/>
        <v>0</v>
      </c>
      <c r="AX68" s="235" t="s">
        <v>1016</v>
      </c>
      <c r="AY68" s="236" t="s">
        <v>111</v>
      </c>
      <c r="AZ68" s="236" t="s">
        <v>379</v>
      </c>
      <c r="BA68" s="229" t="s">
        <v>1017</v>
      </c>
      <c r="BB68" s="231">
        <v>0</v>
      </c>
      <c r="BC68" s="231">
        <v>2</v>
      </c>
      <c r="BD68" s="237" t="str">
        <f t="shared" si="45"/>
        <v>Algo Ondulado (Pendientes naturales del terreno entre 6 y 14%)</v>
      </c>
      <c r="BE68" s="231">
        <v>1</v>
      </c>
      <c r="BF68" s="237" t="str">
        <f>VLOOKUP(BE68,'Códigos 2'!$A$1:$B$12,2,FALSE)</f>
        <v xml:space="preserve"> Carpeta Asfáltica (CA)</v>
      </c>
      <c r="BG68" s="238">
        <v>2</v>
      </c>
      <c r="BH68" s="239">
        <v>6.7</v>
      </c>
      <c r="BI68" s="231">
        <v>0</v>
      </c>
      <c r="BJ68" s="231" t="str">
        <f t="shared" si="46"/>
        <v>No existe</v>
      </c>
      <c r="BK68" s="240">
        <v>0</v>
      </c>
      <c r="BL68" s="231">
        <v>40</v>
      </c>
      <c r="BM68" s="231"/>
      <c r="BN68" s="231">
        <v>4</v>
      </c>
      <c r="BO68" s="237" t="str">
        <f t="shared" si="47"/>
        <v>Alineamiento con algunas curvas que exigen una reducción significativa en la velocidad promedio de circulación.</v>
      </c>
      <c r="BP68" s="231">
        <v>3</v>
      </c>
      <c r="BQ68" s="237" t="str">
        <f t="shared" si="48"/>
        <v>Pendientes generalmente entre 3 y 6%, pero con una rasante ondulada y, consecuentemente, con tramos cortos de subida fuerte.</v>
      </c>
      <c r="BR68" s="231">
        <v>1</v>
      </c>
      <c r="BS68" s="231">
        <v>0</v>
      </c>
      <c r="BT68" s="237" t="b">
        <f t="shared" si="49"/>
        <v>0</v>
      </c>
      <c r="BU68" s="231">
        <v>3</v>
      </c>
      <c r="BV68" s="237" t="str">
        <f t="shared" si="50"/>
        <v>El señalamiento es regular en cuanto a cantidad y ubicación, siendo notable la falta de algunas señales de precaución y de guía.</v>
      </c>
      <c r="BW68" s="231">
        <v>4</v>
      </c>
      <c r="BX68" s="237" t="str">
        <f t="shared" si="51"/>
        <v>La mayoría de las alcantarillas y cunetas aparentemente funcionan bien, pero existen indicaciones en algunos sitios de que el agua se estanca.</v>
      </c>
      <c r="BY68" s="231">
        <v>2</v>
      </c>
      <c r="BZ68" s="237" t="str">
        <f t="shared" si="52"/>
        <v>Superficie muy irregular o con baches extensos y frecuentes (o material suelto, en caso de superficies no pavimentadas).</v>
      </c>
      <c r="CA68" s="231">
        <v>4</v>
      </c>
      <c r="CB68" s="237" t="str">
        <f t="shared" si="53"/>
        <v>Existen huellas o corrugaciones que se derivan por debajo de la superficie de ruedo, pero que son aisladas y de poca extensión.</v>
      </c>
      <c r="CC68" s="231">
        <f t="shared" si="54"/>
        <v>0</v>
      </c>
      <c r="CD68" s="229" t="s">
        <v>1018</v>
      </c>
      <c r="CE68" s="229" t="s">
        <v>555</v>
      </c>
      <c r="CF68" s="270" t="s">
        <v>1019</v>
      </c>
    </row>
    <row r="69" spans="1:84" ht="69.95" customHeight="1" thickBot="1" x14ac:dyDescent="0.2">
      <c r="A69" s="217"/>
      <c r="B69" s="269">
        <v>10470</v>
      </c>
      <c r="C69" s="231">
        <v>1</v>
      </c>
      <c r="D69" s="231">
        <v>1</v>
      </c>
      <c r="E69" s="232">
        <v>9</v>
      </c>
      <c r="F69" s="231">
        <v>1</v>
      </c>
      <c r="G69" s="231">
        <v>121</v>
      </c>
      <c r="H69" s="230" t="str">
        <f t="shared" si="32"/>
        <v>Secundaria</v>
      </c>
      <c r="I69" s="230">
        <v>2</v>
      </c>
      <c r="J69" s="229" t="str">
        <f t="shared" si="33"/>
        <v>Distribuidores Regionales</v>
      </c>
      <c r="K69" s="260">
        <f t="shared" si="34"/>
        <v>3.1999999999999997</v>
      </c>
      <c r="L69" s="234">
        <f>L68+K69</f>
        <v>6.74</v>
      </c>
      <c r="M69" s="233"/>
      <c r="N69" s="233"/>
      <c r="O69" s="233"/>
      <c r="P69" s="260">
        <f t="shared" si="35"/>
        <v>0</v>
      </c>
      <c r="Q69" s="233"/>
      <c r="R69" s="233">
        <v>2.9</v>
      </c>
      <c r="S69" s="233">
        <v>0.3</v>
      </c>
      <c r="T69" s="260">
        <f t="shared" si="36"/>
        <v>3.1999999999999997</v>
      </c>
      <c r="U69" s="233"/>
      <c r="V69" s="233"/>
      <c r="W69" s="233"/>
      <c r="X69" s="233">
        <f t="shared" si="37"/>
        <v>0</v>
      </c>
      <c r="Y69" s="233"/>
      <c r="Z69" s="233"/>
      <c r="AA69" s="233"/>
      <c r="AB69" s="233">
        <f t="shared" si="38"/>
        <v>0</v>
      </c>
      <c r="AC69" s="233">
        <f t="shared" si="39"/>
        <v>3.1999999999999997</v>
      </c>
      <c r="AD69" s="233"/>
      <c r="AE69" s="233"/>
      <c r="AF69" s="233"/>
      <c r="AG69" s="233">
        <f t="shared" si="40"/>
        <v>0</v>
      </c>
      <c r="AH69" s="233"/>
      <c r="AI69" s="233"/>
      <c r="AJ69" s="233"/>
      <c r="AK69" s="233">
        <f t="shared" si="41"/>
        <v>0</v>
      </c>
      <c r="AL69" s="233"/>
      <c r="AM69" s="233"/>
      <c r="AN69" s="233"/>
      <c r="AO69" s="233">
        <f t="shared" si="42"/>
        <v>0</v>
      </c>
      <c r="AP69" s="233"/>
      <c r="AQ69" s="233"/>
      <c r="AR69" s="233"/>
      <c r="AS69" s="339">
        <f t="shared" si="43"/>
        <v>0</v>
      </c>
      <c r="AT69" s="233"/>
      <c r="AU69" s="233"/>
      <c r="AV69" s="233"/>
      <c r="AW69" s="260">
        <f t="shared" si="44"/>
        <v>0</v>
      </c>
      <c r="AX69" s="235" t="s">
        <v>1023</v>
      </c>
      <c r="AY69" s="236" t="s">
        <v>111</v>
      </c>
      <c r="AZ69" s="236" t="s">
        <v>379</v>
      </c>
      <c r="BA69" s="229" t="s">
        <v>1024</v>
      </c>
      <c r="BB69" s="231">
        <v>1</v>
      </c>
      <c r="BC69" s="231">
        <v>2</v>
      </c>
      <c r="BD69" s="237" t="str">
        <f t="shared" si="45"/>
        <v>Algo Ondulado (Pendientes naturales del terreno entre 6 y 14%)</v>
      </c>
      <c r="BE69" s="231">
        <v>1</v>
      </c>
      <c r="BF69" s="237" t="str">
        <f>VLOOKUP(BE69,'Códigos 2'!$A$1:$B$12,2,FALSE)</f>
        <v xml:space="preserve"> Carpeta Asfáltica (CA)</v>
      </c>
      <c r="BG69" s="238">
        <v>2</v>
      </c>
      <c r="BH69" s="239">
        <v>6</v>
      </c>
      <c r="BI69" s="231">
        <v>0</v>
      </c>
      <c r="BJ69" s="231" t="str">
        <f t="shared" si="46"/>
        <v>No existe</v>
      </c>
      <c r="BK69" s="240">
        <v>0</v>
      </c>
      <c r="BL69" s="231">
        <v>40</v>
      </c>
      <c r="BM69" s="231"/>
      <c r="BN69" s="231">
        <v>4</v>
      </c>
      <c r="BO69" s="237" t="str">
        <f t="shared" si="47"/>
        <v>Alineamiento con algunas curvas que exigen una reducción significativa en la velocidad promedio de circulación.</v>
      </c>
      <c r="BP69" s="231">
        <v>3</v>
      </c>
      <c r="BQ69" s="237" t="str">
        <f t="shared" si="48"/>
        <v>Pendientes generalmente entre 3 y 6%, pero con una rasante ondulada y, consecuentemente, con tramos cortos de subida fuerte.</v>
      </c>
      <c r="BR69" s="231">
        <v>2</v>
      </c>
      <c r="BS69" s="231">
        <v>0</v>
      </c>
      <c r="BT69" s="237" t="b">
        <f t="shared" si="49"/>
        <v>0</v>
      </c>
      <c r="BU69" s="231">
        <v>3</v>
      </c>
      <c r="BV69" s="237" t="str">
        <f t="shared" si="50"/>
        <v>El señalamiento es regular en cuanto a cantidad y ubicación, siendo notable la falta de algunas señales de precaución y de guía.</v>
      </c>
      <c r="BW69" s="231">
        <v>4</v>
      </c>
      <c r="BX69" s="237" t="str">
        <f t="shared" si="51"/>
        <v>La mayoría de las alcantarillas y cunetas aparentemente funcionan bien, pero existen indicaciones en algunos sitios de que el agua se estanca.</v>
      </c>
      <c r="BY69" s="231">
        <v>3</v>
      </c>
      <c r="BZ69" s="237" t="str">
        <f t="shared" si="52"/>
        <v>Superficie con frecuentes baches o irregularidades .</v>
      </c>
      <c r="CA69" s="231">
        <v>5</v>
      </c>
      <c r="CB69" s="237" t="str">
        <f t="shared" si="53"/>
        <v>No existen evidencias de fallas en la estructura del pavimento, con la posible excepción de algunas en la superficie de ruedo.</v>
      </c>
      <c r="CC69" s="231">
        <f t="shared" si="54"/>
        <v>0</v>
      </c>
      <c r="CD69" s="229" t="s">
        <v>1025</v>
      </c>
      <c r="CE69" s="229" t="s">
        <v>555</v>
      </c>
      <c r="CF69" s="270" t="s">
        <v>1026</v>
      </c>
    </row>
    <row r="70" spans="1:84" ht="69.95" customHeight="1" thickBot="1" x14ac:dyDescent="0.2">
      <c r="A70" s="217"/>
      <c r="B70" s="269">
        <v>10480</v>
      </c>
      <c r="C70" s="231">
        <v>1</v>
      </c>
      <c r="D70" s="231">
        <v>1</v>
      </c>
      <c r="E70" s="232">
        <v>9</v>
      </c>
      <c r="F70" s="231">
        <v>5</v>
      </c>
      <c r="G70" s="231">
        <v>121</v>
      </c>
      <c r="H70" s="230" t="str">
        <f t="shared" si="32"/>
        <v>Secundaria</v>
      </c>
      <c r="I70" s="230">
        <v>2</v>
      </c>
      <c r="J70" s="229" t="str">
        <f t="shared" si="33"/>
        <v>Distribuidores Regionales</v>
      </c>
      <c r="K70" s="260">
        <f t="shared" si="34"/>
        <v>1.855</v>
      </c>
      <c r="L70" s="234">
        <f>L69+K70</f>
        <v>8.5950000000000006</v>
      </c>
      <c r="M70" s="233"/>
      <c r="N70" s="233"/>
      <c r="O70" s="233"/>
      <c r="P70" s="260">
        <f t="shared" si="35"/>
        <v>0</v>
      </c>
      <c r="Q70" s="233">
        <v>0.4</v>
      </c>
      <c r="R70" s="233">
        <v>1.4550000000000001</v>
      </c>
      <c r="S70" s="233"/>
      <c r="T70" s="260">
        <f t="shared" si="36"/>
        <v>1.855</v>
      </c>
      <c r="U70" s="233"/>
      <c r="V70" s="233"/>
      <c r="W70" s="233"/>
      <c r="X70" s="233">
        <f t="shared" si="37"/>
        <v>0</v>
      </c>
      <c r="Y70" s="233"/>
      <c r="Z70" s="233"/>
      <c r="AA70" s="233"/>
      <c r="AB70" s="233">
        <f t="shared" si="38"/>
        <v>0</v>
      </c>
      <c r="AC70" s="233">
        <f t="shared" si="39"/>
        <v>1.855</v>
      </c>
      <c r="AD70" s="233"/>
      <c r="AE70" s="233"/>
      <c r="AF70" s="233"/>
      <c r="AG70" s="233">
        <f t="shared" si="40"/>
        <v>0</v>
      </c>
      <c r="AH70" s="233"/>
      <c r="AI70" s="233"/>
      <c r="AJ70" s="233"/>
      <c r="AK70" s="233">
        <f t="shared" si="41"/>
        <v>0</v>
      </c>
      <c r="AL70" s="233"/>
      <c r="AM70" s="233"/>
      <c r="AN70" s="233"/>
      <c r="AO70" s="233">
        <f t="shared" si="42"/>
        <v>0</v>
      </c>
      <c r="AP70" s="233"/>
      <c r="AQ70" s="233"/>
      <c r="AR70" s="233"/>
      <c r="AS70" s="339">
        <f t="shared" si="43"/>
        <v>0</v>
      </c>
      <c r="AT70" s="233"/>
      <c r="AU70" s="233"/>
      <c r="AV70" s="233"/>
      <c r="AW70" s="260">
        <f t="shared" si="44"/>
        <v>0</v>
      </c>
      <c r="AX70" s="235" t="s">
        <v>1027</v>
      </c>
      <c r="AY70" s="236" t="s">
        <v>111</v>
      </c>
      <c r="AZ70" s="236" t="s">
        <v>379</v>
      </c>
      <c r="BA70" s="229" t="s">
        <v>1024</v>
      </c>
      <c r="BB70" s="231">
        <v>1</v>
      </c>
      <c r="BC70" s="231">
        <v>3</v>
      </c>
      <c r="BD70" s="237" t="str">
        <f t="shared" si="45"/>
        <v>Muy Ondulado (Pendientes naturales del terreno entre 15 y 25%)</v>
      </c>
      <c r="BE70" s="231">
        <v>1</v>
      </c>
      <c r="BF70" s="237" t="str">
        <f>VLOOKUP(BE70,'Códigos 2'!$A$1:$B$12,2,FALSE)</f>
        <v xml:space="preserve"> Carpeta Asfáltica (CA)</v>
      </c>
      <c r="BG70" s="238">
        <v>2</v>
      </c>
      <c r="BH70" s="239">
        <v>5.5</v>
      </c>
      <c r="BI70" s="231">
        <v>0</v>
      </c>
      <c r="BJ70" s="231" t="str">
        <f t="shared" si="46"/>
        <v>No existe</v>
      </c>
      <c r="BK70" s="240">
        <v>0</v>
      </c>
      <c r="BL70" s="231">
        <v>40</v>
      </c>
      <c r="BM70" s="231"/>
      <c r="BN70" s="231">
        <v>3</v>
      </c>
      <c r="BO70" s="237" t="str">
        <f t="shared" si="47"/>
        <v>Alineamiento algo sinuoso, pero con curvas cerradas que son aparentes y consistentes con las gradientes y las demás características del camino y del terreno que se atraviesa.</v>
      </c>
      <c r="BP70" s="231">
        <v>2</v>
      </c>
      <c r="BQ70" s="237" t="str">
        <f t="shared" si="48"/>
        <v>Pendientes sostenidas entre 5 y 8% sobre una buena parte del tramo, condición que afecta en forma marcada la velocidad de recorrido y, cuando hay bastante tránsito, provoca frecuentes colas de vehículos detrás de los vehículos pesados.</v>
      </c>
      <c r="BR70" s="231">
        <v>1</v>
      </c>
      <c r="BS70" s="231">
        <v>0</v>
      </c>
      <c r="BT70" s="237" t="b">
        <f t="shared" si="49"/>
        <v>0</v>
      </c>
      <c r="BU70" s="231">
        <v>3</v>
      </c>
      <c r="BV70" s="237" t="str">
        <f t="shared" si="50"/>
        <v>El señalamiento es regular en cuanto a cantidad y ubicación, siendo notable la falta de algunas señales de precaución y de guía.</v>
      </c>
      <c r="BW70" s="231">
        <v>4</v>
      </c>
      <c r="BX70" s="237" t="str">
        <f t="shared" si="51"/>
        <v>La mayoría de las alcantarillas y cunetas aparentemente funcionan bien, pero existen indicaciones en algunos sitios de que el agua se estanca.</v>
      </c>
      <c r="BY70" s="231">
        <v>3</v>
      </c>
      <c r="BZ70" s="237" t="str">
        <f t="shared" si="52"/>
        <v>Superficie con frecuentes baches o irregularidades .</v>
      </c>
      <c r="CA70" s="231">
        <v>5</v>
      </c>
      <c r="CB70" s="237" t="str">
        <f t="shared" si="53"/>
        <v>No existen evidencias de fallas en la estructura del pavimento, con la posible excepción de algunas en la superficie de ruedo.</v>
      </c>
      <c r="CC70" s="231">
        <f t="shared" si="54"/>
        <v>0</v>
      </c>
      <c r="CD70" s="229"/>
      <c r="CE70" s="229"/>
      <c r="CF70" s="270"/>
    </row>
    <row r="71" spans="1:84" ht="69.95" customHeight="1" thickBot="1" x14ac:dyDescent="0.2">
      <c r="A71" s="217"/>
      <c r="B71" s="269">
        <v>10491</v>
      </c>
      <c r="C71" s="231">
        <v>1</v>
      </c>
      <c r="D71" s="231">
        <v>1</v>
      </c>
      <c r="E71" s="232">
        <v>7</v>
      </c>
      <c r="F71" s="231">
        <v>1</v>
      </c>
      <c r="G71" s="231">
        <v>239</v>
      </c>
      <c r="H71" s="230" t="str">
        <f t="shared" si="32"/>
        <v>Secundaria</v>
      </c>
      <c r="I71" s="230">
        <v>2</v>
      </c>
      <c r="J71" s="229" t="str">
        <f t="shared" si="33"/>
        <v>Distribuidores Regionales</v>
      </c>
      <c r="K71" s="260">
        <f t="shared" si="34"/>
        <v>12.33</v>
      </c>
      <c r="L71" s="234">
        <f>K71</f>
        <v>12.33</v>
      </c>
      <c r="M71" s="233"/>
      <c r="N71" s="233"/>
      <c r="O71" s="233"/>
      <c r="P71" s="260">
        <f t="shared" si="35"/>
        <v>0</v>
      </c>
      <c r="Q71" s="233">
        <v>3.15</v>
      </c>
      <c r="R71" s="233">
        <v>5.0750000000000002</v>
      </c>
      <c r="S71" s="233">
        <v>4.1050000000000004</v>
      </c>
      <c r="T71" s="260">
        <f t="shared" si="36"/>
        <v>12.33</v>
      </c>
      <c r="U71" s="233"/>
      <c r="V71" s="233"/>
      <c r="W71" s="233"/>
      <c r="X71" s="233">
        <f t="shared" si="37"/>
        <v>0</v>
      </c>
      <c r="Y71" s="233"/>
      <c r="Z71" s="233"/>
      <c r="AA71" s="233"/>
      <c r="AB71" s="233">
        <f t="shared" si="38"/>
        <v>0</v>
      </c>
      <c r="AC71" s="233">
        <f t="shared" si="39"/>
        <v>12.33</v>
      </c>
      <c r="AD71" s="233"/>
      <c r="AE71" s="233"/>
      <c r="AF71" s="233"/>
      <c r="AG71" s="233">
        <f t="shared" si="40"/>
        <v>0</v>
      </c>
      <c r="AH71" s="233"/>
      <c r="AI71" s="233"/>
      <c r="AJ71" s="233"/>
      <c r="AK71" s="233">
        <f t="shared" si="41"/>
        <v>0</v>
      </c>
      <c r="AL71" s="233"/>
      <c r="AM71" s="233"/>
      <c r="AN71" s="233"/>
      <c r="AO71" s="233">
        <f t="shared" si="42"/>
        <v>0</v>
      </c>
      <c r="AP71" s="233"/>
      <c r="AQ71" s="233"/>
      <c r="AR71" s="233"/>
      <c r="AS71" s="339">
        <f t="shared" si="43"/>
        <v>0</v>
      </c>
      <c r="AT71" s="233"/>
      <c r="AU71" s="233"/>
      <c r="AV71" s="233"/>
      <c r="AW71" s="260">
        <f t="shared" si="44"/>
        <v>0</v>
      </c>
      <c r="AX71" s="235" t="s">
        <v>2120</v>
      </c>
      <c r="AY71" s="236" t="s">
        <v>1208</v>
      </c>
      <c r="AZ71" s="236" t="s">
        <v>637</v>
      </c>
      <c r="BA71" s="229" t="s">
        <v>2121</v>
      </c>
      <c r="BB71" s="231">
        <v>1</v>
      </c>
      <c r="BC71" s="231">
        <v>4</v>
      </c>
      <c r="BD71" s="237" t="str">
        <f t="shared" si="45"/>
        <v>Montañoso (Pendientes naturales del terreno mayores a 25%)</v>
      </c>
      <c r="BE71" s="231">
        <v>1</v>
      </c>
      <c r="BF71" s="237" t="str">
        <f>VLOOKUP(BE71,'Códigos 2'!$A$1:$B$12,2,FALSE)</f>
        <v xml:space="preserve"> Carpeta Asfáltica (CA)</v>
      </c>
      <c r="BG71" s="238">
        <v>2</v>
      </c>
      <c r="BH71" s="239">
        <v>6.3</v>
      </c>
      <c r="BI71" s="231">
        <v>0</v>
      </c>
      <c r="BJ71" s="231" t="str">
        <f t="shared" si="46"/>
        <v>No existe</v>
      </c>
      <c r="BK71" s="240">
        <v>0</v>
      </c>
      <c r="BL71" s="231">
        <v>50</v>
      </c>
      <c r="BM71" s="231"/>
      <c r="BN71" s="231">
        <v>2</v>
      </c>
      <c r="BO71" s="237" t="str">
        <f t="shared" si="47"/>
        <v>Curvas cerradas frecuentes y, por lo general, inconsistentes con el terreno y la clase de carretera.</v>
      </c>
      <c r="BP71" s="231">
        <v>1</v>
      </c>
      <c r="BQ71" s="237" t="str">
        <f t="shared" si="48"/>
        <v xml:space="preserve">Pendientes sostenidas en exceso del 7% en casi todo el tramo. </v>
      </c>
      <c r="BR71" s="231">
        <v>1</v>
      </c>
      <c r="BS71" s="231">
        <v>0</v>
      </c>
      <c r="BT71" s="237" t="b">
        <f t="shared" si="49"/>
        <v>0</v>
      </c>
      <c r="BU71" s="231">
        <v>5</v>
      </c>
      <c r="BV71" s="237" t="str">
        <f t="shared" si="50"/>
        <v xml:space="preserve">Las señales son completamente adecuadas en número y ubicación, </v>
      </c>
      <c r="BW71" s="231">
        <v>4</v>
      </c>
      <c r="BX71" s="237" t="str">
        <f t="shared" si="51"/>
        <v>La mayoría de las alcantarillas y cunetas aparentemente funcionan bien, pero existen indicaciones en algunos sitios de que el agua se estanca.</v>
      </c>
      <c r="BY71" s="231">
        <v>3</v>
      </c>
      <c r="BZ71" s="237" t="str">
        <f t="shared" si="52"/>
        <v>Superficie con frecuentes baches o irregularidades .</v>
      </c>
      <c r="CA71" s="231">
        <v>4</v>
      </c>
      <c r="CB71" s="237" t="str">
        <f t="shared" si="53"/>
        <v>Existen huellas o corrugaciones que se derivan por debajo de la superficie de ruedo, pero que son aisladas y de poca extensión.</v>
      </c>
      <c r="CC71" s="231">
        <f t="shared" si="54"/>
        <v>0</v>
      </c>
      <c r="CD71" s="229" t="s">
        <v>2122</v>
      </c>
      <c r="CE71" s="229" t="s">
        <v>555</v>
      </c>
      <c r="CF71" s="270" t="s">
        <v>2123</v>
      </c>
    </row>
    <row r="72" spans="1:84" ht="69.95" customHeight="1" thickBot="1" x14ac:dyDescent="0.2">
      <c r="A72" s="217"/>
      <c r="B72" s="269">
        <v>10492</v>
      </c>
      <c r="C72" s="231">
        <v>1</v>
      </c>
      <c r="D72" s="231">
        <v>1</v>
      </c>
      <c r="E72" s="232">
        <v>7</v>
      </c>
      <c r="F72" s="231">
        <v>2</v>
      </c>
      <c r="G72" s="231">
        <v>239</v>
      </c>
      <c r="H72" s="230" t="str">
        <f t="shared" si="32"/>
        <v>Secundaria</v>
      </c>
      <c r="I72" s="230">
        <v>2</v>
      </c>
      <c r="J72" s="229" t="str">
        <f t="shared" si="33"/>
        <v>Distribuidores Regionales</v>
      </c>
      <c r="K72" s="260">
        <f t="shared" si="34"/>
        <v>4.4550000000000001</v>
      </c>
      <c r="L72" s="234">
        <f t="shared" ref="L72:L79" si="55">L71+K72</f>
        <v>16.785</v>
      </c>
      <c r="M72" s="233"/>
      <c r="N72" s="233"/>
      <c r="O72" s="233"/>
      <c r="P72" s="260">
        <f t="shared" si="35"/>
        <v>0</v>
      </c>
      <c r="Q72" s="233"/>
      <c r="R72" s="233">
        <v>2.1949999999999998</v>
      </c>
      <c r="S72" s="233">
        <v>2.2599999999999998</v>
      </c>
      <c r="T72" s="260">
        <f t="shared" si="36"/>
        <v>4.4550000000000001</v>
      </c>
      <c r="U72" s="233"/>
      <c r="V72" s="233"/>
      <c r="W72" s="233"/>
      <c r="X72" s="233">
        <f t="shared" si="37"/>
        <v>0</v>
      </c>
      <c r="Y72" s="233"/>
      <c r="Z72" s="233"/>
      <c r="AA72" s="233"/>
      <c r="AB72" s="233">
        <f t="shared" si="38"/>
        <v>0</v>
      </c>
      <c r="AC72" s="233">
        <f t="shared" si="39"/>
        <v>4.4550000000000001</v>
      </c>
      <c r="AD72" s="233"/>
      <c r="AE72" s="233"/>
      <c r="AF72" s="233"/>
      <c r="AG72" s="233">
        <f t="shared" si="40"/>
        <v>0</v>
      </c>
      <c r="AH72" s="233"/>
      <c r="AI72" s="233"/>
      <c r="AJ72" s="233"/>
      <c r="AK72" s="233">
        <f t="shared" si="41"/>
        <v>0</v>
      </c>
      <c r="AL72" s="233"/>
      <c r="AM72" s="233"/>
      <c r="AN72" s="233"/>
      <c r="AO72" s="233">
        <f t="shared" si="42"/>
        <v>0</v>
      </c>
      <c r="AP72" s="233"/>
      <c r="AQ72" s="233"/>
      <c r="AR72" s="233"/>
      <c r="AS72" s="339">
        <f t="shared" si="43"/>
        <v>0</v>
      </c>
      <c r="AT72" s="233"/>
      <c r="AU72" s="233"/>
      <c r="AV72" s="233"/>
      <c r="AW72" s="260">
        <f t="shared" si="44"/>
        <v>0</v>
      </c>
      <c r="AX72" s="235" t="s">
        <v>2124</v>
      </c>
      <c r="AY72" s="236" t="s">
        <v>1208</v>
      </c>
      <c r="AZ72" s="236" t="s">
        <v>637</v>
      </c>
      <c r="BA72" s="229" t="s">
        <v>927</v>
      </c>
      <c r="BB72" s="231">
        <v>0</v>
      </c>
      <c r="BC72" s="231">
        <v>3</v>
      </c>
      <c r="BD72" s="237" t="str">
        <f t="shared" si="45"/>
        <v>Muy Ondulado (Pendientes naturales del terreno entre 15 y 25%)</v>
      </c>
      <c r="BE72" s="231">
        <v>1</v>
      </c>
      <c r="BF72" s="237" t="str">
        <f>VLOOKUP(BE72,'Códigos 2'!$A$1:$B$12,2,FALSE)</f>
        <v xml:space="preserve"> Carpeta Asfáltica (CA)</v>
      </c>
      <c r="BG72" s="238">
        <v>2</v>
      </c>
      <c r="BH72" s="239">
        <v>6.7</v>
      </c>
      <c r="BI72" s="231">
        <v>0</v>
      </c>
      <c r="BJ72" s="231" t="str">
        <f t="shared" si="46"/>
        <v>No existe</v>
      </c>
      <c r="BK72" s="240">
        <v>0</v>
      </c>
      <c r="BL72" s="231">
        <v>50</v>
      </c>
      <c r="BM72" s="231">
        <v>5464</v>
      </c>
      <c r="BN72" s="231">
        <v>3</v>
      </c>
      <c r="BO72" s="237" t="str">
        <f t="shared" si="47"/>
        <v>Alineamiento algo sinuoso, pero con curvas cerradas que son aparentes y consistentes con las gradientes y las demás características del camino y del terreno que se atraviesa.</v>
      </c>
      <c r="BP72" s="231">
        <v>2</v>
      </c>
      <c r="BQ72" s="237" t="str">
        <f t="shared" si="48"/>
        <v>Pendientes sostenidas entre 5 y 8% sobre una buena parte del tramo, condición que afecta en forma marcada la velocidad de recorrido y, cuando hay bastante tránsito, provoca frecuentes colas de vehículos detrás de los vehículos pesados.</v>
      </c>
      <c r="BR72" s="231">
        <v>1</v>
      </c>
      <c r="BS72" s="231">
        <v>0</v>
      </c>
      <c r="BT72" s="237" t="b">
        <f t="shared" si="49"/>
        <v>0</v>
      </c>
      <c r="BU72" s="231">
        <v>5</v>
      </c>
      <c r="BV72" s="237" t="str">
        <f t="shared" si="50"/>
        <v xml:space="preserve">Las señales son completamente adecuadas en número y ubicación, </v>
      </c>
      <c r="BW72" s="231">
        <v>3</v>
      </c>
      <c r="BX72" s="237" t="str">
        <f t="shared" si="51"/>
        <v>Parece que algunas alcantarillas o cunetas no tienen capacidad hidráulica suficiente, por la erosión o socavación aparente.</v>
      </c>
      <c r="BY72" s="231">
        <v>2</v>
      </c>
      <c r="BZ72" s="237" t="str">
        <f t="shared" si="52"/>
        <v>Superficie muy irregular o con baches extensos y frecuentes (o material suelto, en caso de superficies no pavimentadas).</v>
      </c>
      <c r="CA72" s="231">
        <v>5</v>
      </c>
      <c r="CB72" s="237" t="str">
        <f t="shared" si="53"/>
        <v>No existen evidencias de fallas en la estructura del pavimento, con la posible excepción de algunas en la superficie de ruedo.</v>
      </c>
      <c r="CC72" s="231">
        <f t="shared" si="54"/>
        <v>8.8848737999999994</v>
      </c>
      <c r="CD72" s="229"/>
      <c r="CE72" s="229"/>
      <c r="CF72" s="270" t="s">
        <v>2125</v>
      </c>
    </row>
    <row r="73" spans="1:84" ht="69.95" customHeight="1" thickBot="1" x14ac:dyDescent="0.2">
      <c r="A73" s="217"/>
      <c r="B73" s="269">
        <v>10501</v>
      </c>
      <c r="C73" s="231">
        <v>1</v>
      </c>
      <c r="D73" s="231">
        <v>1</v>
      </c>
      <c r="E73" s="232">
        <v>4</v>
      </c>
      <c r="F73" s="231">
        <v>1</v>
      </c>
      <c r="G73" s="231">
        <v>239</v>
      </c>
      <c r="H73" s="230" t="str">
        <f t="shared" si="32"/>
        <v>Secundaria</v>
      </c>
      <c r="I73" s="230">
        <v>2</v>
      </c>
      <c r="J73" s="229" t="str">
        <f t="shared" si="33"/>
        <v>Distribuidores Regionales</v>
      </c>
      <c r="K73" s="260">
        <f t="shared" si="34"/>
        <v>11.68</v>
      </c>
      <c r="L73" s="234">
        <f t="shared" si="55"/>
        <v>28.465</v>
      </c>
      <c r="M73" s="233"/>
      <c r="N73" s="233"/>
      <c r="O73" s="233"/>
      <c r="P73" s="260">
        <f t="shared" si="35"/>
        <v>0</v>
      </c>
      <c r="Q73" s="233">
        <v>4.3099999999999996</v>
      </c>
      <c r="R73" s="233"/>
      <c r="S73" s="233">
        <v>0.5</v>
      </c>
      <c r="T73" s="260">
        <f t="shared" si="36"/>
        <v>4.8099999999999996</v>
      </c>
      <c r="U73" s="233"/>
      <c r="V73" s="233">
        <v>6.87</v>
      </c>
      <c r="W73" s="233"/>
      <c r="X73" s="233">
        <f t="shared" si="37"/>
        <v>6.87</v>
      </c>
      <c r="Y73" s="233"/>
      <c r="Z73" s="233"/>
      <c r="AA73" s="233"/>
      <c r="AB73" s="233">
        <f t="shared" si="38"/>
        <v>0</v>
      </c>
      <c r="AC73" s="233">
        <f t="shared" si="39"/>
        <v>11.68</v>
      </c>
      <c r="AD73" s="233"/>
      <c r="AE73" s="233"/>
      <c r="AF73" s="233"/>
      <c r="AG73" s="233">
        <f t="shared" si="40"/>
        <v>0</v>
      </c>
      <c r="AH73" s="233"/>
      <c r="AI73" s="233"/>
      <c r="AJ73" s="233"/>
      <c r="AK73" s="233">
        <f t="shared" si="41"/>
        <v>0</v>
      </c>
      <c r="AL73" s="233"/>
      <c r="AM73" s="233"/>
      <c r="AN73" s="233"/>
      <c r="AO73" s="233">
        <f t="shared" si="42"/>
        <v>0</v>
      </c>
      <c r="AP73" s="233"/>
      <c r="AQ73" s="233"/>
      <c r="AR73" s="233"/>
      <c r="AS73" s="339">
        <f t="shared" si="43"/>
        <v>0</v>
      </c>
      <c r="AT73" s="233"/>
      <c r="AU73" s="233"/>
      <c r="AV73" s="233"/>
      <c r="AW73" s="260">
        <f t="shared" si="44"/>
        <v>0</v>
      </c>
      <c r="AX73" s="235" t="s">
        <v>2129</v>
      </c>
      <c r="AY73" s="236" t="s">
        <v>1208</v>
      </c>
      <c r="AZ73" s="236" t="s">
        <v>637</v>
      </c>
      <c r="BA73" s="229" t="s">
        <v>384</v>
      </c>
      <c r="BB73" s="231">
        <v>0</v>
      </c>
      <c r="BC73" s="231">
        <v>4</v>
      </c>
      <c r="BD73" s="237" t="str">
        <f t="shared" si="45"/>
        <v>Montañoso (Pendientes naturales del terreno mayores a 25%)</v>
      </c>
      <c r="BE73" s="231">
        <v>2</v>
      </c>
      <c r="BF73" s="237" t="str">
        <f>VLOOKUP(BE73,'Códigos 2'!$A$1:$B$12,2,FALSE)</f>
        <v xml:space="preserve">Tratamiento superficial múltiple (TSM) </v>
      </c>
      <c r="BG73" s="238">
        <v>2</v>
      </c>
      <c r="BH73" s="239">
        <v>6.3</v>
      </c>
      <c r="BI73" s="231">
        <v>0</v>
      </c>
      <c r="BJ73" s="231" t="str">
        <f t="shared" si="46"/>
        <v>No existe</v>
      </c>
      <c r="BK73" s="240">
        <v>0</v>
      </c>
      <c r="BL73" s="231">
        <v>40</v>
      </c>
      <c r="BM73" s="231"/>
      <c r="BN73" s="231">
        <v>2</v>
      </c>
      <c r="BO73" s="237" t="str">
        <f t="shared" si="47"/>
        <v>Curvas cerradas frecuentes y, por lo general, inconsistentes con el terreno y la clase de carretera.</v>
      </c>
      <c r="BP73" s="231">
        <v>1</v>
      </c>
      <c r="BQ73" s="237" t="str">
        <f t="shared" si="48"/>
        <v xml:space="preserve">Pendientes sostenidas en exceso del 7% en casi todo el tramo. </v>
      </c>
      <c r="BR73" s="231">
        <v>1</v>
      </c>
      <c r="BS73" s="231">
        <v>0</v>
      </c>
      <c r="BT73" s="237" t="b">
        <f t="shared" si="49"/>
        <v>0</v>
      </c>
      <c r="BU73" s="231">
        <v>4</v>
      </c>
      <c r="BV73" s="237" t="str">
        <f t="shared" si="50"/>
        <v>El señalamiento es bastante completo, faltando solamente algunas señales de guía para los usuarios que no conocen la ruta.</v>
      </c>
      <c r="BW73" s="231">
        <v>3</v>
      </c>
      <c r="BX73" s="237" t="str">
        <f t="shared" si="51"/>
        <v>Parece que algunas alcantarillas o cunetas no tienen capacidad hidráulica suficiente, por la erosión o socavación aparente.</v>
      </c>
      <c r="BY73" s="231">
        <v>3</v>
      </c>
      <c r="BZ73" s="237" t="str">
        <f t="shared" si="52"/>
        <v>Superficie con frecuentes baches o irregularidades .</v>
      </c>
      <c r="CA73" s="231">
        <v>4</v>
      </c>
      <c r="CB73" s="237" t="str">
        <f t="shared" si="53"/>
        <v>Existen huellas o corrugaciones que se derivan por debajo de la superficie de ruedo, pero que son aisladas y de poca extensión.</v>
      </c>
      <c r="CC73" s="231">
        <f t="shared" si="54"/>
        <v>0</v>
      </c>
      <c r="CD73" s="229" t="s">
        <v>2130</v>
      </c>
      <c r="CE73" s="229" t="s">
        <v>555</v>
      </c>
      <c r="CF73" s="270" t="s">
        <v>2131</v>
      </c>
    </row>
    <row r="74" spans="1:84" ht="69.95" customHeight="1" thickBot="1" x14ac:dyDescent="0.2">
      <c r="A74" s="217"/>
      <c r="B74" s="269">
        <v>10502</v>
      </c>
      <c r="C74" s="231">
        <v>1</v>
      </c>
      <c r="D74" s="231">
        <v>1</v>
      </c>
      <c r="E74" s="232">
        <v>4</v>
      </c>
      <c r="F74" s="231">
        <v>2</v>
      </c>
      <c r="G74" s="231">
        <v>239</v>
      </c>
      <c r="H74" s="230" t="str">
        <f t="shared" si="32"/>
        <v>Secundaria</v>
      </c>
      <c r="I74" s="230">
        <v>2</v>
      </c>
      <c r="J74" s="229" t="str">
        <f t="shared" si="33"/>
        <v>Distribuidores Regionales</v>
      </c>
      <c r="K74" s="260">
        <f t="shared" si="34"/>
        <v>10.030000000000001</v>
      </c>
      <c r="L74" s="234">
        <f t="shared" si="55"/>
        <v>38.495000000000005</v>
      </c>
      <c r="M74" s="233"/>
      <c r="N74" s="233"/>
      <c r="O74" s="233"/>
      <c r="P74" s="260">
        <f t="shared" si="35"/>
        <v>0</v>
      </c>
      <c r="Q74" s="233"/>
      <c r="R74" s="233">
        <v>2.8250000000000002</v>
      </c>
      <c r="S74" s="233"/>
      <c r="T74" s="260">
        <f t="shared" si="36"/>
        <v>2.8250000000000002</v>
      </c>
      <c r="U74" s="233"/>
      <c r="V74" s="233"/>
      <c r="W74" s="233"/>
      <c r="X74" s="233">
        <f t="shared" si="37"/>
        <v>0</v>
      </c>
      <c r="Y74" s="233"/>
      <c r="Z74" s="233"/>
      <c r="AA74" s="233"/>
      <c r="AB74" s="233">
        <f t="shared" si="38"/>
        <v>0</v>
      </c>
      <c r="AC74" s="233">
        <f t="shared" si="39"/>
        <v>2.8250000000000002</v>
      </c>
      <c r="AD74" s="233">
        <v>0.505</v>
      </c>
      <c r="AE74" s="233">
        <v>6.7</v>
      </c>
      <c r="AF74" s="233"/>
      <c r="AG74" s="233">
        <f t="shared" si="40"/>
        <v>7.2050000000000001</v>
      </c>
      <c r="AH74" s="233"/>
      <c r="AI74" s="233"/>
      <c r="AJ74" s="233"/>
      <c r="AK74" s="233">
        <f t="shared" si="41"/>
        <v>0</v>
      </c>
      <c r="AL74" s="233"/>
      <c r="AM74" s="233"/>
      <c r="AN74" s="233"/>
      <c r="AO74" s="233">
        <f t="shared" si="42"/>
        <v>0</v>
      </c>
      <c r="AP74" s="233"/>
      <c r="AQ74" s="233"/>
      <c r="AR74" s="233"/>
      <c r="AS74" s="339">
        <f t="shared" si="43"/>
        <v>0</v>
      </c>
      <c r="AT74" s="233"/>
      <c r="AU74" s="233"/>
      <c r="AV74" s="233"/>
      <c r="AW74" s="260">
        <f t="shared" si="44"/>
        <v>0</v>
      </c>
      <c r="AX74" s="235" t="s">
        <v>2132</v>
      </c>
      <c r="AY74" s="236" t="s">
        <v>1208</v>
      </c>
      <c r="AZ74" s="236" t="s">
        <v>637</v>
      </c>
      <c r="BA74" s="229" t="s">
        <v>384</v>
      </c>
      <c r="BB74" s="231">
        <v>0</v>
      </c>
      <c r="BC74" s="231">
        <v>4</v>
      </c>
      <c r="BD74" s="237" t="str">
        <f t="shared" si="45"/>
        <v>Montañoso (Pendientes naturales del terreno mayores a 25%)</v>
      </c>
      <c r="BE74" s="231">
        <v>2</v>
      </c>
      <c r="BF74" s="237" t="str">
        <f>VLOOKUP(BE74,'Códigos 2'!$A$1:$B$12,2,FALSE)</f>
        <v xml:space="preserve">Tratamiento superficial múltiple (TSM) </v>
      </c>
      <c r="BG74" s="238">
        <v>2</v>
      </c>
      <c r="BH74" s="239">
        <v>5.5</v>
      </c>
      <c r="BI74" s="231">
        <v>0</v>
      </c>
      <c r="BJ74" s="231" t="str">
        <f t="shared" si="46"/>
        <v>No existe</v>
      </c>
      <c r="BK74" s="240">
        <v>0</v>
      </c>
      <c r="BL74" s="231">
        <v>40</v>
      </c>
      <c r="BM74" s="231">
        <v>479</v>
      </c>
      <c r="BN74" s="231">
        <v>2</v>
      </c>
      <c r="BO74" s="237" t="str">
        <f t="shared" si="47"/>
        <v>Curvas cerradas frecuentes y, por lo general, inconsistentes con el terreno y la clase de carretera.</v>
      </c>
      <c r="BP74" s="231">
        <v>2</v>
      </c>
      <c r="BQ74" s="237" t="str">
        <f t="shared" si="48"/>
        <v>Pendientes sostenidas entre 5 y 8% sobre una buena parte del tramo, condición que afecta en forma marcada la velocidad de recorrido y, cuando hay bastante tránsito, provoca frecuentes colas de vehículos detrás de los vehículos pesados.</v>
      </c>
      <c r="BR74" s="231">
        <v>1</v>
      </c>
      <c r="BS74" s="231">
        <v>0</v>
      </c>
      <c r="BT74" s="237" t="b">
        <f t="shared" si="49"/>
        <v>0</v>
      </c>
      <c r="BU74" s="231">
        <v>2</v>
      </c>
      <c r="BV74" s="237" t="str">
        <f t="shared" si="50"/>
        <v>Existen muy pocas señales</v>
      </c>
      <c r="BW74" s="231">
        <v>3</v>
      </c>
      <c r="BX74" s="237" t="str">
        <f t="shared" si="51"/>
        <v>Parece que algunas alcantarillas o cunetas no tienen capacidad hidráulica suficiente, por la erosión o socavación aparente.</v>
      </c>
      <c r="BY74" s="231">
        <v>3</v>
      </c>
      <c r="BZ74" s="237" t="str">
        <f t="shared" si="52"/>
        <v>Superficie con frecuentes baches o irregularidades .</v>
      </c>
      <c r="CA74" s="231">
        <v>4</v>
      </c>
      <c r="CB74" s="237" t="str">
        <f t="shared" si="53"/>
        <v>Existen huellas o corrugaciones que se derivan por debajo de la superficie de ruedo, pero que son aisladas y de poca extensión.</v>
      </c>
      <c r="CC74" s="231">
        <f t="shared" si="54"/>
        <v>1.7535950500000004</v>
      </c>
      <c r="CD74" s="229"/>
      <c r="CE74" s="229"/>
      <c r="CF74" s="270" t="s">
        <v>2133</v>
      </c>
    </row>
    <row r="75" spans="1:84" ht="69.95" customHeight="1" thickBot="1" x14ac:dyDescent="0.2">
      <c r="A75" s="217"/>
      <c r="B75" s="269">
        <v>10511</v>
      </c>
      <c r="C75" s="231">
        <v>1</v>
      </c>
      <c r="D75" s="231">
        <v>1</v>
      </c>
      <c r="E75" s="232">
        <v>4</v>
      </c>
      <c r="F75" s="231">
        <v>2</v>
      </c>
      <c r="G75" s="231">
        <v>239</v>
      </c>
      <c r="H75" s="230" t="str">
        <f t="shared" si="32"/>
        <v>Secundaria</v>
      </c>
      <c r="I75" s="230">
        <v>2</v>
      </c>
      <c r="J75" s="229" t="str">
        <f t="shared" si="33"/>
        <v>Distribuidores Regionales</v>
      </c>
      <c r="K75" s="260">
        <f t="shared" si="34"/>
        <v>21.245000000000001</v>
      </c>
      <c r="L75" s="234">
        <f t="shared" si="55"/>
        <v>59.740000000000009</v>
      </c>
      <c r="M75" s="233"/>
      <c r="N75" s="233"/>
      <c r="O75" s="233"/>
      <c r="P75" s="260">
        <f t="shared" si="35"/>
        <v>0</v>
      </c>
      <c r="Q75" s="233"/>
      <c r="R75" s="233"/>
      <c r="S75" s="233"/>
      <c r="T75" s="260">
        <f t="shared" si="36"/>
        <v>0</v>
      </c>
      <c r="U75" s="233"/>
      <c r="V75" s="233"/>
      <c r="W75" s="233"/>
      <c r="X75" s="233">
        <f t="shared" si="37"/>
        <v>0</v>
      </c>
      <c r="Y75" s="233"/>
      <c r="Z75" s="233"/>
      <c r="AA75" s="233"/>
      <c r="AB75" s="233">
        <f t="shared" si="38"/>
        <v>0</v>
      </c>
      <c r="AC75" s="233">
        <f t="shared" si="39"/>
        <v>0</v>
      </c>
      <c r="AD75" s="233">
        <v>17.420000000000002</v>
      </c>
      <c r="AE75" s="233">
        <v>3.8250000000000002</v>
      </c>
      <c r="AF75" s="233"/>
      <c r="AG75" s="233">
        <f t="shared" si="40"/>
        <v>21.245000000000001</v>
      </c>
      <c r="AH75" s="233"/>
      <c r="AI75" s="233"/>
      <c r="AJ75" s="233"/>
      <c r="AK75" s="233">
        <f t="shared" si="41"/>
        <v>0</v>
      </c>
      <c r="AL75" s="233"/>
      <c r="AM75" s="233"/>
      <c r="AN75" s="233"/>
      <c r="AO75" s="233">
        <f t="shared" si="42"/>
        <v>0</v>
      </c>
      <c r="AP75" s="233"/>
      <c r="AQ75" s="233"/>
      <c r="AR75" s="233"/>
      <c r="AS75" s="339">
        <f t="shared" si="43"/>
        <v>0</v>
      </c>
      <c r="AT75" s="233"/>
      <c r="AU75" s="233"/>
      <c r="AV75" s="233"/>
      <c r="AW75" s="260">
        <f t="shared" si="44"/>
        <v>0</v>
      </c>
      <c r="AX75" s="235" t="s">
        <v>2134</v>
      </c>
      <c r="AY75" s="236" t="s">
        <v>1208</v>
      </c>
      <c r="AZ75" s="236" t="s">
        <v>637</v>
      </c>
      <c r="BA75" s="229" t="s">
        <v>384</v>
      </c>
      <c r="BB75" s="231">
        <v>0</v>
      </c>
      <c r="BC75" s="231">
        <v>4</v>
      </c>
      <c r="BD75" s="237" t="str">
        <f t="shared" si="45"/>
        <v>Montañoso (Pendientes naturales del terreno mayores a 25%)</v>
      </c>
      <c r="BE75" s="231">
        <v>4</v>
      </c>
      <c r="BF75" s="237" t="str">
        <f>VLOOKUP(BE75,'Códigos 2'!$A$1:$B$12,2,FALSE)</f>
        <v>Lastre o grava</v>
      </c>
      <c r="BG75" s="238">
        <v>2</v>
      </c>
      <c r="BH75" s="239">
        <v>5.4</v>
      </c>
      <c r="BI75" s="231">
        <v>0</v>
      </c>
      <c r="BJ75" s="231" t="str">
        <f t="shared" si="46"/>
        <v>No existe</v>
      </c>
      <c r="BK75" s="240">
        <v>0</v>
      </c>
      <c r="BL75" s="231">
        <v>35</v>
      </c>
      <c r="BM75" s="231">
        <v>131</v>
      </c>
      <c r="BN75" s="231">
        <v>2</v>
      </c>
      <c r="BO75" s="237" t="str">
        <f t="shared" si="47"/>
        <v>Curvas cerradas frecuentes y, por lo general, inconsistentes con el terreno y la clase de carretera.</v>
      </c>
      <c r="BP75" s="231">
        <v>1</v>
      </c>
      <c r="BQ75" s="237" t="str">
        <f t="shared" si="48"/>
        <v xml:space="preserve">Pendientes sostenidas en exceso del 7% en casi todo el tramo. </v>
      </c>
      <c r="BR75" s="231">
        <v>1</v>
      </c>
      <c r="BS75" s="231">
        <v>0</v>
      </c>
      <c r="BT75" s="237" t="b">
        <f t="shared" si="49"/>
        <v>0</v>
      </c>
      <c r="BU75" s="231">
        <v>2</v>
      </c>
      <c r="BV75" s="237" t="str">
        <f t="shared" si="50"/>
        <v>Existen muy pocas señales</v>
      </c>
      <c r="BW75" s="231">
        <v>3</v>
      </c>
      <c r="BX75" s="237" t="str">
        <f t="shared" si="51"/>
        <v>Parece que algunas alcantarillas o cunetas no tienen capacidad hidráulica suficiente, por la erosión o socavación aparente.</v>
      </c>
      <c r="BY75" s="231">
        <v>4</v>
      </c>
      <c r="BZ75" s="237" t="str">
        <f t="shared" si="52"/>
        <v>Superficie generalmente lisa, pero con unas pequeñas corrugaciones u otras irregularidades aisladas, o con baches pequeños superficiales.</v>
      </c>
      <c r="CA75" s="231">
        <v>4</v>
      </c>
      <c r="CB75" s="237" t="str">
        <f t="shared" si="53"/>
        <v>Existen huellas o corrugaciones que se derivan por debajo de la superficie de ruedo, pero que son aisladas y de poca extensión.</v>
      </c>
      <c r="CC75" s="231">
        <f t="shared" si="54"/>
        <v>1.015829675</v>
      </c>
      <c r="CD75" s="229"/>
      <c r="CE75" s="229"/>
      <c r="CF75" s="270" t="s">
        <v>2135</v>
      </c>
    </row>
    <row r="76" spans="1:84" ht="69.95" customHeight="1" thickBot="1" x14ac:dyDescent="0.2">
      <c r="A76" s="217"/>
      <c r="B76" s="269">
        <v>10512</v>
      </c>
      <c r="C76" s="231">
        <v>1</v>
      </c>
      <c r="D76" s="231">
        <v>1</v>
      </c>
      <c r="E76" s="232">
        <v>4</v>
      </c>
      <c r="F76" s="231">
        <v>9</v>
      </c>
      <c r="G76" s="231">
        <v>239</v>
      </c>
      <c r="H76" s="230" t="str">
        <f t="shared" si="32"/>
        <v>Secundaria</v>
      </c>
      <c r="I76" s="230">
        <v>2</v>
      </c>
      <c r="J76" s="229" t="str">
        <f t="shared" si="33"/>
        <v>Distribuidores Regionales</v>
      </c>
      <c r="K76" s="260">
        <f t="shared" si="34"/>
        <v>14.734999999999999</v>
      </c>
      <c r="L76" s="234">
        <f t="shared" si="55"/>
        <v>74.475000000000009</v>
      </c>
      <c r="M76" s="233"/>
      <c r="N76" s="233"/>
      <c r="O76" s="233"/>
      <c r="P76" s="260">
        <f t="shared" si="35"/>
        <v>0</v>
      </c>
      <c r="Q76" s="233"/>
      <c r="R76" s="233"/>
      <c r="S76" s="233"/>
      <c r="T76" s="260">
        <f t="shared" si="36"/>
        <v>0</v>
      </c>
      <c r="U76" s="233"/>
      <c r="V76" s="233"/>
      <c r="W76" s="233"/>
      <c r="X76" s="233">
        <f t="shared" si="37"/>
        <v>0</v>
      </c>
      <c r="Y76" s="233"/>
      <c r="Z76" s="233"/>
      <c r="AA76" s="233"/>
      <c r="AB76" s="233">
        <f t="shared" si="38"/>
        <v>0</v>
      </c>
      <c r="AC76" s="233">
        <f t="shared" si="39"/>
        <v>0</v>
      </c>
      <c r="AD76" s="233">
        <v>4.9349999999999996</v>
      </c>
      <c r="AE76" s="233">
        <v>9.0350000000000001</v>
      </c>
      <c r="AF76" s="233">
        <v>0.76500000000000001</v>
      </c>
      <c r="AG76" s="233">
        <f t="shared" si="40"/>
        <v>14.734999999999999</v>
      </c>
      <c r="AH76" s="233"/>
      <c r="AI76" s="233"/>
      <c r="AJ76" s="233"/>
      <c r="AK76" s="233">
        <f t="shared" si="41"/>
        <v>0</v>
      </c>
      <c r="AL76" s="233"/>
      <c r="AM76" s="233"/>
      <c r="AN76" s="233"/>
      <c r="AO76" s="233">
        <f t="shared" si="42"/>
        <v>0</v>
      </c>
      <c r="AP76" s="233"/>
      <c r="AQ76" s="233"/>
      <c r="AR76" s="233"/>
      <c r="AS76" s="339">
        <f t="shared" si="43"/>
        <v>0</v>
      </c>
      <c r="AT76" s="233"/>
      <c r="AU76" s="233"/>
      <c r="AV76" s="233"/>
      <c r="AW76" s="260">
        <f t="shared" si="44"/>
        <v>0</v>
      </c>
      <c r="AX76" s="235" t="s">
        <v>2136</v>
      </c>
      <c r="AY76" s="236" t="s">
        <v>1208</v>
      </c>
      <c r="AZ76" s="236" t="s">
        <v>637</v>
      </c>
      <c r="BA76" s="229" t="s">
        <v>384</v>
      </c>
      <c r="BB76" s="231">
        <v>1</v>
      </c>
      <c r="BC76" s="231">
        <v>4</v>
      </c>
      <c r="BD76" s="237" t="str">
        <f t="shared" si="45"/>
        <v>Montañoso (Pendientes naturales del terreno mayores a 25%)</v>
      </c>
      <c r="BE76" s="231">
        <v>4</v>
      </c>
      <c r="BF76" s="237" t="str">
        <f>VLOOKUP(BE76,'Códigos 2'!$A$1:$B$12,2,FALSE)</f>
        <v>Lastre o grava</v>
      </c>
      <c r="BG76" s="238">
        <v>2</v>
      </c>
      <c r="BH76" s="239">
        <v>5.7</v>
      </c>
      <c r="BI76" s="231">
        <v>0</v>
      </c>
      <c r="BJ76" s="231" t="str">
        <f t="shared" si="46"/>
        <v>No existe</v>
      </c>
      <c r="BK76" s="240">
        <v>0</v>
      </c>
      <c r="BL76" s="231">
        <v>30</v>
      </c>
      <c r="BM76" s="231">
        <v>141</v>
      </c>
      <c r="BN76" s="231">
        <v>2</v>
      </c>
      <c r="BO76" s="237" t="str">
        <f t="shared" si="47"/>
        <v>Curvas cerradas frecuentes y, por lo general, inconsistentes con el terreno y la clase de carretera.</v>
      </c>
      <c r="BP76" s="231">
        <v>2</v>
      </c>
      <c r="BQ76" s="237" t="str">
        <f t="shared" si="48"/>
        <v>Pendientes sostenidas entre 5 y 8% sobre una buena parte del tramo, condición que afecta en forma marcada la velocidad de recorrido y, cuando hay bastante tránsito, provoca frecuentes colas de vehículos detrás de los vehículos pesados.</v>
      </c>
      <c r="BR76" s="231">
        <v>1</v>
      </c>
      <c r="BS76" s="231">
        <v>0</v>
      </c>
      <c r="BT76" s="237" t="b">
        <f t="shared" si="49"/>
        <v>0</v>
      </c>
      <c r="BU76" s="231">
        <v>3</v>
      </c>
      <c r="BV76" s="237" t="str">
        <f t="shared" si="50"/>
        <v>El señalamiento es regular en cuanto a cantidad y ubicación, siendo notable la falta de algunas señales de precaución y de guía.</v>
      </c>
      <c r="BW76" s="231">
        <v>3</v>
      </c>
      <c r="BX76" s="237" t="str">
        <f t="shared" si="51"/>
        <v>Parece que algunas alcantarillas o cunetas no tienen capacidad hidráulica suficiente, por la erosión o socavación aparente.</v>
      </c>
      <c r="BY76" s="231">
        <v>3</v>
      </c>
      <c r="BZ76" s="237" t="str">
        <f t="shared" si="52"/>
        <v>Superficie con frecuentes baches o irregularidades .</v>
      </c>
      <c r="CA76" s="231">
        <v>4</v>
      </c>
      <c r="CB76" s="237" t="str">
        <f t="shared" si="53"/>
        <v>Existen huellas o corrugaciones que se derivan por debajo de la superficie de ruedo, pero que son aisladas y de poca extensión.</v>
      </c>
      <c r="CC76" s="231">
        <f t="shared" si="54"/>
        <v>0.75833677499999985</v>
      </c>
      <c r="CD76" s="229"/>
      <c r="CE76" s="229"/>
      <c r="CF76" s="270" t="s">
        <v>2137</v>
      </c>
    </row>
    <row r="77" spans="1:84" ht="69.95" customHeight="1" thickBot="1" x14ac:dyDescent="0.2">
      <c r="A77" s="217"/>
      <c r="B77" s="269">
        <v>10520</v>
      </c>
      <c r="C77" s="231">
        <v>1</v>
      </c>
      <c r="D77" s="231">
        <v>1</v>
      </c>
      <c r="E77" s="232">
        <v>9</v>
      </c>
      <c r="F77" s="231">
        <v>1</v>
      </c>
      <c r="G77" s="231">
        <v>121</v>
      </c>
      <c r="H77" s="230" t="str">
        <f t="shared" si="32"/>
        <v>Secundaria</v>
      </c>
      <c r="I77" s="230">
        <v>2</v>
      </c>
      <c r="J77" s="229" t="str">
        <f t="shared" si="33"/>
        <v>Distribuidores Regionales</v>
      </c>
      <c r="K77" s="260">
        <f t="shared" si="34"/>
        <v>3.94</v>
      </c>
      <c r="L77" s="234">
        <f t="shared" si="55"/>
        <v>78.415000000000006</v>
      </c>
      <c r="M77" s="233"/>
      <c r="N77" s="233"/>
      <c r="O77" s="233"/>
      <c r="P77" s="260">
        <f t="shared" si="35"/>
        <v>0</v>
      </c>
      <c r="Q77" s="233"/>
      <c r="R77" s="233">
        <v>2.0249999999999999</v>
      </c>
      <c r="S77" s="233">
        <v>1.915</v>
      </c>
      <c r="T77" s="260">
        <f t="shared" si="36"/>
        <v>3.94</v>
      </c>
      <c r="U77" s="233"/>
      <c r="V77" s="233"/>
      <c r="W77" s="233"/>
      <c r="X77" s="233">
        <f t="shared" si="37"/>
        <v>0</v>
      </c>
      <c r="Y77" s="233"/>
      <c r="Z77" s="233"/>
      <c r="AA77" s="233"/>
      <c r="AB77" s="233">
        <f t="shared" si="38"/>
        <v>0</v>
      </c>
      <c r="AC77" s="233">
        <f t="shared" si="39"/>
        <v>3.94</v>
      </c>
      <c r="AD77" s="233"/>
      <c r="AE77" s="233"/>
      <c r="AF77" s="233"/>
      <c r="AG77" s="233">
        <f t="shared" si="40"/>
        <v>0</v>
      </c>
      <c r="AH77" s="233"/>
      <c r="AI77" s="233"/>
      <c r="AJ77" s="233"/>
      <c r="AK77" s="233">
        <f t="shared" si="41"/>
        <v>0</v>
      </c>
      <c r="AL77" s="233"/>
      <c r="AM77" s="233"/>
      <c r="AN77" s="233"/>
      <c r="AO77" s="233">
        <f t="shared" si="42"/>
        <v>0</v>
      </c>
      <c r="AP77" s="233"/>
      <c r="AQ77" s="233"/>
      <c r="AR77" s="233"/>
      <c r="AS77" s="339">
        <f t="shared" si="43"/>
        <v>0</v>
      </c>
      <c r="AT77" s="233"/>
      <c r="AU77" s="233"/>
      <c r="AV77" s="233"/>
      <c r="AW77" s="260">
        <f t="shared" si="44"/>
        <v>0</v>
      </c>
      <c r="AX77" s="235" t="s">
        <v>1020</v>
      </c>
      <c r="AY77" s="236" t="s">
        <v>111</v>
      </c>
      <c r="AZ77" s="236" t="s">
        <v>379</v>
      </c>
      <c r="BA77" s="229" t="s">
        <v>380</v>
      </c>
      <c r="BB77" s="231">
        <v>1</v>
      </c>
      <c r="BC77" s="231">
        <v>2</v>
      </c>
      <c r="BD77" s="237" t="str">
        <f t="shared" si="45"/>
        <v>Algo Ondulado (Pendientes naturales del terreno entre 6 y 14%)</v>
      </c>
      <c r="BE77" s="231">
        <v>1</v>
      </c>
      <c r="BF77" s="237" t="str">
        <f>VLOOKUP(BE77,'Códigos 2'!$A$1:$B$12,2,FALSE)</f>
        <v xml:space="preserve"> Carpeta Asfáltica (CA)</v>
      </c>
      <c r="BG77" s="238">
        <v>2</v>
      </c>
      <c r="BH77" s="239">
        <v>6.3</v>
      </c>
      <c r="BI77" s="231">
        <v>0</v>
      </c>
      <c r="BJ77" s="231" t="str">
        <f t="shared" si="46"/>
        <v>No existe</v>
      </c>
      <c r="BK77" s="240">
        <v>0</v>
      </c>
      <c r="BL77" s="231">
        <v>40</v>
      </c>
      <c r="BM77" s="231"/>
      <c r="BN77" s="231">
        <v>3</v>
      </c>
      <c r="BO77" s="237" t="str">
        <f t="shared" si="47"/>
        <v>Alineamiento algo sinuoso, pero con curvas cerradas que son aparentes y consistentes con las gradientes y las demás características del camino y del terreno que se atraviesa.</v>
      </c>
      <c r="BP77" s="231">
        <v>2</v>
      </c>
      <c r="BQ77" s="237" t="str">
        <f t="shared" si="48"/>
        <v>Pendientes sostenidas entre 5 y 8% sobre una buena parte del tramo, condición que afecta en forma marcada la velocidad de recorrido y, cuando hay bastante tránsito, provoca frecuentes colas de vehículos detrás de los vehículos pesados.</v>
      </c>
      <c r="BR77" s="231">
        <v>1</v>
      </c>
      <c r="BS77" s="231">
        <v>0</v>
      </c>
      <c r="BT77" s="237" t="b">
        <f t="shared" si="49"/>
        <v>0</v>
      </c>
      <c r="BU77" s="231">
        <v>3</v>
      </c>
      <c r="BV77" s="237" t="str">
        <f t="shared" si="50"/>
        <v>El señalamiento es regular en cuanto a cantidad y ubicación, siendo notable la falta de algunas señales de precaución y de guía.</v>
      </c>
      <c r="BW77" s="231">
        <v>5</v>
      </c>
      <c r="BX77" s="237" t="str">
        <f t="shared" si="51"/>
        <v>Todas las alcantarillas y cunetas están bastante limpias y funcionan debidamente.</v>
      </c>
      <c r="BY77" s="231">
        <v>3</v>
      </c>
      <c r="BZ77" s="237" t="str">
        <f t="shared" si="52"/>
        <v>Superficie con frecuentes baches o irregularidades .</v>
      </c>
      <c r="CA77" s="231">
        <v>4</v>
      </c>
      <c r="CB77" s="237" t="str">
        <f t="shared" si="53"/>
        <v>Existen huellas o corrugaciones que se derivan por debajo de la superficie de ruedo, pero que son aisladas y de poca extensión.</v>
      </c>
      <c r="CC77" s="231">
        <f t="shared" si="54"/>
        <v>0</v>
      </c>
      <c r="CD77" s="229" t="s">
        <v>1021</v>
      </c>
      <c r="CE77" s="229" t="s">
        <v>555</v>
      </c>
      <c r="CF77" s="270" t="s">
        <v>1022</v>
      </c>
    </row>
    <row r="78" spans="1:84" ht="69.95" customHeight="1" thickBot="1" x14ac:dyDescent="0.2">
      <c r="A78" s="217"/>
      <c r="B78" s="269">
        <v>10530</v>
      </c>
      <c r="C78" s="231">
        <v>1</v>
      </c>
      <c r="D78" s="231">
        <v>1</v>
      </c>
      <c r="E78" s="232">
        <v>7</v>
      </c>
      <c r="F78" s="231">
        <v>1</v>
      </c>
      <c r="G78" s="231">
        <v>121</v>
      </c>
      <c r="H78" s="230" t="str">
        <f t="shared" si="32"/>
        <v>Secundaria</v>
      </c>
      <c r="I78" s="230">
        <v>2</v>
      </c>
      <c r="J78" s="229" t="str">
        <f t="shared" si="33"/>
        <v>Distribuidores Regionales</v>
      </c>
      <c r="K78" s="260">
        <f t="shared" si="34"/>
        <v>2.0750000000000002</v>
      </c>
      <c r="L78" s="234">
        <f t="shared" si="55"/>
        <v>80.490000000000009</v>
      </c>
      <c r="M78" s="233"/>
      <c r="N78" s="233"/>
      <c r="O78" s="233"/>
      <c r="P78" s="260">
        <f t="shared" si="35"/>
        <v>0</v>
      </c>
      <c r="Q78" s="233">
        <v>0.56499999999999995</v>
      </c>
      <c r="R78" s="233">
        <v>1.51</v>
      </c>
      <c r="S78" s="233"/>
      <c r="T78" s="260">
        <f t="shared" si="36"/>
        <v>2.0750000000000002</v>
      </c>
      <c r="U78" s="233"/>
      <c r="V78" s="233"/>
      <c r="W78" s="233"/>
      <c r="X78" s="233">
        <f t="shared" si="37"/>
        <v>0</v>
      </c>
      <c r="Y78" s="233"/>
      <c r="Z78" s="233"/>
      <c r="AA78" s="233"/>
      <c r="AB78" s="233">
        <f t="shared" si="38"/>
        <v>0</v>
      </c>
      <c r="AC78" s="233">
        <f t="shared" si="39"/>
        <v>2.0750000000000002</v>
      </c>
      <c r="AD78" s="233"/>
      <c r="AE78" s="233"/>
      <c r="AF78" s="233"/>
      <c r="AG78" s="233">
        <f t="shared" si="40"/>
        <v>0</v>
      </c>
      <c r="AH78" s="233"/>
      <c r="AI78" s="233"/>
      <c r="AJ78" s="233"/>
      <c r="AK78" s="233">
        <f t="shared" si="41"/>
        <v>0</v>
      </c>
      <c r="AL78" s="233"/>
      <c r="AM78" s="233"/>
      <c r="AN78" s="233"/>
      <c r="AO78" s="233">
        <f t="shared" si="42"/>
        <v>0</v>
      </c>
      <c r="AP78" s="233"/>
      <c r="AQ78" s="233"/>
      <c r="AR78" s="233"/>
      <c r="AS78" s="339">
        <f t="shared" si="43"/>
        <v>0</v>
      </c>
      <c r="AT78" s="233"/>
      <c r="AU78" s="233"/>
      <c r="AV78" s="233"/>
      <c r="AW78" s="260">
        <f t="shared" si="44"/>
        <v>0</v>
      </c>
      <c r="AX78" s="235" t="s">
        <v>1028</v>
      </c>
      <c r="AY78" s="236" t="s">
        <v>111</v>
      </c>
      <c r="AZ78" s="236" t="s">
        <v>379</v>
      </c>
      <c r="BA78" s="229"/>
      <c r="BB78" s="231">
        <v>0</v>
      </c>
      <c r="BC78" s="231">
        <v>3</v>
      </c>
      <c r="BD78" s="237" t="str">
        <f t="shared" si="45"/>
        <v>Muy Ondulado (Pendientes naturales del terreno entre 15 y 25%)</v>
      </c>
      <c r="BE78" s="231">
        <v>1</v>
      </c>
      <c r="BF78" s="237" t="str">
        <f>VLOOKUP(BE78,'Códigos 2'!$A$1:$B$12,2,FALSE)</f>
        <v xml:space="preserve"> Carpeta Asfáltica (CA)</v>
      </c>
      <c r="BG78" s="238">
        <v>1</v>
      </c>
      <c r="BH78" s="239">
        <v>4.9000000000000004</v>
      </c>
      <c r="BI78" s="231">
        <v>0</v>
      </c>
      <c r="BJ78" s="231" t="str">
        <f t="shared" si="46"/>
        <v>No existe</v>
      </c>
      <c r="BK78" s="240">
        <v>0</v>
      </c>
      <c r="BL78" s="231">
        <v>30</v>
      </c>
      <c r="BM78" s="231"/>
      <c r="BN78" s="231">
        <v>2</v>
      </c>
      <c r="BO78" s="237" t="str">
        <f t="shared" si="47"/>
        <v>Curvas cerradas frecuentes y, por lo general, inconsistentes con el terreno y la clase de carretera.</v>
      </c>
      <c r="BP78" s="231">
        <v>1</v>
      </c>
      <c r="BQ78" s="237" t="str">
        <f t="shared" si="48"/>
        <v xml:space="preserve">Pendientes sostenidas en exceso del 7% en casi todo el tramo. </v>
      </c>
      <c r="BR78" s="231">
        <v>1</v>
      </c>
      <c r="BS78" s="231">
        <v>0</v>
      </c>
      <c r="BT78" s="237" t="b">
        <f t="shared" si="49"/>
        <v>0</v>
      </c>
      <c r="BU78" s="231">
        <v>3</v>
      </c>
      <c r="BV78" s="237" t="str">
        <f t="shared" si="50"/>
        <v>El señalamiento es regular en cuanto a cantidad y ubicación, siendo notable la falta de algunas señales de precaución y de guía.</v>
      </c>
      <c r="BW78" s="231">
        <v>4</v>
      </c>
      <c r="BX78" s="237" t="str">
        <f t="shared" si="51"/>
        <v>La mayoría de las alcantarillas y cunetas aparentemente funcionan bien, pero existen indicaciones en algunos sitios de que el agua se estanca.</v>
      </c>
      <c r="BY78" s="231">
        <v>3</v>
      </c>
      <c r="BZ78" s="237" t="str">
        <f t="shared" si="52"/>
        <v>Superficie con frecuentes baches o irregularidades .</v>
      </c>
      <c r="CA78" s="231">
        <v>4</v>
      </c>
      <c r="CB78" s="237" t="str">
        <f t="shared" si="53"/>
        <v>Existen huellas o corrugaciones que se derivan por debajo de la superficie de ruedo, pero que son aisladas y de poca extensión.</v>
      </c>
      <c r="CC78" s="231">
        <f t="shared" si="54"/>
        <v>0</v>
      </c>
      <c r="CD78" s="229" t="s">
        <v>1029</v>
      </c>
      <c r="CE78" s="229" t="s">
        <v>555</v>
      </c>
      <c r="CF78" s="270" t="s">
        <v>1030</v>
      </c>
    </row>
    <row r="79" spans="1:84" ht="69.95" customHeight="1" thickBot="1" x14ac:dyDescent="0.2">
      <c r="A79" s="217"/>
      <c r="B79" s="269">
        <v>10540</v>
      </c>
      <c r="C79" s="231">
        <v>10</v>
      </c>
      <c r="D79" s="231">
        <v>1</v>
      </c>
      <c r="E79" s="232" t="s">
        <v>202</v>
      </c>
      <c r="F79" s="231">
        <v>4</v>
      </c>
      <c r="G79" s="231">
        <v>242</v>
      </c>
      <c r="H79" s="230" t="str">
        <f t="shared" si="32"/>
        <v>Secundaria</v>
      </c>
      <c r="I79" s="230">
        <v>4</v>
      </c>
      <c r="J79" s="229" t="str">
        <f t="shared" si="33"/>
        <v>Red Básica de Accesso</v>
      </c>
      <c r="K79" s="260">
        <f t="shared" si="34"/>
        <v>9.7750000000000004</v>
      </c>
      <c r="L79" s="234">
        <f t="shared" si="55"/>
        <v>90.265000000000015</v>
      </c>
      <c r="M79" s="233"/>
      <c r="N79" s="233"/>
      <c r="O79" s="233"/>
      <c r="P79" s="260">
        <f t="shared" si="35"/>
        <v>0</v>
      </c>
      <c r="Q79" s="233">
        <v>7.9249999999999998</v>
      </c>
      <c r="R79" s="233"/>
      <c r="S79" s="233"/>
      <c r="T79" s="260">
        <f t="shared" si="36"/>
        <v>7.9249999999999998</v>
      </c>
      <c r="U79" s="233"/>
      <c r="V79" s="233"/>
      <c r="W79" s="233"/>
      <c r="X79" s="233">
        <f t="shared" si="37"/>
        <v>0</v>
      </c>
      <c r="Y79" s="233"/>
      <c r="Z79" s="233"/>
      <c r="AA79" s="233"/>
      <c r="AB79" s="233">
        <f t="shared" si="38"/>
        <v>0</v>
      </c>
      <c r="AC79" s="233">
        <f t="shared" si="39"/>
        <v>7.9249999999999998</v>
      </c>
      <c r="AD79" s="233"/>
      <c r="AE79" s="233">
        <v>0.24</v>
      </c>
      <c r="AF79" s="233">
        <v>1.61</v>
      </c>
      <c r="AG79" s="233">
        <f t="shared" si="40"/>
        <v>1.85</v>
      </c>
      <c r="AH79" s="233"/>
      <c r="AI79" s="233"/>
      <c r="AJ79" s="233"/>
      <c r="AK79" s="233">
        <f t="shared" si="41"/>
        <v>0</v>
      </c>
      <c r="AL79" s="233"/>
      <c r="AM79" s="233"/>
      <c r="AN79" s="233"/>
      <c r="AO79" s="233">
        <f t="shared" si="42"/>
        <v>0</v>
      </c>
      <c r="AP79" s="233"/>
      <c r="AQ79" s="233"/>
      <c r="AR79" s="233"/>
      <c r="AS79" s="339">
        <f t="shared" si="43"/>
        <v>0</v>
      </c>
      <c r="AT79" s="233"/>
      <c r="AU79" s="233"/>
      <c r="AV79" s="233"/>
      <c r="AW79" s="260">
        <f t="shared" si="44"/>
        <v>0</v>
      </c>
      <c r="AX79" s="235" t="s">
        <v>2158</v>
      </c>
      <c r="AY79" s="236" t="s">
        <v>1357</v>
      </c>
      <c r="AZ79" s="236" t="s">
        <v>148</v>
      </c>
      <c r="BA79" s="229" t="s">
        <v>1559</v>
      </c>
      <c r="BB79" s="231">
        <v>2</v>
      </c>
      <c r="BC79" s="231">
        <v>4</v>
      </c>
      <c r="BD79" s="237" t="str">
        <f t="shared" si="45"/>
        <v>Montañoso (Pendientes naturales del terreno mayores a 25%)</v>
      </c>
      <c r="BE79" s="231">
        <v>1</v>
      </c>
      <c r="BF79" s="237" t="str">
        <f>VLOOKUP(BE79,'Códigos 2'!$A$1:$B$12,2,FALSE)</f>
        <v xml:space="preserve"> Carpeta Asfáltica (CA)</v>
      </c>
      <c r="BG79" s="238">
        <v>1</v>
      </c>
      <c r="BH79" s="239">
        <v>4.5999999999999996</v>
      </c>
      <c r="BI79" s="231">
        <v>0</v>
      </c>
      <c r="BJ79" s="231" t="str">
        <f t="shared" si="46"/>
        <v>No existe</v>
      </c>
      <c r="BK79" s="240">
        <v>0</v>
      </c>
      <c r="BL79" s="231">
        <v>30</v>
      </c>
      <c r="BM79" s="231">
        <v>485</v>
      </c>
      <c r="BN79" s="231">
        <v>1</v>
      </c>
      <c r="BO79" s="237" t="str">
        <f t="shared" si="47"/>
        <v>Alineamiento muy sinuoso en todo el tramo, condición que admite solamente una velocidad de circulación muy baja.</v>
      </c>
      <c r="BP79" s="231">
        <v>1</v>
      </c>
      <c r="BQ79" s="237" t="str">
        <f t="shared" si="48"/>
        <v xml:space="preserve">Pendientes sostenidas en exceso del 7% en casi todo el tramo. </v>
      </c>
      <c r="BR79" s="231">
        <v>1</v>
      </c>
      <c r="BS79" s="231">
        <v>0</v>
      </c>
      <c r="BT79" s="237" t="b">
        <f t="shared" si="49"/>
        <v>0</v>
      </c>
      <c r="BU79" s="231">
        <v>3</v>
      </c>
      <c r="BV79" s="237" t="str">
        <f t="shared" si="50"/>
        <v>El señalamiento es regular en cuanto a cantidad y ubicación, siendo notable la falta de algunas señales de precaución y de guía.</v>
      </c>
      <c r="BW79" s="231">
        <v>5</v>
      </c>
      <c r="BX79" s="237" t="str">
        <f t="shared" si="51"/>
        <v>Todas las alcantarillas y cunetas están bastante limpias y funcionan debidamente.</v>
      </c>
      <c r="BY79" s="231">
        <v>5</v>
      </c>
      <c r="BZ79" s="237" t="str">
        <f t="shared" si="52"/>
        <v>Superficie lisa, sin baches ni irregularidades notables.</v>
      </c>
      <c r="CA79" s="231">
        <v>4</v>
      </c>
      <c r="CB79" s="237" t="str">
        <f t="shared" si="53"/>
        <v>Existen huellas o corrugaciones que se derivan por debajo de la superficie de ruedo, pero que son aisladas y de poca extensión.</v>
      </c>
      <c r="CC79" s="231">
        <f t="shared" si="54"/>
        <v>1.7304193750000001</v>
      </c>
      <c r="CD79" s="229" t="s">
        <v>2159</v>
      </c>
      <c r="CE79" s="229" t="s">
        <v>1903</v>
      </c>
      <c r="CF79" s="270" t="s">
        <v>2160</v>
      </c>
    </row>
    <row r="80" spans="1:84" ht="69.95" customHeight="1" thickBot="1" x14ac:dyDescent="0.2">
      <c r="A80" s="217"/>
      <c r="B80" s="269">
        <v>10551</v>
      </c>
      <c r="C80" s="231">
        <v>10</v>
      </c>
      <c r="D80" s="231">
        <v>1</v>
      </c>
      <c r="E80" s="232" t="s">
        <v>202</v>
      </c>
      <c r="F80" s="231">
        <v>4</v>
      </c>
      <c r="G80" s="231">
        <v>322</v>
      </c>
      <c r="H80" s="230" t="str">
        <f>IF(G80&lt;100,"Primaria",IF(AND(G73&gt;39,G73&lt;300),"Secundaria",IF(AND(G73&gt;299),"Terciaria")))</f>
        <v>Secundaria</v>
      </c>
      <c r="I80" s="230">
        <v>3</v>
      </c>
      <c r="J80" s="229" t="str">
        <f t="shared" si="33"/>
        <v>Conectores de Integración Territorial</v>
      </c>
      <c r="K80" s="260">
        <f t="shared" si="34"/>
        <v>3.645</v>
      </c>
      <c r="L80" s="234">
        <f>K80</f>
        <v>3.645</v>
      </c>
      <c r="M80" s="233"/>
      <c r="N80" s="233"/>
      <c r="O80" s="233"/>
      <c r="P80" s="260">
        <f t="shared" si="35"/>
        <v>0</v>
      </c>
      <c r="Q80" s="233"/>
      <c r="R80" s="233"/>
      <c r="S80" s="233"/>
      <c r="T80" s="260">
        <f t="shared" si="36"/>
        <v>0</v>
      </c>
      <c r="U80" s="233"/>
      <c r="V80" s="233"/>
      <c r="W80" s="233"/>
      <c r="X80" s="233">
        <f t="shared" si="37"/>
        <v>0</v>
      </c>
      <c r="Y80" s="233"/>
      <c r="Z80" s="233"/>
      <c r="AA80" s="233"/>
      <c r="AB80" s="233">
        <f t="shared" si="38"/>
        <v>0</v>
      </c>
      <c r="AC80" s="233">
        <f t="shared" si="39"/>
        <v>0</v>
      </c>
      <c r="AD80" s="233"/>
      <c r="AE80" s="233"/>
      <c r="AF80" s="233">
        <v>3.645</v>
      </c>
      <c r="AG80" s="233">
        <f t="shared" si="40"/>
        <v>3.645</v>
      </c>
      <c r="AH80" s="233"/>
      <c r="AI80" s="233"/>
      <c r="AJ80" s="233"/>
      <c r="AK80" s="233">
        <f t="shared" si="41"/>
        <v>0</v>
      </c>
      <c r="AL80" s="233"/>
      <c r="AM80" s="233"/>
      <c r="AN80" s="233"/>
      <c r="AO80" s="233">
        <f t="shared" si="42"/>
        <v>0</v>
      </c>
      <c r="AP80" s="233"/>
      <c r="AQ80" s="233"/>
      <c r="AR80" s="233"/>
      <c r="AS80" s="339">
        <f t="shared" si="43"/>
        <v>0</v>
      </c>
      <c r="AT80" s="233"/>
      <c r="AU80" s="233"/>
      <c r="AV80" s="233"/>
      <c r="AW80" s="260">
        <f t="shared" si="44"/>
        <v>0</v>
      </c>
      <c r="AX80" s="235" t="s">
        <v>2436</v>
      </c>
      <c r="AY80" s="236" t="s">
        <v>1593</v>
      </c>
      <c r="AZ80" s="236" t="s">
        <v>193</v>
      </c>
      <c r="BA80" s="229" t="s">
        <v>2437</v>
      </c>
      <c r="BB80" s="231">
        <v>2</v>
      </c>
      <c r="BC80" s="231">
        <v>1</v>
      </c>
      <c r="BD80" s="237" t="str">
        <f t="shared" si="45"/>
        <v>Llano (Pendientes naturales del terreno entre 0 y 5%)</v>
      </c>
      <c r="BE80" s="231">
        <v>4</v>
      </c>
      <c r="BF80" s="237" t="str">
        <f>VLOOKUP(BE80,'Códigos 2'!$A$1:$B$12,2,FALSE)</f>
        <v>Lastre o grava</v>
      </c>
      <c r="BG80" s="238">
        <v>2</v>
      </c>
      <c r="BH80" s="239">
        <v>6.3</v>
      </c>
      <c r="BI80" s="231">
        <v>0</v>
      </c>
      <c r="BJ80" s="231" t="str">
        <f t="shared" si="46"/>
        <v>No existe</v>
      </c>
      <c r="BK80" s="240">
        <v>0</v>
      </c>
      <c r="BL80" s="231">
        <v>25</v>
      </c>
      <c r="BM80" s="231">
        <v>218</v>
      </c>
      <c r="BN80" s="231">
        <v>3</v>
      </c>
      <c r="BO80" s="237" t="str">
        <f t="shared" si="47"/>
        <v>Alineamiento algo sinuoso, pero con curvas cerradas que son aparentes y consistentes con las gradientes y las demás características del camino y del terreno que se atraviesa.</v>
      </c>
      <c r="BP80" s="231">
        <v>4</v>
      </c>
      <c r="BQ80" s="237" t="str">
        <f t="shared" si="48"/>
        <v>Pendientes generalmente menores del 3% pero con algunas cuestas de corta longitud de hasta el 5%.</v>
      </c>
      <c r="BR80" s="231">
        <v>1</v>
      </c>
      <c r="BS80" s="231">
        <v>0</v>
      </c>
      <c r="BT80" s="237" t="b">
        <f t="shared" si="49"/>
        <v>0</v>
      </c>
      <c r="BU80" s="231">
        <v>3</v>
      </c>
      <c r="BV80" s="237" t="str">
        <f t="shared" si="50"/>
        <v>El señalamiento es regular en cuanto a cantidad y ubicación, siendo notable la falta de algunas señales de precaución y de guía.</v>
      </c>
      <c r="BW80" s="231">
        <v>3</v>
      </c>
      <c r="BX80" s="237" t="str">
        <f t="shared" si="51"/>
        <v>Parece que algunas alcantarillas o cunetas no tienen capacidad hidráulica suficiente, por la erosión o socavación aparente.</v>
      </c>
      <c r="BY80" s="231">
        <v>2</v>
      </c>
      <c r="BZ80" s="237" t="str">
        <f t="shared" si="52"/>
        <v>Superficie muy irregular o con baches extensos y frecuentes (o material suelto, en caso de superficies no pavimentadas).</v>
      </c>
      <c r="CA80" s="231">
        <v>4</v>
      </c>
      <c r="CB80" s="237" t="str">
        <f t="shared" si="53"/>
        <v>Existen huellas o corrugaciones que se derivan por debajo de la superficie de ruedo, pero que son aisladas y de poca extensión.</v>
      </c>
      <c r="CC80" s="231">
        <f t="shared" si="54"/>
        <v>0.29003265</v>
      </c>
      <c r="CD80" s="229"/>
      <c r="CE80" s="229"/>
      <c r="CF80" s="270" t="s">
        <v>2438</v>
      </c>
    </row>
    <row r="81" spans="1:84" ht="69.95" customHeight="1" thickBot="1" x14ac:dyDescent="0.2">
      <c r="A81" s="217"/>
      <c r="B81" s="269">
        <v>10552</v>
      </c>
      <c r="C81" s="231">
        <v>10</v>
      </c>
      <c r="D81" s="231">
        <v>1</v>
      </c>
      <c r="E81" s="232" t="s">
        <v>202</v>
      </c>
      <c r="F81" s="231">
        <v>2</v>
      </c>
      <c r="G81" s="231">
        <v>322</v>
      </c>
      <c r="H81" s="230" t="str">
        <f>IF(G81&lt;100,"Primaria",IF(AND(G74&gt;39,G74&lt;300),"Secundaria",IF(AND(G74&gt;299),"Terciaria")))</f>
        <v>Secundaria</v>
      </c>
      <c r="I81" s="230">
        <v>3</v>
      </c>
      <c r="J81" s="229" t="str">
        <f t="shared" si="33"/>
        <v>Conectores de Integración Territorial</v>
      </c>
      <c r="K81" s="260">
        <f t="shared" si="34"/>
        <v>2.9450000000000003</v>
      </c>
      <c r="L81" s="234">
        <f>L80+K81</f>
        <v>6.59</v>
      </c>
      <c r="M81" s="233"/>
      <c r="N81" s="233"/>
      <c r="O81" s="233"/>
      <c r="P81" s="260">
        <f t="shared" si="35"/>
        <v>0</v>
      </c>
      <c r="Q81" s="233">
        <v>0.93</v>
      </c>
      <c r="R81" s="233"/>
      <c r="S81" s="233"/>
      <c r="T81" s="260">
        <f t="shared" si="36"/>
        <v>0.93</v>
      </c>
      <c r="U81" s="233">
        <v>2.0150000000000001</v>
      </c>
      <c r="V81" s="233"/>
      <c r="W81" s="233"/>
      <c r="X81" s="233">
        <f t="shared" si="37"/>
        <v>2.0150000000000001</v>
      </c>
      <c r="Y81" s="233"/>
      <c r="Z81" s="233"/>
      <c r="AA81" s="233"/>
      <c r="AB81" s="233">
        <f t="shared" si="38"/>
        <v>0</v>
      </c>
      <c r="AC81" s="233">
        <f t="shared" si="39"/>
        <v>2.9450000000000003</v>
      </c>
      <c r="AD81" s="233"/>
      <c r="AE81" s="233"/>
      <c r="AF81" s="233"/>
      <c r="AG81" s="233">
        <f t="shared" si="40"/>
        <v>0</v>
      </c>
      <c r="AH81" s="233"/>
      <c r="AI81" s="233"/>
      <c r="AJ81" s="233"/>
      <c r="AK81" s="233">
        <f t="shared" si="41"/>
        <v>0</v>
      </c>
      <c r="AL81" s="233"/>
      <c r="AM81" s="233"/>
      <c r="AN81" s="233"/>
      <c r="AO81" s="233">
        <f t="shared" si="42"/>
        <v>0</v>
      </c>
      <c r="AP81" s="233"/>
      <c r="AQ81" s="233"/>
      <c r="AR81" s="233"/>
      <c r="AS81" s="339">
        <f t="shared" si="43"/>
        <v>0</v>
      </c>
      <c r="AT81" s="233"/>
      <c r="AU81" s="233"/>
      <c r="AV81" s="233"/>
      <c r="AW81" s="260">
        <f t="shared" si="44"/>
        <v>0</v>
      </c>
      <c r="AX81" s="235" t="s">
        <v>2439</v>
      </c>
      <c r="AY81" s="236" t="s">
        <v>1593</v>
      </c>
      <c r="AZ81" s="236" t="s">
        <v>193</v>
      </c>
      <c r="BA81" s="251" t="s">
        <v>2440</v>
      </c>
      <c r="BB81" s="231">
        <v>0</v>
      </c>
      <c r="BC81" s="231">
        <v>1</v>
      </c>
      <c r="BD81" s="237" t="str">
        <f t="shared" si="45"/>
        <v>Llano (Pendientes naturales del terreno entre 0 y 5%)</v>
      </c>
      <c r="BE81" s="231">
        <v>2</v>
      </c>
      <c r="BF81" s="237" t="str">
        <f>VLOOKUP(BE81,'Códigos 2'!$A$1:$B$12,2,FALSE)</f>
        <v xml:space="preserve">Tratamiento superficial múltiple (TSM) </v>
      </c>
      <c r="BG81" s="238">
        <v>2</v>
      </c>
      <c r="BH81" s="239">
        <v>5.2</v>
      </c>
      <c r="BI81" s="231">
        <v>0</v>
      </c>
      <c r="BJ81" s="231" t="str">
        <f t="shared" si="46"/>
        <v>No existe</v>
      </c>
      <c r="BK81" s="240">
        <v>0</v>
      </c>
      <c r="BL81" s="231">
        <v>45</v>
      </c>
      <c r="BM81" s="231">
        <v>655</v>
      </c>
      <c r="BN81" s="231">
        <v>4</v>
      </c>
      <c r="BO81" s="237" t="str">
        <f t="shared" si="47"/>
        <v>Alineamiento con algunas curvas que exigen una reducción significativa en la velocidad promedio de circulación.</v>
      </c>
      <c r="BP81" s="231">
        <v>5</v>
      </c>
      <c r="BQ81" s="237" t="str">
        <f t="shared" si="48"/>
        <v>Pendientes menores del 3% en todo el tramo.</v>
      </c>
      <c r="BR81" s="231">
        <v>1</v>
      </c>
      <c r="BS81" s="231">
        <v>0</v>
      </c>
      <c r="BT81" s="237" t="b">
        <f t="shared" si="49"/>
        <v>0</v>
      </c>
      <c r="BU81" s="231">
        <v>3</v>
      </c>
      <c r="BV81" s="237" t="str">
        <f t="shared" si="50"/>
        <v>El señalamiento es regular en cuanto a cantidad y ubicación, siendo notable la falta de algunas señales de precaución y de guía.</v>
      </c>
      <c r="BW81" s="231">
        <v>4</v>
      </c>
      <c r="BX81" s="237" t="str">
        <f t="shared" si="51"/>
        <v>La mayoría de las alcantarillas y cunetas aparentemente funcionan bien, pero existen indicaciones en algunos sitios de que el agua se estanca.</v>
      </c>
      <c r="BY81" s="231">
        <v>4</v>
      </c>
      <c r="BZ81" s="237" t="str">
        <f t="shared" si="52"/>
        <v>Superficie generalmente lisa, pero con unas pequeñas corrugaciones u otras irregularidades aisladas, o con baches pequeños superficiales.</v>
      </c>
      <c r="CA81" s="231">
        <v>5</v>
      </c>
      <c r="CB81" s="237" t="str">
        <f t="shared" si="53"/>
        <v>No existen evidencias de fallas en la estructura del pavimento, con la posible excepción de algunas en la superficie de ruedo.</v>
      </c>
      <c r="CC81" s="231">
        <f t="shared" si="54"/>
        <v>0.70407587500000002</v>
      </c>
      <c r="CD81" s="229"/>
      <c r="CE81" s="229"/>
      <c r="CF81" s="270" t="s">
        <v>2441</v>
      </c>
    </row>
    <row r="82" spans="1:84" ht="69.95" customHeight="1" thickBot="1" x14ac:dyDescent="0.2">
      <c r="A82" s="217"/>
      <c r="B82" s="269">
        <v>10561</v>
      </c>
      <c r="C82" s="231">
        <v>10</v>
      </c>
      <c r="D82" s="231">
        <v>1</v>
      </c>
      <c r="E82" s="232" t="s">
        <v>202</v>
      </c>
      <c r="F82" s="231">
        <v>2</v>
      </c>
      <c r="G82" s="231">
        <v>322</v>
      </c>
      <c r="H82" s="230" t="str">
        <f>IF(G82&lt;100,"Primaria",IF(AND(G75&gt;39,G75&lt;300),"Secundaria",IF(AND(G75&gt;299),"Terciaria")))</f>
        <v>Secundaria</v>
      </c>
      <c r="I82" s="230">
        <v>3</v>
      </c>
      <c r="J82" s="229" t="str">
        <f t="shared" si="33"/>
        <v>Conectores de Integración Territorial</v>
      </c>
      <c r="K82" s="260">
        <f t="shared" si="34"/>
        <v>5.76</v>
      </c>
      <c r="L82" s="234">
        <f>L81+K82</f>
        <v>12.35</v>
      </c>
      <c r="M82" s="233"/>
      <c r="N82" s="233"/>
      <c r="O82" s="233"/>
      <c r="P82" s="260">
        <f t="shared" si="35"/>
        <v>0</v>
      </c>
      <c r="Q82" s="233"/>
      <c r="R82" s="233"/>
      <c r="S82" s="233"/>
      <c r="T82" s="260">
        <f t="shared" si="36"/>
        <v>0</v>
      </c>
      <c r="U82" s="233">
        <v>5.76</v>
      </c>
      <c r="V82" s="233"/>
      <c r="W82" s="233"/>
      <c r="X82" s="233">
        <f t="shared" si="37"/>
        <v>5.76</v>
      </c>
      <c r="Y82" s="233"/>
      <c r="Z82" s="233"/>
      <c r="AA82" s="233"/>
      <c r="AB82" s="233">
        <f t="shared" si="38"/>
        <v>0</v>
      </c>
      <c r="AC82" s="233">
        <f t="shared" si="39"/>
        <v>5.76</v>
      </c>
      <c r="AD82" s="233"/>
      <c r="AE82" s="233"/>
      <c r="AF82" s="233"/>
      <c r="AG82" s="233">
        <f t="shared" si="40"/>
        <v>0</v>
      </c>
      <c r="AH82" s="233"/>
      <c r="AI82" s="233"/>
      <c r="AJ82" s="233"/>
      <c r="AK82" s="233">
        <f t="shared" si="41"/>
        <v>0</v>
      </c>
      <c r="AL82" s="233"/>
      <c r="AM82" s="233"/>
      <c r="AN82" s="233"/>
      <c r="AO82" s="233">
        <f t="shared" si="42"/>
        <v>0</v>
      </c>
      <c r="AP82" s="233"/>
      <c r="AQ82" s="233"/>
      <c r="AR82" s="233"/>
      <c r="AS82" s="339">
        <f t="shared" si="43"/>
        <v>0</v>
      </c>
      <c r="AT82" s="233"/>
      <c r="AU82" s="233"/>
      <c r="AV82" s="233"/>
      <c r="AW82" s="260">
        <f t="shared" si="44"/>
        <v>0</v>
      </c>
      <c r="AX82" s="235" t="s">
        <v>2442</v>
      </c>
      <c r="AY82" s="236" t="s">
        <v>1593</v>
      </c>
      <c r="AZ82" s="236" t="s">
        <v>193</v>
      </c>
      <c r="BA82" s="229" t="s">
        <v>2443</v>
      </c>
      <c r="BB82" s="231">
        <v>1</v>
      </c>
      <c r="BC82" s="231">
        <v>1</v>
      </c>
      <c r="BD82" s="237" t="str">
        <f t="shared" si="45"/>
        <v>Llano (Pendientes naturales del terreno entre 0 y 5%)</v>
      </c>
      <c r="BE82" s="231">
        <v>2</v>
      </c>
      <c r="BF82" s="237" t="str">
        <f>VLOOKUP(BE82,'Códigos 2'!$A$1:$B$12,2,FALSE)</f>
        <v xml:space="preserve">Tratamiento superficial múltiple (TSM) </v>
      </c>
      <c r="BG82" s="238">
        <v>2</v>
      </c>
      <c r="BH82" s="239">
        <v>5.3</v>
      </c>
      <c r="BI82" s="231">
        <v>0</v>
      </c>
      <c r="BJ82" s="231" t="str">
        <f t="shared" si="46"/>
        <v>No existe</v>
      </c>
      <c r="BK82" s="240">
        <v>0</v>
      </c>
      <c r="BL82" s="231">
        <v>50</v>
      </c>
      <c r="BM82" s="231">
        <v>1038</v>
      </c>
      <c r="BN82" s="231">
        <v>4</v>
      </c>
      <c r="BO82" s="237" t="str">
        <f t="shared" si="47"/>
        <v>Alineamiento con algunas curvas que exigen una reducción significativa en la velocidad promedio de circulación.</v>
      </c>
      <c r="BP82" s="231">
        <v>4</v>
      </c>
      <c r="BQ82" s="237" t="str">
        <f t="shared" si="48"/>
        <v>Pendientes generalmente menores del 3% pero con algunas cuestas de corta longitud de hasta el 5%.</v>
      </c>
      <c r="BR82" s="231">
        <v>1</v>
      </c>
      <c r="BS82" s="231">
        <v>0</v>
      </c>
      <c r="BT82" s="237" t="b">
        <f t="shared" si="49"/>
        <v>0</v>
      </c>
      <c r="BU82" s="231">
        <v>5</v>
      </c>
      <c r="BV82" s="237" t="str">
        <f t="shared" si="50"/>
        <v xml:space="preserve">Las señales son completamente adecuadas en número y ubicación, </v>
      </c>
      <c r="BW82" s="231">
        <v>4</v>
      </c>
      <c r="BX82" s="237" t="str">
        <f t="shared" si="51"/>
        <v>La mayoría de las alcantarillas y cunetas aparentemente funcionan bien, pero existen indicaciones en algunos sitios de que el agua se estanca.</v>
      </c>
      <c r="BY82" s="231">
        <v>5</v>
      </c>
      <c r="BZ82" s="237" t="str">
        <f t="shared" si="52"/>
        <v>Superficie lisa, sin baches ni irregularidades notables.</v>
      </c>
      <c r="CA82" s="231">
        <v>5</v>
      </c>
      <c r="CB82" s="237" t="str">
        <f t="shared" si="53"/>
        <v>No existen evidencias de fallas en la estructura del pavimento, con la posible excepción de algunas en la superficie de ruedo.</v>
      </c>
      <c r="CC82" s="231">
        <f t="shared" si="54"/>
        <v>2.1822912000000003</v>
      </c>
      <c r="CD82" s="229" t="s">
        <v>2444</v>
      </c>
      <c r="CE82" s="229" t="s">
        <v>1903</v>
      </c>
      <c r="CF82" s="270" t="s">
        <v>2445</v>
      </c>
    </row>
    <row r="83" spans="1:84" ht="69.95" customHeight="1" thickBot="1" x14ac:dyDescent="0.2">
      <c r="A83" s="217"/>
      <c r="B83" s="269">
        <v>10562</v>
      </c>
      <c r="C83" s="231">
        <v>10</v>
      </c>
      <c r="D83" s="231">
        <v>1</v>
      </c>
      <c r="E83" s="232" t="s">
        <v>202</v>
      </c>
      <c r="F83" s="231">
        <v>2</v>
      </c>
      <c r="G83" s="231">
        <v>322</v>
      </c>
      <c r="H83" s="230" t="str">
        <f>IF(G83&lt;100,"Primaria",IF(AND(G76&gt;39,G76&lt;300),"Secundaria",IF(AND(G76&gt;299),"Terciaria")))</f>
        <v>Secundaria</v>
      </c>
      <c r="I83" s="230">
        <v>3</v>
      </c>
      <c r="J83" s="229" t="str">
        <f t="shared" si="33"/>
        <v>Conectores de Integración Territorial</v>
      </c>
      <c r="K83" s="260">
        <f t="shared" si="34"/>
        <v>5.59</v>
      </c>
      <c r="L83" s="234">
        <f>L82+K83</f>
        <v>17.939999999999998</v>
      </c>
      <c r="M83" s="233"/>
      <c r="N83" s="233"/>
      <c r="O83" s="233"/>
      <c r="P83" s="260">
        <f t="shared" si="35"/>
        <v>0</v>
      </c>
      <c r="Q83" s="233">
        <v>1.96</v>
      </c>
      <c r="R83" s="233"/>
      <c r="S83" s="233"/>
      <c r="T83" s="260">
        <f t="shared" si="36"/>
        <v>1.96</v>
      </c>
      <c r="U83" s="233">
        <v>3.63</v>
      </c>
      <c r="V83" s="233"/>
      <c r="W83" s="233"/>
      <c r="X83" s="233">
        <f t="shared" si="37"/>
        <v>3.63</v>
      </c>
      <c r="Y83" s="233"/>
      <c r="Z83" s="233"/>
      <c r="AA83" s="233"/>
      <c r="AB83" s="233">
        <f t="shared" si="38"/>
        <v>0</v>
      </c>
      <c r="AC83" s="233">
        <f t="shared" si="39"/>
        <v>5.59</v>
      </c>
      <c r="AD83" s="233"/>
      <c r="AE83" s="233"/>
      <c r="AF83" s="233"/>
      <c r="AG83" s="233">
        <f t="shared" si="40"/>
        <v>0</v>
      </c>
      <c r="AH83" s="233"/>
      <c r="AI83" s="233"/>
      <c r="AJ83" s="233"/>
      <c r="AK83" s="233">
        <f t="shared" si="41"/>
        <v>0</v>
      </c>
      <c r="AL83" s="233"/>
      <c r="AM83" s="233"/>
      <c r="AN83" s="233"/>
      <c r="AO83" s="233">
        <f t="shared" si="42"/>
        <v>0</v>
      </c>
      <c r="AP83" s="233"/>
      <c r="AQ83" s="233"/>
      <c r="AR83" s="233"/>
      <c r="AS83" s="339">
        <f t="shared" si="43"/>
        <v>0</v>
      </c>
      <c r="AT83" s="233"/>
      <c r="AU83" s="233"/>
      <c r="AV83" s="233"/>
      <c r="AW83" s="260">
        <f t="shared" si="44"/>
        <v>0</v>
      </c>
      <c r="AX83" s="235" t="s">
        <v>2446</v>
      </c>
      <c r="AY83" s="236" t="s">
        <v>1593</v>
      </c>
      <c r="AZ83" s="236" t="s">
        <v>193</v>
      </c>
      <c r="BA83" s="229" t="s">
        <v>2447</v>
      </c>
      <c r="BB83" s="231">
        <v>1</v>
      </c>
      <c r="BC83" s="231">
        <v>3</v>
      </c>
      <c r="BD83" s="237" t="str">
        <f t="shared" si="45"/>
        <v>Muy Ondulado (Pendientes naturales del terreno entre 15 y 25%)</v>
      </c>
      <c r="BE83" s="231">
        <v>2</v>
      </c>
      <c r="BF83" s="237" t="str">
        <f>VLOOKUP(BE83,'Códigos 2'!$A$1:$B$12,2,FALSE)</f>
        <v xml:space="preserve">Tratamiento superficial múltiple (TSM) </v>
      </c>
      <c r="BG83" s="238">
        <v>1</v>
      </c>
      <c r="BH83" s="239">
        <v>5.3</v>
      </c>
      <c r="BI83" s="231">
        <v>0</v>
      </c>
      <c r="BJ83" s="231" t="str">
        <f t="shared" si="46"/>
        <v>No existe</v>
      </c>
      <c r="BK83" s="240">
        <v>0</v>
      </c>
      <c r="BL83" s="231">
        <v>50</v>
      </c>
      <c r="BM83" s="231">
        <v>473</v>
      </c>
      <c r="BN83" s="231">
        <v>3</v>
      </c>
      <c r="BO83" s="237" t="str">
        <f t="shared" si="47"/>
        <v>Alineamiento algo sinuoso, pero con curvas cerradas que son aparentes y consistentes con las gradientes y las demás características del camino y del terreno que se atraviesa.</v>
      </c>
      <c r="BP83" s="231">
        <v>2</v>
      </c>
      <c r="BQ83" s="237" t="str">
        <f t="shared" si="48"/>
        <v>Pendientes sostenidas entre 5 y 8% sobre una buena parte del tramo, condición que afecta en forma marcada la velocidad de recorrido y, cuando hay bastante tránsito, provoca frecuentes colas de vehículos detrás de los vehículos pesados.</v>
      </c>
      <c r="BR83" s="231">
        <v>1</v>
      </c>
      <c r="BS83" s="231">
        <v>0</v>
      </c>
      <c r="BT83" s="237" t="b">
        <f t="shared" si="49"/>
        <v>0</v>
      </c>
      <c r="BU83" s="231">
        <v>4</v>
      </c>
      <c r="BV83" s="237" t="str">
        <f t="shared" si="50"/>
        <v>El señalamiento es bastante completo, faltando solamente algunas señales de guía para los usuarios que no conocen la ruta.</v>
      </c>
      <c r="BW83" s="231">
        <v>4</v>
      </c>
      <c r="BX83" s="237" t="str">
        <f t="shared" si="51"/>
        <v>La mayoría de las alcantarillas y cunetas aparentemente funcionan bien, pero existen indicaciones en algunos sitios de que el agua se estanca.</v>
      </c>
      <c r="BY83" s="231">
        <v>4</v>
      </c>
      <c r="BZ83" s="237" t="str">
        <f t="shared" si="52"/>
        <v>Superficie generalmente lisa, pero con unas pequeñas corrugaciones u otras irregularidades aisladas, o con baches pequeños superficiales.</v>
      </c>
      <c r="CA83" s="231">
        <v>5</v>
      </c>
      <c r="CB83" s="237" t="str">
        <f t="shared" si="53"/>
        <v>No existen evidencias de fallas en la estructura del pavimento, con la posible excepción de algunas en la superficie de ruedo.</v>
      </c>
      <c r="CC83" s="231">
        <f t="shared" si="54"/>
        <v>0.96508554999999996</v>
      </c>
      <c r="CD83" s="229"/>
      <c r="CE83" s="229"/>
      <c r="CF83" s="270" t="s">
        <v>2448</v>
      </c>
    </row>
    <row r="84" spans="1:84" ht="69.95" customHeight="1" thickBot="1" x14ac:dyDescent="0.2">
      <c r="A84" s="217"/>
      <c r="B84" s="269">
        <v>10570</v>
      </c>
      <c r="C84" s="231">
        <v>10</v>
      </c>
      <c r="D84" s="231">
        <v>1</v>
      </c>
      <c r="E84" s="232" t="s">
        <v>202</v>
      </c>
      <c r="F84" s="231">
        <v>3</v>
      </c>
      <c r="G84" s="231">
        <v>321</v>
      </c>
      <c r="H84" s="230" t="str">
        <f>IF(G84&lt;100,"Primaria",IF(AND(G77&gt;39,G77&lt;300),"Secundaria",IF(AND(G77&gt;299),"Terciaria")))</f>
        <v>Secundaria</v>
      </c>
      <c r="I84" s="230">
        <v>3</v>
      </c>
      <c r="J84" s="229" t="str">
        <f t="shared" si="33"/>
        <v>Conectores de Integración Territorial</v>
      </c>
      <c r="K84" s="260">
        <f t="shared" si="34"/>
        <v>3.1349999999999998</v>
      </c>
      <c r="L84" s="234">
        <f>K84</f>
        <v>3.1349999999999998</v>
      </c>
      <c r="M84" s="233"/>
      <c r="N84" s="233"/>
      <c r="O84" s="233"/>
      <c r="P84" s="260">
        <f t="shared" si="35"/>
        <v>0</v>
      </c>
      <c r="Q84" s="233">
        <v>3.1349999999999998</v>
      </c>
      <c r="R84" s="233"/>
      <c r="S84" s="233"/>
      <c r="T84" s="260">
        <f t="shared" si="36"/>
        <v>3.1349999999999998</v>
      </c>
      <c r="U84" s="233"/>
      <c r="V84" s="233"/>
      <c r="W84" s="233"/>
      <c r="X84" s="233">
        <f t="shared" si="37"/>
        <v>0</v>
      </c>
      <c r="Y84" s="233"/>
      <c r="Z84" s="233"/>
      <c r="AA84" s="233"/>
      <c r="AB84" s="233">
        <f t="shared" si="38"/>
        <v>0</v>
      </c>
      <c r="AC84" s="233">
        <f t="shared" si="39"/>
        <v>3.1349999999999998</v>
      </c>
      <c r="AD84" s="233"/>
      <c r="AE84" s="233"/>
      <c r="AF84" s="233"/>
      <c r="AG84" s="233">
        <f t="shared" si="40"/>
        <v>0</v>
      </c>
      <c r="AH84" s="233"/>
      <c r="AI84" s="233"/>
      <c r="AJ84" s="233"/>
      <c r="AK84" s="233">
        <f t="shared" si="41"/>
        <v>0</v>
      </c>
      <c r="AL84" s="233"/>
      <c r="AM84" s="233"/>
      <c r="AN84" s="233"/>
      <c r="AO84" s="233">
        <f t="shared" si="42"/>
        <v>0</v>
      </c>
      <c r="AP84" s="233"/>
      <c r="AQ84" s="233"/>
      <c r="AR84" s="233"/>
      <c r="AS84" s="339">
        <f t="shared" si="43"/>
        <v>0</v>
      </c>
      <c r="AT84" s="233"/>
      <c r="AU84" s="233"/>
      <c r="AV84" s="233"/>
      <c r="AW84" s="260">
        <f t="shared" si="44"/>
        <v>0</v>
      </c>
      <c r="AX84" s="235" t="s">
        <v>2433</v>
      </c>
      <c r="AY84" s="236" t="s">
        <v>1593</v>
      </c>
      <c r="AZ84" s="236" t="s">
        <v>193</v>
      </c>
      <c r="BA84" s="251" t="s">
        <v>380</v>
      </c>
      <c r="BB84" s="231">
        <v>2</v>
      </c>
      <c r="BC84" s="231">
        <v>2</v>
      </c>
      <c r="BD84" s="237" t="str">
        <f t="shared" si="45"/>
        <v>Algo Ondulado (Pendientes naturales del terreno entre 6 y 14%)</v>
      </c>
      <c r="BE84" s="231">
        <v>1</v>
      </c>
      <c r="BF84" s="237" t="str">
        <f>VLOOKUP(BE84,'Códigos 2'!$A$1:$B$12,2,FALSE)</f>
        <v xml:space="preserve"> Carpeta Asfáltica (CA)</v>
      </c>
      <c r="BG84" s="238">
        <v>2</v>
      </c>
      <c r="BH84" s="239">
        <v>6.6</v>
      </c>
      <c r="BI84" s="231">
        <v>0</v>
      </c>
      <c r="BJ84" s="231" t="str">
        <f t="shared" si="46"/>
        <v>No existe</v>
      </c>
      <c r="BK84" s="240">
        <v>0</v>
      </c>
      <c r="BL84" s="231">
        <v>40</v>
      </c>
      <c r="BM84" s="231">
        <v>3568</v>
      </c>
      <c r="BN84" s="231">
        <v>3</v>
      </c>
      <c r="BO84" s="237" t="str">
        <f t="shared" si="47"/>
        <v>Alineamiento algo sinuoso, pero con curvas cerradas que son aparentes y consistentes con las gradientes y las demás características del camino y del terreno que se atraviesa.</v>
      </c>
      <c r="BP84" s="231">
        <v>3</v>
      </c>
      <c r="BQ84" s="237" t="str">
        <f t="shared" si="48"/>
        <v>Pendientes generalmente entre 3 y 6%, pero con una rasante ondulada y, consecuentemente, con tramos cortos de subida fuerte.</v>
      </c>
      <c r="BR84" s="231">
        <v>1</v>
      </c>
      <c r="BS84" s="231">
        <v>0</v>
      </c>
      <c r="BT84" s="237" t="b">
        <f t="shared" si="49"/>
        <v>0</v>
      </c>
      <c r="BU84" s="231">
        <v>3</v>
      </c>
      <c r="BV84" s="237" t="str">
        <f t="shared" si="50"/>
        <v>El señalamiento es regular en cuanto a cantidad y ubicación, siendo notable la falta de algunas señales de precaución y de guía.</v>
      </c>
      <c r="BW84" s="231">
        <v>4</v>
      </c>
      <c r="BX84" s="237" t="str">
        <f t="shared" si="51"/>
        <v>La mayoría de las alcantarillas y cunetas aparentemente funcionan bien, pero existen indicaciones en algunos sitios de que el agua se estanca.</v>
      </c>
      <c r="BY84" s="231">
        <v>4</v>
      </c>
      <c r="BZ84" s="237" t="str">
        <f t="shared" si="52"/>
        <v>Superficie generalmente lisa, pero con unas pequeñas corrugaciones u otras irregularidades aisladas, o con baches pequeños superficiales.</v>
      </c>
      <c r="CA84" s="231">
        <v>5</v>
      </c>
      <c r="CB84" s="237" t="str">
        <f t="shared" si="53"/>
        <v>No existen evidencias de fallas en la estructura del pavimento, con la posible excepción de algunas en la superficie de ruedo.</v>
      </c>
      <c r="CC84" s="231">
        <f t="shared" si="54"/>
        <v>4.0827731999999992</v>
      </c>
      <c r="CD84" s="229" t="s">
        <v>2434</v>
      </c>
      <c r="CE84" s="229" t="s">
        <v>1903</v>
      </c>
      <c r="CF84" s="270" t="s">
        <v>2435</v>
      </c>
    </row>
    <row r="85" spans="1:84" ht="69.95" customHeight="1" thickBot="1" x14ac:dyDescent="0.2">
      <c r="A85" s="217"/>
      <c r="B85" s="269">
        <v>10580</v>
      </c>
      <c r="C85" s="231">
        <v>10</v>
      </c>
      <c r="D85" s="231">
        <v>1</v>
      </c>
      <c r="E85" s="232" t="s">
        <v>202</v>
      </c>
      <c r="F85" s="231">
        <v>1</v>
      </c>
      <c r="G85" s="231">
        <v>242</v>
      </c>
      <c r="H85" s="230" t="str">
        <f>IF(G85&lt;100,"Primaria",IF(AND(G85&gt;39,G85&lt;300),"Secundaria",IF(AND(G85&gt;299),"Terciaria")))</f>
        <v>Secundaria</v>
      </c>
      <c r="I85" s="230">
        <v>3</v>
      </c>
      <c r="J85" s="229" t="str">
        <f t="shared" si="33"/>
        <v>Conectores de Integración Territorial</v>
      </c>
      <c r="K85" s="260">
        <f t="shared" si="34"/>
        <v>8.4700000000000006</v>
      </c>
      <c r="L85" s="234">
        <f>K85</f>
        <v>8.4700000000000006</v>
      </c>
      <c r="M85" s="233"/>
      <c r="N85" s="233"/>
      <c r="O85" s="233"/>
      <c r="P85" s="260">
        <f t="shared" si="35"/>
        <v>0</v>
      </c>
      <c r="Q85" s="233">
        <v>8.4700000000000006</v>
      </c>
      <c r="R85" s="233"/>
      <c r="S85" s="233"/>
      <c r="T85" s="260">
        <f t="shared" si="36"/>
        <v>8.4700000000000006</v>
      </c>
      <c r="U85" s="233"/>
      <c r="V85" s="233"/>
      <c r="W85" s="233"/>
      <c r="X85" s="233">
        <f t="shared" si="37"/>
        <v>0</v>
      </c>
      <c r="Y85" s="233"/>
      <c r="Z85" s="233"/>
      <c r="AA85" s="233"/>
      <c r="AB85" s="233">
        <f t="shared" si="38"/>
        <v>0</v>
      </c>
      <c r="AC85" s="233">
        <f t="shared" si="39"/>
        <v>8.4700000000000006</v>
      </c>
      <c r="AD85" s="233"/>
      <c r="AE85" s="233"/>
      <c r="AF85" s="233"/>
      <c r="AG85" s="233">
        <f t="shared" si="40"/>
        <v>0</v>
      </c>
      <c r="AH85" s="233"/>
      <c r="AI85" s="233"/>
      <c r="AJ85" s="233"/>
      <c r="AK85" s="233">
        <f t="shared" si="41"/>
        <v>0</v>
      </c>
      <c r="AL85" s="233"/>
      <c r="AM85" s="233"/>
      <c r="AN85" s="233"/>
      <c r="AO85" s="233">
        <f t="shared" si="42"/>
        <v>0</v>
      </c>
      <c r="AP85" s="233"/>
      <c r="AQ85" s="233"/>
      <c r="AR85" s="233"/>
      <c r="AS85" s="339">
        <f t="shared" si="43"/>
        <v>0</v>
      </c>
      <c r="AT85" s="233"/>
      <c r="AU85" s="233"/>
      <c r="AV85" s="233"/>
      <c r="AW85" s="260">
        <f t="shared" si="44"/>
        <v>0</v>
      </c>
      <c r="AX85" s="235" t="s">
        <v>2155</v>
      </c>
      <c r="AY85" s="236" t="s">
        <v>148</v>
      </c>
      <c r="AZ85" s="236" t="s">
        <v>1080</v>
      </c>
      <c r="BA85" s="229" t="s">
        <v>384</v>
      </c>
      <c r="BB85" s="231">
        <v>1</v>
      </c>
      <c r="BC85" s="231">
        <v>3</v>
      </c>
      <c r="BD85" s="237" t="str">
        <f t="shared" si="45"/>
        <v>Muy Ondulado (Pendientes naturales del terreno entre 15 y 25%)</v>
      </c>
      <c r="BE85" s="231">
        <v>1</v>
      </c>
      <c r="BF85" s="237" t="str">
        <f>VLOOKUP(BE85,'Códigos 2'!$A$1:$B$12,2,FALSE)</f>
        <v xml:space="preserve"> Carpeta Asfáltica (CA)</v>
      </c>
      <c r="BG85" s="238">
        <v>2</v>
      </c>
      <c r="BH85" s="239">
        <v>5.6</v>
      </c>
      <c r="BI85" s="231">
        <v>0</v>
      </c>
      <c r="BJ85" s="231" t="str">
        <f t="shared" si="46"/>
        <v>No existe</v>
      </c>
      <c r="BK85" s="240">
        <v>0</v>
      </c>
      <c r="BL85" s="231">
        <v>45</v>
      </c>
      <c r="BM85" s="231">
        <v>1885</v>
      </c>
      <c r="BN85" s="231">
        <v>3</v>
      </c>
      <c r="BO85" s="237" t="str">
        <f t="shared" si="47"/>
        <v>Alineamiento algo sinuoso, pero con curvas cerradas que son aparentes y consistentes con las gradientes y las demás características del camino y del terreno que se atraviesa.</v>
      </c>
      <c r="BP85" s="231">
        <v>2</v>
      </c>
      <c r="BQ85" s="237" t="str">
        <f t="shared" si="48"/>
        <v>Pendientes sostenidas entre 5 y 8% sobre una buena parte del tramo, condición que afecta en forma marcada la velocidad de recorrido y, cuando hay bastante tránsito, provoca frecuentes colas de vehículos detrás de los vehículos pesados.</v>
      </c>
      <c r="BR85" s="231">
        <v>1</v>
      </c>
      <c r="BS85" s="231">
        <v>0</v>
      </c>
      <c r="BT85" s="237" t="b">
        <f t="shared" si="49"/>
        <v>0</v>
      </c>
      <c r="BU85" s="231">
        <v>5</v>
      </c>
      <c r="BV85" s="237" t="str">
        <f t="shared" si="50"/>
        <v xml:space="preserve">Las señales son completamente adecuadas en número y ubicación, </v>
      </c>
      <c r="BW85" s="231">
        <v>4</v>
      </c>
      <c r="BX85" s="237" t="str">
        <f t="shared" si="51"/>
        <v>La mayoría de las alcantarillas y cunetas aparentemente funcionan bien, pero existen indicaciones en algunos sitios de que el agua se estanca.</v>
      </c>
      <c r="BY85" s="231">
        <v>5</v>
      </c>
      <c r="BZ85" s="237" t="str">
        <f t="shared" si="52"/>
        <v>Superficie lisa, sin baches ni irregularidades notables.</v>
      </c>
      <c r="CA85" s="231">
        <v>5</v>
      </c>
      <c r="CB85" s="237" t="str">
        <f t="shared" si="53"/>
        <v>No existen evidencias de fallas en la estructura del pavimento, con la posible excepción de algunas en la superficie de ruedo.</v>
      </c>
      <c r="CC85" s="231">
        <f t="shared" si="54"/>
        <v>5.8275717499999997</v>
      </c>
      <c r="CD85" s="229" t="s">
        <v>2156</v>
      </c>
      <c r="CE85" s="229" t="s">
        <v>1903</v>
      </c>
      <c r="CF85" s="270" t="s">
        <v>2157</v>
      </c>
    </row>
    <row r="86" spans="1:84" ht="69.95" customHeight="1" thickBot="1" x14ac:dyDescent="0.2">
      <c r="A86" s="217"/>
      <c r="B86" s="269">
        <v>10590</v>
      </c>
      <c r="C86" s="231">
        <v>10</v>
      </c>
      <c r="D86" s="231">
        <v>1</v>
      </c>
      <c r="E86" s="232" t="s">
        <v>202</v>
      </c>
      <c r="F86" s="231">
        <v>11</v>
      </c>
      <c r="G86" s="231">
        <v>325</v>
      </c>
      <c r="H86" s="230" t="str">
        <f>IF(G86&lt;100,"Primaria",IF(AND(G79&gt;39,G79&lt;300),"Secundaria",IF(AND(G79&gt;299),"Terciaria")))</f>
        <v>Secundaria</v>
      </c>
      <c r="I86" s="230">
        <v>3</v>
      </c>
      <c r="J86" s="229" t="str">
        <f t="shared" si="33"/>
        <v>Conectores de Integración Territorial</v>
      </c>
      <c r="K86" s="260">
        <f t="shared" si="34"/>
        <v>2.48</v>
      </c>
      <c r="L86" s="234">
        <f>K86</f>
        <v>2.48</v>
      </c>
      <c r="M86" s="233"/>
      <c r="N86" s="233"/>
      <c r="O86" s="233"/>
      <c r="P86" s="260">
        <f t="shared" si="35"/>
        <v>0</v>
      </c>
      <c r="Q86" s="233"/>
      <c r="R86" s="233"/>
      <c r="S86" s="233"/>
      <c r="T86" s="260">
        <f t="shared" si="36"/>
        <v>0</v>
      </c>
      <c r="U86" s="233"/>
      <c r="V86" s="233"/>
      <c r="W86" s="233"/>
      <c r="X86" s="233">
        <f t="shared" si="37"/>
        <v>0</v>
      </c>
      <c r="Y86" s="233"/>
      <c r="Z86" s="233">
        <v>0.31</v>
      </c>
      <c r="AA86" s="233"/>
      <c r="AB86" s="233">
        <f t="shared" si="38"/>
        <v>0.31</v>
      </c>
      <c r="AC86" s="233">
        <f t="shared" si="39"/>
        <v>0.31</v>
      </c>
      <c r="AD86" s="233"/>
      <c r="AE86" s="233">
        <v>2.17</v>
      </c>
      <c r="AF86" s="233"/>
      <c r="AG86" s="233">
        <f t="shared" si="40"/>
        <v>2.17</v>
      </c>
      <c r="AH86" s="233"/>
      <c r="AI86" s="233"/>
      <c r="AJ86" s="233"/>
      <c r="AK86" s="233">
        <f t="shared" si="41"/>
        <v>0</v>
      </c>
      <c r="AL86" s="233"/>
      <c r="AM86" s="233"/>
      <c r="AN86" s="233"/>
      <c r="AO86" s="233">
        <f t="shared" si="42"/>
        <v>0</v>
      </c>
      <c r="AP86" s="233"/>
      <c r="AQ86" s="233"/>
      <c r="AR86" s="233"/>
      <c r="AS86" s="339">
        <f t="shared" si="43"/>
        <v>0</v>
      </c>
      <c r="AT86" s="233"/>
      <c r="AU86" s="233"/>
      <c r="AV86" s="233"/>
      <c r="AW86" s="260">
        <f t="shared" si="44"/>
        <v>0</v>
      </c>
      <c r="AX86" s="235" t="s">
        <v>2460</v>
      </c>
      <c r="AY86" s="236" t="s">
        <v>1593</v>
      </c>
      <c r="AZ86" s="244" t="s">
        <v>1080</v>
      </c>
      <c r="BA86" s="229" t="s">
        <v>2461</v>
      </c>
      <c r="BB86" s="231">
        <v>1</v>
      </c>
      <c r="BC86" s="231">
        <v>4</v>
      </c>
      <c r="BD86" s="237" t="str">
        <f t="shared" si="45"/>
        <v>Montañoso (Pendientes naturales del terreno mayores a 25%)</v>
      </c>
      <c r="BE86" s="231">
        <v>4</v>
      </c>
      <c r="BF86" s="237" t="str">
        <f>VLOOKUP(BE86,'Códigos 2'!$A$1:$B$12,2,FALSE)</f>
        <v>Lastre o grava</v>
      </c>
      <c r="BG86" s="238">
        <v>1</v>
      </c>
      <c r="BH86" s="239">
        <v>4.9000000000000004</v>
      </c>
      <c r="BI86" s="231">
        <v>0</v>
      </c>
      <c r="BJ86" s="231" t="str">
        <f t="shared" si="46"/>
        <v>No existe</v>
      </c>
      <c r="BK86" s="240">
        <v>0</v>
      </c>
      <c r="BL86" s="231">
        <v>20</v>
      </c>
      <c r="BM86" s="231">
        <v>23</v>
      </c>
      <c r="BN86" s="231">
        <v>2</v>
      </c>
      <c r="BO86" s="237" t="str">
        <f t="shared" si="47"/>
        <v>Curvas cerradas frecuentes y, por lo general, inconsistentes con el terreno y la clase de carretera.</v>
      </c>
      <c r="BP86" s="231">
        <v>1</v>
      </c>
      <c r="BQ86" s="237" t="str">
        <f t="shared" si="48"/>
        <v xml:space="preserve">Pendientes sostenidas en exceso del 7% en casi todo el tramo. </v>
      </c>
      <c r="BR86" s="231">
        <v>1</v>
      </c>
      <c r="BS86" s="231">
        <v>0</v>
      </c>
      <c r="BT86" s="237">
        <v>1</v>
      </c>
      <c r="BU86" s="231">
        <v>1</v>
      </c>
      <c r="BV86" s="237" t="str">
        <f t="shared" si="50"/>
        <v>No existen señales o son tan inadecuadas, que no proveen información útil al conductor.</v>
      </c>
      <c r="BW86" s="231">
        <v>3</v>
      </c>
      <c r="BX86" s="237" t="str">
        <f t="shared" si="51"/>
        <v>Parece que algunas alcantarillas o cunetas no tienen capacidad hidráulica suficiente, por la erosión o socavación aparente.</v>
      </c>
      <c r="BY86" s="231">
        <v>3</v>
      </c>
      <c r="BZ86" s="237" t="str">
        <f t="shared" si="52"/>
        <v>Superficie con frecuentes baches o irregularidades .</v>
      </c>
      <c r="CA86" s="231">
        <v>4</v>
      </c>
      <c r="CB86" s="237" t="str">
        <f t="shared" si="53"/>
        <v>Existen huellas o corrugaciones que se derivan por debajo de la superficie de ruedo, pero que son aisladas y de poca extensión.</v>
      </c>
      <c r="CC86" s="231">
        <f t="shared" si="54"/>
        <v>2.0819599999999997E-2</v>
      </c>
      <c r="CD86" s="229"/>
      <c r="CE86" s="229"/>
      <c r="CF86" s="270" t="s">
        <v>2462</v>
      </c>
    </row>
    <row r="87" spans="1:84" ht="69.95" customHeight="1" thickBot="1" x14ac:dyDescent="0.2">
      <c r="A87" s="217"/>
      <c r="B87" s="269">
        <v>10601</v>
      </c>
      <c r="C87" s="231">
        <v>10</v>
      </c>
      <c r="D87" s="231">
        <v>1</v>
      </c>
      <c r="E87" s="232" t="s">
        <v>202</v>
      </c>
      <c r="F87" s="231">
        <v>11</v>
      </c>
      <c r="G87" s="231">
        <v>325</v>
      </c>
      <c r="H87" s="230" t="str">
        <f>IF(G87&lt;100,"Primaria",IF(AND(G80&gt;39,G80&lt;300),"Secundaria",IF(AND(G80&gt;299),"Terciaria")))</f>
        <v>Terciaria</v>
      </c>
      <c r="I87" s="230">
        <v>3</v>
      </c>
      <c r="J87" s="229" t="str">
        <f t="shared" si="33"/>
        <v>Conectores de Integración Territorial</v>
      </c>
      <c r="K87" s="260">
        <f t="shared" si="34"/>
        <v>2.48</v>
      </c>
      <c r="L87" s="234">
        <f>L86+K87</f>
        <v>4.96</v>
      </c>
      <c r="M87" s="233"/>
      <c r="N87" s="233"/>
      <c r="O87" s="233"/>
      <c r="P87" s="260">
        <f t="shared" si="35"/>
        <v>0</v>
      </c>
      <c r="Q87" s="233"/>
      <c r="R87" s="233"/>
      <c r="S87" s="233"/>
      <c r="T87" s="260">
        <f t="shared" si="36"/>
        <v>0</v>
      </c>
      <c r="U87" s="233">
        <v>0.45</v>
      </c>
      <c r="V87" s="233"/>
      <c r="W87" s="233"/>
      <c r="X87" s="233">
        <f t="shared" si="37"/>
        <v>0.45</v>
      </c>
      <c r="Y87" s="233"/>
      <c r="Z87" s="233"/>
      <c r="AA87" s="233"/>
      <c r="AB87" s="233">
        <f t="shared" si="38"/>
        <v>0</v>
      </c>
      <c r="AC87" s="233">
        <f t="shared" si="39"/>
        <v>0.45</v>
      </c>
      <c r="AD87" s="233"/>
      <c r="AE87" s="233">
        <v>2.0299999999999998</v>
      </c>
      <c r="AF87" s="233"/>
      <c r="AG87" s="233">
        <f t="shared" si="40"/>
        <v>2.0299999999999998</v>
      </c>
      <c r="AH87" s="233"/>
      <c r="AI87" s="233"/>
      <c r="AJ87" s="233"/>
      <c r="AK87" s="233">
        <f t="shared" si="41"/>
        <v>0</v>
      </c>
      <c r="AL87" s="233"/>
      <c r="AM87" s="233"/>
      <c r="AN87" s="233"/>
      <c r="AO87" s="233">
        <f t="shared" si="42"/>
        <v>0</v>
      </c>
      <c r="AP87" s="233"/>
      <c r="AQ87" s="233"/>
      <c r="AR87" s="233"/>
      <c r="AS87" s="339">
        <f t="shared" si="43"/>
        <v>0</v>
      </c>
      <c r="AT87" s="233"/>
      <c r="AU87" s="233"/>
      <c r="AV87" s="233"/>
      <c r="AW87" s="260">
        <f t="shared" si="44"/>
        <v>0</v>
      </c>
      <c r="AX87" s="235" t="s">
        <v>2463</v>
      </c>
      <c r="AY87" s="236" t="s">
        <v>1593</v>
      </c>
      <c r="AZ87" s="236" t="s">
        <v>1080</v>
      </c>
      <c r="BA87" s="251" t="s">
        <v>2464</v>
      </c>
      <c r="BB87" s="231">
        <v>0</v>
      </c>
      <c r="BC87" s="231">
        <v>3</v>
      </c>
      <c r="BD87" s="237" t="str">
        <f t="shared" si="45"/>
        <v>Muy Ondulado (Pendientes naturales del terreno entre 15 y 25%)</v>
      </c>
      <c r="BE87" s="231">
        <v>4</v>
      </c>
      <c r="BF87" s="237" t="str">
        <f>VLOOKUP(BE87,'Códigos 2'!$A$1:$B$12,2,FALSE)</f>
        <v>Lastre o grava</v>
      </c>
      <c r="BG87" s="238">
        <v>1</v>
      </c>
      <c r="BH87" s="239">
        <v>4.7</v>
      </c>
      <c r="BI87" s="231">
        <v>0</v>
      </c>
      <c r="BJ87" s="231" t="str">
        <f t="shared" si="46"/>
        <v>No existe</v>
      </c>
      <c r="BK87" s="240">
        <v>0</v>
      </c>
      <c r="BL87" s="231">
        <v>25</v>
      </c>
      <c r="BM87" s="231">
        <v>396</v>
      </c>
      <c r="BN87" s="231">
        <v>2</v>
      </c>
      <c r="BO87" s="237" t="str">
        <f t="shared" si="47"/>
        <v>Curvas cerradas frecuentes y, por lo general, inconsistentes con el terreno y la clase de carretera.</v>
      </c>
      <c r="BP87" s="231">
        <v>1</v>
      </c>
      <c r="BQ87" s="237" t="str">
        <f t="shared" si="48"/>
        <v xml:space="preserve">Pendientes sostenidas en exceso del 7% en casi todo el tramo. </v>
      </c>
      <c r="BR87" s="231">
        <v>1</v>
      </c>
      <c r="BS87" s="231">
        <v>0</v>
      </c>
      <c r="BT87" s="237" t="b">
        <f t="shared" ref="BT87:BT150" si="56">IF(BS87=5,"Superficie de los espaldones firme y regular, y donde se puede utilizar el ancho como fue construido originalmente.",IF(AND(BS87=4),"Superficie generalmente firme y utilizable en todo tiempo, pero con algunos tramos cortos en que el ancho inicial ha sido reducido por erosión u otras causas.",IF(AND(BS87=3),"Superficie erosionada o con baches profundos sobre una buena parte de la subsección, de manera que se inhibe el uso de los espaldones en la debida forma en esa parte.",IF(AND(BS87=2),"Superficie erosionada o con baches profundos, o el ancho transitable de los espaldones reducido sustancialmente, en casi toda la subsección.",IF(AND(BS87=1),"Se encuentra un desnivel peligroso entre el borde del pavimento y el espaldón, o la superficie está muy erosionada, con baches profundos o material suelto, o el ancho muy reducido del original.")))))</f>
        <v>0</v>
      </c>
      <c r="BU87" s="231">
        <v>3</v>
      </c>
      <c r="BV87" s="237" t="str">
        <f t="shared" si="50"/>
        <v>El señalamiento es regular en cuanto a cantidad y ubicación, siendo notable la falta de algunas señales de precaución y de guía.</v>
      </c>
      <c r="BW87" s="231">
        <v>4</v>
      </c>
      <c r="BX87" s="237" t="str">
        <f t="shared" si="51"/>
        <v>La mayoría de las alcantarillas y cunetas aparentemente funcionan bien, pero existen indicaciones en algunos sitios de que el agua se estanca.</v>
      </c>
      <c r="BY87" s="231">
        <v>3</v>
      </c>
      <c r="BZ87" s="237" t="str">
        <f t="shared" si="52"/>
        <v>Superficie con frecuentes baches o irregularidades .</v>
      </c>
      <c r="CA87" s="231">
        <v>5</v>
      </c>
      <c r="CB87" s="237" t="str">
        <f t="shared" si="53"/>
        <v>No existen evidencias de fallas en la estructura del pavimento, con la posible excepción de algunas en la superficie de ruedo.</v>
      </c>
      <c r="CC87" s="231">
        <f t="shared" si="54"/>
        <v>0.35845920000000003</v>
      </c>
      <c r="CD87" s="229"/>
      <c r="CE87" s="229"/>
      <c r="CF87" s="270" t="s">
        <v>2465</v>
      </c>
    </row>
    <row r="88" spans="1:84" ht="69.95" customHeight="1" thickBot="1" x14ac:dyDescent="0.2">
      <c r="A88" s="217"/>
      <c r="B88" s="269">
        <v>10602</v>
      </c>
      <c r="C88" s="231">
        <v>10</v>
      </c>
      <c r="D88" s="231">
        <v>1</v>
      </c>
      <c r="E88" s="232" t="s">
        <v>202</v>
      </c>
      <c r="F88" s="231">
        <v>11</v>
      </c>
      <c r="G88" s="231">
        <v>325</v>
      </c>
      <c r="H88" s="230" t="str">
        <f>IF(G88&lt;100,"Primaria",IF(AND(G81&gt;39,G81&lt;300),"Secundaria",IF(AND(G81&gt;299),"Terciaria")))</f>
        <v>Terciaria</v>
      </c>
      <c r="I88" s="230">
        <v>3</v>
      </c>
      <c r="J88" s="229" t="str">
        <f t="shared" si="33"/>
        <v>Conectores de Integración Territorial</v>
      </c>
      <c r="K88" s="260">
        <f t="shared" si="34"/>
        <v>5.23</v>
      </c>
      <c r="L88" s="234">
        <f>L87+K88</f>
        <v>10.190000000000001</v>
      </c>
      <c r="M88" s="233"/>
      <c r="N88" s="233"/>
      <c r="O88" s="233"/>
      <c r="P88" s="260">
        <f t="shared" si="35"/>
        <v>0</v>
      </c>
      <c r="Q88" s="233">
        <v>5.23</v>
      </c>
      <c r="R88" s="233"/>
      <c r="S88" s="233"/>
      <c r="T88" s="260">
        <f t="shared" si="36"/>
        <v>5.23</v>
      </c>
      <c r="U88" s="233"/>
      <c r="V88" s="233"/>
      <c r="W88" s="233"/>
      <c r="X88" s="233">
        <f t="shared" si="37"/>
        <v>0</v>
      </c>
      <c r="Y88" s="233"/>
      <c r="Z88" s="233"/>
      <c r="AA88" s="233"/>
      <c r="AB88" s="233">
        <f t="shared" si="38"/>
        <v>0</v>
      </c>
      <c r="AC88" s="233">
        <f t="shared" si="39"/>
        <v>5.23</v>
      </c>
      <c r="AD88" s="233"/>
      <c r="AE88" s="233"/>
      <c r="AF88" s="233"/>
      <c r="AG88" s="233">
        <f t="shared" si="40"/>
        <v>0</v>
      </c>
      <c r="AH88" s="233"/>
      <c r="AI88" s="233"/>
      <c r="AJ88" s="233"/>
      <c r="AK88" s="233">
        <f t="shared" si="41"/>
        <v>0</v>
      </c>
      <c r="AL88" s="233"/>
      <c r="AM88" s="233"/>
      <c r="AN88" s="233"/>
      <c r="AO88" s="233">
        <f t="shared" si="42"/>
        <v>0</v>
      </c>
      <c r="AP88" s="233"/>
      <c r="AQ88" s="233"/>
      <c r="AR88" s="233"/>
      <c r="AS88" s="339">
        <f t="shared" si="43"/>
        <v>0</v>
      </c>
      <c r="AT88" s="233"/>
      <c r="AU88" s="233"/>
      <c r="AV88" s="233"/>
      <c r="AW88" s="260">
        <f t="shared" si="44"/>
        <v>0</v>
      </c>
      <c r="AX88" s="235" t="s">
        <v>2466</v>
      </c>
      <c r="AY88" s="236" t="s">
        <v>1593</v>
      </c>
      <c r="AZ88" s="236" t="s">
        <v>1080</v>
      </c>
      <c r="BA88" s="251" t="s">
        <v>2464</v>
      </c>
      <c r="BB88" s="231">
        <v>1</v>
      </c>
      <c r="BC88" s="231">
        <v>3</v>
      </c>
      <c r="BD88" s="237" t="str">
        <f t="shared" si="45"/>
        <v>Muy Ondulado (Pendientes naturales del terreno entre 15 y 25%)</v>
      </c>
      <c r="BE88" s="231">
        <v>1</v>
      </c>
      <c r="BF88" s="237" t="str">
        <f>VLOOKUP(BE88,'Códigos 2'!$A$1:$B$12,2,FALSE)</f>
        <v xml:space="preserve"> Carpeta Asfáltica (CA)</v>
      </c>
      <c r="BG88" s="238">
        <v>2</v>
      </c>
      <c r="BH88" s="239">
        <v>5.6</v>
      </c>
      <c r="BI88" s="231">
        <v>0</v>
      </c>
      <c r="BJ88" s="231" t="str">
        <f t="shared" si="46"/>
        <v>No existe</v>
      </c>
      <c r="BK88" s="240">
        <v>0</v>
      </c>
      <c r="BL88" s="231">
        <v>40</v>
      </c>
      <c r="BM88" s="231">
        <v>1219</v>
      </c>
      <c r="BN88" s="231">
        <v>3</v>
      </c>
      <c r="BO88" s="237" t="str">
        <f t="shared" si="47"/>
        <v>Alineamiento algo sinuoso, pero con curvas cerradas que son aparentes y consistentes con las gradientes y las demás características del camino y del terreno que se atraviesa.</v>
      </c>
      <c r="BP88" s="231">
        <v>1</v>
      </c>
      <c r="BQ88" s="237" t="str">
        <f t="shared" si="48"/>
        <v xml:space="preserve">Pendientes sostenidas en exceso del 7% en casi todo el tramo. </v>
      </c>
      <c r="BR88" s="231">
        <v>1</v>
      </c>
      <c r="BS88" s="231">
        <v>0</v>
      </c>
      <c r="BT88" s="237" t="b">
        <f t="shared" si="56"/>
        <v>0</v>
      </c>
      <c r="BU88" s="231">
        <v>3</v>
      </c>
      <c r="BV88" s="237" t="str">
        <f t="shared" si="50"/>
        <v>El señalamiento es regular en cuanto a cantidad y ubicación, siendo notable la falta de algunas señales de precaución y de guía.</v>
      </c>
      <c r="BW88" s="231">
        <v>4</v>
      </c>
      <c r="BX88" s="237" t="str">
        <f t="shared" si="51"/>
        <v>La mayoría de las alcantarillas y cunetas aparentemente funcionan bien, pero existen indicaciones en algunos sitios de que el agua se estanca.</v>
      </c>
      <c r="BY88" s="231">
        <v>5</v>
      </c>
      <c r="BZ88" s="237" t="str">
        <f t="shared" si="52"/>
        <v>Superficie lisa, sin baches ni irregularidades notables.</v>
      </c>
      <c r="CA88" s="231">
        <v>5</v>
      </c>
      <c r="CB88" s="237" t="str">
        <f t="shared" si="53"/>
        <v>No existen evidencias de fallas en la estructura del pavimento, con la posible excepción de algunas en la superficie de ruedo.</v>
      </c>
      <c r="CC88" s="231">
        <f t="shared" si="54"/>
        <v>2.3270100500000002</v>
      </c>
      <c r="CD88" s="229"/>
      <c r="CE88" s="229"/>
      <c r="CF88" s="270" t="s">
        <v>2467</v>
      </c>
    </row>
    <row r="89" spans="1:84" ht="69.95" customHeight="1" thickBot="1" x14ac:dyDescent="0.2">
      <c r="A89" s="217"/>
      <c r="B89" s="269">
        <v>10611</v>
      </c>
      <c r="C89" s="231">
        <v>1</v>
      </c>
      <c r="D89" s="231">
        <v>1</v>
      </c>
      <c r="E89" s="232" t="s">
        <v>95</v>
      </c>
      <c r="F89" s="231">
        <v>3</v>
      </c>
      <c r="G89" s="231">
        <v>315</v>
      </c>
      <c r="H89" s="230" t="str">
        <f t="shared" ref="H89:H101" si="57">IF(G89&lt;100,"Primaria",IF(AND(G89&gt;39,G89&lt;300),"Secundaria",IF(AND(G89&gt;299),"Terciaria")))</f>
        <v>Terciaria</v>
      </c>
      <c r="I89" s="230">
        <v>4</v>
      </c>
      <c r="J89" s="229" t="str">
        <f t="shared" si="33"/>
        <v>Red Básica de Accesso</v>
      </c>
      <c r="K89" s="260">
        <f t="shared" si="34"/>
        <v>7.7649999999999997</v>
      </c>
      <c r="L89" s="234">
        <f>K89</f>
        <v>7.7649999999999997</v>
      </c>
      <c r="M89" s="233"/>
      <c r="N89" s="233"/>
      <c r="O89" s="233"/>
      <c r="P89" s="260">
        <f t="shared" si="35"/>
        <v>0</v>
      </c>
      <c r="Q89" s="233"/>
      <c r="R89" s="233"/>
      <c r="S89" s="233"/>
      <c r="T89" s="260">
        <f t="shared" si="36"/>
        <v>0</v>
      </c>
      <c r="U89" s="233"/>
      <c r="V89" s="233"/>
      <c r="W89" s="233"/>
      <c r="X89" s="233">
        <f t="shared" si="37"/>
        <v>0</v>
      </c>
      <c r="Y89" s="233"/>
      <c r="Z89" s="233"/>
      <c r="AA89" s="233"/>
      <c r="AB89" s="233">
        <f t="shared" si="38"/>
        <v>0</v>
      </c>
      <c r="AC89" s="233">
        <f t="shared" si="39"/>
        <v>0</v>
      </c>
      <c r="AD89" s="233">
        <v>6.88</v>
      </c>
      <c r="AE89" s="233">
        <v>0.88500000000000001</v>
      </c>
      <c r="AF89" s="233"/>
      <c r="AG89" s="233">
        <f t="shared" si="40"/>
        <v>7.7649999999999997</v>
      </c>
      <c r="AH89" s="233"/>
      <c r="AI89" s="233"/>
      <c r="AJ89" s="233"/>
      <c r="AK89" s="233">
        <f t="shared" si="41"/>
        <v>0</v>
      </c>
      <c r="AL89" s="233"/>
      <c r="AM89" s="233"/>
      <c r="AN89" s="233"/>
      <c r="AO89" s="233">
        <f t="shared" si="42"/>
        <v>0</v>
      </c>
      <c r="AP89" s="233"/>
      <c r="AQ89" s="233"/>
      <c r="AR89" s="233"/>
      <c r="AS89" s="339">
        <f t="shared" si="43"/>
        <v>0</v>
      </c>
      <c r="AT89" s="233"/>
      <c r="AU89" s="233"/>
      <c r="AV89" s="233"/>
      <c r="AW89" s="260">
        <f t="shared" si="44"/>
        <v>0</v>
      </c>
      <c r="AX89" s="235" t="s">
        <v>2397</v>
      </c>
      <c r="AY89" s="236" t="s">
        <v>1134</v>
      </c>
      <c r="AZ89" s="236" t="s">
        <v>1157</v>
      </c>
      <c r="BA89" s="229" t="s">
        <v>2398</v>
      </c>
      <c r="BB89" s="231">
        <v>3</v>
      </c>
      <c r="BC89" s="231">
        <v>4</v>
      </c>
      <c r="BD89" s="237" t="str">
        <f t="shared" si="45"/>
        <v>Montañoso (Pendientes naturales del terreno mayores a 25%)</v>
      </c>
      <c r="BE89" s="231">
        <v>4</v>
      </c>
      <c r="BF89" s="237" t="str">
        <f>VLOOKUP(BE89,'Códigos 2'!$A$1:$B$12,2,FALSE)</f>
        <v>Lastre o grava</v>
      </c>
      <c r="BG89" s="238">
        <v>1</v>
      </c>
      <c r="BH89" s="239">
        <v>4.5</v>
      </c>
      <c r="BI89" s="231">
        <v>0</v>
      </c>
      <c r="BJ89" s="231" t="str">
        <f t="shared" si="46"/>
        <v>No existe</v>
      </c>
      <c r="BK89" s="240">
        <v>0</v>
      </c>
      <c r="BL89" s="231">
        <v>30</v>
      </c>
      <c r="BM89" s="231">
        <v>94</v>
      </c>
      <c r="BN89" s="231">
        <v>2</v>
      </c>
      <c r="BO89" s="237" t="str">
        <f t="shared" si="47"/>
        <v>Curvas cerradas frecuentes y, por lo general, inconsistentes con el terreno y la clase de carretera.</v>
      </c>
      <c r="BP89" s="231">
        <v>1</v>
      </c>
      <c r="BQ89" s="237" t="str">
        <f t="shared" si="48"/>
        <v xml:space="preserve">Pendientes sostenidas en exceso del 7% en casi todo el tramo. </v>
      </c>
      <c r="BR89" s="231">
        <v>1</v>
      </c>
      <c r="BS89" s="231">
        <v>0</v>
      </c>
      <c r="BT89" s="237" t="b">
        <f t="shared" si="56"/>
        <v>0</v>
      </c>
      <c r="BU89" s="231">
        <v>3</v>
      </c>
      <c r="BV89" s="237" t="str">
        <f t="shared" si="50"/>
        <v>El señalamiento es regular en cuanto a cantidad y ubicación, siendo notable la falta de algunas señales de precaución y de guía.</v>
      </c>
      <c r="BW89" s="231">
        <v>4</v>
      </c>
      <c r="BX89" s="237" t="str">
        <f t="shared" si="51"/>
        <v>La mayoría de las alcantarillas y cunetas aparentemente funcionan bien, pero existen indicaciones en algunos sitios de que el agua se estanca.</v>
      </c>
      <c r="BY89" s="231">
        <v>4</v>
      </c>
      <c r="BZ89" s="237" t="str">
        <f t="shared" si="52"/>
        <v>Superficie generalmente lisa, pero con unas pequeñas corrugaciones u otras irregularidades aisladas, o con baches pequeños superficiales.</v>
      </c>
      <c r="CA89" s="231">
        <v>4</v>
      </c>
      <c r="CB89" s="237" t="str">
        <f t="shared" si="53"/>
        <v>Existen huellas o corrugaciones que se derivan por debajo de la superficie de ruedo, pero que son aisladas y de poca extensión.</v>
      </c>
      <c r="CC89" s="231">
        <f t="shared" si="54"/>
        <v>0.26641714999999999</v>
      </c>
      <c r="CD89" s="229"/>
      <c r="CE89" s="229"/>
      <c r="CF89" s="270" t="s">
        <v>2399</v>
      </c>
    </row>
    <row r="90" spans="1:84" ht="69.95" customHeight="1" thickBot="1" x14ac:dyDescent="0.2">
      <c r="A90" s="217"/>
      <c r="B90" s="269">
        <v>10612</v>
      </c>
      <c r="C90" s="231">
        <v>1</v>
      </c>
      <c r="D90" s="231">
        <v>1</v>
      </c>
      <c r="E90" s="232" t="s">
        <v>95</v>
      </c>
      <c r="F90" s="231">
        <v>3</v>
      </c>
      <c r="G90" s="231">
        <v>315</v>
      </c>
      <c r="H90" s="230" t="str">
        <f t="shared" si="57"/>
        <v>Terciaria</v>
      </c>
      <c r="I90" s="230">
        <v>4</v>
      </c>
      <c r="J90" s="229" t="str">
        <f t="shared" si="33"/>
        <v>Red Básica de Accesso</v>
      </c>
      <c r="K90" s="260">
        <f t="shared" si="34"/>
        <v>7.2000000000000011</v>
      </c>
      <c r="L90" s="234">
        <f>L89+K90</f>
        <v>14.965</v>
      </c>
      <c r="M90" s="233"/>
      <c r="N90" s="233"/>
      <c r="O90" s="233"/>
      <c r="P90" s="260">
        <f t="shared" si="35"/>
        <v>0</v>
      </c>
      <c r="Q90" s="233">
        <v>1.7350000000000001</v>
      </c>
      <c r="R90" s="233"/>
      <c r="S90" s="233"/>
      <c r="T90" s="260">
        <f t="shared" si="36"/>
        <v>1.7350000000000001</v>
      </c>
      <c r="U90" s="233">
        <v>0.78</v>
      </c>
      <c r="V90" s="233">
        <v>4.62</v>
      </c>
      <c r="W90" s="233"/>
      <c r="X90" s="233">
        <f t="shared" si="37"/>
        <v>5.4</v>
      </c>
      <c r="Y90" s="233"/>
      <c r="Z90" s="233"/>
      <c r="AA90" s="233"/>
      <c r="AB90" s="233">
        <f t="shared" si="38"/>
        <v>0</v>
      </c>
      <c r="AC90" s="233">
        <f t="shared" si="39"/>
        <v>7.1350000000000007</v>
      </c>
      <c r="AD90" s="233">
        <v>6.5000000000000002E-2</v>
      </c>
      <c r="AE90" s="233"/>
      <c r="AF90" s="233"/>
      <c r="AG90" s="233">
        <f t="shared" si="40"/>
        <v>6.5000000000000002E-2</v>
      </c>
      <c r="AH90" s="233"/>
      <c r="AI90" s="233"/>
      <c r="AJ90" s="233"/>
      <c r="AK90" s="233">
        <f t="shared" si="41"/>
        <v>0</v>
      </c>
      <c r="AL90" s="233"/>
      <c r="AM90" s="233"/>
      <c r="AN90" s="233"/>
      <c r="AO90" s="233">
        <f t="shared" si="42"/>
        <v>0</v>
      </c>
      <c r="AP90" s="233"/>
      <c r="AQ90" s="233"/>
      <c r="AR90" s="233"/>
      <c r="AS90" s="339">
        <f t="shared" si="43"/>
        <v>0</v>
      </c>
      <c r="AT90" s="233"/>
      <c r="AU90" s="233"/>
      <c r="AV90" s="233"/>
      <c r="AW90" s="260">
        <f t="shared" si="44"/>
        <v>0</v>
      </c>
      <c r="AX90" s="235" t="s">
        <v>2400</v>
      </c>
      <c r="AY90" s="236" t="s">
        <v>1134</v>
      </c>
      <c r="AZ90" s="236" t="s">
        <v>1727</v>
      </c>
      <c r="BA90" s="229" t="s">
        <v>2394</v>
      </c>
      <c r="BB90" s="231">
        <v>2</v>
      </c>
      <c r="BC90" s="231">
        <v>3</v>
      </c>
      <c r="BD90" s="237" t="str">
        <f t="shared" si="45"/>
        <v>Muy Ondulado (Pendientes naturales del terreno entre 15 y 25%)</v>
      </c>
      <c r="BE90" s="231">
        <v>3</v>
      </c>
      <c r="BF90" s="237" t="str">
        <f>VLOOKUP(BE90,'Códigos 2'!$A$1:$B$12,2,FALSE)</f>
        <v xml:space="preserve">Tratamiento superficial simple (TSS) </v>
      </c>
      <c r="BG90" s="238">
        <v>2</v>
      </c>
      <c r="BH90" s="239">
        <v>5.8</v>
      </c>
      <c r="BI90" s="231">
        <v>0</v>
      </c>
      <c r="BJ90" s="231" t="str">
        <f t="shared" si="46"/>
        <v>No existe</v>
      </c>
      <c r="BK90" s="240">
        <v>0</v>
      </c>
      <c r="BL90" s="231">
        <v>35</v>
      </c>
      <c r="BM90" s="231">
        <v>543</v>
      </c>
      <c r="BN90" s="231">
        <v>2</v>
      </c>
      <c r="BO90" s="237" t="str">
        <f t="shared" si="47"/>
        <v>Curvas cerradas frecuentes y, por lo general, inconsistentes con el terreno y la clase de carretera.</v>
      </c>
      <c r="BP90" s="231">
        <v>1</v>
      </c>
      <c r="BQ90" s="237" t="str">
        <f t="shared" si="48"/>
        <v xml:space="preserve">Pendientes sostenidas en exceso del 7% en casi todo el tramo. </v>
      </c>
      <c r="BR90" s="231">
        <v>1</v>
      </c>
      <c r="BS90" s="231">
        <v>0</v>
      </c>
      <c r="BT90" s="237" t="b">
        <f t="shared" si="56"/>
        <v>0</v>
      </c>
      <c r="BU90" s="231">
        <v>2</v>
      </c>
      <c r="BV90" s="237" t="str">
        <f t="shared" si="50"/>
        <v>Existen muy pocas señales</v>
      </c>
      <c r="BW90" s="231">
        <v>4</v>
      </c>
      <c r="BX90" s="237" t="str">
        <f t="shared" si="51"/>
        <v>La mayoría de las alcantarillas y cunetas aparentemente funcionan bien, pero existen indicaciones en algunos sitios de que el agua se estanca.</v>
      </c>
      <c r="BY90" s="231">
        <v>3</v>
      </c>
      <c r="BZ90" s="237" t="str">
        <f t="shared" si="52"/>
        <v>Superficie con frecuentes baches o irregularidades .</v>
      </c>
      <c r="CA90" s="231">
        <v>4</v>
      </c>
      <c r="CB90" s="237" t="str">
        <f t="shared" si="53"/>
        <v>Existen huellas o corrugaciones que se derivan por debajo de la superficie de ruedo, pero que son aisladas y de poca extensión.</v>
      </c>
      <c r="CC90" s="231">
        <f t="shared" si="54"/>
        <v>1.4270040000000002</v>
      </c>
      <c r="CD90" s="229"/>
      <c r="CE90" s="229"/>
      <c r="CF90" s="270" t="s">
        <v>2401</v>
      </c>
    </row>
    <row r="91" spans="1:84" ht="69.95" customHeight="1" thickBot="1" x14ac:dyDescent="0.2">
      <c r="A91" s="217"/>
      <c r="B91" s="269">
        <v>10620</v>
      </c>
      <c r="C91" s="231">
        <v>1</v>
      </c>
      <c r="D91" s="231">
        <v>1</v>
      </c>
      <c r="E91" s="232">
        <v>5</v>
      </c>
      <c r="F91" s="231">
        <v>1</v>
      </c>
      <c r="G91" s="231">
        <v>303</v>
      </c>
      <c r="H91" s="230" t="str">
        <f t="shared" si="57"/>
        <v>Terciaria</v>
      </c>
      <c r="I91" s="230">
        <v>4</v>
      </c>
      <c r="J91" s="229" t="str">
        <f t="shared" si="33"/>
        <v>Red Básica de Accesso</v>
      </c>
      <c r="K91" s="260">
        <f t="shared" si="34"/>
        <v>5.34</v>
      </c>
      <c r="L91" s="234">
        <f>K91</f>
        <v>5.34</v>
      </c>
      <c r="M91" s="233"/>
      <c r="N91" s="233"/>
      <c r="O91" s="233"/>
      <c r="P91" s="260">
        <f t="shared" si="35"/>
        <v>0</v>
      </c>
      <c r="Q91" s="233">
        <v>5.34</v>
      </c>
      <c r="R91" s="233"/>
      <c r="S91" s="233"/>
      <c r="T91" s="260">
        <f t="shared" si="36"/>
        <v>5.34</v>
      </c>
      <c r="U91" s="233"/>
      <c r="V91" s="233"/>
      <c r="W91" s="233"/>
      <c r="X91" s="233">
        <f t="shared" si="37"/>
        <v>0</v>
      </c>
      <c r="Y91" s="233"/>
      <c r="Z91" s="233"/>
      <c r="AA91" s="233"/>
      <c r="AB91" s="233">
        <f t="shared" si="38"/>
        <v>0</v>
      </c>
      <c r="AC91" s="233">
        <f t="shared" si="39"/>
        <v>5.34</v>
      </c>
      <c r="AD91" s="233"/>
      <c r="AE91" s="233"/>
      <c r="AF91" s="233"/>
      <c r="AG91" s="233">
        <f t="shared" si="40"/>
        <v>0</v>
      </c>
      <c r="AH91" s="233"/>
      <c r="AI91" s="233"/>
      <c r="AJ91" s="233"/>
      <c r="AK91" s="233">
        <f t="shared" si="41"/>
        <v>0</v>
      </c>
      <c r="AL91" s="233"/>
      <c r="AM91" s="233"/>
      <c r="AN91" s="233"/>
      <c r="AO91" s="233">
        <f t="shared" si="42"/>
        <v>0</v>
      </c>
      <c r="AP91" s="233"/>
      <c r="AQ91" s="233"/>
      <c r="AR91" s="233"/>
      <c r="AS91" s="339">
        <f t="shared" si="43"/>
        <v>0</v>
      </c>
      <c r="AT91" s="233"/>
      <c r="AU91" s="233"/>
      <c r="AV91" s="233"/>
      <c r="AW91" s="260">
        <f t="shared" si="44"/>
        <v>0</v>
      </c>
      <c r="AX91" s="235" t="s">
        <v>2312</v>
      </c>
      <c r="AY91" s="236" t="s">
        <v>1007</v>
      </c>
      <c r="AZ91" s="236" t="s">
        <v>1157</v>
      </c>
      <c r="BA91" s="229" t="s">
        <v>2313</v>
      </c>
      <c r="BB91" s="231">
        <v>1</v>
      </c>
      <c r="BC91" s="231">
        <v>3</v>
      </c>
      <c r="BD91" s="237" t="str">
        <f t="shared" si="45"/>
        <v>Muy Ondulado (Pendientes naturales del terreno entre 15 y 25%)</v>
      </c>
      <c r="BE91" s="231">
        <v>1</v>
      </c>
      <c r="BF91" s="237" t="str">
        <f>VLOOKUP(BE91,'Códigos 2'!$A$1:$B$12,2,FALSE)</f>
        <v xml:space="preserve"> Carpeta Asfáltica (CA)</v>
      </c>
      <c r="BG91" s="238">
        <v>2</v>
      </c>
      <c r="BH91" s="239">
        <v>6.2</v>
      </c>
      <c r="BI91" s="231">
        <v>0</v>
      </c>
      <c r="BJ91" s="231" t="str">
        <f t="shared" si="46"/>
        <v>No existe</v>
      </c>
      <c r="BK91" s="240">
        <v>0</v>
      </c>
      <c r="BL91" s="231">
        <v>50</v>
      </c>
      <c r="BM91" s="231"/>
      <c r="BN91" s="231">
        <v>3</v>
      </c>
      <c r="BO91" s="237" t="str">
        <f t="shared" si="47"/>
        <v>Alineamiento algo sinuoso, pero con curvas cerradas que son aparentes y consistentes con las gradientes y las demás características del camino y del terreno que se atraviesa.</v>
      </c>
      <c r="BP91" s="231">
        <v>3</v>
      </c>
      <c r="BQ91" s="237" t="str">
        <f t="shared" si="48"/>
        <v>Pendientes generalmente entre 3 y 6%, pero con una rasante ondulada y, consecuentemente, con tramos cortos de subida fuerte.</v>
      </c>
      <c r="BR91" s="231">
        <v>2</v>
      </c>
      <c r="BS91" s="231">
        <v>0</v>
      </c>
      <c r="BT91" s="237" t="b">
        <f t="shared" si="56"/>
        <v>0</v>
      </c>
      <c r="BU91" s="231">
        <v>4</v>
      </c>
      <c r="BV91" s="237" t="str">
        <f t="shared" si="50"/>
        <v>El señalamiento es bastante completo, faltando solamente algunas señales de guía para los usuarios que no conocen la ruta.</v>
      </c>
      <c r="BW91" s="231">
        <v>4</v>
      </c>
      <c r="BX91" s="237" t="str">
        <f t="shared" si="51"/>
        <v>La mayoría de las alcantarillas y cunetas aparentemente funcionan bien, pero existen indicaciones en algunos sitios de que el agua se estanca.</v>
      </c>
      <c r="BY91" s="231">
        <v>4</v>
      </c>
      <c r="BZ91" s="237" t="str">
        <f t="shared" si="52"/>
        <v>Superficie generalmente lisa, pero con unas pequeñas corrugaciones u otras irregularidades aisladas, o con baches pequeños superficiales.</v>
      </c>
      <c r="CA91" s="231">
        <v>5</v>
      </c>
      <c r="CB91" s="237" t="str">
        <f t="shared" si="53"/>
        <v>No existen evidencias de fallas en la estructura del pavimento, con la posible excepción de algunas en la superficie de ruedo.</v>
      </c>
      <c r="CC91" s="231">
        <f t="shared" si="54"/>
        <v>0</v>
      </c>
      <c r="CD91" s="229" t="s">
        <v>2314</v>
      </c>
      <c r="CE91" s="229" t="s">
        <v>1903</v>
      </c>
      <c r="CF91" s="270" t="s">
        <v>2315</v>
      </c>
    </row>
    <row r="92" spans="1:84" ht="69.95" customHeight="1" thickBot="1" x14ac:dyDescent="0.2">
      <c r="A92" s="217"/>
      <c r="B92" s="269">
        <v>10631</v>
      </c>
      <c r="C92" s="231">
        <v>1</v>
      </c>
      <c r="D92" s="231">
        <v>1</v>
      </c>
      <c r="E92" s="232">
        <v>5</v>
      </c>
      <c r="F92" s="231">
        <v>2</v>
      </c>
      <c r="G92" s="231">
        <v>303</v>
      </c>
      <c r="H92" s="230" t="str">
        <f t="shared" si="57"/>
        <v>Terciaria</v>
      </c>
      <c r="I92" s="230">
        <v>4</v>
      </c>
      <c r="J92" s="229" t="str">
        <f t="shared" si="33"/>
        <v>Red Básica de Accesso</v>
      </c>
      <c r="K92" s="260">
        <f t="shared" si="34"/>
        <v>4.17</v>
      </c>
      <c r="L92" s="234">
        <f>L91+K92</f>
        <v>9.51</v>
      </c>
      <c r="M92" s="233"/>
      <c r="N92" s="233"/>
      <c r="O92" s="233"/>
      <c r="P92" s="260">
        <f t="shared" si="35"/>
        <v>0</v>
      </c>
      <c r="Q92" s="233">
        <v>4.17</v>
      </c>
      <c r="R92" s="233"/>
      <c r="S92" s="233"/>
      <c r="T92" s="260">
        <f t="shared" si="36"/>
        <v>4.17</v>
      </c>
      <c r="U92" s="233"/>
      <c r="V92" s="233"/>
      <c r="W92" s="233"/>
      <c r="X92" s="233">
        <f t="shared" si="37"/>
        <v>0</v>
      </c>
      <c r="Y92" s="233"/>
      <c r="Z92" s="233"/>
      <c r="AA92" s="233"/>
      <c r="AB92" s="233">
        <f t="shared" si="38"/>
        <v>0</v>
      </c>
      <c r="AC92" s="233">
        <f t="shared" si="39"/>
        <v>4.17</v>
      </c>
      <c r="AD92" s="233"/>
      <c r="AE92" s="233"/>
      <c r="AF92" s="233"/>
      <c r="AG92" s="233">
        <f t="shared" si="40"/>
        <v>0</v>
      </c>
      <c r="AH92" s="233"/>
      <c r="AI92" s="233"/>
      <c r="AJ92" s="233"/>
      <c r="AK92" s="233">
        <f t="shared" si="41"/>
        <v>0</v>
      </c>
      <c r="AL92" s="233"/>
      <c r="AM92" s="233"/>
      <c r="AN92" s="233"/>
      <c r="AO92" s="233">
        <f t="shared" si="42"/>
        <v>0</v>
      </c>
      <c r="AP92" s="233"/>
      <c r="AQ92" s="233"/>
      <c r="AR92" s="233"/>
      <c r="AS92" s="339">
        <f t="shared" si="43"/>
        <v>0</v>
      </c>
      <c r="AT92" s="233"/>
      <c r="AU92" s="233"/>
      <c r="AV92" s="233"/>
      <c r="AW92" s="260">
        <f t="shared" si="44"/>
        <v>0</v>
      </c>
      <c r="AX92" s="235" t="s">
        <v>2316</v>
      </c>
      <c r="AY92" s="236" t="s">
        <v>1007</v>
      </c>
      <c r="AZ92" s="236" t="s">
        <v>1157</v>
      </c>
      <c r="BA92" s="229" t="s">
        <v>1204</v>
      </c>
      <c r="BB92" s="231">
        <v>0</v>
      </c>
      <c r="BC92" s="231">
        <v>4</v>
      </c>
      <c r="BD92" s="237" t="str">
        <f t="shared" si="45"/>
        <v>Montañoso (Pendientes naturales del terreno mayores a 25%)</v>
      </c>
      <c r="BE92" s="231">
        <v>1</v>
      </c>
      <c r="BF92" s="237" t="str">
        <f>VLOOKUP(BE92,'Códigos 2'!$A$1:$B$12,2,FALSE)</f>
        <v xml:space="preserve"> Carpeta Asfáltica (CA)</v>
      </c>
      <c r="BG92" s="238">
        <v>2</v>
      </c>
      <c r="BH92" s="239">
        <v>5.8</v>
      </c>
      <c r="BI92" s="231">
        <v>0</v>
      </c>
      <c r="BJ92" s="231" t="str">
        <f t="shared" si="46"/>
        <v>No existe</v>
      </c>
      <c r="BK92" s="240">
        <v>0</v>
      </c>
      <c r="BL92" s="231">
        <v>40</v>
      </c>
      <c r="BM92" s="231"/>
      <c r="BN92" s="231">
        <v>3</v>
      </c>
      <c r="BO92" s="237" t="str">
        <f t="shared" si="47"/>
        <v>Alineamiento algo sinuoso, pero con curvas cerradas que son aparentes y consistentes con las gradientes y las demás características del camino y del terreno que se atraviesa.</v>
      </c>
      <c r="BP92" s="231">
        <v>1</v>
      </c>
      <c r="BQ92" s="237" t="str">
        <f t="shared" si="48"/>
        <v xml:space="preserve">Pendientes sostenidas en exceso del 7% en casi todo el tramo. </v>
      </c>
      <c r="BR92" s="231">
        <v>1</v>
      </c>
      <c r="BS92" s="231">
        <v>0</v>
      </c>
      <c r="BT92" s="237" t="b">
        <f t="shared" si="56"/>
        <v>0</v>
      </c>
      <c r="BU92" s="231">
        <v>5</v>
      </c>
      <c r="BV92" s="237" t="str">
        <f t="shared" si="50"/>
        <v xml:space="preserve">Las señales son completamente adecuadas en número y ubicación, </v>
      </c>
      <c r="BW92" s="231">
        <v>5</v>
      </c>
      <c r="BX92" s="237" t="str">
        <f t="shared" si="51"/>
        <v>Todas las alcantarillas y cunetas están bastante limpias y funcionan debidamente.</v>
      </c>
      <c r="BY92" s="231">
        <v>4</v>
      </c>
      <c r="BZ92" s="237" t="str">
        <f t="shared" si="52"/>
        <v>Superficie generalmente lisa, pero con unas pequeñas corrugaciones u otras irregularidades aisladas, o con baches pequeños superficiales.</v>
      </c>
      <c r="CA92" s="231">
        <v>5</v>
      </c>
      <c r="CB92" s="237" t="str">
        <f t="shared" si="53"/>
        <v>No existen evidencias de fallas en la estructura del pavimento, con la posible excepción de algunas en la superficie de ruedo.</v>
      </c>
      <c r="CC92" s="231">
        <f t="shared" si="54"/>
        <v>0</v>
      </c>
      <c r="CD92" s="229" t="s">
        <v>2317</v>
      </c>
      <c r="CE92" s="229" t="s">
        <v>1903</v>
      </c>
      <c r="CF92" s="270" t="s">
        <v>2318</v>
      </c>
    </row>
    <row r="93" spans="1:84" ht="69.95" customHeight="1" thickBot="1" x14ac:dyDescent="0.2">
      <c r="A93" s="217"/>
      <c r="B93" s="269">
        <v>10632</v>
      </c>
      <c r="C93" s="231">
        <v>1</v>
      </c>
      <c r="D93" s="231">
        <v>1</v>
      </c>
      <c r="E93" s="232">
        <v>5</v>
      </c>
      <c r="F93" s="231">
        <v>2</v>
      </c>
      <c r="G93" s="231">
        <v>303</v>
      </c>
      <c r="H93" s="230" t="str">
        <f t="shared" si="57"/>
        <v>Terciaria</v>
      </c>
      <c r="I93" s="230">
        <v>4</v>
      </c>
      <c r="J93" s="229" t="str">
        <f t="shared" si="33"/>
        <v>Red Básica de Accesso</v>
      </c>
      <c r="K93" s="260">
        <f t="shared" si="34"/>
        <v>6.89</v>
      </c>
      <c r="L93" s="234">
        <f>L92+K93</f>
        <v>16.399999999999999</v>
      </c>
      <c r="M93" s="233"/>
      <c r="N93" s="233"/>
      <c r="O93" s="233"/>
      <c r="P93" s="260">
        <f t="shared" si="35"/>
        <v>0</v>
      </c>
      <c r="Q93" s="233">
        <v>6.89</v>
      </c>
      <c r="R93" s="233"/>
      <c r="S93" s="233"/>
      <c r="T93" s="260">
        <f t="shared" si="36"/>
        <v>6.89</v>
      </c>
      <c r="U93" s="233"/>
      <c r="V93" s="233"/>
      <c r="W93" s="233"/>
      <c r="X93" s="233">
        <f t="shared" si="37"/>
        <v>0</v>
      </c>
      <c r="Y93" s="233"/>
      <c r="Z93" s="233"/>
      <c r="AA93" s="233"/>
      <c r="AB93" s="233">
        <f t="shared" si="38"/>
        <v>0</v>
      </c>
      <c r="AC93" s="233">
        <f t="shared" si="39"/>
        <v>6.89</v>
      </c>
      <c r="AD93" s="233"/>
      <c r="AE93" s="233"/>
      <c r="AF93" s="233"/>
      <c r="AG93" s="233">
        <f t="shared" si="40"/>
        <v>0</v>
      </c>
      <c r="AH93" s="233"/>
      <c r="AI93" s="233"/>
      <c r="AJ93" s="233"/>
      <c r="AK93" s="233">
        <f t="shared" si="41"/>
        <v>0</v>
      </c>
      <c r="AL93" s="233"/>
      <c r="AM93" s="233"/>
      <c r="AN93" s="233"/>
      <c r="AO93" s="233">
        <f t="shared" si="42"/>
        <v>0</v>
      </c>
      <c r="AP93" s="233"/>
      <c r="AQ93" s="233"/>
      <c r="AR93" s="233"/>
      <c r="AS93" s="339">
        <f t="shared" si="43"/>
        <v>0</v>
      </c>
      <c r="AT93" s="233"/>
      <c r="AU93" s="233"/>
      <c r="AV93" s="233"/>
      <c r="AW93" s="260">
        <f t="shared" si="44"/>
        <v>0</v>
      </c>
      <c r="AX93" s="235" t="s">
        <v>2319</v>
      </c>
      <c r="AY93" s="236" t="s">
        <v>1007</v>
      </c>
      <c r="AZ93" s="236" t="s">
        <v>1157</v>
      </c>
      <c r="BA93" s="229" t="s">
        <v>1204</v>
      </c>
      <c r="BB93" s="231">
        <v>0</v>
      </c>
      <c r="BC93" s="231">
        <v>4</v>
      </c>
      <c r="BD93" s="237" t="str">
        <f t="shared" si="45"/>
        <v>Montañoso (Pendientes naturales del terreno mayores a 25%)</v>
      </c>
      <c r="BE93" s="231">
        <v>1</v>
      </c>
      <c r="BF93" s="237" t="str">
        <f>VLOOKUP(BE93,'Códigos 2'!$A$1:$B$12,2,FALSE)</f>
        <v xml:space="preserve"> Carpeta Asfáltica (CA)</v>
      </c>
      <c r="BG93" s="238">
        <v>2</v>
      </c>
      <c r="BH93" s="239">
        <v>5.8</v>
      </c>
      <c r="BI93" s="231">
        <v>0</v>
      </c>
      <c r="BJ93" s="231" t="str">
        <f t="shared" si="46"/>
        <v>No existe</v>
      </c>
      <c r="BK93" s="240">
        <v>0</v>
      </c>
      <c r="BL93" s="231">
        <v>40</v>
      </c>
      <c r="BM93" s="231"/>
      <c r="BN93" s="231">
        <v>3</v>
      </c>
      <c r="BO93" s="237" t="str">
        <f t="shared" si="47"/>
        <v>Alineamiento algo sinuoso, pero con curvas cerradas que son aparentes y consistentes con las gradientes y las demás características del camino y del terreno que se atraviesa.</v>
      </c>
      <c r="BP93" s="231">
        <v>1</v>
      </c>
      <c r="BQ93" s="237" t="str">
        <f t="shared" si="48"/>
        <v xml:space="preserve">Pendientes sostenidas en exceso del 7% en casi todo el tramo. </v>
      </c>
      <c r="BR93" s="231">
        <v>1</v>
      </c>
      <c r="BS93" s="231">
        <v>0</v>
      </c>
      <c r="BT93" s="237" t="b">
        <f t="shared" si="56"/>
        <v>0</v>
      </c>
      <c r="BU93" s="231">
        <v>5</v>
      </c>
      <c r="BV93" s="237" t="str">
        <f t="shared" si="50"/>
        <v xml:space="preserve">Las señales son completamente adecuadas en número y ubicación, </v>
      </c>
      <c r="BW93" s="231">
        <v>5</v>
      </c>
      <c r="BX93" s="237" t="str">
        <f t="shared" si="51"/>
        <v>Todas las alcantarillas y cunetas están bastante limpias y funcionan debidamente.</v>
      </c>
      <c r="BY93" s="231">
        <v>4</v>
      </c>
      <c r="BZ93" s="237" t="str">
        <f t="shared" si="52"/>
        <v>Superficie generalmente lisa, pero con unas pequeñas corrugaciones u otras irregularidades aisladas, o con baches pequeños superficiales.</v>
      </c>
      <c r="CA93" s="231">
        <v>4</v>
      </c>
      <c r="CB93" s="237" t="str">
        <f t="shared" si="53"/>
        <v>Existen huellas o corrugaciones que se derivan por debajo de la superficie de ruedo, pero que son aisladas y de poca extensión.</v>
      </c>
      <c r="CC93" s="231">
        <f t="shared" si="54"/>
        <v>0</v>
      </c>
      <c r="CD93" s="229"/>
      <c r="CE93" s="229"/>
      <c r="CF93" s="270"/>
    </row>
    <row r="94" spans="1:84" ht="69.95" customHeight="1" thickBot="1" x14ac:dyDescent="0.2">
      <c r="A94" s="217"/>
      <c r="B94" s="269">
        <v>10640</v>
      </c>
      <c r="C94" s="231">
        <v>1</v>
      </c>
      <c r="D94" s="231">
        <v>1</v>
      </c>
      <c r="E94" s="232">
        <v>6</v>
      </c>
      <c r="F94" s="231">
        <v>5</v>
      </c>
      <c r="G94" s="231">
        <v>313</v>
      </c>
      <c r="H94" s="230" t="str">
        <f t="shared" si="57"/>
        <v>Terciaria</v>
      </c>
      <c r="I94" s="230">
        <v>4</v>
      </c>
      <c r="J94" s="229" t="str">
        <f t="shared" si="33"/>
        <v>Red Básica de Accesso</v>
      </c>
      <c r="K94" s="260">
        <f t="shared" si="34"/>
        <v>6.15</v>
      </c>
      <c r="L94" s="234">
        <f>L93+K94</f>
        <v>22.549999999999997</v>
      </c>
      <c r="M94" s="233"/>
      <c r="N94" s="233"/>
      <c r="O94" s="233"/>
      <c r="P94" s="260">
        <f t="shared" si="35"/>
        <v>0</v>
      </c>
      <c r="Q94" s="233"/>
      <c r="R94" s="233"/>
      <c r="S94" s="233"/>
      <c r="T94" s="260">
        <f t="shared" si="36"/>
        <v>0</v>
      </c>
      <c r="U94" s="233">
        <v>0.03</v>
      </c>
      <c r="V94" s="233"/>
      <c r="W94" s="233"/>
      <c r="X94" s="233">
        <f t="shared" si="37"/>
        <v>0.03</v>
      </c>
      <c r="Y94" s="233"/>
      <c r="Z94" s="233"/>
      <c r="AA94" s="233"/>
      <c r="AB94" s="233">
        <f t="shared" si="38"/>
        <v>0</v>
      </c>
      <c r="AC94" s="233">
        <f t="shared" si="39"/>
        <v>0.03</v>
      </c>
      <c r="AD94" s="233"/>
      <c r="AE94" s="233">
        <v>3.8149999999999999</v>
      </c>
      <c r="AF94" s="233">
        <v>2.3050000000000002</v>
      </c>
      <c r="AG94" s="233">
        <f t="shared" si="40"/>
        <v>6.12</v>
      </c>
      <c r="AH94" s="233"/>
      <c r="AI94" s="233"/>
      <c r="AJ94" s="233"/>
      <c r="AK94" s="233">
        <f t="shared" si="41"/>
        <v>0</v>
      </c>
      <c r="AL94" s="233"/>
      <c r="AM94" s="233"/>
      <c r="AN94" s="233"/>
      <c r="AO94" s="233">
        <f t="shared" si="42"/>
        <v>0</v>
      </c>
      <c r="AP94" s="233"/>
      <c r="AQ94" s="233"/>
      <c r="AR94" s="233"/>
      <c r="AS94" s="339">
        <f t="shared" si="43"/>
        <v>0</v>
      </c>
      <c r="AT94" s="233"/>
      <c r="AU94" s="233"/>
      <c r="AV94" s="233"/>
      <c r="AW94" s="260">
        <f t="shared" si="44"/>
        <v>0</v>
      </c>
      <c r="AX94" s="235" t="s">
        <v>2384</v>
      </c>
      <c r="AY94" s="236" t="s">
        <v>595</v>
      </c>
      <c r="AZ94" s="236" t="s">
        <v>458</v>
      </c>
      <c r="BA94" s="229" t="s">
        <v>939</v>
      </c>
      <c r="BB94" s="231">
        <v>0</v>
      </c>
      <c r="BC94" s="231">
        <v>4</v>
      </c>
      <c r="BD94" s="237" t="str">
        <f t="shared" si="45"/>
        <v>Montañoso (Pendientes naturales del terreno mayores a 25%)</v>
      </c>
      <c r="BE94" s="231">
        <v>8</v>
      </c>
      <c r="BF94" s="237" t="str">
        <f>VLOOKUP(BE94,'Códigos 2'!$A$1:$B$12,2,FALSE)</f>
        <v xml:space="preserve">Material producto del perfilado de pavimentos asfálticos </v>
      </c>
      <c r="BG94" s="238">
        <v>1</v>
      </c>
      <c r="BH94" s="239">
        <v>4</v>
      </c>
      <c r="BI94" s="231">
        <v>0</v>
      </c>
      <c r="BJ94" s="231" t="str">
        <f t="shared" si="46"/>
        <v>No existe</v>
      </c>
      <c r="BK94" s="240">
        <v>0</v>
      </c>
      <c r="BL94" s="231">
        <v>30</v>
      </c>
      <c r="BM94" s="231">
        <v>7</v>
      </c>
      <c r="BN94" s="231">
        <v>2</v>
      </c>
      <c r="BO94" s="237" t="str">
        <f t="shared" si="47"/>
        <v>Curvas cerradas frecuentes y, por lo general, inconsistentes con el terreno y la clase de carretera.</v>
      </c>
      <c r="BP94" s="231">
        <v>1</v>
      </c>
      <c r="BQ94" s="237" t="str">
        <f t="shared" si="48"/>
        <v xml:space="preserve">Pendientes sostenidas en exceso del 7% en casi todo el tramo. </v>
      </c>
      <c r="BR94" s="231">
        <v>1</v>
      </c>
      <c r="BS94" s="231">
        <v>0</v>
      </c>
      <c r="BT94" s="237" t="b">
        <f t="shared" si="56"/>
        <v>0</v>
      </c>
      <c r="BU94" s="231">
        <v>1</v>
      </c>
      <c r="BV94" s="237" t="str">
        <f t="shared" si="50"/>
        <v>No existen señales o son tan inadecuadas, que no proveen información útil al conductor.</v>
      </c>
      <c r="BW94" s="231">
        <v>3</v>
      </c>
      <c r="BX94" s="237" t="str">
        <f t="shared" si="51"/>
        <v>Parece que algunas alcantarillas o cunetas no tienen capacidad hidráulica suficiente, por la erosión o socavación aparente.</v>
      </c>
      <c r="BY94" s="231">
        <v>2</v>
      </c>
      <c r="BZ94" s="237" t="str">
        <f t="shared" si="52"/>
        <v>Superficie muy irregular o con baches extensos y frecuentes (o material suelto, en caso de superficies no pavimentadas).</v>
      </c>
      <c r="CA94" s="231">
        <v>3</v>
      </c>
      <c r="CB94" s="237" t="str">
        <f t="shared" si="53"/>
        <v>Existen deformaciones u otras fallas de consideración sobre una buena parte de la subsección y, aunque no son extensas todavía, parece que siguen extendiéndose.</v>
      </c>
      <c r="CC94" s="231">
        <f t="shared" si="54"/>
        <v>1.5713250000000002E-2</v>
      </c>
      <c r="CD94" s="229"/>
      <c r="CE94" s="229"/>
      <c r="CF94" s="270" t="s">
        <v>2385</v>
      </c>
    </row>
    <row r="95" spans="1:84" ht="69.95" customHeight="1" thickBot="1" x14ac:dyDescent="0.2">
      <c r="A95" s="217"/>
      <c r="B95" s="269">
        <v>10651</v>
      </c>
      <c r="C95" s="231">
        <v>1</v>
      </c>
      <c r="D95" s="231">
        <v>1</v>
      </c>
      <c r="E95" s="232">
        <v>6</v>
      </c>
      <c r="F95" s="231">
        <v>4</v>
      </c>
      <c r="G95" s="231">
        <v>313</v>
      </c>
      <c r="H95" s="230" t="str">
        <f t="shared" si="57"/>
        <v>Terciaria</v>
      </c>
      <c r="I95" s="230">
        <v>4</v>
      </c>
      <c r="J95" s="229" t="str">
        <f t="shared" si="33"/>
        <v>Red Básica de Accesso</v>
      </c>
      <c r="K95" s="260">
        <f t="shared" si="34"/>
        <v>7.3800000000000008</v>
      </c>
      <c r="L95" s="234">
        <f>K95</f>
        <v>7.3800000000000008</v>
      </c>
      <c r="M95" s="233"/>
      <c r="N95" s="233"/>
      <c r="O95" s="233"/>
      <c r="P95" s="260">
        <f t="shared" si="35"/>
        <v>0</v>
      </c>
      <c r="Q95" s="233">
        <v>2.48</v>
      </c>
      <c r="R95" s="233"/>
      <c r="S95" s="233"/>
      <c r="T95" s="260">
        <f t="shared" si="36"/>
        <v>2.48</v>
      </c>
      <c r="U95" s="233">
        <v>1.5649999999999999</v>
      </c>
      <c r="V95" s="233">
        <v>0.28999999999999998</v>
      </c>
      <c r="W95" s="233">
        <v>3.0449999999999999</v>
      </c>
      <c r="X95" s="233">
        <f t="shared" si="37"/>
        <v>4.9000000000000004</v>
      </c>
      <c r="Y95" s="233"/>
      <c r="Z95" s="233"/>
      <c r="AA95" s="233"/>
      <c r="AB95" s="233">
        <f t="shared" si="38"/>
        <v>0</v>
      </c>
      <c r="AC95" s="233">
        <f t="shared" si="39"/>
        <v>7.3800000000000008</v>
      </c>
      <c r="AD95" s="233"/>
      <c r="AE95" s="233"/>
      <c r="AF95" s="233"/>
      <c r="AG95" s="233">
        <f t="shared" si="40"/>
        <v>0</v>
      </c>
      <c r="AH95" s="233"/>
      <c r="AI95" s="233"/>
      <c r="AJ95" s="233"/>
      <c r="AK95" s="233">
        <f t="shared" si="41"/>
        <v>0</v>
      </c>
      <c r="AL95" s="233"/>
      <c r="AM95" s="233"/>
      <c r="AN95" s="233"/>
      <c r="AO95" s="233">
        <f t="shared" si="42"/>
        <v>0</v>
      </c>
      <c r="AP95" s="233"/>
      <c r="AQ95" s="233"/>
      <c r="AR95" s="233"/>
      <c r="AS95" s="339">
        <f t="shared" si="43"/>
        <v>0</v>
      </c>
      <c r="AT95" s="233"/>
      <c r="AU95" s="233"/>
      <c r="AV95" s="233"/>
      <c r="AW95" s="260">
        <f t="shared" si="44"/>
        <v>0</v>
      </c>
      <c r="AX95" s="235" t="s">
        <v>2382</v>
      </c>
      <c r="AY95" s="236" t="s">
        <v>595</v>
      </c>
      <c r="AZ95" s="236" t="s">
        <v>458</v>
      </c>
      <c r="BA95" s="229" t="s">
        <v>989</v>
      </c>
      <c r="BB95" s="231">
        <v>0</v>
      </c>
      <c r="BC95" s="231">
        <v>4</v>
      </c>
      <c r="BD95" s="237" t="str">
        <f t="shared" si="45"/>
        <v>Montañoso (Pendientes naturales del terreno mayores a 25%)</v>
      </c>
      <c r="BE95" s="231">
        <v>2</v>
      </c>
      <c r="BF95" s="237" t="str">
        <f>VLOOKUP(BE95,'Códigos 2'!$A$1:$B$12,2,FALSE)</f>
        <v xml:space="preserve">Tratamiento superficial múltiple (TSM) </v>
      </c>
      <c r="BG95" s="238">
        <v>2</v>
      </c>
      <c r="BH95" s="239">
        <v>5.5</v>
      </c>
      <c r="BI95" s="231">
        <v>0</v>
      </c>
      <c r="BJ95" s="231" t="str">
        <f t="shared" si="46"/>
        <v>No existe</v>
      </c>
      <c r="BK95" s="240">
        <v>0</v>
      </c>
      <c r="BL95" s="231">
        <v>40</v>
      </c>
      <c r="BM95" s="231"/>
      <c r="BN95" s="231">
        <v>3</v>
      </c>
      <c r="BO95" s="237" t="str">
        <f t="shared" si="47"/>
        <v>Alineamiento algo sinuoso, pero con curvas cerradas que son aparentes y consistentes con las gradientes y las demás características del camino y del terreno que se atraviesa.</v>
      </c>
      <c r="BP95" s="231">
        <v>1</v>
      </c>
      <c r="BQ95" s="237" t="str">
        <f t="shared" si="48"/>
        <v xml:space="preserve">Pendientes sostenidas en exceso del 7% en casi todo el tramo. </v>
      </c>
      <c r="BR95" s="231">
        <v>1</v>
      </c>
      <c r="BS95" s="231">
        <v>0</v>
      </c>
      <c r="BT95" s="237" t="b">
        <f t="shared" si="56"/>
        <v>0</v>
      </c>
      <c r="BU95" s="231">
        <v>3</v>
      </c>
      <c r="BV95" s="237" t="str">
        <f t="shared" si="50"/>
        <v>El señalamiento es regular en cuanto a cantidad y ubicación, siendo notable la falta de algunas señales de precaución y de guía.</v>
      </c>
      <c r="BW95" s="231">
        <v>5</v>
      </c>
      <c r="BX95" s="237" t="str">
        <f t="shared" si="51"/>
        <v>Todas las alcantarillas y cunetas están bastante limpias y funcionan debidamente.</v>
      </c>
      <c r="BY95" s="231">
        <v>3</v>
      </c>
      <c r="BZ95" s="237" t="str">
        <f t="shared" si="52"/>
        <v>Superficie con frecuentes baches o irregularidades .</v>
      </c>
      <c r="CA95" s="231">
        <v>5</v>
      </c>
      <c r="CB95" s="237" t="str">
        <f t="shared" si="53"/>
        <v>No existen evidencias de fallas en la estructura del pavimento, con la posible excepción de algunas en la superficie de ruedo.</v>
      </c>
      <c r="CC95" s="231">
        <f t="shared" si="54"/>
        <v>0</v>
      </c>
      <c r="CD95" s="229"/>
      <c r="CE95" s="229"/>
      <c r="CF95" s="270"/>
    </row>
    <row r="96" spans="1:84" ht="69.95" customHeight="1" thickBot="1" x14ac:dyDescent="0.2">
      <c r="A96" s="217"/>
      <c r="B96" s="269">
        <v>10652</v>
      </c>
      <c r="C96" s="231">
        <v>1</v>
      </c>
      <c r="D96" s="231">
        <v>1</v>
      </c>
      <c r="E96" s="232">
        <v>6</v>
      </c>
      <c r="F96" s="231">
        <v>6</v>
      </c>
      <c r="G96" s="231">
        <v>313</v>
      </c>
      <c r="H96" s="230" t="str">
        <f t="shared" si="57"/>
        <v>Terciaria</v>
      </c>
      <c r="I96" s="230">
        <v>4</v>
      </c>
      <c r="J96" s="229" t="str">
        <f t="shared" si="33"/>
        <v>Red Básica de Accesso</v>
      </c>
      <c r="K96" s="260">
        <f t="shared" si="34"/>
        <v>4.835</v>
      </c>
      <c r="L96" s="234">
        <f>L95+K96</f>
        <v>12.215</v>
      </c>
      <c r="M96" s="233"/>
      <c r="N96" s="233"/>
      <c r="O96" s="233"/>
      <c r="P96" s="260">
        <f t="shared" si="35"/>
        <v>0</v>
      </c>
      <c r="Q96" s="233">
        <v>4.835</v>
      </c>
      <c r="R96" s="233"/>
      <c r="S96" s="233"/>
      <c r="T96" s="260">
        <f t="shared" si="36"/>
        <v>4.835</v>
      </c>
      <c r="U96" s="233"/>
      <c r="V96" s="233"/>
      <c r="W96" s="233"/>
      <c r="X96" s="233">
        <f t="shared" si="37"/>
        <v>0</v>
      </c>
      <c r="Y96" s="233"/>
      <c r="Z96" s="233"/>
      <c r="AA96" s="233"/>
      <c r="AB96" s="233">
        <f t="shared" si="38"/>
        <v>0</v>
      </c>
      <c r="AC96" s="233">
        <f t="shared" si="39"/>
        <v>4.835</v>
      </c>
      <c r="AD96" s="233"/>
      <c r="AE96" s="233"/>
      <c r="AF96" s="233"/>
      <c r="AG96" s="233">
        <f t="shared" si="40"/>
        <v>0</v>
      </c>
      <c r="AH96" s="233"/>
      <c r="AI96" s="233"/>
      <c r="AJ96" s="233"/>
      <c r="AK96" s="233">
        <f t="shared" si="41"/>
        <v>0</v>
      </c>
      <c r="AL96" s="233"/>
      <c r="AM96" s="233"/>
      <c r="AN96" s="233"/>
      <c r="AO96" s="233">
        <f t="shared" si="42"/>
        <v>0</v>
      </c>
      <c r="AP96" s="233"/>
      <c r="AQ96" s="233"/>
      <c r="AR96" s="233"/>
      <c r="AS96" s="339">
        <f t="shared" si="43"/>
        <v>0</v>
      </c>
      <c r="AT96" s="233"/>
      <c r="AU96" s="233"/>
      <c r="AV96" s="233"/>
      <c r="AW96" s="260">
        <f t="shared" si="44"/>
        <v>0</v>
      </c>
      <c r="AX96" s="235" t="s">
        <v>2383</v>
      </c>
      <c r="AY96" s="236" t="s">
        <v>595</v>
      </c>
      <c r="AZ96" s="236" t="s">
        <v>458</v>
      </c>
      <c r="BA96" s="229" t="s">
        <v>939</v>
      </c>
      <c r="BB96" s="231">
        <v>1</v>
      </c>
      <c r="BC96" s="231">
        <v>4</v>
      </c>
      <c r="BD96" s="237" t="str">
        <f t="shared" si="45"/>
        <v>Montañoso (Pendientes naturales del terreno mayores a 25%)</v>
      </c>
      <c r="BE96" s="231">
        <v>1</v>
      </c>
      <c r="BF96" s="237" t="str">
        <f>VLOOKUP(BE96,'Códigos 2'!$A$1:$B$12,2,FALSE)</f>
        <v xml:space="preserve"> Carpeta Asfáltica (CA)</v>
      </c>
      <c r="BG96" s="238">
        <v>2</v>
      </c>
      <c r="BH96" s="239">
        <v>5.5</v>
      </c>
      <c r="BI96" s="231">
        <v>0</v>
      </c>
      <c r="BJ96" s="231" t="str">
        <f t="shared" si="46"/>
        <v>No existe</v>
      </c>
      <c r="BK96" s="240">
        <v>0</v>
      </c>
      <c r="BL96" s="231">
        <v>30</v>
      </c>
      <c r="BM96" s="231"/>
      <c r="BN96" s="231">
        <v>2</v>
      </c>
      <c r="BO96" s="237" t="str">
        <f t="shared" si="47"/>
        <v>Curvas cerradas frecuentes y, por lo general, inconsistentes con el terreno y la clase de carretera.</v>
      </c>
      <c r="BP96" s="231">
        <v>1</v>
      </c>
      <c r="BQ96" s="237" t="str">
        <f t="shared" si="48"/>
        <v xml:space="preserve">Pendientes sostenidas en exceso del 7% en casi todo el tramo. </v>
      </c>
      <c r="BR96" s="231">
        <v>1</v>
      </c>
      <c r="BS96" s="231">
        <v>0</v>
      </c>
      <c r="BT96" s="237" t="b">
        <f t="shared" si="56"/>
        <v>0</v>
      </c>
      <c r="BU96" s="231">
        <v>5</v>
      </c>
      <c r="BV96" s="237" t="str">
        <f t="shared" si="50"/>
        <v xml:space="preserve">Las señales son completamente adecuadas en número y ubicación, </v>
      </c>
      <c r="BW96" s="231">
        <v>5</v>
      </c>
      <c r="BX96" s="237" t="str">
        <f t="shared" si="51"/>
        <v>Todas las alcantarillas y cunetas están bastante limpias y funcionan debidamente.</v>
      </c>
      <c r="BY96" s="231">
        <v>5</v>
      </c>
      <c r="BZ96" s="237" t="str">
        <f t="shared" si="52"/>
        <v>Superficie lisa, sin baches ni irregularidades notables.</v>
      </c>
      <c r="CA96" s="231">
        <v>5</v>
      </c>
      <c r="CB96" s="237" t="str">
        <f t="shared" si="53"/>
        <v>No existen evidencias de fallas en la estructura del pavimento, con la posible excepción de algunas en la superficie de ruedo.</v>
      </c>
      <c r="CC96" s="231">
        <f t="shared" si="54"/>
        <v>0</v>
      </c>
      <c r="CD96" s="229"/>
      <c r="CE96" s="229"/>
      <c r="CF96" s="270"/>
    </row>
    <row r="97" spans="1:84" ht="69.95" customHeight="1" thickBot="1" x14ac:dyDescent="0.2">
      <c r="A97" s="217"/>
      <c r="B97" s="269">
        <v>10660</v>
      </c>
      <c r="C97" s="231">
        <v>1</v>
      </c>
      <c r="D97" s="231">
        <v>1</v>
      </c>
      <c r="E97" s="232" t="s">
        <v>489</v>
      </c>
      <c r="F97" s="231">
        <v>1</v>
      </c>
      <c r="G97" s="231">
        <v>301</v>
      </c>
      <c r="H97" s="230" t="str">
        <f t="shared" si="57"/>
        <v>Terciaria</v>
      </c>
      <c r="I97" s="230">
        <v>3</v>
      </c>
      <c r="J97" s="229" t="str">
        <f t="shared" si="33"/>
        <v>Conectores de Integración Territorial</v>
      </c>
      <c r="K97" s="260">
        <f t="shared" si="34"/>
        <v>10.86</v>
      </c>
      <c r="L97" s="234">
        <f>K97</f>
        <v>10.86</v>
      </c>
      <c r="M97" s="233"/>
      <c r="N97" s="233"/>
      <c r="O97" s="233"/>
      <c r="P97" s="260">
        <f t="shared" si="35"/>
        <v>0</v>
      </c>
      <c r="Q97" s="233">
        <v>1.41</v>
      </c>
      <c r="R97" s="233">
        <v>0.255</v>
      </c>
      <c r="S97" s="233"/>
      <c r="T97" s="260">
        <f t="shared" si="36"/>
        <v>1.665</v>
      </c>
      <c r="U97" s="233"/>
      <c r="V97" s="233"/>
      <c r="W97" s="233"/>
      <c r="X97" s="233">
        <f t="shared" si="37"/>
        <v>0</v>
      </c>
      <c r="Y97" s="233"/>
      <c r="Z97" s="233"/>
      <c r="AA97" s="233"/>
      <c r="AB97" s="233">
        <f t="shared" si="38"/>
        <v>0</v>
      </c>
      <c r="AC97" s="233">
        <f t="shared" si="39"/>
        <v>1.665</v>
      </c>
      <c r="AD97" s="233"/>
      <c r="AE97" s="233">
        <v>7.12</v>
      </c>
      <c r="AF97" s="233">
        <v>2.0750000000000002</v>
      </c>
      <c r="AG97" s="233">
        <f t="shared" si="40"/>
        <v>9.1950000000000003</v>
      </c>
      <c r="AH97" s="233"/>
      <c r="AI97" s="233"/>
      <c r="AJ97" s="233"/>
      <c r="AK97" s="233">
        <f t="shared" si="41"/>
        <v>0</v>
      </c>
      <c r="AL97" s="233"/>
      <c r="AM97" s="233"/>
      <c r="AN97" s="233"/>
      <c r="AO97" s="233">
        <f t="shared" si="42"/>
        <v>0</v>
      </c>
      <c r="AP97" s="233"/>
      <c r="AQ97" s="233"/>
      <c r="AR97" s="233"/>
      <c r="AS97" s="339">
        <f t="shared" si="43"/>
        <v>0</v>
      </c>
      <c r="AT97" s="233"/>
      <c r="AU97" s="233"/>
      <c r="AV97" s="233"/>
      <c r="AW97" s="260">
        <f t="shared" si="44"/>
        <v>0</v>
      </c>
      <c r="AX97" s="235" t="s">
        <v>2300</v>
      </c>
      <c r="AY97" s="236" t="s">
        <v>2301</v>
      </c>
      <c r="AZ97" s="236" t="s">
        <v>1727</v>
      </c>
      <c r="BA97" s="229" t="s">
        <v>1559</v>
      </c>
      <c r="BB97" s="231">
        <v>2</v>
      </c>
      <c r="BC97" s="231">
        <v>4</v>
      </c>
      <c r="BD97" s="237" t="str">
        <f t="shared" si="45"/>
        <v>Montañoso (Pendientes naturales del terreno mayores a 25%)</v>
      </c>
      <c r="BE97" s="231">
        <v>8</v>
      </c>
      <c r="BF97" s="237" t="str">
        <f>VLOOKUP(BE97,'Códigos 2'!$A$1:$B$12,2,FALSE)</f>
        <v xml:space="preserve">Material producto del perfilado de pavimentos asfálticos </v>
      </c>
      <c r="BG97" s="238">
        <v>1</v>
      </c>
      <c r="BH97" s="239">
        <v>4.9000000000000004</v>
      </c>
      <c r="BI97" s="231">
        <v>0</v>
      </c>
      <c r="BJ97" s="231" t="str">
        <f t="shared" si="46"/>
        <v>No existe</v>
      </c>
      <c r="BK97" s="240">
        <v>0</v>
      </c>
      <c r="BL97" s="231">
        <v>25</v>
      </c>
      <c r="BM97" s="231">
        <v>468</v>
      </c>
      <c r="BN97" s="231">
        <v>2</v>
      </c>
      <c r="BO97" s="237" t="str">
        <f t="shared" si="47"/>
        <v>Curvas cerradas frecuentes y, por lo general, inconsistentes con el terreno y la clase de carretera.</v>
      </c>
      <c r="BP97" s="231">
        <v>1</v>
      </c>
      <c r="BQ97" s="237" t="str">
        <f t="shared" si="48"/>
        <v xml:space="preserve">Pendientes sostenidas en exceso del 7% en casi todo el tramo. </v>
      </c>
      <c r="BR97" s="231">
        <v>1</v>
      </c>
      <c r="BS97" s="231">
        <v>0</v>
      </c>
      <c r="BT97" s="237" t="b">
        <f t="shared" si="56"/>
        <v>0</v>
      </c>
      <c r="BU97" s="231">
        <v>3</v>
      </c>
      <c r="BV97" s="237" t="str">
        <f t="shared" si="50"/>
        <v>El señalamiento es regular en cuanto a cantidad y ubicación, siendo notable la falta de algunas señales de precaución y de guía.</v>
      </c>
      <c r="BW97" s="231">
        <v>3</v>
      </c>
      <c r="BX97" s="237" t="str">
        <f t="shared" si="51"/>
        <v>Parece que algunas alcantarillas o cunetas no tienen capacidad hidráulica suficiente, por la erosión o socavación aparente.</v>
      </c>
      <c r="BY97" s="231">
        <v>3</v>
      </c>
      <c r="BZ97" s="237" t="str">
        <f t="shared" si="52"/>
        <v>Superficie con frecuentes baches o irregularidades .</v>
      </c>
      <c r="CA97" s="231">
        <v>4</v>
      </c>
      <c r="CB97" s="237" t="str">
        <f t="shared" si="53"/>
        <v>Existen huellas o corrugaciones que se derivan por debajo de la superficie de ruedo, pero que son aisladas y de poca extensión.</v>
      </c>
      <c r="CC97" s="231">
        <f t="shared" si="54"/>
        <v>1.8551051999999999</v>
      </c>
      <c r="CD97" s="229"/>
      <c r="CE97" s="229"/>
      <c r="CF97" s="270" t="s">
        <v>2302</v>
      </c>
    </row>
    <row r="98" spans="1:84" ht="69.95" customHeight="1" thickBot="1" x14ac:dyDescent="0.2">
      <c r="A98" s="217"/>
      <c r="B98" s="269">
        <v>10670</v>
      </c>
      <c r="C98" s="231">
        <v>1</v>
      </c>
      <c r="D98" s="231">
        <v>1</v>
      </c>
      <c r="E98" s="232" t="s">
        <v>1220</v>
      </c>
      <c r="F98" s="231">
        <v>1</v>
      </c>
      <c r="G98" s="231">
        <v>707</v>
      </c>
      <c r="H98" s="230" t="str">
        <f t="shared" si="57"/>
        <v>Terciaria</v>
      </c>
      <c r="I98" s="230">
        <v>4</v>
      </c>
      <c r="J98" s="229" t="str">
        <f t="shared" si="33"/>
        <v>Red Básica de Accesso</v>
      </c>
      <c r="K98" s="260">
        <f t="shared" si="34"/>
        <v>3.12</v>
      </c>
      <c r="L98" s="234">
        <f>L97+K98</f>
        <v>13.98</v>
      </c>
      <c r="M98" s="233"/>
      <c r="N98" s="233"/>
      <c r="O98" s="233"/>
      <c r="P98" s="260">
        <f t="shared" si="35"/>
        <v>0</v>
      </c>
      <c r="Q98" s="233"/>
      <c r="R98" s="233"/>
      <c r="S98" s="233"/>
      <c r="T98" s="260">
        <f t="shared" si="36"/>
        <v>0</v>
      </c>
      <c r="U98" s="233"/>
      <c r="V98" s="233">
        <v>1.7649999999999999</v>
      </c>
      <c r="W98" s="233"/>
      <c r="X98" s="233">
        <f t="shared" si="37"/>
        <v>1.7649999999999999</v>
      </c>
      <c r="Y98" s="233"/>
      <c r="Z98" s="233"/>
      <c r="AA98" s="233"/>
      <c r="AB98" s="233">
        <f t="shared" si="38"/>
        <v>0</v>
      </c>
      <c r="AC98" s="233">
        <f t="shared" ref="AC98:AC129" si="58">T98+X98+AB98</f>
        <v>1.7649999999999999</v>
      </c>
      <c r="AD98" s="233">
        <v>1.355</v>
      </c>
      <c r="AE98" s="233"/>
      <c r="AF98" s="233"/>
      <c r="AG98" s="233">
        <f t="shared" ref="AG98:AG129" si="59">SUM(AD98:AF98)</f>
        <v>1.355</v>
      </c>
      <c r="AH98" s="233"/>
      <c r="AI98" s="233"/>
      <c r="AJ98" s="233"/>
      <c r="AK98" s="233">
        <f t="shared" ref="AK98:AK129" si="60">SUM(AH98:AJ98)</f>
        <v>0</v>
      </c>
      <c r="AL98" s="233"/>
      <c r="AM98" s="233"/>
      <c r="AN98" s="233"/>
      <c r="AO98" s="233">
        <f t="shared" si="42"/>
        <v>0</v>
      </c>
      <c r="AP98" s="233"/>
      <c r="AQ98" s="233"/>
      <c r="AR98" s="233"/>
      <c r="AS98" s="339">
        <f t="shared" si="43"/>
        <v>0</v>
      </c>
      <c r="AT98" s="233"/>
      <c r="AU98" s="233"/>
      <c r="AV98" s="233"/>
      <c r="AW98" s="260">
        <f t="shared" si="44"/>
        <v>0</v>
      </c>
      <c r="AX98" s="235" t="s">
        <v>2934</v>
      </c>
      <c r="AY98" s="236" t="s">
        <v>1617</v>
      </c>
      <c r="AZ98" s="236" t="s">
        <v>1211</v>
      </c>
      <c r="BA98" s="236" t="s">
        <v>2935</v>
      </c>
      <c r="BB98" s="231">
        <v>1</v>
      </c>
      <c r="BC98" s="231">
        <v>2</v>
      </c>
      <c r="BD98" s="237" t="str">
        <f t="shared" si="45"/>
        <v>Algo Ondulado (Pendientes naturales del terreno entre 6 y 14%)</v>
      </c>
      <c r="BE98" s="231">
        <v>2</v>
      </c>
      <c r="BF98" s="237" t="str">
        <f>VLOOKUP(BE98,'Códigos 2'!$A$1:$B$12,2,FALSE)</f>
        <v xml:space="preserve">Tratamiento superficial múltiple (TSM) </v>
      </c>
      <c r="BG98" s="238">
        <v>2</v>
      </c>
      <c r="BH98" s="239">
        <v>6</v>
      </c>
      <c r="BI98" s="231">
        <v>0</v>
      </c>
      <c r="BJ98" s="231" t="str">
        <f t="shared" si="46"/>
        <v>No existe</v>
      </c>
      <c r="BK98" s="240">
        <v>0</v>
      </c>
      <c r="BL98" s="231">
        <v>45</v>
      </c>
      <c r="BM98" s="231"/>
      <c r="BN98" s="231">
        <v>4</v>
      </c>
      <c r="BO98" s="237" t="str">
        <f t="shared" si="47"/>
        <v>Alineamiento con algunas curvas que exigen una reducción significativa en la velocidad promedio de circulación.</v>
      </c>
      <c r="BP98" s="231">
        <v>4</v>
      </c>
      <c r="BQ98" s="237" t="str">
        <f t="shared" si="48"/>
        <v>Pendientes generalmente menores del 3% pero con algunas cuestas de corta longitud de hasta el 5%.</v>
      </c>
      <c r="BR98" s="231">
        <v>3</v>
      </c>
      <c r="BS98" s="231">
        <v>0</v>
      </c>
      <c r="BT98" s="237" t="b">
        <f t="shared" si="56"/>
        <v>0</v>
      </c>
      <c r="BU98" s="231">
        <v>3</v>
      </c>
      <c r="BV98" s="237" t="str">
        <f t="shared" si="50"/>
        <v>El señalamiento es regular en cuanto a cantidad y ubicación, siendo notable la falta de algunas señales de precaución y de guía.</v>
      </c>
      <c r="BW98" s="231">
        <v>4</v>
      </c>
      <c r="BX98" s="237" t="str">
        <f t="shared" si="51"/>
        <v>La mayoría de las alcantarillas y cunetas aparentemente funcionan bien, pero existen indicaciones en algunos sitios de que el agua se estanca.</v>
      </c>
      <c r="BY98" s="231">
        <v>3</v>
      </c>
      <c r="BZ98" s="237" t="str">
        <f t="shared" si="52"/>
        <v>Superficie con frecuentes baches o irregularidades .</v>
      </c>
      <c r="CA98" s="231">
        <v>4</v>
      </c>
      <c r="CB98" s="237" t="str">
        <f t="shared" si="53"/>
        <v>Existen huellas o corrugaciones que se derivan por debajo de la superficie de ruedo, pero que son aisladas y de poca extensión.</v>
      </c>
      <c r="CC98" s="231">
        <f t="shared" si="54"/>
        <v>0</v>
      </c>
      <c r="CD98" s="229"/>
      <c r="CE98" s="229"/>
      <c r="CF98" s="270"/>
    </row>
    <row r="99" spans="1:84" ht="69.95" customHeight="1" thickBot="1" x14ac:dyDescent="0.2">
      <c r="A99" s="217"/>
      <c r="B99" s="269">
        <v>10680</v>
      </c>
      <c r="C99" s="231">
        <v>1</v>
      </c>
      <c r="D99" s="231">
        <v>1</v>
      </c>
      <c r="E99" s="232" t="s">
        <v>1220</v>
      </c>
      <c r="F99" s="231">
        <v>1</v>
      </c>
      <c r="G99" s="231">
        <v>707</v>
      </c>
      <c r="H99" s="230" t="str">
        <f t="shared" si="57"/>
        <v>Terciaria</v>
      </c>
      <c r="I99" s="230">
        <v>4</v>
      </c>
      <c r="J99" s="229" t="str">
        <f t="shared" si="33"/>
        <v>Red Básica de Accesso</v>
      </c>
      <c r="K99" s="260">
        <f t="shared" si="34"/>
        <v>2.7850000000000001</v>
      </c>
      <c r="L99" s="234">
        <f>L98+K99</f>
        <v>16.765000000000001</v>
      </c>
      <c r="M99" s="233"/>
      <c r="N99" s="233"/>
      <c r="O99" s="233"/>
      <c r="P99" s="260">
        <f t="shared" si="35"/>
        <v>0</v>
      </c>
      <c r="Q99" s="233"/>
      <c r="R99" s="233"/>
      <c r="S99" s="233"/>
      <c r="T99" s="260">
        <f t="shared" si="36"/>
        <v>0</v>
      </c>
      <c r="U99" s="233">
        <v>2.7850000000000001</v>
      </c>
      <c r="V99" s="233"/>
      <c r="W99" s="233"/>
      <c r="X99" s="233">
        <f t="shared" si="37"/>
        <v>2.7850000000000001</v>
      </c>
      <c r="Y99" s="233"/>
      <c r="Z99" s="233"/>
      <c r="AA99" s="233"/>
      <c r="AB99" s="233">
        <f t="shared" si="38"/>
        <v>0</v>
      </c>
      <c r="AC99" s="233">
        <f t="shared" si="58"/>
        <v>2.7850000000000001</v>
      </c>
      <c r="AD99" s="233"/>
      <c r="AE99" s="233"/>
      <c r="AF99" s="233"/>
      <c r="AG99" s="233">
        <f t="shared" si="59"/>
        <v>0</v>
      </c>
      <c r="AH99" s="233"/>
      <c r="AI99" s="233"/>
      <c r="AJ99" s="233"/>
      <c r="AK99" s="233">
        <f t="shared" si="60"/>
        <v>0</v>
      </c>
      <c r="AL99" s="233"/>
      <c r="AM99" s="233"/>
      <c r="AN99" s="233"/>
      <c r="AO99" s="233">
        <f t="shared" si="42"/>
        <v>0</v>
      </c>
      <c r="AP99" s="233"/>
      <c r="AQ99" s="233"/>
      <c r="AR99" s="233"/>
      <c r="AS99" s="339">
        <f t="shared" si="43"/>
        <v>0</v>
      </c>
      <c r="AT99" s="233"/>
      <c r="AU99" s="233"/>
      <c r="AV99" s="233"/>
      <c r="AW99" s="260">
        <f t="shared" si="44"/>
        <v>0</v>
      </c>
      <c r="AX99" s="235" t="s">
        <v>2933</v>
      </c>
      <c r="AY99" s="236" t="s">
        <v>1617</v>
      </c>
      <c r="AZ99" s="236" t="s">
        <v>1211</v>
      </c>
      <c r="BA99" s="236" t="s">
        <v>908</v>
      </c>
      <c r="BB99" s="231">
        <v>0</v>
      </c>
      <c r="BC99" s="231">
        <v>4</v>
      </c>
      <c r="BD99" s="237" t="str">
        <f t="shared" si="45"/>
        <v>Montañoso (Pendientes naturales del terreno mayores a 25%)</v>
      </c>
      <c r="BE99" s="231">
        <v>2</v>
      </c>
      <c r="BF99" s="237" t="str">
        <f>VLOOKUP(BE99,'Códigos 2'!$A$1:$B$12,2,FALSE)</f>
        <v xml:space="preserve">Tratamiento superficial múltiple (TSM) </v>
      </c>
      <c r="BG99" s="238">
        <v>2</v>
      </c>
      <c r="BH99" s="239">
        <v>5</v>
      </c>
      <c r="BI99" s="231">
        <v>0</v>
      </c>
      <c r="BJ99" s="231" t="str">
        <f t="shared" si="46"/>
        <v>No existe</v>
      </c>
      <c r="BK99" s="240">
        <v>0</v>
      </c>
      <c r="BL99" s="231">
        <v>30</v>
      </c>
      <c r="BM99" s="231"/>
      <c r="BN99" s="231">
        <v>2</v>
      </c>
      <c r="BO99" s="237" t="str">
        <f t="shared" si="47"/>
        <v>Curvas cerradas frecuentes y, por lo general, inconsistentes con el terreno y la clase de carretera.</v>
      </c>
      <c r="BP99" s="231">
        <v>2</v>
      </c>
      <c r="BQ99" s="237" t="str">
        <f t="shared" si="48"/>
        <v>Pendientes sostenidas entre 5 y 8% sobre una buena parte del tramo, condición que afecta en forma marcada la velocidad de recorrido y, cuando hay bastante tránsito, provoca frecuentes colas de vehículos detrás de los vehículos pesados.</v>
      </c>
      <c r="BR99" s="231">
        <v>1</v>
      </c>
      <c r="BS99" s="231">
        <v>0</v>
      </c>
      <c r="BT99" s="237" t="b">
        <f t="shared" si="56"/>
        <v>0</v>
      </c>
      <c r="BU99" s="231">
        <v>3</v>
      </c>
      <c r="BV99" s="237" t="str">
        <f t="shared" si="50"/>
        <v>El señalamiento es regular en cuanto a cantidad y ubicación, siendo notable la falta de algunas señales de precaución y de guía.</v>
      </c>
      <c r="BW99" s="231">
        <v>4</v>
      </c>
      <c r="BX99" s="237" t="str">
        <f t="shared" si="51"/>
        <v>La mayoría de las alcantarillas y cunetas aparentemente funcionan bien, pero existen indicaciones en algunos sitios de que el agua se estanca.</v>
      </c>
      <c r="BY99" s="231">
        <v>4</v>
      </c>
      <c r="BZ99" s="237" t="str">
        <f t="shared" si="52"/>
        <v>Superficie generalmente lisa, pero con unas pequeñas corrugaciones u otras irregularidades aisladas, o con baches pequeños superficiales.</v>
      </c>
      <c r="CA99" s="231">
        <v>5</v>
      </c>
      <c r="CB99" s="237" t="str">
        <f t="shared" si="53"/>
        <v>No existen evidencias de fallas en la estructura del pavimento, con la posible excepción de algunas en la superficie de ruedo.</v>
      </c>
      <c r="CC99" s="231">
        <f t="shared" si="54"/>
        <v>0</v>
      </c>
      <c r="CD99" s="229"/>
      <c r="CE99" s="229"/>
      <c r="CF99" s="270"/>
    </row>
    <row r="100" spans="1:84" ht="69.95" customHeight="1" thickBot="1" x14ac:dyDescent="0.2">
      <c r="A100" s="217"/>
      <c r="B100" s="269">
        <v>10690</v>
      </c>
      <c r="C100" s="231">
        <v>1</v>
      </c>
      <c r="D100" s="231">
        <v>1</v>
      </c>
      <c r="E100" s="232">
        <v>7</v>
      </c>
      <c r="F100" s="231">
        <v>3</v>
      </c>
      <c r="G100" s="231">
        <v>209</v>
      </c>
      <c r="H100" s="230" t="str">
        <f t="shared" si="57"/>
        <v>Secundaria</v>
      </c>
      <c r="I100" s="230">
        <v>2</v>
      </c>
      <c r="J100" s="229" t="str">
        <f t="shared" si="33"/>
        <v>Distribuidores Regionales</v>
      </c>
      <c r="K100" s="260">
        <f t="shared" si="34"/>
        <v>5.6149999999999993</v>
      </c>
      <c r="L100" s="234">
        <f>L99+K100</f>
        <v>22.38</v>
      </c>
      <c r="M100" s="233"/>
      <c r="N100" s="233"/>
      <c r="O100" s="233"/>
      <c r="P100" s="260">
        <f t="shared" si="35"/>
        <v>0</v>
      </c>
      <c r="Q100" s="233"/>
      <c r="R100" s="233">
        <v>1.5349999999999999</v>
      </c>
      <c r="S100" s="233">
        <v>3.44</v>
      </c>
      <c r="T100" s="260">
        <f t="shared" si="36"/>
        <v>4.9749999999999996</v>
      </c>
      <c r="U100" s="233"/>
      <c r="V100" s="233">
        <v>0.64</v>
      </c>
      <c r="W100" s="233"/>
      <c r="X100" s="233">
        <f t="shared" si="37"/>
        <v>0.64</v>
      </c>
      <c r="Y100" s="233"/>
      <c r="Z100" s="233"/>
      <c r="AA100" s="233"/>
      <c r="AB100" s="233">
        <f t="shared" si="38"/>
        <v>0</v>
      </c>
      <c r="AC100" s="233">
        <f t="shared" si="58"/>
        <v>5.6149999999999993</v>
      </c>
      <c r="AD100" s="233"/>
      <c r="AE100" s="233"/>
      <c r="AF100" s="233"/>
      <c r="AG100" s="233">
        <f t="shared" si="59"/>
        <v>0</v>
      </c>
      <c r="AH100" s="233"/>
      <c r="AI100" s="233"/>
      <c r="AJ100" s="233"/>
      <c r="AK100" s="233">
        <f t="shared" si="60"/>
        <v>0</v>
      </c>
      <c r="AL100" s="233"/>
      <c r="AM100" s="233"/>
      <c r="AN100" s="233"/>
      <c r="AO100" s="233">
        <f t="shared" si="42"/>
        <v>0</v>
      </c>
      <c r="AP100" s="233"/>
      <c r="AQ100" s="233"/>
      <c r="AR100" s="233"/>
      <c r="AS100" s="339">
        <f t="shared" si="43"/>
        <v>0</v>
      </c>
      <c r="AT100" s="233"/>
      <c r="AU100" s="233"/>
      <c r="AV100" s="233"/>
      <c r="AW100" s="260">
        <f t="shared" si="44"/>
        <v>0</v>
      </c>
      <c r="AX100" s="235" t="s">
        <v>1762</v>
      </c>
      <c r="AY100" s="236" t="s">
        <v>822</v>
      </c>
      <c r="AZ100" s="236" t="s">
        <v>193</v>
      </c>
      <c r="BA100" s="229" t="s">
        <v>1559</v>
      </c>
      <c r="BB100" s="231">
        <v>1</v>
      </c>
      <c r="BC100" s="231">
        <v>3</v>
      </c>
      <c r="BD100" s="237" t="str">
        <f t="shared" si="45"/>
        <v>Muy Ondulado (Pendientes naturales del terreno entre 15 y 25%)</v>
      </c>
      <c r="BE100" s="231">
        <v>1</v>
      </c>
      <c r="BF100" s="237" t="str">
        <f>VLOOKUP(BE100,'Códigos 2'!$A$1:$B$12,2,FALSE)</f>
        <v xml:space="preserve"> Carpeta Asfáltica (CA)</v>
      </c>
      <c r="BG100" s="238">
        <v>2</v>
      </c>
      <c r="BH100" s="239">
        <v>5.5</v>
      </c>
      <c r="BI100" s="231">
        <v>0</v>
      </c>
      <c r="BJ100" s="231" t="str">
        <f t="shared" si="46"/>
        <v>No existe</v>
      </c>
      <c r="BK100" s="240">
        <v>0</v>
      </c>
      <c r="BL100" s="231">
        <v>35</v>
      </c>
      <c r="BM100" s="231"/>
      <c r="BN100" s="231">
        <v>2</v>
      </c>
      <c r="BO100" s="237" t="str">
        <f t="shared" si="47"/>
        <v>Curvas cerradas frecuentes y, por lo general, inconsistentes con el terreno y la clase de carretera.</v>
      </c>
      <c r="BP100" s="231">
        <v>2</v>
      </c>
      <c r="BQ100" s="237" t="str">
        <f t="shared" si="48"/>
        <v>Pendientes sostenidas entre 5 y 8% sobre una buena parte del tramo, condición que afecta en forma marcada la velocidad de recorrido y, cuando hay bastante tránsito, provoca frecuentes colas de vehículos detrás de los vehículos pesados.</v>
      </c>
      <c r="BR100" s="231">
        <v>1</v>
      </c>
      <c r="BS100" s="231">
        <v>0</v>
      </c>
      <c r="BT100" s="237" t="b">
        <f t="shared" si="56"/>
        <v>0</v>
      </c>
      <c r="BU100" s="231">
        <v>3</v>
      </c>
      <c r="BV100" s="237" t="str">
        <f t="shared" si="50"/>
        <v>El señalamiento es regular en cuanto a cantidad y ubicación, siendo notable la falta de algunas señales de precaución y de guía.</v>
      </c>
      <c r="BW100" s="231">
        <v>3</v>
      </c>
      <c r="BX100" s="237" t="str">
        <f t="shared" si="51"/>
        <v>Parece que algunas alcantarillas o cunetas no tienen capacidad hidráulica suficiente, por la erosión o socavación aparente.</v>
      </c>
      <c r="BY100" s="231">
        <v>2</v>
      </c>
      <c r="BZ100" s="237" t="str">
        <f t="shared" si="52"/>
        <v>Superficie muy irregular o con baches extensos y frecuentes (o material suelto, en caso de superficies no pavimentadas).</v>
      </c>
      <c r="CA100" s="231">
        <v>4</v>
      </c>
      <c r="CB100" s="237" t="str">
        <f t="shared" si="53"/>
        <v>Existen huellas o corrugaciones que se derivan por debajo de la superficie de ruedo, pero que son aisladas y de poca extensión.</v>
      </c>
      <c r="CC100" s="231">
        <f t="shared" si="54"/>
        <v>0</v>
      </c>
      <c r="CD100" s="229" t="s">
        <v>1763</v>
      </c>
      <c r="CE100" s="229" t="s">
        <v>555</v>
      </c>
      <c r="CF100" s="270" t="s">
        <v>1764</v>
      </c>
    </row>
    <row r="101" spans="1:84" ht="69.95" customHeight="1" thickBot="1" x14ac:dyDescent="0.2">
      <c r="A101" s="217"/>
      <c r="B101" s="269">
        <v>10700</v>
      </c>
      <c r="C101" s="231">
        <v>1</v>
      </c>
      <c r="D101" s="231">
        <v>1</v>
      </c>
      <c r="E101" s="232" t="s">
        <v>489</v>
      </c>
      <c r="F101" s="231">
        <v>3</v>
      </c>
      <c r="G101" s="231">
        <v>209</v>
      </c>
      <c r="H101" s="230" t="str">
        <f t="shared" si="57"/>
        <v>Secundaria</v>
      </c>
      <c r="I101" s="230">
        <v>2</v>
      </c>
      <c r="J101" s="229" t="str">
        <f t="shared" si="33"/>
        <v>Distribuidores Regionales</v>
      </c>
      <c r="K101" s="260">
        <f t="shared" si="34"/>
        <v>8.3699999999999992</v>
      </c>
      <c r="L101" s="234">
        <f>L100+K101</f>
        <v>30.75</v>
      </c>
      <c r="M101" s="233"/>
      <c r="N101" s="233"/>
      <c r="O101" s="233"/>
      <c r="P101" s="260">
        <f t="shared" si="35"/>
        <v>0</v>
      </c>
      <c r="Q101" s="233">
        <v>7.9649999999999999</v>
      </c>
      <c r="R101" s="233"/>
      <c r="S101" s="233"/>
      <c r="T101" s="260">
        <f t="shared" si="36"/>
        <v>7.9649999999999999</v>
      </c>
      <c r="U101" s="233">
        <v>0.40500000000000003</v>
      </c>
      <c r="V101" s="233"/>
      <c r="W101" s="233"/>
      <c r="X101" s="233">
        <f t="shared" si="37"/>
        <v>0.40500000000000003</v>
      </c>
      <c r="Y101" s="233"/>
      <c r="Z101" s="233"/>
      <c r="AA101" s="233"/>
      <c r="AB101" s="233">
        <f t="shared" si="38"/>
        <v>0</v>
      </c>
      <c r="AC101" s="233">
        <f t="shared" si="58"/>
        <v>8.3699999999999992</v>
      </c>
      <c r="AD101" s="233"/>
      <c r="AE101" s="233"/>
      <c r="AF101" s="233"/>
      <c r="AG101" s="233">
        <f t="shared" si="59"/>
        <v>0</v>
      </c>
      <c r="AH101" s="233"/>
      <c r="AI101" s="233"/>
      <c r="AJ101" s="233"/>
      <c r="AK101" s="233">
        <f t="shared" si="60"/>
        <v>0</v>
      </c>
      <c r="AL101" s="233"/>
      <c r="AM101" s="233"/>
      <c r="AN101" s="233"/>
      <c r="AO101" s="233">
        <f t="shared" si="42"/>
        <v>0</v>
      </c>
      <c r="AP101" s="233"/>
      <c r="AQ101" s="233"/>
      <c r="AR101" s="233"/>
      <c r="AS101" s="339">
        <f t="shared" si="43"/>
        <v>0</v>
      </c>
      <c r="AT101" s="233"/>
      <c r="AU101" s="233"/>
      <c r="AV101" s="233"/>
      <c r="AW101" s="260">
        <f t="shared" si="44"/>
        <v>0</v>
      </c>
      <c r="AX101" s="235" t="s">
        <v>1760</v>
      </c>
      <c r="AY101" s="236" t="s">
        <v>822</v>
      </c>
      <c r="AZ101" s="236" t="s">
        <v>193</v>
      </c>
      <c r="BA101" s="229" t="s">
        <v>939</v>
      </c>
      <c r="BB101" s="231">
        <v>0</v>
      </c>
      <c r="BC101" s="231">
        <v>4</v>
      </c>
      <c r="BD101" s="237" t="str">
        <f t="shared" si="45"/>
        <v>Montañoso (Pendientes naturales del terreno mayores a 25%)</v>
      </c>
      <c r="BE101" s="231">
        <v>1</v>
      </c>
      <c r="BF101" s="237" t="str">
        <f>VLOOKUP(BE101,'Códigos 2'!$A$1:$B$12,2,FALSE)</f>
        <v xml:space="preserve"> Carpeta Asfáltica (CA)</v>
      </c>
      <c r="BG101" s="238">
        <v>2</v>
      </c>
      <c r="BH101" s="239">
        <v>6</v>
      </c>
      <c r="BI101" s="231">
        <v>0</v>
      </c>
      <c r="BJ101" s="231" t="str">
        <f t="shared" si="46"/>
        <v>No existe</v>
      </c>
      <c r="BK101" s="240">
        <v>0</v>
      </c>
      <c r="BL101" s="231">
        <v>35</v>
      </c>
      <c r="BM101" s="231">
        <v>560</v>
      </c>
      <c r="BN101" s="231">
        <v>2</v>
      </c>
      <c r="BO101" s="237" t="str">
        <f t="shared" si="47"/>
        <v>Curvas cerradas frecuentes y, por lo general, inconsistentes con el terreno y la clase de carretera.</v>
      </c>
      <c r="BP101" s="231">
        <v>1</v>
      </c>
      <c r="BQ101" s="237" t="str">
        <f t="shared" si="48"/>
        <v xml:space="preserve">Pendientes sostenidas en exceso del 7% en casi todo el tramo. </v>
      </c>
      <c r="BR101" s="231">
        <v>1</v>
      </c>
      <c r="BS101" s="231">
        <v>0</v>
      </c>
      <c r="BT101" s="237" t="b">
        <f t="shared" si="56"/>
        <v>0</v>
      </c>
      <c r="BU101" s="231">
        <v>4</v>
      </c>
      <c r="BV101" s="237" t="str">
        <f t="shared" si="50"/>
        <v>El señalamiento es bastante completo, faltando solamente algunas señales de guía para los usuarios que no conocen la ruta.</v>
      </c>
      <c r="BW101" s="231">
        <v>5</v>
      </c>
      <c r="BX101" s="237" t="str">
        <f t="shared" si="51"/>
        <v>Todas las alcantarillas y cunetas están bastante limpias y funcionan debidamente.</v>
      </c>
      <c r="BY101" s="231">
        <v>5</v>
      </c>
      <c r="BZ101" s="237" t="str">
        <f t="shared" si="52"/>
        <v>Superficie lisa, sin baches ni irregularidades notables.</v>
      </c>
      <c r="CA101" s="231">
        <v>5</v>
      </c>
      <c r="CB101" s="237" t="str">
        <f t="shared" si="53"/>
        <v>No existen evidencias de fallas en la estructura del pavimento, con la posible excepción de algunas en la superficie de ruedo.</v>
      </c>
      <c r="CC101" s="231">
        <f t="shared" si="54"/>
        <v>1.710828</v>
      </c>
      <c r="CD101" s="229"/>
      <c r="CE101" s="229"/>
      <c r="CF101" s="270"/>
    </row>
    <row r="102" spans="1:84" ht="69.95" customHeight="1" thickBot="1" x14ac:dyDescent="0.2">
      <c r="A102" s="217"/>
      <c r="B102" s="269">
        <v>10710</v>
      </c>
      <c r="C102" s="231">
        <v>1</v>
      </c>
      <c r="D102" s="231">
        <v>1</v>
      </c>
      <c r="E102" s="232">
        <v>3</v>
      </c>
      <c r="F102" s="231">
        <v>5</v>
      </c>
      <c r="G102" s="231">
        <v>409</v>
      </c>
      <c r="H102" s="230" t="str">
        <f>IF(G102&lt;100,"Primaria",IF(AND(RVN_0524!G848&gt;39,RVN_0524!G848&lt;300),"Secundaria",IF(AND(RVN_0524!G848&gt;299),"Terciaria")))</f>
        <v>Terciaria</v>
      </c>
      <c r="I102" s="230">
        <v>4</v>
      </c>
      <c r="J102" s="229" t="str">
        <f t="shared" si="33"/>
        <v>Red Básica de Accesso</v>
      </c>
      <c r="K102" s="260">
        <f t="shared" si="34"/>
        <v>1.1499999999999999</v>
      </c>
      <c r="L102" s="234">
        <f>K102</f>
        <v>1.1499999999999999</v>
      </c>
      <c r="M102" s="233"/>
      <c r="N102" s="233"/>
      <c r="O102" s="233"/>
      <c r="P102" s="260">
        <f t="shared" si="35"/>
        <v>0</v>
      </c>
      <c r="Q102" s="233"/>
      <c r="R102" s="233">
        <v>0.89</v>
      </c>
      <c r="S102" s="233">
        <v>0.26</v>
      </c>
      <c r="T102" s="260">
        <f t="shared" si="36"/>
        <v>1.1499999999999999</v>
      </c>
      <c r="U102" s="233"/>
      <c r="V102" s="233"/>
      <c r="W102" s="233"/>
      <c r="X102" s="233">
        <f t="shared" si="37"/>
        <v>0</v>
      </c>
      <c r="Y102" s="233"/>
      <c r="Z102" s="233"/>
      <c r="AA102" s="233"/>
      <c r="AB102" s="233">
        <f t="shared" si="38"/>
        <v>0</v>
      </c>
      <c r="AC102" s="233">
        <f t="shared" si="58"/>
        <v>1.1499999999999999</v>
      </c>
      <c r="AD102" s="233"/>
      <c r="AE102" s="233"/>
      <c r="AF102" s="233"/>
      <c r="AG102" s="233">
        <f t="shared" si="59"/>
        <v>0</v>
      </c>
      <c r="AH102" s="233"/>
      <c r="AI102" s="233"/>
      <c r="AJ102" s="233"/>
      <c r="AK102" s="233">
        <f t="shared" si="60"/>
        <v>0</v>
      </c>
      <c r="AL102" s="233"/>
      <c r="AM102" s="233"/>
      <c r="AN102" s="233"/>
      <c r="AO102" s="233">
        <f t="shared" si="42"/>
        <v>0</v>
      </c>
      <c r="AP102" s="233"/>
      <c r="AQ102" s="233"/>
      <c r="AR102" s="233"/>
      <c r="AS102" s="339">
        <f t="shared" si="43"/>
        <v>0</v>
      </c>
      <c r="AT102" s="233"/>
      <c r="AU102" s="233"/>
      <c r="AV102" s="233"/>
      <c r="AW102" s="260">
        <f t="shared" si="44"/>
        <v>0</v>
      </c>
      <c r="AX102" s="235" t="s">
        <v>2594</v>
      </c>
      <c r="AY102" s="236" t="s">
        <v>1720</v>
      </c>
      <c r="AZ102" s="236" t="s">
        <v>473</v>
      </c>
      <c r="BA102" s="229" t="s">
        <v>2595</v>
      </c>
      <c r="BB102" s="231">
        <v>0</v>
      </c>
      <c r="BC102" s="231">
        <v>1</v>
      </c>
      <c r="BD102" s="237" t="str">
        <f t="shared" si="45"/>
        <v>Llano (Pendientes naturales del terreno entre 0 y 5%)</v>
      </c>
      <c r="BE102" s="231">
        <v>1</v>
      </c>
      <c r="BF102" s="237" t="str">
        <f>VLOOKUP(BE102,'Códigos 2'!$A$1:$B$12,2,FALSE)</f>
        <v xml:space="preserve"> Carpeta Asfáltica (CA)</v>
      </c>
      <c r="BG102" s="238">
        <v>2</v>
      </c>
      <c r="BH102" s="239">
        <v>6.4</v>
      </c>
      <c r="BI102" s="231">
        <v>0</v>
      </c>
      <c r="BJ102" s="231" t="str">
        <f t="shared" si="46"/>
        <v>No existe</v>
      </c>
      <c r="BK102" s="240">
        <v>0</v>
      </c>
      <c r="BL102" s="231">
        <v>40</v>
      </c>
      <c r="BM102" s="231">
        <v>0</v>
      </c>
      <c r="BN102" s="231">
        <v>3</v>
      </c>
      <c r="BO102" s="237" t="str">
        <f t="shared" si="47"/>
        <v>Alineamiento algo sinuoso, pero con curvas cerradas que son aparentes y consistentes con las gradientes y las demás características del camino y del terreno que se atraviesa.</v>
      </c>
      <c r="BP102" s="231">
        <v>4</v>
      </c>
      <c r="BQ102" s="237" t="str">
        <f t="shared" si="48"/>
        <v>Pendientes generalmente menores del 3% pero con algunas cuestas de corta longitud de hasta el 5%.</v>
      </c>
      <c r="BR102" s="231">
        <v>1</v>
      </c>
      <c r="BS102" s="231">
        <v>0</v>
      </c>
      <c r="BT102" s="237" t="b">
        <f t="shared" si="56"/>
        <v>0</v>
      </c>
      <c r="BU102" s="231">
        <v>3</v>
      </c>
      <c r="BV102" s="237" t="str">
        <f t="shared" si="50"/>
        <v>El señalamiento es regular en cuanto a cantidad y ubicación, siendo notable la falta de algunas señales de precaución y de guía.</v>
      </c>
      <c r="BW102" s="231">
        <v>4</v>
      </c>
      <c r="BX102" s="237" t="str">
        <f t="shared" si="51"/>
        <v>La mayoría de las alcantarillas y cunetas aparentemente funcionan bien, pero existen indicaciones en algunos sitios de que el agua se estanca.</v>
      </c>
      <c r="BY102" s="231">
        <v>3</v>
      </c>
      <c r="BZ102" s="237" t="str">
        <f t="shared" si="52"/>
        <v>Superficie con frecuentes baches o irregularidades .</v>
      </c>
      <c r="CA102" s="231">
        <v>4</v>
      </c>
      <c r="CB102" s="237" t="str">
        <f t="shared" si="53"/>
        <v>Existen huellas o corrugaciones que se derivan por debajo de la superficie de ruedo, pero que son aisladas y de poca extensión.</v>
      </c>
      <c r="CC102" s="231">
        <f t="shared" si="54"/>
        <v>0</v>
      </c>
      <c r="CD102" s="229" t="s">
        <v>2596</v>
      </c>
      <c r="CE102" s="229" t="s">
        <v>967</v>
      </c>
      <c r="CF102" s="270" t="s">
        <v>2597</v>
      </c>
    </row>
    <row r="103" spans="1:84" ht="69.95" customHeight="1" thickBot="1" x14ac:dyDescent="0.2">
      <c r="A103" s="217"/>
      <c r="B103" s="269">
        <v>10720</v>
      </c>
      <c r="C103" s="231">
        <v>1</v>
      </c>
      <c r="D103" s="231">
        <v>1</v>
      </c>
      <c r="E103" s="232" t="s">
        <v>489</v>
      </c>
      <c r="F103" s="231">
        <v>4</v>
      </c>
      <c r="G103" s="231">
        <v>301</v>
      </c>
      <c r="H103" s="230" t="str">
        <f>IF(G103&lt;100,"Primaria",IF(AND(G103&gt;39,G103&lt;300),"Secundaria",IF(AND(G103&gt;299),"Terciaria")))</f>
        <v>Terciaria</v>
      </c>
      <c r="I103" s="230">
        <v>3</v>
      </c>
      <c r="J103" s="229" t="str">
        <f t="shared" si="33"/>
        <v>Conectores de Integración Territorial</v>
      </c>
      <c r="K103" s="260">
        <f t="shared" si="34"/>
        <v>9.9349999999999987</v>
      </c>
      <c r="L103" s="234">
        <f>L102+K103</f>
        <v>11.084999999999999</v>
      </c>
      <c r="M103" s="233"/>
      <c r="N103" s="233"/>
      <c r="O103" s="233"/>
      <c r="P103" s="260">
        <f t="shared" si="35"/>
        <v>0</v>
      </c>
      <c r="Q103" s="233"/>
      <c r="R103" s="233"/>
      <c r="S103" s="233"/>
      <c r="T103" s="260">
        <f t="shared" si="36"/>
        <v>0</v>
      </c>
      <c r="U103" s="233"/>
      <c r="V103" s="233"/>
      <c r="W103" s="233"/>
      <c r="X103" s="233">
        <f t="shared" si="37"/>
        <v>0</v>
      </c>
      <c r="Y103" s="233"/>
      <c r="Z103" s="233"/>
      <c r="AA103" s="233"/>
      <c r="AB103" s="233">
        <f t="shared" si="38"/>
        <v>0</v>
      </c>
      <c r="AC103" s="233">
        <f t="shared" si="58"/>
        <v>0</v>
      </c>
      <c r="AD103" s="233"/>
      <c r="AE103" s="233">
        <v>0.54</v>
      </c>
      <c r="AF103" s="233">
        <v>9.3949999999999996</v>
      </c>
      <c r="AG103" s="233">
        <f t="shared" si="59"/>
        <v>9.9349999999999987</v>
      </c>
      <c r="AH103" s="233"/>
      <c r="AI103" s="233"/>
      <c r="AJ103" s="233"/>
      <c r="AK103" s="233">
        <f t="shared" si="60"/>
        <v>0</v>
      </c>
      <c r="AL103" s="233"/>
      <c r="AM103" s="233"/>
      <c r="AN103" s="233"/>
      <c r="AO103" s="233">
        <f t="shared" si="42"/>
        <v>0</v>
      </c>
      <c r="AP103" s="233"/>
      <c r="AQ103" s="233"/>
      <c r="AR103" s="233"/>
      <c r="AS103" s="339">
        <f t="shared" si="43"/>
        <v>0</v>
      </c>
      <c r="AT103" s="233"/>
      <c r="AU103" s="233"/>
      <c r="AV103" s="233"/>
      <c r="AW103" s="260">
        <f t="shared" si="44"/>
        <v>0</v>
      </c>
      <c r="AX103" s="235" t="s">
        <v>2303</v>
      </c>
      <c r="AY103" s="236" t="s">
        <v>1208</v>
      </c>
      <c r="AZ103" s="236" t="s">
        <v>1727</v>
      </c>
      <c r="BA103" s="229" t="s">
        <v>945</v>
      </c>
      <c r="BB103" s="231">
        <v>0</v>
      </c>
      <c r="BC103" s="231">
        <v>4</v>
      </c>
      <c r="BD103" s="237" t="str">
        <f t="shared" si="45"/>
        <v>Montañoso (Pendientes naturales del terreno mayores a 25%)</v>
      </c>
      <c r="BE103" s="231">
        <v>8</v>
      </c>
      <c r="BF103" s="237" t="str">
        <f>VLOOKUP(BE103,'Códigos 2'!$A$1:$B$12,2,FALSE)</f>
        <v xml:space="preserve">Material producto del perfilado de pavimentos asfálticos </v>
      </c>
      <c r="BG103" s="238">
        <v>1</v>
      </c>
      <c r="BH103" s="239">
        <v>4.8</v>
      </c>
      <c r="BI103" s="231">
        <v>0</v>
      </c>
      <c r="BJ103" s="231" t="str">
        <f t="shared" si="46"/>
        <v>No existe</v>
      </c>
      <c r="BK103" s="240">
        <v>0</v>
      </c>
      <c r="BL103" s="231">
        <v>20</v>
      </c>
      <c r="BM103" s="231">
        <v>175</v>
      </c>
      <c r="BN103" s="231">
        <v>2</v>
      </c>
      <c r="BO103" s="237" t="str">
        <f t="shared" si="47"/>
        <v>Curvas cerradas frecuentes y, por lo general, inconsistentes con el terreno y la clase de carretera.</v>
      </c>
      <c r="BP103" s="231">
        <v>1</v>
      </c>
      <c r="BQ103" s="237" t="str">
        <f t="shared" si="48"/>
        <v xml:space="preserve">Pendientes sostenidas en exceso del 7% en casi todo el tramo. </v>
      </c>
      <c r="BR103" s="231">
        <v>1</v>
      </c>
      <c r="BS103" s="231">
        <v>0</v>
      </c>
      <c r="BT103" s="237" t="b">
        <f t="shared" si="56"/>
        <v>0</v>
      </c>
      <c r="BU103" s="231">
        <v>3</v>
      </c>
      <c r="BV103" s="237" t="str">
        <f t="shared" si="50"/>
        <v>El señalamiento es regular en cuanto a cantidad y ubicación, siendo notable la falta de algunas señales de precaución y de guía.</v>
      </c>
      <c r="BW103" s="231">
        <v>3</v>
      </c>
      <c r="BX103" s="237" t="str">
        <f t="shared" si="51"/>
        <v>Parece que algunas alcantarillas o cunetas no tienen capacidad hidráulica suficiente, por la erosión o socavación aparente.</v>
      </c>
      <c r="BY103" s="231">
        <v>2</v>
      </c>
      <c r="BZ103" s="237" t="str">
        <f t="shared" si="52"/>
        <v>Superficie muy irregular o con baches extensos y frecuentes (o material suelto, en caso de superficies no pavimentadas).</v>
      </c>
      <c r="CA103" s="231">
        <v>3</v>
      </c>
      <c r="CB103" s="237" t="str">
        <f t="shared" si="53"/>
        <v>Existen deformaciones u otras fallas de consideración sobre una buena parte de la subsección y, aunque no son extensas todavía, parece que siguen extendiéndose.</v>
      </c>
      <c r="CC103" s="231">
        <f t="shared" si="54"/>
        <v>0.6345981249999999</v>
      </c>
      <c r="CD103" s="229"/>
      <c r="CE103" s="229"/>
      <c r="CF103" s="270" t="s">
        <v>2304</v>
      </c>
    </row>
    <row r="104" spans="1:84" ht="69.95" customHeight="1" thickBot="1" x14ac:dyDescent="0.2">
      <c r="A104" s="217"/>
      <c r="B104" s="269">
        <v>10731</v>
      </c>
      <c r="C104" s="231">
        <v>1</v>
      </c>
      <c r="D104" s="231">
        <v>1</v>
      </c>
      <c r="E104" s="232" t="s">
        <v>489</v>
      </c>
      <c r="F104" s="231">
        <v>5</v>
      </c>
      <c r="G104" s="231">
        <v>301</v>
      </c>
      <c r="H104" s="230" t="str">
        <f>IF(G104&lt;100,"Primaria",IF(AND(G104&gt;39,G104&lt;300),"Secundaria",IF(AND(G104&gt;299),"Terciaria")))</f>
        <v>Terciaria</v>
      </c>
      <c r="I104" s="230">
        <v>3</v>
      </c>
      <c r="J104" s="229" t="str">
        <f t="shared" si="33"/>
        <v>Conectores de Integración Territorial</v>
      </c>
      <c r="K104" s="260">
        <f t="shared" si="34"/>
        <v>10.54</v>
      </c>
      <c r="L104" s="234">
        <f>L103+K104</f>
        <v>21.625</v>
      </c>
      <c r="M104" s="233"/>
      <c r="N104" s="233"/>
      <c r="O104" s="233"/>
      <c r="P104" s="260">
        <f t="shared" si="35"/>
        <v>0</v>
      </c>
      <c r="Q104" s="233"/>
      <c r="R104" s="233"/>
      <c r="S104" s="233"/>
      <c r="T104" s="260">
        <f t="shared" si="36"/>
        <v>0</v>
      </c>
      <c r="U104" s="233"/>
      <c r="V104" s="233"/>
      <c r="W104" s="233"/>
      <c r="X104" s="233">
        <f t="shared" si="37"/>
        <v>0</v>
      </c>
      <c r="Y104" s="233"/>
      <c r="Z104" s="233"/>
      <c r="AA104" s="233"/>
      <c r="AB104" s="233">
        <f t="shared" si="38"/>
        <v>0</v>
      </c>
      <c r="AC104" s="233">
        <f t="shared" si="58"/>
        <v>0</v>
      </c>
      <c r="AD104" s="233"/>
      <c r="AE104" s="233">
        <v>6.2249999999999996</v>
      </c>
      <c r="AF104" s="233">
        <v>4.3150000000000004</v>
      </c>
      <c r="AG104" s="233">
        <f t="shared" si="59"/>
        <v>10.54</v>
      </c>
      <c r="AH104" s="233"/>
      <c r="AI104" s="233"/>
      <c r="AJ104" s="233"/>
      <c r="AK104" s="233">
        <f t="shared" si="60"/>
        <v>0</v>
      </c>
      <c r="AL104" s="233"/>
      <c r="AM104" s="233"/>
      <c r="AN104" s="233"/>
      <c r="AO104" s="233">
        <f t="shared" si="42"/>
        <v>0</v>
      </c>
      <c r="AP104" s="233"/>
      <c r="AQ104" s="233"/>
      <c r="AR104" s="233"/>
      <c r="AS104" s="339">
        <f t="shared" si="43"/>
        <v>0</v>
      </c>
      <c r="AT104" s="233"/>
      <c r="AU104" s="233"/>
      <c r="AV104" s="233"/>
      <c r="AW104" s="260">
        <f t="shared" si="44"/>
        <v>0</v>
      </c>
      <c r="AX104" s="235" t="s">
        <v>2305</v>
      </c>
      <c r="AY104" s="236" t="s">
        <v>2301</v>
      </c>
      <c r="AZ104" s="236" t="s">
        <v>1727</v>
      </c>
      <c r="BA104" s="229" t="s">
        <v>945</v>
      </c>
      <c r="BB104" s="231">
        <v>0</v>
      </c>
      <c r="BC104" s="231">
        <v>4</v>
      </c>
      <c r="BD104" s="237" t="str">
        <f t="shared" si="45"/>
        <v>Montañoso (Pendientes naturales del terreno mayores a 25%)</v>
      </c>
      <c r="BE104" s="231">
        <v>8</v>
      </c>
      <c r="BF104" s="237" t="str">
        <f>VLOOKUP(BE104,'Códigos 2'!$A$1:$B$12,2,FALSE)</f>
        <v xml:space="preserve">Material producto del perfilado de pavimentos asfálticos </v>
      </c>
      <c r="BG104" s="238">
        <v>1</v>
      </c>
      <c r="BH104" s="239">
        <v>4.5999999999999996</v>
      </c>
      <c r="BI104" s="231">
        <v>0</v>
      </c>
      <c r="BJ104" s="231" t="str">
        <f t="shared" si="46"/>
        <v>No existe</v>
      </c>
      <c r="BK104" s="240">
        <v>0</v>
      </c>
      <c r="BL104" s="231">
        <v>25</v>
      </c>
      <c r="BM104" s="231">
        <v>15</v>
      </c>
      <c r="BN104" s="231">
        <v>2</v>
      </c>
      <c r="BO104" s="237" t="str">
        <f t="shared" si="47"/>
        <v>Curvas cerradas frecuentes y, por lo general, inconsistentes con el terreno y la clase de carretera.</v>
      </c>
      <c r="BP104" s="231">
        <v>1</v>
      </c>
      <c r="BQ104" s="237" t="str">
        <f t="shared" si="48"/>
        <v xml:space="preserve">Pendientes sostenidas en exceso del 7% en casi todo el tramo. </v>
      </c>
      <c r="BR104" s="231">
        <v>1</v>
      </c>
      <c r="BS104" s="231">
        <v>0</v>
      </c>
      <c r="BT104" s="237" t="b">
        <f t="shared" si="56"/>
        <v>0</v>
      </c>
      <c r="BU104" s="231">
        <v>2</v>
      </c>
      <c r="BV104" s="237" t="str">
        <f t="shared" si="50"/>
        <v>Existen muy pocas señales</v>
      </c>
      <c r="BW104" s="231">
        <v>3</v>
      </c>
      <c r="BX104" s="237" t="str">
        <f t="shared" si="51"/>
        <v>Parece que algunas alcantarillas o cunetas no tienen capacidad hidráulica suficiente, por la erosión o socavación aparente.</v>
      </c>
      <c r="BY104" s="231">
        <v>3</v>
      </c>
      <c r="BZ104" s="237" t="str">
        <f t="shared" si="52"/>
        <v>Superficie con frecuentes baches o irregularidades .</v>
      </c>
      <c r="CA104" s="231">
        <v>3</v>
      </c>
      <c r="CB104" s="237" t="str">
        <f t="shared" si="53"/>
        <v>Existen deformaciones u otras fallas de consideración sobre una buena parte de la subsección y, aunque no son extensas todavía, parece que siguen extendiéndose.</v>
      </c>
      <c r="CC104" s="231">
        <f t="shared" si="54"/>
        <v>5.7706500000000001E-2</v>
      </c>
      <c r="CD104" s="229"/>
      <c r="CE104" s="229"/>
      <c r="CF104" s="270" t="s">
        <v>2306</v>
      </c>
    </row>
    <row r="105" spans="1:84" ht="69.95" customHeight="1" thickBot="1" x14ac:dyDescent="0.2">
      <c r="A105" s="217"/>
      <c r="B105" s="269">
        <v>10732</v>
      </c>
      <c r="C105" s="231">
        <v>1</v>
      </c>
      <c r="D105" s="231">
        <v>1</v>
      </c>
      <c r="E105" s="232" t="s">
        <v>489</v>
      </c>
      <c r="F105" s="231">
        <v>5</v>
      </c>
      <c r="G105" s="231">
        <v>301</v>
      </c>
      <c r="H105" s="230" t="str">
        <f>IF(G105&lt;100,"Primaria",IF(AND(G105&gt;39,G105&lt;300),"Secundaria",IF(AND(G105&gt;299),"Terciaria")))</f>
        <v>Terciaria</v>
      </c>
      <c r="I105" s="230">
        <v>3</v>
      </c>
      <c r="J105" s="229" t="str">
        <f t="shared" si="33"/>
        <v>Conectores de Integración Territorial</v>
      </c>
      <c r="K105" s="260">
        <f t="shared" si="34"/>
        <v>6.28</v>
      </c>
      <c r="L105" s="234">
        <f>L104+K105</f>
        <v>27.905000000000001</v>
      </c>
      <c r="M105" s="233"/>
      <c r="N105" s="233"/>
      <c r="O105" s="233"/>
      <c r="P105" s="260">
        <f t="shared" si="35"/>
        <v>0</v>
      </c>
      <c r="Q105" s="233"/>
      <c r="R105" s="233"/>
      <c r="S105" s="233"/>
      <c r="T105" s="260">
        <f t="shared" si="36"/>
        <v>0</v>
      </c>
      <c r="U105" s="233"/>
      <c r="V105" s="233"/>
      <c r="W105" s="233"/>
      <c r="X105" s="233">
        <f t="shared" si="37"/>
        <v>0</v>
      </c>
      <c r="Y105" s="233"/>
      <c r="Z105" s="233"/>
      <c r="AA105" s="233"/>
      <c r="AB105" s="233">
        <f t="shared" si="38"/>
        <v>0</v>
      </c>
      <c r="AC105" s="233">
        <f t="shared" si="58"/>
        <v>0</v>
      </c>
      <c r="AD105" s="233"/>
      <c r="AE105" s="233"/>
      <c r="AF105" s="233">
        <v>6.28</v>
      </c>
      <c r="AG105" s="233">
        <f t="shared" si="59"/>
        <v>6.28</v>
      </c>
      <c r="AH105" s="233"/>
      <c r="AI105" s="233"/>
      <c r="AJ105" s="233"/>
      <c r="AK105" s="233">
        <f t="shared" si="60"/>
        <v>0</v>
      </c>
      <c r="AL105" s="233"/>
      <c r="AM105" s="233"/>
      <c r="AN105" s="233"/>
      <c r="AO105" s="233">
        <f t="shared" si="42"/>
        <v>0</v>
      </c>
      <c r="AP105" s="233"/>
      <c r="AQ105" s="233"/>
      <c r="AR105" s="233"/>
      <c r="AS105" s="339">
        <f t="shared" si="43"/>
        <v>0</v>
      </c>
      <c r="AT105" s="233"/>
      <c r="AU105" s="233"/>
      <c r="AV105" s="233"/>
      <c r="AW105" s="260">
        <f t="shared" si="44"/>
        <v>0</v>
      </c>
      <c r="AX105" s="235" t="s">
        <v>2307</v>
      </c>
      <c r="AY105" s="236" t="s">
        <v>1231</v>
      </c>
      <c r="AZ105" s="236" t="s">
        <v>1727</v>
      </c>
      <c r="BA105" s="229" t="s">
        <v>1518</v>
      </c>
      <c r="BB105" s="231">
        <v>2</v>
      </c>
      <c r="BC105" s="231">
        <v>4</v>
      </c>
      <c r="BD105" s="237" t="str">
        <f t="shared" si="45"/>
        <v>Montañoso (Pendientes naturales del terreno mayores a 25%)</v>
      </c>
      <c r="BE105" s="231">
        <v>8</v>
      </c>
      <c r="BF105" s="237" t="str">
        <f>VLOOKUP(BE105,'Códigos 2'!$A$1:$B$12,2,FALSE)</f>
        <v xml:space="preserve">Material producto del perfilado de pavimentos asfálticos </v>
      </c>
      <c r="BG105" s="238">
        <v>1</v>
      </c>
      <c r="BH105" s="239">
        <v>4.8</v>
      </c>
      <c r="BI105" s="231">
        <v>0</v>
      </c>
      <c r="BJ105" s="231" t="str">
        <f t="shared" si="46"/>
        <v>No existe</v>
      </c>
      <c r="BK105" s="240">
        <v>0</v>
      </c>
      <c r="BL105" s="231">
        <v>25</v>
      </c>
      <c r="BM105" s="231">
        <v>11</v>
      </c>
      <c r="BN105" s="231">
        <v>2</v>
      </c>
      <c r="BO105" s="237" t="str">
        <f t="shared" si="47"/>
        <v>Curvas cerradas frecuentes y, por lo general, inconsistentes con el terreno y la clase de carretera.</v>
      </c>
      <c r="BP105" s="231">
        <v>1</v>
      </c>
      <c r="BQ105" s="237" t="str">
        <f t="shared" si="48"/>
        <v xml:space="preserve">Pendientes sostenidas en exceso del 7% en casi todo el tramo. </v>
      </c>
      <c r="BR105" s="231">
        <v>1</v>
      </c>
      <c r="BS105" s="231">
        <v>0</v>
      </c>
      <c r="BT105" s="237" t="b">
        <f t="shared" si="56"/>
        <v>0</v>
      </c>
      <c r="BU105" s="231">
        <v>2</v>
      </c>
      <c r="BV105" s="237" t="str">
        <f t="shared" si="50"/>
        <v>Existen muy pocas señales</v>
      </c>
      <c r="BW105" s="231">
        <v>2</v>
      </c>
      <c r="BX105" s="237" t="str">
        <f t="shared" si="51"/>
        <v>Parece que la mayoría de las alcantarillas y cunetas son inadecuadas; o hay vados en varios sitios en vez de estructuras de drenaje.</v>
      </c>
      <c r="BY105" s="231">
        <v>2</v>
      </c>
      <c r="BZ105" s="237" t="str">
        <f t="shared" si="52"/>
        <v>Superficie muy irregular o con baches extensos y frecuentes (o material suelto, en caso de superficies no pavimentadas).</v>
      </c>
      <c r="CA105" s="231">
        <v>3</v>
      </c>
      <c r="CB105" s="237" t="str">
        <f t="shared" si="53"/>
        <v>Existen deformaciones u otras fallas de consideración sobre una buena parte de la subsección y, aunque no son extensas todavía, parece que siguen extendiéndose.</v>
      </c>
      <c r="CC105" s="231">
        <f t="shared" si="54"/>
        <v>2.5214199999999999E-2</v>
      </c>
      <c r="CD105" s="229"/>
      <c r="CE105" s="229"/>
      <c r="CF105" s="270" t="s">
        <v>2308</v>
      </c>
    </row>
    <row r="106" spans="1:84" ht="69.95" customHeight="1" thickBot="1" x14ac:dyDescent="0.2">
      <c r="A106" s="217"/>
      <c r="B106" s="269">
        <v>10740</v>
      </c>
      <c r="C106" s="231">
        <v>1</v>
      </c>
      <c r="D106" s="231">
        <v>1</v>
      </c>
      <c r="E106" s="232">
        <v>7</v>
      </c>
      <c r="F106" s="231">
        <v>1</v>
      </c>
      <c r="G106" s="231">
        <v>136</v>
      </c>
      <c r="H106" s="230" t="str">
        <f>IF(G106&lt;100,"Primaria",IF(AND(G106&gt;39,G106&lt;300),"Secundaria",IF(AND(G106&gt;299),"Terciaria")))</f>
        <v>Secundaria</v>
      </c>
      <c r="I106" s="230">
        <v>4</v>
      </c>
      <c r="J106" s="229" t="str">
        <f t="shared" si="33"/>
        <v>Red Básica de Accesso</v>
      </c>
      <c r="K106" s="260">
        <f t="shared" si="34"/>
        <v>9.16</v>
      </c>
      <c r="L106" s="234">
        <f>L105+K106</f>
        <v>37.064999999999998</v>
      </c>
      <c r="M106" s="233"/>
      <c r="N106" s="233"/>
      <c r="O106" s="233"/>
      <c r="P106" s="260">
        <f t="shared" si="35"/>
        <v>0</v>
      </c>
      <c r="Q106" s="233"/>
      <c r="R106" s="233"/>
      <c r="S106" s="233"/>
      <c r="T106" s="260">
        <f t="shared" si="36"/>
        <v>0</v>
      </c>
      <c r="U106" s="233"/>
      <c r="V106" s="233"/>
      <c r="W106" s="233"/>
      <c r="X106" s="233">
        <f t="shared" si="37"/>
        <v>0</v>
      </c>
      <c r="Y106" s="233"/>
      <c r="Z106" s="233"/>
      <c r="AA106" s="233"/>
      <c r="AB106" s="233">
        <f t="shared" si="38"/>
        <v>0</v>
      </c>
      <c r="AC106" s="233">
        <f t="shared" si="58"/>
        <v>0</v>
      </c>
      <c r="AD106" s="233"/>
      <c r="AE106" s="233">
        <v>6.08</v>
      </c>
      <c r="AF106" s="233">
        <v>3.08</v>
      </c>
      <c r="AG106" s="233">
        <f t="shared" si="59"/>
        <v>9.16</v>
      </c>
      <c r="AH106" s="233"/>
      <c r="AI106" s="233"/>
      <c r="AJ106" s="233"/>
      <c r="AK106" s="233">
        <f t="shared" si="60"/>
        <v>0</v>
      </c>
      <c r="AL106" s="233"/>
      <c r="AM106" s="233"/>
      <c r="AN106" s="233"/>
      <c r="AO106" s="233">
        <f t="shared" si="42"/>
        <v>0</v>
      </c>
      <c r="AP106" s="233"/>
      <c r="AQ106" s="233"/>
      <c r="AR106" s="233"/>
      <c r="AS106" s="339">
        <f t="shared" si="43"/>
        <v>0</v>
      </c>
      <c r="AT106" s="233"/>
      <c r="AU106" s="233"/>
      <c r="AV106" s="233"/>
      <c r="AW106" s="260">
        <f t="shared" si="44"/>
        <v>0</v>
      </c>
      <c r="AX106" s="235" t="s">
        <v>1205</v>
      </c>
      <c r="AY106" s="236" t="s">
        <v>609</v>
      </c>
      <c r="AZ106" s="236" t="s">
        <v>458</v>
      </c>
      <c r="BA106" s="229" t="s">
        <v>1206</v>
      </c>
      <c r="BB106" s="231">
        <v>2</v>
      </c>
      <c r="BC106" s="231">
        <v>4</v>
      </c>
      <c r="BD106" s="237" t="str">
        <f t="shared" si="45"/>
        <v>Montañoso (Pendientes naturales del terreno mayores a 25%)</v>
      </c>
      <c r="BE106" s="231">
        <v>4</v>
      </c>
      <c r="BF106" s="237" t="str">
        <f>VLOOKUP(BE106,'Códigos 2'!$A$1:$B$12,2,FALSE)</f>
        <v>Lastre o grava</v>
      </c>
      <c r="BG106" s="238">
        <v>1</v>
      </c>
      <c r="BH106" s="239">
        <v>4.5</v>
      </c>
      <c r="BI106" s="231">
        <v>0</v>
      </c>
      <c r="BJ106" s="231" t="str">
        <f t="shared" si="46"/>
        <v>No existe</v>
      </c>
      <c r="BK106" s="240">
        <v>0</v>
      </c>
      <c r="BL106" s="231">
        <v>25</v>
      </c>
      <c r="BM106" s="231"/>
      <c r="BN106" s="231">
        <v>3</v>
      </c>
      <c r="BO106" s="237" t="str">
        <f t="shared" si="47"/>
        <v>Alineamiento algo sinuoso, pero con curvas cerradas que son aparentes y consistentes con las gradientes y las demás características del camino y del terreno que se atraviesa.</v>
      </c>
      <c r="BP106" s="231">
        <v>1</v>
      </c>
      <c r="BQ106" s="237" t="str">
        <f t="shared" si="48"/>
        <v xml:space="preserve">Pendientes sostenidas en exceso del 7% en casi todo el tramo. </v>
      </c>
      <c r="BR106" s="231">
        <v>1</v>
      </c>
      <c r="BS106" s="231">
        <v>0</v>
      </c>
      <c r="BT106" s="237" t="b">
        <f t="shared" si="56"/>
        <v>0</v>
      </c>
      <c r="BU106" s="231">
        <v>1</v>
      </c>
      <c r="BV106" s="237" t="str">
        <f t="shared" si="50"/>
        <v>No existen señales o son tan inadecuadas, que no proveen información útil al conductor.</v>
      </c>
      <c r="BW106" s="231">
        <v>3</v>
      </c>
      <c r="BX106" s="237" t="str">
        <f t="shared" si="51"/>
        <v>Parece que algunas alcantarillas o cunetas no tienen capacidad hidráulica suficiente, por la erosión o socavación aparente.</v>
      </c>
      <c r="BY106" s="231">
        <v>3</v>
      </c>
      <c r="BZ106" s="237" t="str">
        <f t="shared" si="52"/>
        <v>Superficie con frecuentes baches o irregularidades .</v>
      </c>
      <c r="CA106" s="231">
        <v>4</v>
      </c>
      <c r="CB106" s="237" t="str">
        <f t="shared" si="53"/>
        <v>Existen huellas o corrugaciones que se derivan por debajo de la superficie de ruedo, pero que son aisladas y de poca extensión.</v>
      </c>
      <c r="CC106" s="231">
        <f t="shared" si="54"/>
        <v>0</v>
      </c>
      <c r="CD106" s="229"/>
      <c r="CE106" s="229"/>
      <c r="CF106" s="270"/>
    </row>
    <row r="107" spans="1:84" ht="69.95" customHeight="1" thickBot="1" x14ac:dyDescent="0.2">
      <c r="A107" s="217"/>
      <c r="B107" s="269">
        <v>10751</v>
      </c>
      <c r="C107" s="231">
        <v>1</v>
      </c>
      <c r="D107" s="231">
        <v>1</v>
      </c>
      <c r="E107" s="232">
        <v>2</v>
      </c>
      <c r="F107" s="231">
        <v>3</v>
      </c>
      <c r="G107" s="231">
        <v>310</v>
      </c>
      <c r="H107" s="230" t="str">
        <f>IF(G107&lt;100,"Primaria",IF(AND(G100&gt;39,G100&lt;300),"Secundaria",IF(AND(G100&gt;299),"Terciaria")))</f>
        <v>Secundaria</v>
      </c>
      <c r="I107" s="230">
        <v>4</v>
      </c>
      <c r="J107" s="229" t="str">
        <f t="shared" si="33"/>
        <v>Red Básica de Accesso</v>
      </c>
      <c r="K107" s="260">
        <f t="shared" si="34"/>
        <v>2.3250000000000002</v>
      </c>
      <c r="L107" s="234">
        <f>K107</f>
        <v>2.3250000000000002</v>
      </c>
      <c r="M107" s="233"/>
      <c r="N107" s="233"/>
      <c r="O107" s="233"/>
      <c r="P107" s="260">
        <f t="shared" si="35"/>
        <v>0</v>
      </c>
      <c r="Q107" s="233">
        <v>2.3250000000000002</v>
      </c>
      <c r="R107" s="233"/>
      <c r="S107" s="233"/>
      <c r="T107" s="260">
        <f t="shared" si="36"/>
        <v>2.3250000000000002</v>
      </c>
      <c r="U107" s="233"/>
      <c r="V107" s="233"/>
      <c r="W107" s="233"/>
      <c r="X107" s="233">
        <f t="shared" si="37"/>
        <v>0</v>
      </c>
      <c r="Y107" s="233"/>
      <c r="Z107" s="233"/>
      <c r="AA107" s="233"/>
      <c r="AB107" s="233">
        <f t="shared" si="38"/>
        <v>0</v>
      </c>
      <c r="AC107" s="233">
        <f t="shared" si="58"/>
        <v>2.3250000000000002</v>
      </c>
      <c r="AD107" s="233"/>
      <c r="AE107" s="233"/>
      <c r="AF107" s="233"/>
      <c r="AG107" s="233">
        <f t="shared" si="59"/>
        <v>0</v>
      </c>
      <c r="AH107" s="233"/>
      <c r="AI107" s="233"/>
      <c r="AJ107" s="233"/>
      <c r="AK107" s="233">
        <f t="shared" si="60"/>
        <v>0</v>
      </c>
      <c r="AL107" s="233"/>
      <c r="AM107" s="233"/>
      <c r="AN107" s="233"/>
      <c r="AO107" s="233">
        <f t="shared" si="42"/>
        <v>0</v>
      </c>
      <c r="AP107" s="233"/>
      <c r="AQ107" s="233"/>
      <c r="AR107" s="233"/>
      <c r="AS107" s="339">
        <f t="shared" si="43"/>
        <v>0</v>
      </c>
      <c r="AT107" s="233"/>
      <c r="AU107" s="233"/>
      <c r="AV107" s="233"/>
      <c r="AW107" s="260">
        <f t="shared" si="44"/>
        <v>0</v>
      </c>
      <c r="AX107" s="235" t="s">
        <v>2361</v>
      </c>
      <c r="AY107" s="236" t="s">
        <v>805</v>
      </c>
      <c r="AZ107" s="236" t="s">
        <v>379</v>
      </c>
      <c r="BA107" s="229" t="s">
        <v>2362</v>
      </c>
      <c r="BB107" s="231">
        <v>1</v>
      </c>
      <c r="BC107" s="231">
        <v>2</v>
      </c>
      <c r="BD107" s="237" t="str">
        <f t="shared" si="45"/>
        <v>Algo Ondulado (Pendientes naturales del terreno entre 6 y 14%)</v>
      </c>
      <c r="BE107" s="231">
        <v>1</v>
      </c>
      <c r="BF107" s="237" t="str">
        <f>VLOOKUP(BE107,'Códigos 2'!$A$1:$B$12,2,FALSE)</f>
        <v xml:space="preserve"> Carpeta Asfáltica (CA)</v>
      </c>
      <c r="BG107" s="238">
        <v>2</v>
      </c>
      <c r="BH107" s="239">
        <v>9.3000000000000007</v>
      </c>
      <c r="BI107" s="231">
        <v>0</v>
      </c>
      <c r="BJ107" s="231" t="str">
        <f t="shared" si="46"/>
        <v>No existe</v>
      </c>
      <c r="BK107" s="240">
        <v>0</v>
      </c>
      <c r="BL107" s="231">
        <v>40</v>
      </c>
      <c r="BM107" s="231">
        <v>0</v>
      </c>
      <c r="BN107" s="231">
        <v>4</v>
      </c>
      <c r="BO107" s="237" t="str">
        <f t="shared" si="47"/>
        <v>Alineamiento con algunas curvas que exigen una reducción significativa en la velocidad promedio de circulación.</v>
      </c>
      <c r="BP107" s="231">
        <v>4</v>
      </c>
      <c r="BQ107" s="237" t="str">
        <f t="shared" si="48"/>
        <v>Pendientes generalmente menores del 3% pero con algunas cuestas de corta longitud de hasta el 5%.</v>
      </c>
      <c r="BR107" s="231">
        <v>1</v>
      </c>
      <c r="BS107" s="231">
        <v>0</v>
      </c>
      <c r="BT107" s="237" t="b">
        <f t="shared" si="56"/>
        <v>0</v>
      </c>
      <c r="BU107" s="231">
        <v>5</v>
      </c>
      <c r="BV107" s="237" t="str">
        <f t="shared" si="50"/>
        <v xml:space="preserve">Las señales son completamente adecuadas en número y ubicación, </v>
      </c>
      <c r="BW107" s="231">
        <v>4</v>
      </c>
      <c r="BX107" s="237" t="str">
        <f t="shared" si="51"/>
        <v>La mayoría de las alcantarillas y cunetas aparentemente funcionan bien, pero existen indicaciones en algunos sitios de que el agua se estanca.</v>
      </c>
      <c r="BY107" s="231">
        <v>4</v>
      </c>
      <c r="BZ107" s="237" t="str">
        <f t="shared" si="52"/>
        <v>Superficie generalmente lisa, pero con unas pequeñas corrugaciones u otras irregularidades aisladas, o con baches pequeños superficiales.</v>
      </c>
      <c r="CA107" s="231">
        <v>5</v>
      </c>
      <c r="CB107" s="237" t="str">
        <f t="shared" si="53"/>
        <v>No existen evidencias de fallas en la estructura del pavimento, con la posible excepción de algunas en la superficie de ruedo.</v>
      </c>
      <c r="CC107" s="231">
        <f t="shared" si="54"/>
        <v>0</v>
      </c>
      <c r="CD107" s="229" t="s">
        <v>2363</v>
      </c>
      <c r="CE107" s="229" t="s">
        <v>555</v>
      </c>
      <c r="CF107" s="270" t="s">
        <v>2364</v>
      </c>
    </row>
    <row r="108" spans="1:84" ht="69.95" customHeight="1" thickBot="1" x14ac:dyDescent="0.2">
      <c r="A108" s="217"/>
      <c r="B108" s="269">
        <v>10752</v>
      </c>
      <c r="C108" s="231">
        <v>1</v>
      </c>
      <c r="D108" s="231">
        <v>1</v>
      </c>
      <c r="E108" s="232">
        <v>2</v>
      </c>
      <c r="F108" s="231">
        <v>3</v>
      </c>
      <c r="G108" s="231">
        <v>310</v>
      </c>
      <c r="H108" s="230" t="str">
        <f>IF(G108&lt;100,"Primaria",IF(AND(G101&gt;39,G101&lt;300),"Secundaria",IF(AND(G101&gt;299),"Terciaria")))</f>
        <v>Secundaria</v>
      </c>
      <c r="I108" s="230">
        <v>4</v>
      </c>
      <c r="J108" s="229" t="str">
        <f t="shared" si="33"/>
        <v>Red Básica de Accesso</v>
      </c>
      <c r="K108" s="260">
        <f t="shared" si="34"/>
        <v>3.32</v>
      </c>
      <c r="L108" s="234">
        <f>L107+K108</f>
        <v>5.6449999999999996</v>
      </c>
      <c r="M108" s="233"/>
      <c r="N108" s="233"/>
      <c r="O108" s="233"/>
      <c r="P108" s="260">
        <f t="shared" si="35"/>
        <v>0</v>
      </c>
      <c r="Q108" s="233">
        <v>3.32</v>
      </c>
      <c r="R108" s="233"/>
      <c r="S108" s="233"/>
      <c r="T108" s="260">
        <f t="shared" si="36"/>
        <v>3.32</v>
      </c>
      <c r="U108" s="233"/>
      <c r="V108" s="233"/>
      <c r="W108" s="233"/>
      <c r="X108" s="233">
        <f t="shared" si="37"/>
        <v>0</v>
      </c>
      <c r="Y108" s="233"/>
      <c r="Z108" s="233"/>
      <c r="AA108" s="233"/>
      <c r="AB108" s="233">
        <f t="shared" si="38"/>
        <v>0</v>
      </c>
      <c r="AC108" s="233">
        <f t="shared" si="58"/>
        <v>3.32</v>
      </c>
      <c r="AD108" s="233"/>
      <c r="AE108" s="233"/>
      <c r="AF108" s="233"/>
      <c r="AG108" s="233">
        <f t="shared" si="59"/>
        <v>0</v>
      </c>
      <c r="AH108" s="233"/>
      <c r="AI108" s="233"/>
      <c r="AJ108" s="233"/>
      <c r="AK108" s="233">
        <f t="shared" si="60"/>
        <v>0</v>
      </c>
      <c r="AL108" s="233"/>
      <c r="AM108" s="233"/>
      <c r="AN108" s="233"/>
      <c r="AO108" s="233">
        <f t="shared" si="42"/>
        <v>0</v>
      </c>
      <c r="AP108" s="233"/>
      <c r="AQ108" s="233"/>
      <c r="AR108" s="233"/>
      <c r="AS108" s="339">
        <f t="shared" si="43"/>
        <v>0</v>
      </c>
      <c r="AT108" s="233"/>
      <c r="AU108" s="233"/>
      <c r="AV108" s="233"/>
      <c r="AW108" s="260">
        <f t="shared" si="44"/>
        <v>0</v>
      </c>
      <c r="AX108" s="235" t="s">
        <v>2365</v>
      </c>
      <c r="AY108" s="236" t="s">
        <v>805</v>
      </c>
      <c r="AZ108" s="236" t="s">
        <v>379</v>
      </c>
      <c r="BA108" s="229" t="s">
        <v>2366</v>
      </c>
      <c r="BB108" s="231">
        <v>0</v>
      </c>
      <c r="BC108" s="231">
        <v>2</v>
      </c>
      <c r="BD108" s="237" t="str">
        <f t="shared" si="45"/>
        <v>Algo Ondulado (Pendientes naturales del terreno entre 6 y 14%)</v>
      </c>
      <c r="BE108" s="231">
        <v>1</v>
      </c>
      <c r="BF108" s="237" t="str">
        <f>VLOOKUP(BE108,'Códigos 2'!$A$1:$B$12,2,FALSE)</f>
        <v xml:space="preserve"> Carpeta Asfáltica (CA)</v>
      </c>
      <c r="BG108" s="238">
        <v>2</v>
      </c>
      <c r="BH108" s="239">
        <v>7.8</v>
      </c>
      <c r="BI108" s="231">
        <v>0</v>
      </c>
      <c r="BJ108" s="231" t="str">
        <f t="shared" si="46"/>
        <v>No existe</v>
      </c>
      <c r="BK108" s="240">
        <v>0</v>
      </c>
      <c r="BL108" s="231">
        <v>45</v>
      </c>
      <c r="BM108" s="231">
        <v>0</v>
      </c>
      <c r="BN108" s="231">
        <v>3</v>
      </c>
      <c r="BO108" s="237" t="str">
        <f t="shared" si="47"/>
        <v>Alineamiento algo sinuoso, pero con curvas cerradas que son aparentes y consistentes con las gradientes y las demás características del camino y del terreno que se atraviesa.</v>
      </c>
      <c r="BP108" s="231">
        <v>3</v>
      </c>
      <c r="BQ108" s="237" t="str">
        <f t="shared" si="48"/>
        <v>Pendientes generalmente entre 3 y 6%, pero con una rasante ondulada y, consecuentemente, con tramos cortos de subida fuerte.</v>
      </c>
      <c r="BR108" s="231">
        <v>1</v>
      </c>
      <c r="BS108" s="231">
        <v>0</v>
      </c>
      <c r="BT108" s="237" t="b">
        <f t="shared" si="56"/>
        <v>0</v>
      </c>
      <c r="BU108" s="231">
        <v>4</v>
      </c>
      <c r="BV108" s="237" t="str">
        <f t="shared" si="50"/>
        <v>El señalamiento es bastante completo, faltando solamente algunas señales de guía para los usuarios que no conocen la ruta.</v>
      </c>
      <c r="BW108" s="231">
        <v>4</v>
      </c>
      <c r="BX108" s="237" t="str">
        <f t="shared" si="51"/>
        <v>La mayoría de las alcantarillas y cunetas aparentemente funcionan bien, pero existen indicaciones en algunos sitios de que el agua se estanca.</v>
      </c>
      <c r="BY108" s="231">
        <v>4</v>
      </c>
      <c r="BZ108" s="237" t="str">
        <f t="shared" si="52"/>
        <v>Superficie generalmente lisa, pero con unas pequeñas corrugaciones u otras irregularidades aisladas, o con baches pequeños superficiales.</v>
      </c>
      <c r="CA108" s="231">
        <v>4</v>
      </c>
      <c r="CB108" s="237" t="str">
        <f t="shared" si="53"/>
        <v>Existen huellas o corrugaciones que se derivan por debajo de la superficie de ruedo, pero que son aisladas y de poca extensión.</v>
      </c>
      <c r="CC108" s="231">
        <f t="shared" si="54"/>
        <v>0</v>
      </c>
      <c r="CD108" s="229"/>
      <c r="CE108" s="229"/>
      <c r="CF108" s="270"/>
    </row>
    <row r="109" spans="1:84" ht="69.95" customHeight="1" thickBot="1" x14ac:dyDescent="0.2">
      <c r="A109" s="217"/>
      <c r="B109" s="269">
        <v>10760</v>
      </c>
      <c r="C109" s="231">
        <v>1</v>
      </c>
      <c r="D109" s="231">
        <v>1</v>
      </c>
      <c r="E109" s="232">
        <v>7</v>
      </c>
      <c r="F109" s="231">
        <v>1</v>
      </c>
      <c r="G109" s="231">
        <v>22</v>
      </c>
      <c r="H109" s="230" t="str">
        <f>IF(G109&lt;100,"Primaria",IF(AND(G109&gt;39,G109&lt;300),"Secundaria",IF(AND(G109&gt;299),"Terciaria")))</f>
        <v>Primaria</v>
      </c>
      <c r="I109" s="230">
        <v>2</v>
      </c>
      <c r="J109" s="229" t="str">
        <f t="shared" si="33"/>
        <v>Distribuidores Regionales</v>
      </c>
      <c r="K109" s="260">
        <f t="shared" si="34"/>
        <v>1.6950000000000001</v>
      </c>
      <c r="L109" s="234">
        <f>L108+K109</f>
        <v>7.34</v>
      </c>
      <c r="M109" s="233"/>
      <c r="N109" s="233"/>
      <c r="O109" s="233"/>
      <c r="P109" s="260">
        <f t="shared" si="35"/>
        <v>0</v>
      </c>
      <c r="Q109" s="233">
        <v>1.6950000000000001</v>
      </c>
      <c r="R109" s="233"/>
      <c r="S109" s="233"/>
      <c r="T109" s="260">
        <f t="shared" si="36"/>
        <v>1.6950000000000001</v>
      </c>
      <c r="U109" s="233"/>
      <c r="V109" s="233"/>
      <c r="W109" s="233"/>
      <c r="X109" s="233">
        <f t="shared" si="37"/>
        <v>0</v>
      </c>
      <c r="Y109" s="233"/>
      <c r="Z109" s="233"/>
      <c r="AA109" s="233"/>
      <c r="AB109" s="233">
        <f t="shared" si="38"/>
        <v>0</v>
      </c>
      <c r="AC109" s="233">
        <f t="shared" si="58"/>
        <v>1.6950000000000001</v>
      </c>
      <c r="AD109" s="233"/>
      <c r="AE109" s="233"/>
      <c r="AF109" s="233"/>
      <c r="AG109" s="233">
        <f t="shared" si="59"/>
        <v>0</v>
      </c>
      <c r="AH109" s="233"/>
      <c r="AI109" s="233"/>
      <c r="AJ109" s="233"/>
      <c r="AK109" s="233">
        <f t="shared" si="60"/>
        <v>0</v>
      </c>
      <c r="AL109" s="233"/>
      <c r="AM109" s="233"/>
      <c r="AN109" s="233"/>
      <c r="AO109" s="233">
        <f t="shared" si="42"/>
        <v>0</v>
      </c>
      <c r="AP109" s="233"/>
      <c r="AQ109" s="233"/>
      <c r="AR109" s="233"/>
      <c r="AS109" s="339">
        <f t="shared" si="43"/>
        <v>0</v>
      </c>
      <c r="AT109" s="233"/>
      <c r="AU109" s="233"/>
      <c r="AV109" s="233"/>
      <c r="AW109" s="260">
        <f t="shared" si="44"/>
        <v>0</v>
      </c>
      <c r="AX109" s="235" t="s">
        <v>543</v>
      </c>
      <c r="AY109" s="236" t="s">
        <v>541</v>
      </c>
      <c r="AZ109" s="236" t="s">
        <v>458</v>
      </c>
      <c r="BA109" s="229" t="s">
        <v>349</v>
      </c>
      <c r="BB109" s="231">
        <v>0</v>
      </c>
      <c r="BC109" s="231">
        <v>3</v>
      </c>
      <c r="BD109" s="237" t="str">
        <f t="shared" si="45"/>
        <v>Muy Ondulado (Pendientes naturales del terreno entre 15 y 25%)</v>
      </c>
      <c r="BE109" s="231">
        <v>1</v>
      </c>
      <c r="BF109" s="237" t="str">
        <f>VLOOKUP(BE109,'Códigos 2'!$A$1:$B$12,2,FALSE)</f>
        <v xml:space="preserve"> Carpeta Asfáltica (CA)</v>
      </c>
      <c r="BG109" s="238">
        <v>2</v>
      </c>
      <c r="BH109" s="239">
        <v>8.1999999999999993</v>
      </c>
      <c r="BI109" s="231">
        <v>1</v>
      </c>
      <c r="BJ109" s="231" t="str">
        <f t="shared" si="46"/>
        <v>Pavimentado</v>
      </c>
      <c r="BK109" s="240">
        <v>0.4</v>
      </c>
      <c r="BL109" s="231">
        <v>70</v>
      </c>
      <c r="BM109" s="231"/>
      <c r="BN109" s="231">
        <v>5</v>
      </c>
      <c r="BO109" s="237" t="str">
        <f t="shared" si="47"/>
        <v>Alineamiento recto o con curvas tan suaves que no exigen una reducción significativa en la velocidad promedio normal de recorrido.</v>
      </c>
      <c r="BP109" s="231">
        <v>3</v>
      </c>
      <c r="BQ109" s="237" t="str">
        <f t="shared" si="48"/>
        <v>Pendientes generalmente entre 3 y 6%, pero con una rasante ondulada y, consecuentemente, con tramos cortos de subida fuerte.</v>
      </c>
      <c r="BR109" s="231">
        <v>5</v>
      </c>
      <c r="BS109" s="231">
        <v>4</v>
      </c>
      <c r="BT109" s="237" t="str">
        <f t="shared" si="56"/>
        <v>Superficie generalmente firme y utilizable en todo tiempo, pero con algunos tramos cortos en que el ancho inicial ha sido reducido por erosión u otras causas.</v>
      </c>
      <c r="BU109" s="231">
        <v>3</v>
      </c>
      <c r="BV109" s="237" t="str">
        <f t="shared" si="50"/>
        <v>El señalamiento es regular en cuanto a cantidad y ubicación, siendo notable la falta de algunas señales de precaución y de guía.</v>
      </c>
      <c r="BW109" s="231">
        <v>5</v>
      </c>
      <c r="BX109" s="237" t="str">
        <f t="shared" si="51"/>
        <v>Todas las alcantarillas y cunetas están bastante limpias y funcionan debidamente.</v>
      </c>
      <c r="BY109" s="231">
        <v>4</v>
      </c>
      <c r="BZ109" s="237" t="str">
        <f t="shared" si="52"/>
        <v>Superficie generalmente lisa, pero con unas pequeñas corrugaciones u otras irregularidades aisladas, o con baches pequeños superficiales.</v>
      </c>
      <c r="CA109" s="231">
        <v>5</v>
      </c>
      <c r="CB109" s="237" t="str">
        <f t="shared" si="53"/>
        <v>No existen evidencias de fallas en la estructura del pavimento, con la posible excepción de algunas en la superficie de ruedo.</v>
      </c>
      <c r="CC109" s="231">
        <f t="shared" si="54"/>
        <v>0</v>
      </c>
      <c r="CD109" s="229" t="s">
        <v>544</v>
      </c>
      <c r="CE109" s="229" t="s">
        <v>126</v>
      </c>
      <c r="CF109" s="270" t="s">
        <v>545</v>
      </c>
    </row>
    <row r="110" spans="1:84" ht="69.95" customHeight="1" thickBot="1" x14ac:dyDescent="0.2">
      <c r="A110" s="217"/>
      <c r="B110" s="269">
        <v>10771</v>
      </c>
      <c r="C110" s="231">
        <v>1</v>
      </c>
      <c r="D110" s="231">
        <v>1</v>
      </c>
      <c r="E110" s="232">
        <v>9</v>
      </c>
      <c r="F110" s="231">
        <v>3</v>
      </c>
      <c r="G110" s="231">
        <v>310</v>
      </c>
      <c r="H110" s="230" t="str">
        <f>IF(G110&lt;100,"Primaria",IF(AND(G103&gt;39,G103&lt;300),"Secundaria",IF(AND(G103&gt;299),"Terciaria")))</f>
        <v>Terciaria</v>
      </c>
      <c r="I110" s="230">
        <v>4</v>
      </c>
      <c r="J110" s="229" t="str">
        <f t="shared" si="33"/>
        <v>Red Básica de Accesso</v>
      </c>
      <c r="K110" s="260">
        <f t="shared" si="34"/>
        <v>1.5</v>
      </c>
      <c r="L110" s="234">
        <f>L109+K110</f>
        <v>8.84</v>
      </c>
      <c r="M110" s="233"/>
      <c r="N110" s="233"/>
      <c r="O110" s="233"/>
      <c r="P110" s="260">
        <f t="shared" si="35"/>
        <v>0</v>
      </c>
      <c r="Q110" s="233">
        <v>1.23</v>
      </c>
      <c r="R110" s="233">
        <v>0.27</v>
      </c>
      <c r="S110" s="233"/>
      <c r="T110" s="260">
        <f t="shared" si="36"/>
        <v>1.5</v>
      </c>
      <c r="U110" s="233"/>
      <c r="V110" s="233"/>
      <c r="W110" s="233"/>
      <c r="X110" s="233">
        <f t="shared" si="37"/>
        <v>0</v>
      </c>
      <c r="Y110" s="233"/>
      <c r="Z110" s="233"/>
      <c r="AA110" s="233"/>
      <c r="AB110" s="233">
        <f t="shared" si="38"/>
        <v>0</v>
      </c>
      <c r="AC110" s="233">
        <f t="shared" si="58"/>
        <v>1.5</v>
      </c>
      <c r="AD110" s="233"/>
      <c r="AE110" s="233"/>
      <c r="AF110" s="233"/>
      <c r="AG110" s="233">
        <f t="shared" si="59"/>
        <v>0</v>
      </c>
      <c r="AH110" s="233"/>
      <c r="AI110" s="233"/>
      <c r="AJ110" s="233"/>
      <c r="AK110" s="233">
        <f t="shared" si="60"/>
        <v>0</v>
      </c>
      <c r="AL110" s="233"/>
      <c r="AM110" s="233"/>
      <c r="AN110" s="233"/>
      <c r="AO110" s="233">
        <f t="shared" si="42"/>
        <v>0</v>
      </c>
      <c r="AP110" s="233"/>
      <c r="AQ110" s="233"/>
      <c r="AR110" s="233"/>
      <c r="AS110" s="339">
        <f t="shared" si="43"/>
        <v>0</v>
      </c>
      <c r="AT110" s="233"/>
      <c r="AU110" s="233"/>
      <c r="AV110" s="233"/>
      <c r="AW110" s="260">
        <f t="shared" si="44"/>
        <v>0</v>
      </c>
      <c r="AX110" s="235" t="s">
        <v>2371</v>
      </c>
      <c r="AY110" s="236" t="s">
        <v>641</v>
      </c>
      <c r="AZ110" s="236" t="s">
        <v>379</v>
      </c>
      <c r="BA110" s="229" t="s">
        <v>2372</v>
      </c>
      <c r="BB110" s="231">
        <v>0</v>
      </c>
      <c r="BC110" s="231">
        <v>1</v>
      </c>
      <c r="BD110" s="237" t="str">
        <f t="shared" si="45"/>
        <v>Llano (Pendientes naturales del terreno entre 0 y 5%)</v>
      </c>
      <c r="BE110" s="231">
        <v>1</v>
      </c>
      <c r="BF110" s="237" t="str">
        <f>VLOOKUP(BE110,'Códigos 2'!$A$1:$B$12,2,FALSE)</f>
        <v xml:space="preserve"> Carpeta Asfáltica (CA)</v>
      </c>
      <c r="BG110" s="238">
        <v>2</v>
      </c>
      <c r="BH110" s="239">
        <v>8</v>
      </c>
      <c r="BI110" s="231">
        <v>0</v>
      </c>
      <c r="BJ110" s="231" t="str">
        <f t="shared" si="46"/>
        <v>No existe</v>
      </c>
      <c r="BK110" s="240">
        <v>0</v>
      </c>
      <c r="BL110" s="231">
        <v>40</v>
      </c>
      <c r="BM110" s="231">
        <v>0</v>
      </c>
      <c r="BN110" s="231">
        <v>3</v>
      </c>
      <c r="BO110" s="237" t="str">
        <f t="shared" si="47"/>
        <v>Alineamiento algo sinuoso, pero con curvas cerradas que son aparentes y consistentes con las gradientes y las demás características del camino y del terreno que se atraviesa.</v>
      </c>
      <c r="BP110" s="231">
        <v>4</v>
      </c>
      <c r="BQ110" s="237" t="str">
        <f t="shared" si="48"/>
        <v>Pendientes generalmente menores del 3% pero con algunas cuestas de corta longitud de hasta el 5%.</v>
      </c>
      <c r="BR110" s="231">
        <v>1</v>
      </c>
      <c r="BS110" s="231">
        <v>0</v>
      </c>
      <c r="BT110" s="237" t="b">
        <f t="shared" si="56"/>
        <v>0</v>
      </c>
      <c r="BU110" s="231">
        <v>5</v>
      </c>
      <c r="BV110" s="237" t="str">
        <f t="shared" si="50"/>
        <v xml:space="preserve">Las señales son completamente adecuadas en número y ubicación, </v>
      </c>
      <c r="BW110" s="231">
        <v>4</v>
      </c>
      <c r="BX110" s="237" t="str">
        <f t="shared" si="51"/>
        <v>La mayoría de las alcantarillas y cunetas aparentemente funcionan bien, pero existen indicaciones en algunos sitios de que el agua se estanca.</v>
      </c>
      <c r="BY110" s="231">
        <v>5</v>
      </c>
      <c r="BZ110" s="237" t="str">
        <f t="shared" si="52"/>
        <v>Superficie lisa, sin baches ni irregularidades notables.</v>
      </c>
      <c r="CA110" s="231">
        <v>5</v>
      </c>
      <c r="CB110" s="237" t="str">
        <f t="shared" si="53"/>
        <v>No existen evidencias de fallas en la estructura del pavimento, con la posible excepción de algunas en la superficie de ruedo.</v>
      </c>
      <c r="CC110" s="231">
        <f t="shared" si="54"/>
        <v>0</v>
      </c>
      <c r="CD110" s="229" t="s">
        <v>2373</v>
      </c>
      <c r="CE110" s="229" t="s">
        <v>555</v>
      </c>
      <c r="CF110" s="270" t="s">
        <v>2374</v>
      </c>
    </row>
    <row r="111" spans="1:84" ht="69.95" customHeight="1" thickBot="1" x14ac:dyDescent="0.2">
      <c r="A111" s="217"/>
      <c r="B111" s="269">
        <v>10772</v>
      </c>
      <c r="C111" s="231">
        <v>1</v>
      </c>
      <c r="D111" s="231">
        <v>1</v>
      </c>
      <c r="E111" s="232">
        <v>9</v>
      </c>
      <c r="F111" s="231">
        <v>3</v>
      </c>
      <c r="G111" s="231">
        <v>310</v>
      </c>
      <c r="H111" s="230" t="str">
        <f>IF(G111&lt;100,"Primaria",IF(AND(G104&gt;39,G104&lt;300),"Secundaria",IF(AND(G104&gt;299),"Terciaria")))</f>
        <v>Terciaria</v>
      </c>
      <c r="I111" s="230">
        <v>4</v>
      </c>
      <c r="J111" s="229" t="str">
        <f t="shared" si="33"/>
        <v>Red Básica de Accesso</v>
      </c>
      <c r="K111" s="260">
        <f t="shared" si="34"/>
        <v>1.76</v>
      </c>
      <c r="L111" s="234">
        <f>L110+K111</f>
        <v>10.6</v>
      </c>
      <c r="M111" s="233"/>
      <c r="N111" s="233"/>
      <c r="O111" s="233"/>
      <c r="P111" s="260">
        <f t="shared" si="35"/>
        <v>0</v>
      </c>
      <c r="Q111" s="233">
        <v>1.76</v>
      </c>
      <c r="R111" s="233"/>
      <c r="S111" s="233"/>
      <c r="T111" s="260">
        <f t="shared" si="36"/>
        <v>1.76</v>
      </c>
      <c r="U111" s="233"/>
      <c r="V111" s="233"/>
      <c r="W111" s="233"/>
      <c r="X111" s="233">
        <f t="shared" si="37"/>
        <v>0</v>
      </c>
      <c r="Y111" s="233"/>
      <c r="Z111" s="233"/>
      <c r="AA111" s="233"/>
      <c r="AB111" s="233">
        <f t="shared" si="38"/>
        <v>0</v>
      </c>
      <c r="AC111" s="233">
        <f t="shared" si="58"/>
        <v>1.76</v>
      </c>
      <c r="AD111" s="233"/>
      <c r="AE111" s="233"/>
      <c r="AF111" s="233"/>
      <c r="AG111" s="233">
        <f t="shared" si="59"/>
        <v>0</v>
      </c>
      <c r="AH111" s="233"/>
      <c r="AI111" s="233"/>
      <c r="AJ111" s="233"/>
      <c r="AK111" s="233">
        <f t="shared" si="60"/>
        <v>0</v>
      </c>
      <c r="AL111" s="233"/>
      <c r="AM111" s="233"/>
      <c r="AN111" s="233"/>
      <c r="AO111" s="233">
        <f t="shared" si="42"/>
        <v>0</v>
      </c>
      <c r="AP111" s="233"/>
      <c r="AQ111" s="233"/>
      <c r="AR111" s="233"/>
      <c r="AS111" s="339">
        <f t="shared" si="43"/>
        <v>0</v>
      </c>
      <c r="AT111" s="233"/>
      <c r="AU111" s="233"/>
      <c r="AV111" s="233"/>
      <c r="AW111" s="260">
        <f t="shared" si="44"/>
        <v>0</v>
      </c>
      <c r="AX111" s="235" t="s">
        <v>2369</v>
      </c>
      <c r="AY111" s="236" t="s">
        <v>805</v>
      </c>
      <c r="AZ111" s="236" t="s">
        <v>379</v>
      </c>
      <c r="BA111" s="229" t="s">
        <v>2370</v>
      </c>
      <c r="BB111" s="231">
        <v>1</v>
      </c>
      <c r="BC111" s="231">
        <v>1</v>
      </c>
      <c r="BD111" s="237" t="str">
        <f t="shared" si="45"/>
        <v>Llano (Pendientes naturales del terreno entre 0 y 5%)</v>
      </c>
      <c r="BE111" s="231">
        <v>1</v>
      </c>
      <c r="BF111" s="237" t="str">
        <f>VLOOKUP(BE111,'Códigos 2'!$A$1:$B$12,2,FALSE)</f>
        <v xml:space="preserve"> Carpeta Asfáltica (CA)</v>
      </c>
      <c r="BG111" s="238">
        <v>2</v>
      </c>
      <c r="BH111" s="239">
        <v>6.8</v>
      </c>
      <c r="BI111" s="231">
        <v>0</v>
      </c>
      <c r="BJ111" s="231" t="str">
        <f t="shared" si="46"/>
        <v>No existe</v>
      </c>
      <c r="BK111" s="240">
        <v>0</v>
      </c>
      <c r="BL111" s="231">
        <v>40</v>
      </c>
      <c r="BM111" s="231">
        <v>0</v>
      </c>
      <c r="BN111" s="231">
        <v>5</v>
      </c>
      <c r="BO111" s="237" t="str">
        <f t="shared" si="47"/>
        <v>Alineamiento recto o con curvas tan suaves que no exigen una reducción significativa en la velocidad promedio normal de recorrido.</v>
      </c>
      <c r="BP111" s="231">
        <v>4</v>
      </c>
      <c r="BQ111" s="237" t="str">
        <f t="shared" si="48"/>
        <v>Pendientes generalmente menores del 3% pero con algunas cuestas de corta longitud de hasta el 5%.</v>
      </c>
      <c r="BR111" s="231">
        <v>3</v>
      </c>
      <c r="BS111" s="231">
        <v>0</v>
      </c>
      <c r="BT111" s="237" t="b">
        <f t="shared" si="56"/>
        <v>0</v>
      </c>
      <c r="BU111" s="231">
        <v>4</v>
      </c>
      <c r="BV111" s="237" t="str">
        <f t="shared" si="50"/>
        <v>El señalamiento es bastante completo, faltando solamente algunas señales de guía para los usuarios que no conocen la ruta.</v>
      </c>
      <c r="BW111" s="231">
        <v>4</v>
      </c>
      <c r="BX111" s="237" t="str">
        <f t="shared" si="51"/>
        <v>La mayoría de las alcantarillas y cunetas aparentemente funcionan bien, pero existen indicaciones en algunos sitios de que el agua se estanca.</v>
      </c>
      <c r="BY111" s="231">
        <v>4</v>
      </c>
      <c r="BZ111" s="237" t="str">
        <f t="shared" si="52"/>
        <v>Superficie generalmente lisa, pero con unas pequeñas corrugaciones u otras irregularidades aisladas, o con baches pequeños superficiales.</v>
      </c>
      <c r="CA111" s="231">
        <v>5</v>
      </c>
      <c r="CB111" s="237" t="str">
        <f t="shared" si="53"/>
        <v>No existen evidencias de fallas en la estructura del pavimento, con la posible excepción de algunas en la superficie de ruedo.</v>
      </c>
      <c r="CC111" s="231">
        <f t="shared" si="54"/>
        <v>0</v>
      </c>
      <c r="CD111" s="229"/>
      <c r="CE111" s="229"/>
      <c r="CF111" s="270"/>
    </row>
    <row r="112" spans="1:84" ht="69.95" customHeight="1" thickBot="1" x14ac:dyDescent="0.2">
      <c r="A112" s="217"/>
      <c r="B112" s="269">
        <v>10773</v>
      </c>
      <c r="C112" s="231">
        <v>1</v>
      </c>
      <c r="D112" s="231">
        <v>1</v>
      </c>
      <c r="E112" s="232">
        <v>9</v>
      </c>
      <c r="F112" s="231">
        <v>3</v>
      </c>
      <c r="G112" s="231">
        <v>310</v>
      </c>
      <c r="H112" s="230" t="str">
        <f>IF(G112&lt;100,"Primaria",IF(AND(G105&gt;39,G105&lt;300),"Secundaria",IF(AND(G105&gt;299),"Terciaria")))</f>
        <v>Terciaria</v>
      </c>
      <c r="I112" s="230">
        <v>4</v>
      </c>
      <c r="J112" s="229" t="str">
        <f t="shared" si="33"/>
        <v>Red Básica de Accesso</v>
      </c>
      <c r="K112" s="260">
        <f t="shared" si="34"/>
        <v>1.145</v>
      </c>
      <c r="L112" s="234">
        <f>L111+K112</f>
        <v>11.744999999999999</v>
      </c>
      <c r="M112" s="233"/>
      <c r="N112" s="233"/>
      <c r="O112" s="233"/>
      <c r="P112" s="260">
        <f t="shared" si="35"/>
        <v>0</v>
      </c>
      <c r="Q112" s="233">
        <v>1.145</v>
      </c>
      <c r="R112" s="233"/>
      <c r="S112" s="233"/>
      <c r="T112" s="260">
        <f t="shared" si="36"/>
        <v>1.145</v>
      </c>
      <c r="U112" s="233"/>
      <c r="V112" s="233"/>
      <c r="W112" s="233"/>
      <c r="X112" s="233">
        <f t="shared" si="37"/>
        <v>0</v>
      </c>
      <c r="Y112" s="233"/>
      <c r="Z112" s="233"/>
      <c r="AA112" s="233"/>
      <c r="AB112" s="233">
        <f t="shared" si="38"/>
        <v>0</v>
      </c>
      <c r="AC112" s="233">
        <f t="shared" si="58"/>
        <v>1.145</v>
      </c>
      <c r="AD112" s="233"/>
      <c r="AE112" s="233"/>
      <c r="AF112" s="233"/>
      <c r="AG112" s="233">
        <f t="shared" si="59"/>
        <v>0</v>
      </c>
      <c r="AH112" s="233"/>
      <c r="AI112" s="233"/>
      <c r="AJ112" s="233"/>
      <c r="AK112" s="233">
        <f t="shared" si="60"/>
        <v>0</v>
      </c>
      <c r="AL112" s="233"/>
      <c r="AM112" s="233"/>
      <c r="AN112" s="233"/>
      <c r="AO112" s="233">
        <f t="shared" si="42"/>
        <v>0</v>
      </c>
      <c r="AP112" s="233"/>
      <c r="AQ112" s="233"/>
      <c r="AR112" s="233"/>
      <c r="AS112" s="339">
        <f t="shared" si="43"/>
        <v>0</v>
      </c>
      <c r="AT112" s="233"/>
      <c r="AU112" s="233"/>
      <c r="AV112" s="233"/>
      <c r="AW112" s="260">
        <f t="shared" si="44"/>
        <v>0</v>
      </c>
      <c r="AX112" s="235" t="s">
        <v>2367</v>
      </c>
      <c r="AY112" s="236" t="s">
        <v>805</v>
      </c>
      <c r="AZ112" s="236" t="s">
        <v>379</v>
      </c>
      <c r="BA112" s="229" t="s">
        <v>2368</v>
      </c>
      <c r="BB112" s="231">
        <v>0</v>
      </c>
      <c r="BC112" s="231">
        <v>3</v>
      </c>
      <c r="BD112" s="237" t="str">
        <f t="shared" si="45"/>
        <v>Muy Ondulado (Pendientes naturales del terreno entre 15 y 25%)</v>
      </c>
      <c r="BE112" s="231">
        <v>1</v>
      </c>
      <c r="BF112" s="237" t="str">
        <f>VLOOKUP(BE112,'Códigos 2'!$A$1:$B$12,2,FALSE)</f>
        <v xml:space="preserve"> Carpeta Asfáltica (CA)</v>
      </c>
      <c r="BG112" s="238">
        <v>2</v>
      </c>
      <c r="BH112" s="239">
        <v>6.1</v>
      </c>
      <c r="BI112" s="231">
        <v>0</v>
      </c>
      <c r="BJ112" s="231" t="str">
        <f t="shared" si="46"/>
        <v>No existe</v>
      </c>
      <c r="BK112" s="240">
        <v>0</v>
      </c>
      <c r="BL112" s="231">
        <v>30</v>
      </c>
      <c r="BM112" s="231">
        <v>0</v>
      </c>
      <c r="BN112" s="231">
        <v>2</v>
      </c>
      <c r="BO112" s="237" t="str">
        <f t="shared" si="47"/>
        <v>Curvas cerradas frecuentes y, por lo general, inconsistentes con el terreno y la clase de carretera.</v>
      </c>
      <c r="BP112" s="231">
        <v>1</v>
      </c>
      <c r="BQ112" s="237" t="str">
        <f t="shared" si="48"/>
        <v xml:space="preserve">Pendientes sostenidas en exceso del 7% en casi todo el tramo. </v>
      </c>
      <c r="BR112" s="231">
        <v>1</v>
      </c>
      <c r="BS112" s="231">
        <v>0</v>
      </c>
      <c r="BT112" s="237" t="b">
        <f t="shared" si="56"/>
        <v>0</v>
      </c>
      <c r="BU112" s="231">
        <v>4</v>
      </c>
      <c r="BV112" s="237" t="str">
        <f t="shared" si="50"/>
        <v>El señalamiento es bastante completo, faltando solamente algunas señales de guía para los usuarios que no conocen la ruta.</v>
      </c>
      <c r="BW112" s="231">
        <v>4</v>
      </c>
      <c r="BX112" s="237" t="str">
        <f t="shared" si="51"/>
        <v>La mayoría de las alcantarillas y cunetas aparentemente funcionan bien, pero existen indicaciones en algunos sitios de que el agua se estanca.</v>
      </c>
      <c r="BY112" s="231">
        <v>4</v>
      </c>
      <c r="BZ112" s="237" t="str">
        <f t="shared" si="52"/>
        <v>Superficie generalmente lisa, pero con unas pequeñas corrugaciones u otras irregularidades aisladas, o con baches pequeños superficiales.</v>
      </c>
      <c r="CA112" s="231">
        <v>5</v>
      </c>
      <c r="CB112" s="237" t="str">
        <f t="shared" si="53"/>
        <v>No existen evidencias de fallas en la estructura del pavimento, con la posible excepción de algunas en la superficie de ruedo.</v>
      </c>
      <c r="CC112" s="231">
        <f t="shared" si="54"/>
        <v>0</v>
      </c>
      <c r="CD112" s="229"/>
      <c r="CE112" s="229"/>
      <c r="CF112" s="270"/>
    </row>
    <row r="113" spans="1:84" ht="69.95" customHeight="1" thickBot="1" x14ac:dyDescent="0.2">
      <c r="A113" s="217"/>
      <c r="B113" s="269">
        <v>10780</v>
      </c>
      <c r="C113" s="231">
        <v>1</v>
      </c>
      <c r="D113" s="231">
        <v>1</v>
      </c>
      <c r="E113" s="232">
        <v>9</v>
      </c>
      <c r="F113" s="231">
        <v>2</v>
      </c>
      <c r="G113" s="231">
        <v>311</v>
      </c>
      <c r="H113" s="230" t="str">
        <f>IF(G113&lt;100,"Primaria",IF(AND(G106&gt;39,G106&lt;300),"Secundaria",IF(AND(G106&gt;299),"Terciaria")))</f>
        <v>Secundaria</v>
      </c>
      <c r="I113" s="230">
        <v>4</v>
      </c>
      <c r="J113" s="229" t="str">
        <f t="shared" si="33"/>
        <v>Red Básica de Accesso</v>
      </c>
      <c r="K113" s="260">
        <f t="shared" si="34"/>
        <v>3.18</v>
      </c>
      <c r="L113" s="234">
        <f>K113</f>
        <v>3.18</v>
      </c>
      <c r="M113" s="233"/>
      <c r="N113" s="233"/>
      <c r="O113" s="233"/>
      <c r="P113" s="260">
        <f t="shared" si="35"/>
        <v>0</v>
      </c>
      <c r="Q113" s="233"/>
      <c r="R113" s="233">
        <v>3.18</v>
      </c>
      <c r="S113" s="233"/>
      <c r="T113" s="260">
        <f t="shared" si="36"/>
        <v>3.18</v>
      </c>
      <c r="U113" s="233"/>
      <c r="V113" s="233"/>
      <c r="W113" s="233"/>
      <c r="X113" s="233">
        <f t="shared" si="37"/>
        <v>0</v>
      </c>
      <c r="Y113" s="233"/>
      <c r="Z113" s="233"/>
      <c r="AA113" s="233"/>
      <c r="AB113" s="233">
        <f t="shared" si="38"/>
        <v>0</v>
      </c>
      <c r="AC113" s="233">
        <f t="shared" si="58"/>
        <v>3.18</v>
      </c>
      <c r="AD113" s="233"/>
      <c r="AE113" s="233"/>
      <c r="AF113" s="233"/>
      <c r="AG113" s="233">
        <f t="shared" si="59"/>
        <v>0</v>
      </c>
      <c r="AH113" s="233"/>
      <c r="AI113" s="233"/>
      <c r="AJ113" s="233"/>
      <c r="AK113" s="233">
        <f t="shared" si="60"/>
        <v>0</v>
      </c>
      <c r="AL113" s="233"/>
      <c r="AM113" s="233"/>
      <c r="AN113" s="233"/>
      <c r="AO113" s="233">
        <f t="shared" si="42"/>
        <v>0</v>
      </c>
      <c r="AP113" s="233"/>
      <c r="AQ113" s="233"/>
      <c r="AR113" s="233"/>
      <c r="AS113" s="339">
        <f t="shared" si="43"/>
        <v>0</v>
      </c>
      <c r="AT113" s="233"/>
      <c r="AU113" s="233"/>
      <c r="AV113" s="233"/>
      <c r="AW113" s="260">
        <f t="shared" si="44"/>
        <v>0</v>
      </c>
      <c r="AX113" s="235" t="s">
        <v>2375</v>
      </c>
      <c r="AY113" s="244" t="s">
        <v>2376</v>
      </c>
      <c r="AZ113" s="236" t="s">
        <v>379</v>
      </c>
      <c r="BA113" s="229" t="s">
        <v>2377</v>
      </c>
      <c r="BB113" s="231">
        <v>0</v>
      </c>
      <c r="BC113" s="231">
        <v>2</v>
      </c>
      <c r="BD113" s="237" t="str">
        <f t="shared" si="45"/>
        <v>Algo Ondulado (Pendientes naturales del terreno entre 6 y 14%)</v>
      </c>
      <c r="BE113" s="231">
        <v>1</v>
      </c>
      <c r="BF113" s="237" t="str">
        <f>VLOOKUP(BE113,'Códigos 2'!$A$1:$B$12,2,FALSE)</f>
        <v xml:space="preserve"> Carpeta Asfáltica (CA)</v>
      </c>
      <c r="BG113" s="238">
        <v>2</v>
      </c>
      <c r="BH113" s="239">
        <v>6.5</v>
      </c>
      <c r="BI113" s="231">
        <v>0</v>
      </c>
      <c r="BJ113" s="231" t="str">
        <f t="shared" si="46"/>
        <v>No existe</v>
      </c>
      <c r="BK113" s="240">
        <v>0</v>
      </c>
      <c r="BL113" s="231">
        <v>40</v>
      </c>
      <c r="BM113" s="231">
        <v>0</v>
      </c>
      <c r="BN113" s="231">
        <v>3</v>
      </c>
      <c r="BO113" s="237" t="str">
        <f t="shared" si="47"/>
        <v>Alineamiento algo sinuoso, pero con curvas cerradas que son aparentes y consistentes con las gradientes y las demás características del camino y del terreno que se atraviesa.</v>
      </c>
      <c r="BP113" s="231">
        <v>2</v>
      </c>
      <c r="BQ113" s="237" t="str">
        <f t="shared" si="48"/>
        <v>Pendientes sostenidas entre 5 y 8% sobre una buena parte del tramo, condición que afecta en forma marcada la velocidad de recorrido y, cuando hay bastante tránsito, provoca frecuentes colas de vehículos detrás de los vehículos pesados.</v>
      </c>
      <c r="BR113" s="231">
        <v>1</v>
      </c>
      <c r="BS113" s="231">
        <v>0</v>
      </c>
      <c r="BT113" s="237" t="b">
        <f t="shared" si="56"/>
        <v>0</v>
      </c>
      <c r="BU113" s="231">
        <v>3</v>
      </c>
      <c r="BV113" s="237" t="str">
        <f t="shared" si="50"/>
        <v>El señalamiento es regular en cuanto a cantidad y ubicación, siendo notable la falta de algunas señales de precaución y de guía.</v>
      </c>
      <c r="BW113" s="231">
        <v>5</v>
      </c>
      <c r="BX113" s="237" t="str">
        <f t="shared" si="51"/>
        <v>Todas las alcantarillas y cunetas están bastante limpias y funcionan debidamente.</v>
      </c>
      <c r="BY113" s="231">
        <v>3</v>
      </c>
      <c r="BZ113" s="237" t="str">
        <f t="shared" si="52"/>
        <v>Superficie con frecuentes baches o irregularidades .</v>
      </c>
      <c r="CA113" s="231">
        <v>4</v>
      </c>
      <c r="CB113" s="237" t="str">
        <f t="shared" si="53"/>
        <v>Existen huellas o corrugaciones que se derivan por debajo de la superficie de ruedo, pero que son aisladas y de poca extensión.</v>
      </c>
      <c r="CC113" s="231">
        <f t="shared" si="54"/>
        <v>0</v>
      </c>
      <c r="CD113" s="229" t="s">
        <v>2378</v>
      </c>
      <c r="CE113" s="229" t="s">
        <v>555</v>
      </c>
      <c r="CF113" s="270" t="s">
        <v>2379</v>
      </c>
    </row>
    <row r="114" spans="1:84" ht="69.95" customHeight="1" thickBot="1" x14ac:dyDescent="0.2">
      <c r="A114" s="217"/>
      <c r="B114" s="269">
        <v>10791</v>
      </c>
      <c r="C114" s="231">
        <v>1</v>
      </c>
      <c r="D114" s="231">
        <v>1</v>
      </c>
      <c r="E114" s="232" t="s">
        <v>1220</v>
      </c>
      <c r="F114" s="231"/>
      <c r="G114" s="231">
        <v>319</v>
      </c>
      <c r="H114" s="230" t="str">
        <f t="shared" ref="H114:H123" si="61">IF(G114&lt;100,"Primaria",IF(AND(G114&gt;39,G114&lt;300),"Secundaria",IF(AND(G114&gt;299),"Terciaria")))</f>
        <v>Terciaria</v>
      </c>
      <c r="I114" s="230">
        <v>3</v>
      </c>
      <c r="J114" s="229" t="str">
        <f t="shared" si="33"/>
        <v>Conectores de Integración Territorial</v>
      </c>
      <c r="K114" s="260">
        <f t="shared" si="34"/>
        <v>9.6649999999999991</v>
      </c>
      <c r="L114" s="234">
        <f>L113+K114</f>
        <v>12.844999999999999</v>
      </c>
      <c r="M114" s="233"/>
      <c r="N114" s="233"/>
      <c r="O114" s="233"/>
      <c r="P114" s="260">
        <f t="shared" si="35"/>
        <v>0</v>
      </c>
      <c r="Q114" s="233"/>
      <c r="R114" s="233"/>
      <c r="S114" s="233"/>
      <c r="T114" s="260">
        <f t="shared" si="36"/>
        <v>0</v>
      </c>
      <c r="U114" s="233"/>
      <c r="V114" s="233"/>
      <c r="W114" s="233"/>
      <c r="X114" s="233">
        <f t="shared" si="37"/>
        <v>0</v>
      </c>
      <c r="Y114" s="233"/>
      <c r="Z114" s="233"/>
      <c r="AA114" s="233"/>
      <c r="AB114" s="233">
        <f t="shared" si="38"/>
        <v>0</v>
      </c>
      <c r="AC114" s="233">
        <f t="shared" si="58"/>
        <v>0</v>
      </c>
      <c r="AD114" s="233">
        <v>1.2849999999999999</v>
      </c>
      <c r="AE114" s="233">
        <v>7.4749999999999996</v>
      </c>
      <c r="AF114" s="233">
        <v>0.90500000000000003</v>
      </c>
      <c r="AG114" s="233">
        <f t="shared" si="59"/>
        <v>9.6649999999999991</v>
      </c>
      <c r="AH114" s="233"/>
      <c r="AI114" s="233"/>
      <c r="AJ114" s="233"/>
      <c r="AK114" s="233">
        <f t="shared" si="60"/>
        <v>0</v>
      </c>
      <c r="AL114" s="233"/>
      <c r="AM114" s="233"/>
      <c r="AN114" s="233"/>
      <c r="AO114" s="233">
        <f t="shared" si="42"/>
        <v>0</v>
      </c>
      <c r="AP114" s="233"/>
      <c r="AQ114" s="233"/>
      <c r="AR114" s="233"/>
      <c r="AS114" s="339">
        <f t="shared" si="43"/>
        <v>0</v>
      </c>
      <c r="AT114" s="233"/>
      <c r="AU114" s="233"/>
      <c r="AV114" s="233"/>
      <c r="AW114" s="260">
        <f t="shared" si="44"/>
        <v>0</v>
      </c>
      <c r="AX114" s="235" t="s">
        <v>2425</v>
      </c>
      <c r="AY114" s="236" t="s">
        <v>2416</v>
      </c>
      <c r="AZ114" s="236"/>
      <c r="BA114" s="229" t="s">
        <v>989</v>
      </c>
      <c r="BB114" s="231">
        <v>0</v>
      </c>
      <c r="BC114" s="231">
        <v>4</v>
      </c>
      <c r="BD114" s="237" t="str">
        <f t="shared" si="45"/>
        <v>Montañoso (Pendientes naturales del terreno mayores a 25%)</v>
      </c>
      <c r="BE114" s="231">
        <v>4</v>
      </c>
      <c r="BF114" s="237" t="str">
        <f>VLOOKUP(BE114,'Códigos 2'!$A$1:$B$12,2,FALSE)</f>
        <v>Lastre o grava</v>
      </c>
      <c r="BG114" s="238">
        <v>1</v>
      </c>
      <c r="BH114" s="239">
        <v>4.3</v>
      </c>
      <c r="BI114" s="231">
        <v>0</v>
      </c>
      <c r="BJ114" s="231" t="str">
        <f t="shared" si="46"/>
        <v>No existe</v>
      </c>
      <c r="BK114" s="240">
        <v>0</v>
      </c>
      <c r="BL114" s="231">
        <v>30</v>
      </c>
      <c r="BM114" s="231">
        <v>45</v>
      </c>
      <c r="BN114" s="231">
        <v>2</v>
      </c>
      <c r="BO114" s="237" t="str">
        <f t="shared" si="47"/>
        <v>Curvas cerradas frecuentes y, por lo general, inconsistentes con el terreno y la clase de carretera.</v>
      </c>
      <c r="BP114" s="231">
        <v>1</v>
      </c>
      <c r="BQ114" s="237" t="str">
        <f t="shared" si="48"/>
        <v xml:space="preserve">Pendientes sostenidas en exceso del 7% en casi todo el tramo. </v>
      </c>
      <c r="BR114" s="231">
        <v>1</v>
      </c>
      <c r="BS114" s="231">
        <v>0</v>
      </c>
      <c r="BT114" s="237" t="b">
        <f t="shared" si="56"/>
        <v>0</v>
      </c>
      <c r="BU114" s="231">
        <v>2</v>
      </c>
      <c r="BV114" s="237" t="str">
        <f t="shared" si="50"/>
        <v>Existen muy pocas señales</v>
      </c>
      <c r="BW114" s="231">
        <v>3</v>
      </c>
      <c r="BX114" s="237" t="str">
        <f t="shared" si="51"/>
        <v>Parece que algunas alcantarillas o cunetas no tienen capacidad hidráulica suficiente, por la erosión o socavación aparente.</v>
      </c>
      <c r="BY114" s="231">
        <v>3</v>
      </c>
      <c r="BZ114" s="237" t="str">
        <f t="shared" si="52"/>
        <v>Superficie con frecuentes baches o irregularidades .</v>
      </c>
      <c r="CA114" s="231">
        <v>4</v>
      </c>
      <c r="CB114" s="237" t="str">
        <f t="shared" si="53"/>
        <v>Existen huellas o corrugaciones que se derivan por debajo de la superficie de ruedo, pero que son aisladas y de poca extensión.</v>
      </c>
      <c r="CC114" s="231">
        <f t="shared" si="54"/>
        <v>0.15874762499999998</v>
      </c>
      <c r="CD114" s="229"/>
      <c r="CE114" s="229"/>
      <c r="CF114" s="270" t="s">
        <v>2426</v>
      </c>
    </row>
    <row r="115" spans="1:84" ht="69.95" customHeight="1" thickBot="1" x14ac:dyDescent="0.2">
      <c r="A115" s="217"/>
      <c r="B115" s="269">
        <v>10792</v>
      </c>
      <c r="C115" s="231">
        <v>1</v>
      </c>
      <c r="D115" s="231">
        <v>1</v>
      </c>
      <c r="E115" s="232" t="s">
        <v>1220</v>
      </c>
      <c r="F115" s="231"/>
      <c r="G115" s="231">
        <v>319</v>
      </c>
      <c r="H115" s="230" t="str">
        <f t="shared" si="61"/>
        <v>Terciaria</v>
      </c>
      <c r="I115" s="230">
        <v>3</v>
      </c>
      <c r="J115" s="229" t="str">
        <f t="shared" si="33"/>
        <v>Conectores de Integración Territorial</v>
      </c>
      <c r="K115" s="260">
        <f t="shared" si="34"/>
        <v>10.19</v>
      </c>
      <c r="L115" s="234">
        <f>L114+K115</f>
        <v>23.034999999999997</v>
      </c>
      <c r="M115" s="233">
        <v>0.37</v>
      </c>
      <c r="N115" s="233"/>
      <c r="O115" s="233"/>
      <c r="P115" s="260">
        <f t="shared" si="35"/>
        <v>0.37</v>
      </c>
      <c r="Q115" s="233"/>
      <c r="R115" s="233"/>
      <c r="S115" s="233"/>
      <c r="T115" s="260">
        <f t="shared" si="36"/>
        <v>0</v>
      </c>
      <c r="U115" s="233"/>
      <c r="V115" s="233"/>
      <c r="W115" s="233"/>
      <c r="X115" s="233">
        <f t="shared" si="37"/>
        <v>0</v>
      </c>
      <c r="Y115" s="233"/>
      <c r="Z115" s="233"/>
      <c r="AA115" s="233"/>
      <c r="AB115" s="233">
        <f t="shared" si="38"/>
        <v>0</v>
      </c>
      <c r="AC115" s="233">
        <f t="shared" si="58"/>
        <v>0</v>
      </c>
      <c r="AD115" s="233"/>
      <c r="AE115" s="233">
        <v>9.82</v>
      </c>
      <c r="AF115" s="233"/>
      <c r="AG115" s="233">
        <f t="shared" si="59"/>
        <v>9.82</v>
      </c>
      <c r="AH115" s="233"/>
      <c r="AI115" s="233"/>
      <c r="AJ115" s="233"/>
      <c r="AK115" s="233">
        <f t="shared" si="60"/>
        <v>0</v>
      </c>
      <c r="AL115" s="233"/>
      <c r="AM115" s="233"/>
      <c r="AN115" s="233"/>
      <c r="AO115" s="233">
        <f t="shared" si="42"/>
        <v>0</v>
      </c>
      <c r="AP115" s="233"/>
      <c r="AQ115" s="233"/>
      <c r="AR115" s="233"/>
      <c r="AS115" s="339">
        <f t="shared" si="43"/>
        <v>0</v>
      </c>
      <c r="AT115" s="233"/>
      <c r="AU115" s="233"/>
      <c r="AV115" s="233"/>
      <c r="AW115" s="260">
        <f t="shared" si="44"/>
        <v>0</v>
      </c>
      <c r="AX115" s="235" t="s">
        <v>2423</v>
      </c>
      <c r="AY115" s="236" t="s">
        <v>2416</v>
      </c>
      <c r="AZ115" s="236"/>
      <c r="BA115" s="229" t="s">
        <v>1518</v>
      </c>
      <c r="BB115" s="231">
        <v>0</v>
      </c>
      <c r="BC115" s="231">
        <v>4</v>
      </c>
      <c r="BD115" s="237" t="str">
        <f t="shared" si="45"/>
        <v>Montañoso (Pendientes naturales del terreno mayores a 25%)</v>
      </c>
      <c r="BE115" s="231">
        <v>4</v>
      </c>
      <c r="BF115" s="237" t="str">
        <f>VLOOKUP(BE115,'Códigos 2'!$A$1:$B$12,2,FALSE)</f>
        <v>Lastre o grava</v>
      </c>
      <c r="BG115" s="238">
        <v>1</v>
      </c>
      <c r="BH115" s="239">
        <v>4</v>
      </c>
      <c r="BI115" s="231">
        <v>0</v>
      </c>
      <c r="BJ115" s="231" t="str">
        <f t="shared" si="46"/>
        <v>No existe</v>
      </c>
      <c r="BK115" s="240">
        <v>0</v>
      </c>
      <c r="BL115" s="231">
        <v>35</v>
      </c>
      <c r="BM115" s="231">
        <v>55</v>
      </c>
      <c r="BN115" s="231">
        <v>2</v>
      </c>
      <c r="BO115" s="237" t="str">
        <f t="shared" si="47"/>
        <v>Curvas cerradas frecuentes y, por lo general, inconsistentes con el terreno y la clase de carretera.</v>
      </c>
      <c r="BP115" s="231">
        <v>1</v>
      </c>
      <c r="BQ115" s="237" t="str">
        <f t="shared" si="48"/>
        <v xml:space="preserve">Pendientes sostenidas en exceso del 7% en casi todo el tramo. </v>
      </c>
      <c r="BR115" s="231">
        <v>1</v>
      </c>
      <c r="BS115" s="231">
        <v>0</v>
      </c>
      <c r="BT115" s="237" t="b">
        <f t="shared" si="56"/>
        <v>0</v>
      </c>
      <c r="BU115" s="231">
        <v>2</v>
      </c>
      <c r="BV115" s="237" t="str">
        <f t="shared" si="50"/>
        <v>Existen muy pocas señales</v>
      </c>
      <c r="BW115" s="231">
        <v>4</v>
      </c>
      <c r="BX115" s="237" t="str">
        <f t="shared" si="51"/>
        <v>La mayoría de las alcantarillas y cunetas aparentemente funcionan bien, pero existen indicaciones en algunos sitios de que el agua se estanca.</v>
      </c>
      <c r="BY115" s="231">
        <v>3</v>
      </c>
      <c r="BZ115" s="237" t="str">
        <f t="shared" si="52"/>
        <v>Superficie con frecuentes baches o irregularidades .</v>
      </c>
      <c r="CA115" s="231">
        <v>4</v>
      </c>
      <c r="CB115" s="237" t="str">
        <f t="shared" si="53"/>
        <v>Existen huellas o corrugaciones que se derivan por debajo de la superficie de ruedo, pero que son aisladas y de poca extensión.</v>
      </c>
      <c r="CC115" s="231">
        <f t="shared" si="54"/>
        <v>0.20456424999999998</v>
      </c>
      <c r="CD115" s="229"/>
      <c r="CE115" s="229"/>
      <c r="CF115" s="270" t="s">
        <v>2424</v>
      </c>
    </row>
    <row r="116" spans="1:84" ht="69.95" customHeight="1" thickBot="1" x14ac:dyDescent="0.2">
      <c r="A116" s="217"/>
      <c r="B116" s="269">
        <v>10800</v>
      </c>
      <c r="C116" s="231">
        <v>1</v>
      </c>
      <c r="D116" s="231">
        <v>1</v>
      </c>
      <c r="E116" s="232" t="s">
        <v>1220</v>
      </c>
      <c r="F116" s="231">
        <v>5</v>
      </c>
      <c r="G116" s="231">
        <v>320</v>
      </c>
      <c r="H116" s="230" t="str">
        <f t="shared" si="61"/>
        <v>Terciaria</v>
      </c>
      <c r="I116" s="230">
        <v>3</v>
      </c>
      <c r="J116" s="229" t="str">
        <f t="shared" si="33"/>
        <v>Conectores de Integración Territorial</v>
      </c>
      <c r="K116" s="260">
        <f t="shared" si="34"/>
        <v>9.1150000000000002</v>
      </c>
      <c r="L116" s="234">
        <f>L115+K116</f>
        <v>32.15</v>
      </c>
      <c r="M116" s="233"/>
      <c r="N116" s="233"/>
      <c r="O116" s="233"/>
      <c r="P116" s="260">
        <f t="shared" si="35"/>
        <v>0</v>
      </c>
      <c r="Q116" s="233"/>
      <c r="R116" s="233"/>
      <c r="S116" s="233"/>
      <c r="T116" s="260">
        <f t="shared" si="36"/>
        <v>0</v>
      </c>
      <c r="U116" s="233"/>
      <c r="V116" s="233"/>
      <c r="W116" s="233"/>
      <c r="X116" s="233">
        <f t="shared" si="37"/>
        <v>0</v>
      </c>
      <c r="Y116" s="233"/>
      <c r="Z116" s="233"/>
      <c r="AA116" s="233"/>
      <c r="AB116" s="233">
        <f t="shared" si="38"/>
        <v>0</v>
      </c>
      <c r="AC116" s="233">
        <f t="shared" si="58"/>
        <v>0</v>
      </c>
      <c r="AD116" s="233"/>
      <c r="AE116" s="233">
        <v>9.1150000000000002</v>
      </c>
      <c r="AF116" s="233"/>
      <c r="AG116" s="233">
        <f t="shared" si="59"/>
        <v>9.1150000000000002</v>
      </c>
      <c r="AH116" s="233"/>
      <c r="AI116" s="233"/>
      <c r="AJ116" s="233"/>
      <c r="AK116" s="233">
        <f t="shared" si="60"/>
        <v>0</v>
      </c>
      <c r="AL116" s="233"/>
      <c r="AM116" s="233"/>
      <c r="AN116" s="233"/>
      <c r="AO116" s="233">
        <f t="shared" si="42"/>
        <v>0</v>
      </c>
      <c r="AP116" s="233"/>
      <c r="AQ116" s="233"/>
      <c r="AR116" s="233"/>
      <c r="AS116" s="339">
        <f t="shared" si="43"/>
        <v>0</v>
      </c>
      <c r="AT116" s="233"/>
      <c r="AU116" s="233"/>
      <c r="AV116" s="233"/>
      <c r="AW116" s="260">
        <f t="shared" si="44"/>
        <v>0</v>
      </c>
      <c r="AX116" s="235" t="s">
        <v>2431</v>
      </c>
      <c r="AY116" s="236" t="s">
        <v>1231</v>
      </c>
      <c r="AZ116" s="236" t="s">
        <v>458</v>
      </c>
      <c r="BA116" s="229" t="s">
        <v>1224</v>
      </c>
      <c r="BB116" s="231">
        <v>0</v>
      </c>
      <c r="BC116" s="231">
        <v>4</v>
      </c>
      <c r="BD116" s="237" t="str">
        <f t="shared" si="45"/>
        <v>Montañoso (Pendientes naturales del terreno mayores a 25%)</v>
      </c>
      <c r="BE116" s="231">
        <v>4</v>
      </c>
      <c r="BF116" s="237" t="str">
        <f>VLOOKUP(BE116,'Códigos 2'!$A$1:$B$12,2,FALSE)</f>
        <v>Lastre o grava</v>
      </c>
      <c r="BG116" s="238">
        <v>2</v>
      </c>
      <c r="BH116" s="239">
        <v>5.5</v>
      </c>
      <c r="BI116" s="231">
        <v>0</v>
      </c>
      <c r="BJ116" s="231" t="str">
        <f t="shared" si="46"/>
        <v>No existe</v>
      </c>
      <c r="BK116" s="240">
        <v>0</v>
      </c>
      <c r="BL116" s="231">
        <v>35</v>
      </c>
      <c r="BM116" s="231">
        <v>49</v>
      </c>
      <c r="BN116" s="231">
        <v>2</v>
      </c>
      <c r="BO116" s="237" t="str">
        <f t="shared" si="47"/>
        <v>Curvas cerradas frecuentes y, por lo general, inconsistentes con el terreno y la clase de carretera.</v>
      </c>
      <c r="BP116" s="231">
        <v>1</v>
      </c>
      <c r="BQ116" s="237" t="str">
        <f t="shared" si="48"/>
        <v xml:space="preserve">Pendientes sostenidas en exceso del 7% en casi todo el tramo. </v>
      </c>
      <c r="BR116" s="231">
        <v>1</v>
      </c>
      <c r="BS116" s="231">
        <v>0</v>
      </c>
      <c r="BT116" s="237" t="b">
        <f t="shared" si="56"/>
        <v>0</v>
      </c>
      <c r="BU116" s="231">
        <v>3</v>
      </c>
      <c r="BV116" s="237" t="str">
        <f t="shared" si="50"/>
        <v>El señalamiento es regular en cuanto a cantidad y ubicación, siendo notable la falta de algunas señales de precaución y de guía.</v>
      </c>
      <c r="BW116" s="231">
        <v>4</v>
      </c>
      <c r="BX116" s="237" t="str">
        <f t="shared" si="51"/>
        <v>La mayoría de las alcantarillas y cunetas aparentemente funcionan bien, pero existen indicaciones en algunos sitios de que el agua se estanca.</v>
      </c>
      <c r="BY116" s="231">
        <v>3</v>
      </c>
      <c r="BZ116" s="237" t="str">
        <f t="shared" si="52"/>
        <v>Superficie con frecuentes baches o irregularidades .</v>
      </c>
      <c r="CA116" s="231">
        <v>5</v>
      </c>
      <c r="CB116" s="237" t="str">
        <f t="shared" si="53"/>
        <v>No existen evidencias de fallas en la estructura del pavimento, con la posible excepción de algunas en la superficie de ruedo.</v>
      </c>
      <c r="CC116" s="231">
        <f t="shared" si="54"/>
        <v>0.16302177500000001</v>
      </c>
      <c r="CD116" s="229"/>
      <c r="CE116" s="229"/>
      <c r="CF116" s="270" t="s">
        <v>2432</v>
      </c>
    </row>
    <row r="117" spans="1:84" ht="69.95" customHeight="1" thickBot="1" x14ac:dyDescent="0.2">
      <c r="A117" s="217"/>
      <c r="B117" s="269">
        <v>10811</v>
      </c>
      <c r="C117" s="231">
        <v>1</v>
      </c>
      <c r="D117" s="231">
        <v>1</v>
      </c>
      <c r="E117" s="232" t="s">
        <v>1220</v>
      </c>
      <c r="F117" s="231"/>
      <c r="G117" s="231">
        <v>319</v>
      </c>
      <c r="H117" s="230" t="str">
        <f t="shared" si="61"/>
        <v>Terciaria</v>
      </c>
      <c r="I117" s="230">
        <v>4</v>
      </c>
      <c r="J117" s="229" t="str">
        <f t="shared" si="33"/>
        <v>Red Básica de Accesso</v>
      </c>
      <c r="K117" s="260">
        <f t="shared" si="34"/>
        <v>7.6999999999999993</v>
      </c>
      <c r="L117" s="234">
        <f>K117</f>
        <v>7.6999999999999993</v>
      </c>
      <c r="M117" s="233"/>
      <c r="N117" s="233"/>
      <c r="O117" s="233"/>
      <c r="P117" s="260">
        <f t="shared" si="35"/>
        <v>0</v>
      </c>
      <c r="Q117" s="233"/>
      <c r="R117" s="233"/>
      <c r="S117" s="233"/>
      <c r="T117" s="260">
        <f t="shared" si="36"/>
        <v>0</v>
      </c>
      <c r="U117" s="233"/>
      <c r="V117" s="233">
        <v>2.0150000000000001</v>
      </c>
      <c r="W117" s="233"/>
      <c r="X117" s="233">
        <f t="shared" si="37"/>
        <v>2.0150000000000001</v>
      </c>
      <c r="Y117" s="233"/>
      <c r="Z117" s="233"/>
      <c r="AA117" s="233"/>
      <c r="AB117" s="233">
        <f t="shared" si="38"/>
        <v>0</v>
      </c>
      <c r="AC117" s="233">
        <f t="shared" si="58"/>
        <v>2.0150000000000001</v>
      </c>
      <c r="AD117" s="233"/>
      <c r="AE117" s="233">
        <v>3.9</v>
      </c>
      <c r="AF117" s="233">
        <v>1.7849999999999999</v>
      </c>
      <c r="AG117" s="233">
        <f t="shared" si="59"/>
        <v>5.6849999999999996</v>
      </c>
      <c r="AH117" s="233"/>
      <c r="AI117" s="233"/>
      <c r="AJ117" s="233"/>
      <c r="AK117" s="233">
        <f t="shared" si="60"/>
        <v>0</v>
      </c>
      <c r="AL117" s="233"/>
      <c r="AM117" s="233"/>
      <c r="AN117" s="233"/>
      <c r="AO117" s="233">
        <f t="shared" si="42"/>
        <v>0</v>
      </c>
      <c r="AP117" s="233"/>
      <c r="AQ117" s="233"/>
      <c r="AR117" s="233"/>
      <c r="AS117" s="339">
        <f t="shared" si="43"/>
        <v>0</v>
      </c>
      <c r="AT117" s="233"/>
      <c r="AU117" s="233"/>
      <c r="AV117" s="233"/>
      <c r="AW117" s="260">
        <f t="shared" si="44"/>
        <v>0</v>
      </c>
      <c r="AX117" s="235" t="s">
        <v>2415</v>
      </c>
      <c r="AY117" s="236" t="s">
        <v>2416</v>
      </c>
      <c r="AZ117" s="236"/>
      <c r="BA117" s="229" t="s">
        <v>2417</v>
      </c>
      <c r="BB117" s="231">
        <v>1</v>
      </c>
      <c r="BC117" s="231">
        <v>4</v>
      </c>
      <c r="BD117" s="237" t="str">
        <f t="shared" si="45"/>
        <v>Montañoso (Pendientes naturales del terreno mayores a 25%)</v>
      </c>
      <c r="BE117" s="231">
        <v>4</v>
      </c>
      <c r="BF117" s="237" t="str">
        <f>VLOOKUP(BE117,'Códigos 2'!$A$1:$B$12,2,FALSE)</f>
        <v>Lastre o grava</v>
      </c>
      <c r="BG117" s="238">
        <v>1</v>
      </c>
      <c r="BH117" s="239">
        <v>4.5999999999999996</v>
      </c>
      <c r="BI117" s="231">
        <v>0</v>
      </c>
      <c r="BJ117" s="231" t="str">
        <f t="shared" si="46"/>
        <v>No existe</v>
      </c>
      <c r="BK117" s="240">
        <v>0</v>
      </c>
      <c r="BL117" s="231">
        <v>25</v>
      </c>
      <c r="BM117" s="231">
        <v>85</v>
      </c>
      <c r="BN117" s="231">
        <v>3</v>
      </c>
      <c r="BO117" s="237" t="str">
        <f t="shared" si="47"/>
        <v>Alineamiento algo sinuoso, pero con curvas cerradas que son aparentes y consistentes con las gradientes y las demás características del camino y del terreno que se atraviesa.</v>
      </c>
      <c r="BP117" s="231">
        <v>1</v>
      </c>
      <c r="BQ117" s="237" t="str">
        <f t="shared" si="48"/>
        <v xml:space="preserve">Pendientes sostenidas en exceso del 7% en casi todo el tramo. </v>
      </c>
      <c r="BR117" s="231">
        <v>1</v>
      </c>
      <c r="BS117" s="231">
        <v>0</v>
      </c>
      <c r="BT117" s="237" t="b">
        <f t="shared" si="56"/>
        <v>0</v>
      </c>
      <c r="BU117" s="231">
        <v>3</v>
      </c>
      <c r="BV117" s="237" t="str">
        <f t="shared" si="50"/>
        <v>El señalamiento es regular en cuanto a cantidad y ubicación, siendo notable la falta de algunas señales de precaución y de guía.</v>
      </c>
      <c r="BW117" s="231">
        <v>4</v>
      </c>
      <c r="BX117" s="237" t="str">
        <f t="shared" si="51"/>
        <v>La mayoría de las alcantarillas y cunetas aparentemente funcionan bien, pero existen indicaciones en algunos sitios de que el agua se estanca.</v>
      </c>
      <c r="BY117" s="231">
        <v>3</v>
      </c>
      <c r="BZ117" s="237" t="str">
        <f t="shared" si="52"/>
        <v>Superficie con frecuentes baches o irregularidades .</v>
      </c>
      <c r="CA117" s="231">
        <v>4</v>
      </c>
      <c r="CB117" s="237" t="str">
        <f t="shared" si="53"/>
        <v>Existen huellas o corrugaciones que se derivan por debajo de la superficie de ruedo, pero que son aisladas y de poca extensión.</v>
      </c>
      <c r="CC117" s="231">
        <f t="shared" si="54"/>
        <v>0.23889249999999998</v>
      </c>
      <c r="CD117" s="229"/>
      <c r="CE117" s="229"/>
      <c r="CF117" s="270" t="s">
        <v>2418</v>
      </c>
    </row>
    <row r="118" spans="1:84" ht="69.95" customHeight="1" thickBot="1" x14ac:dyDescent="0.2">
      <c r="A118" s="217"/>
      <c r="B118" s="269">
        <v>10812</v>
      </c>
      <c r="C118" s="231">
        <v>1</v>
      </c>
      <c r="D118" s="231">
        <v>1</v>
      </c>
      <c r="E118" s="232" t="s">
        <v>1220</v>
      </c>
      <c r="F118" s="231"/>
      <c r="G118" s="231">
        <v>319</v>
      </c>
      <c r="H118" s="230" t="str">
        <f t="shared" si="61"/>
        <v>Terciaria</v>
      </c>
      <c r="I118" s="230">
        <v>4</v>
      </c>
      <c r="J118" s="229" t="str">
        <f t="shared" si="33"/>
        <v>Red Básica de Accesso</v>
      </c>
      <c r="K118" s="260">
        <f t="shared" si="34"/>
        <v>15.815000000000001</v>
      </c>
      <c r="L118" s="234">
        <f>L117+K118</f>
        <v>23.515000000000001</v>
      </c>
      <c r="M118" s="233"/>
      <c r="N118" s="233"/>
      <c r="O118" s="233"/>
      <c r="P118" s="260">
        <f t="shared" si="35"/>
        <v>0</v>
      </c>
      <c r="Q118" s="233"/>
      <c r="R118" s="233"/>
      <c r="S118" s="233"/>
      <c r="T118" s="260">
        <f t="shared" si="36"/>
        <v>0</v>
      </c>
      <c r="U118" s="233"/>
      <c r="V118" s="233"/>
      <c r="W118" s="233"/>
      <c r="X118" s="233">
        <f t="shared" si="37"/>
        <v>0</v>
      </c>
      <c r="Y118" s="233"/>
      <c r="Z118" s="233"/>
      <c r="AA118" s="233"/>
      <c r="AB118" s="233">
        <f t="shared" si="38"/>
        <v>0</v>
      </c>
      <c r="AC118" s="233">
        <f t="shared" si="58"/>
        <v>0</v>
      </c>
      <c r="AD118" s="233"/>
      <c r="AE118" s="233">
        <v>4.5949999999999998</v>
      </c>
      <c r="AF118" s="233">
        <v>11.22</v>
      </c>
      <c r="AG118" s="233">
        <f t="shared" si="59"/>
        <v>15.815000000000001</v>
      </c>
      <c r="AH118" s="233"/>
      <c r="AI118" s="233"/>
      <c r="AJ118" s="233"/>
      <c r="AK118" s="233">
        <f t="shared" si="60"/>
        <v>0</v>
      </c>
      <c r="AL118" s="233"/>
      <c r="AM118" s="233"/>
      <c r="AN118" s="233"/>
      <c r="AO118" s="233">
        <f t="shared" si="42"/>
        <v>0</v>
      </c>
      <c r="AP118" s="233"/>
      <c r="AQ118" s="233"/>
      <c r="AR118" s="233"/>
      <c r="AS118" s="339">
        <f t="shared" si="43"/>
        <v>0</v>
      </c>
      <c r="AT118" s="233"/>
      <c r="AU118" s="233"/>
      <c r="AV118" s="233"/>
      <c r="AW118" s="260">
        <f t="shared" si="44"/>
        <v>0</v>
      </c>
      <c r="AX118" s="235" t="s">
        <v>2419</v>
      </c>
      <c r="AY118" s="236" t="s">
        <v>2416</v>
      </c>
      <c r="AZ118" s="236"/>
      <c r="BA118" s="229" t="s">
        <v>945</v>
      </c>
      <c r="BB118" s="231">
        <v>3</v>
      </c>
      <c r="BC118" s="231">
        <v>3</v>
      </c>
      <c r="BD118" s="237" t="str">
        <f t="shared" si="45"/>
        <v>Muy Ondulado (Pendientes naturales del terreno entre 15 y 25%)</v>
      </c>
      <c r="BE118" s="231">
        <v>4</v>
      </c>
      <c r="BF118" s="237" t="str">
        <f>VLOOKUP(BE118,'Códigos 2'!$A$1:$B$12,2,FALSE)</f>
        <v>Lastre o grava</v>
      </c>
      <c r="BG118" s="238">
        <v>1</v>
      </c>
      <c r="BH118" s="239">
        <v>3.7</v>
      </c>
      <c r="BI118" s="231">
        <v>0</v>
      </c>
      <c r="BJ118" s="231" t="str">
        <f t="shared" si="46"/>
        <v>No existe</v>
      </c>
      <c r="BK118" s="240">
        <v>0</v>
      </c>
      <c r="BL118" s="231">
        <v>20</v>
      </c>
      <c r="BM118" s="231">
        <v>15</v>
      </c>
      <c r="BN118" s="231">
        <v>2</v>
      </c>
      <c r="BO118" s="237" t="str">
        <f t="shared" si="47"/>
        <v>Curvas cerradas frecuentes y, por lo general, inconsistentes con el terreno y la clase de carretera.</v>
      </c>
      <c r="BP118" s="231">
        <v>1</v>
      </c>
      <c r="BQ118" s="237" t="str">
        <f t="shared" si="48"/>
        <v xml:space="preserve">Pendientes sostenidas en exceso del 7% en casi todo el tramo. </v>
      </c>
      <c r="BR118" s="231">
        <v>1</v>
      </c>
      <c r="BS118" s="231">
        <v>0</v>
      </c>
      <c r="BT118" s="237" t="b">
        <f t="shared" si="56"/>
        <v>0</v>
      </c>
      <c r="BU118" s="231">
        <v>1</v>
      </c>
      <c r="BV118" s="237" t="str">
        <f t="shared" si="50"/>
        <v>No existen señales o son tan inadecuadas, que no proveen información útil al conductor.</v>
      </c>
      <c r="BW118" s="231">
        <v>2</v>
      </c>
      <c r="BX118" s="237" t="str">
        <f t="shared" si="51"/>
        <v>Parece que la mayoría de las alcantarillas y cunetas son inadecuadas; o hay vados en varios sitios en vez de estructuras de drenaje.</v>
      </c>
      <c r="BY118" s="231">
        <v>2</v>
      </c>
      <c r="BZ118" s="237" t="str">
        <f t="shared" si="52"/>
        <v>Superficie muy irregular o con baches extensos y frecuentes (o material suelto, en caso de superficies no pavimentadas).</v>
      </c>
      <c r="CA118" s="231">
        <v>3</v>
      </c>
      <c r="CB118" s="237" t="str">
        <f t="shared" si="53"/>
        <v>Existen deformaciones u otras fallas de consideración sobre una buena parte de la subsección y, aunque no son extensas todavía, parece que siguen extendiéndose.</v>
      </c>
      <c r="CC118" s="231">
        <f t="shared" si="54"/>
        <v>8.6587125000000015E-2</v>
      </c>
      <c r="CD118" s="229"/>
      <c r="CE118" s="229"/>
      <c r="CF118" s="270" t="s">
        <v>2420</v>
      </c>
    </row>
    <row r="119" spans="1:84" ht="69.95" customHeight="1" thickBot="1" x14ac:dyDescent="0.2">
      <c r="A119" s="217"/>
      <c r="B119" s="269">
        <v>10813</v>
      </c>
      <c r="C119" s="231">
        <v>1</v>
      </c>
      <c r="D119" s="231">
        <v>1</v>
      </c>
      <c r="E119" s="232" t="s">
        <v>1220</v>
      </c>
      <c r="F119" s="231"/>
      <c r="G119" s="231">
        <v>319</v>
      </c>
      <c r="H119" s="230" t="str">
        <f t="shared" si="61"/>
        <v>Terciaria</v>
      </c>
      <c r="I119" s="230">
        <v>4</v>
      </c>
      <c r="J119" s="229" t="str">
        <f t="shared" si="33"/>
        <v>Red Básica de Accesso</v>
      </c>
      <c r="K119" s="260">
        <f t="shared" si="34"/>
        <v>9.2550000000000008</v>
      </c>
      <c r="L119" s="234">
        <f>L118+K119</f>
        <v>32.770000000000003</v>
      </c>
      <c r="M119" s="233"/>
      <c r="N119" s="233"/>
      <c r="O119" s="233"/>
      <c r="P119" s="260">
        <f t="shared" si="35"/>
        <v>0</v>
      </c>
      <c r="Q119" s="233"/>
      <c r="R119" s="233"/>
      <c r="S119" s="233"/>
      <c r="T119" s="260">
        <f t="shared" si="36"/>
        <v>0</v>
      </c>
      <c r="U119" s="233"/>
      <c r="V119" s="233"/>
      <c r="W119" s="233"/>
      <c r="X119" s="233">
        <f t="shared" si="37"/>
        <v>0</v>
      </c>
      <c r="Y119" s="233"/>
      <c r="Z119" s="233"/>
      <c r="AA119" s="233"/>
      <c r="AB119" s="233">
        <f t="shared" si="38"/>
        <v>0</v>
      </c>
      <c r="AC119" s="233">
        <f t="shared" si="58"/>
        <v>0</v>
      </c>
      <c r="AD119" s="233"/>
      <c r="AE119" s="233"/>
      <c r="AF119" s="233">
        <v>0.56999999999999995</v>
      </c>
      <c r="AG119" s="233">
        <f t="shared" si="59"/>
        <v>0.56999999999999995</v>
      </c>
      <c r="AH119" s="233"/>
      <c r="AI119" s="233"/>
      <c r="AJ119" s="233">
        <v>8.6850000000000005</v>
      </c>
      <c r="AK119" s="233">
        <f t="shared" si="60"/>
        <v>8.6850000000000005</v>
      </c>
      <c r="AL119" s="233"/>
      <c r="AM119" s="233"/>
      <c r="AN119" s="233"/>
      <c r="AO119" s="233">
        <f t="shared" si="42"/>
        <v>0</v>
      </c>
      <c r="AP119" s="233"/>
      <c r="AQ119" s="233"/>
      <c r="AR119" s="233"/>
      <c r="AS119" s="339">
        <f t="shared" si="43"/>
        <v>0</v>
      </c>
      <c r="AT119" s="233"/>
      <c r="AU119" s="233"/>
      <c r="AV119" s="233"/>
      <c r="AW119" s="260">
        <f t="shared" si="44"/>
        <v>0</v>
      </c>
      <c r="AX119" s="235" t="s">
        <v>2421</v>
      </c>
      <c r="AY119" s="236" t="s">
        <v>2416</v>
      </c>
      <c r="AZ119" s="236"/>
      <c r="BA119" s="229" t="s">
        <v>2422</v>
      </c>
      <c r="BB119" s="231">
        <v>3</v>
      </c>
      <c r="BC119" s="231">
        <v>4</v>
      </c>
      <c r="BD119" s="237" t="str">
        <f t="shared" si="45"/>
        <v>Montañoso (Pendientes naturales del terreno mayores a 25%)</v>
      </c>
      <c r="BE119" s="231">
        <v>5</v>
      </c>
      <c r="BF119" s="237" t="str">
        <f>VLOOKUP(BE119,'Códigos 2'!$A$1:$B$12,2,FALSE)</f>
        <v>Piedra Mejorada</v>
      </c>
      <c r="BG119" s="238">
        <v>1</v>
      </c>
      <c r="BH119" s="239">
        <v>2.2999999999999998</v>
      </c>
      <c r="BI119" s="231">
        <v>0</v>
      </c>
      <c r="BJ119" s="231" t="str">
        <f t="shared" si="46"/>
        <v>No existe</v>
      </c>
      <c r="BK119" s="240">
        <v>0</v>
      </c>
      <c r="BL119" s="231">
        <v>0</v>
      </c>
      <c r="BM119" s="231"/>
      <c r="BN119" s="231">
        <v>1</v>
      </c>
      <c r="BO119" s="237" t="str">
        <f t="shared" si="47"/>
        <v>Alineamiento muy sinuoso en todo el tramo, condición que admite solamente una velocidad de circulación muy baja.</v>
      </c>
      <c r="BP119" s="231">
        <v>1</v>
      </c>
      <c r="BQ119" s="237" t="str">
        <f t="shared" si="48"/>
        <v xml:space="preserve">Pendientes sostenidas en exceso del 7% en casi todo el tramo. </v>
      </c>
      <c r="BR119" s="231">
        <v>1</v>
      </c>
      <c r="BS119" s="231">
        <v>0</v>
      </c>
      <c r="BT119" s="237" t="b">
        <f t="shared" si="56"/>
        <v>0</v>
      </c>
      <c r="BU119" s="231">
        <v>1</v>
      </c>
      <c r="BV119" s="237" t="str">
        <f t="shared" si="50"/>
        <v>No existen señales o son tan inadecuadas, que no proveen información útil al conductor.</v>
      </c>
      <c r="BW119" s="231">
        <v>1</v>
      </c>
      <c r="BX119" s="237" t="str">
        <f t="shared" si="51"/>
        <v>El agua escurre por la calzada durante períodos de lluvia sobre una buena parte de la sub-sección y no existen cunetas longitudinales definidas; las estructuras de drenaje no existen, o son completamente inadecuadas.</v>
      </c>
      <c r="BY119" s="231">
        <v>1</v>
      </c>
      <c r="BZ119" s="237" t="str">
        <f t="shared" si="52"/>
        <v>Superficie muy deteriorada o irregular (o material suelto), hasta tal grado, en casi todo el tramo.</v>
      </c>
      <c r="CA119" s="231">
        <v>1</v>
      </c>
      <c r="CB119" s="237" t="str">
        <f t="shared" si="53"/>
        <v>Existen corrugaciones o huellas profundas sobre casi toda la faja de ruedo del tramo, hasta tal grado que no sería factible corregir la falla de la estructura, sino que se tendría que reconstruirla completamente.</v>
      </c>
      <c r="CC119" s="231">
        <f t="shared" si="54"/>
        <v>0</v>
      </c>
      <c r="CD119" s="229"/>
      <c r="CE119" s="229"/>
      <c r="CF119" s="270"/>
    </row>
    <row r="120" spans="1:84" ht="69.95" customHeight="1" thickBot="1" x14ac:dyDescent="0.2">
      <c r="A120" s="217"/>
      <c r="B120" s="269">
        <v>10821</v>
      </c>
      <c r="C120" s="231">
        <v>1</v>
      </c>
      <c r="D120" s="231">
        <v>1</v>
      </c>
      <c r="E120" s="232">
        <v>4</v>
      </c>
      <c r="F120" s="231">
        <v>1</v>
      </c>
      <c r="G120" s="231">
        <v>137</v>
      </c>
      <c r="H120" s="230" t="str">
        <f t="shared" si="61"/>
        <v>Secundaria</v>
      </c>
      <c r="I120" s="230">
        <v>3</v>
      </c>
      <c r="J120" s="229" t="str">
        <f t="shared" si="33"/>
        <v>Conectores de Integración Territorial</v>
      </c>
      <c r="K120" s="260">
        <f t="shared" si="34"/>
        <v>10.69</v>
      </c>
      <c r="L120" s="234">
        <f>K120</f>
        <v>10.69</v>
      </c>
      <c r="M120" s="233"/>
      <c r="N120" s="233"/>
      <c r="O120" s="233"/>
      <c r="P120" s="260">
        <f t="shared" si="35"/>
        <v>0</v>
      </c>
      <c r="Q120" s="233">
        <v>10.69</v>
      </c>
      <c r="R120" s="233"/>
      <c r="S120" s="233"/>
      <c r="T120" s="260">
        <f t="shared" si="36"/>
        <v>10.69</v>
      </c>
      <c r="U120" s="233"/>
      <c r="V120" s="233"/>
      <c r="W120" s="233"/>
      <c r="X120" s="233">
        <f t="shared" si="37"/>
        <v>0</v>
      </c>
      <c r="Y120" s="233"/>
      <c r="Z120" s="233"/>
      <c r="AA120" s="233"/>
      <c r="AB120" s="233">
        <f t="shared" si="38"/>
        <v>0</v>
      </c>
      <c r="AC120" s="233">
        <f t="shared" si="58"/>
        <v>10.69</v>
      </c>
      <c r="AD120" s="233"/>
      <c r="AE120" s="233"/>
      <c r="AF120" s="233"/>
      <c r="AG120" s="233">
        <f t="shared" si="59"/>
        <v>0</v>
      </c>
      <c r="AH120" s="233"/>
      <c r="AI120" s="233"/>
      <c r="AJ120" s="233"/>
      <c r="AK120" s="233">
        <f t="shared" si="60"/>
        <v>0</v>
      </c>
      <c r="AL120" s="233"/>
      <c r="AM120" s="233"/>
      <c r="AN120" s="233"/>
      <c r="AO120" s="233">
        <f t="shared" si="42"/>
        <v>0</v>
      </c>
      <c r="AP120" s="233"/>
      <c r="AQ120" s="233"/>
      <c r="AR120" s="233"/>
      <c r="AS120" s="339">
        <f t="shared" si="43"/>
        <v>0</v>
      </c>
      <c r="AT120" s="233"/>
      <c r="AU120" s="233"/>
      <c r="AV120" s="233"/>
      <c r="AW120" s="260">
        <f t="shared" si="44"/>
        <v>0</v>
      </c>
      <c r="AX120" s="235" t="s">
        <v>1209</v>
      </c>
      <c r="AY120" s="236" t="s">
        <v>1210</v>
      </c>
      <c r="AZ120" s="236" t="s">
        <v>1211</v>
      </c>
      <c r="BA120" s="229" t="s">
        <v>1212</v>
      </c>
      <c r="BB120" s="231">
        <v>0</v>
      </c>
      <c r="BC120" s="231">
        <v>4</v>
      </c>
      <c r="BD120" s="237" t="str">
        <f t="shared" si="45"/>
        <v>Montañoso (Pendientes naturales del terreno mayores a 25%)</v>
      </c>
      <c r="BE120" s="231">
        <v>1</v>
      </c>
      <c r="BF120" s="237" t="str">
        <f>VLOOKUP(BE120,'Códigos 2'!$A$1:$B$12,2,FALSE)</f>
        <v xml:space="preserve"> Carpeta Asfáltica (CA)</v>
      </c>
      <c r="BG120" s="238">
        <v>2</v>
      </c>
      <c r="BH120" s="239">
        <v>6</v>
      </c>
      <c r="BI120" s="231">
        <v>0</v>
      </c>
      <c r="BJ120" s="231" t="str">
        <f t="shared" si="46"/>
        <v>No existe</v>
      </c>
      <c r="BK120" s="240">
        <v>0</v>
      </c>
      <c r="BL120" s="231">
        <v>45</v>
      </c>
      <c r="BM120" s="231"/>
      <c r="BN120" s="231">
        <v>3</v>
      </c>
      <c r="BO120" s="237" t="str">
        <f t="shared" si="47"/>
        <v>Alineamiento algo sinuoso, pero con curvas cerradas que son aparentes y consistentes con las gradientes y las demás características del camino y del terreno que se atraviesa.</v>
      </c>
      <c r="BP120" s="231">
        <v>1</v>
      </c>
      <c r="BQ120" s="237" t="str">
        <f t="shared" si="48"/>
        <v xml:space="preserve">Pendientes sostenidas en exceso del 7% en casi todo el tramo. </v>
      </c>
      <c r="BR120" s="231">
        <v>1</v>
      </c>
      <c r="BS120" s="231">
        <v>0</v>
      </c>
      <c r="BT120" s="237" t="b">
        <f t="shared" si="56"/>
        <v>0</v>
      </c>
      <c r="BU120" s="231">
        <v>5</v>
      </c>
      <c r="BV120" s="237" t="str">
        <f t="shared" si="50"/>
        <v xml:space="preserve">Las señales son completamente adecuadas en número y ubicación, </v>
      </c>
      <c r="BW120" s="231">
        <v>4</v>
      </c>
      <c r="BX120" s="237" t="str">
        <f t="shared" si="51"/>
        <v>La mayoría de las alcantarillas y cunetas aparentemente funcionan bien, pero existen indicaciones en algunos sitios de que el agua se estanca.</v>
      </c>
      <c r="BY120" s="231">
        <v>4</v>
      </c>
      <c r="BZ120" s="237" t="str">
        <f t="shared" si="52"/>
        <v>Superficie generalmente lisa, pero con unas pequeñas corrugaciones u otras irregularidades aisladas, o con baches pequeños superficiales.</v>
      </c>
      <c r="CA120" s="231">
        <v>5</v>
      </c>
      <c r="CB120" s="237" t="str">
        <f t="shared" si="53"/>
        <v>No existen evidencias de fallas en la estructura del pavimento, con la posible excepción de algunas en la superficie de ruedo.</v>
      </c>
      <c r="CC120" s="231">
        <f t="shared" si="54"/>
        <v>0</v>
      </c>
      <c r="CD120" s="229" t="s">
        <v>1213</v>
      </c>
      <c r="CE120" s="229" t="s">
        <v>555</v>
      </c>
      <c r="CF120" s="270" t="s">
        <v>1214</v>
      </c>
    </row>
    <row r="121" spans="1:84" ht="69.95" customHeight="1" thickBot="1" x14ac:dyDescent="0.2">
      <c r="A121" s="217"/>
      <c r="B121" s="269">
        <v>10822</v>
      </c>
      <c r="C121" s="231">
        <v>1</v>
      </c>
      <c r="D121" s="231">
        <v>1</v>
      </c>
      <c r="E121" s="232">
        <v>4</v>
      </c>
      <c r="F121" s="231">
        <v>4</v>
      </c>
      <c r="G121" s="231">
        <v>137</v>
      </c>
      <c r="H121" s="230" t="str">
        <f t="shared" si="61"/>
        <v>Secundaria</v>
      </c>
      <c r="I121" s="230">
        <v>3</v>
      </c>
      <c r="J121" s="229" t="str">
        <f t="shared" si="33"/>
        <v>Conectores de Integración Territorial</v>
      </c>
      <c r="K121" s="260">
        <f t="shared" si="34"/>
        <v>4.3849999999999998</v>
      </c>
      <c r="L121" s="234">
        <f>L120+K121</f>
        <v>15.074999999999999</v>
      </c>
      <c r="M121" s="233"/>
      <c r="N121" s="233"/>
      <c r="O121" s="233"/>
      <c r="P121" s="260">
        <f t="shared" si="35"/>
        <v>0</v>
      </c>
      <c r="Q121" s="233">
        <v>4.3849999999999998</v>
      </c>
      <c r="R121" s="233"/>
      <c r="S121" s="233"/>
      <c r="T121" s="260">
        <f t="shared" si="36"/>
        <v>4.3849999999999998</v>
      </c>
      <c r="U121" s="233"/>
      <c r="V121" s="233"/>
      <c r="W121" s="233"/>
      <c r="X121" s="233">
        <f t="shared" si="37"/>
        <v>0</v>
      </c>
      <c r="Y121" s="233"/>
      <c r="Z121" s="233"/>
      <c r="AA121" s="233"/>
      <c r="AB121" s="233">
        <f t="shared" si="38"/>
        <v>0</v>
      </c>
      <c r="AC121" s="233">
        <f t="shared" si="58"/>
        <v>4.3849999999999998</v>
      </c>
      <c r="AD121" s="233"/>
      <c r="AE121" s="233"/>
      <c r="AF121" s="233"/>
      <c r="AG121" s="233">
        <f t="shared" si="59"/>
        <v>0</v>
      </c>
      <c r="AH121" s="233"/>
      <c r="AI121" s="233"/>
      <c r="AJ121" s="233"/>
      <c r="AK121" s="233">
        <f t="shared" si="60"/>
        <v>0</v>
      </c>
      <c r="AL121" s="233"/>
      <c r="AM121" s="233"/>
      <c r="AN121" s="233"/>
      <c r="AO121" s="233">
        <f t="shared" si="42"/>
        <v>0</v>
      </c>
      <c r="AP121" s="233"/>
      <c r="AQ121" s="233"/>
      <c r="AR121" s="233"/>
      <c r="AS121" s="339">
        <f t="shared" si="43"/>
        <v>0</v>
      </c>
      <c r="AT121" s="233"/>
      <c r="AU121" s="233"/>
      <c r="AV121" s="233"/>
      <c r="AW121" s="260">
        <f t="shared" si="44"/>
        <v>0</v>
      </c>
      <c r="AX121" s="235" t="s">
        <v>1215</v>
      </c>
      <c r="AY121" s="236" t="s">
        <v>1216</v>
      </c>
      <c r="AZ121" s="236" t="s">
        <v>1211</v>
      </c>
      <c r="BA121" s="229" t="s">
        <v>1217</v>
      </c>
      <c r="BB121" s="231">
        <v>0</v>
      </c>
      <c r="BC121" s="231">
        <v>4</v>
      </c>
      <c r="BD121" s="237" t="str">
        <f t="shared" si="45"/>
        <v>Montañoso (Pendientes naturales del terreno mayores a 25%)</v>
      </c>
      <c r="BE121" s="231">
        <v>1</v>
      </c>
      <c r="BF121" s="237" t="str">
        <f>VLOOKUP(BE121,'Códigos 2'!$A$1:$B$12,2,FALSE)</f>
        <v xml:space="preserve"> Carpeta Asfáltica (CA)</v>
      </c>
      <c r="BG121" s="238">
        <v>2</v>
      </c>
      <c r="BH121" s="239">
        <v>6.3</v>
      </c>
      <c r="BI121" s="231">
        <v>0</v>
      </c>
      <c r="BJ121" s="231" t="str">
        <f t="shared" si="46"/>
        <v>No existe</v>
      </c>
      <c r="BK121" s="240">
        <v>0</v>
      </c>
      <c r="BL121" s="231">
        <v>40</v>
      </c>
      <c r="BM121" s="231"/>
      <c r="BN121" s="231">
        <v>3</v>
      </c>
      <c r="BO121" s="237" t="str">
        <f t="shared" si="47"/>
        <v>Alineamiento algo sinuoso, pero con curvas cerradas que son aparentes y consistentes con las gradientes y las demás características del camino y del terreno que se atraviesa.</v>
      </c>
      <c r="BP121" s="231">
        <v>1</v>
      </c>
      <c r="BQ121" s="237" t="str">
        <f t="shared" si="48"/>
        <v xml:space="preserve">Pendientes sostenidas en exceso del 7% en casi todo el tramo. </v>
      </c>
      <c r="BR121" s="231">
        <v>1</v>
      </c>
      <c r="BS121" s="231">
        <v>0</v>
      </c>
      <c r="BT121" s="237" t="b">
        <f t="shared" si="56"/>
        <v>0</v>
      </c>
      <c r="BU121" s="231">
        <v>2</v>
      </c>
      <c r="BV121" s="237" t="str">
        <f t="shared" si="50"/>
        <v>Existen muy pocas señales</v>
      </c>
      <c r="BW121" s="231">
        <v>5</v>
      </c>
      <c r="BX121" s="237" t="str">
        <f t="shared" si="51"/>
        <v>Todas las alcantarillas y cunetas están bastante limpias y funcionan debidamente.</v>
      </c>
      <c r="BY121" s="231">
        <v>5</v>
      </c>
      <c r="BZ121" s="237" t="str">
        <f t="shared" si="52"/>
        <v>Superficie lisa, sin baches ni irregularidades notables.</v>
      </c>
      <c r="CA121" s="231">
        <v>5</v>
      </c>
      <c r="CB121" s="237" t="str">
        <f t="shared" si="53"/>
        <v>No existen evidencias de fallas en la estructura del pavimento, con la posible excepción de algunas en la superficie de ruedo.</v>
      </c>
      <c r="CC121" s="231">
        <f t="shared" si="54"/>
        <v>0</v>
      </c>
      <c r="CD121" s="229" t="s">
        <v>1218</v>
      </c>
      <c r="CE121" s="229" t="s">
        <v>555</v>
      </c>
      <c r="CF121" s="270" t="s">
        <v>1219</v>
      </c>
    </row>
    <row r="122" spans="1:84" ht="69.95" customHeight="1" thickBot="1" x14ac:dyDescent="0.2">
      <c r="A122" s="217"/>
      <c r="B122" s="269">
        <v>10831</v>
      </c>
      <c r="C122" s="231">
        <v>10</v>
      </c>
      <c r="D122" s="231">
        <v>1</v>
      </c>
      <c r="E122" s="232" t="s">
        <v>202</v>
      </c>
      <c r="F122" s="231">
        <v>3</v>
      </c>
      <c r="G122" s="231">
        <v>244</v>
      </c>
      <c r="H122" s="230" t="str">
        <f t="shared" si="61"/>
        <v>Secundaria</v>
      </c>
      <c r="I122" s="230">
        <v>3</v>
      </c>
      <c r="J122" s="229" t="str">
        <f t="shared" si="33"/>
        <v>Conectores de Integración Territorial</v>
      </c>
      <c r="K122" s="260">
        <f t="shared" si="34"/>
        <v>5.8</v>
      </c>
      <c r="L122" s="234">
        <f>K122</f>
        <v>5.8</v>
      </c>
      <c r="M122" s="233"/>
      <c r="N122" s="233"/>
      <c r="O122" s="233"/>
      <c r="P122" s="260">
        <f t="shared" si="35"/>
        <v>0</v>
      </c>
      <c r="Q122" s="233">
        <v>5.8</v>
      </c>
      <c r="R122" s="233"/>
      <c r="S122" s="233"/>
      <c r="T122" s="260">
        <f t="shared" si="36"/>
        <v>5.8</v>
      </c>
      <c r="U122" s="233"/>
      <c r="V122" s="233"/>
      <c r="W122" s="233"/>
      <c r="X122" s="233">
        <f t="shared" si="37"/>
        <v>0</v>
      </c>
      <c r="Y122" s="233"/>
      <c r="Z122" s="233"/>
      <c r="AA122" s="233"/>
      <c r="AB122" s="233">
        <f t="shared" si="38"/>
        <v>0</v>
      </c>
      <c r="AC122" s="233">
        <f t="shared" si="58"/>
        <v>5.8</v>
      </c>
      <c r="AD122" s="233"/>
      <c r="AE122" s="233"/>
      <c r="AF122" s="233"/>
      <c r="AG122" s="233">
        <f t="shared" si="59"/>
        <v>0</v>
      </c>
      <c r="AH122" s="233"/>
      <c r="AI122" s="233"/>
      <c r="AJ122" s="233"/>
      <c r="AK122" s="233">
        <f t="shared" si="60"/>
        <v>0</v>
      </c>
      <c r="AL122" s="233"/>
      <c r="AM122" s="233"/>
      <c r="AN122" s="233"/>
      <c r="AO122" s="233">
        <f t="shared" si="42"/>
        <v>0</v>
      </c>
      <c r="AP122" s="233"/>
      <c r="AQ122" s="233"/>
      <c r="AR122" s="233"/>
      <c r="AS122" s="339">
        <f t="shared" si="43"/>
        <v>0</v>
      </c>
      <c r="AT122" s="233"/>
      <c r="AU122" s="233"/>
      <c r="AV122" s="233"/>
      <c r="AW122" s="260">
        <f t="shared" si="44"/>
        <v>0</v>
      </c>
      <c r="AX122" s="235" t="s">
        <v>2173</v>
      </c>
      <c r="AY122" s="236" t="s">
        <v>1160</v>
      </c>
      <c r="AZ122" s="236" t="s">
        <v>193</v>
      </c>
      <c r="BA122" s="229" t="s">
        <v>2174</v>
      </c>
      <c r="BB122" s="231">
        <v>0</v>
      </c>
      <c r="BC122" s="231">
        <v>3</v>
      </c>
      <c r="BD122" s="237" t="str">
        <f t="shared" si="45"/>
        <v>Muy Ondulado (Pendientes naturales del terreno entre 15 y 25%)</v>
      </c>
      <c r="BE122" s="231">
        <v>1</v>
      </c>
      <c r="BF122" s="237" t="str">
        <f>VLOOKUP(BE122,'Códigos 2'!$A$1:$B$12,2,FALSE)</f>
        <v xml:space="preserve"> Carpeta Asfáltica (CA)</v>
      </c>
      <c r="BG122" s="238">
        <v>2</v>
      </c>
      <c r="BH122" s="239">
        <v>5.6</v>
      </c>
      <c r="BI122" s="231">
        <v>0</v>
      </c>
      <c r="BJ122" s="231" t="str">
        <f t="shared" si="46"/>
        <v>No existe</v>
      </c>
      <c r="BK122" s="240">
        <v>0</v>
      </c>
      <c r="BL122" s="231">
        <v>40</v>
      </c>
      <c r="BM122" s="231"/>
      <c r="BN122" s="231">
        <v>3</v>
      </c>
      <c r="BO122" s="237" t="str">
        <f t="shared" si="47"/>
        <v>Alineamiento algo sinuoso, pero con curvas cerradas que son aparentes y consistentes con las gradientes y las demás características del camino y del terreno que se atraviesa.</v>
      </c>
      <c r="BP122" s="231">
        <v>1</v>
      </c>
      <c r="BQ122" s="237" t="str">
        <f t="shared" si="48"/>
        <v xml:space="preserve">Pendientes sostenidas en exceso del 7% en casi todo el tramo. </v>
      </c>
      <c r="BR122" s="231">
        <v>1</v>
      </c>
      <c r="BS122" s="231">
        <v>0</v>
      </c>
      <c r="BT122" s="237" t="b">
        <f t="shared" si="56"/>
        <v>0</v>
      </c>
      <c r="BU122" s="231">
        <v>5</v>
      </c>
      <c r="BV122" s="237" t="str">
        <f t="shared" si="50"/>
        <v xml:space="preserve">Las señales son completamente adecuadas en número y ubicación, </v>
      </c>
      <c r="BW122" s="231">
        <v>5</v>
      </c>
      <c r="BX122" s="237" t="str">
        <f t="shared" si="51"/>
        <v>Todas las alcantarillas y cunetas están bastante limpias y funcionan debidamente.</v>
      </c>
      <c r="BY122" s="231">
        <v>5</v>
      </c>
      <c r="BZ122" s="237" t="str">
        <f t="shared" si="52"/>
        <v>Superficie lisa, sin baches ni irregularidades notables.</v>
      </c>
      <c r="CA122" s="231">
        <v>5</v>
      </c>
      <c r="CB122" s="237" t="str">
        <f t="shared" si="53"/>
        <v>No existen evidencias de fallas en la estructura del pavimento, con la posible excepción de algunas en la superficie de ruedo.</v>
      </c>
      <c r="CC122" s="231">
        <f t="shared" si="54"/>
        <v>0</v>
      </c>
      <c r="CD122" s="229" t="s">
        <v>2175</v>
      </c>
      <c r="CE122" s="229" t="s">
        <v>1903</v>
      </c>
      <c r="CF122" s="270" t="s">
        <v>2176</v>
      </c>
    </row>
    <row r="123" spans="1:84" ht="69.95" customHeight="1" thickBot="1" x14ac:dyDescent="0.2">
      <c r="A123" s="217"/>
      <c r="B123" s="269">
        <v>10832</v>
      </c>
      <c r="C123" s="231">
        <v>10</v>
      </c>
      <c r="D123" s="231">
        <v>1</v>
      </c>
      <c r="E123" s="232" t="s">
        <v>202</v>
      </c>
      <c r="F123" s="231">
        <v>6</v>
      </c>
      <c r="G123" s="231">
        <v>244</v>
      </c>
      <c r="H123" s="230" t="str">
        <f t="shared" si="61"/>
        <v>Secundaria</v>
      </c>
      <c r="I123" s="230">
        <v>3</v>
      </c>
      <c r="J123" s="229" t="str">
        <f t="shared" si="33"/>
        <v>Conectores de Integración Territorial</v>
      </c>
      <c r="K123" s="260">
        <f t="shared" si="34"/>
        <v>15.865</v>
      </c>
      <c r="L123" s="234">
        <f>L122+K123</f>
        <v>21.664999999999999</v>
      </c>
      <c r="M123" s="233"/>
      <c r="N123" s="233"/>
      <c r="O123" s="233"/>
      <c r="P123" s="260">
        <f t="shared" si="35"/>
        <v>0</v>
      </c>
      <c r="Q123" s="233">
        <v>15.865</v>
      </c>
      <c r="R123" s="233"/>
      <c r="S123" s="233"/>
      <c r="T123" s="260">
        <f t="shared" si="36"/>
        <v>15.865</v>
      </c>
      <c r="U123" s="233"/>
      <c r="V123" s="233"/>
      <c r="W123" s="233"/>
      <c r="X123" s="233">
        <f t="shared" si="37"/>
        <v>0</v>
      </c>
      <c r="Y123" s="233"/>
      <c r="Z123" s="233"/>
      <c r="AA123" s="233"/>
      <c r="AB123" s="233">
        <f t="shared" si="38"/>
        <v>0</v>
      </c>
      <c r="AC123" s="233">
        <f t="shared" si="58"/>
        <v>15.865</v>
      </c>
      <c r="AD123" s="233"/>
      <c r="AE123" s="233"/>
      <c r="AF123" s="233"/>
      <c r="AG123" s="233">
        <f t="shared" si="59"/>
        <v>0</v>
      </c>
      <c r="AH123" s="233"/>
      <c r="AI123" s="233"/>
      <c r="AJ123" s="233"/>
      <c r="AK123" s="233">
        <f t="shared" si="60"/>
        <v>0</v>
      </c>
      <c r="AL123" s="233"/>
      <c r="AM123" s="233"/>
      <c r="AN123" s="233"/>
      <c r="AO123" s="233">
        <f t="shared" si="42"/>
        <v>0</v>
      </c>
      <c r="AP123" s="233"/>
      <c r="AQ123" s="233"/>
      <c r="AR123" s="233"/>
      <c r="AS123" s="339">
        <f t="shared" si="43"/>
        <v>0</v>
      </c>
      <c r="AT123" s="233"/>
      <c r="AU123" s="233"/>
      <c r="AV123" s="233"/>
      <c r="AW123" s="260">
        <f t="shared" si="44"/>
        <v>0</v>
      </c>
      <c r="AX123" s="235" t="s">
        <v>2177</v>
      </c>
      <c r="AY123" s="236" t="s">
        <v>1160</v>
      </c>
      <c r="AZ123" s="236" t="s">
        <v>193</v>
      </c>
      <c r="BA123" s="229" t="s">
        <v>927</v>
      </c>
      <c r="BB123" s="231">
        <v>1</v>
      </c>
      <c r="BC123" s="231">
        <v>3</v>
      </c>
      <c r="BD123" s="237" t="str">
        <f t="shared" si="45"/>
        <v>Muy Ondulado (Pendientes naturales del terreno entre 15 y 25%)</v>
      </c>
      <c r="BE123" s="231">
        <v>1</v>
      </c>
      <c r="BF123" s="237" t="str">
        <f>VLOOKUP(BE123,'Códigos 2'!$A$1:$B$12,2,FALSE)</f>
        <v xml:space="preserve"> Carpeta Asfáltica (CA)</v>
      </c>
      <c r="BG123" s="238">
        <v>2</v>
      </c>
      <c r="BH123" s="239">
        <v>5.6</v>
      </c>
      <c r="BI123" s="231">
        <v>0</v>
      </c>
      <c r="BJ123" s="231" t="str">
        <f t="shared" si="46"/>
        <v>No existe</v>
      </c>
      <c r="BK123" s="240">
        <v>0</v>
      </c>
      <c r="BL123" s="231">
        <v>45</v>
      </c>
      <c r="BM123" s="231"/>
      <c r="BN123" s="231">
        <v>2</v>
      </c>
      <c r="BO123" s="237" t="str">
        <f t="shared" si="47"/>
        <v>Curvas cerradas frecuentes y, por lo general, inconsistentes con el terreno y la clase de carretera.</v>
      </c>
      <c r="BP123" s="231">
        <v>1</v>
      </c>
      <c r="BQ123" s="237" t="str">
        <f t="shared" si="48"/>
        <v xml:space="preserve">Pendientes sostenidas en exceso del 7% en casi todo el tramo. </v>
      </c>
      <c r="BR123" s="231">
        <v>1</v>
      </c>
      <c r="BS123" s="231">
        <v>0</v>
      </c>
      <c r="BT123" s="237" t="b">
        <f t="shared" si="56"/>
        <v>0</v>
      </c>
      <c r="BU123" s="231">
        <v>5</v>
      </c>
      <c r="BV123" s="237" t="str">
        <f t="shared" si="50"/>
        <v xml:space="preserve">Las señales son completamente adecuadas en número y ubicación, </v>
      </c>
      <c r="BW123" s="231">
        <v>4</v>
      </c>
      <c r="BX123" s="237" t="str">
        <f t="shared" si="51"/>
        <v>La mayoría de las alcantarillas y cunetas aparentemente funcionan bien, pero existen indicaciones en algunos sitios de que el agua se estanca.</v>
      </c>
      <c r="BY123" s="231">
        <v>5</v>
      </c>
      <c r="BZ123" s="237" t="str">
        <f t="shared" si="52"/>
        <v>Superficie lisa, sin baches ni irregularidades notables.</v>
      </c>
      <c r="CA123" s="231">
        <v>5</v>
      </c>
      <c r="CB123" s="237" t="str">
        <f t="shared" si="53"/>
        <v>No existen evidencias de fallas en la estructura del pavimento, con la posible excepción de algunas en la superficie de ruedo.</v>
      </c>
      <c r="CC123" s="231">
        <f t="shared" si="54"/>
        <v>0</v>
      </c>
      <c r="CD123" s="229" t="s">
        <v>2178</v>
      </c>
      <c r="CE123" s="229" t="s">
        <v>1903</v>
      </c>
      <c r="CF123" s="270" t="s">
        <v>2179</v>
      </c>
    </row>
    <row r="124" spans="1:84" ht="69.95" customHeight="1" thickBot="1" x14ac:dyDescent="0.2">
      <c r="A124" s="217"/>
      <c r="B124" s="269">
        <v>10840</v>
      </c>
      <c r="C124" s="231">
        <v>10</v>
      </c>
      <c r="D124" s="231">
        <v>1</v>
      </c>
      <c r="E124" s="232" t="s">
        <v>202</v>
      </c>
      <c r="F124" s="231">
        <v>7</v>
      </c>
      <c r="G124" s="231">
        <v>330</v>
      </c>
      <c r="H124" s="230" t="str">
        <f>IF(G124&lt;100,"Primaria",IF(AND(G117&gt;39,G117&lt;300),"Secundaria",IF(AND(G117&gt;299),"Terciaria")))</f>
        <v>Terciaria</v>
      </c>
      <c r="I124" s="230">
        <v>3</v>
      </c>
      <c r="J124" s="229" t="str">
        <f t="shared" si="33"/>
        <v>Conectores de Integración Territorial</v>
      </c>
      <c r="K124" s="260">
        <f t="shared" si="34"/>
        <v>9.7050000000000001</v>
      </c>
      <c r="L124" s="234">
        <f>K124</f>
        <v>9.7050000000000001</v>
      </c>
      <c r="M124" s="233"/>
      <c r="N124" s="233"/>
      <c r="O124" s="233"/>
      <c r="P124" s="260">
        <f t="shared" si="35"/>
        <v>0</v>
      </c>
      <c r="Q124" s="233">
        <v>9.7050000000000001</v>
      </c>
      <c r="R124" s="233"/>
      <c r="S124" s="233"/>
      <c r="T124" s="260">
        <f t="shared" si="36"/>
        <v>9.7050000000000001</v>
      </c>
      <c r="U124" s="233"/>
      <c r="V124" s="233"/>
      <c r="W124" s="233"/>
      <c r="X124" s="233">
        <f t="shared" si="37"/>
        <v>0</v>
      </c>
      <c r="Y124" s="233"/>
      <c r="Z124" s="233"/>
      <c r="AA124" s="233"/>
      <c r="AB124" s="233">
        <f t="shared" si="38"/>
        <v>0</v>
      </c>
      <c r="AC124" s="233">
        <f t="shared" si="58"/>
        <v>9.7050000000000001</v>
      </c>
      <c r="AD124" s="233"/>
      <c r="AE124" s="233"/>
      <c r="AF124" s="233"/>
      <c r="AG124" s="233">
        <f t="shared" si="59"/>
        <v>0</v>
      </c>
      <c r="AH124" s="233"/>
      <c r="AI124" s="233"/>
      <c r="AJ124" s="233"/>
      <c r="AK124" s="233">
        <f t="shared" si="60"/>
        <v>0</v>
      </c>
      <c r="AL124" s="233"/>
      <c r="AM124" s="233"/>
      <c r="AN124" s="233"/>
      <c r="AO124" s="233">
        <f t="shared" si="42"/>
        <v>0</v>
      </c>
      <c r="AP124" s="233"/>
      <c r="AQ124" s="233"/>
      <c r="AR124" s="233"/>
      <c r="AS124" s="339">
        <f t="shared" si="43"/>
        <v>0</v>
      </c>
      <c r="AT124" s="233"/>
      <c r="AU124" s="233"/>
      <c r="AV124" s="233"/>
      <c r="AW124" s="260">
        <f t="shared" si="44"/>
        <v>0</v>
      </c>
      <c r="AX124" s="235" t="s">
        <v>2497</v>
      </c>
      <c r="AY124" s="236" t="s">
        <v>1593</v>
      </c>
      <c r="AZ124" s="236" t="s">
        <v>193</v>
      </c>
      <c r="BA124" s="229" t="s">
        <v>2498</v>
      </c>
      <c r="BB124" s="231">
        <v>3</v>
      </c>
      <c r="BC124" s="231">
        <v>3</v>
      </c>
      <c r="BD124" s="237" t="str">
        <f t="shared" si="45"/>
        <v>Muy Ondulado (Pendientes naturales del terreno entre 15 y 25%)</v>
      </c>
      <c r="BE124" s="231">
        <v>1</v>
      </c>
      <c r="BF124" s="237" t="str">
        <f>VLOOKUP(BE124,'Códigos 2'!$A$1:$B$12,2,FALSE)</f>
        <v xml:space="preserve"> Carpeta Asfáltica (CA)</v>
      </c>
      <c r="BG124" s="238">
        <v>2</v>
      </c>
      <c r="BH124" s="239">
        <v>5.0999999999999996</v>
      </c>
      <c r="BI124" s="231">
        <v>0</v>
      </c>
      <c r="BJ124" s="231" t="str">
        <f t="shared" si="46"/>
        <v>No existe</v>
      </c>
      <c r="BK124" s="240">
        <v>0</v>
      </c>
      <c r="BL124" s="231">
        <v>40</v>
      </c>
      <c r="BM124" s="231">
        <v>438</v>
      </c>
      <c r="BN124" s="231">
        <v>3</v>
      </c>
      <c r="BO124" s="237" t="str">
        <f t="shared" si="47"/>
        <v>Alineamiento algo sinuoso, pero con curvas cerradas que son aparentes y consistentes con las gradientes y las demás características del camino y del terreno que se atraviesa.</v>
      </c>
      <c r="BP124" s="231">
        <v>2</v>
      </c>
      <c r="BQ124" s="237" t="str">
        <f t="shared" si="48"/>
        <v>Pendientes sostenidas entre 5 y 8% sobre una buena parte del tramo, condición que afecta en forma marcada la velocidad de recorrido y, cuando hay bastante tránsito, provoca frecuentes colas de vehículos detrás de los vehículos pesados.</v>
      </c>
      <c r="BR124" s="231">
        <v>1</v>
      </c>
      <c r="BS124" s="231">
        <v>0</v>
      </c>
      <c r="BT124" s="237" t="b">
        <f t="shared" si="56"/>
        <v>0</v>
      </c>
      <c r="BU124" s="231">
        <v>3</v>
      </c>
      <c r="BV124" s="237" t="str">
        <f t="shared" si="50"/>
        <v>El señalamiento es regular en cuanto a cantidad y ubicación, siendo notable la falta de algunas señales de precaución y de guía.</v>
      </c>
      <c r="BW124" s="231">
        <v>4</v>
      </c>
      <c r="BX124" s="237" t="str">
        <f t="shared" si="51"/>
        <v>La mayoría de las alcantarillas y cunetas aparentemente funcionan bien, pero existen indicaciones en algunos sitios de que el agua se estanca.</v>
      </c>
      <c r="BY124" s="231">
        <v>5</v>
      </c>
      <c r="BZ124" s="237" t="str">
        <f t="shared" si="52"/>
        <v>Superficie lisa, sin baches ni irregularidades notables.</v>
      </c>
      <c r="CA124" s="231">
        <v>5</v>
      </c>
      <c r="CB124" s="237" t="str">
        <f t="shared" si="53"/>
        <v>No existen evidencias de fallas en la estructura del pavimento, con la posible excepción de algunas en la superficie de ruedo.</v>
      </c>
      <c r="CC124" s="231">
        <f t="shared" si="54"/>
        <v>1.5515383500000002</v>
      </c>
      <c r="CD124" s="229"/>
      <c r="CE124" s="229"/>
      <c r="CF124" s="270" t="s">
        <v>2499</v>
      </c>
    </row>
    <row r="125" spans="1:84" ht="69.95" customHeight="1" thickBot="1" x14ac:dyDescent="0.2">
      <c r="A125" s="217"/>
      <c r="B125" s="269">
        <v>10851</v>
      </c>
      <c r="C125" s="231">
        <v>10</v>
      </c>
      <c r="D125" s="231">
        <v>1</v>
      </c>
      <c r="E125" s="232" t="s">
        <v>202</v>
      </c>
      <c r="F125" s="231">
        <v>6</v>
      </c>
      <c r="G125" s="231">
        <v>329</v>
      </c>
      <c r="H125" s="230" t="s">
        <v>2476</v>
      </c>
      <c r="I125" s="230">
        <v>4</v>
      </c>
      <c r="J125" s="229" t="str">
        <f t="shared" si="33"/>
        <v>Red Básica de Accesso</v>
      </c>
      <c r="K125" s="260">
        <f t="shared" si="34"/>
        <v>2.71</v>
      </c>
      <c r="L125" s="234">
        <f>K125</f>
        <v>2.71</v>
      </c>
      <c r="M125" s="233"/>
      <c r="N125" s="233"/>
      <c r="O125" s="233"/>
      <c r="P125" s="260">
        <f t="shared" si="35"/>
        <v>0</v>
      </c>
      <c r="Q125" s="233">
        <v>2.71</v>
      </c>
      <c r="R125" s="233"/>
      <c r="S125" s="233"/>
      <c r="T125" s="260">
        <f t="shared" si="36"/>
        <v>2.71</v>
      </c>
      <c r="U125" s="233"/>
      <c r="V125" s="233"/>
      <c r="W125" s="233"/>
      <c r="X125" s="233">
        <f t="shared" si="37"/>
        <v>0</v>
      </c>
      <c r="Y125" s="233"/>
      <c r="Z125" s="233"/>
      <c r="AA125" s="233"/>
      <c r="AB125" s="233">
        <f t="shared" si="38"/>
        <v>0</v>
      </c>
      <c r="AC125" s="233">
        <f t="shared" si="58"/>
        <v>2.71</v>
      </c>
      <c r="AD125" s="233"/>
      <c r="AE125" s="233"/>
      <c r="AF125" s="233"/>
      <c r="AG125" s="233">
        <f t="shared" si="59"/>
        <v>0</v>
      </c>
      <c r="AH125" s="233"/>
      <c r="AI125" s="233"/>
      <c r="AJ125" s="233"/>
      <c r="AK125" s="233">
        <f t="shared" si="60"/>
        <v>0</v>
      </c>
      <c r="AL125" s="233"/>
      <c r="AM125" s="233"/>
      <c r="AN125" s="233"/>
      <c r="AO125" s="233">
        <f t="shared" si="42"/>
        <v>0</v>
      </c>
      <c r="AP125" s="233"/>
      <c r="AQ125" s="233"/>
      <c r="AR125" s="233"/>
      <c r="AS125" s="339">
        <f t="shared" si="43"/>
        <v>0</v>
      </c>
      <c r="AT125" s="233"/>
      <c r="AU125" s="233"/>
      <c r="AV125" s="233"/>
      <c r="AW125" s="260">
        <f t="shared" si="44"/>
        <v>0</v>
      </c>
      <c r="AX125" s="235" t="s">
        <v>2491</v>
      </c>
      <c r="AY125" s="244" t="s">
        <v>2393</v>
      </c>
      <c r="AZ125" s="244" t="s">
        <v>1080</v>
      </c>
      <c r="BA125" s="251" t="s">
        <v>2492</v>
      </c>
      <c r="BB125" s="231">
        <v>0</v>
      </c>
      <c r="BC125" s="231">
        <v>3</v>
      </c>
      <c r="BD125" s="237" t="str">
        <f t="shared" si="45"/>
        <v>Muy Ondulado (Pendientes naturales del terreno entre 15 y 25%)</v>
      </c>
      <c r="BE125" s="231">
        <v>1</v>
      </c>
      <c r="BF125" s="237" t="str">
        <f>VLOOKUP(BE125,'Códigos 2'!$A$1:$B$12,2,FALSE)</f>
        <v xml:space="preserve"> Carpeta Asfáltica (CA)</v>
      </c>
      <c r="BG125" s="238">
        <v>2</v>
      </c>
      <c r="BH125" s="239">
        <v>5.6</v>
      </c>
      <c r="BI125" s="231">
        <v>0</v>
      </c>
      <c r="BJ125" s="231" t="str">
        <f t="shared" si="46"/>
        <v>No existe</v>
      </c>
      <c r="BK125" s="240">
        <v>0</v>
      </c>
      <c r="BL125" s="231">
        <v>45</v>
      </c>
      <c r="BM125" s="231">
        <v>973</v>
      </c>
      <c r="BN125" s="231">
        <v>3</v>
      </c>
      <c r="BO125" s="237" t="str">
        <f t="shared" si="47"/>
        <v>Alineamiento algo sinuoso, pero con curvas cerradas que son aparentes y consistentes con las gradientes y las demás características del camino y del terreno que se atraviesa.</v>
      </c>
      <c r="BP125" s="231">
        <v>1</v>
      </c>
      <c r="BQ125" s="237" t="str">
        <f t="shared" si="48"/>
        <v xml:space="preserve">Pendientes sostenidas en exceso del 7% en casi todo el tramo. </v>
      </c>
      <c r="BR125" s="231">
        <v>1</v>
      </c>
      <c r="BS125" s="231">
        <v>0</v>
      </c>
      <c r="BT125" s="237" t="b">
        <f t="shared" si="56"/>
        <v>0</v>
      </c>
      <c r="BU125" s="231">
        <v>5</v>
      </c>
      <c r="BV125" s="237" t="str">
        <f t="shared" si="50"/>
        <v xml:space="preserve">Las señales son completamente adecuadas en número y ubicación, </v>
      </c>
      <c r="BW125" s="231">
        <v>5</v>
      </c>
      <c r="BX125" s="237" t="str">
        <f t="shared" si="51"/>
        <v>Todas las alcantarillas y cunetas están bastante limpias y funcionan debidamente.</v>
      </c>
      <c r="BY125" s="231">
        <v>5</v>
      </c>
      <c r="BZ125" s="237" t="str">
        <f t="shared" si="52"/>
        <v>Superficie lisa, sin baches ni irregularidades notables.</v>
      </c>
      <c r="CA125" s="231">
        <v>5</v>
      </c>
      <c r="CB125" s="237" t="str">
        <f t="shared" si="53"/>
        <v>No existen evidencias de fallas en la estructura del pavimento, con la posible excepción de algunas en la superficie de ruedo.</v>
      </c>
      <c r="CC125" s="231">
        <f t="shared" si="54"/>
        <v>0.96244294999999991</v>
      </c>
      <c r="CD125" s="229"/>
      <c r="CE125" s="229"/>
      <c r="CF125" s="270" t="s">
        <v>2493</v>
      </c>
    </row>
    <row r="126" spans="1:84" ht="69.95" customHeight="1" thickBot="1" x14ac:dyDescent="0.2">
      <c r="A126" s="217"/>
      <c r="B126" s="269">
        <v>10852</v>
      </c>
      <c r="C126" s="231">
        <v>10</v>
      </c>
      <c r="D126" s="231">
        <v>1</v>
      </c>
      <c r="E126" s="232" t="s">
        <v>202</v>
      </c>
      <c r="F126" s="231">
        <v>6</v>
      </c>
      <c r="G126" s="231">
        <v>329</v>
      </c>
      <c r="H126" s="230" t="str">
        <f>IF(G126&lt;100,"Primaria",IF(AND(G119&gt;39,G119&lt;300),"Secundaria",IF(AND(G119&gt;299),"Terciaria")))</f>
        <v>Terciaria</v>
      </c>
      <c r="I126" s="230">
        <v>4</v>
      </c>
      <c r="J126" s="229" t="str">
        <f t="shared" si="33"/>
        <v>Red Básica de Accesso</v>
      </c>
      <c r="K126" s="260">
        <f t="shared" si="34"/>
        <v>7.5500000000000007</v>
      </c>
      <c r="L126" s="234">
        <f>L125+K126</f>
        <v>10.260000000000002</v>
      </c>
      <c r="M126" s="233"/>
      <c r="N126" s="233"/>
      <c r="O126" s="233"/>
      <c r="P126" s="260">
        <f t="shared" si="35"/>
        <v>0</v>
      </c>
      <c r="Q126" s="233">
        <v>0.15</v>
      </c>
      <c r="R126" s="233"/>
      <c r="S126" s="233"/>
      <c r="T126" s="260">
        <f t="shared" si="36"/>
        <v>0.15</v>
      </c>
      <c r="U126" s="233"/>
      <c r="V126" s="233"/>
      <c r="W126" s="233"/>
      <c r="X126" s="233">
        <f t="shared" si="37"/>
        <v>0</v>
      </c>
      <c r="Y126" s="233"/>
      <c r="Z126" s="233"/>
      <c r="AA126" s="233"/>
      <c r="AB126" s="233">
        <f t="shared" si="38"/>
        <v>0</v>
      </c>
      <c r="AC126" s="233">
        <f t="shared" si="58"/>
        <v>0.15</v>
      </c>
      <c r="AD126" s="233"/>
      <c r="AE126" s="233">
        <v>7.4</v>
      </c>
      <c r="AF126" s="233"/>
      <c r="AG126" s="233">
        <f t="shared" si="59"/>
        <v>7.4</v>
      </c>
      <c r="AH126" s="233"/>
      <c r="AI126" s="233"/>
      <c r="AJ126" s="233"/>
      <c r="AK126" s="233">
        <f t="shared" si="60"/>
        <v>0</v>
      </c>
      <c r="AL126" s="233"/>
      <c r="AM126" s="233"/>
      <c r="AN126" s="233"/>
      <c r="AO126" s="233">
        <f t="shared" si="42"/>
        <v>0</v>
      </c>
      <c r="AP126" s="233"/>
      <c r="AQ126" s="233"/>
      <c r="AR126" s="233"/>
      <c r="AS126" s="339">
        <f t="shared" si="43"/>
        <v>0</v>
      </c>
      <c r="AT126" s="233"/>
      <c r="AU126" s="233"/>
      <c r="AV126" s="233"/>
      <c r="AW126" s="260">
        <f t="shared" si="44"/>
        <v>0</v>
      </c>
      <c r="AX126" s="235" t="s">
        <v>2494</v>
      </c>
      <c r="AY126" s="244" t="s">
        <v>2393</v>
      </c>
      <c r="AZ126" s="244" t="s">
        <v>1080</v>
      </c>
      <c r="BA126" s="229" t="s">
        <v>2495</v>
      </c>
      <c r="BB126" s="231">
        <v>2</v>
      </c>
      <c r="BC126" s="231">
        <v>3</v>
      </c>
      <c r="BD126" s="237" t="str">
        <f t="shared" si="45"/>
        <v>Muy Ondulado (Pendientes naturales del terreno entre 15 y 25%)</v>
      </c>
      <c r="BE126" s="231">
        <v>12</v>
      </c>
      <c r="BF126" s="237" t="str">
        <f>VLOOKUP(BE126,'Códigos 2'!$A$1:$B$12,2,FALSE)</f>
        <v>Otros</v>
      </c>
      <c r="BG126" s="238">
        <v>2</v>
      </c>
      <c r="BH126" s="239">
        <v>5.2</v>
      </c>
      <c r="BI126" s="231">
        <v>0</v>
      </c>
      <c r="BJ126" s="231" t="str">
        <f t="shared" si="46"/>
        <v>No existe</v>
      </c>
      <c r="BK126" s="240">
        <v>0</v>
      </c>
      <c r="BL126" s="231">
        <v>30</v>
      </c>
      <c r="BM126" s="231">
        <v>224</v>
      </c>
      <c r="BN126" s="231">
        <v>2</v>
      </c>
      <c r="BO126" s="237" t="str">
        <f t="shared" si="47"/>
        <v>Curvas cerradas frecuentes y, por lo general, inconsistentes con el terreno y la clase de carretera.</v>
      </c>
      <c r="BP126" s="231">
        <v>1</v>
      </c>
      <c r="BQ126" s="237" t="str">
        <f t="shared" si="48"/>
        <v xml:space="preserve">Pendientes sostenidas en exceso del 7% en casi todo el tramo. </v>
      </c>
      <c r="BR126" s="231">
        <v>1</v>
      </c>
      <c r="BS126" s="231">
        <v>0</v>
      </c>
      <c r="BT126" s="237" t="b">
        <f t="shared" si="56"/>
        <v>0</v>
      </c>
      <c r="BU126" s="231">
        <v>3</v>
      </c>
      <c r="BV126" s="237" t="str">
        <f t="shared" si="50"/>
        <v>El señalamiento es regular en cuanto a cantidad y ubicación, siendo notable la falta de algunas señales de precaución y de guía.</v>
      </c>
      <c r="BW126" s="231">
        <v>3</v>
      </c>
      <c r="BX126" s="237" t="str">
        <f t="shared" si="51"/>
        <v>Parece que algunas alcantarillas o cunetas no tienen capacidad hidráulica suficiente, por la erosión o socavación aparente.</v>
      </c>
      <c r="BY126" s="231">
        <v>3</v>
      </c>
      <c r="BZ126" s="237" t="str">
        <f t="shared" si="52"/>
        <v>Superficie con frecuentes baches o irregularidades .</v>
      </c>
      <c r="CA126" s="231">
        <v>4</v>
      </c>
      <c r="CB126" s="237" t="str">
        <f t="shared" si="53"/>
        <v>Existen huellas o corrugaciones que se derivan por debajo de la superficie de ruedo, pero que son aisladas y de poca extensión.</v>
      </c>
      <c r="CC126" s="231">
        <f t="shared" si="54"/>
        <v>0.61728800000000017</v>
      </c>
      <c r="CD126" s="229"/>
      <c r="CE126" s="229"/>
      <c r="CF126" s="270" t="s">
        <v>2496</v>
      </c>
    </row>
    <row r="127" spans="1:84" ht="69.95" customHeight="1" thickBot="1" x14ac:dyDescent="0.2">
      <c r="A127" s="217"/>
      <c r="B127" s="269">
        <v>10860</v>
      </c>
      <c r="C127" s="231">
        <v>10</v>
      </c>
      <c r="D127" s="231">
        <v>1</v>
      </c>
      <c r="E127" s="232" t="s">
        <v>202</v>
      </c>
      <c r="F127" s="231">
        <v>7</v>
      </c>
      <c r="G127" s="231">
        <v>331</v>
      </c>
      <c r="H127" s="230" t="str">
        <f>IF(G127&lt;100,"Primaria",IF(AND(G120&gt;39,G120&lt;300),"Secundaria",IF(AND(G120&gt;299),"Terciaria")))</f>
        <v>Secundaria</v>
      </c>
      <c r="I127" s="230">
        <v>3</v>
      </c>
      <c r="J127" s="229" t="str">
        <f t="shared" si="33"/>
        <v>Conectores de Integración Territorial</v>
      </c>
      <c r="K127" s="260">
        <f t="shared" si="34"/>
        <v>8.2449999999999992</v>
      </c>
      <c r="L127" s="234">
        <f>K127</f>
        <v>8.2449999999999992</v>
      </c>
      <c r="M127" s="233"/>
      <c r="N127" s="233"/>
      <c r="O127" s="233"/>
      <c r="P127" s="260">
        <f t="shared" si="35"/>
        <v>0</v>
      </c>
      <c r="Q127" s="233"/>
      <c r="R127" s="233"/>
      <c r="S127" s="233"/>
      <c r="T127" s="260">
        <f t="shared" si="36"/>
        <v>0</v>
      </c>
      <c r="U127" s="233"/>
      <c r="V127" s="233"/>
      <c r="W127" s="233"/>
      <c r="X127" s="233">
        <f t="shared" si="37"/>
        <v>0</v>
      </c>
      <c r="Y127" s="233"/>
      <c r="Z127" s="233"/>
      <c r="AA127" s="233"/>
      <c r="AB127" s="233">
        <f t="shared" si="38"/>
        <v>0</v>
      </c>
      <c r="AC127" s="233">
        <f t="shared" si="58"/>
        <v>0</v>
      </c>
      <c r="AD127" s="233">
        <v>6.4649999999999999</v>
      </c>
      <c r="AE127" s="233">
        <v>1.78</v>
      </c>
      <c r="AF127" s="233"/>
      <c r="AG127" s="233">
        <f t="shared" si="59"/>
        <v>8.2449999999999992</v>
      </c>
      <c r="AH127" s="233"/>
      <c r="AI127" s="233"/>
      <c r="AJ127" s="233"/>
      <c r="AK127" s="233">
        <f t="shared" si="60"/>
        <v>0</v>
      </c>
      <c r="AL127" s="233"/>
      <c r="AM127" s="233"/>
      <c r="AN127" s="233"/>
      <c r="AO127" s="233">
        <f t="shared" si="42"/>
        <v>0</v>
      </c>
      <c r="AP127" s="233"/>
      <c r="AQ127" s="233"/>
      <c r="AR127" s="233"/>
      <c r="AS127" s="339">
        <f t="shared" si="43"/>
        <v>0</v>
      </c>
      <c r="AT127" s="233"/>
      <c r="AU127" s="233"/>
      <c r="AV127" s="233"/>
      <c r="AW127" s="260">
        <f t="shared" si="44"/>
        <v>0</v>
      </c>
      <c r="AX127" s="235" t="s">
        <v>2500</v>
      </c>
      <c r="AY127" s="236" t="s">
        <v>193</v>
      </c>
      <c r="AZ127" s="236" t="s">
        <v>1160</v>
      </c>
      <c r="BA127" s="229" t="s">
        <v>1559</v>
      </c>
      <c r="BB127" s="231">
        <v>2</v>
      </c>
      <c r="BC127" s="231">
        <v>4</v>
      </c>
      <c r="BD127" s="237" t="str">
        <f t="shared" si="45"/>
        <v>Montañoso (Pendientes naturales del terreno mayores a 25%)</v>
      </c>
      <c r="BE127" s="231">
        <v>4</v>
      </c>
      <c r="BF127" s="237" t="str">
        <f>VLOOKUP(BE127,'Códigos 2'!$A$1:$B$12,2,FALSE)</f>
        <v>Lastre o grava</v>
      </c>
      <c r="BG127" s="238">
        <v>1</v>
      </c>
      <c r="BH127" s="239">
        <v>4.5</v>
      </c>
      <c r="BI127" s="231">
        <v>0</v>
      </c>
      <c r="BJ127" s="231" t="str">
        <f t="shared" si="46"/>
        <v>No existe</v>
      </c>
      <c r="BK127" s="240">
        <v>0</v>
      </c>
      <c r="BL127" s="231">
        <v>30</v>
      </c>
      <c r="BM127" s="231">
        <v>55</v>
      </c>
      <c r="BN127" s="231">
        <v>2</v>
      </c>
      <c r="BO127" s="237" t="str">
        <f t="shared" si="47"/>
        <v>Curvas cerradas frecuentes y, por lo general, inconsistentes con el terreno y la clase de carretera.</v>
      </c>
      <c r="BP127" s="231">
        <v>1</v>
      </c>
      <c r="BQ127" s="237" t="str">
        <f t="shared" si="48"/>
        <v xml:space="preserve">Pendientes sostenidas en exceso del 7% en casi todo el tramo. </v>
      </c>
      <c r="BR127" s="231">
        <v>1</v>
      </c>
      <c r="BS127" s="231">
        <v>0</v>
      </c>
      <c r="BT127" s="237" t="b">
        <f t="shared" si="56"/>
        <v>0</v>
      </c>
      <c r="BU127" s="231">
        <v>3</v>
      </c>
      <c r="BV127" s="237" t="str">
        <f t="shared" si="50"/>
        <v>El señalamiento es regular en cuanto a cantidad y ubicación, siendo notable la falta de algunas señales de precaución y de guía.</v>
      </c>
      <c r="BW127" s="231">
        <v>3</v>
      </c>
      <c r="BX127" s="237" t="str">
        <f t="shared" si="51"/>
        <v>Parece que algunas alcantarillas o cunetas no tienen capacidad hidráulica suficiente, por la erosión o socavación aparente.</v>
      </c>
      <c r="BY127" s="231">
        <v>4</v>
      </c>
      <c r="BZ127" s="237" t="str">
        <f t="shared" si="52"/>
        <v>Superficie generalmente lisa, pero con unas pequeñas corrugaciones u otras irregularidades aisladas, o con baches pequeños superficiales.</v>
      </c>
      <c r="CA127" s="231">
        <v>4</v>
      </c>
      <c r="CB127" s="237" t="str">
        <f t="shared" si="53"/>
        <v>Existen huellas o corrugaciones que se derivan por debajo de la superficie de ruedo, pero que son aisladas y de poca extensión.</v>
      </c>
      <c r="CC127" s="231">
        <f t="shared" si="54"/>
        <v>0.165518375</v>
      </c>
      <c r="CD127" s="229"/>
      <c r="CE127" s="229"/>
      <c r="CF127" s="270" t="s">
        <v>2501</v>
      </c>
    </row>
    <row r="128" spans="1:84" ht="69.95" customHeight="1" thickBot="1" x14ac:dyDescent="0.2">
      <c r="A128" s="217"/>
      <c r="B128" s="269">
        <v>10870</v>
      </c>
      <c r="C128" s="231">
        <v>1</v>
      </c>
      <c r="D128" s="231">
        <v>1</v>
      </c>
      <c r="E128" s="232">
        <v>9</v>
      </c>
      <c r="F128" s="231">
        <v>5</v>
      </c>
      <c r="G128" s="231">
        <v>22</v>
      </c>
      <c r="H128" s="230" t="str">
        <f>IF(G128&lt;100,"Primaria",IF(AND(G128&gt;39,G128&lt;300),"Secundaria",IF(AND(G128&gt;299),"Terciaria")))</f>
        <v>Primaria</v>
      </c>
      <c r="I128" s="230">
        <v>2</v>
      </c>
      <c r="J128" s="229" t="str">
        <f t="shared" si="33"/>
        <v>Distribuidores Regionales</v>
      </c>
      <c r="K128" s="260">
        <f t="shared" si="34"/>
        <v>2.6549999999999998</v>
      </c>
      <c r="L128" s="234">
        <f>K128</f>
        <v>2.6549999999999998</v>
      </c>
      <c r="M128" s="233"/>
      <c r="N128" s="233"/>
      <c r="O128" s="233"/>
      <c r="P128" s="260">
        <f t="shared" si="35"/>
        <v>0</v>
      </c>
      <c r="Q128" s="233">
        <v>2.6549999999999998</v>
      </c>
      <c r="R128" s="233"/>
      <c r="S128" s="233"/>
      <c r="T128" s="260">
        <f t="shared" si="36"/>
        <v>2.6549999999999998</v>
      </c>
      <c r="U128" s="233"/>
      <c r="V128" s="233"/>
      <c r="W128" s="233"/>
      <c r="X128" s="233">
        <f t="shared" si="37"/>
        <v>0</v>
      </c>
      <c r="Y128" s="233"/>
      <c r="Z128" s="233"/>
      <c r="AA128" s="233"/>
      <c r="AB128" s="233">
        <f t="shared" si="38"/>
        <v>0</v>
      </c>
      <c r="AC128" s="233">
        <f t="shared" si="58"/>
        <v>2.6549999999999998</v>
      </c>
      <c r="AD128" s="233"/>
      <c r="AE128" s="233"/>
      <c r="AF128" s="233"/>
      <c r="AG128" s="233">
        <f t="shared" si="59"/>
        <v>0</v>
      </c>
      <c r="AH128" s="233"/>
      <c r="AI128" s="233"/>
      <c r="AJ128" s="233"/>
      <c r="AK128" s="233">
        <f t="shared" si="60"/>
        <v>0</v>
      </c>
      <c r="AL128" s="233"/>
      <c r="AM128" s="233"/>
      <c r="AN128" s="233"/>
      <c r="AO128" s="233">
        <f t="shared" si="42"/>
        <v>0</v>
      </c>
      <c r="AP128" s="233"/>
      <c r="AQ128" s="233"/>
      <c r="AR128" s="233"/>
      <c r="AS128" s="339">
        <f t="shared" si="43"/>
        <v>0</v>
      </c>
      <c r="AT128" s="233"/>
      <c r="AU128" s="233"/>
      <c r="AV128" s="233"/>
      <c r="AW128" s="260">
        <f t="shared" si="44"/>
        <v>0</v>
      </c>
      <c r="AX128" s="235" t="s">
        <v>540</v>
      </c>
      <c r="AY128" s="236" t="s">
        <v>541</v>
      </c>
      <c r="AZ128" s="236" t="s">
        <v>458</v>
      </c>
      <c r="BA128" s="229" t="s">
        <v>542</v>
      </c>
      <c r="BB128" s="231">
        <v>0</v>
      </c>
      <c r="BC128" s="231">
        <v>2</v>
      </c>
      <c r="BD128" s="237" t="str">
        <f t="shared" si="45"/>
        <v>Algo Ondulado (Pendientes naturales del terreno entre 6 y 14%)</v>
      </c>
      <c r="BE128" s="231">
        <v>1</v>
      </c>
      <c r="BF128" s="237" t="str">
        <f>VLOOKUP(BE128,'Códigos 2'!$A$1:$B$12,2,FALSE)</f>
        <v xml:space="preserve"> Carpeta Asfáltica (CA)</v>
      </c>
      <c r="BG128" s="238">
        <v>2</v>
      </c>
      <c r="BH128" s="239">
        <v>8.1999999999999993</v>
      </c>
      <c r="BI128" s="231">
        <v>1</v>
      </c>
      <c r="BJ128" s="231" t="str">
        <f t="shared" si="46"/>
        <v>Pavimentado</v>
      </c>
      <c r="BK128" s="240">
        <v>0.3</v>
      </c>
      <c r="BL128" s="231">
        <v>70</v>
      </c>
      <c r="BM128" s="231">
        <v>14042</v>
      </c>
      <c r="BN128" s="231">
        <v>5</v>
      </c>
      <c r="BO128" s="237" t="str">
        <f t="shared" si="47"/>
        <v>Alineamiento recto o con curvas tan suaves que no exigen una reducción significativa en la velocidad promedio normal de recorrido.</v>
      </c>
      <c r="BP128" s="231">
        <v>3</v>
      </c>
      <c r="BQ128" s="237" t="str">
        <f t="shared" si="48"/>
        <v>Pendientes generalmente entre 3 y 6%, pero con una rasante ondulada y, consecuentemente, con tramos cortos de subida fuerte.</v>
      </c>
      <c r="BR128" s="231">
        <v>5</v>
      </c>
      <c r="BS128" s="231">
        <v>5</v>
      </c>
      <c r="BT128" s="237" t="str">
        <f t="shared" si="56"/>
        <v>Superficie de los espaldones firme y regular, y donde se puede utilizar el ancho como fue construido originalmente.</v>
      </c>
      <c r="BU128" s="231">
        <v>4</v>
      </c>
      <c r="BV128" s="237" t="str">
        <f t="shared" si="50"/>
        <v>El señalamiento es bastante completo, faltando solamente algunas señales de guía para los usuarios que no conocen la ruta.</v>
      </c>
      <c r="BW128" s="231">
        <v>4</v>
      </c>
      <c r="BX128" s="237" t="str">
        <f t="shared" si="51"/>
        <v>La mayoría de las alcantarillas y cunetas aparentemente funcionan bien, pero existen indicaciones en algunos sitios de que el agua se estanca.</v>
      </c>
      <c r="BY128" s="231">
        <v>4</v>
      </c>
      <c r="BZ128" s="237" t="str">
        <f t="shared" si="52"/>
        <v>Superficie generalmente lisa, pero con unas pequeñas corrugaciones u otras irregularidades aisladas, o con baches pequeños superficiales.</v>
      </c>
      <c r="CA128" s="231">
        <v>5</v>
      </c>
      <c r="CB128" s="237" t="str">
        <f t="shared" si="53"/>
        <v>No existen evidencias de fallas en la estructura del pavimento, con la posible excepción de algunas en la superficie de ruedo.</v>
      </c>
      <c r="CC128" s="231">
        <f t="shared" si="54"/>
        <v>13.607751149999999</v>
      </c>
      <c r="CD128" s="229"/>
      <c r="CE128" s="229"/>
      <c r="CF128" s="270"/>
    </row>
    <row r="129" spans="1:84" ht="69.95" customHeight="1" thickBot="1" x14ac:dyDescent="0.2">
      <c r="A129" s="217"/>
      <c r="B129" s="269">
        <v>10881</v>
      </c>
      <c r="C129" s="231">
        <v>10</v>
      </c>
      <c r="D129" s="231">
        <v>1</v>
      </c>
      <c r="E129" s="232" t="s">
        <v>202</v>
      </c>
      <c r="F129" s="231">
        <v>8</v>
      </c>
      <c r="G129" s="231">
        <v>326</v>
      </c>
      <c r="H129" s="230" t="str">
        <f>IF(G129&lt;100,"Primaria",IF(AND(G122&gt;39,G122&lt;300),"Secundaria",IF(AND(G122&gt;299),"Terciaria")))</f>
        <v>Secundaria</v>
      </c>
      <c r="I129" s="230">
        <v>3</v>
      </c>
      <c r="J129" s="229" t="str">
        <f t="shared" si="33"/>
        <v>Conectores de Integración Territorial</v>
      </c>
      <c r="K129" s="260">
        <f t="shared" si="34"/>
        <v>7.0149999999999997</v>
      </c>
      <c r="L129" s="234">
        <f>K129</f>
        <v>7.0149999999999997</v>
      </c>
      <c r="M129" s="233"/>
      <c r="N129" s="233"/>
      <c r="O129" s="233"/>
      <c r="P129" s="260">
        <f t="shared" si="35"/>
        <v>0</v>
      </c>
      <c r="Q129" s="233">
        <v>1.635</v>
      </c>
      <c r="R129" s="233"/>
      <c r="S129" s="233"/>
      <c r="T129" s="260">
        <f t="shared" si="36"/>
        <v>1.635</v>
      </c>
      <c r="U129" s="233">
        <v>5.38</v>
      </c>
      <c r="V129" s="233"/>
      <c r="W129" s="233"/>
      <c r="X129" s="233">
        <f t="shared" si="37"/>
        <v>5.38</v>
      </c>
      <c r="Y129" s="233"/>
      <c r="Z129" s="233"/>
      <c r="AA129" s="233"/>
      <c r="AB129" s="233">
        <f t="shared" si="38"/>
        <v>0</v>
      </c>
      <c r="AC129" s="233">
        <f t="shared" si="58"/>
        <v>7.0149999999999997</v>
      </c>
      <c r="AD129" s="233"/>
      <c r="AE129" s="233"/>
      <c r="AF129" s="233"/>
      <c r="AG129" s="233">
        <f t="shared" si="59"/>
        <v>0</v>
      </c>
      <c r="AH129" s="233"/>
      <c r="AI129" s="233"/>
      <c r="AJ129" s="233"/>
      <c r="AK129" s="233">
        <f t="shared" si="60"/>
        <v>0</v>
      </c>
      <c r="AL129" s="233"/>
      <c r="AM129" s="233"/>
      <c r="AN129" s="233"/>
      <c r="AO129" s="233">
        <f t="shared" si="42"/>
        <v>0</v>
      </c>
      <c r="AP129" s="233"/>
      <c r="AQ129" s="233"/>
      <c r="AR129" s="233"/>
      <c r="AS129" s="339">
        <f t="shared" si="43"/>
        <v>0</v>
      </c>
      <c r="AT129" s="233"/>
      <c r="AU129" s="233"/>
      <c r="AV129" s="233"/>
      <c r="AW129" s="260">
        <f t="shared" si="44"/>
        <v>0</v>
      </c>
      <c r="AX129" s="235" t="s">
        <v>2468</v>
      </c>
      <c r="AY129" s="244" t="s">
        <v>2393</v>
      </c>
      <c r="AZ129" s="244" t="s">
        <v>1080</v>
      </c>
      <c r="BA129" s="229" t="s">
        <v>2469</v>
      </c>
      <c r="BB129" s="231">
        <v>0</v>
      </c>
      <c r="BC129" s="231">
        <v>3</v>
      </c>
      <c r="BD129" s="237" t="str">
        <f t="shared" si="45"/>
        <v>Muy Ondulado (Pendientes naturales del terreno entre 15 y 25%)</v>
      </c>
      <c r="BE129" s="231">
        <v>2</v>
      </c>
      <c r="BF129" s="237" t="str">
        <f>VLOOKUP(BE129,'Códigos 2'!$A$1:$B$12,2,FALSE)</f>
        <v xml:space="preserve">Tratamiento superficial múltiple (TSM) </v>
      </c>
      <c r="BG129" s="238">
        <v>2</v>
      </c>
      <c r="BH129" s="239">
        <v>6</v>
      </c>
      <c r="BI129" s="231">
        <v>0</v>
      </c>
      <c r="BJ129" s="231" t="str">
        <f t="shared" si="46"/>
        <v>No existe</v>
      </c>
      <c r="BK129" s="240">
        <v>0</v>
      </c>
      <c r="BL129" s="231">
        <v>40</v>
      </c>
      <c r="BM129" s="231">
        <v>937</v>
      </c>
      <c r="BN129" s="231">
        <v>3</v>
      </c>
      <c r="BO129" s="237" t="str">
        <f t="shared" si="47"/>
        <v>Alineamiento algo sinuoso, pero con curvas cerradas que son aparentes y consistentes con las gradientes y las demás características del camino y del terreno que se atraviesa.</v>
      </c>
      <c r="BP129" s="231">
        <v>2</v>
      </c>
      <c r="BQ129" s="237" t="str">
        <f t="shared" si="48"/>
        <v>Pendientes sostenidas entre 5 y 8% sobre una buena parte del tramo, condición que afecta en forma marcada la velocidad de recorrido y, cuando hay bastante tránsito, provoca frecuentes colas de vehículos detrás de los vehículos pesados.</v>
      </c>
      <c r="BR129" s="231">
        <v>1</v>
      </c>
      <c r="BS129" s="231">
        <v>0</v>
      </c>
      <c r="BT129" s="237" t="b">
        <f t="shared" si="56"/>
        <v>0</v>
      </c>
      <c r="BU129" s="231">
        <v>3</v>
      </c>
      <c r="BV129" s="237" t="str">
        <f t="shared" si="50"/>
        <v>El señalamiento es regular en cuanto a cantidad y ubicación, siendo notable la falta de algunas señales de precaución y de guía.</v>
      </c>
      <c r="BW129" s="231">
        <v>4</v>
      </c>
      <c r="BX129" s="237" t="str">
        <f t="shared" si="51"/>
        <v>La mayoría de las alcantarillas y cunetas aparentemente funcionan bien, pero existen indicaciones en algunos sitios de que el agua se estanca.</v>
      </c>
      <c r="BY129" s="231">
        <v>4</v>
      </c>
      <c r="BZ129" s="237" t="str">
        <f t="shared" si="52"/>
        <v>Superficie generalmente lisa, pero con unas pequeñas corrugaciones u otras irregularidades aisladas, o con baches pequeños superficiales.</v>
      </c>
      <c r="CA129" s="231">
        <v>5</v>
      </c>
      <c r="CB129" s="237" t="str">
        <f t="shared" si="53"/>
        <v>No existen evidencias de fallas en la estructura del pavimento, con la posible excepción de algunas en la superficie de ruedo.</v>
      </c>
      <c r="CC129" s="231">
        <f t="shared" si="54"/>
        <v>2.3991650749999995</v>
      </c>
      <c r="CD129" s="229"/>
      <c r="CE129" s="229"/>
      <c r="CF129" s="270" t="s">
        <v>2470</v>
      </c>
    </row>
    <row r="130" spans="1:84" ht="69.95" customHeight="1" thickBot="1" x14ac:dyDescent="0.2">
      <c r="A130" s="217"/>
      <c r="B130" s="269">
        <v>10882</v>
      </c>
      <c r="C130" s="231">
        <v>10</v>
      </c>
      <c r="D130" s="231">
        <v>1</v>
      </c>
      <c r="E130" s="232" t="s">
        <v>202</v>
      </c>
      <c r="F130" s="231">
        <v>8</v>
      </c>
      <c r="G130" s="231">
        <v>326</v>
      </c>
      <c r="H130" s="230" t="str">
        <f>IF(G130&lt;100,"Primaria",IF(AND(G123&gt;39,G123&lt;300),"Secundaria",IF(AND(G123&gt;299),"Terciaria")))</f>
        <v>Secundaria</v>
      </c>
      <c r="I130" s="230">
        <v>3</v>
      </c>
      <c r="J130" s="229" t="str">
        <f t="shared" ref="J130:J193" si="62">IF(I130=1,"Red de Alta Capacidad",IF(AND(I130=2),"Distribuidores Regionales",IF(AND(I130=3),"Conectores de Integración Territorial",IF(AND(I130=4),"Red Básica de Accesso"))))</f>
        <v>Conectores de Integración Territorial</v>
      </c>
      <c r="K130" s="260">
        <f t="shared" ref="K130:K193" si="63">P130+$T130+$X130+$AB130+$AG130+$AK130+$AW130+AO130+AS130</f>
        <v>5.0750000000000002</v>
      </c>
      <c r="L130" s="234">
        <f>L129+K130</f>
        <v>12.09</v>
      </c>
      <c r="M130" s="233"/>
      <c r="N130" s="233"/>
      <c r="O130" s="233"/>
      <c r="P130" s="260">
        <f t="shared" ref="P130:P193" si="64">SUM(M130:O130)</f>
        <v>0</v>
      </c>
      <c r="Q130" s="233"/>
      <c r="R130" s="233"/>
      <c r="S130" s="233"/>
      <c r="T130" s="260">
        <f t="shared" ref="T130:T193" si="65">SUM(Q130:S130)</f>
        <v>0</v>
      </c>
      <c r="U130" s="233">
        <v>0.15</v>
      </c>
      <c r="V130" s="233"/>
      <c r="W130" s="233"/>
      <c r="X130" s="233">
        <f t="shared" ref="X130:X193" si="66">U130+V130+W130</f>
        <v>0.15</v>
      </c>
      <c r="Y130" s="233"/>
      <c r="Z130" s="233"/>
      <c r="AA130" s="233"/>
      <c r="AB130" s="233">
        <f t="shared" ref="AB130:AB193" si="67">Y130+Z130+AA130</f>
        <v>0</v>
      </c>
      <c r="AC130" s="233">
        <f t="shared" ref="AC130:AC161" si="68">T130+X130+AB130</f>
        <v>0.15</v>
      </c>
      <c r="AD130" s="233"/>
      <c r="AE130" s="233">
        <v>4.9249999999999998</v>
      </c>
      <c r="AF130" s="233"/>
      <c r="AG130" s="233">
        <f t="shared" ref="AG130:AG161" si="69">SUM(AD130:AF130)</f>
        <v>4.9249999999999998</v>
      </c>
      <c r="AH130" s="233"/>
      <c r="AI130" s="233"/>
      <c r="AJ130" s="233"/>
      <c r="AK130" s="233">
        <f t="shared" ref="AK130:AK161" si="70">SUM(AH130:AJ130)</f>
        <v>0</v>
      </c>
      <c r="AL130" s="233"/>
      <c r="AM130" s="233"/>
      <c r="AN130" s="233"/>
      <c r="AO130" s="233">
        <f t="shared" ref="AO130:AO193" si="71">SUM(AL130:AN130)</f>
        <v>0</v>
      </c>
      <c r="AP130" s="233"/>
      <c r="AQ130" s="233"/>
      <c r="AR130" s="233"/>
      <c r="AS130" s="339">
        <f t="shared" ref="AS130:AS193" si="72">SUM(AP130:AR130)</f>
        <v>0</v>
      </c>
      <c r="AT130" s="233"/>
      <c r="AU130" s="233"/>
      <c r="AV130" s="233"/>
      <c r="AW130" s="260">
        <f t="shared" ref="AW130:AW193" si="73">SUM(AT130:AV130)</f>
        <v>0</v>
      </c>
      <c r="AX130" s="235" t="s">
        <v>2471</v>
      </c>
      <c r="AY130" s="244" t="s">
        <v>2393</v>
      </c>
      <c r="AZ130" s="244" t="s">
        <v>1080</v>
      </c>
      <c r="BA130" s="229" t="s">
        <v>2472</v>
      </c>
      <c r="BB130" s="231">
        <v>0</v>
      </c>
      <c r="BC130" s="231">
        <v>3</v>
      </c>
      <c r="BD130" s="237" t="str">
        <f t="shared" ref="BD130:BD193" si="74">IF(BC130=1,"Llano (Pendientes naturales del terreno entre 0 y 5%)",IF(AND(BC130=2),"Algo Ondulado (Pendientes naturales del terreno entre 6 y 14%)",IF(AND(BC130=3),"Muy Ondulado (Pendientes naturales del terreno entre 15 y 25%)",IF(AND(BC130=4),"Montañoso (Pendientes naturales del terreno mayores a 25%)"))))</f>
        <v>Muy Ondulado (Pendientes naturales del terreno entre 15 y 25%)</v>
      </c>
      <c r="BE130" s="231">
        <v>7</v>
      </c>
      <c r="BF130" s="237" t="str">
        <f>VLOOKUP(BE130,'Códigos 2'!$A$1:$B$12,2,FALSE)</f>
        <v xml:space="preserve">Sello asfáltico con emulsión de rompimiento lento (SA) </v>
      </c>
      <c r="BG130" s="238">
        <v>1</v>
      </c>
      <c r="BH130" s="239">
        <v>4.8</v>
      </c>
      <c r="BI130" s="231">
        <v>0</v>
      </c>
      <c r="BJ130" s="231" t="str">
        <f t="shared" ref="BJ130:BJ193" si="75">IF(BI130=0,"No existe",IF(AND(BI130=1),"Pavimentado",IF(AND(BI130=2),"Mejorado",IF(AND(BI130=3),"Tierra"))))</f>
        <v>No existe</v>
      </c>
      <c r="BK130" s="240">
        <v>0</v>
      </c>
      <c r="BL130" s="231">
        <v>30</v>
      </c>
      <c r="BM130" s="231">
        <v>247</v>
      </c>
      <c r="BN130" s="231">
        <v>2</v>
      </c>
      <c r="BO130" s="237" t="str">
        <f t="shared" ref="BO130:BO193" si="76">IF(BN130=5,"Alineamiento recto o con curvas tan suaves que no exigen una reducción significativa en la velocidad promedio normal de recorrido.",IF(AND(BN130=4),"Alineamiento con algunas curvas que exigen una reducción significativa en la velocidad promedio de circulación.",IF(AND(BN130=3),"Alineamiento algo sinuoso, pero con curvas cerradas que son aparentes y consistentes con las gradientes y las demás características del camino y del terreno que se atraviesa.",IF(AND(BN130=2),"Curvas cerradas frecuentes y, por lo general, inconsistentes con el terreno y la clase de carretera.",IF(AND(BN130=1),"Alineamiento muy sinuoso en todo el tramo, condición que admite solamente una velocidad de circulación muy baja.")))))</f>
        <v>Curvas cerradas frecuentes y, por lo general, inconsistentes con el terreno y la clase de carretera.</v>
      </c>
      <c r="BP130" s="231">
        <v>1</v>
      </c>
      <c r="BQ130" s="237" t="str">
        <f t="shared" ref="BQ130:BQ193" si="77">IF(BP130=5,"Pendientes menores del 3% en todo el tramo.",IF(AND(BP130=4),"Pendientes generalmente menores del 3% pero con algunas cuestas de corta longitud de hasta el 5%.",IF(AND(BP130=3),"Pendientes generalmente entre 3 y 6%, pero con una rasante ondulada y, consecuentemente, con tramos cortos de subida fuerte.",IF(AND(BP130=2),"Pendientes sostenidas entre 5 y 8% sobre una buena parte del tramo, condición que afecta en forma marcada la velocidad de recorrido y, cuando hay bastante tránsito, provoca frecuentes colas de vehículos detrás de los vehículos pesados.",IF(AND(BP130=1),"Pendientes sostenidas en exceso del 7% en casi todo el tramo. ")))))</f>
        <v xml:space="preserve">Pendientes sostenidas en exceso del 7% en casi todo el tramo. </v>
      </c>
      <c r="BR130" s="231">
        <v>1</v>
      </c>
      <c r="BS130" s="231">
        <v>0</v>
      </c>
      <c r="BT130" s="237" t="b">
        <f t="shared" si="56"/>
        <v>0</v>
      </c>
      <c r="BU130" s="231">
        <v>1</v>
      </c>
      <c r="BV130" s="237" t="str">
        <f t="shared" ref="BV130:BV193" si="78">IF(BU130=5,"Las señales son completamente adecuadas en número y ubicación, ",IF(AND(BU130=4),"El señalamiento es bastante completo, faltando solamente algunas señales de guía para los usuarios que no conocen la ruta.",IF(AND(BU130=3),"El señalamiento es regular en cuanto a cantidad y ubicación, siendo notable la falta de algunas señales de precaución y de guía.",IF(AND(BU130=2),"Existen muy pocas señales",IF(AND(BU130=1),"No existen señales o son tan inadecuadas, que no proveen información útil al conductor.")))))</f>
        <v>No existen señales o son tan inadecuadas, que no proveen información útil al conductor.</v>
      </c>
      <c r="BW130" s="231">
        <v>4</v>
      </c>
      <c r="BX130" s="237" t="str">
        <f t="shared" ref="BX130:BX193" si="79">IF(BW130=5,"Todas las alcantarillas y cunetas están bastante limpias y funcionan debidamente.",IF(AND(BW130=4),"La mayoría de las alcantarillas y cunetas aparentemente funcionan bien, pero existen indicaciones en algunos sitios de que el agua se estanca.",IF(AND(BW130=3),"Parece que algunas alcantarillas o cunetas no tienen capacidad hidráulica suficiente, por la erosión o socavación aparente.",IF(AND(BW130=2),"Parece que la mayoría de las alcantarillas y cunetas son inadecuadas; o hay vados en varios sitios en vez de estructuras de drenaje.",IF(AND(BW130=1),"El agua escurre por la calzada durante períodos de lluvia sobre una buena parte de la sub-sección y no existen cunetas longitudinales definidas; las estructuras de drenaje no existen, o son completamente inadecuadas.")))))</f>
        <v>La mayoría de las alcantarillas y cunetas aparentemente funcionan bien, pero existen indicaciones en algunos sitios de que el agua se estanca.</v>
      </c>
      <c r="BY130" s="231">
        <v>3</v>
      </c>
      <c r="BZ130" s="237" t="str">
        <f t="shared" ref="BZ130:BZ193" si="80">IF(BY130=5,"Superficie lisa, sin baches ni irregularidades notables.",IF(AND(BY130=4),"Superficie generalmente lisa, pero con unas pequeñas corrugaciones u otras irregularidades aisladas, o con baches pequeños superficiales.",IF(AND(BY130=3),"Superficie con frecuentes baches o irregularidades .",IF(AND(BY130=2),"Superficie muy irregular o con baches extensos y frecuentes (o material suelto, en caso de superficies no pavimentadas).",IF(AND(BY130=1),"Superficie muy deteriorada o irregular (o material suelto), hasta tal grado, en casi todo el tramo.")))))</f>
        <v>Superficie con frecuentes baches o irregularidades .</v>
      </c>
      <c r="CA130" s="231">
        <v>4</v>
      </c>
      <c r="CB130" s="237" t="str">
        <f t="shared" ref="CB130:CB193" si="81">IF(CA130=5,"No existen evidencias de fallas en la estructura del pavimento, con la posible excepción de algunas en la superficie de ruedo.",IF(AND(CA130=4),"Existen huellas o corrugaciones que se derivan por debajo de la superficie de ruedo, pero que son aisladas y de poca extensión.",IF(AND(CA130=3),"Existen deformaciones u otras fallas de consideración sobre una buena parte de la subsección y, aunque no son extensas todavía, parece que siguen extendiéndose.",IF(AND(CA130=2),"Existen deformaciones u otras fallas de consideración sobre la mayor parte del tramo.",IF(AND(CA130=1),"Existen corrugaciones o huellas profundas sobre casi toda la faja de ruedo del tramo, hasta tal grado que no sería factible corregir la falla de la estructura, sino que se tendría que reconstruirla completamente.")))))</f>
        <v>Existen huellas o corrugaciones que se derivan por debajo de la superficie de ruedo, pero que son aisladas y de poca extensión.</v>
      </c>
      <c r="CC130" s="231">
        <f t="shared" ref="CC130:CC193" si="82">(K130*BM130)*365/1000000</f>
        <v>0.45753662500000009</v>
      </c>
      <c r="CD130" s="229"/>
      <c r="CE130" s="229"/>
      <c r="CF130" s="270" t="s">
        <v>2473</v>
      </c>
    </row>
    <row r="131" spans="1:84" ht="69.95" customHeight="1" thickBot="1" x14ac:dyDescent="0.2">
      <c r="A131" s="217"/>
      <c r="B131" s="269">
        <v>10883</v>
      </c>
      <c r="C131" s="231">
        <v>10</v>
      </c>
      <c r="D131" s="231">
        <v>1</v>
      </c>
      <c r="E131" s="232" t="s">
        <v>202</v>
      </c>
      <c r="F131" s="231">
        <v>8</v>
      </c>
      <c r="G131" s="231">
        <v>326</v>
      </c>
      <c r="H131" s="230" t="str">
        <f>IF(G131&lt;100,"Primaria",IF(AND(G124&gt;39,G124&lt;300),"Secundaria",IF(AND(G124&gt;299),"Terciaria")))</f>
        <v>Terciaria</v>
      </c>
      <c r="I131" s="230">
        <v>3</v>
      </c>
      <c r="J131" s="229" t="str">
        <f t="shared" si="62"/>
        <v>Conectores de Integración Territorial</v>
      </c>
      <c r="K131" s="260">
        <f t="shared" si="63"/>
        <v>6.48</v>
      </c>
      <c r="L131" s="234">
        <f>L130+K131</f>
        <v>18.57</v>
      </c>
      <c r="M131" s="233"/>
      <c r="N131" s="233"/>
      <c r="O131" s="233"/>
      <c r="P131" s="260">
        <f t="shared" si="64"/>
        <v>0</v>
      </c>
      <c r="Q131" s="233"/>
      <c r="R131" s="233"/>
      <c r="S131" s="233"/>
      <c r="T131" s="260">
        <f t="shared" si="65"/>
        <v>0</v>
      </c>
      <c r="U131" s="233"/>
      <c r="V131" s="233"/>
      <c r="W131" s="233"/>
      <c r="X131" s="233">
        <f t="shared" si="66"/>
        <v>0</v>
      </c>
      <c r="Y131" s="233"/>
      <c r="Z131" s="233"/>
      <c r="AA131" s="233"/>
      <c r="AB131" s="233">
        <f t="shared" si="67"/>
        <v>0</v>
      </c>
      <c r="AC131" s="233">
        <f t="shared" si="68"/>
        <v>0</v>
      </c>
      <c r="AD131" s="233"/>
      <c r="AE131" s="233">
        <v>6.48</v>
      </c>
      <c r="AF131" s="233"/>
      <c r="AG131" s="233">
        <f t="shared" si="69"/>
        <v>6.48</v>
      </c>
      <c r="AH131" s="233"/>
      <c r="AI131" s="233"/>
      <c r="AJ131" s="233"/>
      <c r="AK131" s="233">
        <f t="shared" si="70"/>
        <v>0</v>
      </c>
      <c r="AL131" s="233"/>
      <c r="AM131" s="233"/>
      <c r="AN131" s="233"/>
      <c r="AO131" s="233">
        <f t="shared" si="71"/>
        <v>0</v>
      </c>
      <c r="AP131" s="233"/>
      <c r="AQ131" s="233"/>
      <c r="AR131" s="233"/>
      <c r="AS131" s="339">
        <f t="shared" si="72"/>
        <v>0</v>
      </c>
      <c r="AT131" s="233"/>
      <c r="AU131" s="233"/>
      <c r="AV131" s="233"/>
      <c r="AW131" s="260">
        <f t="shared" si="73"/>
        <v>0</v>
      </c>
      <c r="AX131" s="235" t="s">
        <v>2474</v>
      </c>
      <c r="AY131" s="244" t="s">
        <v>2393</v>
      </c>
      <c r="AZ131" s="244" t="s">
        <v>1080</v>
      </c>
      <c r="BA131" s="251" t="s">
        <v>2440</v>
      </c>
      <c r="BB131" s="231">
        <v>3</v>
      </c>
      <c r="BC131" s="231">
        <v>3</v>
      </c>
      <c r="BD131" s="237" t="str">
        <f t="shared" si="74"/>
        <v>Muy Ondulado (Pendientes naturales del terreno entre 15 y 25%)</v>
      </c>
      <c r="BE131" s="231">
        <v>7</v>
      </c>
      <c r="BF131" s="237" t="str">
        <f>VLOOKUP(BE131,'Códigos 2'!$A$1:$B$12,2,FALSE)</f>
        <v xml:space="preserve">Sello asfáltico con emulsión de rompimiento lento (SA) </v>
      </c>
      <c r="BG131" s="238">
        <v>1</v>
      </c>
      <c r="BH131" s="239">
        <v>4.8</v>
      </c>
      <c r="BI131" s="231">
        <v>0</v>
      </c>
      <c r="BJ131" s="231" t="str">
        <f t="shared" si="75"/>
        <v>No existe</v>
      </c>
      <c r="BK131" s="240">
        <v>0</v>
      </c>
      <c r="BL131" s="231">
        <v>30</v>
      </c>
      <c r="BM131" s="231">
        <v>261</v>
      </c>
      <c r="BN131" s="231">
        <v>2</v>
      </c>
      <c r="BO131" s="237" t="str">
        <f t="shared" si="76"/>
        <v>Curvas cerradas frecuentes y, por lo general, inconsistentes con el terreno y la clase de carretera.</v>
      </c>
      <c r="BP131" s="231">
        <v>1</v>
      </c>
      <c r="BQ131" s="237" t="str">
        <f t="shared" si="77"/>
        <v xml:space="preserve">Pendientes sostenidas en exceso del 7% en casi todo el tramo. </v>
      </c>
      <c r="BR131" s="231">
        <v>1</v>
      </c>
      <c r="BS131" s="231">
        <v>0</v>
      </c>
      <c r="BT131" s="237" t="b">
        <f t="shared" si="56"/>
        <v>0</v>
      </c>
      <c r="BU131" s="231">
        <v>2</v>
      </c>
      <c r="BV131" s="237" t="str">
        <f t="shared" si="78"/>
        <v>Existen muy pocas señales</v>
      </c>
      <c r="BW131" s="231">
        <v>4</v>
      </c>
      <c r="BX131" s="237" t="str">
        <f t="shared" si="79"/>
        <v>La mayoría de las alcantarillas y cunetas aparentemente funcionan bien, pero existen indicaciones en algunos sitios de que el agua se estanca.</v>
      </c>
      <c r="BY131" s="231">
        <v>3</v>
      </c>
      <c r="BZ131" s="237" t="str">
        <f t="shared" si="80"/>
        <v>Superficie con frecuentes baches o irregularidades .</v>
      </c>
      <c r="CA131" s="231">
        <v>4</v>
      </c>
      <c r="CB131" s="237" t="str">
        <f t="shared" si="81"/>
        <v>Existen huellas o corrugaciones que se derivan por debajo de la superficie de ruedo, pero que son aisladas y de poca extensión.</v>
      </c>
      <c r="CC131" s="231">
        <f t="shared" si="82"/>
        <v>0.61731720000000012</v>
      </c>
      <c r="CD131" s="229"/>
      <c r="CE131" s="229"/>
      <c r="CF131" s="270" t="s">
        <v>2475</v>
      </c>
    </row>
    <row r="132" spans="1:84" ht="69.95" customHeight="1" thickBot="1" x14ac:dyDescent="0.2">
      <c r="A132" s="217"/>
      <c r="B132" s="269">
        <v>10891</v>
      </c>
      <c r="C132" s="231">
        <v>10</v>
      </c>
      <c r="D132" s="231">
        <v>1</v>
      </c>
      <c r="E132" s="232" t="s">
        <v>202</v>
      </c>
      <c r="F132" s="231">
        <v>5</v>
      </c>
      <c r="G132" s="231">
        <v>327</v>
      </c>
      <c r="H132" s="230" t="s">
        <v>2476</v>
      </c>
      <c r="I132" s="230">
        <v>4</v>
      </c>
      <c r="J132" s="229" t="str">
        <f t="shared" si="62"/>
        <v>Red Básica de Accesso</v>
      </c>
      <c r="K132" s="260">
        <f t="shared" si="63"/>
        <v>3.9</v>
      </c>
      <c r="L132" s="234">
        <f>K132</f>
        <v>3.9</v>
      </c>
      <c r="M132" s="233"/>
      <c r="N132" s="233"/>
      <c r="O132" s="233"/>
      <c r="P132" s="260">
        <f t="shared" si="64"/>
        <v>0</v>
      </c>
      <c r="Q132" s="233">
        <v>3.9</v>
      </c>
      <c r="R132" s="233"/>
      <c r="S132" s="233"/>
      <c r="T132" s="260">
        <f t="shared" si="65"/>
        <v>3.9</v>
      </c>
      <c r="U132" s="233"/>
      <c r="V132" s="233"/>
      <c r="W132" s="233"/>
      <c r="X132" s="233">
        <f t="shared" si="66"/>
        <v>0</v>
      </c>
      <c r="Y132" s="233"/>
      <c r="Z132" s="233"/>
      <c r="AA132" s="233"/>
      <c r="AB132" s="233">
        <f t="shared" si="67"/>
        <v>0</v>
      </c>
      <c r="AC132" s="233">
        <f t="shared" si="68"/>
        <v>3.9</v>
      </c>
      <c r="AD132" s="233"/>
      <c r="AE132" s="233"/>
      <c r="AF132" s="233"/>
      <c r="AG132" s="233">
        <f t="shared" si="69"/>
        <v>0</v>
      </c>
      <c r="AH132" s="233"/>
      <c r="AI132" s="233"/>
      <c r="AJ132" s="233"/>
      <c r="AK132" s="233">
        <f t="shared" si="70"/>
        <v>0</v>
      </c>
      <c r="AL132" s="233"/>
      <c r="AM132" s="233"/>
      <c r="AN132" s="233"/>
      <c r="AO132" s="233">
        <f t="shared" si="71"/>
        <v>0</v>
      </c>
      <c r="AP132" s="233"/>
      <c r="AQ132" s="233"/>
      <c r="AR132" s="233"/>
      <c r="AS132" s="339">
        <f t="shared" si="72"/>
        <v>0</v>
      </c>
      <c r="AT132" s="233"/>
      <c r="AU132" s="233"/>
      <c r="AV132" s="233"/>
      <c r="AW132" s="260">
        <f t="shared" si="73"/>
        <v>0</v>
      </c>
      <c r="AX132" s="235" t="s">
        <v>2477</v>
      </c>
      <c r="AY132" s="236" t="s">
        <v>1593</v>
      </c>
      <c r="AZ132" s="236" t="s">
        <v>1080</v>
      </c>
      <c r="BA132" s="229" t="s">
        <v>2478</v>
      </c>
      <c r="BB132" s="231">
        <v>1</v>
      </c>
      <c r="BC132" s="231">
        <v>2</v>
      </c>
      <c r="BD132" s="237" t="str">
        <f t="shared" si="74"/>
        <v>Algo Ondulado (Pendientes naturales del terreno entre 6 y 14%)</v>
      </c>
      <c r="BE132" s="231">
        <v>1</v>
      </c>
      <c r="BF132" s="237" t="str">
        <f>VLOOKUP(BE132,'Códigos 2'!$A$1:$B$12,2,FALSE)</f>
        <v xml:space="preserve"> Carpeta Asfáltica (CA)</v>
      </c>
      <c r="BG132" s="238">
        <v>2</v>
      </c>
      <c r="BH132" s="239">
        <v>5.5</v>
      </c>
      <c r="BI132" s="231">
        <v>0</v>
      </c>
      <c r="BJ132" s="231" t="str">
        <f t="shared" si="75"/>
        <v>No existe</v>
      </c>
      <c r="BK132" s="240">
        <v>0</v>
      </c>
      <c r="BL132" s="231">
        <v>45</v>
      </c>
      <c r="BM132" s="231">
        <v>769</v>
      </c>
      <c r="BN132" s="231">
        <v>3</v>
      </c>
      <c r="BO132" s="237" t="str">
        <f t="shared" si="76"/>
        <v>Alineamiento algo sinuoso, pero con curvas cerradas que son aparentes y consistentes con las gradientes y las demás características del camino y del terreno que se atraviesa.</v>
      </c>
      <c r="BP132" s="231">
        <v>3</v>
      </c>
      <c r="BQ132" s="237" t="str">
        <f t="shared" si="77"/>
        <v>Pendientes generalmente entre 3 y 6%, pero con una rasante ondulada y, consecuentemente, con tramos cortos de subida fuerte.</v>
      </c>
      <c r="BR132" s="231">
        <v>1</v>
      </c>
      <c r="BS132" s="231">
        <v>0</v>
      </c>
      <c r="BT132" s="237" t="b">
        <f t="shared" si="56"/>
        <v>0</v>
      </c>
      <c r="BU132" s="231">
        <v>3</v>
      </c>
      <c r="BV132" s="237" t="str">
        <f t="shared" si="78"/>
        <v>El señalamiento es regular en cuanto a cantidad y ubicación, siendo notable la falta de algunas señales de precaución y de guía.</v>
      </c>
      <c r="BW132" s="231">
        <v>4</v>
      </c>
      <c r="BX132" s="237" t="str">
        <f t="shared" si="79"/>
        <v>La mayoría de las alcantarillas y cunetas aparentemente funcionan bien, pero existen indicaciones en algunos sitios de que el agua se estanca.</v>
      </c>
      <c r="BY132" s="231">
        <v>5</v>
      </c>
      <c r="BZ132" s="237" t="str">
        <f t="shared" si="80"/>
        <v>Superficie lisa, sin baches ni irregularidades notables.</v>
      </c>
      <c r="CA132" s="231">
        <v>5</v>
      </c>
      <c r="CB132" s="237" t="str">
        <f t="shared" si="81"/>
        <v>No existen evidencias de fallas en la estructura del pavimento, con la posible excepción de algunas en la superficie de ruedo.</v>
      </c>
      <c r="CC132" s="231">
        <f t="shared" si="82"/>
        <v>1.0946715</v>
      </c>
      <c r="CD132" s="229"/>
      <c r="CE132" s="229"/>
      <c r="CF132" s="270" t="s">
        <v>2479</v>
      </c>
    </row>
    <row r="133" spans="1:84" ht="69.95" customHeight="1" thickBot="1" x14ac:dyDescent="0.2">
      <c r="A133" s="217"/>
      <c r="B133" s="269">
        <v>10892</v>
      </c>
      <c r="C133" s="231">
        <v>10</v>
      </c>
      <c r="D133" s="231">
        <v>1</v>
      </c>
      <c r="E133" s="232" t="s">
        <v>202</v>
      </c>
      <c r="F133" s="231">
        <v>5</v>
      </c>
      <c r="G133" s="231">
        <v>327</v>
      </c>
      <c r="H133" s="230" t="s">
        <v>2476</v>
      </c>
      <c r="I133" s="230">
        <v>4</v>
      </c>
      <c r="J133" s="229" t="str">
        <f t="shared" si="62"/>
        <v>Red Básica de Accesso</v>
      </c>
      <c r="K133" s="260">
        <f t="shared" si="63"/>
        <v>6.21</v>
      </c>
      <c r="L133" s="234">
        <f>L132+K133</f>
        <v>10.11</v>
      </c>
      <c r="M133" s="233"/>
      <c r="N133" s="233"/>
      <c r="O133" s="233"/>
      <c r="P133" s="260">
        <f t="shared" si="64"/>
        <v>0</v>
      </c>
      <c r="Q133" s="233">
        <v>0.1</v>
      </c>
      <c r="R133" s="233"/>
      <c r="S133" s="233"/>
      <c r="T133" s="260">
        <f t="shared" si="65"/>
        <v>0.1</v>
      </c>
      <c r="U133" s="233"/>
      <c r="V133" s="233"/>
      <c r="W133" s="233"/>
      <c r="X133" s="233">
        <f t="shared" si="66"/>
        <v>0</v>
      </c>
      <c r="Y133" s="233"/>
      <c r="Z133" s="233"/>
      <c r="AA133" s="233"/>
      <c r="AB133" s="233">
        <f t="shared" si="67"/>
        <v>0</v>
      </c>
      <c r="AC133" s="233">
        <f t="shared" si="68"/>
        <v>0.1</v>
      </c>
      <c r="AD133" s="233"/>
      <c r="AE133" s="233">
        <v>6.11</v>
      </c>
      <c r="AF133" s="233"/>
      <c r="AG133" s="233">
        <f t="shared" si="69"/>
        <v>6.11</v>
      </c>
      <c r="AH133" s="233"/>
      <c r="AI133" s="233"/>
      <c r="AJ133" s="233"/>
      <c r="AK133" s="233">
        <f t="shared" si="70"/>
        <v>0</v>
      </c>
      <c r="AL133" s="233"/>
      <c r="AM133" s="233"/>
      <c r="AN133" s="233"/>
      <c r="AO133" s="233">
        <f t="shared" si="71"/>
        <v>0</v>
      </c>
      <c r="AP133" s="233"/>
      <c r="AQ133" s="233"/>
      <c r="AR133" s="233"/>
      <c r="AS133" s="339">
        <f t="shared" si="72"/>
        <v>0</v>
      </c>
      <c r="AT133" s="233"/>
      <c r="AU133" s="233"/>
      <c r="AV133" s="233"/>
      <c r="AW133" s="260">
        <f t="shared" si="73"/>
        <v>0</v>
      </c>
      <c r="AX133" s="235" t="s">
        <v>2480</v>
      </c>
      <c r="AY133" s="236" t="s">
        <v>1593</v>
      </c>
      <c r="AZ133" s="236" t="s">
        <v>1080</v>
      </c>
      <c r="BA133" s="229" t="s">
        <v>2481</v>
      </c>
      <c r="BB133" s="231">
        <v>0</v>
      </c>
      <c r="BC133" s="231">
        <v>2</v>
      </c>
      <c r="BD133" s="237" t="str">
        <f t="shared" si="74"/>
        <v>Algo Ondulado (Pendientes naturales del terreno entre 6 y 14%)</v>
      </c>
      <c r="BE133" s="231">
        <v>4</v>
      </c>
      <c r="BF133" s="237" t="str">
        <f>VLOOKUP(BE133,'Códigos 2'!$A$1:$B$12,2,FALSE)</f>
        <v>Lastre o grava</v>
      </c>
      <c r="BG133" s="238">
        <v>2</v>
      </c>
      <c r="BH133" s="239">
        <v>5.2</v>
      </c>
      <c r="BI133" s="231">
        <v>0</v>
      </c>
      <c r="BJ133" s="231" t="str">
        <f t="shared" si="75"/>
        <v>No existe</v>
      </c>
      <c r="BK133" s="240">
        <v>0</v>
      </c>
      <c r="BL133" s="231">
        <v>35</v>
      </c>
      <c r="BM133" s="231">
        <v>163</v>
      </c>
      <c r="BN133" s="231">
        <v>3</v>
      </c>
      <c r="BO133" s="237" t="str">
        <f t="shared" si="76"/>
        <v>Alineamiento algo sinuoso, pero con curvas cerradas que son aparentes y consistentes con las gradientes y las demás características del camino y del terreno que se atraviesa.</v>
      </c>
      <c r="BP133" s="231">
        <v>3</v>
      </c>
      <c r="BQ133" s="237" t="str">
        <f t="shared" si="77"/>
        <v>Pendientes generalmente entre 3 y 6%, pero con una rasante ondulada y, consecuentemente, con tramos cortos de subida fuerte.</v>
      </c>
      <c r="BR133" s="231">
        <v>1</v>
      </c>
      <c r="BS133" s="231">
        <v>0</v>
      </c>
      <c r="BT133" s="237" t="b">
        <f t="shared" si="56"/>
        <v>0</v>
      </c>
      <c r="BU133" s="231">
        <v>3</v>
      </c>
      <c r="BV133" s="237" t="str">
        <f t="shared" si="78"/>
        <v>El señalamiento es regular en cuanto a cantidad y ubicación, siendo notable la falta de algunas señales de precaución y de guía.</v>
      </c>
      <c r="BW133" s="231">
        <v>4</v>
      </c>
      <c r="BX133" s="237" t="str">
        <f t="shared" si="79"/>
        <v>La mayoría de las alcantarillas y cunetas aparentemente funcionan bien, pero existen indicaciones en algunos sitios de que el agua se estanca.</v>
      </c>
      <c r="BY133" s="231">
        <v>3</v>
      </c>
      <c r="BZ133" s="237" t="str">
        <f t="shared" si="80"/>
        <v>Superficie con frecuentes baches o irregularidades .</v>
      </c>
      <c r="CA133" s="231">
        <v>5</v>
      </c>
      <c r="CB133" s="237" t="str">
        <f t="shared" si="81"/>
        <v>No existen evidencias de fallas en la estructura del pavimento, con la posible excepción de algunas en la superficie de ruedo.</v>
      </c>
      <c r="CC133" s="231">
        <f t="shared" si="82"/>
        <v>0.36946394999999999</v>
      </c>
      <c r="CD133" s="229"/>
      <c r="CE133" s="229"/>
      <c r="CF133" s="270" t="s">
        <v>2482</v>
      </c>
    </row>
    <row r="134" spans="1:84" ht="69.95" customHeight="1" thickBot="1" x14ac:dyDescent="0.2">
      <c r="A134" s="217"/>
      <c r="B134" s="269">
        <v>10901</v>
      </c>
      <c r="C134" s="231">
        <v>1</v>
      </c>
      <c r="D134" s="231">
        <v>1</v>
      </c>
      <c r="E134" s="232">
        <v>4</v>
      </c>
      <c r="F134" s="231">
        <v>1</v>
      </c>
      <c r="G134" s="231">
        <v>314</v>
      </c>
      <c r="H134" s="230" t="str">
        <f t="shared" ref="H134:H140" si="83">IF(G134&lt;100,"Primaria",IF(AND(G134&gt;39,G134&lt;300),"Secundaria",IF(AND(G134&gt;299),"Terciaria")))</f>
        <v>Terciaria</v>
      </c>
      <c r="I134" s="230">
        <v>4</v>
      </c>
      <c r="J134" s="229" t="str">
        <f t="shared" si="62"/>
        <v>Red Básica de Accesso</v>
      </c>
      <c r="K134" s="260">
        <f t="shared" si="63"/>
        <v>4.835</v>
      </c>
      <c r="L134" s="234">
        <f>K134</f>
        <v>4.835</v>
      </c>
      <c r="M134" s="233"/>
      <c r="N134" s="233"/>
      <c r="O134" s="233"/>
      <c r="P134" s="260">
        <f t="shared" si="64"/>
        <v>0</v>
      </c>
      <c r="Q134" s="233"/>
      <c r="R134" s="233"/>
      <c r="S134" s="233"/>
      <c r="T134" s="260">
        <f t="shared" si="65"/>
        <v>0</v>
      </c>
      <c r="U134" s="233"/>
      <c r="V134" s="233">
        <v>4.835</v>
      </c>
      <c r="W134" s="233"/>
      <c r="X134" s="233">
        <f t="shared" si="66"/>
        <v>4.835</v>
      </c>
      <c r="Y134" s="233"/>
      <c r="Z134" s="233"/>
      <c r="AA134" s="233"/>
      <c r="AB134" s="233">
        <f t="shared" si="67"/>
        <v>0</v>
      </c>
      <c r="AC134" s="233">
        <f t="shared" si="68"/>
        <v>4.835</v>
      </c>
      <c r="AD134" s="233"/>
      <c r="AE134" s="233"/>
      <c r="AF134" s="233"/>
      <c r="AG134" s="233">
        <f t="shared" si="69"/>
        <v>0</v>
      </c>
      <c r="AH134" s="233"/>
      <c r="AI134" s="233"/>
      <c r="AJ134" s="233"/>
      <c r="AK134" s="233">
        <f t="shared" si="70"/>
        <v>0</v>
      </c>
      <c r="AL134" s="233"/>
      <c r="AM134" s="233"/>
      <c r="AN134" s="233"/>
      <c r="AO134" s="233">
        <f t="shared" si="71"/>
        <v>0</v>
      </c>
      <c r="AP134" s="233"/>
      <c r="AQ134" s="233"/>
      <c r="AR134" s="233"/>
      <c r="AS134" s="339">
        <f t="shared" si="72"/>
        <v>0</v>
      </c>
      <c r="AT134" s="233"/>
      <c r="AU134" s="233"/>
      <c r="AV134" s="233"/>
      <c r="AW134" s="260">
        <f t="shared" si="73"/>
        <v>0</v>
      </c>
      <c r="AX134" s="235" t="s">
        <v>2392</v>
      </c>
      <c r="AY134" s="236" t="s">
        <v>2393</v>
      </c>
      <c r="AZ134" s="236" t="s">
        <v>1211</v>
      </c>
      <c r="BA134" s="229" t="s">
        <v>2394</v>
      </c>
      <c r="BB134" s="231">
        <v>1</v>
      </c>
      <c r="BC134" s="231">
        <v>4</v>
      </c>
      <c r="BD134" s="237" t="str">
        <f t="shared" si="74"/>
        <v>Montañoso (Pendientes naturales del terreno mayores a 25%)</v>
      </c>
      <c r="BE134" s="231">
        <v>2</v>
      </c>
      <c r="BF134" s="237" t="str">
        <f>VLOOKUP(BE134,'Códigos 2'!$A$1:$B$12,2,FALSE)</f>
        <v xml:space="preserve">Tratamiento superficial múltiple (TSM) </v>
      </c>
      <c r="BG134" s="238">
        <v>2</v>
      </c>
      <c r="BH134" s="239">
        <v>5.4</v>
      </c>
      <c r="BI134" s="231">
        <v>0</v>
      </c>
      <c r="BJ134" s="231" t="str">
        <f t="shared" si="75"/>
        <v>No existe</v>
      </c>
      <c r="BK134" s="240">
        <v>0</v>
      </c>
      <c r="BL134" s="231">
        <v>30</v>
      </c>
      <c r="BM134" s="231"/>
      <c r="BN134" s="231">
        <v>3</v>
      </c>
      <c r="BO134" s="237" t="str">
        <f t="shared" si="76"/>
        <v>Alineamiento algo sinuoso, pero con curvas cerradas que son aparentes y consistentes con las gradientes y las demás características del camino y del terreno que se atraviesa.</v>
      </c>
      <c r="BP134" s="231">
        <v>1</v>
      </c>
      <c r="BQ134" s="237" t="str">
        <f t="shared" si="77"/>
        <v xml:space="preserve">Pendientes sostenidas en exceso del 7% en casi todo el tramo. </v>
      </c>
      <c r="BR134" s="231">
        <v>1</v>
      </c>
      <c r="BS134" s="231">
        <v>0</v>
      </c>
      <c r="BT134" s="237" t="b">
        <f t="shared" si="56"/>
        <v>0</v>
      </c>
      <c r="BU134" s="231">
        <v>3</v>
      </c>
      <c r="BV134" s="237" t="str">
        <f t="shared" si="78"/>
        <v>El señalamiento es regular en cuanto a cantidad y ubicación, siendo notable la falta de algunas señales de precaución y de guía.</v>
      </c>
      <c r="BW134" s="231">
        <v>3</v>
      </c>
      <c r="BX134" s="237" t="str">
        <f t="shared" si="79"/>
        <v>Parece que algunas alcantarillas o cunetas no tienen capacidad hidráulica suficiente, por la erosión o socavación aparente.</v>
      </c>
      <c r="BY134" s="231">
        <v>3</v>
      </c>
      <c r="BZ134" s="237" t="str">
        <f t="shared" si="80"/>
        <v>Superficie con frecuentes baches o irregularidades .</v>
      </c>
      <c r="CA134" s="231">
        <v>3</v>
      </c>
      <c r="CB134" s="237" t="str">
        <f t="shared" si="81"/>
        <v>Existen deformaciones u otras fallas de consideración sobre una buena parte de la subsección y, aunque no son extensas todavía, parece que siguen extendiéndose.</v>
      </c>
      <c r="CC134" s="231">
        <f t="shared" si="82"/>
        <v>0</v>
      </c>
      <c r="CD134" s="229"/>
      <c r="CE134" s="229"/>
      <c r="CF134" s="270"/>
    </row>
    <row r="135" spans="1:84" ht="69.95" customHeight="1" thickBot="1" x14ac:dyDescent="0.2">
      <c r="A135" s="217"/>
      <c r="B135" s="269">
        <v>10902</v>
      </c>
      <c r="C135" s="231">
        <v>1</v>
      </c>
      <c r="D135" s="231">
        <v>1</v>
      </c>
      <c r="E135" s="232">
        <v>4</v>
      </c>
      <c r="F135" s="231">
        <v>5</v>
      </c>
      <c r="G135" s="231">
        <v>314</v>
      </c>
      <c r="H135" s="230" t="str">
        <f t="shared" si="83"/>
        <v>Terciaria</v>
      </c>
      <c r="I135" s="230">
        <v>4</v>
      </c>
      <c r="J135" s="229" t="str">
        <f t="shared" si="62"/>
        <v>Red Básica de Accesso</v>
      </c>
      <c r="K135" s="260">
        <f t="shared" si="63"/>
        <v>4.93</v>
      </c>
      <c r="L135" s="234">
        <f>L134+K135</f>
        <v>9.7650000000000006</v>
      </c>
      <c r="M135" s="233"/>
      <c r="N135" s="233"/>
      <c r="O135" s="233"/>
      <c r="P135" s="260">
        <f t="shared" si="64"/>
        <v>0</v>
      </c>
      <c r="Q135" s="233"/>
      <c r="R135" s="233"/>
      <c r="S135" s="233"/>
      <c r="T135" s="260">
        <f t="shared" si="65"/>
        <v>0</v>
      </c>
      <c r="U135" s="233"/>
      <c r="V135" s="233">
        <v>0.79</v>
      </c>
      <c r="W135" s="233"/>
      <c r="X135" s="233">
        <f t="shared" si="66"/>
        <v>0.79</v>
      </c>
      <c r="Y135" s="233"/>
      <c r="Z135" s="233"/>
      <c r="AA135" s="233"/>
      <c r="AB135" s="233">
        <f t="shared" si="67"/>
        <v>0</v>
      </c>
      <c r="AC135" s="233">
        <f t="shared" si="68"/>
        <v>0.79</v>
      </c>
      <c r="AD135" s="233"/>
      <c r="AE135" s="233">
        <v>4.1399999999999997</v>
      </c>
      <c r="AF135" s="233"/>
      <c r="AG135" s="233">
        <f t="shared" si="69"/>
        <v>4.1399999999999997</v>
      </c>
      <c r="AH135" s="233"/>
      <c r="AI135" s="233"/>
      <c r="AJ135" s="233"/>
      <c r="AK135" s="233">
        <f t="shared" si="70"/>
        <v>0</v>
      </c>
      <c r="AL135" s="233"/>
      <c r="AM135" s="233"/>
      <c r="AN135" s="233"/>
      <c r="AO135" s="233">
        <f t="shared" si="71"/>
        <v>0</v>
      </c>
      <c r="AP135" s="233"/>
      <c r="AQ135" s="233"/>
      <c r="AR135" s="233"/>
      <c r="AS135" s="339">
        <f t="shared" si="72"/>
        <v>0</v>
      </c>
      <c r="AT135" s="233"/>
      <c r="AU135" s="233"/>
      <c r="AV135" s="233"/>
      <c r="AW135" s="260">
        <f t="shared" si="73"/>
        <v>0</v>
      </c>
      <c r="AX135" s="235" t="s">
        <v>2395</v>
      </c>
      <c r="AY135" s="236" t="s">
        <v>2393</v>
      </c>
      <c r="AZ135" s="236" t="s">
        <v>1211</v>
      </c>
      <c r="BA135" s="229" t="s">
        <v>2396</v>
      </c>
      <c r="BB135" s="231">
        <v>0</v>
      </c>
      <c r="BC135" s="231">
        <v>4</v>
      </c>
      <c r="BD135" s="237" t="str">
        <f t="shared" si="74"/>
        <v>Montañoso (Pendientes naturales del terreno mayores a 25%)</v>
      </c>
      <c r="BE135" s="231">
        <v>4</v>
      </c>
      <c r="BF135" s="237" t="str">
        <f>VLOOKUP(BE135,'Códigos 2'!$A$1:$B$12,2,FALSE)</f>
        <v>Lastre o grava</v>
      </c>
      <c r="BG135" s="238">
        <v>1</v>
      </c>
      <c r="BH135" s="239">
        <v>4.4000000000000004</v>
      </c>
      <c r="BI135" s="231">
        <v>0</v>
      </c>
      <c r="BJ135" s="231" t="str">
        <f t="shared" si="75"/>
        <v>No existe</v>
      </c>
      <c r="BK135" s="240">
        <v>0</v>
      </c>
      <c r="BL135" s="231">
        <v>25</v>
      </c>
      <c r="BM135" s="231"/>
      <c r="BN135" s="231">
        <v>3</v>
      </c>
      <c r="BO135" s="237" t="str">
        <f t="shared" si="76"/>
        <v>Alineamiento algo sinuoso, pero con curvas cerradas que son aparentes y consistentes con las gradientes y las demás características del camino y del terreno que se atraviesa.</v>
      </c>
      <c r="BP135" s="231">
        <v>1</v>
      </c>
      <c r="BQ135" s="237" t="str">
        <f t="shared" si="77"/>
        <v xml:space="preserve">Pendientes sostenidas en exceso del 7% en casi todo el tramo. </v>
      </c>
      <c r="BR135" s="231">
        <v>1</v>
      </c>
      <c r="BS135" s="231">
        <v>0</v>
      </c>
      <c r="BT135" s="237" t="b">
        <f t="shared" si="56"/>
        <v>0</v>
      </c>
      <c r="BU135" s="231">
        <v>3</v>
      </c>
      <c r="BV135" s="237" t="str">
        <f t="shared" si="78"/>
        <v>El señalamiento es regular en cuanto a cantidad y ubicación, siendo notable la falta de algunas señales de precaución y de guía.</v>
      </c>
      <c r="BW135" s="231">
        <v>1</v>
      </c>
      <c r="BX135" s="237" t="str">
        <f t="shared" si="79"/>
        <v>El agua escurre por la calzada durante períodos de lluvia sobre una buena parte de la sub-sección y no existen cunetas longitudinales definidas; las estructuras de drenaje no existen, o son completamente inadecuadas.</v>
      </c>
      <c r="BY135" s="231">
        <v>3</v>
      </c>
      <c r="BZ135" s="237" t="str">
        <f t="shared" si="80"/>
        <v>Superficie con frecuentes baches o irregularidades .</v>
      </c>
      <c r="CA135" s="231">
        <v>4</v>
      </c>
      <c r="CB135" s="237" t="str">
        <f t="shared" si="81"/>
        <v>Existen huellas o corrugaciones que se derivan por debajo de la superficie de ruedo, pero que son aisladas y de poca extensión.</v>
      </c>
      <c r="CC135" s="231">
        <f t="shared" si="82"/>
        <v>0</v>
      </c>
      <c r="CD135" s="229"/>
      <c r="CE135" s="229"/>
      <c r="CF135" s="270"/>
    </row>
    <row r="136" spans="1:84" ht="69.95" customHeight="1" thickBot="1" x14ac:dyDescent="0.2">
      <c r="A136" s="217"/>
      <c r="B136" s="269">
        <v>10920</v>
      </c>
      <c r="C136" s="231">
        <v>1</v>
      </c>
      <c r="D136" s="231">
        <v>1</v>
      </c>
      <c r="E136" s="232" t="s">
        <v>162</v>
      </c>
      <c r="F136" s="231">
        <v>1</v>
      </c>
      <c r="G136" s="231">
        <v>251</v>
      </c>
      <c r="H136" s="230" t="str">
        <f t="shared" si="83"/>
        <v>Secundaria</v>
      </c>
      <c r="I136" s="230">
        <v>2</v>
      </c>
      <c r="J136" s="229" t="str">
        <f t="shared" si="62"/>
        <v>Distribuidores Regionales</v>
      </c>
      <c r="K136" s="260">
        <f t="shared" si="63"/>
        <v>1.825</v>
      </c>
      <c r="L136" s="234">
        <f>K136</f>
        <v>1.825</v>
      </c>
      <c r="M136" s="233"/>
      <c r="N136" s="233"/>
      <c r="O136" s="233"/>
      <c r="P136" s="260">
        <f t="shared" si="64"/>
        <v>0</v>
      </c>
      <c r="Q136" s="233">
        <v>1.575</v>
      </c>
      <c r="R136" s="233">
        <v>0.25</v>
      </c>
      <c r="S136" s="233"/>
      <c r="T136" s="260">
        <f t="shared" si="65"/>
        <v>1.825</v>
      </c>
      <c r="U136" s="233"/>
      <c r="V136" s="233"/>
      <c r="W136" s="233"/>
      <c r="X136" s="233">
        <f t="shared" si="66"/>
        <v>0</v>
      </c>
      <c r="Y136" s="233"/>
      <c r="Z136" s="233"/>
      <c r="AA136" s="233"/>
      <c r="AB136" s="233">
        <f t="shared" si="67"/>
        <v>0</v>
      </c>
      <c r="AC136" s="233">
        <f t="shared" si="68"/>
        <v>1.825</v>
      </c>
      <c r="AD136" s="233"/>
      <c r="AE136" s="233"/>
      <c r="AF136" s="233"/>
      <c r="AG136" s="233">
        <f t="shared" si="69"/>
        <v>0</v>
      </c>
      <c r="AH136" s="233"/>
      <c r="AI136" s="233"/>
      <c r="AJ136" s="233"/>
      <c r="AK136" s="233">
        <f t="shared" si="70"/>
        <v>0</v>
      </c>
      <c r="AL136" s="233"/>
      <c r="AM136" s="233"/>
      <c r="AN136" s="233"/>
      <c r="AO136" s="233">
        <f t="shared" si="71"/>
        <v>0</v>
      </c>
      <c r="AP136" s="233"/>
      <c r="AQ136" s="233"/>
      <c r="AR136" s="233"/>
      <c r="AS136" s="339">
        <f t="shared" si="72"/>
        <v>0</v>
      </c>
      <c r="AT136" s="233"/>
      <c r="AU136" s="233"/>
      <c r="AV136" s="233"/>
      <c r="AW136" s="260">
        <f t="shared" si="73"/>
        <v>0</v>
      </c>
      <c r="AX136" s="235" t="s">
        <v>2272</v>
      </c>
      <c r="AY136" s="236" t="s">
        <v>777</v>
      </c>
      <c r="AZ136" s="236" t="s">
        <v>176</v>
      </c>
      <c r="BA136" s="236" t="s">
        <v>2273</v>
      </c>
      <c r="BB136" s="231">
        <v>0</v>
      </c>
      <c r="BC136" s="231">
        <v>2</v>
      </c>
      <c r="BD136" s="237" t="str">
        <f t="shared" si="74"/>
        <v>Algo Ondulado (Pendientes naturales del terreno entre 6 y 14%)</v>
      </c>
      <c r="BE136" s="231">
        <v>1</v>
      </c>
      <c r="BF136" s="237" t="str">
        <f>VLOOKUP(BE136,'Códigos 2'!$A$1:$B$12,2,FALSE)</f>
        <v xml:space="preserve"> Carpeta Asfáltica (CA)</v>
      </c>
      <c r="BG136" s="238">
        <v>3</v>
      </c>
      <c r="BH136" s="239">
        <v>11.2</v>
      </c>
      <c r="BI136" s="231">
        <v>0</v>
      </c>
      <c r="BJ136" s="231" t="str">
        <f t="shared" si="75"/>
        <v>No existe</v>
      </c>
      <c r="BK136" s="240">
        <v>0</v>
      </c>
      <c r="BL136" s="231">
        <v>40</v>
      </c>
      <c r="BM136" s="231"/>
      <c r="BN136" s="231">
        <v>5</v>
      </c>
      <c r="BO136" s="237" t="str">
        <f t="shared" si="76"/>
        <v>Alineamiento recto o con curvas tan suaves que no exigen una reducción significativa en la velocidad promedio normal de recorrido.</v>
      </c>
      <c r="BP136" s="231">
        <v>4</v>
      </c>
      <c r="BQ136" s="237" t="str">
        <f t="shared" si="77"/>
        <v>Pendientes generalmente menores del 3% pero con algunas cuestas de corta longitud de hasta el 5%.</v>
      </c>
      <c r="BR136" s="231">
        <v>5</v>
      </c>
      <c r="BS136" s="231">
        <v>0</v>
      </c>
      <c r="BT136" s="237" t="b">
        <f t="shared" si="56"/>
        <v>0</v>
      </c>
      <c r="BU136" s="231">
        <v>5</v>
      </c>
      <c r="BV136" s="237" t="str">
        <f t="shared" si="78"/>
        <v xml:space="preserve">Las señales son completamente adecuadas en número y ubicación, </v>
      </c>
      <c r="BW136" s="231">
        <v>5</v>
      </c>
      <c r="BX136" s="237" t="str">
        <f t="shared" si="79"/>
        <v>Todas las alcantarillas y cunetas están bastante limpias y funcionan debidamente.</v>
      </c>
      <c r="BY136" s="231">
        <v>5</v>
      </c>
      <c r="BZ136" s="237" t="str">
        <f t="shared" si="80"/>
        <v>Superficie lisa, sin baches ni irregularidades notables.</v>
      </c>
      <c r="CA136" s="231">
        <v>5</v>
      </c>
      <c r="CB136" s="237" t="str">
        <f t="shared" si="81"/>
        <v>No existen evidencias de fallas en la estructura del pavimento, con la posible excepción de algunas en la superficie de ruedo.</v>
      </c>
      <c r="CC136" s="231">
        <f t="shared" si="82"/>
        <v>0</v>
      </c>
      <c r="CD136" s="229" t="s">
        <v>2274</v>
      </c>
      <c r="CE136" s="229" t="s">
        <v>126</v>
      </c>
      <c r="CF136" s="270" t="s">
        <v>2275</v>
      </c>
    </row>
    <row r="137" spans="1:84" ht="69.95" customHeight="1" thickBot="1" x14ac:dyDescent="0.2">
      <c r="A137" s="217"/>
      <c r="B137" s="269">
        <v>10930</v>
      </c>
      <c r="C137" s="231">
        <v>10</v>
      </c>
      <c r="D137" s="231">
        <v>1</v>
      </c>
      <c r="E137" s="232" t="s">
        <v>202</v>
      </c>
      <c r="F137" s="231">
        <v>1</v>
      </c>
      <c r="G137" s="231">
        <v>243</v>
      </c>
      <c r="H137" s="230" t="str">
        <f t="shared" si="83"/>
        <v>Secundaria</v>
      </c>
      <c r="I137" s="230">
        <v>2</v>
      </c>
      <c r="J137" s="229" t="str">
        <f t="shared" si="62"/>
        <v>Distribuidores Regionales</v>
      </c>
      <c r="K137" s="260">
        <f t="shared" si="63"/>
        <v>5.16</v>
      </c>
      <c r="L137" s="234">
        <f>K137</f>
        <v>5.16</v>
      </c>
      <c r="M137" s="233"/>
      <c r="N137" s="233"/>
      <c r="O137" s="233"/>
      <c r="P137" s="260">
        <f t="shared" si="64"/>
        <v>0</v>
      </c>
      <c r="Q137" s="233">
        <v>5.16</v>
      </c>
      <c r="R137" s="233"/>
      <c r="S137" s="233"/>
      <c r="T137" s="260">
        <f t="shared" si="65"/>
        <v>5.16</v>
      </c>
      <c r="U137" s="233"/>
      <c r="V137" s="233"/>
      <c r="W137" s="233"/>
      <c r="X137" s="233">
        <f t="shared" si="66"/>
        <v>0</v>
      </c>
      <c r="Y137" s="233"/>
      <c r="Z137" s="233"/>
      <c r="AA137" s="233"/>
      <c r="AB137" s="233">
        <f t="shared" si="67"/>
        <v>0</v>
      </c>
      <c r="AC137" s="233">
        <f t="shared" si="68"/>
        <v>5.16</v>
      </c>
      <c r="AD137" s="233"/>
      <c r="AE137" s="233"/>
      <c r="AF137" s="233"/>
      <c r="AG137" s="233">
        <f t="shared" si="69"/>
        <v>0</v>
      </c>
      <c r="AH137" s="233"/>
      <c r="AI137" s="233"/>
      <c r="AJ137" s="233"/>
      <c r="AK137" s="233">
        <f t="shared" si="70"/>
        <v>0</v>
      </c>
      <c r="AL137" s="233"/>
      <c r="AM137" s="233"/>
      <c r="AN137" s="233"/>
      <c r="AO137" s="233">
        <f t="shared" si="71"/>
        <v>0</v>
      </c>
      <c r="AP137" s="233"/>
      <c r="AQ137" s="233"/>
      <c r="AR137" s="233"/>
      <c r="AS137" s="339">
        <f t="shared" si="72"/>
        <v>0</v>
      </c>
      <c r="AT137" s="233"/>
      <c r="AU137" s="233"/>
      <c r="AV137" s="233"/>
      <c r="AW137" s="260">
        <f t="shared" si="73"/>
        <v>0</v>
      </c>
      <c r="AX137" s="235" t="s">
        <v>2161</v>
      </c>
      <c r="AY137" s="236" t="s">
        <v>1593</v>
      </c>
      <c r="AZ137" s="236" t="s">
        <v>193</v>
      </c>
      <c r="BA137" s="229" t="s">
        <v>2162</v>
      </c>
      <c r="BB137" s="231">
        <v>3</v>
      </c>
      <c r="BC137" s="231">
        <v>2</v>
      </c>
      <c r="BD137" s="237" t="str">
        <f t="shared" si="74"/>
        <v>Algo Ondulado (Pendientes naturales del terreno entre 6 y 14%)</v>
      </c>
      <c r="BE137" s="231">
        <v>1</v>
      </c>
      <c r="BF137" s="237" t="str">
        <f>VLOOKUP(BE137,'Códigos 2'!$A$1:$B$12,2,FALSE)</f>
        <v xml:space="preserve"> Carpeta Asfáltica (CA)</v>
      </c>
      <c r="BG137" s="238">
        <v>2</v>
      </c>
      <c r="BH137" s="239">
        <v>6.8</v>
      </c>
      <c r="BI137" s="231">
        <v>0</v>
      </c>
      <c r="BJ137" s="231" t="str">
        <f t="shared" si="75"/>
        <v>No existe</v>
      </c>
      <c r="BK137" s="240">
        <v>0</v>
      </c>
      <c r="BL137" s="231">
        <v>40</v>
      </c>
      <c r="BM137" s="231"/>
      <c r="BN137" s="231">
        <v>3</v>
      </c>
      <c r="BO137" s="237" t="str">
        <f t="shared" si="76"/>
        <v>Alineamiento algo sinuoso, pero con curvas cerradas que son aparentes y consistentes con las gradientes y las demás características del camino y del terreno que se atraviesa.</v>
      </c>
      <c r="BP137" s="231">
        <v>3</v>
      </c>
      <c r="BQ137" s="237" t="str">
        <f t="shared" si="77"/>
        <v>Pendientes generalmente entre 3 y 6%, pero con una rasante ondulada y, consecuentemente, con tramos cortos de subida fuerte.</v>
      </c>
      <c r="BR137" s="231">
        <v>1</v>
      </c>
      <c r="BS137" s="231">
        <v>0</v>
      </c>
      <c r="BT137" s="237" t="b">
        <f t="shared" si="56"/>
        <v>0</v>
      </c>
      <c r="BU137" s="231">
        <v>3</v>
      </c>
      <c r="BV137" s="237" t="str">
        <f t="shared" si="78"/>
        <v>El señalamiento es regular en cuanto a cantidad y ubicación, siendo notable la falta de algunas señales de precaución y de guía.</v>
      </c>
      <c r="BW137" s="231">
        <v>5</v>
      </c>
      <c r="BX137" s="237" t="str">
        <f t="shared" si="79"/>
        <v>Todas las alcantarillas y cunetas están bastante limpias y funcionan debidamente.</v>
      </c>
      <c r="BY137" s="231">
        <v>4</v>
      </c>
      <c r="BZ137" s="237" t="str">
        <f t="shared" si="80"/>
        <v>Superficie generalmente lisa, pero con unas pequeñas corrugaciones u otras irregularidades aisladas, o con baches pequeños superficiales.</v>
      </c>
      <c r="CA137" s="231">
        <v>5</v>
      </c>
      <c r="CB137" s="237" t="str">
        <f t="shared" si="81"/>
        <v>No existen evidencias de fallas en la estructura del pavimento, con la posible excepción de algunas en la superficie de ruedo.</v>
      </c>
      <c r="CC137" s="231">
        <f t="shared" si="82"/>
        <v>0</v>
      </c>
      <c r="CD137" s="229" t="s">
        <v>2163</v>
      </c>
      <c r="CE137" s="229" t="s">
        <v>1903</v>
      </c>
      <c r="CF137" s="270" t="s">
        <v>2164</v>
      </c>
    </row>
    <row r="138" spans="1:84" ht="69.95" customHeight="1" thickBot="1" x14ac:dyDescent="0.2">
      <c r="A138" s="217"/>
      <c r="B138" s="269">
        <v>10941</v>
      </c>
      <c r="C138" s="231">
        <v>10</v>
      </c>
      <c r="D138" s="231">
        <v>1</v>
      </c>
      <c r="E138" s="232" t="s">
        <v>202</v>
      </c>
      <c r="F138" s="231">
        <v>1</v>
      </c>
      <c r="G138" s="231">
        <v>243</v>
      </c>
      <c r="H138" s="230" t="str">
        <f t="shared" si="83"/>
        <v>Secundaria</v>
      </c>
      <c r="I138" s="230">
        <v>2</v>
      </c>
      <c r="J138" s="229" t="str">
        <f t="shared" si="62"/>
        <v>Distribuidores Regionales</v>
      </c>
      <c r="K138" s="260">
        <f t="shared" si="63"/>
        <v>16.28</v>
      </c>
      <c r="L138" s="234">
        <f>L137+K138</f>
        <v>21.44</v>
      </c>
      <c r="M138" s="233"/>
      <c r="N138" s="233"/>
      <c r="O138" s="233"/>
      <c r="P138" s="260">
        <f t="shared" si="64"/>
        <v>0</v>
      </c>
      <c r="Q138" s="233">
        <v>11.23</v>
      </c>
      <c r="R138" s="233">
        <v>5.05</v>
      </c>
      <c r="S138" s="233"/>
      <c r="T138" s="260">
        <f t="shared" si="65"/>
        <v>16.28</v>
      </c>
      <c r="U138" s="233"/>
      <c r="V138" s="233"/>
      <c r="W138" s="233"/>
      <c r="X138" s="233">
        <f t="shared" si="66"/>
        <v>0</v>
      </c>
      <c r="Y138" s="233"/>
      <c r="Z138" s="233"/>
      <c r="AA138" s="233"/>
      <c r="AB138" s="233">
        <f t="shared" si="67"/>
        <v>0</v>
      </c>
      <c r="AC138" s="233">
        <f t="shared" si="68"/>
        <v>16.28</v>
      </c>
      <c r="AD138" s="233"/>
      <c r="AE138" s="233"/>
      <c r="AF138" s="233"/>
      <c r="AG138" s="233">
        <f t="shared" si="69"/>
        <v>0</v>
      </c>
      <c r="AH138" s="233"/>
      <c r="AI138" s="233"/>
      <c r="AJ138" s="233"/>
      <c r="AK138" s="233">
        <f t="shared" si="70"/>
        <v>0</v>
      </c>
      <c r="AL138" s="233"/>
      <c r="AM138" s="233"/>
      <c r="AN138" s="233"/>
      <c r="AO138" s="233">
        <f t="shared" si="71"/>
        <v>0</v>
      </c>
      <c r="AP138" s="233"/>
      <c r="AQ138" s="233"/>
      <c r="AR138" s="233"/>
      <c r="AS138" s="339">
        <f t="shared" si="72"/>
        <v>0</v>
      </c>
      <c r="AT138" s="233"/>
      <c r="AU138" s="233"/>
      <c r="AV138" s="233"/>
      <c r="AW138" s="260">
        <f t="shared" si="73"/>
        <v>0</v>
      </c>
      <c r="AX138" s="235" t="s">
        <v>2165</v>
      </c>
      <c r="AY138" s="236" t="s">
        <v>1593</v>
      </c>
      <c r="AZ138" s="236" t="s">
        <v>193</v>
      </c>
      <c r="BA138" s="229" t="s">
        <v>965</v>
      </c>
      <c r="BB138" s="231">
        <v>0</v>
      </c>
      <c r="BC138" s="231">
        <v>4</v>
      </c>
      <c r="BD138" s="237" t="str">
        <f t="shared" si="74"/>
        <v>Montañoso (Pendientes naturales del terreno mayores a 25%)</v>
      </c>
      <c r="BE138" s="231">
        <v>1</v>
      </c>
      <c r="BF138" s="237" t="str">
        <f>VLOOKUP(BE138,'Códigos 2'!$A$1:$B$12,2,FALSE)</f>
        <v xml:space="preserve"> Carpeta Asfáltica (CA)</v>
      </c>
      <c r="BG138" s="238">
        <v>2</v>
      </c>
      <c r="BH138" s="239">
        <v>5.7</v>
      </c>
      <c r="BI138" s="231">
        <v>0</v>
      </c>
      <c r="BJ138" s="231" t="str">
        <f t="shared" si="75"/>
        <v>No existe</v>
      </c>
      <c r="BK138" s="240">
        <v>0</v>
      </c>
      <c r="BL138" s="231">
        <v>50</v>
      </c>
      <c r="BM138" s="231"/>
      <c r="BN138" s="231">
        <v>3</v>
      </c>
      <c r="BO138" s="237" t="str">
        <f t="shared" si="76"/>
        <v>Alineamiento algo sinuoso, pero con curvas cerradas que son aparentes y consistentes con las gradientes y las demás características del camino y del terreno que se atraviesa.</v>
      </c>
      <c r="BP138" s="231">
        <v>1</v>
      </c>
      <c r="BQ138" s="237" t="str">
        <f t="shared" si="77"/>
        <v xml:space="preserve">Pendientes sostenidas en exceso del 7% en casi todo el tramo. </v>
      </c>
      <c r="BR138" s="231">
        <v>1</v>
      </c>
      <c r="BS138" s="231">
        <v>0</v>
      </c>
      <c r="BT138" s="237" t="b">
        <f t="shared" si="56"/>
        <v>0</v>
      </c>
      <c r="BU138" s="231">
        <v>3</v>
      </c>
      <c r="BV138" s="237" t="str">
        <f t="shared" si="78"/>
        <v>El señalamiento es regular en cuanto a cantidad y ubicación, siendo notable la falta de algunas señales de precaución y de guía.</v>
      </c>
      <c r="BW138" s="231">
        <v>4</v>
      </c>
      <c r="BX138" s="237" t="str">
        <f t="shared" si="79"/>
        <v>La mayoría de las alcantarillas y cunetas aparentemente funcionan bien, pero existen indicaciones en algunos sitios de que el agua se estanca.</v>
      </c>
      <c r="BY138" s="231">
        <v>5</v>
      </c>
      <c r="BZ138" s="237" t="str">
        <f t="shared" si="80"/>
        <v>Superficie lisa, sin baches ni irregularidades notables.</v>
      </c>
      <c r="CA138" s="231">
        <v>5</v>
      </c>
      <c r="CB138" s="237" t="str">
        <f t="shared" si="81"/>
        <v>No existen evidencias de fallas en la estructura del pavimento, con la posible excepción de algunas en la superficie de ruedo.</v>
      </c>
      <c r="CC138" s="231">
        <f t="shared" si="82"/>
        <v>0</v>
      </c>
      <c r="CD138" s="229" t="s">
        <v>2166</v>
      </c>
      <c r="CE138" s="229" t="s">
        <v>1903</v>
      </c>
      <c r="CF138" s="270" t="s">
        <v>2167</v>
      </c>
    </row>
    <row r="139" spans="1:84" ht="69.95" customHeight="1" thickBot="1" x14ac:dyDescent="0.2">
      <c r="A139" s="217"/>
      <c r="B139" s="269">
        <v>10942</v>
      </c>
      <c r="C139" s="231">
        <v>10</v>
      </c>
      <c r="D139" s="231">
        <v>1</v>
      </c>
      <c r="E139" s="232" t="s">
        <v>202</v>
      </c>
      <c r="F139" s="231">
        <v>9</v>
      </c>
      <c r="G139" s="231">
        <v>243</v>
      </c>
      <c r="H139" s="230" t="str">
        <f t="shared" si="83"/>
        <v>Secundaria</v>
      </c>
      <c r="I139" s="230">
        <v>2</v>
      </c>
      <c r="J139" s="229" t="str">
        <f t="shared" si="62"/>
        <v>Distribuidores Regionales</v>
      </c>
      <c r="K139" s="260">
        <f t="shared" si="63"/>
        <v>8.57</v>
      </c>
      <c r="L139" s="234">
        <f>L138+K139</f>
        <v>30.01</v>
      </c>
      <c r="M139" s="233"/>
      <c r="N139" s="233"/>
      <c r="O139" s="233"/>
      <c r="P139" s="260">
        <f t="shared" si="64"/>
        <v>0</v>
      </c>
      <c r="Q139" s="233">
        <v>8.57</v>
      </c>
      <c r="R139" s="233"/>
      <c r="S139" s="233"/>
      <c r="T139" s="260">
        <f t="shared" si="65"/>
        <v>8.57</v>
      </c>
      <c r="U139" s="233"/>
      <c r="V139" s="233"/>
      <c r="W139" s="233"/>
      <c r="X139" s="233">
        <f t="shared" si="66"/>
        <v>0</v>
      </c>
      <c r="Y139" s="233"/>
      <c r="Z139" s="233"/>
      <c r="AA139" s="233"/>
      <c r="AB139" s="233">
        <f t="shared" si="67"/>
        <v>0</v>
      </c>
      <c r="AC139" s="233">
        <f t="shared" si="68"/>
        <v>8.57</v>
      </c>
      <c r="AD139" s="233"/>
      <c r="AE139" s="233"/>
      <c r="AF139" s="233"/>
      <c r="AG139" s="233">
        <f t="shared" si="69"/>
        <v>0</v>
      </c>
      <c r="AH139" s="233"/>
      <c r="AI139" s="233"/>
      <c r="AJ139" s="233"/>
      <c r="AK139" s="233">
        <f t="shared" si="70"/>
        <v>0</v>
      </c>
      <c r="AL139" s="233"/>
      <c r="AM139" s="233"/>
      <c r="AN139" s="233"/>
      <c r="AO139" s="233">
        <f t="shared" si="71"/>
        <v>0</v>
      </c>
      <c r="AP139" s="233"/>
      <c r="AQ139" s="233"/>
      <c r="AR139" s="233"/>
      <c r="AS139" s="339">
        <f t="shared" si="72"/>
        <v>0</v>
      </c>
      <c r="AT139" s="233"/>
      <c r="AU139" s="233"/>
      <c r="AV139" s="233"/>
      <c r="AW139" s="260">
        <f t="shared" si="73"/>
        <v>0</v>
      </c>
      <c r="AX139" s="235" t="s">
        <v>2168</v>
      </c>
      <c r="AY139" s="236" t="s">
        <v>1593</v>
      </c>
      <c r="AZ139" s="236" t="s">
        <v>193</v>
      </c>
      <c r="BA139" s="229" t="s">
        <v>459</v>
      </c>
      <c r="BB139" s="231">
        <v>1</v>
      </c>
      <c r="BC139" s="231">
        <v>4</v>
      </c>
      <c r="BD139" s="237" t="str">
        <f t="shared" si="74"/>
        <v>Montañoso (Pendientes naturales del terreno mayores a 25%)</v>
      </c>
      <c r="BE139" s="231">
        <v>1</v>
      </c>
      <c r="BF139" s="237" t="str">
        <f>VLOOKUP(BE139,'Códigos 2'!$A$1:$B$12,2,FALSE)</f>
        <v xml:space="preserve"> Carpeta Asfáltica (CA)</v>
      </c>
      <c r="BG139" s="238">
        <v>2</v>
      </c>
      <c r="BH139" s="239">
        <v>5.7</v>
      </c>
      <c r="BI139" s="231">
        <v>0</v>
      </c>
      <c r="BJ139" s="231" t="str">
        <f t="shared" si="75"/>
        <v>No existe</v>
      </c>
      <c r="BK139" s="240">
        <v>0</v>
      </c>
      <c r="BL139" s="231">
        <v>45</v>
      </c>
      <c r="BM139" s="231"/>
      <c r="BN139" s="231">
        <v>2</v>
      </c>
      <c r="BO139" s="237" t="str">
        <f t="shared" si="76"/>
        <v>Curvas cerradas frecuentes y, por lo general, inconsistentes con el terreno y la clase de carretera.</v>
      </c>
      <c r="BP139" s="231">
        <v>1</v>
      </c>
      <c r="BQ139" s="237" t="str">
        <f t="shared" si="77"/>
        <v xml:space="preserve">Pendientes sostenidas en exceso del 7% en casi todo el tramo. </v>
      </c>
      <c r="BR139" s="231">
        <v>1</v>
      </c>
      <c r="BS139" s="231">
        <v>0</v>
      </c>
      <c r="BT139" s="237" t="b">
        <f t="shared" si="56"/>
        <v>0</v>
      </c>
      <c r="BU139" s="231">
        <v>4</v>
      </c>
      <c r="BV139" s="237" t="str">
        <f t="shared" si="78"/>
        <v>El señalamiento es bastante completo, faltando solamente algunas señales de guía para los usuarios que no conocen la ruta.</v>
      </c>
      <c r="BW139" s="231">
        <v>4</v>
      </c>
      <c r="BX139" s="237" t="str">
        <f t="shared" si="79"/>
        <v>La mayoría de las alcantarillas y cunetas aparentemente funcionan bien, pero existen indicaciones en algunos sitios de que el agua se estanca.</v>
      </c>
      <c r="BY139" s="231">
        <v>4</v>
      </c>
      <c r="BZ139" s="237" t="str">
        <f t="shared" si="80"/>
        <v>Superficie generalmente lisa, pero con unas pequeñas corrugaciones u otras irregularidades aisladas, o con baches pequeños superficiales.</v>
      </c>
      <c r="CA139" s="231">
        <v>5</v>
      </c>
      <c r="CB139" s="237" t="str">
        <f t="shared" si="81"/>
        <v>No existen evidencias de fallas en la estructura del pavimento, con la posible excepción de algunas en la superficie de ruedo.</v>
      </c>
      <c r="CC139" s="231">
        <f t="shared" si="82"/>
        <v>0</v>
      </c>
      <c r="CD139" s="229" t="s">
        <v>2169</v>
      </c>
      <c r="CE139" s="229" t="s">
        <v>1903</v>
      </c>
      <c r="CF139" s="270" t="s">
        <v>2170</v>
      </c>
    </row>
    <row r="140" spans="1:84" ht="69.95" customHeight="1" thickBot="1" x14ac:dyDescent="0.2">
      <c r="A140" s="217">
        <v>5</v>
      </c>
      <c r="B140" s="269">
        <v>10950</v>
      </c>
      <c r="C140" s="231">
        <v>1</v>
      </c>
      <c r="D140" s="231">
        <v>1</v>
      </c>
      <c r="E140" s="232" t="s">
        <v>310</v>
      </c>
      <c r="F140" s="231">
        <v>2</v>
      </c>
      <c r="G140" s="231">
        <v>32</v>
      </c>
      <c r="H140" s="230" t="str">
        <f t="shared" si="83"/>
        <v>Primaria</v>
      </c>
      <c r="I140" s="230">
        <v>2</v>
      </c>
      <c r="J140" s="229" t="str">
        <f t="shared" si="62"/>
        <v>Distribuidores Regionales</v>
      </c>
      <c r="K140" s="260">
        <f t="shared" si="63"/>
        <v>5.0550000000000006</v>
      </c>
      <c r="L140" s="234">
        <f>L139+K140</f>
        <v>35.065000000000005</v>
      </c>
      <c r="M140" s="233"/>
      <c r="N140" s="233"/>
      <c r="O140" s="233"/>
      <c r="P140" s="260">
        <f t="shared" si="64"/>
        <v>0</v>
      </c>
      <c r="Q140" s="233">
        <v>0.52500000000000002</v>
      </c>
      <c r="R140" s="233">
        <v>4.53</v>
      </c>
      <c r="S140" s="233"/>
      <c r="T140" s="260">
        <f t="shared" si="65"/>
        <v>5.0550000000000006</v>
      </c>
      <c r="U140" s="233"/>
      <c r="V140" s="233"/>
      <c r="W140" s="233"/>
      <c r="X140" s="233">
        <f t="shared" si="66"/>
        <v>0</v>
      </c>
      <c r="Y140" s="233"/>
      <c r="Z140" s="233"/>
      <c r="AA140" s="233"/>
      <c r="AB140" s="233">
        <f t="shared" si="67"/>
        <v>0</v>
      </c>
      <c r="AC140" s="233">
        <f t="shared" si="68"/>
        <v>5.0550000000000006</v>
      </c>
      <c r="AD140" s="233"/>
      <c r="AE140" s="233"/>
      <c r="AF140" s="233"/>
      <c r="AG140" s="233">
        <f t="shared" si="69"/>
        <v>0</v>
      </c>
      <c r="AH140" s="233"/>
      <c r="AI140" s="233"/>
      <c r="AJ140" s="233"/>
      <c r="AK140" s="233">
        <f t="shared" si="70"/>
        <v>0</v>
      </c>
      <c r="AL140" s="233"/>
      <c r="AM140" s="233"/>
      <c r="AN140" s="233"/>
      <c r="AO140" s="233">
        <f t="shared" si="71"/>
        <v>0</v>
      </c>
      <c r="AP140" s="233"/>
      <c r="AQ140" s="233"/>
      <c r="AR140" s="233"/>
      <c r="AS140" s="339">
        <f t="shared" si="72"/>
        <v>0</v>
      </c>
      <c r="AT140" s="233"/>
      <c r="AU140" s="233"/>
      <c r="AV140" s="233"/>
      <c r="AW140" s="260">
        <f t="shared" si="73"/>
        <v>0</v>
      </c>
      <c r="AX140" s="235" t="s">
        <v>581</v>
      </c>
      <c r="AY140" s="236" t="s">
        <v>250</v>
      </c>
      <c r="AZ140" s="236" t="s">
        <v>189</v>
      </c>
      <c r="BA140" s="229">
        <v>50</v>
      </c>
      <c r="BB140" s="231">
        <v>0</v>
      </c>
      <c r="BC140" s="231">
        <v>3</v>
      </c>
      <c r="BD140" s="237" t="str">
        <f t="shared" si="74"/>
        <v>Muy Ondulado (Pendientes naturales del terreno entre 15 y 25%)</v>
      </c>
      <c r="BE140" s="231">
        <v>1</v>
      </c>
      <c r="BF140" s="237" t="str">
        <f>VLOOKUP(BE140,'Códigos 2'!$A$1:$B$12,2,FALSE)</f>
        <v xml:space="preserve"> Carpeta Asfáltica (CA)</v>
      </c>
      <c r="BG140" s="238">
        <v>3</v>
      </c>
      <c r="BH140" s="239">
        <v>10.199999999999999</v>
      </c>
      <c r="BI140" s="231">
        <v>1</v>
      </c>
      <c r="BJ140" s="231" t="str">
        <f t="shared" si="75"/>
        <v>Pavimentado</v>
      </c>
      <c r="BK140" s="240">
        <v>0.7</v>
      </c>
      <c r="BL140" s="231">
        <v>60</v>
      </c>
      <c r="BM140" s="231"/>
      <c r="BN140" s="231">
        <v>3</v>
      </c>
      <c r="BO140" s="237" t="str">
        <f t="shared" si="76"/>
        <v>Alineamiento algo sinuoso, pero con curvas cerradas que son aparentes y consistentes con las gradientes y las demás características del camino y del terreno que se atraviesa.</v>
      </c>
      <c r="BP140" s="231">
        <v>2</v>
      </c>
      <c r="BQ140" s="237" t="str">
        <f t="shared" si="77"/>
        <v>Pendientes sostenidas entre 5 y 8% sobre una buena parte del tramo, condición que afecta en forma marcada la velocidad de recorrido y, cuando hay bastante tránsito, provoca frecuentes colas de vehículos detrás de los vehículos pesados.</v>
      </c>
      <c r="BR140" s="231">
        <v>1</v>
      </c>
      <c r="BS140" s="231">
        <v>4</v>
      </c>
      <c r="BT140" s="237" t="str">
        <f t="shared" si="56"/>
        <v>Superficie generalmente firme y utilizable en todo tiempo, pero con algunos tramos cortos en que el ancho inicial ha sido reducido por erosión u otras causas.</v>
      </c>
      <c r="BU140" s="231">
        <v>3</v>
      </c>
      <c r="BV140" s="237" t="str">
        <f t="shared" si="78"/>
        <v>El señalamiento es regular en cuanto a cantidad y ubicación, siendo notable la falta de algunas señales de precaución y de guía.</v>
      </c>
      <c r="BW140" s="231">
        <v>3</v>
      </c>
      <c r="BX140" s="237" t="str">
        <f t="shared" si="79"/>
        <v>Parece que algunas alcantarillas o cunetas no tienen capacidad hidráulica suficiente, por la erosión o socavación aparente.</v>
      </c>
      <c r="BY140" s="231">
        <v>5</v>
      </c>
      <c r="BZ140" s="237" t="str">
        <f t="shared" si="80"/>
        <v>Superficie lisa, sin baches ni irregularidades notables.</v>
      </c>
      <c r="CA140" s="231">
        <v>5</v>
      </c>
      <c r="CB140" s="237" t="str">
        <f t="shared" si="81"/>
        <v>No existen evidencias de fallas en la estructura del pavimento, con la posible excepción de algunas en la superficie de ruedo.</v>
      </c>
      <c r="CC140" s="231">
        <f t="shared" si="82"/>
        <v>0</v>
      </c>
      <c r="CD140" s="229" t="s">
        <v>582</v>
      </c>
      <c r="CE140" s="229"/>
      <c r="CF140" s="270" t="s">
        <v>583</v>
      </c>
    </row>
    <row r="141" spans="1:84" ht="69.95" customHeight="1" thickBot="1" x14ac:dyDescent="0.2">
      <c r="A141" s="217"/>
      <c r="B141" s="269">
        <v>10960</v>
      </c>
      <c r="C141" s="231">
        <v>1</v>
      </c>
      <c r="D141" s="231">
        <v>1</v>
      </c>
      <c r="E141" s="232">
        <v>18</v>
      </c>
      <c r="F141" s="231">
        <v>2</v>
      </c>
      <c r="G141" s="231">
        <v>306</v>
      </c>
      <c r="H141" s="230" t="str">
        <f>IF(G141&lt;100,"Primaria",IF(AND(G134&gt;39,G134&lt;300),"Secundaria",IF(AND(G134&gt;299),"Terciaria")))</f>
        <v>Terciaria</v>
      </c>
      <c r="I141" s="230">
        <v>4</v>
      </c>
      <c r="J141" s="229" t="str">
        <f t="shared" si="62"/>
        <v>Red Básica de Accesso</v>
      </c>
      <c r="K141" s="260">
        <f t="shared" si="63"/>
        <v>3.1749999999999998</v>
      </c>
      <c r="L141" s="234">
        <f>L140+K141</f>
        <v>38.24</v>
      </c>
      <c r="M141" s="233"/>
      <c r="N141" s="233"/>
      <c r="O141" s="233"/>
      <c r="P141" s="260">
        <f t="shared" si="64"/>
        <v>0</v>
      </c>
      <c r="Q141" s="233">
        <v>3.1749999999999998</v>
      </c>
      <c r="R141" s="233"/>
      <c r="S141" s="233"/>
      <c r="T141" s="260">
        <f t="shared" si="65"/>
        <v>3.1749999999999998</v>
      </c>
      <c r="U141" s="233"/>
      <c r="V141" s="233"/>
      <c r="W141" s="233"/>
      <c r="X141" s="233">
        <f t="shared" si="66"/>
        <v>0</v>
      </c>
      <c r="Y141" s="233"/>
      <c r="Z141" s="233"/>
      <c r="AA141" s="233"/>
      <c r="AB141" s="233">
        <f t="shared" si="67"/>
        <v>0</v>
      </c>
      <c r="AC141" s="233">
        <f t="shared" si="68"/>
        <v>3.1749999999999998</v>
      </c>
      <c r="AD141" s="233"/>
      <c r="AE141" s="233"/>
      <c r="AF141" s="233"/>
      <c r="AG141" s="233">
        <f t="shared" si="69"/>
        <v>0</v>
      </c>
      <c r="AH141" s="233"/>
      <c r="AI141" s="233"/>
      <c r="AJ141" s="233"/>
      <c r="AK141" s="233">
        <f t="shared" si="70"/>
        <v>0</v>
      </c>
      <c r="AL141" s="233"/>
      <c r="AM141" s="233"/>
      <c r="AN141" s="233"/>
      <c r="AO141" s="233">
        <f t="shared" si="71"/>
        <v>0</v>
      </c>
      <c r="AP141" s="233"/>
      <c r="AQ141" s="233"/>
      <c r="AR141" s="233"/>
      <c r="AS141" s="339">
        <f t="shared" si="72"/>
        <v>0</v>
      </c>
      <c r="AT141" s="233"/>
      <c r="AU141" s="233"/>
      <c r="AV141" s="233"/>
      <c r="AW141" s="260">
        <f t="shared" si="73"/>
        <v>0</v>
      </c>
      <c r="AX141" s="235" t="s">
        <v>2333</v>
      </c>
      <c r="AY141" s="244" t="s">
        <v>579</v>
      </c>
      <c r="AZ141" s="244" t="s">
        <v>176</v>
      </c>
      <c r="BA141" s="251" t="s">
        <v>1024</v>
      </c>
      <c r="BB141" s="231">
        <v>0</v>
      </c>
      <c r="BC141" s="231">
        <v>3</v>
      </c>
      <c r="BD141" s="237" t="str">
        <f t="shared" si="74"/>
        <v>Muy Ondulado (Pendientes naturales del terreno entre 15 y 25%)</v>
      </c>
      <c r="BE141" s="231">
        <v>1</v>
      </c>
      <c r="BF141" s="237" t="str">
        <f>VLOOKUP(BE141,'Códigos 2'!$A$1:$B$12,2,FALSE)</f>
        <v xml:space="preserve"> Carpeta Asfáltica (CA)</v>
      </c>
      <c r="BG141" s="238">
        <v>2</v>
      </c>
      <c r="BH141" s="239">
        <v>6.8</v>
      </c>
      <c r="BI141" s="231">
        <v>0</v>
      </c>
      <c r="BJ141" s="231" t="str">
        <f t="shared" si="75"/>
        <v>No existe</v>
      </c>
      <c r="BK141" s="240">
        <v>0</v>
      </c>
      <c r="BL141" s="231">
        <v>40</v>
      </c>
      <c r="BM141" s="231">
        <v>0</v>
      </c>
      <c r="BN141" s="231">
        <v>3</v>
      </c>
      <c r="BO141" s="237" t="str">
        <f t="shared" si="76"/>
        <v>Alineamiento algo sinuoso, pero con curvas cerradas que son aparentes y consistentes con las gradientes y las demás características del camino y del terreno que se atraviesa.</v>
      </c>
      <c r="BP141" s="231">
        <v>2</v>
      </c>
      <c r="BQ141" s="237" t="str">
        <f t="shared" si="77"/>
        <v>Pendientes sostenidas entre 5 y 8% sobre una buena parte del tramo, condición que afecta en forma marcada la velocidad de recorrido y, cuando hay bastante tránsito, provoca frecuentes colas de vehículos detrás de los vehículos pesados.</v>
      </c>
      <c r="BR141" s="231">
        <v>1</v>
      </c>
      <c r="BS141" s="231">
        <v>0</v>
      </c>
      <c r="BT141" s="237" t="b">
        <f t="shared" si="56"/>
        <v>0</v>
      </c>
      <c r="BU141" s="231">
        <v>5</v>
      </c>
      <c r="BV141" s="237" t="str">
        <f t="shared" si="78"/>
        <v xml:space="preserve">Las señales son completamente adecuadas en número y ubicación, </v>
      </c>
      <c r="BW141" s="231">
        <v>4</v>
      </c>
      <c r="BX141" s="237" t="str">
        <f t="shared" si="79"/>
        <v>La mayoría de las alcantarillas y cunetas aparentemente funcionan bien, pero existen indicaciones en algunos sitios de que el agua se estanca.</v>
      </c>
      <c r="BY141" s="231">
        <v>5</v>
      </c>
      <c r="BZ141" s="237" t="str">
        <f t="shared" si="80"/>
        <v>Superficie lisa, sin baches ni irregularidades notables.</v>
      </c>
      <c r="CA141" s="231">
        <v>5</v>
      </c>
      <c r="CB141" s="237" t="str">
        <f t="shared" si="81"/>
        <v>No existen evidencias de fallas en la estructura del pavimento, con la posible excepción de algunas en la superficie de ruedo.</v>
      </c>
      <c r="CC141" s="231">
        <f t="shared" si="82"/>
        <v>0</v>
      </c>
      <c r="CD141" s="229"/>
      <c r="CE141" s="229"/>
      <c r="CF141" s="270"/>
    </row>
    <row r="142" spans="1:84" ht="69.95" customHeight="1" thickBot="1" x14ac:dyDescent="0.2">
      <c r="A142" s="217"/>
      <c r="B142" s="269">
        <v>10970</v>
      </c>
      <c r="C142" s="231">
        <v>1</v>
      </c>
      <c r="D142" s="231">
        <v>1</v>
      </c>
      <c r="E142" s="232">
        <v>4</v>
      </c>
      <c r="F142" s="231">
        <v>2</v>
      </c>
      <c r="G142" s="231">
        <v>324</v>
      </c>
      <c r="H142" s="230" t="str">
        <f>IF(G142&lt;100,"Primaria",IF(AND(G135&gt;39,G135&lt;300),"Secundaria",IF(AND(G135&gt;299),"Terciaria")))</f>
        <v>Terciaria</v>
      </c>
      <c r="I142" s="230">
        <v>4</v>
      </c>
      <c r="J142" s="229" t="str">
        <f t="shared" si="62"/>
        <v>Red Básica de Accesso</v>
      </c>
      <c r="K142" s="260">
        <f t="shared" si="63"/>
        <v>13.54</v>
      </c>
      <c r="L142" s="234">
        <f>K142</f>
        <v>13.54</v>
      </c>
      <c r="M142" s="233"/>
      <c r="N142" s="233"/>
      <c r="O142" s="233"/>
      <c r="P142" s="260">
        <f t="shared" si="64"/>
        <v>0</v>
      </c>
      <c r="Q142" s="233"/>
      <c r="R142" s="233"/>
      <c r="S142" s="233"/>
      <c r="T142" s="260">
        <f t="shared" si="65"/>
        <v>0</v>
      </c>
      <c r="U142" s="233"/>
      <c r="V142" s="233"/>
      <c r="W142" s="233"/>
      <c r="X142" s="233">
        <f t="shared" si="66"/>
        <v>0</v>
      </c>
      <c r="Y142" s="233"/>
      <c r="Z142" s="233"/>
      <c r="AA142" s="233"/>
      <c r="AB142" s="233">
        <f t="shared" si="67"/>
        <v>0</v>
      </c>
      <c r="AC142" s="233">
        <f t="shared" si="68"/>
        <v>0</v>
      </c>
      <c r="AD142" s="233"/>
      <c r="AE142" s="233">
        <v>13.54</v>
      </c>
      <c r="AF142" s="233"/>
      <c r="AG142" s="233">
        <f t="shared" si="69"/>
        <v>13.54</v>
      </c>
      <c r="AH142" s="233"/>
      <c r="AI142" s="233"/>
      <c r="AJ142" s="233"/>
      <c r="AK142" s="233">
        <f t="shared" si="70"/>
        <v>0</v>
      </c>
      <c r="AL142" s="233"/>
      <c r="AM142" s="233"/>
      <c r="AN142" s="233"/>
      <c r="AO142" s="233">
        <f t="shared" si="71"/>
        <v>0</v>
      </c>
      <c r="AP142" s="233"/>
      <c r="AQ142" s="233"/>
      <c r="AR142" s="233"/>
      <c r="AS142" s="339">
        <f t="shared" si="72"/>
        <v>0</v>
      </c>
      <c r="AT142" s="233"/>
      <c r="AU142" s="233"/>
      <c r="AV142" s="233"/>
      <c r="AW142" s="260">
        <f t="shared" si="73"/>
        <v>0</v>
      </c>
      <c r="AX142" s="235" t="s">
        <v>2452</v>
      </c>
      <c r="AY142" s="244" t="s">
        <v>250</v>
      </c>
      <c r="AZ142" s="244" t="s">
        <v>1231</v>
      </c>
      <c r="BA142" s="252" t="s">
        <v>2453</v>
      </c>
      <c r="BB142" s="231">
        <v>0</v>
      </c>
      <c r="BC142" s="231">
        <v>4</v>
      </c>
      <c r="BD142" s="237" t="str">
        <f t="shared" si="74"/>
        <v>Montañoso (Pendientes naturales del terreno mayores a 25%)</v>
      </c>
      <c r="BE142" s="231">
        <v>4</v>
      </c>
      <c r="BF142" s="237" t="str">
        <f>VLOOKUP(BE142,'Códigos 2'!$A$1:$B$12,2,FALSE)</f>
        <v>Lastre o grava</v>
      </c>
      <c r="BG142" s="238">
        <v>1</v>
      </c>
      <c r="BH142" s="239">
        <v>3.5</v>
      </c>
      <c r="BI142" s="231">
        <v>0</v>
      </c>
      <c r="BJ142" s="231" t="str">
        <f t="shared" si="75"/>
        <v>No existe</v>
      </c>
      <c r="BK142" s="240">
        <v>0</v>
      </c>
      <c r="BL142" s="231">
        <v>20</v>
      </c>
      <c r="BM142" s="231">
        <v>23</v>
      </c>
      <c r="BN142" s="231">
        <v>1</v>
      </c>
      <c r="BO142" s="237" t="str">
        <f t="shared" si="76"/>
        <v>Alineamiento muy sinuoso en todo el tramo, condición que admite solamente una velocidad de circulación muy baja.</v>
      </c>
      <c r="BP142" s="231">
        <v>1</v>
      </c>
      <c r="BQ142" s="237" t="str">
        <f t="shared" si="77"/>
        <v xml:space="preserve">Pendientes sostenidas en exceso del 7% en casi todo el tramo. </v>
      </c>
      <c r="BR142" s="231">
        <v>1</v>
      </c>
      <c r="BS142" s="231">
        <v>0</v>
      </c>
      <c r="BT142" s="237" t="b">
        <f t="shared" si="56"/>
        <v>0</v>
      </c>
      <c r="BU142" s="231">
        <v>1</v>
      </c>
      <c r="BV142" s="237" t="str">
        <f t="shared" si="78"/>
        <v>No existen señales o son tan inadecuadas, que no proveen información útil al conductor.</v>
      </c>
      <c r="BW142" s="231">
        <v>3</v>
      </c>
      <c r="BX142" s="237" t="str">
        <f t="shared" si="79"/>
        <v>Parece que algunas alcantarillas o cunetas no tienen capacidad hidráulica suficiente, por la erosión o socavación aparente.</v>
      </c>
      <c r="BY142" s="231">
        <v>3</v>
      </c>
      <c r="BZ142" s="237" t="str">
        <f t="shared" si="80"/>
        <v>Superficie con frecuentes baches o irregularidades .</v>
      </c>
      <c r="CA142" s="231">
        <v>4</v>
      </c>
      <c r="CB142" s="237" t="str">
        <f t="shared" si="81"/>
        <v>Existen huellas o corrugaciones que se derivan por debajo de la superficie de ruedo, pero que son aisladas y de poca extensión.</v>
      </c>
      <c r="CC142" s="231">
        <f t="shared" si="82"/>
        <v>0.11366829999999999</v>
      </c>
      <c r="CD142" s="229"/>
      <c r="CE142" s="229"/>
      <c r="CF142" s="270" t="s">
        <v>2454</v>
      </c>
    </row>
    <row r="143" spans="1:84" ht="69.95" customHeight="1" thickBot="1" x14ac:dyDescent="0.2">
      <c r="A143" s="217"/>
      <c r="B143" s="269">
        <v>10980</v>
      </c>
      <c r="C143" s="231">
        <v>1</v>
      </c>
      <c r="D143" s="231">
        <v>1</v>
      </c>
      <c r="E143" s="232">
        <v>4</v>
      </c>
      <c r="F143" s="231">
        <v>2</v>
      </c>
      <c r="G143" s="231">
        <v>324</v>
      </c>
      <c r="H143" s="230" t="str">
        <f>IF(G143&lt;100,"Primaria",IF(AND(G136&gt;39,G136&lt;300),"Secundaria",IF(AND(G136&gt;299),"Terciaria")))</f>
        <v>Secundaria</v>
      </c>
      <c r="I143" s="230">
        <v>4</v>
      </c>
      <c r="J143" s="229" t="str">
        <f t="shared" si="62"/>
        <v>Red Básica de Accesso</v>
      </c>
      <c r="K143" s="260">
        <f t="shared" si="63"/>
        <v>4.99</v>
      </c>
      <c r="L143" s="234">
        <f>L142+K143</f>
        <v>18.53</v>
      </c>
      <c r="M143" s="233"/>
      <c r="N143" s="233"/>
      <c r="O143" s="233"/>
      <c r="P143" s="260">
        <f t="shared" si="64"/>
        <v>0</v>
      </c>
      <c r="Q143" s="233"/>
      <c r="R143" s="233"/>
      <c r="S143" s="233"/>
      <c r="T143" s="260">
        <f t="shared" si="65"/>
        <v>0</v>
      </c>
      <c r="U143" s="233"/>
      <c r="V143" s="233"/>
      <c r="W143" s="233"/>
      <c r="X143" s="233">
        <f t="shared" si="66"/>
        <v>0</v>
      </c>
      <c r="Y143" s="233"/>
      <c r="Z143" s="233"/>
      <c r="AA143" s="233"/>
      <c r="AB143" s="233">
        <f t="shared" si="67"/>
        <v>0</v>
      </c>
      <c r="AC143" s="233">
        <f t="shared" si="68"/>
        <v>0</v>
      </c>
      <c r="AD143" s="233"/>
      <c r="AE143" s="233"/>
      <c r="AF143" s="233">
        <v>4.99</v>
      </c>
      <c r="AG143" s="233">
        <f t="shared" si="69"/>
        <v>4.99</v>
      </c>
      <c r="AH143" s="233"/>
      <c r="AI143" s="233"/>
      <c r="AJ143" s="233"/>
      <c r="AK143" s="233">
        <f t="shared" si="70"/>
        <v>0</v>
      </c>
      <c r="AL143" s="233"/>
      <c r="AM143" s="233"/>
      <c r="AN143" s="233"/>
      <c r="AO143" s="233">
        <f t="shared" si="71"/>
        <v>0</v>
      </c>
      <c r="AP143" s="233"/>
      <c r="AQ143" s="233"/>
      <c r="AR143" s="233"/>
      <c r="AS143" s="339">
        <f t="shared" si="72"/>
        <v>0</v>
      </c>
      <c r="AT143" s="233"/>
      <c r="AU143" s="233"/>
      <c r="AV143" s="233"/>
      <c r="AW143" s="260">
        <f t="shared" si="73"/>
        <v>0</v>
      </c>
      <c r="AX143" s="235" t="s">
        <v>2455</v>
      </c>
      <c r="AY143" s="244" t="s">
        <v>250</v>
      </c>
      <c r="AZ143" s="244" t="s">
        <v>1231</v>
      </c>
      <c r="BA143" s="251" t="s">
        <v>2456</v>
      </c>
      <c r="BB143" s="231">
        <v>1</v>
      </c>
      <c r="BC143" s="231">
        <v>4</v>
      </c>
      <c r="BD143" s="237" t="str">
        <f t="shared" si="74"/>
        <v>Montañoso (Pendientes naturales del terreno mayores a 25%)</v>
      </c>
      <c r="BE143" s="231">
        <v>4</v>
      </c>
      <c r="BF143" s="237" t="str">
        <f>VLOOKUP(BE143,'Códigos 2'!$A$1:$B$12,2,FALSE)</f>
        <v>Lastre o grava</v>
      </c>
      <c r="BG143" s="238">
        <v>1</v>
      </c>
      <c r="BH143" s="239">
        <v>3.5</v>
      </c>
      <c r="BI143" s="231">
        <v>0</v>
      </c>
      <c r="BJ143" s="231" t="str">
        <f t="shared" si="75"/>
        <v>No existe</v>
      </c>
      <c r="BK143" s="240">
        <v>0</v>
      </c>
      <c r="BL143" s="231">
        <v>15</v>
      </c>
      <c r="BM143" s="231">
        <v>8</v>
      </c>
      <c r="BN143" s="231">
        <v>1</v>
      </c>
      <c r="BO143" s="237" t="str">
        <f t="shared" si="76"/>
        <v>Alineamiento muy sinuoso en todo el tramo, condición que admite solamente una velocidad de circulación muy baja.</v>
      </c>
      <c r="BP143" s="231">
        <v>1</v>
      </c>
      <c r="BQ143" s="237" t="str">
        <f t="shared" si="77"/>
        <v xml:space="preserve">Pendientes sostenidas en exceso del 7% en casi todo el tramo. </v>
      </c>
      <c r="BR143" s="231">
        <v>1</v>
      </c>
      <c r="BS143" s="231">
        <v>0</v>
      </c>
      <c r="BT143" s="237" t="b">
        <f t="shared" si="56"/>
        <v>0</v>
      </c>
      <c r="BU143" s="231">
        <v>1</v>
      </c>
      <c r="BV143" s="237" t="str">
        <f t="shared" si="78"/>
        <v>No existen señales o son tan inadecuadas, que no proveen información útil al conductor.</v>
      </c>
      <c r="BW143" s="231">
        <v>3</v>
      </c>
      <c r="BX143" s="237" t="str">
        <f t="shared" si="79"/>
        <v>Parece que algunas alcantarillas o cunetas no tienen capacidad hidráulica suficiente, por la erosión o socavación aparente.</v>
      </c>
      <c r="BY143" s="231">
        <v>2</v>
      </c>
      <c r="BZ143" s="237" t="str">
        <f t="shared" si="80"/>
        <v>Superficie muy irregular o con baches extensos y frecuentes (o material suelto, en caso de superficies no pavimentadas).</v>
      </c>
      <c r="CA143" s="231">
        <v>2</v>
      </c>
      <c r="CB143" s="237" t="str">
        <f t="shared" si="81"/>
        <v>Existen deformaciones u otras fallas de consideración sobre la mayor parte del tramo.</v>
      </c>
      <c r="CC143" s="231">
        <f t="shared" si="82"/>
        <v>1.4570800000000002E-2</v>
      </c>
      <c r="CD143" s="229"/>
      <c r="CE143" s="229"/>
      <c r="CF143" s="270" t="s">
        <v>2457</v>
      </c>
    </row>
    <row r="144" spans="1:84" ht="69.95" customHeight="1" thickBot="1" x14ac:dyDescent="0.2">
      <c r="A144" s="217">
        <v>6</v>
      </c>
      <c r="B144" s="269">
        <v>10990</v>
      </c>
      <c r="C144" s="231">
        <v>1</v>
      </c>
      <c r="D144" s="231">
        <v>1</v>
      </c>
      <c r="E144" s="232" t="s">
        <v>555</v>
      </c>
      <c r="F144" s="231">
        <v>3</v>
      </c>
      <c r="G144" s="231">
        <v>32</v>
      </c>
      <c r="H144" s="230" t="str">
        <f>IF(G144&lt;100,"Primaria",IF(AND(G144&gt;39,G144&lt;300),"Secundaria",IF(AND(G144&gt;299),"Terciaria")))</f>
        <v>Primaria</v>
      </c>
      <c r="I144" s="230">
        <v>2</v>
      </c>
      <c r="J144" s="229" t="str">
        <f t="shared" si="62"/>
        <v>Distribuidores Regionales</v>
      </c>
      <c r="K144" s="260">
        <f t="shared" si="63"/>
        <v>20.405000000000001</v>
      </c>
      <c r="L144" s="234">
        <f>L143+K144</f>
        <v>38.935000000000002</v>
      </c>
      <c r="M144" s="233"/>
      <c r="N144" s="233"/>
      <c r="O144" s="233"/>
      <c r="P144" s="260">
        <f t="shared" si="64"/>
        <v>0</v>
      </c>
      <c r="Q144" s="233">
        <v>7.875</v>
      </c>
      <c r="R144" s="233">
        <v>5.69</v>
      </c>
      <c r="S144" s="233">
        <v>6.84</v>
      </c>
      <c r="T144" s="260">
        <f t="shared" si="65"/>
        <v>20.405000000000001</v>
      </c>
      <c r="U144" s="233"/>
      <c r="V144" s="233"/>
      <c r="W144" s="233"/>
      <c r="X144" s="233">
        <f t="shared" si="66"/>
        <v>0</v>
      </c>
      <c r="Y144" s="233"/>
      <c r="Z144" s="233"/>
      <c r="AA144" s="233"/>
      <c r="AB144" s="233">
        <f t="shared" si="67"/>
        <v>0</v>
      </c>
      <c r="AC144" s="233">
        <f t="shared" si="68"/>
        <v>20.405000000000001</v>
      </c>
      <c r="AD144" s="233"/>
      <c r="AE144" s="233"/>
      <c r="AF144" s="233"/>
      <c r="AG144" s="233">
        <f t="shared" si="69"/>
        <v>0</v>
      </c>
      <c r="AH144" s="233"/>
      <c r="AI144" s="233"/>
      <c r="AJ144" s="233"/>
      <c r="AK144" s="233">
        <f t="shared" si="70"/>
        <v>0</v>
      </c>
      <c r="AL144" s="233"/>
      <c r="AM144" s="233"/>
      <c r="AN144" s="233"/>
      <c r="AO144" s="233">
        <f t="shared" si="71"/>
        <v>0</v>
      </c>
      <c r="AP144" s="233"/>
      <c r="AQ144" s="233"/>
      <c r="AR144" s="233"/>
      <c r="AS144" s="339">
        <f t="shared" si="72"/>
        <v>0</v>
      </c>
      <c r="AT144" s="233"/>
      <c r="AU144" s="233"/>
      <c r="AV144" s="233"/>
      <c r="AW144" s="260">
        <f t="shared" si="73"/>
        <v>0</v>
      </c>
      <c r="AX144" s="235" t="s">
        <v>584</v>
      </c>
      <c r="AY144" s="236" t="s">
        <v>250</v>
      </c>
      <c r="AZ144" s="236" t="s">
        <v>189</v>
      </c>
      <c r="BA144" s="229"/>
      <c r="BB144" s="231">
        <v>0</v>
      </c>
      <c r="BC144" s="231">
        <v>4</v>
      </c>
      <c r="BD144" s="237" t="str">
        <f t="shared" si="74"/>
        <v>Montañoso (Pendientes naturales del terreno mayores a 25%)</v>
      </c>
      <c r="BE144" s="231">
        <v>1</v>
      </c>
      <c r="BF144" s="237" t="str">
        <f>VLOOKUP(BE144,'Códigos 2'!$A$1:$B$12,2,FALSE)</f>
        <v xml:space="preserve"> Carpeta Asfáltica (CA)</v>
      </c>
      <c r="BG144" s="238">
        <v>2</v>
      </c>
      <c r="BH144" s="239">
        <v>9.6999999999999993</v>
      </c>
      <c r="BI144" s="231">
        <v>0</v>
      </c>
      <c r="BJ144" s="231" t="str">
        <f t="shared" si="75"/>
        <v>No existe</v>
      </c>
      <c r="BK144" s="240">
        <v>0</v>
      </c>
      <c r="BL144" s="231">
        <v>60</v>
      </c>
      <c r="BM144" s="231"/>
      <c r="BN144" s="231">
        <v>3</v>
      </c>
      <c r="BO144" s="237" t="str">
        <f t="shared" si="76"/>
        <v>Alineamiento algo sinuoso, pero con curvas cerradas que son aparentes y consistentes con las gradientes y las demás características del camino y del terreno que se atraviesa.</v>
      </c>
      <c r="BP144" s="231">
        <v>1</v>
      </c>
      <c r="BQ144" s="237" t="str">
        <f t="shared" si="77"/>
        <v xml:space="preserve">Pendientes sostenidas en exceso del 7% en casi todo el tramo. </v>
      </c>
      <c r="BR144" s="231">
        <v>1</v>
      </c>
      <c r="BS144" s="231">
        <v>0</v>
      </c>
      <c r="BT144" s="237" t="b">
        <f t="shared" si="56"/>
        <v>0</v>
      </c>
      <c r="BU144" s="231">
        <v>3</v>
      </c>
      <c r="BV144" s="237" t="str">
        <f t="shared" si="78"/>
        <v>El señalamiento es regular en cuanto a cantidad y ubicación, siendo notable la falta de algunas señales de precaución y de guía.</v>
      </c>
      <c r="BW144" s="231">
        <v>3</v>
      </c>
      <c r="BX144" s="237" t="str">
        <f t="shared" si="79"/>
        <v>Parece que algunas alcantarillas o cunetas no tienen capacidad hidráulica suficiente, por la erosión o socavación aparente.</v>
      </c>
      <c r="BY144" s="231">
        <v>3</v>
      </c>
      <c r="BZ144" s="237" t="str">
        <f t="shared" si="80"/>
        <v>Superficie con frecuentes baches o irregularidades .</v>
      </c>
      <c r="CA144" s="231">
        <v>4</v>
      </c>
      <c r="CB144" s="237" t="str">
        <f t="shared" si="81"/>
        <v>Existen huellas o corrugaciones que se derivan por debajo de la superficie de ruedo, pero que son aisladas y de poca extensión.</v>
      </c>
      <c r="CC144" s="231">
        <f t="shared" si="82"/>
        <v>0</v>
      </c>
      <c r="CD144" s="229"/>
      <c r="CE144" s="229"/>
      <c r="CF144" s="270"/>
    </row>
    <row r="145" spans="1:84" ht="69.95" customHeight="1" thickBot="1" x14ac:dyDescent="0.2">
      <c r="A145" s="217"/>
      <c r="B145" s="269">
        <v>11000</v>
      </c>
      <c r="C145" s="231">
        <v>10</v>
      </c>
      <c r="D145" s="231">
        <v>1</v>
      </c>
      <c r="E145" s="232" t="s">
        <v>202</v>
      </c>
      <c r="F145" s="231">
        <v>4</v>
      </c>
      <c r="G145" s="231">
        <v>323</v>
      </c>
      <c r="H145" s="230" t="str">
        <f t="shared" ref="H145:H156" si="84">IF(G145&lt;100,"Primaria",IF(AND(G138&gt;39,G138&lt;300),"Secundaria",IF(AND(G138&gt;299),"Terciaria")))</f>
        <v>Secundaria</v>
      </c>
      <c r="I145" s="230">
        <v>4</v>
      </c>
      <c r="J145" s="229" t="str">
        <f t="shared" si="62"/>
        <v>Red Básica de Accesso</v>
      </c>
      <c r="K145" s="260">
        <f t="shared" si="63"/>
        <v>11.344999999999999</v>
      </c>
      <c r="L145" s="234">
        <f>K145</f>
        <v>11.344999999999999</v>
      </c>
      <c r="M145" s="233"/>
      <c r="N145" s="233"/>
      <c r="O145" s="233"/>
      <c r="P145" s="260">
        <f t="shared" si="64"/>
        <v>0</v>
      </c>
      <c r="Q145" s="233"/>
      <c r="R145" s="233"/>
      <c r="S145" s="233"/>
      <c r="T145" s="260">
        <f t="shared" si="65"/>
        <v>0</v>
      </c>
      <c r="U145" s="233">
        <v>0.8</v>
      </c>
      <c r="V145" s="233">
        <v>0.42499999999999999</v>
      </c>
      <c r="W145" s="233">
        <v>0.215</v>
      </c>
      <c r="X145" s="233">
        <f t="shared" si="66"/>
        <v>1.4400000000000002</v>
      </c>
      <c r="Y145" s="233"/>
      <c r="Z145" s="233"/>
      <c r="AA145" s="233"/>
      <c r="AB145" s="233">
        <f t="shared" si="67"/>
        <v>0</v>
      </c>
      <c r="AC145" s="233">
        <f t="shared" si="68"/>
        <v>1.4400000000000002</v>
      </c>
      <c r="AD145" s="233"/>
      <c r="AE145" s="233">
        <v>9.9049999999999994</v>
      </c>
      <c r="AF145" s="233"/>
      <c r="AG145" s="233">
        <f t="shared" si="69"/>
        <v>9.9049999999999994</v>
      </c>
      <c r="AH145" s="233"/>
      <c r="AI145" s="233"/>
      <c r="AJ145" s="233"/>
      <c r="AK145" s="233">
        <f t="shared" si="70"/>
        <v>0</v>
      </c>
      <c r="AL145" s="233"/>
      <c r="AM145" s="233"/>
      <c r="AN145" s="233"/>
      <c r="AO145" s="233">
        <f t="shared" si="71"/>
        <v>0</v>
      </c>
      <c r="AP145" s="233"/>
      <c r="AQ145" s="233"/>
      <c r="AR145" s="233"/>
      <c r="AS145" s="339">
        <f t="shared" si="72"/>
        <v>0</v>
      </c>
      <c r="AT145" s="233"/>
      <c r="AU145" s="233"/>
      <c r="AV145" s="233"/>
      <c r="AW145" s="260">
        <f t="shared" si="73"/>
        <v>0</v>
      </c>
      <c r="AX145" s="235" t="s">
        <v>2449</v>
      </c>
      <c r="AY145" s="244" t="s">
        <v>2393</v>
      </c>
      <c r="AZ145" s="244" t="s">
        <v>1080</v>
      </c>
      <c r="BA145" s="229" t="s">
        <v>2450</v>
      </c>
      <c r="BB145" s="231">
        <v>3</v>
      </c>
      <c r="BC145" s="231">
        <v>4</v>
      </c>
      <c r="BD145" s="237" t="str">
        <f t="shared" si="74"/>
        <v>Montañoso (Pendientes naturales del terreno mayores a 25%)</v>
      </c>
      <c r="BE145" s="231">
        <v>12</v>
      </c>
      <c r="BF145" s="237" t="str">
        <f>VLOOKUP(BE145,'Códigos 2'!$A$1:$B$12,2,FALSE)</f>
        <v>Otros</v>
      </c>
      <c r="BG145" s="238">
        <v>1</v>
      </c>
      <c r="BH145" s="239">
        <v>4.5</v>
      </c>
      <c r="BI145" s="231">
        <v>0</v>
      </c>
      <c r="BJ145" s="231" t="str">
        <f t="shared" si="75"/>
        <v>No existe</v>
      </c>
      <c r="BK145" s="240">
        <v>0</v>
      </c>
      <c r="BL145" s="231">
        <v>30</v>
      </c>
      <c r="BM145" s="231">
        <v>386</v>
      </c>
      <c r="BN145" s="231">
        <v>1</v>
      </c>
      <c r="BO145" s="237" t="str">
        <f t="shared" si="76"/>
        <v>Alineamiento muy sinuoso en todo el tramo, condición que admite solamente una velocidad de circulación muy baja.</v>
      </c>
      <c r="BP145" s="231">
        <v>1</v>
      </c>
      <c r="BQ145" s="237" t="str">
        <f t="shared" si="77"/>
        <v xml:space="preserve">Pendientes sostenidas en exceso del 7% en casi todo el tramo. </v>
      </c>
      <c r="BR145" s="231">
        <v>1</v>
      </c>
      <c r="BS145" s="231">
        <v>0</v>
      </c>
      <c r="BT145" s="237" t="b">
        <f t="shared" si="56"/>
        <v>0</v>
      </c>
      <c r="BU145" s="231">
        <v>3</v>
      </c>
      <c r="BV145" s="237" t="str">
        <f t="shared" si="78"/>
        <v>El señalamiento es regular en cuanto a cantidad y ubicación, siendo notable la falta de algunas señales de precaución y de guía.</v>
      </c>
      <c r="BW145" s="231">
        <v>3</v>
      </c>
      <c r="BX145" s="237" t="str">
        <f t="shared" si="79"/>
        <v>Parece que algunas alcantarillas o cunetas no tienen capacidad hidráulica suficiente, por la erosión o socavación aparente.</v>
      </c>
      <c r="BY145" s="231">
        <v>3</v>
      </c>
      <c r="BZ145" s="237" t="str">
        <f t="shared" si="80"/>
        <v>Superficie con frecuentes baches o irregularidades .</v>
      </c>
      <c r="CA145" s="231">
        <v>4</v>
      </c>
      <c r="CB145" s="237" t="str">
        <f t="shared" si="81"/>
        <v>Existen huellas o corrugaciones que se derivan por debajo de la superficie de ruedo, pero que son aisladas y de poca extensión.</v>
      </c>
      <c r="CC145" s="231">
        <f t="shared" si="82"/>
        <v>1.5983970499999995</v>
      </c>
      <c r="CD145" s="229"/>
      <c r="CE145" s="229"/>
      <c r="CF145" s="270" t="s">
        <v>2451</v>
      </c>
    </row>
    <row r="146" spans="1:84" ht="69.95" customHeight="1" thickBot="1" x14ac:dyDescent="0.2">
      <c r="A146" s="217"/>
      <c r="B146" s="269">
        <v>11020</v>
      </c>
      <c r="C146" s="231">
        <v>10</v>
      </c>
      <c r="D146" s="231">
        <v>1</v>
      </c>
      <c r="E146" s="232" t="s">
        <v>202</v>
      </c>
      <c r="F146" s="231">
        <v>7</v>
      </c>
      <c r="G146" s="231">
        <v>332</v>
      </c>
      <c r="H146" s="230" t="str">
        <f t="shared" si="84"/>
        <v>Secundaria</v>
      </c>
      <c r="I146" s="230">
        <v>4</v>
      </c>
      <c r="J146" s="229" t="str">
        <f t="shared" si="62"/>
        <v>Red Básica de Accesso</v>
      </c>
      <c r="K146" s="260">
        <f t="shared" si="63"/>
        <v>10.06</v>
      </c>
      <c r="L146" s="234">
        <f>K146</f>
        <v>10.06</v>
      </c>
      <c r="M146" s="233"/>
      <c r="N146" s="233"/>
      <c r="O146" s="233"/>
      <c r="P146" s="260">
        <f t="shared" si="64"/>
        <v>0</v>
      </c>
      <c r="Q146" s="233"/>
      <c r="R146" s="233"/>
      <c r="S146" s="233"/>
      <c r="T146" s="260">
        <f t="shared" si="65"/>
        <v>0</v>
      </c>
      <c r="U146" s="233">
        <v>0.89</v>
      </c>
      <c r="V146" s="233">
        <v>9.17</v>
      </c>
      <c r="W146" s="233"/>
      <c r="X146" s="233">
        <f t="shared" si="66"/>
        <v>10.06</v>
      </c>
      <c r="Y146" s="233"/>
      <c r="Z146" s="233"/>
      <c r="AA146" s="233"/>
      <c r="AB146" s="233">
        <f t="shared" si="67"/>
        <v>0</v>
      </c>
      <c r="AC146" s="233">
        <f t="shared" si="68"/>
        <v>10.06</v>
      </c>
      <c r="AD146" s="233"/>
      <c r="AE146" s="233"/>
      <c r="AF146" s="233"/>
      <c r="AG146" s="233">
        <f t="shared" si="69"/>
        <v>0</v>
      </c>
      <c r="AH146" s="233"/>
      <c r="AI146" s="233"/>
      <c r="AJ146" s="233"/>
      <c r="AK146" s="233">
        <f t="shared" si="70"/>
        <v>0</v>
      </c>
      <c r="AL146" s="233"/>
      <c r="AM146" s="233"/>
      <c r="AN146" s="233"/>
      <c r="AO146" s="233">
        <f t="shared" si="71"/>
        <v>0</v>
      </c>
      <c r="AP146" s="233"/>
      <c r="AQ146" s="233"/>
      <c r="AR146" s="233"/>
      <c r="AS146" s="339">
        <f t="shared" si="72"/>
        <v>0</v>
      </c>
      <c r="AT146" s="233"/>
      <c r="AU146" s="233"/>
      <c r="AV146" s="233"/>
      <c r="AW146" s="260">
        <f t="shared" si="73"/>
        <v>0</v>
      </c>
      <c r="AX146" s="235" t="s">
        <v>2502</v>
      </c>
      <c r="AY146" s="236" t="s">
        <v>1160</v>
      </c>
      <c r="AZ146" s="236" t="s">
        <v>193</v>
      </c>
      <c r="BA146" s="229" t="s">
        <v>2503</v>
      </c>
      <c r="BB146" s="231">
        <v>0</v>
      </c>
      <c r="BC146" s="231">
        <v>4</v>
      </c>
      <c r="BD146" s="237" t="str">
        <f t="shared" si="74"/>
        <v>Montañoso (Pendientes naturales del terreno mayores a 25%)</v>
      </c>
      <c r="BE146" s="231">
        <v>2</v>
      </c>
      <c r="BF146" s="237" t="str">
        <f>VLOOKUP(BE146,'Códigos 2'!$A$1:$B$12,2,FALSE)</f>
        <v xml:space="preserve">Tratamiento superficial múltiple (TSM) </v>
      </c>
      <c r="BG146" s="238">
        <v>1</v>
      </c>
      <c r="BH146" s="239">
        <v>4.9000000000000004</v>
      </c>
      <c r="BI146" s="231">
        <v>0</v>
      </c>
      <c r="BJ146" s="231" t="str">
        <f t="shared" si="75"/>
        <v>No existe</v>
      </c>
      <c r="BK146" s="240">
        <v>0</v>
      </c>
      <c r="BL146" s="231">
        <v>45</v>
      </c>
      <c r="BM146" s="231">
        <v>423</v>
      </c>
      <c r="BN146" s="231">
        <v>3</v>
      </c>
      <c r="BO146" s="237" t="str">
        <f t="shared" si="76"/>
        <v>Alineamiento algo sinuoso, pero con curvas cerradas que son aparentes y consistentes con las gradientes y las demás características del camino y del terreno que se atraviesa.</v>
      </c>
      <c r="BP146" s="231">
        <v>1</v>
      </c>
      <c r="BQ146" s="237" t="str">
        <f t="shared" si="77"/>
        <v xml:space="preserve">Pendientes sostenidas en exceso del 7% en casi todo el tramo. </v>
      </c>
      <c r="BR146" s="231">
        <v>1</v>
      </c>
      <c r="BS146" s="231">
        <v>0</v>
      </c>
      <c r="BT146" s="237" t="b">
        <f t="shared" si="56"/>
        <v>0</v>
      </c>
      <c r="BU146" s="231">
        <v>3</v>
      </c>
      <c r="BV146" s="237" t="str">
        <f t="shared" si="78"/>
        <v>El señalamiento es regular en cuanto a cantidad y ubicación, siendo notable la falta de algunas señales de precaución y de guía.</v>
      </c>
      <c r="BW146" s="231">
        <v>4</v>
      </c>
      <c r="BX146" s="237" t="str">
        <f t="shared" si="79"/>
        <v>La mayoría de las alcantarillas y cunetas aparentemente funcionan bien, pero existen indicaciones en algunos sitios de que el agua se estanca.</v>
      </c>
      <c r="BY146" s="231">
        <v>3</v>
      </c>
      <c r="BZ146" s="237" t="str">
        <f t="shared" si="80"/>
        <v>Superficie con frecuentes baches o irregularidades .</v>
      </c>
      <c r="CA146" s="231">
        <v>4</v>
      </c>
      <c r="CB146" s="237" t="str">
        <f t="shared" si="81"/>
        <v>Existen huellas o corrugaciones que se derivan por debajo de la superficie de ruedo, pero que son aisladas y de poca extensión.</v>
      </c>
      <c r="CC146" s="231">
        <f t="shared" si="82"/>
        <v>1.5532136999999999</v>
      </c>
      <c r="CD146" s="229"/>
      <c r="CE146" s="229"/>
      <c r="CF146" s="270" t="s">
        <v>2504</v>
      </c>
    </row>
    <row r="147" spans="1:84" ht="69.95" customHeight="1" thickBot="1" x14ac:dyDescent="0.2">
      <c r="A147" s="217"/>
      <c r="B147" s="269">
        <v>11030</v>
      </c>
      <c r="C147" s="231">
        <v>10</v>
      </c>
      <c r="D147" s="231">
        <v>1</v>
      </c>
      <c r="E147" s="232" t="s">
        <v>202</v>
      </c>
      <c r="F147" s="231">
        <v>7</v>
      </c>
      <c r="G147" s="231">
        <v>332</v>
      </c>
      <c r="H147" s="230" t="b">
        <f t="shared" si="84"/>
        <v>0</v>
      </c>
      <c r="I147" s="230">
        <v>4</v>
      </c>
      <c r="J147" s="229" t="str">
        <f t="shared" si="62"/>
        <v>Red Básica de Accesso</v>
      </c>
      <c r="K147" s="260">
        <f t="shared" si="63"/>
        <v>6.28</v>
      </c>
      <c r="L147" s="234">
        <f>L146+K147</f>
        <v>16.34</v>
      </c>
      <c r="M147" s="233"/>
      <c r="N147" s="233"/>
      <c r="O147" s="233"/>
      <c r="P147" s="260">
        <f t="shared" si="64"/>
        <v>0</v>
      </c>
      <c r="Q147" s="233">
        <v>0.14000000000000001</v>
      </c>
      <c r="R147" s="233"/>
      <c r="S147" s="233"/>
      <c r="T147" s="260">
        <f t="shared" si="65"/>
        <v>0.14000000000000001</v>
      </c>
      <c r="U147" s="233"/>
      <c r="V147" s="233">
        <v>5.5E-2</v>
      </c>
      <c r="W147" s="233"/>
      <c r="X147" s="233">
        <f t="shared" si="66"/>
        <v>5.5E-2</v>
      </c>
      <c r="Y147" s="233"/>
      <c r="Z147" s="233"/>
      <c r="AA147" s="233"/>
      <c r="AB147" s="233">
        <f t="shared" si="67"/>
        <v>0</v>
      </c>
      <c r="AC147" s="233">
        <f t="shared" si="68"/>
        <v>0.19500000000000001</v>
      </c>
      <c r="AD147" s="233"/>
      <c r="AE147" s="233">
        <v>6.085</v>
      </c>
      <c r="AF147" s="233"/>
      <c r="AG147" s="233">
        <f t="shared" si="69"/>
        <v>6.085</v>
      </c>
      <c r="AH147" s="233"/>
      <c r="AI147" s="233"/>
      <c r="AJ147" s="233"/>
      <c r="AK147" s="233">
        <f t="shared" si="70"/>
        <v>0</v>
      </c>
      <c r="AL147" s="233"/>
      <c r="AM147" s="233"/>
      <c r="AN147" s="233"/>
      <c r="AO147" s="233">
        <f t="shared" si="71"/>
        <v>0</v>
      </c>
      <c r="AP147" s="233"/>
      <c r="AQ147" s="233"/>
      <c r="AR147" s="233"/>
      <c r="AS147" s="339">
        <f t="shared" si="72"/>
        <v>0</v>
      </c>
      <c r="AT147" s="233"/>
      <c r="AU147" s="233"/>
      <c r="AV147" s="233"/>
      <c r="AW147" s="260">
        <f t="shared" si="73"/>
        <v>0</v>
      </c>
      <c r="AX147" s="235" t="s">
        <v>2505</v>
      </c>
      <c r="AY147" s="236" t="s">
        <v>1160</v>
      </c>
      <c r="AZ147" s="236" t="s">
        <v>193</v>
      </c>
      <c r="BA147" s="251" t="s">
        <v>2506</v>
      </c>
      <c r="BB147" s="231">
        <v>0</v>
      </c>
      <c r="BC147" s="231">
        <v>4</v>
      </c>
      <c r="BD147" s="237" t="str">
        <f t="shared" si="74"/>
        <v>Montañoso (Pendientes naturales del terreno mayores a 25%)</v>
      </c>
      <c r="BE147" s="231">
        <v>4</v>
      </c>
      <c r="BF147" s="237" t="str">
        <f>VLOOKUP(BE147,'Códigos 2'!$A$1:$B$12,2,FALSE)</f>
        <v>Lastre o grava</v>
      </c>
      <c r="BG147" s="238">
        <v>2</v>
      </c>
      <c r="BH147" s="239">
        <v>5.3</v>
      </c>
      <c r="BI147" s="231">
        <v>0</v>
      </c>
      <c r="BJ147" s="231" t="str">
        <f t="shared" si="75"/>
        <v>No existe</v>
      </c>
      <c r="BK147" s="240">
        <v>0</v>
      </c>
      <c r="BL147" s="231">
        <v>30</v>
      </c>
      <c r="BM147" s="231">
        <v>91</v>
      </c>
      <c r="BN147" s="231">
        <v>3</v>
      </c>
      <c r="BO147" s="237" t="str">
        <f t="shared" si="76"/>
        <v>Alineamiento algo sinuoso, pero con curvas cerradas que son aparentes y consistentes con las gradientes y las demás características del camino y del terreno que se atraviesa.</v>
      </c>
      <c r="BP147" s="231">
        <v>1</v>
      </c>
      <c r="BQ147" s="237" t="str">
        <f t="shared" si="77"/>
        <v xml:space="preserve">Pendientes sostenidas en exceso del 7% en casi todo el tramo. </v>
      </c>
      <c r="BR147" s="231">
        <v>1</v>
      </c>
      <c r="BS147" s="231">
        <v>0</v>
      </c>
      <c r="BT147" s="237" t="b">
        <f t="shared" si="56"/>
        <v>0</v>
      </c>
      <c r="BU147" s="231">
        <v>1</v>
      </c>
      <c r="BV147" s="237" t="str">
        <f t="shared" si="78"/>
        <v>No existen señales o son tan inadecuadas, que no proveen información útil al conductor.</v>
      </c>
      <c r="BW147" s="231">
        <v>4</v>
      </c>
      <c r="BX147" s="237" t="str">
        <f t="shared" si="79"/>
        <v>La mayoría de las alcantarillas y cunetas aparentemente funcionan bien, pero existen indicaciones en algunos sitios de que el agua se estanca.</v>
      </c>
      <c r="BY147" s="231">
        <v>3</v>
      </c>
      <c r="BZ147" s="237" t="str">
        <f t="shared" si="80"/>
        <v>Superficie con frecuentes baches o irregularidades .</v>
      </c>
      <c r="CA147" s="231">
        <v>4</v>
      </c>
      <c r="CB147" s="237" t="str">
        <f t="shared" si="81"/>
        <v>Existen huellas o corrugaciones que se derivan por debajo de la superficie de ruedo, pero que son aisladas y de poca extensión.</v>
      </c>
      <c r="CC147" s="231">
        <f t="shared" si="82"/>
        <v>0.2085902</v>
      </c>
      <c r="CD147" s="229"/>
      <c r="CE147" s="229"/>
      <c r="CF147" s="270" t="s">
        <v>2507</v>
      </c>
    </row>
    <row r="148" spans="1:84" ht="69.95" customHeight="1" thickBot="1" x14ac:dyDescent="0.2">
      <c r="A148" s="217"/>
      <c r="B148" s="269">
        <v>11041</v>
      </c>
      <c r="C148" s="231">
        <v>10</v>
      </c>
      <c r="D148" s="231">
        <v>1</v>
      </c>
      <c r="E148" s="232" t="s">
        <v>202</v>
      </c>
      <c r="F148" s="231">
        <v>1</v>
      </c>
      <c r="G148" s="231">
        <v>334</v>
      </c>
      <c r="H148" s="230" t="str">
        <f t="shared" si="84"/>
        <v>Terciaria</v>
      </c>
      <c r="I148" s="230">
        <v>3</v>
      </c>
      <c r="J148" s="229" t="str">
        <f t="shared" si="62"/>
        <v>Conectores de Integración Territorial</v>
      </c>
      <c r="K148" s="260">
        <f t="shared" si="63"/>
        <v>2.5049999999999999</v>
      </c>
      <c r="L148" s="234">
        <f>K148</f>
        <v>2.5049999999999999</v>
      </c>
      <c r="M148" s="233"/>
      <c r="N148" s="233"/>
      <c r="O148" s="233"/>
      <c r="P148" s="260">
        <f t="shared" si="64"/>
        <v>0</v>
      </c>
      <c r="Q148" s="233">
        <v>1.135</v>
      </c>
      <c r="R148" s="233"/>
      <c r="S148" s="233"/>
      <c r="T148" s="260">
        <f t="shared" si="65"/>
        <v>1.135</v>
      </c>
      <c r="U148" s="233">
        <v>1.37</v>
      </c>
      <c r="V148" s="233"/>
      <c r="W148" s="233"/>
      <c r="X148" s="233">
        <f t="shared" si="66"/>
        <v>1.37</v>
      </c>
      <c r="Y148" s="233"/>
      <c r="Z148" s="233"/>
      <c r="AA148" s="233"/>
      <c r="AB148" s="233">
        <f t="shared" si="67"/>
        <v>0</v>
      </c>
      <c r="AC148" s="233">
        <f t="shared" si="68"/>
        <v>2.5049999999999999</v>
      </c>
      <c r="AD148" s="233"/>
      <c r="AE148" s="233"/>
      <c r="AF148" s="233"/>
      <c r="AG148" s="233">
        <f t="shared" si="69"/>
        <v>0</v>
      </c>
      <c r="AH148" s="233"/>
      <c r="AI148" s="233"/>
      <c r="AJ148" s="233"/>
      <c r="AK148" s="233">
        <f t="shared" si="70"/>
        <v>0</v>
      </c>
      <c r="AL148" s="233"/>
      <c r="AM148" s="233"/>
      <c r="AN148" s="233"/>
      <c r="AO148" s="233">
        <f t="shared" si="71"/>
        <v>0</v>
      </c>
      <c r="AP148" s="233"/>
      <c r="AQ148" s="233"/>
      <c r="AR148" s="233"/>
      <c r="AS148" s="339">
        <f t="shared" si="72"/>
        <v>0</v>
      </c>
      <c r="AT148" s="233"/>
      <c r="AU148" s="233"/>
      <c r="AV148" s="233"/>
      <c r="AW148" s="260">
        <f t="shared" si="73"/>
        <v>0</v>
      </c>
      <c r="AX148" s="235" t="s">
        <v>2514</v>
      </c>
      <c r="AY148" s="244" t="s">
        <v>2393</v>
      </c>
      <c r="AZ148" s="244" t="s">
        <v>1080</v>
      </c>
      <c r="BA148" s="229" t="s">
        <v>2515</v>
      </c>
      <c r="BB148" s="231">
        <v>0</v>
      </c>
      <c r="BC148" s="231">
        <v>2</v>
      </c>
      <c r="BD148" s="237" t="str">
        <f t="shared" si="74"/>
        <v>Algo Ondulado (Pendientes naturales del terreno entre 6 y 14%)</v>
      </c>
      <c r="BE148" s="231">
        <v>2</v>
      </c>
      <c r="BF148" s="237" t="str">
        <f>VLOOKUP(BE148,'Códigos 2'!$A$1:$B$12,2,FALSE)</f>
        <v xml:space="preserve">Tratamiento superficial múltiple (TSM) </v>
      </c>
      <c r="BG148" s="238">
        <v>2</v>
      </c>
      <c r="BH148" s="239">
        <v>6.2</v>
      </c>
      <c r="BI148" s="231">
        <v>0</v>
      </c>
      <c r="BJ148" s="231" t="str">
        <f t="shared" si="75"/>
        <v>No existe</v>
      </c>
      <c r="BK148" s="240">
        <v>0</v>
      </c>
      <c r="BL148" s="231">
        <v>40</v>
      </c>
      <c r="BM148" s="231">
        <v>2270</v>
      </c>
      <c r="BN148" s="231">
        <v>3</v>
      </c>
      <c r="BO148" s="237" t="str">
        <f t="shared" si="76"/>
        <v>Alineamiento algo sinuoso, pero con curvas cerradas que son aparentes y consistentes con las gradientes y las demás características del camino y del terreno que se atraviesa.</v>
      </c>
      <c r="BP148" s="231">
        <v>3</v>
      </c>
      <c r="BQ148" s="237" t="str">
        <f t="shared" si="77"/>
        <v>Pendientes generalmente entre 3 y 6%, pero con una rasante ondulada y, consecuentemente, con tramos cortos de subida fuerte.</v>
      </c>
      <c r="BR148" s="231">
        <v>1</v>
      </c>
      <c r="BS148" s="231">
        <v>0</v>
      </c>
      <c r="BT148" s="237" t="b">
        <f t="shared" si="56"/>
        <v>0</v>
      </c>
      <c r="BU148" s="231">
        <v>3</v>
      </c>
      <c r="BV148" s="237" t="str">
        <f t="shared" si="78"/>
        <v>El señalamiento es regular en cuanto a cantidad y ubicación, siendo notable la falta de algunas señales de precaución y de guía.</v>
      </c>
      <c r="BW148" s="231">
        <v>4</v>
      </c>
      <c r="BX148" s="237" t="str">
        <f t="shared" si="79"/>
        <v>La mayoría de las alcantarillas y cunetas aparentemente funcionan bien, pero existen indicaciones en algunos sitios de que el agua se estanca.</v>
      </c>
      <c r="BY148" s="231">
        <v>4</v>
      </c>
      <c r="BZ148" s="237" t="str">
        <f t="shared" si="80"/>
        <v>Superficie generalmente lisa, pero con unas pequeñas corrugaciones u otras irregularidades aisladas, o con baches pequeños superficiales.</v>
      </c>
      <c r="CA148" s="231">
        <v>5</v>
      </c>
      <c r="CB148" s="237" t="str">
        <f t="shared" si="81"/>
        <v>No existen evidencias de fallas en la estructura del pavimento, con la posible excepción de algunas en la superficie de ruedo.</v>
      </c>
      <c r="CC148" s="231">
        <f t="shared" si="82"/>
        <v>2.0755177499999999</v>
      </c>
      <c r="CD148" s="229"/>
      <c r="CE148" s="229"/>
      <c r="CF148" s="270" t="s">
        <v>2516</v>
      </c>
    </row>
    <row r="149" spans="1:84" ht="69.95" customHeight="1" thickBot="1" x14ac:dyDescent="0.2">
      <c r="A149" s="217"/>
      <c r="B149" s="269">
        <v>11042</v>
      </c>
      <c r="C149" s="231">
        <v>10</v>
      </c>
      <c r="D149" s="231">
        <v>1</v>
      </c>
      <c r="E149" s="232" t="s">
        <v>202</v>
      </c>
      <c r="F149" s="231">
        <v>1</v>
      </c>
      <c r="G149" s="231">
        <v>334</v>
      </c>
      <c r="H149" s="230" t="str">
        <f t="shared" si="84"/>
        <v>Terciaria</v>
      </c>
      <c r="I149" s="230">
        <v>3</v>
      </c>
      <c r="J149" s="229" t="str">
        <f t="shared" si="62"/>
        <v>Conectores de Integración Territorial</v>
      </c>
      <c r="K149" s="260">
        <f t="shared" si="63"/>
        <v>3.86</v>
      </c>
      <c r="L149" s="234">
        <f>L148+K149</f>
        <v>6.3650000000000002</v>
      </c>
      <c r="M149" s="233"/>
      <c r="N149" s="233"/>
      <c r="O149" s="233"/>
      <c r="P149" s="260">
        <f t="shared" si="64"/>
        <v>0</v>
      </c>
      <c r="Q149" s="233">
        <v>3.86</v>
      </c>
      <c r="R149" s="233"/>
      <c r="S149" s="233"/>
      <c r="T149" s="260">
        <f t="shared" si="65"/>
        <v>3.86</v>
      </c>
      <c r="U149" s="233"/>
      <c r="V149" s="233"/>
      <c r="W149" s="233"/>
      <c r="X149" s="233">
        <f t="shared" si="66"/>
        <v>0</v>
      </c>
      <c r="Y149" s="233"/>
      <c r="Z149" s="233"/>
      <c r="AA149" s="233"/>
      <c r="AB149" s="233">
        <f t="shared" si="67"/>
        <v>0</v>
      </c>
      <c r="AC149" s="233">
        <f t="shared" si="68"/>
        <v>3.86</v>
      </c>
      <c r="AD149" s="233"/>
      <c r="AE149" s="233"/>
      <c r="AF149" s="233"/>
      <c r="AG149" s="233">
        <f t="shared" si="69"/>
        <v>0</v>
      </c>
      <c r="AH149" s="233"/>
      <c r="AI149" s="233"/>
      <c r="AJ149" s="233"/>
      <c r="AK149" s="233">
        <f t="shared" si="70"/>
        <v>0</v>
      </c>
      <c r="AL149" s="233"/>
      <c r="AM149" s="233"/>
      <c r="AN149" s="233"/>
      <c r="AO149" s="233">
        <f t="shared" si="71"/>
        <v>0</v>
      </c>
      <c r="AP149" s="233"/>
      <c r="AQ149" s="233"/>
      <c r="AR149" s="233"/>
      <c r="AS149" s="339">
        <f t="shared" si="72"/>
        <v>0</v>
      </c>
      <c r="AT149" s="233"/>
      <c r="AU149" s="233"/>
      <c r="AV149" s="233"/>
      <c r="AW149" s="260">
        <f t="shared" si="73"/>
        <v>0</v>
      </c>
      <c r="AX149" s="235" t="s">
        <v>2517</v>
      </c>
      <c r="AY149" s="244" t="s">
        <v>2393</v>
      </c>
      <c r="AZ149" s="244" t="s">
        <v>1080</v>
      </c>
      <c r="BA149" s="229" t="s">
        <v>2518</v>
      </c>
      <c r="BB149" s="231">
        <v>0</v>
      </c>
      <c r="BC149" s="231">
        <v>2</v>
      </c>
      <c r="BD149" s="237" t="str">
        <f t="shared" si="74"/>
        <v>Algo Ondulado (Pendientes naturales del terreno entre 6 y 14%)</v>
      </c>
      <c r="BE149" s="231">
        <v>2</v>
      </c>
      <c r="BF149" s="237" t="str">
        <f>VLOOKUP(BE149,'Códigos 2'!$A$1:$B$12,2,FALSE)</f>
        <v xml:space="preserve">Tratamiento superficial múltiple (TSM) </v>
      </c>
      <c r="BG149" s="238">
        <v>2</v>
      </c>
      <c r="BH149" s="239">
        <v>5.9</v>
      </c>
      <c r="BI149" s="231">
        <v>0</v>
      </c>
      <c r="BJ149" s="231" t="str">
        <f t="shared" si="75"/>
        <v>No existe</v>
      </c>
      <c r="BK149" s="240">
        <v>0</v>
      </c>
      <c r="BL149" s="231">
        <v>50</v>
      </c>
      <c r="BM149" s="231">
        <v>623</v>
      </c>
      <c r="BN149" s="231">
        <v>3</v>
      </c>
      <c r="BO149" s="237" t="str">
        <f t="shared" si="76"/>
        <v>Alineamiento algo sinuoso, pero con curvas cerradas que son aparentes y consistentes con las gradientes y las demás características del camino y del terreno que se atraviesa.</v>
      </c>
      <c r="BP149" s="231">
        <v>3</v>
      </c>
      <c r="BQ149" s="237" t="str">
        <f t="shared" si="77"/>
        <v>Pendientes generalmente entre 3 y 6%, pero con una rasante ondulada y, consecuentemente, con tramos cortos de subida fuerte.</v>
      </c>
      <c r="BR149" s="231">
        <v>1</v>
      </c>
      <c r="BS149" s="231">
        <v>0</v>
      </c>
      <c r="BT149" s="237" t="b">
        <f t="shared" si="56"/>
        <v>0</v>
      </c>
      <c r="BU149" s="231">
        <v>3</v>
      </c>
      <c r="BV149" s="237" t="str">
        <f t="shared" si="78"/>
        <v>El señalamiento es regular en cuanto a cantidad y ubicación, siendo notable la falta de algunas señales de precaución y de guía.</v>
      </c>
      <c r="BW149" s="231">
        <v>4</v>
      </c>
      <c r="BX149" s="237" t="str">
        <f t="shared" si="79"/>
        <v>La mayoría de las alcantarillas y cunetas aparentemente funcionan bien, pero existen indicaciones en algunos sitios de que el agua se estanca.</v>
      </c>
      <c r="BY149" s="231">
        <v>4</v>
      </c>
      <c r="BZ149" s="237" t="str">
        <f t="shared" si="80"/>
        <v>Superficie generalmente lisa, pero con unas pequeñas corrugaciones u otras irregularidades aisladas, o con baches pequeños superficiales.</v>
      </c>
      <c r="CA149" s="231">
        <v>5</v>
      </c>
      <c r="CB149" s="237" t="str">
        <f t="shared" si="81"/>
        <v>No existen evidencias de fallas en la estructura del pavimento, con la posible excepción de algunas en la superficie de ruedo.</v>
      </c>
      <c r="CC149" s="231">
        <f t="shared" si="82"/>
        <v>0.87774469999999993</v>
      </c>
      <c r="CD149" s="229"/>
      <c r="CE149" s="229"/>
      <c r="CF149" s="270" t="s">
        <v>2519</v>
      </c>
    </row>
    <row r="150" spans="1:84" ht="69.95" customHeight="1" thickBot="1" x14ac:dyDescent="0.2">
      <c r="A150" s="217"/>
      <c r="B150" s="269">
        <v>11043</v>
      </c>
      <c r="C150" s="231">
        <v>10</v>
      </c>
      <c r="D150" s="231">
        <v>1</v>
      </c>
      <c r="E150" s="232" t="s">
        <v>202</v>
      </c>
      <c r="F150" s="231">
        <v>1</v>
      </c>
      <c r="G150" s="231">
        <v>334</v>
      </c>
      <c r="H150" s="230" t="str">
        <f t="shared" si="84"/>
        <v>Terciaria</v>
      </c>
      <c r="I150" s="230">
        <v>3</v>
      </c>
      <c r="J150" s="229" t="str">
        <f t="shared" si="62"/>
        <v>Conectores de Integración Territorial</v>
      </c>
      <c r="K150" s="260">
        <f t="shared" si="63"/>
        <v>4.9049999999999994</v>
      </c>
      <c r="L150" s="234">
        <f>L149+K150</f>
        <v>11.27</v>
      </c>
      <c r="M150" s="233"/>
      <c r="N150" s="233"/>
      <c r="O150" s="233"/>
      <c r="P150" s="260">
        <f t="shared" si="64"/>
        <v>0</v>
      </c>
      <c r="Q150" s="233"/>
      <c r="R150" s="233"/>
      <c r="S150" s="233"/>
      <c r="T150" s="260">
        <f t="shared" si="65"/>
        <v>0</v>
      </c>
      <c r="U150" s="233"/>
      <c r="V150" s="233">
        <v>1.4999999999999999E-2</v>
      </c>
      <c r="W150" s="233"/>
      <c r="X150" s="233">
        <f t="shared" si="66"/>
        <v>1.4999999999999999E-2</v>
      </c>
      <c r="Y150" s="233"/>
      <c r="Z150" s="233"/>
      <c r="AA150" s="233"/>
      <c r="AB150" s="233">
        <f t="shared" si="67"/>
        <v>0</v>
      </c>
      <c r="AC150" s="233">
        <f t="shared" si="68"/>
        <v>1.4999999999999999E-2</v>
      </c>
      <c r="AD150" s="233"/>
      <c r="AE150" s="233">
        <v>4.8899999999999997</v>
      </c>
      <c r="AF150" s="233"/>
      <c r="AG150" s="233">
        <f t="shared" si="69"/>
        <v>4.8899999999999997</v>
      </c>
      <c r="AH150" s="233"/>
      <c r="AI150" s="233"/>
      <c r="AJ150" s="233"/>
      <c r="AK150" s="233">
        <f t="shared" si="70"/>
        <v>0</v>
      </c>
      <c r="AL150" s="233"/>
      <c r="AM150" s="233"/>
      <c r="AN150" s="233"/>
      <c r="AO150" s="233">
        <f t="shared" si="71"/>
        <v>0</v>
      </c>
      <c r="AP150" s="233"/>
      <c r="AQ150" s="233"/>
      <c r="AR150" s="233"/>
      <c r="AS150" s="339">
        <f t="shared" si="72"/>
        <v>0</v>
      </c>
      <c r="AT150" s="233"/>
      <c r="AU150" s="233"/>
      <c r="AV150" s="233"/>
      <c r="AW150" s="260">
        <f t="shared" si="73"/>
        <v>0</v>
      </c>
      <c r="AX150" s="235" t="s">
        <v>2520</v>
      </c>
      <c r="AY150" s="244" t="s">
        <v>2393</v>
      </c>
      <c r="AZ150" s="244" t="s">
        <v>1080</v>
      </c>
      <c r="BA150" s="229" t="s">
        <v>2521</v>
      </c>
      <c r="BB150" s="231">
        <v>0</v>
      </c>
      <c r="BC150" s="231">
        <v>2</v>
      </c>
      <c r="BD150" s="237" t="str">
        <f t="shared" si="74"/>
        <v>Algo Ondulado (Pendientes naturales del terreno entre 6 y 14%)</v>
      </c>
      <c r="BE150" s="231">
        <v>12</v>
      </c>
      <c r="BF150" s="237" t="str">
        <f>VLOOKUP(BE150,'Códigos 2'!$A$1:$B$12,2,FALSE)</f>
        <v>Otros</v>
      </c>
      <c r="BG150" s="238">
        <v>2</v>
      </c>
      <c r="BH150" s="239">
        <v>5.5</v>
      </c>
      <c r="BI150" s="231">
        <v>0</v>
      </c>
      <c r="BJ150" s="231" t="str">
        <f t="shared" si="75"/>
        <v>No existe</v>
      </c>
      <c r="BK150" s="240">
        <v>0</v>
      </c>
      <c r="BL150" s="231">
        <v>30</v>
      </c>
      <c r="BM150" s="231">
        <v>128</v>
      </c>
      <c r="BN150" s="231">
        <v>3</v>
      </c>
      <c r="BO150" s="237" t="str">
        <f t="shared" si="76"/>
        <v>Alineamiento algo sinuoso, pero con curvas cerradas que son aparentes y consistentes con las gradientes y las demás características del camino y del terreno que se atraviesa.</v>
      </c>
      <c r="BP150" s="231">
        <v>3</v>
      </c>
      <c r="BQ150" s="237" t="str">
        <f t="shared" si="77"/>
        <v>Pendientes generalmente entre 3 y 6%, pero con una rasante ondulada y, consecuentemente, con tramos cortos de subida fuerte.</v>
      </c>
      <c r="BR150" s="231">
        <v>1</v>
      </c>
      <c r="BS150" s="231">
        <v>0</v>
      </c>
      <c r="BT150" s="237" t="b">
        <f t="shared" si="56"/>
        <v>0</v>
      </c>
      <c r="BU150" s="231">
        <v>2</v>
      </c>
      <c r="BV150" s="237" t="str">
        <f t="shared" si="78"/>
        <v>Existen muy pocas señales</v>
      </c>
      <c r="BW150" s="231">
        <v>3</v>
      </c>
      <c r="BX150" s="237" t="str">
        <f t="shared" si="79"/>
        <v>Parece que algunas alcantarillas o cunetas no tienen capacidad hidráulica suficiente, por la erosión o socavación aparente.</v>
      </c>
      <c r="BY150" s="231">
        <v>3</v>
      </c>
      <c r="BZ150" s="237" t="str">
        <f t="shared" si="80"/>
        <v>Superficie con frecuentes baches o irregularidades .</v>
      </c>
      <c r="CA150" s="231">
        <v>4</v>
      </c>
      <c r="CB150" s="237" t="str">
        <f t="shared" si="81"/>
        <v>Existen huellas o corrugaciones que se derivan por debajo de la superficie de ruedo, pero que son aisladas y de poca extensión.</v>
      </c>
      <c r="CC150" s="231">
        <f t="shared" si="82"/>
        <v>0.22916159999999997</v>
      </c>
      <c r="CD150" s="229"/>
      <c r="CE150" s="229"/>
      <c r="CF150" s="270" t="s">
        <v>2522</v>
      </c>
    </row>
    <row r="151" spans="1:84" ht="69.95" customHeight="1" thickBot="1" x14ac:dyDescent="0.2">
      <c r="A151" s="217"/>
      <c r="B151" s="269">
        <v>11050</v>
      </c>
      <c r="C151" s="231">
        <v>10</v>
      </c>
      <c r="D151" s="231">
        <v>1</v>
      </c>
      <c r="E151" s="232" t="s">
        <v>202</v>
      </c>
      <c r="F151" s="231">
        <v>1</v>
      </c>
      <c r="G151" s="231">
        <v>334</v>
      </c>
      <c r="H151" s="230" t="b">
        <f t="shared" si="84"/>
        <v>0</v>
      </c>
      <c r="I151" s="230">
        <v>3</v>
      </c>
      <c r="J151" s="229" t="str">
        <f t="shared" si="62"/>
        <v>Conectores de Integración Territorial</v>
      </c>
      <c r="K151" s="260">
        <f t="shared" si="63"/>
        <v>3.4</v>
      </c>
      <c r="L151" s="234">
        <f>L150+K151</f>
        <v>14.67</v>
      </c>
      <c r="M151" s="233"/>
      <c r="N151" s="233"/>
      <c r="O151" s="233"/>
      <c r="P151" s="260">
        <f t="shared" si="64"/>
        <v>0</v>
      </c>
      <c r="Q151" s="233"/>
      <c r="R151" s="233"/>
      <c r="S151" s="233"/>
      <c r="T151" s="260">
        <f t="shared" si="65"/>
        <v>0</v>
      </c>
      <c r="U151" s="233"/>
      <c r="V151" s="233"/>
      <c r="W151" s="233"/>
      <c r="X151" s="233">
        <f t="shared" si="66"/>
        <v>0</v>
      </c>
      <c r="Y151" s="233"/>
      <c r="Z151" s="233"/>
      <c r="AA151" s="233"/>
      <c r="AB151" s="233">
        <f t="shared" si="67"/>
        <v>0</v>
      </c>
      <c r="AC151" s="233">
        <f t="shared" si="68"/>
        <v>0</v>
      </c>
      <c r="AD151" s="233"/>
      <c r="AE151" s="233">
        <v>3.4</v>
      </c>
      <c r="AF151" s="233"/>
      <c r="AG151" s="233">
        <f t="shared" si="69"/>
        <v>3.4</v>
      </c>
      <c r="AH151" s="233"/>
      <c r="AI151" s="233"/>
      <c r="AJ151" s="233"/>
      <c r="AK151" s="233">
        <f t="shared" si="70"/>
        <v>0</v>
      </c>
      <c r="AL151" s="233"/>
      <c r="AM151" s="233"/>
      <c r="AN151" s="233"/>
      <c r="AO151" s="233">
        <f t="shared" si="71"/>
        <v>0</v>
      </c>
      <c r="AP151" s="233"/>
      <c r="AQ151" s="233"/>
      <c r="AR151" s="233"/>
      <c r="AS151" s="339">
        <f t="shared" si="72"/>
        <v>0</v>
      </c>
      <c r="AT151" s="233"/>
      <c r="AU151" s="233"/>
      <c r="AV151" s="233"/>
      <c r="AW151" s="260">
        <f t="shared" si="73"/>
        <v>0</v>
      </c>
      <c r="AX151" s="235" t="s">
        <v>2523</v>
      </c>
      <c r="AY151" s="244" t="s">
        <v>2393</v>
      </c>
      <c r="AZ151" s="244" t="s">
        <v>1080</v>
      </c>
      <c r="BA151" s="251" t="s">
        <v>2301</v>
      </c>
      <c r="BB151" s="231">
        <v>2</v>
      </c>
      <c r="BC151" s="231">
        <v>3</v>
      </c>
      <c r="BD151" s="237" t="str">
        <f t="shared" si="74"/>
        <v>Muy Ondulado (Pendientes naturales del terreno entre 15 y 25%)</v>
      </c>
      <c r="BE151" s="231">
        <v>12</v>
      </c>
      <c r="BF151" s="237" t="str">
        <f>VLOOKUP(BE151,'Códigos 2'!$A$1:$B$12,2,FALSE)</f>
        <v>Otros</v>
      </c>
      <c r="BG151" s="238">
        <v>1</v>
      </c>
      <c r="BH151" s="239">
        <v>4.8</v>
      </c>
      <c r="BI151" s="231">
        <v>0</v>
      </c>
      <c r="BJ151" s="231" t="str">
        <f t="shared" si="75"/>
        <v>No existe</v>
      </c>
      <c r="BK151" s="240">
        <v>0</v>
      </c>
      <c r="BL151" s="231">
        <v>30</v>
      </c>
      <c r="BM151" s="231">
        <v>310</v>
      </c>
      <c r="BN151" s="231">
        <v>3</v>
      </c>
      <c r="BO151" s="237" t="str">
        <f t="shared" si="76"/>
        <v>Alineamiento algo sinuoso, pero con curvas cerradas que son aparentes y consistentes con las gradientes y las demás características del camino y del terreno que se atraviesa.</v>
      </c>
      <c r="BP151" s="231">
        <v>1</v>
      </c>
      <c r="BQ151" s="237" t="str">
        <f t="shared" si="77"/>
        <v xml:space="preserve">Pendientes sostenidas en exceso del 7% en casi todo el tramo. </v>
      </c>
      <c r="BR151" s="231">
        <v>1</v>
      </c>
      <c r="BS151" s="231">
        <v>0</v>
      </c>
      <c r="BT151" s="237" t="b">
        <f t="shared" ref="BT151:BT214" si="85">IF(BS151=5,"Superficie de los espaldones firme y regular, y donde se puede utilizar el ancho como fue construido originalmente.",IF(AND(BS151=4),"Superficie generalmente firme y utilizable en todo tiempo, pero con algunos tramos cortos en que el ancho inicial ha sido reducido por erosión u otras causas.",IF(AND(BS151=3),"Superficie erosionada o con baches profundos sobre una buena parte de la subsección, de manera que se inhibe el uso de los espaldones en la debida forma en esa parte.",IF(AND(BS151=2),"Superficie erosionada o con baches profundos, o el ancho transitable de los espaldones reducido sustancialmente, en casi toda la subsección.",IF(AND(BS151=1),"Se encuentra un desnivel peligroso entre el borde del pavimento y el espaldón, o la superficie está muy erosionada, con baches profundos o material suelto, o el ancho muy reducido del original.")))))</f>
        <v>0</v>
      </c>
      <c r="BU151" s="231">
        <v>3</v>
      </c>
      <c r="BV151" s="237" t="str">
        <f t="shared" si="78"/>
        <v>El señalamiento es regular en cuanto a cantidad y ubicación, siendo notable la falta de algunas señales de precaución y de guía.</v>
      </c>
      <c r="BW151" s="231">
        <v>3</v>
      </c>
      <c r="BX151" s="237" t="str">
        <f t="shared" si="79"/>
        <v>Parece que algunas alcantarillas o cunetas no tienen capacidad hidráulica suficiente, por la erosión o socavación aparente.</v>
      </c>
      <c r="BY151" s="231">
        <v>3</v>
      </c>
      <c r="BZ151" s="237" t="str">
        <f t="shared" si="80"/>
        <v>Superficie con frecuentes baches o irregularidades .</v>
      </c>
      <c r="CA151" s="231">
        <v>4</v>
      </c>
      <c r="CB151" s="237" t="str">
        <f t="shared" si="81"/>
        <v>Existen huellas o corrugaciones que se derivan por debajo de la superficie de ruedo, pero que son aisladas y de poca extensión.</v>
      </c>
      <c r="CC151" s="231">
        <f t="shared" si="82"/>
        <v>0.38471</v>
      </c>
      <c r="CD151" s="229"/>
      <c r="CE151" s="229"/>
      <c r="CF151" s="270" t="s">
        <v>2524</v>
      </c>
    </row>
    <row r="152" spans="1:84" ht="69.95" customHeight="1" thickBot="1" x14ac:dyDescent="0.2">
      <c r="A152" s="217"/>
      <c r="B152" s="269">
        <v>11060</v>
      </c>
      <c r="C152" s="231">
        <v>10</v>
      </c>
      <c r="D152" s="231">
        <v>1</v>
      </c>
      <c r="E152" s="232" t="s">
        <v>202</v>
      </c>
      <c r="F152" s="231">
        <v>11</v>
      </c>
      <c r="G152" s="231">
        <v>335</v>
      </c>
      <c r="H152" s="230" t="str">
        <f t="shared" si="84"/>
        <v>Terciaria</v>
      </c>
      <c r="I152" s="230">
        <v>4</v>
      </c>
      <c r="J152" s="229" t="str">
        <f t="shared" si="62"/>
        <v>Red Básica de Accesso</v>
      </c>
      <c r="K152" s="260">
        <f t="shared" si="63"/>
        <v>11.61</v>
      </c>
      <c r="L152" s="234">
        <f>K152</f>
        <v>11.61</v>
      </c>
      <c r="M152" s="233"/>
      <c r="N152" s="233"/>
      <c r="O152" s="233"/>
      <c r="P152" s="260">
        <f t="shared" si="64"/>
        <v>0</v>
      </c>
      <c r="Q152" s="233"/>
      <c r="R152" s="233"/>
      <c r="S152" s="233"/>
      <c r="T152" s="260">
        <f t="shared" si="65"/>
        <v>0</v>
      </c>
      <c r="U152" s="233"/>
      <c r="V152" s="233"/>
      <c r="W152" s="233"/>
      <c r="X152" s="233">
        <f t="shared" si="66"/>
        <v>0</v>
      </c>
      <c r="Y152" s="233"/>
      <c r="Z152" s="233"/>
      <c r="AA152" s="233"/>
      <c r="AB152" s="233">
        <f t="shared" si="67"/>
        <v>0</v>
      </c>
      <c r="AC152" s="233">
        <f t="shared" si="68"/>
        <v>0</v>
      </c>
      <c r="AD152" s="233">
        <v>11.61</v>
      </c>
      <c r="AE152" s="233"/>
      <c r="AF152" s="233"/>
      <c r="AG152" s="233">
        <f t="shared" si="69"/>
        <v>11.61</v>
      </c>
      <c r="AH152" s="233"/>
      <c r="AI152" s="233"/>
      <c r="AJ152" s="233"/>
      <c r="AK152" s="233">
        <f t="shared" si="70"/>
        <v>0</v>
      </c>
      <c r="AL152" s="233"/>
      <c r="AM152" s="233"/>
      <c r="AN152" s="233"/>
      <c r="AO152" s="233">
        <f t="shared" si="71"/>
        <v>0</v>
      </c>
      <c r="AP152" s="233"/>
      <c r="AQ152" s="233"/>
      <c r="AR152" s="233"/>
      <c r="AS152" s="339">
        <f t="shared" si="72"/>
        <v>0</v>
      </c>
      <c r="AT152" s="233"/>
      <c r="AU152" s="233"/>
      <c r="AV152" s="233"/>
      <c r="AW152" s="260">
        <f t="shared" si="73"/>
        <v>0</v>
      </c>
      <c r="AX152" s="235" t="s">
        <v>2525</v>
      </c>
      <c r="AY152" s="244" t="s">
        <v>2393</v>
      </c>
      <c r="AZ152" s="244" t="s">
        <v>1080</v>
      </c>
      <c r="BA152" s="251" t="s">
        <v>2526</v>
      </c>
      <c r="BB152" s="231">
        <v>0</v>
      </c>
      <c r="BC152" s="231">
        <v>4</v>
      </c>
      <c r="BD152" s="237" t="str">
        <f t="shared" si="74"/>
        <v>Montañoso (Pendientes naturales del terreno mayores a 25%)</v>
      </c>
      <c r="BE152" s="231">
        <v>4</v>
      </c>
      <c r="BF152" s="237" t="str">
        <f>VLOOKUP(BE152,'Códigos 2'!$A$1:$B$12,2,FALSE)</f>
        <v>Lastre o grava</v>
      </c>
      <c r="BG152" s="238">
        <v>1</v>
      </c>
      <c r="BH152" s="239">
        <v>4.8</v>
      </c>
      <c r="BI152" s="231">
        <v>0</v>
      </c>
      <c r="BJ152" s="231" t="str">
        <f t="shared" si="75"/>
        <v>No existe</v>
      </c>
      <c r="BK152" s="240">
        <v>0</v>
      </c>
      <c r="BL152" s="231">
        <v>25</v>
      </c>
      <c r="BM152" s="231">
        <v>104</v>
      </c>
      <c r="BN152" s="231">
        <v>1</v>
      </c>
      <c r="BO152" s="237" t="str">
        <f t="shared" si="76"/>
        <v>Alineamiento muy sinuoso en todo el tramo, condición que admite solamente una velocidad de circulación muy baja.</v>
      </c>
      <c r="BP152" s="231">
        <v>1</v>
      </c>
      <c r="BQ152" s="237" t="str">
        <f t="shared" si="77"/>
        <v xml:space="preserve">Pendientes sostenidas en exceso del 7% en casi todo el tramo. </v>
      </c>
      <c r="BR152" s="231">
        <v>1</v>
      </c>
      <c r="BS152" s="231">
        <v>0</v>
      </c>
      <c r="BT152" s="237" t="b">
        <f t="shared" si="85"/>
        <v>0</v>
      </c>
      <c r="BU152" s="231">
        <v>2</v>
      </c>
      <c r="BV152" s="237" t="str">
        <f t="shared" si="78"/>
        <v>Existen muy pocas señales</v>
      </c>
      <c r="BW152" s="231">
        <v>4</v>
      </c>
      <c r="BX152" s="237" t="str">
        <f t="shared" si="79"/>
        <v>La mayoría de las alcantarillas y cunetas aparentemente funcionan bien, pero existen indicaciones en algunos sitios de que el agua se estanca.</v>
      </c>
      <c r="BY152" s="231">
        <v>4</v>
      </c>
      <c r="BZ152" s="237" t="str">
        <f t="shared" si="80"/>
        <v>Superficie generalmente lisa, pero con unas pequeñas corrugaciones u otras irregularidades aisladas, o con baches pequeños superficiales.</v>
      </c>
      <c r="CA152" s="231">
        <v>5</v>
      </c>
      <c r="CB152" s="237" t="str">
        <f t="shared" si="81"/>
        <v>No existen evidencias de fallas en la estructura del pavimento, con la posible excepción de algunas en la superficie de ruedo.</v>
      </c>
      <c r="CC152" s="231">
        <f t="shared" si="82"/>
        <v>0.44071560000000004</v>
      </c>
      <c r="CD152" s="229"/>
      <c r="CE152" s="229"/>
      <c r="CF152" s="270" t="s">
        <v>2527</v>
      </c>
    </row>
    <row r="153" spans="1:84" ht="69.95" customHeight="1" thickBot="1" x14ac:dyDescent="0.2">
      <c r="A153" s="217"/>
      <c r="B153" s="269">
        <v>11070</v>
      </c>
      <c r="C153" s="231">
        <v>10</v>
      </c>
      <c r="D153" s="231">
        <v>1</v>
      </c>
      <c r="E153" s="232" t="s">
        <v>202</v>
      </c>
      <c r="F153" s="231">
        <v>11</v>
      </c>
      <c r="G153" s="231">
        <v>335</v>
      </c>
      <c r="H153" s="230" t="str">
        <f t="shared" si="84"/>
        <v>Terciaria</v>
      </c>
      <c r="I153" s="230">
        <v>4</v>
      </c>
      <c r="J153" s="229" t="str">
        <f t="shared" si="62"/>
        <v>Red Básica de Accesso</v>
      </c>
      <c r="K153" s="260">
        <f t="shared" si="63"/>
        <v>6.0549999999999997</v>
      </c>
      <c r="L153" s="234">
        <f>L152+K153</f>
        <v>17.664999999999999</v>
      </c>
      <c r="M153" s="233"/>
      <c r="N153" s="233"/>
      <c r="O153" s="233"/>
      <c r="P153" s="260">
        <f t="shared" si="64"/>
        <v>0</v>
      </c>
      <c r="Q153" s="233"/>
      <c r="R153" s="233"/>
      <c r="S153" s="233"/>
      <c r="T153" s="260">
        <f t="shared" si="65"/>
        <v>0</v>
      </c>
      <c r="U153" s="233"/>
      <c r="V153" s="233"/>
      <c r="W153" s="233"/>
      <c r="X153" s="233">
        <f t="shared" si="66"/>
        <v>0</v>
      </c>
      <c r="Y153" s="233"/>
      <c r="Z153" s="233"/>
      <c r="AA153" s="233"/>
      <c r="AB153" s="233">
        <f t="shared" si="67"/>
        <v>0</v>
      </c>
      <c r="AC153" s="233">
        <f t="shared" si="68"/>
        <v>0</v>
      </c>
      <c r="AD153" s="233">
        <v>6.0549999999999997</v>
      </c>
      <c r="AE153" s="233"/>
      <c r="AF153" s="233"/>
      <c r="AG153" s="233">
        <f t="shared" si="69"/>
        <v>6.0549999999999997</v>
      </c>
      <c r="AH153" s="233"/>
      <c r="AI153" s="233"/>
      <c r="AJ153" s="233"/>
      <c r="AK153" s="233">
        <f t="shared" si="70"/>
        <v>0</v>
      </c>
      <c r="AL153" s="233"/>
      <c r="AM153" s="233"/>
      <c r="AN153" s="233"/>
      <c r="AO153" s="233">
        <f t="shared" si="71"/>
        <v>0</v>
      </c>
      <c r="AP153" s="233"/>
      <c r="AQ153" s="233"/>
      <c r="AR153" s="233"/>
      <c r="AS153" s="339">
        <f t="shared" si="72"/>
        <v>0</v>
      </c>
      <c r="AT153" s="233"/>
      <c r="AU153" s="233"/>
      <c r="AV153" s="233"/>
      <c r="AW153" s="260">
        <f t="shared" si="73"/>
        <v>0</v>
      </c>
      <c r="AX153" s="235" t="s">
        <v>2528</v>
      </c>
      <c r="AY153" s="244" t="s">
        <v>2393</v>
      </c>
      <c r="AZ153" s="244" t="s">
        <v>1080</v>
      </c>
      <c r="BA153" s="251" t="s">
        <v>2506</v>
      </c>
      <c r="BB153" s="231">
        <v>2</v>
      </c>
      <c r="BC153" s="231">
        <v>4</v>
      </c>
      <c r="BD153" s="237" t="str">
        <f t="shared" si="74"/>
        <v>Montañoso (Pendientes naturales del terreno mayores a 25%)</v>
      </c>
      <c r="BE153" s="231">
        <v>4</v>
      </c>
      <c r="BF153" s="237" t="str">
        <f>VLOOKUP(BE153,'Códigos 2'!$A$1:$B$12,2,FALSE)</f>
        <v>Lastre o grava</v>
      </c>
      <c r="BG153" s="238">
        <v>1</v>
      </c>
      <c r="BH153" s="239">
        <v>4</v>
      </c>
      <c r="BI153" s="231">
        <v>0</v>
      </c>
      <c r="BJ153" s="231" t="str">
        <f t="shared" si="75"/>
        <v>No existe</v>
      </c>
      <c r="BK153" s="240">
        <v>0</v>
      </c>
      <c r="BL153" s="231">
        <v>30</v>
      </c>
      <c r="BM153" s="231">
        <v>64</v>
      </c>
      <c r="BN153" s="231">
        <v>2</v>
      </c>
      <c r="BO153" s="237" t="str">
        <f t="shared" si="76"/>
        <v>Curvas cerradas frecuentes y, por lo general, inconsistentes con el terreno y la clase de carretera.</v>
      </c>
      <c r="BP153" s="231">
        <v>1</v>
      </c>
      <c r="BQ153" s="237" t="str">
        <f t="shared" si="77"/>
        <v xml:space="preserve">Pendientes sostenidas en exceso del 7% en casi todo el tramo. </v>
      </c>
      <c r="BR153" s="231">
        <v>1</v>
      </c>
      <c r="BS153" s="231">
        <v>0</v>
      </c>
      <c r="BT153" s="237" t="b">
        <f t="shared" si="85"/>
        <v>0</v>
      </c>
      <c r="BU153" s="231">
        <v>3</v>
      </c>
      <c r="BV153" s="237" t="str">
        <f t="shared" si="78"/>
        <v>El señalamiento es regular en cuanto a cantidad y ubicación, siendo notable la falta de algunas señales de precaución y de guía.</v>
      </c>
      <c r="BW153" s="231">
        <v>3</v>
      </c>
      <c r="BX153" s="237" t="str">
        <f t="shared" si="79"/>
        <v>Parece que algunas alcantarillas o cunetas no tienen capacidad hidráulica suficiente, por la erosión o socavación aparente.</v>
      </c>
      <c r="BY153" s="231">
        <v>4</v>
      </c>
      <c r="BZ153" s="237" t="str">
        <f t="shared" si="80"/>
        <v>Superficie generalmente lisa, pero con unas pequeñas corrugaciones u otras irregularidades aisladas, o con baches pequeños superficiales.</v>
      </c>
      <c r="CA153" s="231">
        <v>5</v>
      </c>
      <c r="CB153" s="237" t="str">
        <f t="shared" si="81"/>
        <v>No existen evidencias de fallas en la estructura del pavimento, con la posible excepción de algunas en la superficie de ruedo.</v>
      </c>
      <c r="CC153" s="231">
        <f t="shared" si="82"/>
        <v>0.14144479999999998</v>
      </c>
      <c r="CD153" s="229"/>
      <c r="CE153" s="229"/>
      <c r="CF153" s="270" t="s">
        <v>2529</v>
      </c>
    </row>
    <row r="154" spans="1:84" ht="69.95" customHeight="1" thickBot="1" x14ac:dyDescent="0.2">
      <c r="A154" s="217"/>
      <c r="B154" s="269">
        <v>11080</v>
      </c>
      <c r="C154" s="231">
        <v>10</v>
      </c>
      <c r="D154" s="231">
        <v>1</v>
      </c>
      <c r="E154" s="232" t="s">
        <v>202</v>
      </c>
      <c r="F154" s="231">
        <v>0</v>
      </c>
      <c r="G154" s="231">
        <v>333</v>
      </c>
      <c r="H154" s="230" t="str">
        <f t="shared" si="84"/>
        <v>Terciaria</v>
      </c>
      <c r="I154" s="230">
        <v>4</v>
      </c>
      <c r="J154" s="229" t="str">
        <f t="shared" si="62"/>
        <v>Red Básica de Accesso</v>
      </c>
      <c r="K154" s="260">
        <f t="shared" si="63"/>
        <v>7.415</v>
      </c>
      <c r="L154" s="234">
        <f>K154</f>
        <v>7.415</v>
      </c>
      <c r="M154" s="233"/>
      <c r="N154" s="233"/>
      <c r="O154" s="233"/>
      <c r="P154" s="260">
        <f t="shared" si="64"/>
        <v>0</v>
      </c>
      <c r="Q154" s="233"/>
      <c r="R154" s="233"/>
      <c r="S154" s="233"/>
      <c r="T154" s="260">
        <f t="shared" si="65"/>
        <v>0</v>
      </c>
      <c r="U154" s="233">
        <v>7.415</v>
      </c>
      <c r="V154" s="233"/>
      <c r="W154" s="233"/>
      <c r="X154" s="233">
        <f t="shared" si="66"/>
        <v>7.415</v>
      </c>
      <c r="Y154" s="233"/>
      <c r="Z154" s="233"/>
      <c r="AA154" s="233"/>
      <c r="AB154" s="233">
        <f t="shared" si="67"/>
        <v>0</v>
      </c>
      <c r="AC154" s="233">
        <f t="shared" si="68"/>
        <v>7.415</v>
      </c>
      <c r="AD154" s="233"/>
      <c r="AE154" s="233"/>
      <c r="AF154" s="233"/>
      <c r="AG154" s="233">
        <f t="shared" si="69"/>
        <v>0</v>
      </c>
      <c r="AH154" s="233"/>
      <c r="AI154" s="233"/>
      <c r="AJ154" s="233"/>
      <c r="AK154" s="233">
        <f t="shared" si="70"/>
        <v>0</v>
      </c>
      <c r="AL154" s="233"/>
      <c r="AM154" s="233"/>
      <c r="AN154" s="233"/>
      <c r="AO154" s="233">
        <f t="shared" si="71"/>
        <v>0</v>
      </c>
      <c r="AP154" s="233"/>
      <c r="AQ154" s="233"/>
      <c r="AR154" s="233"/>
      <c r="AS154" s="339">
        <f t="shared" si="72"/>
        <v>0</v>
      </c>
      <c r="AT154" s="233"/>
      <c r="AU154" s="233"/>
      <c r="AV154" s="233"/>
      <c r="AW154" s="260">
        <f t="shared" si="73"/>
        <v>0</v>
      </c>
      <c r="AX154" s="235" t="s">
        <v>2508</v>
      </c>
      <c r="AY154" s="244" t="s">
        <v>2393</v>
      </c>
      <c r="AZ154" s="244" t="s">
        <v>1080</v>
      </c>
      <c r="BA154" s="229" t="s">
        <v>2509</v>
      </c>
      <c r="BB154" s="231">
        <v>1</v>
      </c>
      <c r="BC154" s="231">
        <v>3</v>
      </c>
      <c r="BD154" s="237" t="str">
        <f t="shared" si="74"/>
        <v>Muy Ondulado (Pendientes naturales del terreno entre 15 y 25%)</v>
      </c>
      <c r="BE154" s="231">
        <v>2</v>
      </c>
      <c r="BF154" s="237" t="str">
        <f>VLOOKUP(BE154,'Códigos 2'!$A$1:$B$12,2,FALSE)</f>
        <v xml:space="preserve">Tratamiento superficial múltiple (TSM) </v>
      </c>
      <c r="BG154" s="238">
        <v>2</v>
      </c>
      <c r="BH154" s="239">
        <v>6</v>
      </c>
      <c r="BI154" s="231">
        <v>0</v>
      </c>
      <c r="BJ154" s="231" t="str">
        <f t="shared" si="75"/>
        <v>No existe</v>
      </c>
      <c r="BK154" s="240">
        <v>0</v>
      </c>
      <c r="BL154" s="231">
        <v>40</v>
      </c>
      <c r="BM154" s="231">
        <v>309</v>
      </c>
      <c r="BN154" s="231">
        <v>3</v>
      </c>
      <c r="BO154" s="237" t="str">
        <f t="shared" si="76"/>
        <v>Alineamiento algo sinuoso, pero con curvas cerradas que son aparentes y consistentes con las gradientes y las demás características del camino y del terreno que se atraviesa.</v>
      </c>
      <c r="BP154" s="231">
        <v>2</v>
      </c>
      <c r="BQ154" s="237" t="str">
        <f t="shared" si="77"/>
        <v>Pendientes sostenidas entre 5 y 8% sobre una buena parte del tramo, condición que afecta en forma marcada la velocidad de recorrido y, cuando hay bastante tránsito, provoca frecuentes colas de vehículos detrás de los vehículos pesados.</v>
      </c>
      <c r="BR154" s="231">
        <v>1</v>
      </c>
      <c r="BS154" s="231">
        <v>0</v>
      </c>
      <c r="BT154" s="237" t="b">
        <f t="shared" si="85"/>
        <v>0</v>
      </c>
      <c r="BU154" s="231">
        <v>3</v>
      </c>
      <c r="BV154" s="237" t="str">
        <f t="shared" si="78"/>
        <v>El señalamiento es regular en cuanto a cantidad y ubicación, siendo notable la falta de algunas señales de precaución y de guía.</v>
      </c>
      <c r="BW154" s="231">
        <v>4</v>
      </c>
      <c r="BX154" s="237" t="str">
        <f t="shared" si="79"/>
        <v>La mayoría de las alcantarillas y cunetas aparentemente funcionan bien, pero existen indicaciones en algunos sitios de que el agua se estanca.</v>
      </c>
      <c r="BY154" s="231">
        <v>4</v>
      </c>
      <c r="BZ154" s="237" t="str">
        <f t="shared" si="80"/>
        <v>Superficie generalmente lisa, pero con unas pequeñas corrugaciones u otras irregularidades aisladas, o con baches pequeños superficiales.</v>
      </c>
      <c r="CA154" s="231">
        <v>5</v>
      </c>
      <c r="CB154" s="237" t="str">
        <f t="shared" si="81"/>
        <v>No existen evidencias de fallas en la estructura del pavimento, con la posible excepción de algunas en la superficie de ruedo.</v>
      </c>
      <c r="CC154" s="231">
        <f t="shared" si="82"/>
        <v>0.836300775</v>
      </c>
      <c r="CD154" s="229"/>
      <c r="CE154" s="229"/>
      <c r="CF154" s="270" t="s">
        <v>2510</v>
      </c>
    </row>
    <row r="155" spans="1:84" ht="69.95" customHeight="1" thickBot="1" x14ac:dyDescent="0.2">
      <c r="A155" s="217"/>
      <c r="B155" s="269">
        <v>11090</v>
      </c>
      <c r="C155" s="231">
        <v>10</v>
      </c>
      <c r="D155" s="231">
        <v>1</v>
      </c>
      <c r="E155" s="232" t="s">
        <v>202</v>
      </c>
      <c r="F155" s="231">
        <v>0</v>
      </c>
      <c r="G155" s="231">
        <v>333</v>
      </c>
      <c r="H155" s="230" t="str">
        <f t="shared" si="84"/>
        <v>Terciaria</v>
      </c>
      <c r="I155" s="230">
        <v>4</v>
      </c>
      <c r="J155" s="229" t="str">
        <f t="shared" si="62"/>
        <v>Red Básica de Accesso</v>
      </c>
      <c r="K155" s="260">
        <f t="shared" si="63"/>
        <v>4.9000000000000004</v>
      </c>
      <c r="L155" s="234">
        <f>L154+K155</f>
        <v>12.315000000000001</v>
      </c>
      <c r="M155" s="233"/>
      <c r="N155" s="233"/>
      <c r="O155" s="233"/>
      <c r="P155" s="260">
        <f t="shared" si="64"/>
        <v>0</v>
      </c>
      <c r="Q155" s="233"/>
      <c r="R155" s="233"/>
      <c r="S155" s="233"/>
      <c r="T155" s="260">
        <f t="shared" si="65"/>
        <v>0</v>
      </c>
      <c r="U155" s="233"/>
      <c r="V155" s="233"/>
      <c r="W155" s="233"/>
      <c r="X155" s="233">
        <f t="shared" si="66"/>
        <v>0</v>
      </c>
      <c r="Y155" s="233"/>
      <c r="Z155" s="233"/>
      <c r="AA155" s="233"/>
      <c r="AB155" s="233">
        <f t="shared" si="67"/>
        <v>0</v>
      </c>
      <c r="AC155" s="233">
        <f t="shared" si="68"/>
        <v>0</v>
      </c>
      <c r="AD155" s="233"/>
      <c r="AE155" s="233"/>
      <c r="AF155" s="233"/>
      <c r="AG155" s="233">
        <f t="shared" si="69"/>
        <v>0</v>
      </c>
      <c r="AH155" s="233"/>
      <c r="AI155" s="233"/>
      <c r="AJ155" s="233"/>
      <c r="AK155" s="233">
        <f t="shared" si="70"/>
        <v>0</v>
      </c>
      <c r="AL155" s="233"/>
      <c r="AM155" s="233"/>
      <c r="AN155" s="233"/>
      <c r="AO155" s="233">
        <f t="shared" si="71"/>
        <v>0</v>
      </c>
      <c r="AP155" s="233">
        <v>4.9000000000000004</v>
      </c>
      <c r="AQ155" s="233"/>
      <c r="AR155" s="233"/>
      <c r="AS155" s="339">
        <f t="shared" si="72"/>
        <v>4.9000000000000004</v>
      </c>
      <c r="AT155" s="233"/>
      <c r="AU155" s="233"/>
      <c r="AV155" s="233"/>
      <c r="AW155" s="260">
        <f t="shared" si="73"/>
        <v>0</v>
      </c>
      <c r="AX155" s="235" t="s">
        <v>2511</v>
      </c>
      <c r="AY155" s="244" t="s">
        <v>2393</v>
      </c>
      <c r="AZ155" s="244" t="s">
        <v>1080</v>
      </c>
      <c r="BA155" s="251" t="s">
        <v>2512</v>
      </c>
      <c r="BB155" s="231">
        <v>0</v>
      </c>
      <c r="BC155" s="231">
        <v>4</v>
      </c>
      <c r="BD155" s="237" t="str">
        <f t="shared" si="74"/>
        <v>Montañoso (Pendientes naturales del terreno mayores a 25%)</v>
      </c>
      <c r="BE155" s="231">
        <v>7</v>
      </c>
      <c r="BF155" s="237" t="str">
        <f>VLOOKUP(BE155,'Códigos 2'!$A$1:$B$12,2,FALSE)</f>
        <v xml:space="preserve">Sello asfáltico con emulsión de rompimiento lento (SA) </v>
      </c>
      <c r="BG155" s="238">
        <v>1</v>
      </c>
      <c r="BH155" s="239">
        <v>4</v>
      </c>
      <c r="BI155" s="231">
        <v>0</v>
      </c>
      <c r="BJ155" s="231" t="str">
        <f t="shared" si="75"/>
        <v>No existe</v>
      </c>
      <c r="BK155" s="240">
        <v>0</v>
      </c>
      <c r="BL155" s="231">
        <v>30</v>
      </c>
      <c r="BM155" s="231">
        <v>108</v>
      </c>
      <c r="BN155" s="231">
        <v>2</v>
      </c>
      <c r="BO155" s="237" t="str">
        <f t="shared" si="76"/>
        <v>Curvas cerradas frecuentes y, por lo general, inconsistentes con el terreno y la clase de carretera.</v>
      </c>
      <c r="BP155" s="231">
        <v>1</v>
      </c>
      <c r="BQ155" s="237" t="str">
        <f t="shared" si="77"/>
        <v xml:space="preserve">Pendientes sostenidas en exceso del 7% en casi todo el tramo. </v>
      </c>
      <c r="BR155" s="231">
        <v>1</v>
      </c>
      <c r="BS155" s="231">
        <v>0</v>
      </c>
      <c r="BT155" s="237" t="b">
        <f t="shared" si="85"/>
        <v>0</v>
      </c>
      <c r="BU155" s="231">
        <v>3</v>
      </c>
      <c r="BV155" s="237" t="str">
        <f t="shared" si="78"/>
        <v>El señalamiento es regular en cuanto a cantidad y ubicación, siendo notable la falta de algunas señales de precaución y de guía.</v>
      </c>
      <c r="BW155" s="231">
        <v>3</v>
      </c>
      <c r="BX155" s="237" t="str">
        <f t="shared" si="79"/>
        <v>Parece que algunas alcantarillas o cunetas no tienen capacidad hidráulica suficiente, por la erosión o socavación aparente.</v>
      </c>
      <c r="BY155" s="231">
        <v>3</v>
      </c>
      <c r="BZ155" s="237" t="str">
        <f t="shared" si="80"/>
        <v>Superficie con frecuentes baches o irregularidades .</v>
      </c>
      <c r="CA155" s="231">
        <v>4</v>
      </c>
      <c r="CB155" s="237" t="str">
        <f t="shared" si="81"/>
        <v>Existen huellas o corrugaciones que se derivan por debajo de la superficie de ruedo, pero que son aisladas y de poca extensión.</v>
      </c>
      <c r="CC155" s="231">
        <f t="shared" si="82"/>
        <v>0.19315800000000002</v>
      </c>
      <c r="CD155" s="229"/>
      <c r="CE155" s="229"/>
      <c r="CF155" s="270" t="s">
        <v>2513</v>
      </c>
    </row>
    <row r="156" spans="1:84" ht="69.95" customHeight="1" thickBot="1" x14ac:dyDescent="0.2">
      <c r="A156" s="217"/>
      <c r="B156" s="269">
        <v>11100</v>
      </c>
      <c r="C156" s="231">
        <v>1</v>
      </c>
      <c r="D156" s="231">
        <v>1</v>
      </c>
      <c r="E156" s="232">
        <v>15</v>
      </c>
      <c r="F156" s="231">
        <v>0</v>
      </c>
      <c r="G156" s="231">
        <v>306</v>
      </c>
      <c r="H156" s="230" t="str">
        <f t="shared" si="84"/>
        <v>Terciaria</v>
      </c>
      <c r="I156" s="230">
        <v>2</v>
      </c>
      <c r="J156" s="229" t="str">
        <f t="shared" si="62"/>
        <v>Distribuidores Regionales</v>
      </c>
      <c r="K156" s="260">
        <f t="shared" si="63"/>
        <v>0.44</v>
      </c>
      <c r="L156" s="234">
        <f>K156</f>
        <v>0.44</v>
      </c>
      <c r="M156" s="233"/>
      <c r="N156" s="233"/>
      <c r="O156" s="233"/>
      <c r="P156" s="260">
        <f t="shared" si="64"/>
        <v>0</v>
      </c>
      <c r="Q156" s="233">
        <v>0.44</v>
      </c>
      <c r="R156" s="233"/>
      <c r="S156" s="233"/>
      <c r="T156" s="260">
        <f t="shared" si="65"/>
        <v>0.44</v>
      </c>
      <c r="U156" s="233"/>
      <c r="V156" s="233"/>
      <c r="W156" s="233"/>
      <c r="X156" s="233">
        <f t="shared" si="66"/>
        <v>0</v>
      </c>
      <c r="Y156" s="233"/>
      <c r="Z156" s="233"/>
      <c r="AA156" s="233"/>
      <c r="AB156" s="233">
        <f t="shared" si="67"/>
        <v>0</v>
      </c>
      <c r="AC156" s="233">
        <f t="shared" si="68"/>
        <v>0.44</v>
      </c>
      <c r="AD156" s="233"/>
      <c r="AE156" s="233"/>
      <c r="AF156" s="233"/>
      <c r="AG156" s="233">
        <f t="shared" si="69"/>
        <v>0</v>
      </c>
      <c r="AH156" s="233"/>
      <c r="AI156" s="233"/>
      <c r="AJ156" s="233"/>
      <c r="AK156" s="233">
        <f t="shared" si="70"/>
        <v>0</v>
      </c>
      <c r="AL156" s="233"/>
      <c r="AM156" s="233"/>
      <c r="AN156" s="233"/>
      <c r="AO156" s="233">
        <f t="shared" si="71"/>
        <v>0</v>
      </c>
      <c r="AP156" s="233"/>
      <c r="AQ156" s="233"/>
      <c r="AR156" s="233"/>
      <c r="AS156" s="339">
        <f t="shared" si="72"/>
        <v>0</v>
      </c>
      <c r="AT156" s="233"/>
      <c r="AU156" s="233"/>
      <c r="AV156" s="233"/>
      <c r="AW156" s="260">
        <f t="shared" si="73"/>
        <v>0</v>
      </c>
      <c r="AX156" s="235" t="s">
        <v>2332</v>
      </c>
      <c r="AY156" s="244" t="s">
        <v>579</v>
      </c>
      <c r="AZ156" s="244" t="s">
        <v>176</v>
      </c>
      <c r="BA156" s="229">
        <v>15.6</v>
      </c>
      <c r="BB156" s="231">
        <v>0</v>
      </c>
      <c r="BC156" s="231">
        <v>3</v>
      </c>
      <c r="BD156" s="237" t="str">
        <f t="shared" si="74"/>
        <v>Muy Ondulado (Pendientes naturales del terreno entre 15 y 25%)</v>
      </c>
      <c r="BE156" s="231">
        <v>1</v>
      </c>
      <c r="BF156" s="237" t="str">
        <f>VLOOKUP(BE156,'Códigos 2'!$A$1:$B$12,2,FALSE)</f>
        <v xml:space="preserve"> Carpeta Asfáltica (CA)</v>
      </c>
      <c r="BG156" s="238">
        <v>2</v>
      </c>
      <c r="BH156" s="239">
        <v>6.7</v>
      </c>
      <c r="BI156" s="231">
        <v>0</v>
      </c>
      <c r="BJ156" s="231" t="str">
        <f t="shared" si="75"/>
        <v>No existe</v>
      </c>
      <c r="BK156" s="240">
        <v>0</v>
      </c>
      <c r="BL156" s="231">
        <v>40</v>
      </c>
      <c r="BM156" s="231">
        <v>0</v>
      </c>
      <c r="BN156" s="231">
        <v>3</v>
      </c>
      <c r="BO156" s="237" t="str">
        <f t="shared" si="76"/>
        <v>Alineamiento algo sinuoso, pero con curvas cerradas que son aparentes y consistentes con las gradientes y las demás características del camino y del terreno que se atraviesa.</v>
      </c>
      <c r="BP156" s="231">
        <v>2</v>
      </c>
      <c r="BQ156" s="237" t="str">
        <f t="shared" si="77"/>
        <v>Pendientes sostenidas entre 5 y 8% sobre una buena parte del tramo, condición que afecta en forma marcada la velocidad de recorrido y, cuando hay bastante tránsito, provoca frecuentes colas de vehículos detrás de los vehículos pesados.</v>
      </c>
      <c r="BR156" s="231">
        <v>1</v>
      </c>
      <c r="BS156" s="231">
        <v>0</v>
      </c>
      <c r="BT156" s="237" t="b">
        <f t="shared" si="85"/>
        <v>0</v>
      </c>
      <c r="BU156" s="231">
        <v>5</v>
      </c>
      <c r="BV156" s="237" t="str">
        <f t="shared" si="78"/>
        <v xml:space="preserve">Las señales son completamente adecuadas en número y ubicación, </v>
      </c>
      <c r="BW156" s="231">
        <v>4</v>
      </c>
      <c r="BX156" s="237" t="str">
        <f t="shared" si="79"/>
        <v>La mayoría de las alcantarillas y cunetas aparentemente funcionan bien, pero existen indicaciones en algunos sitios de que el agua se estanca.</v>
      </c>
      <c r="BY156" s="231">
        <v>5</v>
      </c>
      <c r="BZ156" s="237" t="str">
        <f t="shared" si="80"/>
        <v>Superficie lisa, sin baches ni irregularidades notables.</v>
      </c>
      <c r="CA156" s="231">
        <v>5</v>
      </c>
      <c r="CB156" s="237" t="str">
        <f t="shared" si="81"/>
        <v>No existen evidencias de fallas en la estructura del pavimento, con la posible excepción de algunas en la superficie de ruedo.</v>
      </c>
      <c r="CC156" s="231">
        <f t="shared" si="82"/>
        <v>0</v>
      </c>
      <c r="CD156" s="229"/>
      <c r="CE156" s="229"/>
      <c r="CF156" s="270"/>
    </row>
    <row r="157" spans="1:84" ht="69.95" customHeight="1" thickBot="1" x14ac:dyDescent="0.2">
      <c r="A157" s="217"/>
      <c r="B157" s="269">
        <v>11110</v>
      </c>
      <c r="C157" s="231">
        <v>1</v>
      </c>
      <c r="D157" s="231">
        <v>1</v>
      </c>
      <c r="E157" s="232">
        <v>6</v>
      </c>
      <c r="F157" s="231">
        <v>6</v>
      </c>
      <c r="G157" s="231">
        <v>336</v>
      </c>
      <c r="H157" s="230" t="str">
        <f t="shared" ref="H157:H163" si="86">IF(G157&lt;100,"Primaria",IF(AND(G157&gt;39,G157&lt;300),"Secundaria",IF(AND(G157&gt;299),"Terciaria")))</f>
        <v>Terciaria</v>
      </c>
      <c r="I157" s="230">
        <v>4</v>
      </c>
      <c r="J157" s="229" t="str">
        <f t="shared" si="62"/>
        <v>Red Básica de Accesso</v>
      </c>
      <c r="K157" s="260">
        <f t="shared" si="63"/>
        <v>2.105</v>
      </c>
      <c r="L157" s="234">
        <f>K157</f>
        <v>2.105</v>
      </c>
      <c r="M157" s="233"/>
      <c r="N157" s="233"/>
      <c r="O157" s="233"/>
      <c r="P157" s="260">
        <f t="shared" si="64"/>
        <v>0</v>
      </c>
      <c r="Q157" s="233">
        <v>2.105</v>
      </c>
      <c r="R157" s="233"/>
      <c r="S157" s="233"/>
      <c r="T157" s="260">
        <f t="shared" si="65"/>
        <v>2.105</v>
      </c>
      <c r="U157" s="233"/>
      <c r="V157" s="233"/>
      <c r="W157" s="233"/>
      <c r="X157" s="233">
        <f t="shared" si="66"/>
        <v>0</v>
      </c>
      <c r="Y157" s="233"/>
      <c r="Z157" s="233"/>
      <c r="AA157" s="233"/>
      <c r="AB157" s="233">
        <f t="shared" si="67"/>
        <v>0</v>
      </c>
      <c r="AC157" s="233">
        <f t="shared" si="68"/>
        <v>2.105</v>
      </c>
      <c r="AD157" s="233"/>
      <c r="AE157" s="233"/>
      <c r="AF157" s="233"/>
      <c r="AG157" s="233">
        <f t="shared" si="69"/>
        <v>0</v>
      </c>
      <c r="AH157" s="233"/>
      <c r="AI157" s="233"/>
      <c r="AJ157" s="233"/>
      <c r="AK157" s="233">
        <f t="shared" si="70"/>
        <v>0</v>
      </c>
      <c r="AL157" s="233"/>
      <c r="AM157" s="233"/>
      <c r="AN157" s="233"/>
      <c r="AO157" s="233">
        <f t="shared" si="71"/>
        <v>0</v>
      </c>
      <c r="AP157" s="233"/>
      <c r="AQ157" s="233"/>
      <c r="AR157" s="233"/>
      <c r="AS157" s="339">
        <f t="shared" si="72"/>
        <v>0</v>
      </c>
      <c r="AT157" s="233"/>
      <c r="AU157" s="233"/>
      <c r="AV157" s="233"/>
      <c r="AW157" s="260">
        <f t="shared" si="73"/>
        <v>0</v>
      </c>
      <c r="AX157" s="235" t="s">
        <v>2530</v>
      </c>
      <c r="AY157" s="236" t="s">
        <v>2531</v>
      </c>
      <c r="AZ157" s="236" t="s">
        <v>1232</v>
      </c>
      <c r="BA157" s="229" t="s">
        <v>2532</v>
      </c>
      <c r="BB157" s="231">
        <v>0</v>
      </c>
      <c r="BC157" s="231">
        <v>4</v>
      </c>
      <c r="BD157" s="237" t="str">
        <f t="shared" si="74"/>
        <v>Montañoso (Pendientes naturales del terreno mayores a 25%)</v>
      </c>
      <c r="BE157" s="231">
        <v>1</v>
      </c>
      <c r="BF157" s="237" t="str">
        <f>VLOOKUP(BE157,'Códigos 2'!$A$1:$B$12,2,FALSE)</f>
        <v xml:space="preserve"> Carpeta Asfáltica (CA)</v>
      </c>
      <c r="BG157" s="238">
        <v>2</v>
      </c>
      <c r="BH157" s="239">
        <v>5.7</v>
      </c>
      <c r="BI157" s="231">
        <v>0</v>
      </c>
      <c r="BJ157" s="231" t="str">
        <f t="shared" si="75"/>
        <v>No existe</v>
      </c>
      <c r="BK157" s="240">
        <v>0</v>
      </c>
      <c r="BL157" s="231">
        <v>35</v>
      </c>
      <c r="BM157" s="231">
        <v>153</v>
      </c>
      <c r="BN157" s="231">
        <v>2</v>
      </c>
      <c r="BO157" s="237" t="str">
        <f t="shared" si="76"/>
        <v>Curvas cerradas frecuentes y, por lo general, inconsistentes con el terreno y la clase de carretera.</v>
      </c>
      <c r="BP157" s="231">
        <v>1</v>
      </c>
      <c r="BQ157" s="237" t="str">
        <f t="shared" si="77"/>
        <v xml:space="preserve">Pendientes sostenidas en exceso del 7% en casi todo el tramo. </v>
      </c>
      <c r="BR157" s="231">
        <v>0</v>
      </c>
      <c r="BS157" s="231">
        <v>0</v>
      </c>
      <c r="BT157" s="237" t="b">
        <f t="shared" si="85"/>
        <v>0</v>
      </c>
      <c r="BU157" s="231">
        <v>5</v>
      </c>
      <c r="BV157" s="237" t="str">
        <f t="shared" si="78"/>
        <v xml:space="preserve">Las señales son completamente adecuadas en número y ubicación, </v>
      </c>
      <c r="BW157" s="231">
        <v>5</v>
      </c>
      <c r="BX157" s="237" t="str">
        <f t="shared" si="79"/>
        <v>Todas las alcantarillas y cunetas están bastante limpias y funcionan debidamente.</v>
      </c>
      <c r="BY157" s="231">
        <v>5</v>
      </c>
      <c r="BZ157" s="237" t="str">
        <f t="shared" si="80"/>
        <v>Superficie lisa, sin baches ni irregularidades notables.</v>
      </c>
      <c r="CA157" s="231">
        <v>5</v>
      </c>
      <c r="CB157" s="237" t="str">
        <f t="shared" si="81"/>
        <v>No existen evidencias de fallas en la estructura del pavimento, con la posible excepción de algunas en la superficie de ruedo.</v>
      </c>
      <c r="CC157" s="231">
        <f t="shared" si="82"/>
        <v>0.11755372500000001</v>
      </c>
      <c r="CD157" s="229"/>
      <c r="CE157" s="229"/>
      <c r="CF157" s="270" t="s">
        <v>2533</v>
      </c>
    </row>
    <row r="158" spans="1:84" ht="69.95" customHeight="1" thickBot="1" x14ac:dyDescent="0.2">
      <c r="A158" s="217"/>
      <c r="B158" s="269">
        <v>11120</v>
      </c>
      <c r="C158" s="231">
        <v>1</v>
      </c>
      <c r="D158" s="231">
        <v>1</v>
      </c>
      <c r="E158" s="232" t="s">
        <v>124</v>
      </c>
      <c r="F158" s="231">
        <v>2</v>
      </c>
      <c r="G158" s="231">
        <v>336</v>
      </c>
      <c r="H158" s="230" t="str">
        <f t="shared" si="86"/>
        <v>Terciaria</v>
      </c>
      <c r="I158" s="230">
        <v>4</v>
      </c>
      <c r="J158" s="229" t="str">
        <f t="shared" si="62"/>
        <v>Red Básica de Accesso</v>
      </c>
      <c r="K158" s="260">
        <f t="shared" si="63"/>
        <v>8.8849999999999998</v>
      </c>
      <c r="L158" s="234">
        <f t="shared" ref="L158:L176" si="87">L157+K158</f>
        <v>10.99</v>
      </c>
      <c r="M158" s="233"/>
      <c r="N158" s="233"/>
      <c r="O158" s="233"/>
      <c r="P158" s="260">
        <f t="shared" si="64"/>
        <v>0</v>
      </c>
      <c r="Q158" s="233">
        <v>8.8849999999999998</v>
      </c>
      <c r="R158" s="233"/>
      <c r="S158" s="233"/>
      <c r="T158" s="260">
        <f t="shared" si="65"/>
        <v>8.8849999999999998</v>
      </c>
      <c r="U158" s="233"/>
      <c r="V158" s="233"/>
      <c r="W158" s="233"/>
      <c r="X158" s="233">
        <f t="shared" si="66"/>
        <v>0</v>
      </c>
      <c r="Y158" s="233"/>
      <c r="Z158" s="233"/>
      <c r="AA158" s="233"/>
      <c r="AB158" s="233">
        <f t="shared" si="67"/>
        <v>0</v>
      </c>
      <c r="AC158" s="233">
        <f t="shared" si="68"/>
        <v>8.8849999999999998</v>
      </c>
      <c r="AD158" s="233"/>
      <c r="AE158" s="233"/>
      <c r="AF158" s="233"/>
      <c r="AG158" s="233">
        <f t="shared" si="69"/>
        <v>0</v>
      </c>
      <c r="AH158" s="233"/>
      <c r="AI158" s="233"/>
      <c r="AJ158" s="233"/>
      <c r="AK158" s="233">
        <f t="shared" si="70"/>
        <v>0</v>
      </c>
      <c r="AL158" s="233"/>
      <c r="AM158" s="233"/>
      <c r="AN158" s="233"/>
      <c r="AO158" s="233">
        <f t="shared" si="71"/>
        <v>0</v>
      </c>
      <c r="AP158" s="233"/>
      <c r="AQ158" s="233"/>
      <c r="AR158" s="233"/>
      <c r="AS158" s="339">
        <f t="shared" si="72"/>
        <v>0</v>
      </c>
      <c r="AT158" s="233"/>
      <c r="AU158" s="233"/>
      <c r="AV158" s="233"/>
      <c r="AW158" s="260">
        <f t="shared" si="73"/>
        <v>0</v>
      </c>
      <c r="AX158" s="235" t="s">
        <v>2534</v>
      </c>
      <c r="AY158" s="236" t="s">
        <v>2531</v>
      </c>
      <c r="AZ158" s="236" t="s">
        <v>1232</v>
      </c>
      <c r="BA158" s="229" t="s">
        <v>2532</v>
      </c>
      <c r="BB158" s="231">
        <v>0</v>
      </c>
      <c r="BC158" s="231">
        <v>4</v>
      </c>
      <c r="BD158" s="237" t="str">
        <f t="shared" si="74"/>
        <v>Montañoso (Pendientes naturales del terreno mayores a 25%)</v>
      </c>
      <c r="BE158" s="231">
        <v>1</v>
      </c>
      <c r="BF158" s="237" t="str">
        <f>VLOOKUP(BE158,'Códigos 2'!$A$1:$B$12,2,FALSE)</f>
        <v xml:space="preserve"> Carpeta Asfáltica (CA)</v>
      </c>
      <c r="BG158" s="238">
        <v>1</v>
      </c>
      <c r="BH158" s="239">
        <v>5.7</v>
      </c>
      <c r="BI158" s="231">
        <v>0</v>
      </c>
      <c r="BJ158" s="231" t="str">
        <f t="shared" si="75"/>
        <v>No existe</v>
      </c>
      <c r="BK158" s="240">
        <v>0</v>
      </c>
      <c r="BL158" s="231">
        <v>35</v>
      </c>
      <c r="BM158" s="231">
        <v>208</v>
      </c>
      <c r="BN158" s="231">
        <v>2</v>
      </c>
      <c r="BO158" s="237" t="str">
        <f t="shared" si="76"/>
        <v>Curvas cerradas frecuentes y, por lo general, inconsistentes con el terreno y la clase de carretera.</v>
      </c>
      <c r="BP158" s="231">
        <v>1</v>
      </c>
      <c r="BQ158" s="237" t="str">
        <f t="shared" si="77"/>
        <v xml:space="preserve">Pendientes sostenidas en exceso del 7% en casi todo el tramo. </v>
      </c>
      <c r="BR158" s="231">
        <v>1</v>
      </c>
      <c r="BS158" s="231">
        <v>0</v>
      </c>
      <c r="BT158" s="237" t="b">
        <f t="shared" si="85"/>
        <v>0</v>
      </c>
      <c r="BU158" s="231">
        <v>5</v>
      </c>
      <c r="BV158" s="237" t="str">
        <f t="shared" si="78"/>
        <v xml:space="preserve">Las señales son completamente adecuadas en número y ubicación, </v>
      </c>
      <c r="BW158" s="231">
        <v>5</v>
      </c>
      <c r="BX158" s="237" t="str">
        <f t="shared" si="79"/>
        <v>Todas las alcantarillas y cunetas están bastante limpias y funcionan debidamente.</v>
      </c>
      <c r="BY158" s="231">
        <v>5</v>
      </c>
      <c r="BZ158" s="237" t="str">
        <f t="shared" si="80"/>
        <v>Superficie lisa, sin baches ni irregularidades notables.</v>
      </c>
      <c r="CA158" s="231">
        <v>5</v>
      </c>
      <c r="CB158" s="237" t="str">
        <f t="shared" si="81"/>
        <v>No existen evidencias de fallas en la estructura del pavimento, con la posible excepción de algunas en la superficie de ruedo.</v>
      </c>
      <c r="CC158" s="231">
        <f t="shared" si="82"/>
        <v>0.67454919999999996</v>
      </c>
      <c r="CD158" s="229"/>
      <c r="CE158" s="229"/>
      <c r="CF158" s="270" t="s">
        <v>2535</v>
      </c>
    </row>
    <row r="159" spans="1:84" ht="69.95" customHeight="1" thickBot="1" x14ac:dyDescent="0.2">
      <c r="A159" s="217"/>
      <c r="B159" s="269">
        <v>11130</v>
      </c>
      <c r="C159" s="231">
        <v>1</v>
      </c>
      <c r="D159" s="231">
        <v>1</v>
      </c>
      <c r="E159" s="232">
        <v>3</v>
      </c>
      <c r="F159" s="231">
        <v>9</v>
      </c>
      <c r="G159" s="231">
        <v>222</v>
      </c>
      <c r="H159" s="230" t="str">
        <f t="shared" si="86"/>
        <v>Secundaria</v>
      </c>
      <c r="I159" s="230">
        <v>2</v>
      </c>
      <c r="J159" s="229" t="str">
        <f t="shared" si="62"/>
        <v>Distribuidores Regionales</v>
      </c>
      <c r="K159" s="260">
        <f t="shared" si="63"/>
        <v>3.44</v>
      </c>
      <c r="L159" s="234">
        <f t="shared" si="87"/>
        <v>14.43</v>
      </c>
      <c r="M159" s="233"/>
      <c r="N159" s="233"/>
      <c r="O159" s="233"/>
      <c r="P159" s="260">
        <f t="shared" si="64"/>
        <v>0</v>
      </c>
      <c r="Q159" s="233"/>
      <c r="R159" s="233"/>
      <c r="S159" s="233"/>
      <c r="T159" s="260">
        <f t="shared" si="65"/>
        <v>0</v>
      </c>
      <c r="U159" s="233"/>
      <c r="V159" s="233">
        <v>3.44</v>
      </c>
      <c r="W159" s="233"/>
      <c r="X159" s="233">
        <f t="shared" si="66"/>
        <v>3.44</v>
      </c>
      <c r="Y159" s="233"/>
      <c r="Z159" s="233"/>
      <c r="AA159" s="233"/>
      <c r="AB159" s="233">
        <f t="shared" si="67"/>
        <v>0</v>
      </c>
      <c r="AC159" s="233">
        <f t="shared" si="68"/>
        <v>3.44</v>
      </c>
      <c r="AD159" s="233"/>
      <c r="AE159" s="233"/>
      <c r="AF159" s="233"/>
      <c r="AG159" s="233">
        <f t="shared" si="69"/>
        <v>0</v>
      </c>
      <c r="AH159" s="233"/>
      <c r="AI159" s="233"/>
      <c r="AJ159" s="233"/>
      <c r="AK159" s="233">
        <f t="shared" si="70"/>
        <v>0</v>
      </c>
      <c r="AL159" s="233"/>
      <c r="AM159" s="233"/>
      <c r="AN159" s="233"/>
      <c r="AO159" s="233">
        <f t="shared" si="71"/>
        <v>0</v>
      </c>
      <c r="AP159" s="233"/>
      <c r="AQ159" s="233"/>
      <c r="AR159" s="233"/>
      <c r="AS159" s="339">
        <f t="shared" si="72"/>
        <v>0</v>
      </c>
      <c r="AT159" s="233"/>
      <c r="AU159" s="233"/>
      <c r="AV159" s="233"/>
      <c r="AW159" s="260">
        <f t="shared" si="73"/>
        <v>0</v>
      </c>
      <c r="AX159" s="235" t="s">
        <v>1901</v>
      </c>
      <c r="AY159" s="236" t="s">
        <v>1210</v>
      </c>
      <c r="AZ159" s="236" t="s">
        <v>637</v>
      </c>
      <c r="BA159" s="229" t="s">
        <v>1497</v>
      </c>
      <c r="BB159" s="231">
        <v>0</v>
      </c>
      <c r="BC159" s="231">
        <v>4</v>
      </c>
      <c r="BD159" s="237" t="str">
        <f t="shared" si="74"/>
        <v>Montañoso (Pendientes naturales del terreno mayores a 25%)</v>
      </c>
      <c r="BE159" s="231">
        <v>2</v>
      </c>
      <c r="BF159" s="237" t="str">
        <f>VLOOKUP(BE159,'Códigos 2'!$A$1:$B$12,2,FALSE)</f>
        <v xml:space="preserve">Tratamiento superficial múltiple (TSM) </v>
      </c>
      <c r="BG159" s="238">
        <v>2</v>
      </c>
      <c r="BH159" s="239">
        <v>7.7</v>
      </c>
      <c r="BI159" s="231">
        <v>0</v>
      </c>
      <c r="BJ159" s="231" t="str">
        <f t="shared" si="75"/>
        <v>No existe</v>
      </c>
      <c r="BK159" s="240">
        <v>0</v>
      </c>
      <c r="BL159" s="231">
        <v>50</v>
      </c>
      <c r="BM159" s="231"/>
      <c r="BN159" s="231">
        <v>3</v>
      </c>
      <c r="BO159" s="237" t="str">
        <f t="shared" si="76"/>
        <v>Alineamiento algo sinuoso, pero con curvas cerradas que son aparentes y consistentes con las gradientes y las demás características del camino y del terreno que se atraviesa.</v>
      </c>
      <c r="BP159" s="231">
        <v>1</v>
      </c>
      <c r="BQ159" s="237" t="str">
        <f t="shared" si="77"/>
        <v xml:space="preserve">Pendientes sostenidas en exceso del 7% en casi todo el tramo. </v>
      </c>
      <c r="BR159" s="231">
        <v>1</v>
      </c>
      <c r="BS159" s="231">
        <v>0</v>
      </c>
      <c r="BT159" s="237" t="b">
        <f t="shared" si="85"/>
        <v>0</v>
      </c>
      <c r="BU159" s="231">
        <v>2</v>
      </c>
      <c r="BV159" s="237" t="str">
        <f t="shared" si="78"/>
        <v>Existen muy pocas señales</v>
      </c>
      <c r="BW159" s="231">
        <v>4</v>
      </c>
      <c r="BX159" s="237" t="str">
        <f t="shared" si="79"/>
        <v>La mayoría de las alcantarillas y cunetas aparentemente funcionan bien, pero existen indicaciones en algunos sitios de que el agua se estanca.</v>
      </c>
      <c r="BY159" s="231">
        <v>2</v>
      </c>
      <c r="BZ159" s="237" t="str">
        <f t="shared" si="80"/>
        <v>Superficie muy irregular o con baches extensos y frecuentes (o material suelto, en caso de superficies no pavimentadas).</v>
      </c>
      <c r="CA159" s="231">
        <v>4</v>
      </c>
      <c r="CB159" s="237" t="str">
        <f t="shared" si="81"/>
        <v>Existen huellas o corrugaciones que se derivan por debajo de la superficie de ruedo, pero que son aisladas y de poca extensión.</v>
      </c>
      <c r="CC159" s="231">
        <f t="shared" si="82"/>
        <v>0</v>
      </c>
      <c r="CD159" s="229" t="s">
        <v>1902</v>
      </c>
      <c r="CE159" s="229" t="s">
        <v>1903</v>
      </c>
      <c r="CF159" s="270" t="s">
        <v>1904</v>
      </c>
    </row>
    <row r="160" spans="1:84" ht="69.95" customHeight="1" thickBot="1" x14ac:dyDescent="0.2">
      <c r="A160" s="217"/>
      <c r="B160" s="269">
        <v>11141</v>
      </c>
      <c r="C160" s="231">
        <v>1</v>
      </c>
      <c r="D160" s="231">
        <v>1</v>
      </c>
      <c r="E160" s="232" t="s">
        <v>126</v>
      </c>
      <c r="F160" s="231">
        <v>3</v>
      </c>
      <c r="G160" s="231">
        <v>105</v>
      </c>
      <c r="H160" s="230" t="str">
        <f t="shared" si="86"/>
        <v>Secundaria</v>
      </c>
      <c r="I160" s="230">
        <v>3</v>
      </c>
      <c r="J160" s="229" t="str">
        <f t="shared" si="62"/>
        <v>Conectores de Integración Territorial</v>
      </c>
      <c r="K160" s="260">
        <f t="shared" si="63"/>
        <v>1.7</v>
      </c>
      <c r="L160" s="234">
        <f t="shared" si="87"/>
        <v>16.13</v>
      </c>
      <c r="M160" s="233"/>
      <c r="N160" s="233"/>
      <c r="O160" s="233"/>
      <c r="P160" s="260">
        <f t="shared" si="64"/>
        <v>0</v>
      </c>
      <c r="Q160" s="233"/>
      <c r="R160" s="233"/>
      <c r="S160" s="233"/>
      <c r="T160" s="260">
        <f t="shared" si="65"/>
        <v>0</v>
      </c>
      <c r="U160" s="233"/>
      <c r="V160" s="233">
        <v>1.7</v>
      </c>
      <c r="W160" s="233"/>
      <c r="X160" s="233">
        <f t="shared" si="66"/>
        <v>1.7</v>
      </c>
      <c r="Y160" s="233"/>
      <c r="Z160" s="233"/>
      <c r="AA160" s="233"/>
      <c r="AB160" s="233">
        <f t="shared" si="67"/>
        <v>0</v>
      </c>
      <c r="AC160" s="233">
        <f t="shared" si="68"/>
        <v>1.7</v>
      </c>
      <c r="AD160" s="233"/>
      <c r="AE160" s="233"/>
      <c r="AF160" s="233"/>
      <c r="AG160" s="233">
        <f t="shared" si="69"/>
        <v>0</v>
      </c>
      <c r="AH160" s="233"/>
      <c r="AI160" s="233"/>
      <c r="AJ160" s="233"/>
      <c r="AK160" s="233">
        <f t="shared" si="70"/>
        <v>0</v>
      </c>
      <c r="AL160" s="233"/>
      <c r="AM160" s="233"/>
      <c r="AN160" s="233"/>
      <c r="AO160" s="233">
        <f t="shared" si="71"/>
        <v>0</v>
      </c>
      <c r="AP160" s="233"/>
      <c r="AQ160" s="233"/>
      <c r="AR160" s="233"/>
      <c r="AS160" s="339">
        <f t="shared" si="72"/>
        <v>0</v>
      </c>
      <c r="AT160" s="233"/>
      <c r="AU160" s="233"/>
      <c r="AV160" s="233"/>
      <c r="AW160" s="260">
        <f t="shared" si="73"/>
        <v>0</v>
      </c>
      <c r="AX160" s="235" t="s">
        <v>834</v>
      </c>
      <c r="AY160" s="236" t="s">
        <v>822</v>
      </c>
      <c r="AZ160" s="236" t="s">
        <v>767</v>
      </c>
      <c r="BA160" s="229" t="s">
        <v>835</v>
      </c>
      <c r="BB160" s="231">
        <v>0</v>
      </c>
      <c r="BC160" s="231">
        <v>4</v>
      </c>
      <c r="BD160" s="237" t="str">
        <f t="shared" si="74"/>
        <v>Montañoso (Pendientes naturales del terreno mayores a 25%)</v>
      </c>
      <c r="BE160" s="231">
        <v>2</v>
      </c>
      <c r="BF160" s="237" t="str">
        <f>VLOOKUP(BE160,'Códigos 2'!$A$1:$B$12,2,FALSE)</f>
        <v xml:space="preserve">Tratamiento superficial múltiple (TSM) </v>
      </c>
      <c r="BG160" s="238">
        <v>1</v>
      </c>
      <c r="BH160" s="239">
        <v>4.3</v>
      </c>
      <c r="BI160" s="231">
        <v>0</v>
      </c>
      <c r="BJ160" s="231" t="str">
        <f t="shared" si="75"/>
        <v>No existe</v>
      </c>
      <c r="BK160" s="240">
        <v>0</v>
      </c>
      <c r="BL160" s="231">
        <v>20</v>
      </c>
      <c r="BM160" s="231">
        <v>304</v>
      </c>
      <c r="BN160" s="231">
        <v>2</v>
      </c>
      <c r="BO160" s="237" t="str">
        <f t="shared" si="76"/>
        <v>Curvas cerradas frecuentes y, por lo general, inconsistentes con el terreno y la clase de carretera.</v>
      </c>
      <c r="BP160" s="231">
        <v>1</v>
      </c>
      <c r="BQ160" s="237" t="str">
        <f t="shared" si="77"/>
        <v xml:space="preserve">Pendientes sostenidas en exceso del 7% en casi todo el tramo. </v>
      </c>
      <c r="BR160" s="231">
        <v>1</v>
      </c>
      <c r="BS160" s="231">
        <v>0</v>
      </c>
      <c r="BT160" s="237" t="b">
        <f t="shared" si="85"/>
        <v>0</v>
      </c>
      <c r="BU160" s="231">
        <v>1</v>
      </c>
      <c r="BV160" s="237" t="str">
        <f t="shared" si="78"/>
        <v>No existen señales o son tan inadecuadas, que no proveen información útil al conductor.</v>
      </c>
      <c r="BW160" s="231">
        <v>3</v>
      </c>
      <c r="BX160" s="237" t="str">
        <f t="shared" si="79"/>
        <v>Parece que algunas alcantarillas o cunetas no tienen capacidad hidráulica suficiente, por la erosión o socavación aparente.</v>
      </c>
      <c r="BY160" s="231">
        <v>2</v>
      </c>
      <c r="BZ160" s="237" t="str">
        <f t="shared" si="80"/>
        <v>Superficie muy irregular o con baches extensos y frecuentes (o material suelto, en caso de superficies no pavimentadas).</v>
      </c>
      <c r="CA160" s="231">
        <v>4</v>
      </c>
      <c r="CB160" s="237" t="str">
        <f t="shared" si="81"/>
        <v>Existen huellas o corrugaciones que se derivan por debajo de la superficie de ruedo, pero que son aisladas y de poca extensión.</v>
      </c>
      <c r="CC160" s="231">
        <f t="shared" si="82"/>
        <v>0.18863199999999997</v>
      </c>
      <c r="CD160" s="229"/>
      <c r="CE160" s="229"/>
      <c r="CF160" s="270"/>
    </row>
    <row r="161" spans="1:84" ht="69.95" customHeight="1" thickBot="1" x14ac:dyDescent="0.2">
      <c r="A161" s="217"/>
      <c r="B161" s="269">
        <v>11142</v>
      </c>
      <c r="C161" s="231">
        <v>1</v>
      </c>
      <c r="D161" s="231">
        <v>1</v>
      </c>
      <c r="E161" s="232" t="s">
        <v>126</v>
      </c>
      <c r="F161" s="231">
        <v>3</v>
      </c>
      <c r="G161" s="231">
        <v>105</v>
      </c>
      <c r="H161" s="230" t="str">
        <f t="shared" si="86"/>
        <v>Secundaria</v>
      </c>
      <c r="I161" s="230">
        <v>3</v>
      </c>
      <c r="J161" s="229" t="str">
        <f t="shared" si="62"/>
        <v>Conectores de Integración Territorial</v>
      </c>
      <c r="K161" s="260">
        <f t="shared" si="63"/>
        <v>2.09</v>
      </c>
      <c r="L161" s="234">
        <f t="shared" si="87"/>
        <v>18.22</v>
      </c>
      <c r="M161" s="233"/>
      <c r="N161" s="233"/>
      <c r="O161" s="233"/>
      <c r="P161" s="260">
        <f t="shared" si="64"/>
        <v>0</v>
      </c>
      <c r="Q161" s="233"/>
      <c r="R161" s="233">
        <v>2.09</v>
      </c>
      <c r="S161" s="233"/>
      <c r="T161" s="260">
        <f t="shared" si="65"/>
        <v>2.09</v>
      </c>
      <c r="U161" s="233"/>
      <c r="V161" s="233"/>
      <c r="W161" s="233"/>
      <c r="X161" s="233">
        <f t="shared" si="66"/>
        <v>0</v>
      </c>
      <c r="Y161" s="233"/>
      <c r="Z161" s="233"/>
      <c r="AA161" s="233"/>
      <c r="AB161" s="233">
        <f t="shared" si="67"/>
        <v>0</v>
      </c>
      <c r="AC161" s="233">
        <f t="shared" si="68"/>
        <v>2.09</v>
      </c>
      <c r="AD161" s="233"/>
      <c r="AE161" s="233"/>
      <c r="AF161" s="233"/>
      <c r="AG161" s="233">
        <f t="shared" si="69"/>
        <v>0</v>
      </c>
      <c r="AH161" s="233"/>
      <c r="AI161" s="233"/>
      <c r="AJ161" s="233"/>
      <c r="AK161" s="233">
        <f t="shared" si="70"/>
        <v>0</v>
      </c>
      <c r="AL161" s="233"/>
      <c r="AM161" s="233"/>
      <c r="AN161" s="233"/>
      <c r="AO161" s="233">
        <f t="shared" si="71"/>
        <v>0</v>
      </c>
      <c r="AP161" s="233"/>
      <c r="AQ161" s="233"/>
      <c r="AR161" s="233"/>
      <c r="AS161" s="339">
        <f t="shared" si="72"/>
        <v>0</v>
      </c>
      <c r="AT161" s="233"/>
      <c r="AU161" s="233"/>
      <c r="AV161" s="233"/>
      <c r="AW161" s="260">
        <f t="shared" si="73"/>
        <v>0</v>
      </c>
      <c r="AX161" s="235" t="s">
        <v>836</v>
      </c>
      <c r="AY161" s="236" t="s">
        <v>822</v>
      </c>
      <c r="AZ161" s="236" t="s">
        <v>767</v>
      </c>
      <c r="BA161" s="229" t="s">
        <v>837</v>
      </c>
      <c r="BB161" s="231">
        <v>0</v>
      </c>
      <c r="BC161" s="231">
        <v>4</v>
      </c>
      <c r="BD161" s="237" t="str">
        <f t="shared" si="74"/>
        <v>Montañoso (Pendientes naturales del terreno mayores a 25%)</v>
      </c>
      <c r="BE161" s="231">
        <v>1</v>
      </c>
      <c r="BF161" s="237" t="str">
        <f>VLOOKUP(BE161,'Códigos 2'!$A$1:$B$12,2,FALSE)</f>
        <v xml:space="preserve"> Carpeta Asfáltica (CA)</v>
      </c>
      <c r="BG161" s="238">
        <v>2</v>
      </c>
      <c r="BH161" s="239">
        <v>5.3</v>
      </c>
      <c r="BI161" s="231">
        <v>0</v>
      </c>
      <c r="BJ161" s="231" t="str">
        <f t="shared" si="75"/>
        <v>No existe</v>
      </c>
      <c r="BK161" s="240">
        <v>0</v>
      </c>
      <c r="BL161" s="231">
        <v>25</v>
      </c>
      <c r="BM161" s="231"/>
      <c r="BN161" s="231">
        <v>2</v>
      </c>
      <c r="BO161" s="237" t="str">
        <f t="shared" si="76"/>
        <v>Curvas cerradas frecuentes y, por lo general, inconsistentes con el terreno y la clase de carretera.</v>
      </c>
      <c r="BP161" s="231">
        <v>1</v>
      </c>
      <c r="BQ161" s="237" t="str">
        <f t="shared" si="77"/>
        <v xml:space="preserve">Pendientes sostenidas en exceso del 7% en casi todo el tramo. </v>
      </c>
      <c r="BR161" s="231">
        <v>1</v>
      </c>
      <c r="BS161" s="231">
        <v>0</v>
      </c>
      <c r="BT161" s="237" t="b">
        <f t="shared" si="85"/>
        <v>0</v>
      </c>
      <c r="BU161" s="231">
        <v>3</v>
      </c>
      <c r="BV161" s="237" t="str">
        <f t="shared" si="78"/>
        <v>El señalamiento es regular en cuanto a cantidad y ubicación, siendo notable la falta de algunas señales de precaución y de guía.</v>
      </c>
      <c r="BW161" s="231">
        <v>3</v>
      </c>
      <c r="BX161" s="237" t="str">
        <f t="shared" si="79"/>
        <v>Parece que algunas alcantarillas o cunetas no tienen capacidad hidráulica suficiente, por la erosión o socavación aparente.</v>
      </c>
      <c r="BY161" s="231">
        <v>2</v>
      </c>
      <c r="BZ161" s="237" t="str">
        <f t="shared" si="80"/>
        <v>Superficie muy irregular o con baches extensos y frecuentes (o material suelto, en caso de superficies no pavimentadas).</v>
      </c>
      <c r="CA161" s="231">
        <v>4</v>
      </c>
      <c r="CB161" s="237" t="str">
        <f t="shared" si="81"/>
        <v>Existen huellas o corrugaciones que se derivan por debajo de la superficie de ruedo, pero que son aisladas y de poca extensión.</v>
      </c>
      <c r="CC161" s="231">
        <f t="shared" si="82"/>
        <v>0</v>
      </c>
      <c r="CD161" s="229" t="s">
        <v>838</v>
      </c>
      <c r="CE161" s="229"/>
      <c r="CF161" s="270" t="s">
        <v>839</v>
      </c>
    </row>
    <row r="162" spans="1:84" ht="69.95" customHeight="1" thickBot="1" x14ac:dyDescent="0.2">
      <c r="A162" s="217"/>
      <c r="B162" s="269">
        <v>11150</v>
      </c>
      <c r="C162" s="231">
        <v>1</v>
      </c>
      <c r="D162" s="231">
        <v>1</v>
      </c>
      <c r="E162" s="232">
        <v>6</v>
      </c>
      <c r="F162" s="231">
        <v>7</v>
      </c>
      <c r="G162" s="231">
        <v>304</v>
      </c>
      <c r="H162" s="230" t="str">
        <f t="shared" si="86"/>
        <v>Terciaria</v>
      </c>
      <c r="I162" s="230">
        <v>4</v>
      </c>
      <c r="J162" s="229" t="str">
        <f t="shared" si="62"/>
        <v>Red Básica de Accesso</v>
      </c>
      <c r="K162" s="260">
        <f t="shared" si="63"/>
        <v>4.03</v>
      </c>
      <c r="L162" s="234">
        <f t="shared" si="87"/>
        <v>22.25</v>
      </c>
      <c r="M162" s="233"/>
      <c r="N162" s="233"/>
      <c r="O162" s="233"/>
      <c r="P162" s="260">
        <f t="shared" si="64"/>
        <v>0</v>
      </c>
      <c r="Q162" s="233"/>
      <c r="R162" s="233"/>
      <c r="S162" s="233"/>
      <c r="T162" s="260">
        <f t="shared" si="65"/>
        <v>0</v>
      </c>
      <c r="U162" s="233"/>
      <c r="V162" s="233"/>
      <c r="W162" s="233">
        <v>4.03</v>
      </c>
      <c r="X162" s="233">
        <f t="shared" si="66"/>
        <v>4.03</v>
      </c>
      <c r="Y162" s="233"/>
      <c r="Z162" s="233"/>
      <c r="AA162" s="233"/>
      <c r="AB162" s="233">
        <f t="shared" si="67"/>
        <v>0</v>
      </c>
      <c r="AC162" s="233">
        <f t="shared" ref="AC162:AC185" si="88">T162+X162+AB162</f>
        <v>4.03</v>
      </c>
      <c r="AD162" s="233"/>
      <c r="AE162" s="233"/>
      <c r="AF162" s="233"/>
      <c r="AG162" s="233">
        <f t="shared" ref="AG162:AG183" si="89">SUM(AD162:AF162)</f>
        <v>0</v>
      </c>
      <c r="AH162" s="233"/>
      <c r="AI162" s="233"/>
      <c r="AJ162" s="233"/>
      <c r="AK162" s="233">
        <f t="shared" ref="AK162:AK183" si="90">SUM(AH162:AJ162)</f>
        <v>0</v>
      </c>
      <c r="AL162" s="233"/>
      <c r="AM162" s="233"/>
      <c r="AN162" s="233"/>
      <c r="AO162" s="233">
        <f t="shared" si="71"/>
        <v>0</v>
      </c>
      <c r="AP162" s="233"/>
      <c r="AQ162" s="233"/>
      <c r="AR162" s="233"/>
      <c r="AS162" s="339">
        <f t="shared" si="72"/>
        <v>0</v>
      </c>
      <c r="AT162" s="233"/>
      <c r="AU162" s="233"/>
      <c r="AV162" s="233"/>
      <c r="AW162" s="260">
        <f t="shared" si="73"/>
        <v>0</v>
      </c>
      <c r="AX162" s="235" t="s">
        <v>2320</v>
      </c>
      <c r="AY162" s="236" t="s">
        <v>1720</v>
      </c>
      <c r="AZ162" s="236" t="s">
        <v>473</v>
      </c>
      <c r="BA162" s="229" t="s">
        <v>2321</v>
      </c>
      <c r="BB162" s="231">
        <v>0</v>
      </c>
      <c r="BC162" s="231">
        <v>4</v>
      </c>
      <c r="BD162" s="237" t="str">
        <f t="shared" si="74"/>
        <v>Montañoso (Pendientes naturales del terreno mayores a 25%)</v>
      </c>
      <c r="BE162" s="231">
        <v>2</v>
      </c>
      <c r="BF162" s="237" t="str">
        <f>VLOOKUP(BE162,'Códigos 2'!$A$1:$B$12,2,FALSE)</f>
        <v xml:space="preserve">Tratamiento superficial múltiple (TSM) </v>
      </c>
      <c r="BG162" s="238">
        <v>2</v>
      </c>
      <c r="BH162" s="239">
        <v>5.0999999999999996</v>
      </c>
      <c r="BI162" s="231">
        <v>0</v>
      </c>
      <c r="BJ162" s="231" t="str">
        <f t="shared" si="75"/>
        <v>No existe</v>
      </c>
      <c r="BK162" s="240">
        <v>0</v>
      </c>
      <c r="BL162" s="231">
        <v>30</v>
      </c>
      <c r="BM162" s="231"/>
      <c r="BN162" s="231">
        <v>1</v>
      </c>
      <c r="BO162" s="237" t="str">
        <f t="shared" si="76"/>
        <v>Alineamiento muy sinuoso en todo el tramo, condición que admite solamente una velocidad de circulación muy baja.</v>
      </c>
      <c r="BP162" s="231">
        <v>1</v>
      </c>
      <c r="BQ162" s="237" t="str">
        <f t="shared" si="77"/>
        <v xml:space="preserve">Pendientes sostenidas en exceso del 7% en casi todo el tramo. </v>
      </c>
      <c r="BR162" s="231">
        <v>1</v>
      </c>
      <c r="BS162" s="231">
        <v>0</v>
      </c>
      <c r="BT162" s="237" t="b">
        <f t="shared" si="85"/>
        <v>0</v>
      </c>
      <c r="BU162" s="231">
        <v>2</v>
      </c>
      <c r="BV162" s="237" t="str">
        <f t="shared" si="78"/>
        <v>Existen muy pocas señales</v>
      </c>
      <c r="BW162" s="231">
        <v>4</v>
      </c>
      <c r="BX162" s="237" t="str">
        <f t="shared" si="79"/>
        <v>La mayoría de las alcantarillas y cunetas aparentemente funcionan bien, pero existen indicaciones en algunos sitios de que el agua se estanca.</v>
      </c>
      <c r="BY162" s="231">
        <v>2</v>
      </c>
      <c r="BZ162" s="237" t="str">
        <f t="shared" si="80"/>
        <v>Superficie muy irregular o con baches extensos y frecuentes (o material suelto, en caso de superficies no pavimentadas).</v>
      </c>
      <c r="CA162" s="231">
        <v>4</v>
      </c>
      <c r="CB162" s="237" t="str">
        <f t="shared" si="81"/>
        <v>Existen huellas o corrugaciones que se derivan por debajo de la superficie de ruedo, pero que son aisladas y de poca extensión.</v>
      </c>
      <c r="CC162" s="231">
        <f t="shared" si="82"/>
        <v>0</v>
      </c>
      <c r="CD162" s="229"/>
      <c r="CE162" s="229"/>
      <c r="CF162" s="270"/>
    </row>
    <row r="163" spans="1:84" ht="69.95" customHeight="1" thickBot="1" x14ac:dyDescent="0.2">
      <c r="A163" s="217"/>
      <c r="B163" s="269">
        <v>11160</v>
      </c>
      <c r="C163" s="231">
        <v>1</v>
      </c>
      <c r="D163" s="231">
        <v>1</v>
      </c>
      <c r="E163" s="232">
        <v>3</v>
      </c>
      <c r="F163" s="231">
        <v>2</v>
      </c>
      <c r="G163" s="231">
        <v>304</v>
      </c>
      <c r="H163" s="230" t="str">
        <f t="shared" si="86"/>
        <v>Terciaria</v>
      </c>
      <c r="I163" s="230">
        <v>4</v>
      </c>
      <c r="J163" s="229" t="str">
        <f t="shared" si="62"/>
        <v>Red Básica de Accesso</v>
      </c>
      <c r="K163" s="260">
        <f t="shared" si="63"/>
        <v>4.18</v>
      </c>
      <c r="L163" s="234">
        <f t="shared" si="87"/>
        <v>26.43</v>
      </c>
      <c r="M163" s="233"/>
      <c r="N163" s="233"/>
      <c r="O163" s="233"/>
      <c r="P163" s="260">
        <f t="shared" si="64"/>
        <v>0</v>
      </c>
      <c r="Q163" s="233"/>
      <c r="R163" s="233"/>
      <c r="S163" s="233"/>
      <c r="T163" s="260">
        <f t="shared" si="65"/>
        <v>0</v>
      </c>
      <c r="U163" s="233"/>
      <c r="V163" s="233">
        <v>4.18</v>
      </c>
      <c r="W163" s="233"/>
      <c r="X163" s="233">
        <f t="shared" si="66"/>
        <v>4.18</v>
      </c>
      <c r="Y163" s="233"/>
      <c r="Z163" s="233"/>
      <c r="AA163" s="233"/>
      <c r="AB163" s="233">
        <f t="shared" si="67"/>
        <v>0</v>
      </c>
      <c r="AC163" s="233">
        <f t="shared" si="88"/>
        <v>4.18</v>
      </c>
      <c r="AD163" s="233"/>
      <c r="AE163" s="233"/>
      <c r="AF163" s="233"/>
      <c r="AG163" s="233">
        <f t="shared" si="89"/>
        <v>0</v>
      </c>
      <c r="AH163" s="233"/>
      <c r="AI163" s="233"/>
      <c r="AJ163" s="233"/>
      <c r="AK163" s="233">
        <f t="shared" si="90"/>
        <v>0</v>
      </c>
      <c r="AL163" s="233"/>
      <c r="AM163" s="233"/>
      <c r="AN163" s="233"/>
      <c r="AO163" s="233">
        <f t="shared" si="71"/>
        <v>0</v>
      </c>
      <c r="AP163" s="233"/>
      <c r="AQ163" s="233"/>
      <c r="AR163" s="233"/>
      <c r="AS163" s="339">
        <f t="shared" si="72"/>
        <v>0</v>
      </c>
      <c r="AT163" s="233"/>
      <c r="AU163" s="233"/>
      <c r="AV163" s="233"/>
      <c r="AW163" s="260">
        <f t="shared" si="73"/>
        <v>0</v>
      </c>
      <c r="AX163" s="235" t="s">
        <v>2326</v>
      </c>
      <c r="AY163" s="236" t="s">
        <v>1720</v>
      </c>
      <c r="AZ163" s="236" t="s">
        <v>473</v>
      </c>
      <c r="BA163" s="229" t="s">
        <v>2327</v>
      </c>
      <c r="BB163" s="231">
        <v>1</v>
      </c>
      <c r="BC163" s="231">
        <v>4</v>
      </c>
      <c r="BD163" s="237" t="str">
        <f t="shared" si="74"/>
        <v>Montañoso (Pendientes naturales del terreno mayores a 25%)</v>
      </c>
      <c r="BE163" s="231">
        <v>2</v>
      </c>
      <c r="BF163" s="237" t="str">
        <f>VLOOKUP(BE163,'Códigos 2'!$A$1:$B$12,2,FALSE)</f>
        <v xml:space="preserve">Tratamiento superficial múltiple (TSM) </v>
      </c>
      <c r="BG163" s="238">
        <v>2</v>
      </c>
      <c r="BH163" s="239">
        <v>5.0999999999999996</v>
      </c>
      <c r="BI163" s="231">
        <v>0</v>
      </c>
      <c r="BJ163" s="231" t="str">
        <f t="shared" si="75"/>
        <v>No existe</v>
      </c>
      <c r="BK163" s="240">
        <v>0</v>
      </c>
      <c r="BL163" s="231">
        <v>30</v>
      </c>
      <c r="BM163" s="231">
        <v>720</v>
      </c>
      <c r="BN163" s="231">
        <v>2</v>
      </c>
      <c r="BO163" s="237" t="str">
        <f t="shared" si="76"/>
        <v>Curvas cerradas frecuentes y, por lo general, inconsistentes con el terreno y la clase de carretera.</v>
      </c>
      <c r="BP163" s="231">
        <v>1</v>
      </c>
      <c r="BQ163" s="237" t="str">
        <f t="shared" si="77"/>
        <v xml:space="preserve">Pendientes sostenidas en exceso del 7% en casi todo el tramo. </v>
      </c>
      <c r="BR163" s="231">
        <v>1</v>
      </c>
      <c r="BS163" s="231">
        <v>0</v>
      </c>
      <c r="BT163" s="237" t="b">
        <f t="shared" si="85"/>
        <v>0</v>
      </c>
      <c r="BU163" s="231">
        <v>3</v>
      </c>
      <c r="BV163" s="237" t="str">
        <f t="shared" si="78"/>
        <v>El señalamiento es regular en cuanto a cantidad y ubicación, siendo notable la falta de algunas señales de precaución y de guía.</v>
      </c>
      <c r="BW163" s="231">
        <v>4</v>
      </c>
      <c r="BX163" s="237" t="str">
        <f t="shared" si="79"/>
        <v>La mayoría de las alcantarillas y cunetas aparentemente funcionan bien, pero existen indicaciones en algunos sitios de que el agua se estanca.</v>
      </c>
      <c r="BY163" s="231">
        <v>3</v>
      </c>
      <c r="BZ163" s="237" t="str">
        <f t="shared" si="80"/>
        <v>Superficie con frecuentes baches o irregularidades .</v>
      </c>
      <c r="CA163" s="231">
        <v>5</v>
      </c>
      <c r="CB163" s="237" t="str">
        <f t="shared" si="81"/>
        <v>No existen evidencias de fallas en la estructura del pavimento, con la posible excepción de algunas en la superficie de ruedo.</v>
      </c>
      <c r="CC163" s="231">
        <f t="shared" si="82"/>
        <v>1.0985039999999999</v>
      </c>
      <c r="CD163" s="229"/>
      <c r="CE163" s="229"/>
      <c r="CF163" s="270"/>
    </row>
    <row r="164" spans="1:84" ht="69.95" customHeight="1" thickBot="1" x14ac:dyDescent="0.2">
      <c r="A164" s="217"/>
      <c r="B164" s="269">
        <v>11171</v>
      </c>
      <c r="C164" s="231">
        <v>1</v>
      </c>
      <c r="D164" s="231">
        <v>1</v>
      </c>
      <c r="E164" s="232" t="s">
        <v>555</v>
      </c>
      <c r="F164" s="231">
        <v>3</v>
      </c>
      <c r="G164" s="231">
        <v>307</v>
      </c>
      <c r="H164" s="230" t="str">
        <f>IF(G164&lt;100,"Primaria",IF(AND(G157&gt;39,G157&lt;300),"Secundaria",IF(AND(G157&gt;299),"Terciaria")))</f>
        <v>Terciaria</v>
      </c>
      <c r="I164" s="230">
        <v>4</v>
      </c>
      <c r="J164" s="229" t="str">
        <f t="shared" si="62"/>
        <v>Red Básica de Accesso</v>
      </c>
      <c r="K164" s="260">
        <f t="shared" si="63"/>
        <v>3.2</v>
      </c>
      <c r="L164" s="234">
        <f t="shared" si="87"/>
        <v>29.63</v>
      </c>
      <c r="M164" s="233"/>
      <c r="N164" s="233"/>
      <c r="O164" s="233"/>
      <c r="P164" s="260">
        <f t="shared" si="64"/>
        <v>0</v>
      </c>
      <c r="Q164" s="233"/>
      <c r="R164" s="233"/>
      <c r="S164" s="233"/>
      <c r="T164" s="260">
        <f t="shared" si="65"/>
        <v>0</v>
      </c>
      <c r="U164" s="233"/>
      <c r="V164" s="233"/>
      <c r="W164" s="233"/>
      <c r="X164" s="233">
        <f t="shared" si="66"/>
        <v>0</v>
      </c>
      <c r="Y164" s="233">
        <v>3.2</v>
      </c>
      <c r="Z164" s="233"/>
      <c r="AA164" s="233"/>
      <c r="AB164" s="233">
        <f t="shared" si="67"/>
        <v>3.2</v>
      </c>
      <c r="AC164" s="233">
        <f t="shared" si="88"/>
        <v>3.2</v>
      </c>
      <c r="AD164" s="233"/>
      <c r="AE164" s="233"/>
      <c r="AF164" s="233"/>
      <c r="AG164" s="233">
        <f t="shared" si="89"/>
        <v>0</v>
      </c>
      <c r="AH164" s="233"/>
      <c r="AI164" s="233"/>
      <c r="AJ164" s="233"/>
      <c r="AK164" s="233">
        <f t="shared" si="90"/>
        <v>0</v>
      </c>
      <c r="AL164" s="233"/>
      <c r="AM164" s="233"/>
      <c r="AN164" s="233"/>
      <c r="AO164" s="233">
        <f t="shared" si="71"/>
        <v>0</v>
      </c>
      <c r="AP164" s="233"/>
      <c r="AQ164" s="233"/>
      <c r="AR164" s="233"/>
      <c r="AS164" s="339">
        <f t="shared" si="72"/>
        <v>0</v>
      </c>
      <c r="AT164" s="233"/>
      <c r="AU164" s="233"/>
      <c r="AV164" s="233"/>
      <c r="AW164" s="260">
        <f t="shared" si="73"/>
        <v>0</v>
      </c>
      <c r="AX164" s="235" t="s">
        <v>2337</v>
      </c>
      <c r="AY164" s="236" t="s">
        <v>822</v>
      </c>
      <c r="AZ164" s="236" t="s">
        <v>767</v>
      </c>
      <c r="BA164" s="229" t="s">
        <v>2338</v>
      </c>
      <c r="BB164" s="231">
        <v>1</v>
      </c>
      <c r="BC164" s="231">
        <v>3</v>
      </c>
      <c r="BD164" s="237" t="str">
        <f t="shared" si="74"/>
        <v>Muy Ondulado (Pendientes naturales del terreno entre 15 y 25%)</v>
      </c>
      <c r="BE164" s="231">
        <v>8</v>
      </c>
      <c r="BF164" s="237" t="str">
        <f>VLOOKUP(BE164,'Códigos 2'!$A$1:$B$12,2,FALSE)</f>
        <v xml:space="preserve">Material producto del perfilado de pavimentos asfálticos </v>
      </c>
      <c r="BG164" s="238">
        <v>2</v>
      </c>
      <c r="BH164" s="239">
        <v>5</v>
      </c>
      <c r="BI164" s="231">
        <v>0</v>
      </c>
      <c r="BJ164" s="231" t="str">
        <f t="shared" si="75"/>
        <v>No existe</v>
      </c>
      <c r="BK164" s="240">
        <v>0</v>
      </c>
      <c r="BL164" s="231">
        <v>40</v>
      </c>
      <c r="BM164" s="231">
        <v>0</v>
      </c>
      <c r="BN164" s="231">
        <v>3</v>
      </c>
      <c r="BO164" s="237" t="str">
        <f t="shared" si="76"/>
        <v>Alineamiento algo sinuoso, pero con curvas cerradas que son aparentes y consistentes con las gradientes y las demás características del camino y del terreno que se atraviesa.</v>
      </c>
      <c r="BP164" s="231">
        <v>2</v>
      </c>
      <c r="BQ164" s="237" t="str">
        <f t="shared" si="77"/>
        <v>Pendientes sostenidas entre 5 y 8% sobre una buena parte del tramo, condición que afecta en forma marcada la velocidad de recorrido y, cuando hay bastante tránsito, provoca frecuentes colas de vehículos detrás de los vehículos pesados.</v>
      </c>
      <c r="BR164" s="231">
        <v>1</v>
      </c>
      <c r="BS164" s="231">
        <v>0</v>
      </c>
      <c r="BT164" s="237" t="b">
        <f t="shared" si="85"/>
        <v>0</v>
      </c>
      <c r="BU164" s="231">
        <v>1</v>
      </c>
      <c r="BV164" s="237" t="str">
        <f t="shared" si="78"/>
        <v>No existen señales o son tan inadecuadas, que no proveen información útil al conductor.</v>
      </c>
      <c r="BW164" s="231">
        <v>5</v>
      </c>
      <c r="BX164" s="237" t="str">
        <f t="shared" si="79"/>
        <v>Todas las alcantarillas y cunetas están bastante limpias y funcionan debidamente.</v>
      </c>
      <c r="BY164" s="231">
        <v>4</v>
      </c>
      <c r="BZ164" s="237" t="str">
        <f t="shared" si="80"/>
        <v>Superficie generalmente lisa, pero con unas pequeñas corrugaciones u otras irregularidades aisladas, o con baches pequeños superficiales.</v>
      </c>
      <c r="CA164" s="231">
        <v>5</v>
      </c>
      <c r="CB164" s="237" t="str">
        <f t="shared" si="81"/>
        <v>No existen evidencias de fallas en la estructura del pavimento, con la posible excepción de algunas en la superficie de ruedo.</v>
      </c>
      <c r="CC164" s="231">
        <f t="shared" si="82"/>
        <v>0</v>
      </c>
      <c r="CD164" s="229"/>
      <c r="CE164" s="229"/>
      <c r="CF164" s="270"/>
    </row>
    <row r="165" spans="1:84" ht="69.95" customHeight="1" thickBot="1" x14ac:dyDescent="0.2">
      <c r="A165" s="217"/>
      <c r="B165" s="269">
        <v>11172</v>
      </c>
      <c r="C165" s="231">
        <v>1</v>
      </c>
      <c r="D165" s="231">
        <v>1</v>
      </c>
      <c r="E165" s="232" t="s">
        <v>555</v>
      </c>
      <c r="F165" s="231">
        <v>3</v>
      </c>
      <c r="G165" s="231">
        <v>307</v>
      </c>
      <c r="H165" s="230" t="str">
        <f>IF(G165&lt;100,"Primaria",IF(AND(G158&gt;39,G158&lt;300),"Secundaria",IF(AND(G158&gt;299),"Terciaria")))</f>
        <v>Terciaria</v>
      </c>
      <c r="I165" s="230">
        <v>4</v>
      </c>
      <c r="J165" s="229" t="str">
        <f t="shared" si="62"/>
        <v>Red Básica de Accesso</v>
      </c>
      <c r="K165" s="260">
        <f t="shared" si="63"/>
        <v>3.07</v>
      </c>
      <c r="L165" s="234">
        <f t="shared" si="87"/>
        <v>32.699999999999996</v>
      </c>
      <c r="M165" s="233"/>
      <c r="N165" s="233"/>
      <c r="O165" s="233"/>
      <c r="P165" s="260">
        <f t="shared" si="64"/>
        <v>0</v>
      </c>
      <c r="Q165" s="233"/>
      <c r="R165" s="233"/>
      <c r="S165" s="233"/>
      <c r="T165" s="260">
        <f t="shared" si="65"/>
        <v>0</v>
      </c>
      <c r="U165" s="233">
        <v>1.8</v>
      </c>
      <c r="V165" s="233">
        <v>0.79</v>
      </c>
      <c r="W165" s="233">
        <v>0.48</v>
      </c>
      <c r="X165" s="233">
        <f t="shared" si="66"/>
        <v>3.07</v>
      </c>
      <c r="Y165" s="233"/>
      <c r="Z165" s="233"/>
      <c r="AA165" s="233"/>
      <c r="AB165" s="233">
        <f t="shared" si="67"/>
        <v>0</v>
      </c>
      <c r="AC165" s="233">
        <f t="shared" si="88"/>
        <v>3.07</v>
      </c>
      <c r="AD165" s="233"/>
      <c r="AE165" s="233"/>
      <c r="AF165" s="233"/>
      <c r="AG165" s="233">
        <f t="shared" si="89"/>
        <v>0</v>
      </c>
      <c r="AH165" s="233"/>
      <c r="AI165" s="233"/>
      <c r="AJ165" s="233"/>
      <c r="AK165" s="233">
        <f t="shared" si="90"/>
        <v>0</v>
      </c>
      <c r="AL165" s="233"/>
      <c r="AM165" s="233"/>
      <c r="AN165" s="233"/>
      <c r="AO165" s="233">
        <f t="shared" si="71"/>
        <v>0</v>
      </c>
      <c r="AP165" s="233"/>
      <c r="AQ165" s="233"/>
      <c r="AR165" s="233"/>
      <c r="AS165" s="339">
        <f t="shared" si="72"/>
        <v>0</v>
      </c>
      <c r="AT165" s="233"/>
      <c r="AU165" s="233"/>
      <c r="AV165" s="233"/>
      <c r="AW165" s="260">
        <f t="shared" si="73"/>
        <v>0</v>
      </c>
      <c r="AX165" s="235" t="s">
        <v>2339</v>
      </c>
      <c r="AY165" s="236" t="s">
        <v>822</v>
      </c>
      <c r="AZ165" s="236" t="s">
        <v>767</v>
      </c>
      <c r="BA165" s="251" t="s">
        <v>2340</v>
      </c>
      <c r="BB165" s="231">
        <v>0</v>
      </c>
      <c r="BC165" s="231">
        <v>3</v>
      </c>
      <c r="BD165" s="237" t="str">
        <f t="shared" si="74"/>
        <v>Muy Ondulado (Pendientes naturales del terreno entre 15 y 25%)</v>
      </c>
      <c r="BE165" s="231">
        <v>2</v>
      </c>
      <c r="BF165" s="237" t="str">
        <f>VLOOKUP(BE165,'Códigos 2'!$A$1:$B$12,2,FALSE)</f>
        <v xml:space="preserve">Tratamiento superficial múltiple (TSM) </v>
      </c>
      <c r="BG165" s="238">
        <v>1</v>
      </c>
      <c r="BH165" s="239">
        <v>4</v>
      </c>
      <c r="BI165" s="231">
        <v>0</v>
      </c>
      <c r="BJ165" s="231" t="str">
        <f t="shared" si="75"/>
        <v>No existe</v>
      </c>
      <c r="BK165" s="240">
        <v>0</v>
      </c>
      <c r="BL165" s="231">
        <v>30</v>
      </c>
      <c r="BM165" s="231">
        <v>0</v>
      </c>
      <c r="BN165" s="231">
        <v>3</v>
      </c>
      <c r="BO165" s="237" t="str">
        <f t="shared" si="76"/>
        <v>Alineamiento algo sinuoso, pero con curvas cerradas que son aparentes y consistentes con las gradientes y las demás características del camino y del terreno que se atraviesa.</v>
      </c>
      <c r="BP165" s="231">
        <v>1</v>
      </c>
      <c r="BQ165" s="237" t="str">
        <f t="shared" si="77"/>
        <v xml:space="preserve">Pendientes sostenidas en exceso del 7% en casi todo el tramo. </v>
      </c>
      <c r="BR165" s="231">
        <v>1</v>
      </c>
      <c r="BS165" s="231">
        <v>0</v>
      </c>
      <c r="BT165" s="237" t="b">
        <f t="shared" si="85"/>
        <v>0</v>
      </c>
      <c r="BU165" s="231">
        <v>1</v>
      </c>
      <c r="BV165" s="237" t="str">
        <f t="shared" si="78"/>
        <v>No existen señales o son tan inadecuadas, que no proveen información útil al conductor.</v>
      </c>
      <c r="BW165" s="231">
        <v>3</v>
      </c>
      <c r="BX165" s="237" t="str">
        <f t="shared" si="79"/>
        <v>Parece que algunas alcantarillas o cunetas no tienen capacidad hidráulica suficiente, por la erosión o socavación aparente.</v>
      </c>
      <c r="BY165" s="231">
        <v>4</v>
      </c>
      <c r="BZ165" s="237" t="str">
        <f t="shared" si="80"/>
        <v>Superficie generalmente lisa, pero con unas pequeñas corrugaciones u otras irregularidades aisladas, o con baches pequeños superficiales.</v>
      </c>
      <c r="CA165" s="231">
        <v>5</v>
      </c>
      <c r="CB165" s="237" t="str">
        <f t="shared" si="81"/>
        <v>No existen evidencias de fallas en la estructura del pavimento, con la posible excepción de algunas en la superficie de ruedo.</v>
      </c>
      <c r="CC165" s="231">
        <f t="shared" si="82"/>
        <v>0</v>
      </c>
      <c r="CD165" s="229"/>
      <c r="CE165" s="229"/>
      <c r="CF165" s="270"/>
    </row>
    <row r="166" spans="1:84" ht="69.95" customHeight="1" thickBot="1" x14ac:dyDescent="0.2">
      <c r="A166" s="217"/>
      <c r="B166" s="269">
        <v>11173</v>
      </c>
      <c r="C166" s="231">
        <v>1</v>
      </c>
      <c r="D166" s="231">
        <v>1</v>
      </c>
      <c r="E166" s="232" t="s">
        <v>555</v>
      </c>
      <c r="F166" s="231">
        <v>5</v>
      </c>
      <c r="G166" s="231">
        <v>307</v>
      </c>
      <c r="H166" s="230" t="str">
        <f>IF(G166&lt;100,"Primaria",IF(AND(G159&gt;39,G159&lt;300),"Secundaria",IF(AND(G159&gt;299),"Terciaria")))</f>
        <v>Secundaria</v>
      </c>
      <c r="I166" s="230">
        <v>4</v>
      </c>
      <c r="J166" s="229" t="str">
        <f t="shared" si="62"/>
        <v>Red Básica de Accesso</v>
      </c>
      <c r="K166" s="260">
        <f t="shared" si="63"/>
        <v>2.2399999999999998</v>
      </c>
      <c r="L166" s="234">
        <f t="shared" si="87"/>
        <v>34.94</v>
      </c>
      <c r="M166" s="233"/>
      <c r="N166" s="233"/>
      <c r="O166" s="233"/>
      <c r="P166" s="260">
        <f t="shared" si="64"/>
        <v>0</v>
      </c>
      <c r="Q166" s="233"/>
      <c r="R166" s="233">
        <v>0.83</v>
      </c>
      <c r="S166" s="233">
        <v>1.41</v>
      </c>
      <c r="T166" s="260">
        <f t="shared" si="65"/>
        <v>2.2399999999999998</v>
      </c>
      <c r="U166" s="233"/>
      <c r="V166" s="233"/>
      <c r="W166" s="233"/>
      <c r="X166" s="233">
        <f t="shared" si="66"/>
        <v>0</v>
      </c>
      <c r="Y166" s="233"/>
      <c r="Z166" s="233"/>
      <c r="AA166" s="233"/>
      <c r="AB166" s="233">
        <f t="shared" si="67"/>
        <v>0</v>
      </c>
      <c r="AC166" s="233">
        <f t="shared" si="88"/>
        <v>2.2399999999999998</v>
      </c>
      <c r="AD166" s="233"/>
      <c r="AE166" s="233"/>
      <c r="AF166" s="233"/>
      <c r="AG166" s="233">
        <f t="shared" si="89"/>
        <v>0</v>
      </c>
      <c r="AH166" s="233"/>
      <c r="AI166" s="233"/>
      <c r="AJ166" s="233"/>
      <c r="AK166" s="233">
        <f t="shared" si="90"/>
        <v>0</v>
      </c>
      <c r="AL166" s="233"/>
      <c r="AM166" s="233"/>
      <c r="AN166" s="233"/>
      <c r="AO166" s="233">
        <f t="shared" si="71"/>
        <v>0</v>
      </c>
      <c r="AP166" s="233"/>
      <c r="AQ166" s="233"/>
      <c r="AR166" s="233"/>
      <c r="AS166" s="339">
        <f t="shared" si="72"/>
        <v>0</v>
      </c>
      <c r="AT166" s="233"/>
      <c r="AU166" s="233"/>
      <c r="AV166" s="233"/>
      <c r="AW166" s="260">
        <f t="shared" si="73"/>
        <v>0</v>
      </c>
      <c r="AX166" s="235" t="s">
        <v>2341</v>
      </c>
      <c r="AY166" s="236" t="s">
        <v>822</v>
      </c>
      <c r="AZ166" s="236" t="s">
        <v>767</v>
      </c>
      <c r="BA166" s="229" t="s">
        <v>2342</v>
      </c>
      <c r="BB166" s="231">
        <v>0</v>
      </c>
      <c r="BC166" s="231">
        <v>3</v>
      </c>
      <c r="BD166" s="237" t="str">
        <f t="shared" si="74"/>
        <v>Muy Ondulado (Pendientes naturales del terreno entre 15 y 25%)</v>
      </c>
      <c r="BE166" s="231">
        <v>1</v>
      </c>
      <c r="BF166" s="237" t="str">
        <f>VLOOKUP(BE166,'Códigos 2'!$A$1:$B$12,2,FALSE)</f>
        <v xml:space="preserve"> Carpeta Asfáltica (CA)</v>
      </c>
      <c r="BG166" s="238">
        <v>2</v>
      </c>
      <c r="BH166" s="239">
        <v>5.5</v>
      </c>
      <c r="BI166" s="231">
        <v>0</v>
      </c>
      <c r="BJ166" s="231" t="str">
        <f t="shared" si="75"/>
        <v>No existe</v>
      </c>
      <c r="BK166" s="240">
        <v>0</v>
      </c>
      <c r="BL166" s="231">
        <v>30</v>
      </c>
      <c r="BM166" s="231">
        <v>0</v>
      </c>
      <c r="BN166" s="231">
        <v>3</v>
      </c>
      <c r="BO166" s="237" t="str">
        <f t="shared" si="76"/>
        <v>Alineamiento algo sinuoso, pero con curvas cerradas que son aparentes y consistentes con las gradientes y las demás características del camino y del terreno que se atraviesa.</v>
      </c>
      <c r="BP166" s="231">
        <v>2</v>
      </c>
      <c r="BQ166" s="237" t="str">
        <f t="shared" si="77"/>
        <v>Pendientes sostenidas entre 5 y 8% sobre una buena parte del tramo, condición que afecta en forma marcada la velocidad de recorrido y, cuando hay bastante tránsito, provoca frecuentes colas de vehículos detrás de los vehículos pesados.</v>
      </c>
      <c r="BR166" s="231">
        <v>2</v>
      </c>
      <c r="BS166" s="231">
        <v>0</v>
      </c>
      <c r="BT166" s="237" t="b">
        <f t="shared" si="85"/>
        <v>0</v>
      </c>
      <c r="BU166" s="231">
        <v>3</v>
      </c>
      <c r="BV166" s="237" t="str">
        <f t="shared" si="78"/>
        <v>El señalamiento es regular en cuanto a cantidad y ubicación, siendo notable la falta de algunas señales de precaución y de guía.</v>
      </c>
      <c r="BW166" s="231">
        <v>4</v>
      </c>
      <c r="BX166" s="237" t="str">
        <f t="shared" si="79"/>
        <v>La mayoría de las alcantarillas y cunetas aparentemente funcionan bien, pero existen indicaciones en algunos sitios de que el agua se estanca.</v>
      </c>
      <c r="BY166" s="231">
        <v>2</v>
      </c>
      <c r="BZ166" s="237" t="str">
        <f t="shared" si="80"/>
        <v>Superficie muy irregular o con baches extensos y frecuentes (o material suelto, en caso de superficies no pavimentadas).</v>
      </c>
      <c r="CA166" s="231">
        <v>4</v>
      </c>
      <c r="CB166" s="237" t="str">
        <f t="shared" si="81"/>
        <v>Existen huellas o corrugaciones que se derivan por debajo de la superficie de ruedo, pero que son aisladas y de poca extensión.</v>
      </c>
      <c r="CC166" s="231">
        <f t="shared" si="82"/>
        <v>0</v>
      </c>
      <c r="CD166" s="229"/>
      <c r="CE166" s="229"/>
      <c r="CF166" s="270" t="s">
        <v>2343</v>
      </c>
    </row>
    <row r="167" spans="1:84" ht="69.95" customHeight="1" thickBot="1" x14ac:dyDescent="0.2">
      <c r="A167" s="217"/>
      <c r="B167" s="269">
        <v>11180</v>
      </c>
      <c r="C167" s="231">
        <v>1</v>
      </c>
      <c r="D167" s="231">
        <v>1</v>
      </c>
      <c r="E167" s="232">
        <v>4</v>
      </c>
      <c r="F167" s="231">
        <v>8</v>
      </c>
      <c r="G167" s="231">
        <v>239</v>
      </c>
      <c r="H167" s="230" t="str">
        <f t="shared" ref="H167:H175" si="91">IF(G167&lt;100,"Primaria",IF(AND(G167&gt;39,G167&lt;300),"Secundaria",IF(AND(G167&gt;299),"Terciaria")))</f>
        <v>Secundaria</v>
      </c>
      <c r="I167" s="230">
        <v>2</v>
      </c>
      <c r="J167" s="229" t="str">
        <f t="shared" si="62"/>
        <v>Distribuidores Regionales</v>
      </c>
      <c r="K167" s="260">
        <f t="shared" si="63"/>
        <v>4.2750000000000004</v>
      </c>
      <c r="L167" s="234">
        <f t="shared" si="87"/>
        <v>39.214999999999996</v>
      </c>
      <c r="M167" s="233"/>
      <c r="N167" s="233"/>
      <c r="O167" s="233"/>
      <c r="P167" s="260">
        <f t="shared" si="64"/>
        <v>0</v>
      </c>
      <c r="Q167" s="233"/>
      <c r="R167" s="233">
        <v>2.52</v>
      </c>
      <c r="S167" s="233">
        <v>1.7549999999999999</v>
      </c>
      <c r="T167" s="260">
        <f t="shared" si="65"/>
        <v>4.2750000000000004</v>
      </c>
      <c r="U167" s="233"/>
      <c r="V167" s="233"/>
      <c r="W167" s="233"/>
      <c r="X167" s="233">
        <f t="shared" si="66"/>
        <v>0</v>
      </c>
      <c r="Y167" s="233"/>
      <c r="Z167" s="233"/>
      <c r="AA167" s="233"/>
      <c r="AB167" s="233">
        <f t="shared" si="67"/>
        <v>0</v>
      </c>
      <c r="AC167" s="233">
        <f t="shared" si="88"/>
        <v>4.2750000000000004</v>
      </c>
      <c r="AD167" s="233"/>
      <c r="AE167" s="233"/>
      <c r="AF167" s="233"/>
      <c r="AG167" s="233">
        <f t="shared" si="89"/>
        <v>0</v>
      </c>
      <c r="AH167" s="233"/>
      <c r="AI167" s="233"/>
      <c r="AJ167" s="233"/>
      <c r="AK167" s="233">
        <f t="shared" si="90"/>
        <v>0</v>
      </c>
      <c r="AL167" s="233"/>
      <c r="AM167" s="233"/>
      <c r="AN167" s="233"/>
      <c r="AO167" s="233">
        <f t="shared" si="71"/>
        <v>0</v>
      </c>
      <c r="AP167" s="233"/>
      <c r="AQ167" s="233"/>
      <c r="AR167" s="233"/>
      <c r="AS167" s="339">
        <f t="shared" si="72"/>
        <v>0</v>
      </c>
      <c r="AT167" s="233"/>
      <c r="AU167" s="233"/>
      <c r="AV167" s="233"/>
      <c r="AW167" s="260">
        <f t="shared" si="73"/>
        <v>0</v>
      </c>
      <c r="AX167" s="235" t="s">
        <v>2126</v>
      </c>
      <c r="AY167" s="236" t="s">
        <v>1208</v>
      </c>
      <c r="AZ167" s="236" t="s">
        <v>637</v>
      </c>
      <c r="BA167" s="229" t="s">
        <v>927</v>
      </c>
      <c r="BB167" s="231">
        <v>0</v>
      </c>
      <c r="BC167" s="231">
        <v>3</v>
      </c>
      <c r="BD167" s="237" t="str">
        <f t="shared" si="74"/>
        <v>Muy Ondulado (Pendientes naturales del terreno entre 15 y 25%)</v>
      </c>
      <c r="BE167" s="231">
        <v>1</v>
      </c>
      <c r="BF167" s="237" t="str">
        <f>VLOOKUP(BE167,'Códigos 2'!$A$1:$B$12,2,FALSE)</f>
        <v xml:space="preserve"> Carpeta Asfáltica (CA)</v>
      </c>
      <c r="BG167" s="238">
        <v>2</v>
      </c>
      <c r="BH167" s="239">
        <v>6.7</v>
      </c>
      <c r="BI167" s="231">
        <v>0</v>
      </c>
      <c r="BJ167" s="231" t="str">
        <f t="shared" si="75"/>
        <v>No existe</v>
      </c>
      <c r="BK167" s="240">
        <v>0</v>
      </c>
      <c r="BL167" s="231">
        <v>40</v>
      </c>
      <c r="BM167" s="231">
        <v>168</v>
      </c>
      <c r="BN167" s="231">
        <v>3</v>
      </c>
      <c r="BO167" s="237" t="str">
        <f t="shared" si="76"/>
        <v>Alineamiento algo sinuoso, pero con curvas cerradas que son aparentes y consistentes con las gradientes y las demás características del camino y del terreno que se atraviesa.</v>
      </c>
      <c r="BP167" s="231">
        <v>1</v>
      </c>
      <c r="BQ167" s="237" t="str">
        <f t="shared" si="77"/>
        <v xml:space="preserve">Pendientes sostenidas en exceso del 7% en casi todo el tramo. </v>
      </c>
      <c r="BR167" s="231">
        <v>1</v>
      </c>
      <c r="BS167" s="231">
        <v>0</v>
      </c>
      <c r="BT167" s="237" t="b">
        <f t="shared" si="85"/>
        <v>0</v>
      </c>
      <c r="BU167" s="231">
        <v>5</v>
      </c>
      <c r="BV167" s="237" t="str">
        <f t="shared" si="78"/>
        <v xml:space="preserve">Las señales son completamente adecuadas en número y ubicación, </v>
      </c>
      <c r="BW167" s="231">
        <v>3</v>
      </c>
      <c r="BX167" s="237" t="str">
        <f t="shared" si="79"/>
        <v>Parece que algunas alcantarillas o cunetas no tienen capacidad hidráulica suficiente, por la erosión o socavación aparente.</v>
      </c>
      <c r="BY167" s="231">
        <v>3</v>
      </c>
      <c r="BZ167" s="237" t="str">
        <f t="shared" si="80"/>
        <v>Superficie con frecuentes baches o irregularidades .</v>
      </c>
      <c r="CA167" s="231">
        <v>5</v>
      </c>
      <c r="CB167" s="237" t="str">
        <f t="shared" si="81"/>
        <v>No existen evidencias de fallas en la estructura del pavimento, con la posible excepción de algunas en la superficie de ruedo.</v>
      </c>
      <c r="CC167" s="231">
        <f t="shared" si="82"/>
        <v>0.26214300000000001</v>
      </c>
      <c r="CD167" s="229" t="s">
        <v>2127</v>
      </c>
      <c r="CE167" s="229" t="s">
        <v>555</v>
      </c>
      <c r="CF167" s="270" t="s">
        <v>2128</v>
      </c>
    </row>
    <row r="168" spans="1:84" ht="69.95" customHeight="1" thickBot="1" x14ac:dyDescent="0.2">
      <c r="A168" s="217"/>
      <c r="B168" s="269">
        <v>11190</v>
      </c>
      <c r="C168" s="231">
        <v>1</v>
      </c>
      <c r="D168" s="231">
        <v>1</v>
      </c>
      <c r="E168" s="232">
        <v>7</v>
      </c>
      <c r="F168" s="231">
        <v>4</v>
      </c>
      <c r="G168" s="231">
        <v>316</v>
      </c>
      <c r="H168" s="230" t="str">
        <f t="shared" si="91"/>
        <v>Terciaria</v>
      </c>
      <c r="I168" s="230">
        <v>3</v>
      </c>
      <c r="J168" s="229" t="str">
        <f t="shared" si="62"/>
        <v>Conectores de Integración Territorial</v>
      </c>
      <c r="K168" s="260">
        <f t="shared" si="63"/>
        <v>4.71</v>
      </c>
      <c r="L168" s="234">
        <f t="shared" si="87"/>
        <v>43.924999999999997</v>
      </c>
      <c r="M168" s="233"/>
      <c r="N168" s="233"/>
      <c r="O168" s="233"/>
      <c r="P168" s="260">
        <f t="shared" si="64"/>
        <v>0</v>
      </c>
      <c r="Q168" s="233"/>
      <c r="R168" s="233"/>
      <c r="S168" s="233"/>
      <c r="T168" s="260">
        <f t="shared" si="65"/>
        <v>0</v>
      </c>
      <c r="U168" s="233"/>
      <c r="V168" s="233"/>
      <c r="W168" s="233"/>
      <c r="X168" s="233">
        <f t="shared" si="66"/>
        <v>0</v>
      </c>
      <c r="Y168" s="233"/>
      <c r="Z168" s="233"/>
      <c r="AA168" s="233"/>
      <c r="AB168" s="233">
        <f t="shared" si="67"/>
        <v>0</v>
      </c>
      <c r="AC168" s="233">
        <f t="shared" si="88"/>
        <v>0</v>
      </c>
      <c r="AD168" s="233"/>
      <c r="AE168" s="233">
        <v>4.71</v>
      </c>
      <c r="AF168" s="233"/>
      <c r="AG168" s="233">
        <f t="shared" si="89"/>
        <v>4.71</v>
      </c>
      <c r="AH168" s="233"/>
      <c r="AI168" s="233"/>
      <c r="AJ168" s="233"/>
      <c r="AK168" s="233">
        <f t="shared" si="90"/>
        <v>0</v>
      </c>
      <c r="AL168" s="233"/>
      <c r="AM168" s="233"/>
      <c r="AN168" s="233"/>
      <c r="AO168" s="233">
        <f t="shared" si="71"/>
        <v>0</v>
      </c>
      <c r="AP168" s="233"/>
      <c r="AQ168" s="233"/>
      <c r="AR168" s="233"/>
      <c r="AS168" s="339">
        <f t="shared" si="72"/>
        <v>0</v>
      </c>
      <c r="AT168" s="233"/>
      <c r="AU168" s="233"/>
      <c r="AV168" s="233"/>
      <c r="AW168" s="260">
        <f t="shared" si="73"/>
        <v>0</v>
      </c>
      <c r="AX168" s="235" t="s">
        <v>2404</v>
      </c>
      <c r="AY168" s="236" t="s">
        <v>609</v>
      </c>
      <c r="AZ168" s="236" t="s">
        <v>1211</v>
      </c>
      <c r="BA168" s="229" t="s">
        <v>2405</v>
      </c>
      <c r="BB168" s="231">
        <v>0</v>
      </c>
      <c r="BC168" s="231">
        <v>4</v>
      </c>
      <c r="BD168" s="237" t="str">
        <f t="shared" si="74"/>
        <v>Montañoso (Pendientes naturales del terreno mayores a 25%)</v>
      </c>
      <c r="BE168" s="231">
        <v>4</v>
      </c>
      <c r="BF168" s="237" t="str">
        <f>VLOOKUP(BE168,'Códigos 2'!$A$1:$B$12,2,FALSE)</f>
        <v>Lastre o grava</v>
      </c>
      <c r="BG168" s="238">
        <v>1</v>
      </c>
      <c r="BH168" s="239">
        <v>4.5</v>
      </c>
      <c r="BI168" s="231">
        <v>0</v>
      </c>
      <c r="BJ168" s="231" t="str">
        <f t="shared" si="75"/>
        <v>No existe</v>
      </c>
      <c r="BK168" s="240">
        <v>0</v>
      </c>
      <c r="BL168" s="231">
        <v>35</v>
      </c>
      <c r="BM168" s="231">
        <v>61</v>
      </c>
      <c r="BN168" s="231">
        <v>2</v>
      </c>
      <c r="BO168" s="237" t="str">
        <f t="shared" si="76"/>
        <v>Curvas cerradas frecuentes y, por lo general, inconsistentes con el terreno y la clase de carretera.</v>
      </c>
      <c r="BP168" s="231">
        <v>1</v>
      </c>
      <c r="BQ168" s="237" t="str">
        <f t="shared" si="77"/>
        <v xml:space="preserve">Pendientes sostenidas en exceso del 7% en casi todo el tramo. </v>
      </c>
      <c r="BR168" s="231">
        <v>1</v>
      </c>
      <c r="BS168" s="231">
        <v>0</v>
      </c>
      <c r="BT168" s="237" t="b">
        <f t="shared" si="85"/>
        <v>0</v>
      </c>
      <c r="BU168" s="231">
        <v>2</v>
      </c>
      <c r="BV168" s="237" t="str">
        <f t="shared" si="78"/>
        <v>Existen muy pocas señales</v>
      </c>
      <c r="BW168" s="231">
        <v>4</v>
      </c>
      <c r="BX168" s="237" t="str">
        <f t="shared" si="79"/>
        <v>La mayoría de las alcantarillas y cunetas aparentemente funcionan bien, pero existen indicaciones en algunos sitios de que el agua se estanca.</v>
      </c>
      <c r="BY168" s="231">
        <v>3</v>
      </c>
      <c r="BZ168" s="237" t="str">
        <f t="shared" si="80"/>
        <v>Superficie con frecuentes baches o irregularidades .</v>
      </c>
      <c r="CA168" s="231">
        <v>4</v>
      </c>
      <c r="CB168" s="237" t="str">
        <f t="shared" si="81"/>
        <v>Existen huellas o corrugaciones que se derivan por debajo de la superficie de ruedo, pero que son aisladas y de poca extensión.</v>
      </c>
      <c r="CC168" s="231">
        <f t="shared" si="82"/>
        <v>0.10486814999999999</v>
      </c>
      <c r="CD168" s="229"/>
      <c r="CE168" s="229"/>
      <c r="CF168" s="270"/>
    </row>
    <row r="169" spans="1:84" ht="69.95" customHeight="1" thickBot="1" x14ac:dyDescent="0.2">
      <c r="A169" s="217"/>
      <c r="B169" s="269">
        <v>11200</v>
      </c>
      <c r="C169" s="231">
        <v>1</v>
      </c>
      <c r="D169" s="231">
        <v>1</v>
      </c>
      <c r="E169" s="232">
        <v>6</v>
      </c>
      <c r="F169" s="231">
        <v>1</v>
      </c>
      <c r="G169" s="231">
        <v>209</v>
      </c>
      <c r="H169" s="230" t="str">
        <f t="shared" si="91"/>
        <v>Secundaria</v>
      </c>
      <c r="I169" s="230">
        <v>3</v>
      </c>
      <c r="J169" s="229" t="str">
        <f t="shared" si="62"/>
        <v>Conectores de Integración Territorial</v>
      </c>
      <c r="K169" s="260">
        <f t="shared" si="63"/>
        <v>1.8049999999999999</v>
      </c>
      <c r="L169" s="234">
        <f t="shared" si="87"/>
        <v>45.73</v>
      </c>
      <c r="M169" s="233"/>
      <c r="N169" s="233"/>
      <c r="O169" s="233"/>
      <c r="P169" s="260">
        <f t="shared" si="64"/>
        <v>0</v>
      </c>
      <c r="Q169" s="233">
        <v>1.8049999999999999</v>
      </c>
      <c r="R169" s="233"/>
      <c r="S169" s="233"/>
      <c r="T169" s="260">
        <f t="shared" si="65"/>
        <v>1.8049999999999999</v>
      </c>
      <c r="U169" s="233"/>
      <c r="V169" s="233"/>
      <c r="W169" s="233"/>
      <c r="X169" s="233">
        <f t="shared" si="66"/>
        <v>0</v>
      </c>
      <c r="Y169" s="233"/>
      <c r="Z169" s="233"/>
      <c r="AA169" s="233"/>
      <c r="AB169" s="233">
        <f t="shared" si="67"/>
        <v>0</v>
      </c>
      <c r="AC169" s="233">
        <f t="shared" si="88"/>
        <v>1.8049999999999999</v>
      </c>
      <c r="AD169" s="233"/>
      <c r="AE169" s="233"/>
      <c r="AF169" s="233"/>
      <c r="AG169" s="233">
        <f t="shared" si="89"/>
        <v>0</v>
      </c>
      <c r="AH169" s="233"/>
      <c r="AI169" s="233"/>
      <c r="AJ169" s="233"/>
      <c r="AK169" s="233">
        <f t="shared" si="90"/>
        <v>0</v>
      </c>
      <c r="AL169" s="233"/>
      <c r="AM169" s="233"/>
      <c r="AN169" s="233"/>
      <c r="AO169" s="233">
        <f t="shared" si="71"/>
        <v>0</v>
      </c>
      <c r="AP169" s="233"/>
      <c r="AQ169" s="233"/>
      <c r="AR169" s="233"/>
      <c r="AS169" s="339">
        <f t="shared" si="72"/>
        <v>0</v>
      </c>
      <c r="AT169" s="233"/>
      <c r="AU169" s="233"/>
      <c r="AV169" s="233"/>
      <c r="AW169" s="260">
        <f t="shared" si="73"/>
        <v>0</v>
      </c>
      <c r="AX169" s="235" t="s">
        <v>1765</v>
      </c>
      <c r="AY169" s="236" t="s">
        <v>822</v>
      </c>
      <c r="AZ169" s="236" t="s">
        <v>193</v>
      </c>
      <c r="BA169" s="229" t="s">
        <v>273</v>
      </c>
      <c r="BB169" s="231">
        <v>0</v>
      </c>
      <c r="BC169" s="231">
        <v>2</v>
      </c>
      <c r="BD169" s="237" t="str">
        <f t="shared" si="74"/>
        <v>Algo Ondulado (Pendientes naturales del terreno entre 6 y 14%)</v>
      </c>
      <c r="BE169" s="231">
        <v>1</v>
      </c>
      <c r="BF169" s="237" t="str">
        <f>VLOOKUP(BE169,'Códigos 2'!$A$1:$B$12,2,FALSE)</f>
        <v xml:space="preserve"> Carpeta Asfáltica (CA)</v>
      </c>
      <c r="BG169" s="238">
        <v>2</v>
      </c>
      <c r="BH169" s="239">
        <v>9</v>
      </c>
      <c r="BI169" s="231">
        <v>0</v>
      </c>
      <c r="BJ169" s="231" t="str">
        <f t="shared" si="75"/>
        <v>No existe</v>
      </c>
      <c r="BK169" s="240">
        <v>0</v>
      </c>
      <c r="BL169" s="231">
        <v>40</v>
      </c>
      <c r="BM169" s="231">
        <v>72</v>
      </c>
      <c r="BN169" s="231">
        <v>4</v>
      </c>
      <c r="BO169" s="237" t="str">
        <f t="shared" si="76"/>
        <v>Alineamiento con algunas curvas que exigen una reducción significativa en la velocidad promedio de circulación.</v>
      </c>
      <c r="BP169" s="231">
        <v>2</v>
      </c>
      <c r="BQ169" s="237" t="str">
        <f t="shared" si="77"/>
        <v>Pendientes sostenidas entre 5 y 8% sobre una buena parte del tramo, condición que afecta en forma marcada la velocidad de recorrido y, cuando hay bastante tránsito, provoca frecuentes colas de vehículos detrás de los vehículos pesados.</v>
      </c>
      <c r="BR169" s="231">
        <v>3</v>
      </c>
      <c r="BS169" s="231">
        <v>0</v>
      </c>
      <c r="BT169" s="237" t="b">
        <f t="shared" si="85"/>
        <v>0</v>
      </c>
      <c r="BU169" s="231">
        <v>3</v>
      </c>
      <c r="BV169" s="237" t="str">
        <f t="shared" si="78"/>
        <v>El señalamiento es regular en cuanto a cantidad y ubicación, siendo notable la falta de algunas señales de precaución y de guía.</v>
      </c>
      <c r="BW169" s="231">
        <v>4</v>
      </c>
      <c r="BX169" s="237" t="str">
        <f t="shared" si="79"/>
        <v>La mayoría de las alcantarillas y cunetas aparentemente funcionan bien, pero existen indicaciones en algunos sitios de que el agua se estanca.</v>
      </c>
      <c r="BY169" s="231">
        <v>4</v>
      </c>
      <c r="BZ169" s="237" t="str">
        <f t="shared" si="80"/>
        <v>Superficie generalmente lisa, pero con unas pequeñas corrugaciones u otras irregularidades aisladas, o con baches pequeños superficiales.</v>
      </c>
      <c r="CA169" s="231">
        <v>5</v>
      </c>
      <c r="CB169" s="237" t="str">
        <f t="shared" si="81"/>
        <v>No existen evidencias de fallas en la estructura del pavimento, con la posible excepción de algunas en la superficie de ruedo.</v>
      </c>
      <c r="CC169" s="231">
        <f t="shared" si="82"/>
        <v>4.7435400000000003E-2</v>
      </c>
      <c r="CD169" s="229"/>
      <c r="CE169" s="229"/>
      <c r="CF169" s="270"/>
    </row>
    <row r="170" spans="1:84" ht="69.95" customHeight="1" thickBot="1" x14ac:dyDescent="0.2">
      <c r="A170" s="217"/>
      <c r="B170" s="269">
        <v>11211</v>
      </c>
      <c r="C170" s="231">
        <v>1</v>
      </c>
      <c r="D170" s="231">
        <v>1</v>
      </c>
      <c r="E170" s="232" t="s">
        <v>489</v>
      </c>
      <c r="F170" s="231">
        <v>1</v>
      </c>
      <c r="G170" s="231">
        <v>209</v>
      </c>
      <c r="H170" s="230" t="str">
        <f t="shared" si="91"/>
        <v>Secundaria</v>
      </c>
      <c r="I170" s="230">
        <v>2</v>
      </c>
      <c r="J170" s="229" t="str">
        <f t="shared" si="62"/>
        <v>Distribuidores Regionales</v>
      </c>
      <c r="K170" s="260">
        <f t="shared" si="63"/>
        <v>2.7</v>
      </c>
      <c r="L170" s="234">
        <f t="shared" si="87"/>
        <v>48.43</v>
      </c>
      <c r="M170" s="233"/>
      <c r="N170" s="233"/>
      <c r="O170" s="233"/>
      <c r="P170" s="260">
        <f t="shared" si="64"/>
        <v>0</v>
      </c>
      <c r="Q170" s="233"/>
      <c r="R170" s="233">
        <v>2.7</v>
      </c>
      <c r="S170" s="233"/>
      <c r="T170" s="260">
        <f t="shared" si="65"/>
        <v>2.7</v>
      </c>
      <c r="U170" s="233"/>
      <c r="V170" s="233"/>
      <c r="W170" s="233"/>
      <c r="X170" s="233">
        <f t="shared" si="66"/>
        <v>0</v>
      </c>
      <c r="Y170" s="233"/>
      <c r="Z170" s="233"/>
      <c r="AA170" s="233"/>
      <c r="AB170" s="233">
        <f t="shared" si="67"/>
        <v>0</v>
      </c>
      <c r="AC170" s="233">
        <f t="shared" si="88"/>
        <v>2.7</v>
      </c>
      <c r="AD170" s="233"/>
      <c r="AE170" s="233"/>
      <c r="AF170" s="233"/>
      <c r="AG170" s="233">
        <f t="shared" si="89"/>
        <v>0</v>
      </c>
      <c r="AH170" s="233"/>
      <c r="AI170" s="233"/>
      <c r="AJ170" s="233"/>
      <c r="AK170" s="233">
        <f t="shared" si="90"/>
        <v>0</v>
      </c>
      <c r="AL170" s="233"/>
      <c r="AM170" s="233"/>
      <c r="AN170" s="233"/>
      <c r="AO170" s="233">
        <f t="shared" si="71"/>
        <v>0</v>
      </c>
      <c r="AP170" s="233"/>
      <c r="AQ170" s="233"/>
      <c r="AR170" s="233"/>
      <c r="AS170" s="339">
        <f t="shared" si="72"/>
        <v>0</v>
      </c>
      <c r="AT170" s="233"/>
      <c r="AU170" s="233"/>
      <c r="AV170" s="233"/>
      <c r="AW170" s="260">
        <f t="shared" si="73"/>
        <v>0</v>
      </c>
      <c r="AX170" s="235" t="s">
        <v>1754</v>
      </c>
      <c r="AY170" s="236" t="s">
        <v>822</v>
      </c>
      <c r="AZ170" s="236" t="s">
        <v>193</v>
      </c>
      <c r="BA170" s="229" t="s">
        <v>1755</v>
      </c>
      <c r="BB170" s="231">
        <v>0</v>
      </c>
      <c r="BC170" s="231">
        <v>4</v>
      </c>
      <c r="BD170" s="237" t="str">
        <f t="shared" si="74"/>
        <v>Montañoso (Pendientes naturales del terreno mayores a 25%)</v>
      </c>
      <c r="BE170" s="231">
        <v>1</v>
      </c>
      <c r="BF170" s="237" t="str">
        <f>VLOOKUP(BE170,'Códigos 2'!$A$1:$B$12,2,FALSE)</f>
        <v xml:space="preserve"> Carpeta Asfáltica (CA)</v>
      </c>
      <c r="BG170" s="238">
        <v>2</v>
      </c>
      <c r="BH170" s="239">
        <v>7.3</v>
      </c>
      <c r="BI170" s="231">
        <v>0</v>
      </c>
      <c r="BJ170" s="231" t="str">
        <f t="shared" si="75"/>
        <v>No existe</v>
      </c>
      <c r="BK170" s="240">
        <v>0.2</v>
      </c>
      <c r="BL170" s="231">
        <v>40</v>
      </c>
      <c r="BM170" s="231"/>
      <c r="BN170" s="231">
        <v>2</v>
      </c>
      <c r="BO170" s="237" t="str">
        <f t="shared" si="76"/>
        <v>Curvas cerradas frecuentes y, por lo general, inconsistentes con el terreno y la clase de carretera.</v>
      </c>
      <c r="BP170" s="231">
        <v>1</v>
      </c>
      <c r="BQ170" s="237" t="str">
        <f t="shared" si="77"/>
        <v xml:space="preserve">Pendientes sostenidas en exceso del 7% en casi todo el tramo. </v>
      </c>
      <c r="BR170" s="231">
        <v>1</v>
      </c>
      <c r="BS170" s="231">
        <v>0</v>
      </c>
      <c r="BT170" s="237" t="b">
        <f t="shared" si="85"/>
        <v>0</v>
      </c>
      <c r="BU170" s="231">
        <v>3</v>
      </c>
      <c r="BV170" s="237" t="str">
        <f t="shared" si="78"/>
        <v>El señalamiento es regular en cuanto a cantidad y ubicación, siendo notable la falta de algunas señales de precaución y de guía.</v>
      </c>
      <c r="BW170" s="231">
        <v>4</v>
      </c>
      <c r="BX170" s="237" t="str">
        <f t="shared" si="79"/>
        <v>La mayoría de las alcantarillas y cunetas aparentemente funcionan bien, pero existen indicaciones en algunos sitios de que el agua se estanca.</v>
      </c>
      <c r="BY170" s="231">
        <v>3</v>
      </c>
      <c r="BZ170" s="237" t="str">
        <f t="shared" si="80"/>
        <v>Superficie con frecuentes baches o irregularidades .</v>
      </c>
      <c r="CA170" s="231">
        <v>5</v>
      </c>
      <c r="CB170" s="237" t="str">
        <f t="shared" si="81"/>
        <v>No existen evidencias de fallas en la estructura del pavimento, con la posible excepción de algunas en la superficie de ruedo.</v>
      </c>
      <c r="CC170" s="231">
        <f t="shared" si="82"/>
        <v>0</v>
      </c>
      <c r="CD170" s="229"/>
      <c r="CE170" s="229"/>
      <c r="CF170" s="270"/>
    </row>
    <row r="171" spans="1:84" ht="69.95" customHeight="1" thickBot="1" x14ac:dyDescent="0.2">
      <c r="A171" s="217"/>
      <c r="B171" s="269">
        <v>11212</v>
      </c>
      <c r="C171" s="231">
        <v>1</v>
      </c>
      <c r="D171" s="231">
        <v>1</v>
      </c>
      <c r="E171" s="232" t="s">
        <v>489</v>
      </c>
      <c r="F171" s="231">
        <v>1</v>
      </c>
      <c r="G171" s="231">
        <v>209</v>
      </c>
      <c r="H171" s="230" t="str">
        <f t="shared" si="91"/>
        <v>Secundaria</v>
      </c>
      <c r="I171" s="230">
        <v>2</v>
      </c>
      <c r="J171" s="229" t="str">
        <f t="shared" si="62"/>
        <v>Distribuidores Regionales</v>
      </c>
      <c r="K171" s="260">
        <f t="shared" si="63"/>
        <v>2.5750000000000002</v>
      </c>
      <c r="L171" s="234">
        <f t="shared" si="87"/>
        <v>51.005000000000003</v>
      </c>
      <c r="M171" s="233"/>
      <c r="N171" s="233"/>
      <c r="O171" s="233"/>
      <c r="P171" s="260">
        <f t="shared" si="64"/>
        <v>0</v>
      </c>
      <c r="Q171" s="233">
        <v>1.54</v>
      </c>
      <c r="R171" s="233"/>
      <c r="S171" s="233"/>
      <c r="T171" s="260">
        <f t="shared" si="65"/>
        <v>1.54</v>
      </c>
      <c r="U171" s="233">
        <v>0.215</v>
      </c>
      <c r="V171" s="233">
        <v>0.82</v>
      </c>
      <c r="W171" s="233"/>
      <c r="X171" s="233">
        <f t="shared" si="66"/>
        <v>1.0349999999999999</v>
      </c>
      <c r="Y171" s="233"/>
      <c r="Z171" s="233"/>
      <c r="AA171" s="233"/>
      <c r="AB171" s="233">
        <f t="shared" si="67"/>
        <v>0</v>
      </c>
      <c r="AC171" s="233">
        <f t="shared" si="88"/>
        <v>2.5750000000000002</v>
      </c>
      <c r="AD171" s="233"/>
      <c r="AE171" s="233"/>
      <c r="AF171" s="233"/>
      <c r="AG171" s="233">
        <f t="shared" si="89"/>
        <v>0</v>
      </c>
      <c r="AH171" s="233"/>
      <c r="AI171" s="233"/>
      <c r="AJ171" s="233"/>
      <c r="AK171" s="233">
        <f t="shared" si="90"/>
        <v>0</v>
      </c>
      <c r="AL171" s="233"/>
      <c r="AM171" s="233"/>
      <c r="AN171" s="233"/>
      <c r="AO171" s="233">
        <f t="shared" si="71"/>
        <v>0</v>
      </c>
      <c r="AP171" s="233"/>
      <c r="AQ171" s="233"/>
      <c r="AR171" s="233"/>
      <c r="AS171" s="339">
        <f t="shared" si="72"/>
        <v>0</v>
      </c>
      <c r="AT171" s="233"/>
      <c r="AU171" s="233"/>
      <c r="AV171" s="233"/>
      <c r="AW171" s="260">
        <f t="shared" si="73"/>
        <v>0</v>
      </c>
      <c r="AX171" s="235" t="s">
        <v>1756</v>
      </c>
      <c r="AY171" s="236" t="s">
        <v>822</v>
      </c>
      <c r="AZ171" s="236" t="s">
        <v>193</v>
      </c>
      <c r="BA171" s="229" t="s">
        <v>1757</v>
      </c>
      <c r="BB171" s="231">
        <v>2</v>
      </c>
      <c r="BC171" s="231">
        <v>4</v>
      </c>
      <c r="BD171" s="237" t="str">
        <f t="shared" si="74"/>
        <v>Montañoso (Pendientes naturales del terreno mayores a 25%)</v>
      </c>
      <c r="BE171" s="231">
        <v>1</v>
      </c>
      <c r="BF171" s="237" t="str">
        <f>VLOOKUP(BE171,'Códigos 2'!$A$1:$B$12,2,FALSE)</f>
        <v xml:space="preserve"> Carpeta Asfáltica (CA)</v>
      </c>
      <c r="BG171" s="238">
        <v>2</v>
      </c>
      <c r="BH171" s="239">
        <v>5</v>
      </c>
      <c r="BI171" s="231">
        <v>0</v>
      </c>
      <c r="BJ171" s="231" t="str">
        <f t="shared" si="75"/>
        <v>No existe</v>
      </c>
      <c r="BK171" s="240">
        <v>0</v>
      </c>
      <c r="BL171" s="231">
        <v>35</v>
      </c>
      <c r="BM171" s="231"/>
      <c r="BN171" s="231">
        <v>1</v>
      </c>
      <c r="BO171" s="237" t="str">
        <f t="shared" si="76"/>
        <v>Alineamiento muy sinuoso en todo el tramo, condición que admite solamente una velocidad de circulación muy baja.</v>
      </c>
      <c r="BP171" s="231">
        <v>1</v>
      </c>
      <c r="BQ171" s="237" t="str">
        <f t="shared" si="77"/>
        <v xml:space="preserve">Pendientes sostenidas en exceso del 7% en casi todo el tramo. </v>
      </c>
      <c r="BR171" s="231">
        <v>1</v>
      </c>
      <c r="BS171" s="231">
        <v>0</v>
      </c>
      <c r="BT171" s="237" t="b">
        <f t="shared" si="85"/>
        <v>0</v>
      </c>
      <c r="BU171" s="231">
        <v>3</v>
      </c>
      <c r="BV171" s="237" t="str">
        <f t="shared" si="78"/>
        <v>El señalamiento es regular en cuanto a cantidad y ubicación, siendo notable la falta de algunas señales de precaución y de guía.</v>
      </c>
      <c r="BW171" s="231">
        <v>4</v>
      </c>
      <c r="BX171" s="237" t="str">
        <f t="shared" si="79"/>
        <v>La mayoría de las alcantarillas y cunetas aparentemente funcionan bien, pero existen indicaciones en algunos sitios de que el agua se estanca.</v>
      </c>
      <c r="BY171" s="231">
        <v>4</v>
      </c>
      <c r="BZ171" s="237" t="str">
        <f t="shared" si="80"/>
        <v>Superficie generalmente lisa, pero con unas pequeñas corrugaciones u otras irregularidades aisladas, o con baches pequeños superficiales.</v>
      </c>
      <c r="CA171" s="231">
        <v>4</v>
      </c>
      <c r="CB171" s="237" t="str">
        <f t="shared" si="81"/>
        <v>Existen huellas o corrugaciones que se derivan por debajo de la superficie de ruedo, pero que son aisladas y de poca extensión.</v>
      </c>
      <c r="CC171" s="231">
        <f t="shared" si="82"/>
        <v>0</v>
      </c>
      <c r="CD171" s="229" t="s">
        <v>1758</v>
      </c>
      <c r="CE171" s="229" t="s">
        <v>967</v>
      </c>
      <c r="CF171" s="270" t="s">
        <v>1759</v>
      </c>
    </row>
    <row r="172" spans="1:84" ht="69.95" customHeight="1" thickBot="1" x14ac:dyDescent="0.2">
      <c r="A172" s="217"/>
      <c r="B172" s="269">
        <v>11220</v>
      </c>
      <c r="C172" s="231">
        <v>1</v>
      </c>
      <c r="D172" s="231">
        <v>1</v>
      </c>
      <c r="E172" s="232" t="s">
        <v>489</v>
      </c>
      <c r="F172" s="231">
        <v>3</v>
      </c>
      <c r="G172" s="231">
        <v>209</v>
      </c>
      <c r="H172" s="230" t="str">
        <f t="shared" si="91"/>
        <v>Secundaria</v>
      </c>
      <c r="I172" s="230">
        <v>2</v>
      </c>
      <c r="J172" s="229" t="str">
        <f t="shared" si="62"/>
        <v>Distribuidores Regionales</v>
      </c>
      <c r="K172" s="260">
        <f t="shared" si="63"/>
        <v>3.1850000000000001</v>
      </c>
      <c r="L172" s="234">
        <f t="shared" si="87"/>
        <v>54.190000000000005</v>
      </c>
      <c r="M172" s="233"/>
      <c r="N172" s="233"/>
      <c r="O172" s="233"/>
      <c r="P172" s="260">
        <f t="shared" si="64"/>
        <v>0</v>
      </c>
      <c r="Q172" s="233"/>
      <c r="R172" s="233">
        <v>3.1850000000000001</v>
      </c>
      <c r="S172" s="233"/>
      <c r="T172" s="260">
        <f t="shared" si="65"/>
        <v>3.1850000000000001</v>
      </c>
      <c r="U172" s="233"/>
      <c r="V172" s="233"/>
      <c r="W172" s="233"/>
      <c r="X172" s="233">
        <f t="shared" si="66"/>
        <v>0</v>
      </c>
      <c r="Y172" s="233"/>
      <c r="Z172" s="233"/>
      <c r="AA172" s="233"/>
      <c r="AB172" s="233">
        <f t="shared" si="67"/>
        <v>0</v>
      </c>
      <c r="AC172" s="233">
        <f t="shared" si="88"/>
        <v>3.1850000000000001</v>
      </c>
      <c r="AD172" s="233"/>
      <c r="AE172" s="233"/>
      <c r="AF172" s="233"/>
      <c r="AG172" s="233">
        <f t="shared" si="89"/>
        <v>0</v>
      </c>
      <c r="AH172" s="233"/>
      <c r="AI172" s="233"/>
      <c r="AJ172" s="233"/>
      <c r="AK172" s="233">
        <f t="shared" si="90"/>
        <v>0</v>
      </c>
      <c r="AL172" s="233"/>
      <c r="AM172" s="233"/>
      <c r="AN172" s="233"/>
      <c r="AO172" s="233">
        <f t="shared" si="71"/>
        <v>0</v>
      </c>
      <c r="AP172" s="233"/>
      <c r="AQ172" s="233"/>
      <c r="AR172" s="233"/>
      <c r="AS172" s="339">
        <f t="shared" si="72"/>
        <v>0</v>
      </c>
      <c r="AT172" s="233"/>
      <c r="AU172" s="233"/>
      <c r="AV172" s="233"/>
      <c r="AW172" s="260">
        <f t="shared" si="73"/>
        <v>0</v>
      </c>
      <c r="AX172" s="235" t="s">
        <v>1761</v>
      </c>
      <c r="AY172" s="236" t="s">
        <v>822</v>
      </c>
      <c r="AZ172" s="236" t="s">
        <v>193</v>
      </c>
      <c r="BA172" s="229" t="s">
        <v>1604</v>
      </c>
      <c r="BB172" s="231">
        <v>0</v>
      </c>
      <c r="BC172" s="231">
        <v>3</v>
      </c>
      <c r="BD172" s="237" t="str">
        <f t="shared" si="74"/>
        <v>Muy Ondulado (Pendientes naturales del terreno entre 15 y 25%)</v>
      </c>
      <c r="BE172" s="231">
        <v>1</v>
      </c>
      <c r="BF172" s="237" t="str">
        <f>VLOOKUP(BE172,'Códigos 2'!$A$1:$B$12,2,FALSE)</f>
        <v xml:space="preserve"> Carpeta Asfáltica (CA)</v>
      </c>
      <c r="BG172" s="238">
        <v>2</v>
      </c>
      <c r="BH172" s="239">
        <v>5.7</v>
      </c>
      <c r="BI172" s="231">
        <v>0</v>
      </c>
      <c r="BJ172" s="231" t="str">
        <f t="shared" si="75"/>
        <v>No existe</v>
      </c>
      <c r="BK172" s="240">
        <v>0</v>
      </c>
      <c r="BL172" s="231">
        <v>40</v>
      </c>
      <c r="BM172" s="231">
        <v>979</v>
      </c>
      <c r="BN172" s="231">
        <v>2</v>
      </c>
      <c r="BO172" s="237" t="str">
        <f t="shared" si="76"/>
        <v>Curvas cerradas frecuentes y, por lo general, inconsistentes con el terreno y la clase de carretera.</v>
      </c>
      <c r="BP172" s="231">
        <v>2</v>
      </c>
      <c r="BQ172" s="237" t="str">
        <f t="shared" si="77"/>
        <v>Pendientes sostenidas entre 5 y 8% sobre una buena parte del tramo, condición que afecta en forma marcada la velocidad de recorrido y, cuando hay bastante tránsito, provoca frecuentes colas de vehículos detrás de los vehículos pesados.</v>
      </c>
      <c r="BR172" s="231">
        <v>1</v>
      </c>
      <c r="BS172" s="231">
        <v>0</v>
      </c>
      <c r="BT172" s="237" t="b">
        <f t="shared" si="85"/>
        <v>0</v>
      </c>
      <c r="BU172" s="231">
        <v>3</v>
      </c>
      <c r="BV172" s="237" t="str">
        <f t="shared" si="78"/>
        <v>El señalamiento es regular en cuanto a cantidad y ubicación, siendo notable la falta de algunas señales de precaución y de guía.</v>
      </c>
      <c r="BW172" s="231">
        <v>4</v>
      </c>
      <c r="BX172" s="237" t="str">
        <f t="shared" si="79"/>
        <v>La mayoría de las alcantarillas y cunetas aparentemente funcionan bien, pero existen indicaciones en algunos sitios de que el agua se estanca.</v>
      </c>
      <c r="BY172" s="231">
        <v>3</v>
      </c>
      <c r="BZ172" s="237" t="str">
        <f t="shared" si="80"/>
        <v>Superficie con frecuentes baches o irregularidades .</v>
      </c>
      <c r="CA172" s="231">
        <v>5</v>
      </c>
      <c r="CB172" s="237" t="str">
        <f t="shared" si="81"/>
        <v>No existen evidencias de fallas en la estructura del pavimento, con la posible excepción de algunas en la superficie de ruedo.</v>
      </c>
      <c r="CC172" s="231">
        <f t="shared" si="82"/>
        <v>1.1381119750000002</v>
      </c>
      <c r="CD172" s="229"/>
      <c r="CE172" s="229"/>
      <c r="CF172" s="270"/>
    </row>
    <row r="173" spans="1:84" ht="69.95" customHeight="1" thickBot="1" x14ac:dyDescent="0.2">
      <c r="A173" s="217"/>
      <c r="B173" s="269">
        <v>11230</v>
      </c>
      <c r="C173" s="231">
        <v>1</v>
      </c>
      <c r="D173" s="231">
        <v>1</v>
      </c>
      <c r="E173" s="232" t="s">
        <v>1220</v>
      </c>
      <c r="F173" s="231">
        <v>1</v>
      </c>
      <c r="G173" s="231">
        <v>137</v>
      </c>
      <c r="H173" s="230" t="str">
        <f t="shared" si="91"/>
        <v>Secundaria</v>
      </c>
      <c r="I173" s="230">
        <v>3</v>
      </c>
      <c r="J173" s="229" t="str">
        <f t="shared" si="62"/>
        <v>Conectores de Integración Territorial</v>
      </c>
      <c r="K173" s="260">
        <f t="shared" si="63"/>
        <v>5.7750000000000004</v>
      </c>
      <c r="L173" s="234">
        <f t="shared" si="87"/>
        <v>59.965000000000003</v>
      </c>
      <c r="M173" s="233"/>
      <c r="N173" s="233"/>
      <c r="O173" s="233"/>
      <c r="P173" s="260">
        <f t="shared" si="64"/>
        <v>0</v>
      </c>
      <c r="Q173" s="233"/>
      <c r="R173" s="233"/>
      <c r="S173" s="233"/>
      <c r="T173" s="260">
        <f t="shared" si="65"/>
        <v>0</v>
      </c>
      <c r="U173" s="233">
        <v>5.7750000000000004</v>
      </c>
      <c r="V173" s="233"/>
      <c r="W173" s="233"/>
      <c r="X173" s="233">
        <f t="shared" si="66"/>
        <v>5.7750000000000004</v>
      </c>
      <c r="Y173" s="233"/>
      <c r="Z173" s="233"/>
      <c r="AA173" s="233"/>
      <c r="AB173" s="233">
        <f t="shared" si="67"/>
        <v>0</v>
      </c>
      <c r="AC173" s="233">
        <f t="shared" si="88"/>
        <v>5.7750000000000004</v>
      </c>
      <c r="AD173" s="233"/>
      <c r="AE173" s="233"/>
      <c r="AF173" s="233"/>
      <c r="AG173" s="233">
        <f t="shared" si="89"/>
        <v>0</v>
      </c>
      <c r="AH173" s="233"/>
      <c r="AI173" s="233"/>
      <c r="AJ173" s="233"/>
      <c r="AK173" s="233">
        <f t="shared" si="90"/>
        <v>0</v>
      </c>
      <c r="AL173" s="233"/>
      <c r="AM173" s="233"/>
      <c r="AN173" s="233"/>
      <c r="AO173" s="233">
        <f t="shared" si="71"/>
        <v>0</v>
      </c>
      <c r="AP173" s="233"/>
      <c r="AQ173" s="233"/>
      <c r="AR173" s="233"/>
      <c r="AS173" s="339">
        <f t="shared" si="72"/>
        <v>0</v>
      </c>
      <c r="AT173" s="233"/>
      <c r="AU173" s="233"/>
      <c r="AV173" s="233"/>
      <c r="AW173" s="260">
        <f t="shared" si="73"/>
        <v>0</v>
      </c>
      <c r="AX173" s="235" t="s">
        <v>1221</v>
      </c>
      <c r="AY173" s="236" t="s">
        <v>1216</v>
      </c>
      <c r="AZ173" s="236" t="s">
        <v>1211</v>
      </c>
      <c r="BA173" s="229" t="s">
        <v>1222</v>
      </c>
      <c r="BB173" s="231">
        <v>0</v>
      </c>
      <c r="BC173" s="231">
        <v>4</v>
      </c>
      <c r="BD173" s="237" t="str">
        <f t="shared" si="74"/>
        <v>Montañoso (Pendientes naturales del terreno mayores a 25%)</v>
      </c>
      <c r="BE173" s="231">
        <v>2</v>
      </c>
      <c r="BF173" s="237" t="str">
        <f>VLOOKUP(BE173,'Códigos 2'!$A$1:$B$12,2,FALSE)</f>
        <v xml:space="preserve">Tratamiento superficial múltiple (TSM) </v>
      </c>
      <c r="BG173" s="238">
        <v>2</v>
      </c>
      <c r="BH173" s="239">
        <v>6.3</v>
      </c>
      <c r="BI173" s="231">
        <v>0</v>
      </c>
      <c r="BJ173" s="231" t="str">
        <f t="shared" si="75"/>
        <v>No existe</v>
      </c>
      <c r="BK173" s="240">
        <v>0</v>
      </c>
      <c r="BL173" s="231">
        <v>40</v>
      </c>
      <c r="BM173" s="231"/>
      <c r="BN173" s="231">
        <v>3</v>
      </c>
      <c r="BO173" s="237" t="str">
        <f t="shared" si="76"/>
        <v>Alineamiento algo sinuoso, pero con curvas cerradas que son aparentes y consistentes con las gradientes y las demás características del camino y del terreno que se atraviesa.</v>
      </c>
      <c r="BP173" s="231">
        <v>1</v>
      </c>
      <c r="BQ173" s="237" t="str">
        <f t="shared" si="77"/>
        <v xml:space="preserve">Pendientes sostenidas en exceso del 7% en casi todo el tramo. </v>
      </c>
      <c r="BR173" s="231">
        <v>1</v>
      </c>
      <c r="BS173" s="231">
        <v>0</v>
      </c>
      <c r="BT173" s="237" t="b">
        <f t="shared" si="85"/>
        <v>0</v>
      </c>
      <c r="BU173" s="231">
        <v>3</v>
      </c>
      <c r="BV173" s="237" t="str">
        <f t="shared" si="78"/>
        <v>El señalamiento es regular en cuanto a cantidad y ubicación, siendo notable la falta de algunas señales de precaución y de guía.</v>
      </c>
      <c r="BW173" s="231">
        <v>5</v>
      </c>
      <c r="BX173" s="237" t="str">
        <f t="shared" si="79"/>
        <v>Todas las alcantarillas y cunetas están bastante limpias y funcionan debidamente.</v>
      </c>
      <c r="BY173" s="231">
        <v>5</v>
      </c>
      <c r="BZ173" s="237" t="str">
        <f t="shared" si="80"/>
        <v>Superficie lisa, sin baches ni irregularidades notables.</v>
      </c>
      <c r="CA173" s="231">
        <v>5</v>
      </c>
      <c r="CB173" s="237" t="str">
        <f t="shared" si="81"/>
        <v>No existen evidencias de fallas en la estructura del pavimento, con la posible excepción de algunas en la superficie de ruedo.</v>
      </c>
      <c r="CC173" s="231">
        <f t="shared" si="82"/>
        <v>0</v>
      </c>
      <c r="CD173" s="229"/>
      <c r="CE173" s="229"/>
      <c r="CF173" s="270"/>
    </row>
    <row r="174" spans="1:84" ht="69.95" customHeight="1" thickBot="1" x14ac:dyDescent="0.2">
      <c r="A174" s="217"/>
      <c r="B174" s="269">
        <v>11240</v>
      </c>
      <c r="C174" s="231">
        <v>1</v>
      </c>
      <c r="D174" s="231">
        <v>1</v>
      </c>
      <c r="E174" s="232">
        <v>4</v>
      </c>
      <c r="F174" s="231"/>
      <c r="G174" s="231">
        <v>319</v>
      </c>
      <c r="H174" s="230" t="str">
        <f t="shared" si="91"/>
        <v>Terciaria</v>
      </c>
      <c r="I174" s="230">
        <v>3</v>
      </c>
      <c r="J174" s="229" t="str">
        <f t="shared" si="62"/>
        <v>Conectores de Integración Territorial</v>
      </c>
      <c r="K174" s="260">
        <f t="shared" si="63"/>
        <v>8.6850000000000005</v>
      </c>
      <c r="L174" s="234">
        <f t="shared" si="87"/>
        <v>68.650000000000006</v>
      </c>
      <c r="M174" s="233"/>
      <c r="N174" s="233"/>
      <c r="O174" s="233"/>
      <c r="P174" s="260">
        <f t="shared" si="64"/>
        <v>0</v>
      </c>
      <c r="Q174" s="233"/>
      <c r="R174" s="233"/>
      <c r="S174" s="233"/>
      <c r="T174" s="260">
        <f t="shared" si="65"/>
        <v>0</v>
      </c>
      <c r="U174" s="233"/>
      <c r="V174" s="233"/>
      <c r="W174" s="233"/>
      <c r="X174" s="233">
        <f t="shared" si="66"/>
        <v>0</v>
      </c>
      <c r="Y174" s="233"/>
      <c r="Z174" s="233"/>
      <c r="AA174" s="233"/>
      <c r="AB174" s="233">
        <f t="shared" si="67"/>
        <v>0</v>
      </c>
      <c r="AC174" s="233">
        <f t="shared" si="88"/>
        <v>0</v>
      </c>
      <c r="AD174" s="233"/>
      <c r="AE174" s="233">
        <v>8.6850000000000005</v>
      </c>
      <c r="AF174" s="233"/>
      <c r="AG174" s="233">
        <f t="shared" si="89"/>
        <v>8.6850000000000005</v>
      </c>
      <c r="AH174" s="233"/>
      <c r="AI174" s="233"/>
      <c r="AJ174" s="233"/>
      <c r="AK174" s="233">
        <f t="shared" si="90"/>
        <v>0</v>
      </c>
      <c r="AL174" s="233"/>
      <c r="AM174" s="233"/>
      <c r="AN174" s="233"/>
      <c r="AO174" s="233">
        <f t="shared" si="71"/>
        <v>0</v>
      </c>
      <c r="AP174" s="233"/>
      <c r="AQ174" s="233"/>
      <c r="AR174" s="233"/>
      <c r="AS174" s="339">
        <f t="shared" si="72"/>
        <v>0</v>
      </c>
      <c r="AT174" s="233"/>
      <c r="AU174" s="233"/>
      <c r="AV174" s="233"/>
      <c r="AW174" s="260">
        <f t="shared" si="73"/>
        <v>0</v>
      </c>
      <c r="AX174" s="235" t="s">
        <v>2427</v>
      </c>
      <c r="AY174" s="236" t="s">
        <v>2416</v>
      </c>
      <c r="AZ174" s="236"/>
      <c r="BA174" s="229" t="s">
        <v>945</v>
      </c>
      <c r="BB174" s="231">
        <v>0</v>
      </c>
      <c r="BC174" s="231">
        <v>4</v>
      </c>
      <c r="BD174" s="237" t="str">
        <f t="shared" si="74"/>
        <v>Montañoso (Pendientes naturales del terreno mayores a 25%)</v>
      </c>
      <c r="BE174" s="231">
        <v>4</v>
      </c>
      <c r="BF174" s="237" t="str">
        <f>VLOOKUP(BE174,'Códigos 2'!$A$1:$B$12,2,FALSE)</f>
        <v>Lastre o grava</v>
      </c>
      <c r="BG174" s="238">
        <v>1</v>
      </c>
      <c r="BH174" s="239">
        <v>4.5</v>
      </c>
      <c r="BI174" s="231">
        <v>0</v>
      </c>
      <c r="BJ174" s="231" t="str">
        <f t="shared" si="75"/>
        <v>No existe</v>
      </c>
      <c r="BK174" s="240">
        <v>0</v>
      </c>
      <c r="BL174" s="231">
        <v>35</v>
      </c>
      <c r="BM174" s="231">
        <v>60</v>
      </c>
      <c r="BN174" s="231">
        <v>3</v>
      </c>
      <c r="BO174" s="237" t="str">
        <f t="shared" si="76"/>
        <v>Alineamiento algo sinuoso, pero con curvas cerradas que son aparentes y consistentes con las gradientes y las demás características del camino y del terreno que se atraviesa.</v>
      </c>
      <c r="BP174" s="231">
        <v>1</v>
      </c>
      <c r="BQ174" s="237" t="str">
        <f t="shared" si="77"/>
        <v xml:space="preserve">Pendientes sostenidas en exceso del 7% en casi todo el tramo. </v>
      </c>
      <c r="BR174" s="231">
        <v>1</v>
      </c>
      <c r="BS174" s="231">
        <v>0</v>
      </c>
      <c r="BT174" s="237" t="b">
        <f t="shared" si="85"/>
        <v>0</v>
      </c>
      <c r="BU174" s="231">
        <v>2</v>
      </c>
      <c r="BV174" s="237" t="str">
        <f t="shared" si="78"/>
        <v>Existen muy pocas señales</v>
      </c>
      <c r="BW174" s="231">
        <v>3</v>
      </c>
      <c r="BX174" s="237" t="str">
        <f t="shared" si="79"/>
        <v>Parece que algunas alcantarillas o cunetas no tienen capacidad hidráulica suficiente, por la erosión o socavación aparente.</v>
      </c>
      <c r="BY174" s="231">
        <v>3</v>
      </c>
      <c r="BZ174" s="237" t="str">
        <f t="shared" si="80"/>
        <v>Superficie con frecuentes baches o irregularidades .</v>
      </c>
      <c r="CA174" s="231">
        <v>4</v>
      </c>
      <c r="CB174" s="237" t="str">
        <f t="shared" si="81"/>
        <v>Existen huellas o corrugaciones que se derivan por debajo de la superficie de ruedo, pero que son aisladas y de poca extensión.</v>
      </c>
      <c r="CC174" s="231">
        <f t="shared" si="82"/>
        <v>0.1902015</v>
      </c>
      <c r="CD174" s="229"/>
      <c r="CE174" s="229"/>
      <c r="CF174" s="270" t="s">
        <v>2428</v>
      </c>
    </row>
    <row r="175" spans="1:84" ht="69.95" customHeight="1" thickBot="1" x14ac:dyDescent="0.2">
      <c r="A175" s="217"/>
      <c r="B175" s="269">
        <v>11250</v>
      </c>
      <c r="C175" s="231">
        <v>1</v>
      </c>
      <c r="D175" s="231">
        <v>1</v>
      </c>
      <c r="E175" s="232">
        <v>4</v>
      </c>
      <c r="F175" s="231">
        <v>7</v>
      </c>
      <c r="G175" s="231">
        <v>136</v>
      </c>
      <c r="H175" s="230" t="str">
        <f t="shared" si="91"/>
        <v>Secundaria</v>
      </c>
      <c r="I175" s="230">
        <v>4</v>
      </c>
      <c r="J175" s="229" t="str">
        <f t="shared" si="62"/>
        <v>Red Básica de Accesso</v>
      </c>
      <c r="K175" s="260">
        <f t="shared" si="63"/>
        <v>8.5500000000000007</v>
      </c>
      <c r="L175" s="234">
        <f t="shared" si="87"/>
        <v>77.2</v>
      </c>
      <c r="M175" s="233"/>
      <c r="N175" s="233"/>
      <c r="O175" s="233"/>
      <c r="P175" s="260">
        <f t="shared" si="64"/>
        <v>0</v>
      </c>
      <c r="Q175" s="233"/>
      <c r="R175" s="233">
        <v>0.38500000000000001</v>
      </c>
      <c r="S175" s="233"/>
      <c r="T175" s="260">
        <f t="shared" si="65"/>
        <v>0.38500000000000001</v>
      </c>
      <c r="U175" s="233">
        <v>3.3050000000000002</v>
      </c>
      <c r="V175" s="233">
        <v>4.3899999999999997</v>
      </c>
      <c r="W175" s="233"/>
      <c r="X175" s="233">
        <f t="shared" si="66"/>
        <v>7.6950000000000003</v>
      </c>
      <c r="Y175" s="233"/>
      <c r="Z175" s="233"/>
      <c r="AA175" s="233"/>
      <c r="AB175" s="233">
        <f t="shared" si="67"/>
        <v>0</v>
      </c>
      <c r="AC175" s="233">
        <f t="shared" si="88"/>
        <v>8.08</v>
      </c>
      <c r="AD175" s="233"/>
      <c r="AE175" s="233">
        <v>0.47</v>
      </c>
      <c r="AF175" s="233"/>
      <c r="AG175" s="233">
        <f t="shared" si="89"/>
        <v>0.47</v>
      </c>
      <c r="AH175" s="233"/>
      <c r="AI175" s="233"/>
      <c r="AJ175" s="233"/>
      <c r="AK175" s="233">
        <f t="shared" si="90"/>
        <v>0</v>
      </c>
      <c r="AL175" s="233"/>
      <c r="AM175" s="233"/>
      <c r="AN175" s="233"/>
      <c r="AO175" s="233">
        <f t="shared" si="71"/>
        <v>0</v>
      </c>
      <c r="AP175" s="233"/>
      <c r="AQ175" s="233"/>
      <c r="AR175" s="233"/>
      <c r="AS175" s="339">
        <f t="shared" si="72"/>
        <v>0</v>
      </c>
      <c r="AT175" s="233"/>
      <c r="AU175" s="233"/>
      <c r="AV175" s="233"/>
      <c r="AW175" s="260">
        <f t="shared" si="73"/>
        <v>0</v>
      </c>
      <c r="AX175" s="235" t="s">
        <v>1207</v>
      </c>
      <c r="AY175" s="236" t="s">
        <v>1208</v>
      </c>
      <c r="AZ175" s="236" t="s">
        <v>458</v>
      </c>
      <c r="BA175" s="229" t="s">
        <v>1206</v>
      </c>
      <c r="BB175" s="231">
        <v>0</v>
      </c>
      <c r="BC175" s="231">
        <v>3</v>
      </c>
      <c r="BD175" s="237" t="str">
        <f t="shared" si="74"/>
        <v>Muy Ondulado (Pendientes naturales del terreno entre 15 y 25%)</v>
      </c>
      <c r="BE175" s="231">
        <v>2</v>
      </c>
      <c r="BF175" s="237" t="str">
        <f>VLOOKUP(BE175,'Códigos 2'!$A$1:$B$12,2,FALSE)</f>
        <v xml:space="preserve">Tratamiento superficial múltiple (TSM) </v>
      </c>
      <c r="BG175" s="238">
        <v>2</v>
      </c>
      <c r="BH175" s="239">
        <v>5.8</v>
      </c>
      <c r="BI175" s="231">
        <v>0</v>
      </c>
      <c r="BJ175" s="231" t="str">
        <f t="shared" si="75"/>
        <v>No existe</v>
      </c>
      <c r="BK175" s="240">
        <v>0</v>
      </c>
      <c r="BL175" s="231">
        <v>35</v>
      </c>
      <c r="BM175" s="231"/>
      <c r="BN175" s="231">
        <v>3</v>
      </c>
      <c r="BO175" s="237" t="str">
        <f t="shared" si="76"/>
        <v>Alineamiento algo sinuoso, pero con curvas cerradas que son aparentes y consistentes con las gradientes y las demás características del camino y del terreno que se atraviesa.</v>
      </c>
      <c r="BP175" s="231">
        <v>1</v>
      </c>
      <c r="BQ175" s="237" t="str">
        <f t="shared" si="77"/>
        <v xml:space="preserve">Pendientes sostenidas en exceso del 7% en casi todo el tramo. </v>
      </c>
      <c r="BR175" s="231">
        <v>1</v>
      </c>
      <c r="BS175" s="231">
        <v>0</v>
      </c>
      <c r="BT175" s="237" t="b">
        <f t="shared" si="85"/>
        <v>0</v>
      </c>
      <c r="BU175" s="231">
        <v>2</v>
      </c>
      <c r="BV175" s="237" t="str">
        <f t="shared" si="78"/>
        <v>Existen muy pocas señales</v>
      </c>
      <c r="BW175" s="231">
        <v>3</v>
      </c>
      <c r="BX175" s="237" t="str">
        <f t="shared" si="79"/>
        <v>Parece que algunas alcantarillas o cunetas no tienen capacidad hidráulica suficiente, por la erosión o socavación aparente.</v>
      </c>
      <c r="BY175" s="231">
        <v>3</v>
      </c>
      <c r="BZ175" s="237" t="str">
        <f t="shared" si="80"/>
        <v>Superficie con frecuentes baches o irregularidades .</v>
      </c>
      <c r="CA175" s="231">
        <v>4</v>
      </c>
      <c r="CB175" s="237" t="str">
        <f t="shared" si="81"/>
        <v>Existen huellas o corrugaciones que se derivan por debajo de la superficie de ruedo, pero que son aisladas y de poca extensión.</v>
      </c>
      <c r="CC175" s="231">
        <f t="shared" si="82"/>
        <v>0</v>
      </c>
      <c r="CD175" s="229"/>
      <c r="CE175" s="229"/>
      <c r="CF175" s="270"/>
    </row>
    <row r="176" spans="1:84" ht="69.95" customHeight="1" thickBot="1" x14ac:dyDescent="0.2">
      <c r="A176" s="217"/>
      <c r="B176" s="269">
        <v>11260</v>
      </c>
      <c r="C176" s="231">
        <v>1</v>
      </c>
      <c r="D176" s="231">
        <v>1</v>
      </c>
      <c r="E176" s="232" t="s">
        <v>1220</v>
      </c>
      <c r="F176" s="231">
        <v>5</v>
      </c>
      <c r="G176" s="231">
        <v>324</v>
      </c>
      <c r="H176" s="230" t="str">
        <f>IF(G176&lt;100,"Primaria",IF(AND(G169&gt;39,G169&lt;300),"Secundaria",IF(AND(G169&gt;299),"Terciaria")))</f>
        <v>Secundaria</v>
      </c>
      <c r="I176" s="230">
        <v>4</v>
      </c>
      <c r="J176" s="229" t="str">
        <f t="shared" si="62"/>
        <v>Red Básica de Accesso</v>
      </c>
      <c r="K176" s="260">
        <f t="shared" si="63"/>
        <v>7.55</v>
      </c>
      <c r="L176" s="234">
        <f t="shared" si="87"/>
        <v>84.75</v>
      </c>
      <c r="M176" s="233"/>
      <c r="N176" s="233"/>
      <c r="O176" s="233"/>
      <c r="P176" s="260">
        <f t="shared" si="64"/>
        <v>0</v>
      </c>
      <c r="Q176" s="233"/>
      <c r="R176" s="233"/>
      <c r="S176" s="233"/>
      <c r="T176" s="260">
        <f t="shared" si="65"/>
        <v>0</v>
      </c>
      <c r="U176" s="233"/>
      <c r="V176" s="233"/>
      <c r="W176" s="233"/>
      <c r="X176" s="233">
        <f t="shared" si="66"/>
        <v>0</v>
      </c>
      <c r="Y176" s="233"/>
      <c r="Z176" s="233"/>
      <c r="AA176" s="233"/>
      <c r="AB176" s="233">
        <f t="shared" si="67"/>
        <v>0</v>
      </c>
      <c r="AC176" s="233">
        <f t="shared" si="88"/>
        <v>0</v>
      </c>
      <c r="AD176" s="233"/>
      <c r="AE176" s="233"/>
      <c r="AF176" s="233">
        <v>7.55</v>
      </c>
      <c r="AG176" s="233">
        <f t="shared" si="89"/>
        <v>7.55</v>
      </c>
      <c r="AH176" s="233"/>
      <c r="AI176" s="233"/>
      <c r="AJ176" s="233"/>
      <c r="AK176" s="233">
        <f t="shared" si="90"/>
        <v>0</v>
      </c>
      <c r="AL176" s="233"/>
      <c r="AM176" s="233"/>
      <c r="AN176" s="233"/>
      <c r="AO176" s="233">
        <f t="shared" si="71"/>
        <v>0</v>
      </c>
      <c r="AP176" s="233"/>
      <c r="AQ176" s="233"/>
      <c r="AR176" s="233"/>
      <c r="AS176" s="339">
        <f t="shared" si="72"/>
        <v>0</v>
      </c>
      <c r="AT176" s="233"/>
      <c r="AU176" s="233"/>
      <c r="AV176" s="233"/>
      <c r="AW176" s="260">
        <f t="shared" si="73"/>
        <v>0</v>
      </c>
      <c r="AX176" s="235" t="s">
        <v>2458</v>
      </c>
      <c r="AY176" s="236" t="s">
        <v>250</v>
      </c>
      <c r="AZ176" s="236" t="s">
        <v>1231</v>
      </c>
      <c r="BA176" s="229" t="s">
        <v>2459</v>
      </c>
      <c r="BB176" s="231">
        <v>1</v>
      </c>
      <c r="BC176" s="231">
        <v>4</v>
      </c>
      <c r="BD176" s="237" t="str">
        <f t="shared" si="74"/>
        <v>Montañoso (Pendientes naturales del terreno mayores a 25%)</v>
      </c>
      <c r="BE176" s="231">
        <v>4</v>
      </c>
      <c r="BF176" s="237" t="str">
        <f>VLOOKUP(BE176,'Códigos 2'!$A$1:$B$12,2,FALSE)</f>
        <v>Lastre o grava</v>
      </c>
      <c r="BG176" s="238">
        <v>1</v>
      </c>
      <c r="BH176" s="239">
        <v>3.5</v>
      </c>
      <c r="BI176" s="231">
        <v>0</v>
      </c>
      <c r="BJ176" s="231" t="str">
        <f t="shared" si="75"/>
        <v>No existe</v>
      </c>
      <c r="BK176" s="240">
        <v>0</v>
      </c>
      <c r="BL176" s="231">
        <v>15</v>
      </c>
      <c r="BM176" s="231">
        <v>0</v>
      </c>
      <c r="BN176" s="231">
        <v>2</v>
      </c>
      <c r="BO176" s="237" t="str">
        <f t="shared" si="76"/>
        <v>Curvas cerradas frecuentes y, por lo general, inconsistentes con el terreno y la clase de carretera.</v>
      </c>
      <c r="BP176" s="231">
        <v>1</v>
      </c>
      <c r="BQ176" s="237" t="str">
        <f t="shared" si="77"/>
        <v xml:space="preserve">Pendientes sostenidas en exceso del 7% en casi todo el tramo. </v>
      </c>
      <c r="BR176" s="231">
        <v>1</v>
      </c>
      <c r="BS176" s="231">
        <v>0</v>
      </c>
      <c r="BT176" s="237" t="b">
        <f t="shared" si="85"/>
        <v>0</v>
      </c>
      <c r="BU176" s="231">
        <v>1</v>
      </c>
      <c r="BV176" s="237" t="str">
        <f t="shared" si="78"/>
        <v>No existen señales o son tan inadecuadas, que no proveen información útil al conductor.</v>
      </c>
      <c r="BW176" s="231">
        <v>3</v>
      </c>
      <c r="BX176" s="237" t="str">
        <f t="shared" si="79"/>
        <v>Parece que algunas alcantarillas o cunetas no tienen capacidad hidráulica suficiente, por la erosión o socavación aparente.</v>
      </c>
      <c r="BY176" s="231">
        <v>2</v>
      </c>
      <c r="BZ176" s="237" t="str">
        <f t="shared" si="80"/>
        <v>Superficie muy irregular o con baches extensos y frecuentes (o material suelto, en caso de superficies no pavimentadas).</v>
      </c>
      <c r="CA176" s="231">
        <v>3</v>
      </c>
      <c r="CB176" s="237" t="str">
        <f t="shared" si="81"/>
        <v>Existen deformaciones u otras fallas de consideración sobre una buena parte de la subsección y, aunque no son extensas todavía, parece que siguen extendiéndose.</v>
      </c>
      <c r="CC176" s="231">
        <f t="shared" si="82"/>
        <v>0</v>
      </c>
      <c r="CD176" s="229"/>
      <c r="CE176" s="229"/>
      <c r="CF176" s="270"/>
    </row>
    <row r="177" spans="1:84" ht="69.95" customHeight="1" thickBot="1" x14ac:dyDescent="0.2">
      <c r="A177" s="217"/>
      <c r="B177" s="269">
        <v>11270</v>
      </c>
      <c r="C177" s="231">
        <v>1</v>
      </c>
      <c r="D177" s="231">
        <v>1</v>
      </c>
      <c r="E177" s="232">
        <v>3</v>
      </c>
      <c r="F177" s="231">
        <v>8</v>
      </c>
      <c r="G177" s="231">
        <v>226</v>
      </c>
      <c r="H177" s="230" t="str">
        <f>IF(G177&lt;100,"Primaria",IF(AND(G177&gt;39,G177&lt;300),"Secundaria",IF(AND(G177&gt;299),"Terciaria")))</f>
        <v>Secundaria</v>
      </c>
      <c r="I177" s="230">
        <v>3</v>
      </c>
      <c r="J177" s="229" t="str">
        <f t="shared" si="62"/>
        <v>Conectores de Integración Territorial</v>
      </c>
      <c r="K177" s="260">
        <f t="shared" si="63"/>
        <v>0.51</v>
      </c>
      <c r="L177" s="234">
        <f>K177</f>
        <v>0.51</v>
      </c>
      <c r="M177" s="233"/>
      <c r="N177" s="233"/>
      <c r="O177" s="233"/>
      <c r="P177" s="260">
        <f t="shared" si="64"/>
        <v>0</v>
      </c>
      <c r="Q177" s="233"/>
      <c r="R177" s="233">
        <v>0.51</v>
      </c>
      <c r="S177" s="233"/>
      <c r="T177" s="260">
        <f t="shared" si="65"/>
        <v>0.51</v>
      </c>
      <c r="U177" s="233"/>
      <c r="V177" s="233"/>
      <c r="W177" s="233"/>
      <c r="X177" s="233">
        <f t="shared" si="66"/>
        <v>0</v>
      </c>
      <c r="Y177" s="233"/>
      <c r="Z177" s="233"/>
      <c r="AA177" s="233"/>
      <c r="AB177" s="233">
        <f t="shared" si="67"/>
        <v>0</v>
      </c>
      <c r="AC177" s="233">
        <f t="shared" si="88"/>
        <v>0.51</v>
      </c>
      <c r="AD177" s="233"/>
      <c r="AE177" s="233"/>
      <c r="AF177" s="233"/>
      <c r="AG177" s="233">
        <f t="shared" si="89"/>
        <v>0</v>
      </c>
      <c r="AH177" s="233"/>
      <c r="AI177" s="233"/>
      <c r="AJ177" s="233"/>
      <c r="AK177" s="233">
        <f t="shared" si="90"/>
        <v>0</v>
      </c>
      <c r="AL177" s="233"/>
      <c r="AM177" s="233"/>
      <c r="AN177" s="233"/>
      <c r="AO177" s="233">
        <f t="shared" si="71"/>
        <v>0</v>
      </c>
      <c r="AP177" s="233"/>
      <c r="AQ177" s="233"/>
      <c r="AR177" s="233"/>
      <c r="AS177" s="339">
        <f t="shared" si="72"/>
        <v>0</v>
      </c>
      <c r="AT177" s="233"/>
      <c r="AU177" s="233"/>
      <c r="AV177" s="233"/>
      <c r="AW177" s="260">
        <f t="shared" si="73"/>
        <v>0</v>
      </c>
      <c r="AX177" s="235" t="s">
        <v>1961</v>
      </c>
      <c r="AY177" s="236" t="s">
        <v>1962</v>
      </c>
      <c r="AZ177" s="236" t="s">
        <v>458</v>
      </c>
      <c r="BA177" s="229" t="s">
        <v>927</v>
      </c>
      <c r="BB177" s="231">
        <v>0</v>
      </c>
      <c r="BC177" s="231">
        <v>3</v>
      </c>
      <c r="BD177" s="237" t="str">
        <f t="shared" si="74"/>
        <v>Muy Ondulado (Pendientes naturales del terreno entre 15 y 25%)</v>
      </c>
      <c r="BE177" s="231">
        <v>1</v>
      </c>
      <c r="BF177" s="237" t="str">
        <f>VLOOKUP(BE177,'Códigos 2'!$A$1:$B$12,2,FALSE)</f>
        <v xml:space="preserve"> Carpeta Asfáltica (CA)</v>
      </c>
      <c r="BG177" s="238">
        <v>2</v>
      </c>
      <c r="BH177" s="239">
        <v>5.2</v>
      </c>
      <c r="BI177" s="231">
        <v>0</v>
      </c>
      <c r="BJ177" s="231" t="str">
        <f t="shared" si="75"/>
        <v>No existe</v>
      </c>
      <c r="BK177" s="240">
        <v>0</v>
      </c>
      <c r="BL177" s="231">
        <v>40</v>
      </c>
      <c r="BM177" s="231"/>
      <c r="BN177" s="231">
        <v>3</v>
      </c>
      <c r="BO177" s="237" t="str">
        <f t="shared" si="76"/>
        <v>Alineamiento algo sinuoso, pero con curvas cerradas que son aparentes y consistentes con las gradientes y las demás características del camino y del terreno que se atraviesa.</v>
      </c>
      <c r="BP177" s="231">
        <v>1</v>
      </c>
      <c r="BQ177" s="237" t="str">
        <f t="shared" si="77"/>
        <v xml:space="preserve">Pendientes sostenidas en exceso del 7% en casi todo el tramo. </v>
      </c>
      <c r="BR177" s="231">
        <v>1</v>
      </c>
      <c r="BS177" s="231">
        <v>0</v>
      </c>
      <c r="BT177" s="237" t="b">
        <f t="shared" si="85"/>
        <v>0</v>
      </c>
      <c r="BU177" s="231">
        <v>5</v>
      </c>
      <c r="BV177" s="237" t="str">
        <f t="shared" si="78"/>
        <v xml:space="preserve">Las señales son completamente adecuadas en número y ubicación, </v>
      </c>
      <c r="BW177" s="231">
        <v>5</v>
      </c>
      <c r="BX177" s="237" t="str">
        <f t="shared" si="79"/>
        <v>Todas las alcantarillas y cunetas están bastante limpias y funcionan debidamente.</v>
      </c>
      <c r="BY177" s="231">
        <v>3</v>
      </c>
      <c r="BZ177" s="237" t="str">
        <f t="shared" si="80"/>
        <v>Superficie con frecuentes baches o irregularidades .</v>
      </c>
      <c r="CA177" s="231">
        <v>5</v>
      </c>
      <c r="CB177" s="237" t="str">
        <f t="shared" si="81"/>
        <v>No existen evidencias de fallas en la estructura del pavimento, con la posible excepción de algunas en la superficie de ruedo.</v>
      </c>
      <c r="CC177" s="231">
        <f t="shared" si="82"/>
        <v>0</v>
      </c>
      <c r="CD177" s="229" t="s">
        <v>1963</v>
      </c>
      <c r="CE177" s="229" t="s">
        <v>1903</v>
      </c>
      <c r="CF177" s="270" t="s">
        <v>1964</v>
      </c>
    </row>
    <row r="178" spans="1:84" ht="69.95" customHeight="1" thickBot="1" x14ac:dyDescent="0.2">
      <c r="A178" s="217"/>
      <c r="B178" s="269">
        <v>11280</v>
      </c>
      <c r="C178" s="231">
        <v>1</v>
      </c>
      <c r="D178" s="231">
        <v>1</v>
      </c>
      <c r="E178" s="232">
        <v>3</v>
      </c>
      <c r="F178" s="231">
        <v>8</v>
      </c>
      <c r="G178" s="231">
        <v>226</v>
      </c>
      <c r="H178" s="230" t="str">
        <f>IF(G178&lt;100,"Primaria",IF(AND(G178&gt;39,G178&lt;300),"Secundaria",IF(AND(G178&gt;299),"Terciaria")))</f>
        <v>Secundaria</v>
      </c>
      <c r="I178" s="230">
        <v>3</v>
      </c>
      <c r="J178" s="229" t="str">
        <f t="shared" si="62"/>
        <v>Conectores de Integración Territorial</v>
      </c>
      <c r="K178" s="260">
        <f t="shared" si="63"/>
        <v>1.7250000000000001</v>
      </c>
      <c r="L178" s="234">
        <f t="shared" ref="L178:L184" si="92">L177+K178</f>
        <v>2.2350000000000003</v>
      </c>
      <c r="M178" s="233"/>
      <c r="N178" s="233"/>
      <c r="O178" s="233"/>
      <c r="P178" s="260">
        <f t="shared" si="64"/>
        <v>0</v>
      </c>
      <c r="Q178" s="233">
        <v>0.74</v>
      </c>
      <c r="R178" s="233"/>
      <c r="S178" s="233"/>
      <c r="T178" s="260">
        <f t="shared" si="65"/>
        <v>0.74</v>
      </c>
      <c r="U178" s="233"/>
      <c r="V178" s="233"/>
      <c r="W178" s="233">
        <v>0.98499999999999999</v>
      </c>
      <c r="X178" s="233">
        <f t="shared" si="66"/>
        <v>0.98499999999999999</v>
      </c>
      <c r="Y178" s="233"/>
      <c r="Z178" s="233"/>
      <c r="AA178" s="233"/>
      <c r="AB178" s="233">
        <f t="shared" si="67"/>
        <v>0</v>
      </c>
      <c r="AC178" s="233">
        <f t="shared" si="88"/>
        <v>1.7250000000000001</v>
      </c>
      <c r="AD178" s="233"/>
      <c r="AE178" s="233"/>
      <c r="AF178" s="233"/>
      <c r="AG178" s="233">
        <f t="shared" si="89"/>
        <v>0</v>
      </c>
      <c r="AH178" s="233"/>
      <c r="AI178" s="233"/>
      <c r="AJ178" s="233"/>
      <c r="AK178" s="233">
        <f t="shared" si="90"/>
        <v>0</v>
      </c>
      <c r="AL178" s="233"/>
      <c r="AM178" s="233"/>
      <c r="AN178" s="233"/>
      <c r="AO178" s="233">
        <f t="shared" si="71"/>
        <v>0</v>
      </c>
      <c r="AP178" s="233"/>
      <c r="AQ178" s="233"/>
      <c r="AR178" s="233"/>
      <c r="AS178" s="339">
        <f t="shared" si="72"/>
        <v>0</v>
      </c>
      <c r="AT178" s="233"/>
      <c r="AU178" s="233"/>
      <c r="AV178" s="233"/>
      <c r="AW178" s="260">
        <f t="shared" si="73"/>
        <v>0</v>
      </c>
      <c r="AX178" s="235" t="s">
        <v>1979</v>
      </c>
      <c r="AY178" s="236" t="s">
        <v>1962</v>
      </c>
      <c r="AZ178" s="236" t="s">
        <v>458</v>
      </c>
      <c r="BA178" s="229" t="s">
        <v>927</v>
      </c>
      <c r="BB178" s="231">
        <v>0</v>
      </c>
      <c r="BC178" s="231">
        <v>4</v>
      </c>
      <c r="BD178" s="237" t="str">
        <f t="shared" si="74"/>
        <v>Montañoso (Pendientes naturales del terreno mayores a 25%)</v>
      </c>
      <c r="BE178" s="231">
        <v>2</v>
      </c>
      <c r="BF178" s="237" t="str">
        <f>VLOOKUP(BE178,'Códigos 2'!$A$1:$B$12,2,FALSE)</f>
        <v xml:space="preserve">Tratamiento superficial múltiple (TSM) </v>
      </c>
      <c r="BG178" s="238">
        <v>2</v>
      </c>
      <c r="BH178" s="239">
        <v>8.1999999999999993</v>
      </c>
      <c r="BI178" s="231">
        <v>0</v>
      </c>
      <c r="BJ178" s="231" t="str">
        <f t="shared" si="75"/>
        <v>No existe</v>
      </c>
      <c r="BK178" s="240">
        <v>0</v>
      </c>
      <c r="BL178" s="231">
        <v>35</v>
      </c>
      <c r="BM178" s="231">
        <v>1041</v>
      </c>
      <c r="BN178" s="231">
        <v>2</v>
      </c>
      <c r="BO178" s="237" t="str">
        <f t="shared" si="76"/>
        <v>Curvas cerradas frecuentes y, por lo general, inconsistentes con el terreno y la clase de carretera.</v>
      </c>
      <c r="BP178" s="231">
        <v>1</v>
      </c>
      <c r="BQ178" s="237" t="str">
        <f t="shared" si="77"/>
        <v xml:space="preserve">Pendientes sostenidas en exceso del 7% en casi todo el tramo. </v>
      </c>
      <c r="BR178" s="231">
        <v>1</v>
      </c>
      <c r="BS178" s="231">
        <v>0</v>
      </c>
      <c r="BT178" s="237" t="b">
        <f t="shared" si="85"/>
        <v>0</v>
      </c>
      <c r="BU178" s="231">
        <v>4</v>
      </c>
      <c r="BV178" s="237" t="str">
        <f t="shared" si="78"/>
        <v>El señalamiento es bastante completo, faltando solamente algunas señales de guía para los usuarios que no conocen la ruta.</v>
      </c>
      <c r="BW178" s="231">
        <v>5</v>
      </c>
      <c r="BX178" s="237" t="str">
        <f t="shared" si="79"/>
        <v>Todas las alcantarillas y cunetas están bastante limpias y funcionan debidamente.</v>
      </c>
      <c r="BY178" s="231">
        <v>3</v>
      </c>
      <c r="BZ178" s="237" t="str">
        <f t="shared" si="80"/>
        <v>Superficie con frecuentes baches o irregularidades .</v>
      </c>
      <c r="CA178" s="231">
        <v>5</v>
      </c>
      <c r="CB178" s="237" t="str">
        <f t="shared" si="81"/>
        <v>No existen evidencias de fallas en la estructura del pavimento, con la posible excepción de algunas en la superficie de ruedo.</v>
      </c>
      <c r="CC178" s="231">
        <f t="shared" si="82"/>
        <v>0.65543962499999997</v>
      </c>
      <c r="CD178" s="229"/>
      <c r="CE178" s="229"/>
      <c r="CF178" s="270" t="s">
        <v>1980</v>
      </c>
    </row>
    <row r="179" spans="1:84" ht="69.95" customHeight="1" thickBot="1" x14ac:dyDescent="0.2">
      <c r="A179" s="217"/>
      <c r="B179" s="269">
        <v>11300</v>
      </c>
      <c r="C179" s="231">
        <v>1</v>
      </c>
      <c r="D179" s="231">
        <v>1</v>
      </c>
      <c r="E179" s="232">
        <v>6</v>
      </c>
      <c r="F179" s="231">
        <v>1</v>
      </c>
      <c r="G179" s="231">
        <v>217</v>
      </c>
      <c r="H179" s="230" t="str">
        <f>IF(G179&lt;100,"Primaria",IF(AND(G179&gt;39,G179&lt;300),"Secundaria",IF(AND(G179&gt;299),"Terciaria")))</f>
        <v>Secundaria</v>
      </c>
      <c r="I179" s="230">
        <v>4</v>
      </c>
      <c r="J179" s="229" t="str">
        <f t="shared" si="62"/>
        <v>Red Básica de Accesso</v>
      </c>
      <c r="K179" s="260">
        <f t="shared" si="63"/>
        <v>1.155</v>
      </c>
      <c r="L179" s="234">
        <f t="shared" si="92"/>
        <v>3.3900000000000006</v>
      </c>
      <c r="M179" s="233"/>
      <c r="N179" s="233"/>
      <c r="O179" s="233"/>
      <c r="P179" s="260">
        <f t="shared" si="64"/>
        <v>0</v>
      </c>
      <c r="Q179" s="233">
        <v>1.155</v>
      </c>
      <c r="R179" s="233"/>
      <c r="S179" s="233"/>
      <c r="T179" s="260">
        <f t="shared" si="65"/>
        <v>1.155</v>
      </c>
      <c r="U179" s="233"/>
      <c r="V179" s="233"/>
      <c r="W179" s="233"/>
      <c r="X179" s="233">
        <f t="shared" si="66"/>
        <v>0</v>
      </c>
      <c r="Y179" s="233"/>
      <c r="Z179" s="233"/>
      <c r="AA179" s="233"/>
      <c r="AB179" s="233">
        <f t="shared" si="67"/>
        <v>0</v>
      </c>
      <c r="AC179" s="233">
        <f t="shared" si="88"/>
        <v>1.155</v>
      </c>
      <c r="AD179" s="233"/>
      <c r="AE179" s="233"/>
      <c r="AF179" s="233"/>
      <c r="AG179" s="233">
        <f t="shared" si="89"/>
        <v>0</v>
      </c>
      <c r="AH179" s="233"/>
      <c r="AI179" s="233"/>
      <c r="AJ179" s="233"/>
      <c r="AK179" s="233">
        <f t="shared" si="90"/>
        <v>0</v>
      </c>
      <c r="AL179" s="233"/>
      <c r="AM179" s="233"/>
      <c r="AN179" s="233"/>
      <c r="AO179" s="233">
        <f t="shared" si="71"/>
        <v>0</v>
      </c>
      <c r="AP179" s="233"/>
      <c r="AQ179" s="233"/>
      <c r="AR179" s="233"/>
      <c r="AS179" s="339">
        <f t="shared" si="72"/>
        <v>0</v>
      </c>
      <c r="AT179" s="233"/>
      <c r="AU179" s="233"/>
      <c r="AV179" s="233"/>
      <c r="AW179" s="260">
        <f t="shared" si="73"/>
        <v>0</v>
      </c>
      <c r="AX179" s="235" t="s">
        <v>1838</v>
      </c>
      <c r="AY179" s="236" t="s">
        <v>71</v>
      </c>
      <c r="AZ179" s="236" t="s">
        <v>1057</v>
      </c>
      <c r="BA179" s="229" t="s">
        <v>1839</v>
      </c>
      <c r="BB179" s="231">
        <v>0</v>
      </c>
      <c r="BC179" s="231">
        <v>3</v>
      </c>
      <c r="BD179" s="237" t="str">
        <f t="shared" si="74"/>
        <v>Muy Ondulado (Pendientes naturales del terreno entre 15 y 25%)</v>
      </c>
      <c r="BE179" s="231">
        <v>1</v>
      </c>
      <c r="BF179" s="237" t="str">
        <f>VLOOKUP(BE179,'Códigos 2'!$A$1:$B$12,2,FALSE)</f>
        <v xml:space="preserve"> Carpeta Asfáltica (CA)</v>
      </c>
      <c r="BG179" s="238">
        <v>2</v>
      </c>
      <c r="BH179" s="239">
        <v>6.5</v>
      </c>
      <c r="BI179" s="231">
        <v>0</v>
      </c>
      <c r="BJ179" s="231" t="str">
        <f t="shared" si="75"/>
        <v>No existe</v>
      </c>
      <c r="BK179" s="240">
        <v>0</v>
      </c>
      <c r="BL179" s="231">
        <v>35</v>
      </c>
      <c r="BM179" s="231"/>
      <c r="BN179" s="231">
        <v>3</v>
      </c>
      <c r="BO179" s="237" t="str">
        <f t="shared" si="76"/>
        <v>Alineamiento algo sinuoso, pero con curvas cerradas que son aparentes y consistentes con las gradientes y las demás características del camino y del terreno que se atraviesa.</v>
      </c>
      <c r="BP179" s="231">
        <v>1</v>
      </c>
      <c r="BQ179" s="237" t="str">
        <f t="shared" si="77"/>
        <v xml:space="preserve">Pendientes sostenidas en exceso del 7% en casi todo el tramo. </v>
      </c>
      <c r="BR179" s="231">
        <v>2</v>
      </c>
      <c r="BS179" s="231">
        <v>0</v>
      </c>
      <c r="BT179" s="237" t="b">
        <f t="shared" si="85"/>
        <v>0</v>
      </c>
      <c r="BU179" s="231">
        <v>2</v>
      </c>
      <c r="BV179" s="237" t="str">
        <f t="shared" si="78"/>
        <v>Existen muy pocas señales</v>
      </c>
      <c r="BW179" s="231">
        <v>4</v>
      </c>
      <c r="BX179" s="237" t="str">
        <f t="shared" si="79"/>
        <v>La mayoría de las alcantarillas y cunetas aparentemente funcionan bien, pero existen indicaciones en algunos sitios de que el agua se estanca.</v>
      </c>
      <c r="BY179" s="231">
        <v>4</v>
      </c>
      <c r="BZ179" s="237" t="str">
        <f t="shared" si="80"/>
        <v>Superficie generalmente lisa, pero con unas pequeñas corrugaciones u otras irregularidades aisladas, o con baches pequeños superficiales.</v>
      </c>
      <c r="CA179" s="231">
        <v>5</v>
      </c>
      <c r="CB179" s="237" t="str">
        <f t="shared" si="81"/>
        <v>No existen evidencias de fallas en la estructura del pavimento, con la posible excepción de algunas en la superficie de ruedo.</v>
      </c>
      <c r="CC179" s="231">
        <f t="shared" si="82"/>
        <v>0</v>
      </c>
      <c r="CD179" s="229"/>
      <c r="CE179" s="229"/>
      <c r="CF179" s="270"/>
    </row>
    <row r="180" spans="1:84" ht="69.95" customHeight="1" thickBot="1" x14ac:dyDescent="0.2">
      <c r="A180" s="217"/>
      <c r="B180" s="269">
        <v>11310</v>
      </c>
      <c r="C180" s="231">
        <v>1</v>
      </c>
      <c r="D180" s="231">
        <v>1</v>
      </c>
      <c r="E180" s="232" t="s">
        <v>126</v>
      </c>
      <c r="F180" s="231"/>
      <c r="G180" s="231">
        <v>217</v>
      </c>
      <c r="H180" s="230" t="str">
        <f>IF(G180&lt;100,"Primaria",IF(AND(G180&gt;39,G180&lt;300),"Secundaria",IF(AND(G180&gt;299),"Terciaria")))</f>
        <v>Secundaria</v>
      </c>
      <c r="I180" s="230">
        <v>4</v>
      </c>
      <c r="J180" s="229" t="str">
        <f t="shared" si="62"/>
        <v>Red Básica de Accesso</v>
      </c>
      <c r="K180" s="260">
        <f t="shared" si="63"/>
        <v>2.9550000000000001</v>
      </c>
      <c r="L180" s="234">
        <f t="shared" si="92"/>
        <v>6.3450000000000006</v>
      </c>
      <c r="M180" s="233"/>
      <c r="N180" s="233"/>
      <c r="O180" s="233"/>
      <c r="P180" s="260">
        <f t="shared" si="64"/>
        <v>0</v>
      </c>
      <c r="Q180" s="233">
        <v>0.26500000000000001</v>
      </c>
      <c r="R180" s="233"/>
      <c r="S180" s="233"/>
      <c r="T180" s="260">
        <f t="shared" si="65"/>
        <v>0.26500000000000001</v>
      </c>
      <c r="U180" s="233">
        <v>0.45500000000000002</v>
      </c>
      <c r="V180" s="233">
        <v>0.29499999999999998</v>
      </c>
      <c r="W180" s="233">
        <v>1.94</v>
      </c>
      <c r="X180" s="233">
        <f t="shared" si="66"/>
        <v>2.69</v>
      </c>
      <c r="Y180" s="233"/>
      <c r="Z180" s="233"/>
      <c r="AA180" s="233"/>
      <c r="AB180" s="233">
        <f t="shared" si="67"/>
        <v>0</v>
      </c>
      <c r="AC180" s="233">
        <f t="shared" si="88"/>
        <v>2.9550000000000001</v>
      </c>
      <c r="AD180" s="233"/>
      <c r="AE180" s="233"/>
      <c r="AF180" s="233"/>
      <c r="AG180" s="233">
        <f t="shared" si="89"/>
        <v>0</v>
      </c>
      <c r="AH180" s="233"/>
      <c r="AI180" s="233"/>
      <c r="AJ180" s="233"/>
      <c r="AK180" s="233">
        <f t="shared" si="90"/>
        <v>0</v>
      </c>
      <c r="AL180" s="233"/>
      <c r="AM180" s="233"/>
      <c r="AN180" s="233"/>
      <c r="AO180" s="233">
        <f t="shared" si="71"/>
        <v>0</v>
      </c>
      <c r="AP180" s="233"/>
      <c r="AQ180" s="233"/>
      <c r="AR180" s="233"/>
      <c r="AS180" s="339">
        <f t="shared" si="72"/>
        <v>0</v>
      </c>
      <c r="AT180" s="233"/>
      <c r="AU180" s="233"/>
      <c r="AV180" s="233"/>
      <c r="AW180" s="260">
        <f t="shared" si="73"/>
        <v>0</v>
      </c>
      <c r="AX180" s="235" t="s">
        <v>1836</v>
      </c>
      <c r="AY180" s="236" t="s">
        <v>71</v>
      </c>
      <c r="AZ180" s="236" t="s">
        <v>1057</v>
      </c>
      <c r="BA180" s="250" t="s">
        <v>1837</v>
      </c>
      <c r="BB180" s="231">
        <v>1</v>
      </c>
      <c r="BC180" s="231">
        <v>4</v>
      </c>
      <c r="BD180" s="237" t="str">
        <f t="shared" si="74"/>
        <v>Montañoso (Pendientes naturales del terreno mayores a 25%)</v>
      </c>
      <c r="BE180" s="231">
        <v>2</v>
      </c>
      <c r="BF180" s="237" t="str">
        <f>VLOOKUP(BE180,'Códigos 2'!$A$1:$B$12,2,FALSE)</f>
        <v xml:space="preserve">Tratamiento superficial múltiple (TSM) </v>
      </c>
      <c r="BG180" s="238">
        <v>1</v>
      </c>
      <c r="BH180" s="239">
        <v>4.9000000000000004</v>
      </c>
      <c r="BI180" s="231">
        <v>0</v>
      </c>
      <c r="BJ180" s="231" t="str">
        <f t="shared" si="75"/>
        <v>No existe</v>
      </c>
      <c r="BK180" s="240">
        <v>0</v>
      </c>
      <c r="BL180" s="231">
        <v>30</v>
      </c>
      <c r="BM180" s="231">
        <v>302</v>
      </c>
      <c r="BN180" s="231">
        <v>2</v>
      </c>
      <c r="BO180" s="237" t="str">
        <f t="shared" si="76"/>
        <v>Curvas cerradas frecuentes y, por lo general, inconsistentes con el terreno y la clase de carretera.</v>
      </c>
      <c r="BP180" s="231">
        <v>1</v>
      </c>
      <c r="BQ180" s="237" t="str">
        <f t="shared" si="77"/>
        <v xml:space="preserve">Pendientes sostenidas en exceso del 7% en casi todo el tramo. </v>
      </c>
      <c r="BR180" s="231">
        <v>1</v>
      </c>
      <c r="BS180" s="231">
        <v>0</v>
      </c>
      <c r="BT180" s="237" t="b">
        <f t="shared" si="85"/>
        <v>0</v>
      </c>
      <c r="BU180" s="231">
        <v>1</v>
      </c>
      <c r="BV180" s="237" t="str">
        <f t="shared" si="78"/>
        <v>No existen señales o son tan inadecuadas, que no proveen información útil al conductor.</v>
      </c>
      <c r="BW180" s="231">
        <v>3</v>
      </c>
      <c r="BX180" s="237" t="str">
        <f t="shared" si="79"/>
        <v>Parece que algunas alcantarillas o cunetas no tienen capacidad hidráulica suficiente, por la erosión o socavación aparente.</v>
      </c>
      <c r="BY180" s="231">
        <v>2</v>
      </c>
      <c r="BZ180" s="237" t="str">
        <f t="shared" si="80"/>
        <v>Superficie muy irregular o con baches extensos y frecuentes (o material suelto, en caso de superficies no pavimentadas).</v>
      </c>
      <c r="CA180" s="231">
        <v>4</v>
      </c>
      <c r="CB180" s="237" t="str">
        <f t="shared" si="81"/>
        <v>Existen huellas o corrugaciones que se derivan por debajo de la superficie de ruedo, pero que son aisladas y de poca extensión.</v>
      </c>
      <c r="CC180" s="231">
        <f t="shared" si="82"/>
        <v>0.32572964999999998</v>
      </c>
      <c r="CD180" s="229"/>
      <c r="CE180" s="229"/>
      <c r="CF180" s="270"/>
    </row>
    <row r="181" spans="1:84" ht="69.95" customHeight="1" thickBot="1" x14ac:dyDescent="0.2">
      <c r="A181" s="217"/>
      <c r="B181" s="269">
        <v>11320</v>
      </c>
      <c r="C181" s="231">
        <v>1</v>
      </c>
      <c r="D181" s="231">
        <v>1</v>
      </c>
      <c r="E181" s="232" t="s">
        <v>124</v>
      </c>
      <c r="F181" s="231">
        <v>3</v>
      </c>
      <c r="G181" s="231">
        <v>313</v>
      </c>
      <c r="H181" s="230" t="str">
        <f>IF(G181&lt;100,"Primaria",IF(AND(G181&gt;39,G181&lt;300),"Secundaria",IF(AND(G181&gt;299),"Terciaria")))</f>
        <v>Terciaria</v>
      </c>
      <c r="I181" s="230">
        <v>4</v>
      </c>
      <c r="J181" s="229" t="str">
        <f t="shared" si="62"/>
        <v>Red Básica de Accesso</v>
      </c>
      <c r="K181" s="260">
        <f t="shared" si="63"/>
        <v>6.2350000000000003</v>
      </c>
      <c r="L181" s="234">
        <f t="shared" si="92"/>
        <v>12.580000000000002</v>
      </c>
      <c r="M181" s="233"/>
      <c r="N181" s="233"/>
      <c r="O181" s="233"/>
      <c r="P181" s="260">
        <f t="shared" si="64"/>
        <v>0</v>
      </c>
      <c r="Q181" s="233"/>
      <c r="R181" s="233"/>
      <c r="S181" s="233"/>
      <c r="T181" s="260">
        <f t="shared" si="65"/>
        <v>0</v>
      </c>
      <c r="U181" s="233"/>
      <c r="V181" s="233">
        <v>0.32</v>
      </c>
      <c r="W181" s="233">
        <v>0.21</v>
      </c>
      <c r="X181" s="233">
        <f t="shared" si="66"/>
        <v>0.53</v>
      </c>
      <c r="Y181" s="233"/>
      <c r="Z181" s="233"/>
      <c r="AA181" s="233"/>
      <c r="AB181" s="233">
        <f t="shared" si="67"/>
        <v>0</v>
      </c>
      <c r="AC181" s="233">
        <f t="shared" si="88"/>
        <v>0.53</v>
      </c>
      <c r="AD181" s="233"/>
      <c r="AE181" s="233">
        <v>5.7050000000000001</v>
      </c>
      <c r="AF181" s="233"/>
      <c r="AG181" s="233">
        <f t="shared" si="89"/>
        <v>5.7050000000000001</v>
      </c>
      <c r="AH181" s="233"/>
      <c r="AI181" s="233"/>
      <c r="AJ181" s="233"/>
      <c r="AK181" s="233">
        <f t="shared" si="90"/>
        <v>0</v>
      </c>
      <c r="AL181" s="233"/>
      <c r="AM181" s="233"/>
      <c r="AN181" s="233"/>
      <c r="AO181" s="233">
        <f t="shared" si="71"/>
        <v>0</v>
      </c>
      <c r="AP181" s="233"/>
      <c r="AQ181" s="233"/>
      <c r="AR181" s="233"/>
      <c r="AS181" s="339">
        <f t="shared" si="72"/>
        <v>0</v>
      </c>
      <c r="AT181" s="233"/>
      <c r="AU181" s="233"/>
      <c r="AV181" s="233"/>
      <c r="AW181" s="260">
        <f t="shared" si="73"/>
        <v>0</v>
      </c>
      <c r="AX181" s="235" t="s">
        <v>2386</v>
      </c>
      <c r="AY181" s="236" t="s">
        <v>595</v>
      </c>
      <c r="AZ181" s="236" t="s">
        <v>458</v>
      </c>
      <c r="BA181" s="229" t="s">
        <v>908</v>
      </c>
      <c r="BB181" s="231">
        <v>0</v>
      </c>
      <c r="BC181" s="231">
        <v>4</v>
      </c>
      <c r="BD181" s="237" t="str">
        <f t="shared" si="74"/>
        <v>Montañoso (Pendientes naturales del terreno mayores a 25%)</v>
      </c>
      <c r="BE181" s="231">
        <v>1</v>
      </c>
      <c r="BF181" s="237" t="str">
        <f>VLOOKUP(BE181,'Códigos 2'!$A$1:$B$12,2,FALSE)</f>
        <v xml:space="preserve"> Carpeta Asfáltica (CA)</v>
      </c>
      <c r="BG181" s="238">
        <v>1</v>
      </c>
      <c r="BH181" s="239">
        <v>4.5</v>
      </c>
      <c r="BI181" s="231">
        <v>0</v>
      </c>
      <c r="BJ181" s="231" t="str">
        <f t="shared" si="75"/>
        <v>No existe</v>
      </c>
      <c r="BK181" s="240">
        <v>0</v>
      </c>
      <c r="BL181" s="231">
        <v>30</v>
      </c>
      <c r="BM181" s="231">
        <v>174</v>
      </c>
      <c r="BN181" s="231">
        <v>2</v>
      </c>
      <c r="BO181" s="237" t="str">
        <f t="shared" si="76"/>
        <v>Curvas cerradas frecuentes y, por lo general, inconsistentes con el terreno y la clase de carretera.</v>
      </c>
      <c r="BP181" s="231">
        <v>1</v>
      </c>
      <c r="BQ181" s="237" t="str">
        <f t="shared" si="77"/>
        <v xml:space="preserve">Pendientes sostenidas en exceso del 7% en casi todo el tramo. </v>
      </c>
      <c r="BR181" s="231">
        <v>1</v>
      </c>
      <c r="BS181" s="231">
        <v>0</v>
      </c>
      <c r="BT181" s="237" t="b">
        <f t="shared" si="85"/>
        <v>0</v>
      </c>
      <c r="BU181" s="231">
        <v>2</v>
      </c>
      <c r="BV181" s="237" t="str">
        <f t="shared" si="78"/>
        <v>Existen muy pocas señales</v>
      </c>
      <c r="BW181" s="231">
        <v>4</v>
      </c>
      <c r="BX181" s="237" t="str">
        <f t="shared" si="79"/>
        <v>La mayoría de las alcantarillas y cunetas aparentemente funcionan bien, pero existen indicaciones en algunos sitios de que el agua se estanca.</v>
      </c>
      <c r="BY181" s="231">
        <v>3</v>
      </c>
      <c r="BZ181" s="237" t="str">
        <f t="shared" si="80"/>
        <v>Superficie con frecuentes baches o irregularidades .</v>
      </c>
      <c r="CA181" s="231">
        <v>4</v>
      </c>
      <c r="CB181" s="237" t="str">
        <f t="shared" si="81"/>
        <v>Existen huellas o corrugaciones que se derivan por debajo de la superficie de ruedo, pero que son aisladas y de poca extensión.</v>
      </c>
      <c r="CC181" s="231">
        <f t="shared" si="82"/>
        <v>0.39598485000000005</v>
      </c>
      <c r="CD181" s="229"/>
      <c r="CE181" s="229"/>
      <c r="CF181" s="270" t="s">
        <v>2387</v>
      </c>
    </row>
    <row r="182" spans="1:84" ht="69.95" customHeight="1" thickBot="1" x14ac:dyDescent="0.2">
      <c r="A182" s="217"/>
      <c r="B182" s="269">
        <v>11330</v>
      </c>
      <c r="C182" s="231">
        <v>10</v>
      </c>
      <c r="D182" s="231">
        <v>1</v>
      </c>
      <c r="E182" s="232" t="s">
        <v>202</v>
      </c>
      <c r="F182" s="231">
        <v>1</v>
      </c>
      <c r="G182" s="231">
        <v>328</v>
      </c>
      <c r="H182" s="230" t="s">
        <v>2476</v>
      </c>
      <c r="I182" s="230">
        <v>4</v>
      </c>
      <c r="J182" s="229" t="str">
        <f t="shared" si="62"/>
        <v>Red Básica de Accesso</v>
      </c>
      <c r="K182" s="260">
        <f t="shared" si="63"/>
        <v>6.44</v>
      </c>
      <c r="L182" s="234">
        <f t="shared" si="92"/>
        <v>19.020000000000003</v>
      </c>
      <c r="M182" s="233"/>
      <c r="N182" s="233"/>
      <c r="O182" s="233"/>
      <c r="P182" s="260">
        <f t="shared" si="64"/>
        <v>0</v>
      </c>
      <c r="Q182" s="233">
        <v>6.44</v>
      </c>
      <c r="R182" s="233"/>
      <c r="S182" s="233"/>
      <c r="T182" s="260">
        <f t="shared" si="65"/>
        <v>6.44</v>
      </c>
      <c r="U182" s="233"/>
      <c r="V182" s="233"/>
      <c r="W182" s="233"/>
      <c r="X182" s="233">
        <f t="shared" si="66"/>
        <v>0</v>
      </c>
      <c r="Y182" s="233"/>
      <c r="Z182" s="233"/>
      <c r="AA182" s="233"/>
      <c r="AB182" s="233">
        <f t="shared" si="67"/>
        <v>0</v>
      </c>
      <c r="AC182" s="233">
        <f t="shared" si="88"/>
        <v>6.44</v>
      </c>
      <c r="AD182" s="233"/>
      <c r="AE182" s="233"/>
      <c r="AF182" s="233"/>
      <c r="AG182" s="233">
        <f t="shared" si="89"/>
        <v>0</v>
      </c>
      <c r="AH182" s="233"/>
      <c r="AI182" s="233"/>
      <c r="AJ182" s="233"/>
      <c r="AK182" s="233">
        <f t="shared" si="90"/>
        <v>0</v>
      </c>
      <c r="AL182" s="233"/>
      <c r="AM182" s="233"/>
      <c r="AN182" s="233"/>
      <c r="AO182" s="233">
        <f t="shared" si="71"/>
        <v>0</v>
      </c>
      <c r="AP182" s="233"/>
      <c r="AQ182" s="233"/>
      <c r="AR182" s="233"/>
      <c r="AS182" s="339">
        <f t="shared" si="72"/>
        <v>0</v>
      </c>
      <c r="AT182" s="233"/>
      <c r="AU182" s="233"/>
      <c r="AV182" s="233"/>
      <c r="AW182" s="260">
        <f t="shared" si="73"/>
        <v>0</v>
      </c>
      <c r="AX182" s="235" t="s">
        <v>2485</v>
      </c>
      <c r="AY182" s="236" t="s">
        <v>1593</v>
      </c>
      <c r="AZ182" s="236" t="s">
        <v>193</v>
      </c>
      <c r="BA182" s="251" t="s">
        <v>2440</v>
      </c>
      <c r="BB182" s="231">
        <v>1</v>
      </c>
      <c r="BC182" s="231">
        <v>4</v>
      </c>
      <c r="BD182" s="237" t="str">
        <f t="shared" si="74"/>
        <v>Montañoso (Pendientes naturales del terreno mayores a 25%)</v>
      </c>
      <c r="BE182" s="231">
        <v>1</v>
      </c>
      <c r="BF182" s="237" t="str">
        <f>VLOOKUP(BE182,'Códigos 2'!$A$1:$B$12,2,FALSE)</f>
        <v xml:space="preserve"> Carpeta Asfáltica (CA)</v>
      </c>
      <c r="BG182" s="238">
        <v>2</v>
      </c>
      <c r="BH182" s="239">
        <v>5.6</v>
      </c>
      <c r="BI182" s="231">
        <v>0</v>
      </c>
      <c r="BJ182" s="231" t="str">
        <f t="shared" si="75"/>
        <v>No existe</v>
      </c>
      <c r="BK182" s="240">
        <v>0</v>
      </c>
      <c r="BL182" s="231">
        <v>40</v>
      </c>
      <c r="BM182" s="231">
        <v>737</v>
      </c>
      <c r="BN182" s="231">
        <v>3</v>
      </c>
      <c r="BO182" s="237" t="str">
        <f t="shared" si="76"/>
        <v>Alineamiento algo sinuoso, pero con curvas cerradas que son aparentes y consistentes con las gradientes y las demás características del camino y del terreno que se atraviesa.</v>
      </c>
      <c r="BP182" s="231">
        <v>1</v>
      </c>
      <c r="BQ182" s="237" t="str">
        <f t="shared" si="77"/>
        <v xml:space="preserve">Pendientes sostenidas en exceso del 7% en casi todo el tramo. </v>
      </c>
      <c r="BR182" s="231">
        <v>1</v>
      </c>
      <c r="BS182" s="231">
        <v>0</v>
      </c>
      <c r="BT182" s="237" t="b">
        <f t="shared" si="85"/>
        <v>0</v>
      </c>
      <c r="BU182" s="231">
        <v>3</v>
      </c>
      <c r="BV182" s="237" t="str">
        <f t="shared" si="78"/>
        <v>El señalamiento es regular en cuanto a cantidad y ubicación, siendo notable la falta de algunas señales de precaución y de guía.</v>
      </c>
      <c r="BW182" s="231">
        <v>4</v>
      </c>
      <c r="BX182" s="237" t="str">
        <f t="shared" si="79"/>
        <v>La mayoría de las alcantarillas y cunetas aparentemente funcionan bien, pero existen indicaciones en algunos sitios de que el agua se estanca.</v>
      </c>
      <c r="BY182" s="231">
        <v>4</v>
      </c>
      <c r="BZ182" s="237" t="str">
        <f t="shared" si="80"/>
        <v>Superficie generalmente lisa, pero con unas pequeñas corrugaciones u otras irregularidades aisladas, o con baches pequeños superficiales.</v>
      </c>
      <c r="CA182" s="231">
        <v>5</v>
      </c>
      <c r="CB182" s="237" t="str">
        <f t="shared" si="81"/>
        <v>No existen evidencias de fallas en la estructura del pavimento, con la posible excepción de algunas en la superficie de ruedo.</v>
      </c>
      <c r="CC182" s="231">
        <f t="shared" si="82"/>
        <v>1.7323922000000003</v>
      </c>
      <c r="CD182" s="229"/>
      <c r="CE182" s="229"/>
      <c r="CF182" s="270" t="s">
        <v>2486</v>
      </c>
    </row>
    <row r="183" spans="1:84" ht="69.95" customHeight="1" thickBot="1" x14ac:dyDescent="0.2">
      <c r="A183" s="217"/>
      <c r="B183" s="269">
        <v>11350</v>
      </c>
      <c r="C183" s="231">
        <v>1</v>
      </c>
      <c r="D183" s="231">
        <v>1</v>
      </c>
      <c r="E183" s="232" t="s">
        <v>135</v>
      </c>
      <c r="F183" s="231">
        <v>2</v>
      </c>
      <c r="G183" s="231">
        <v>202</v>
      </c>
      <c r="H183" s="230" t="str">
        <f t="shared" ref="H183:H214" si="93">IF(G183&lt;100,"Primaria",IF(AND(G183&gt;39,G183&lt;300),"Secundaria",IF(AND(G183&gt;299),"Terciaria")))</f>
        <v>Secundaria</v>
      </c>
      <c r="I183" s="230">
        <v>2</v>
      </c>
      <c r="J183" s="229" t="str">
        <f t="shared" si="62"/>
        <v>Distribuidores Regionales</v>
      </c>
      <c r="K183" s="260">
        <f t="shared" si="63"/>
        <v>1.68</v>
      </c>
      <c r="L183" s="234">
        <f t="shared" si="92"/>
        <v>20.700000000000003</v>
      </c>
      <c r="M183" s="233"/>
      <c r="N183" s="233"/>
      <c r="O183" s="233"/>
      <c r="P183" s="260">
        <f t="shared" si="64"/>
        <v>0</v>
      </c>
      <c r="Q183" s="233">
        <v>1.68</v>
      </c>
      <c r="R183" s="233"/>
      <c r="S183" s="233"/>
      <c r="T183" s="260">
        <f t="shared" si="65"/>
        <v>1.68</v>
      </c>
      <c r="U183" s="233"/>
      <c r="V183" s="233"/>
      <c r="W183" s="233"/>
      <c r="X183" s="233">
        <f t="shared" si="66"/>
        <v>0</v>
      </c>
      <c r="Y183" s="233"/>
      <c r="Z183" s="233"/>
      <c r="AA183" s="233"/>
      <c r="AB183" s="233">
        <f t="shared" si="67"/>
        <v>0</v>
      </c>
      <c r="AC183" s="233">
        <f t="shared" si="88"/>
        <v>1.68</v>
      </c>
      <c r="AD183" s="233"/>
      <c r="AE183" s="233"/>
      <c r="AF183" s="233"/>
      <c r="AG183" s="233">
        <f t="shared" si="89"/>
        <v>0</v>
      </c>
      <c r="AH183" s="233"/>
      <c r="AI183" s="233"/>
      <c r="AJ183" s="233"/>
      <c r="AK183" s="233">
        <f t="shared" si="90"/>
        <v>0</v>
      </c>
      <c r="AL183" s="233"/>
      <c r="AM183" s="233"/>
      <c r="AN183" s="233"/>
      <c r="AO183" s="233">
        <f t="shared" si="71"/>
        <v>0</v>
      </c>
      <c r="AP183" s="233"/>
      <c r="AQ183" s="233"/>
      <c r="AR183" s="233"/>
      <c r="AS183" s="339">
        <f t="shared" si="72"/>
        <v>0</v>
      </c>
      <c r="AT183" s="233"/>
      <c r="AU183" s="233"/>
      <c r="AV183" s="233"/>
      <c r="AW183" s="260">
        <f t="shared" si="73"/>
        <v>0</v>
      </c>
      <c r="AX183" s="235" t="s">
        <v>1688</v>
      </c>
      <c r="AY183" s="236" t="s">
        <v>788</v>
      </c>
      <c r="AZ183" s="236" t="s">
        <v>176</v>
      </c>
      <c r="BA183" s="236" t="s">
        <v>1689</v>
      </c>
      <c r="BB183" s="231">
        <v>0</v>
      </c>
      <c r="BC183" s="231">
        <v>2</v>
      </c>
      <c r="BD183" s="237" t="str">
        <f t="shared" si="74"/>
        <v>Algo Ondulado (Pendientes naturales del terreno entre 6 y 14%)</v>
      </c>
      <c r="BE183" s="231">
        <v>1</v>
      </c>
      <c r="BF183" s="237" t="str">
        <f>VLOOKUP(BE183,'Códigos 2'!$A$1:$B$12,2,FALSE)</f>
        <v xml:space="preserve"> Carpeta Asfáltica (CA)</v>
      </c>
      <c r="BG183" s="238">
        <v>2</v>
      </c>
      <c r="BH183" s="239">
        <v>5.9</v>
      </c>
      <c r="BI183" s="231">
        <v>2</v>
      </c>
      <c r="BJ183" s="231" t="str">
        <f t="shared" si="75"/>
        <v>Mejorado</v>
      </c>
      <c r="BK183" s="240">
        <v>0</v>
      </c>
      <c r="BL183" s="231">
        <v>40</v>
      </c>
      <c r="BM183" s="231"/>
      <c r="BN183" s="231">
        <v>3</v>
      </c>
      <c r="BO183" s="237" t="str">
        <f t="shared" si="76"/>
        <v>Alineamiento algo sinuoso, pero con curvas cerradas que son aparentes y consistentes con las gradientes y las demás características del camino y del terreno que se atraviesa.</v>
      </c>
      <c r="BP183" s="231">
        <v>3</v>
      </c>
      <c r="BQ183" s="237" t="str">
        <f t="shared" si="77"/>
        <v>Pendientes generalmente entre 3 y 6%, pero con una rasante ondulada y, consecuentemente, con tramos cortos de subida fuerte.</v>
      </c>
      <c r="BR183" s="231">
        <v>1</v>
      </c>
      <c r="BS183" s="231">
        <v>0</v>
      </c>
      <c r="BT183" s="237" t="b">
        <f t="shared" si="85"/>
        <v>0</v>
      </c>
      <c r="BU183" s="231">
        <v>5</v>
      </c>
      <c r="BV183" s="237" t="str">
        <f t="shared" si="78"/>
        <v xml:space="preserve">Las señales son completamente adecuadas en número y ubicación, </v>
      </c>
      <c r="BW183" s="231">
        <v>4</v>
      </c>
      <c r="BX183" s="237" t="str">
        <f t="shared" si="79"/>
        <v>La mayoría de las alcantarillas y cunetas aparentemente funcionan bien, pero existen indicaciones en algunos sitios de que el agua se estanca.</v>
      </c>
      <c r="BY183" s="231">
        <v>5</v>
      </c>
      <c r="BZ183" s="237" t="str">
        <f t="shared" si="80"/>
        <v>Superficie lisa, sin baches ni irregularidades notables.</v>
      </c>
      <c r="CA183" s="231">
        <v>5</v>
      </c>
      <c r="CB183" s="237" t="str">
        <f t="shared" si="81"/>
        <v>No existen evidencias de fallas en la estructura del pavimento, con la posible excepción de algunas en la superficie de ruedo.</v>
      </c>
      <c r="CC183" s="231">
        <f t="shared" si="82"/>
        <v>0</v>
      </c>
      <c r="CD183" s="229" t="s">
        <v>1690</v>
      </c>
      <c r="CE183" s="229" t="s">
        <v>1674</v>
      </c>
      <c r="CF183" s="270" t="s">
        <v>1691</v>
      </c>
    </row>
    <row r="184" spans="1:84" ht="69.95" customHeight="1" thickBot="1" x14ac:dyDescent="0.2">
      <c r="A184" s="217"/>
      <c r="B184" s="269">
        <v>11360</v>
      </c>
      <c r="C184" s="231">
        <v>1</v>
      </c>
      <c r="D184" s="231">
        <v>1</v>
      </c>
      <c r="E184" s="243" t="s">
        <v>86</v>
      </c>
      <c r="F184" s="236" t="s">
        <v>277</v>
      </c>
      <c r="G184" s="231">
        <v>27</v>
      </c>
      <c r="H184" s="230" t="str">
        <f t="shared" si="93"/>
        <v>Primaria</v>
      </c>
      <c r="I184" s="230">
        <v>1</v>
      </c>
      <c r="J184" s="229" t="str">
        <f t="shared" si="62"/>
        <v>Red de Alta Capacidad</v>
      </c>
      <c r="K184" s="260">
        <f t="shared" si="63"/>
        <v>2.21</v>
      </c>
      <c r="L184" s="234">
        <f t="shared" si="92"/>
        <v>22.910000000000004</v>
      </c>
      <c r="M184" s="233"/>
      <c r="N184" s="233"/>
      <c r="O184" s="233"/>
      <c r="P184" s="260">
        <f t="shared" si="64"/>
        <v>0</v>
      </c>
      <c r="Q184" s="233">
        <v>2.21</v>
      </c>
      <c r="R184" s="233"/>
      <c r="S184" s="233"/>
      <c r="T184" s="260">
        <f t="shared" si="65"/>
        <v>2.21</v>
      </c>
      <c r="U184" s="233"/>
      <c r="V184" s="233"/>
      <c r="W184" s="233"/>
      <c r="X184" s="233">
        <f t="shared" si="66"/>
        <v>0</v>
      </c>
      <c r="Y184" s="233"/>
      <c r="Z184" s="233"/>
      <c r="AA184" s="233"/>
      <c r="AB184" s="233">
        <f t="shared" si="67"/>
        <v>0</v>
      </c>
      <c r="AC184" s="233">
        <f t="shared" si="88"/>
        <v>2.21</v>
      </c>
      <c r="AD184" s="233"/>
      <c r="AE184" s="233"/>
      <c r="AF184" s="233"/>
      <c r="AG184" s="233">
        <f>AD184+AE184+AF184</f>
        <v>0</v>
      </c>
      <c r="AH184" s="233"/>
      <c r="AI184" s="233"/>
      <c r="AJ184" s="233"/>
      <c r="AK184" s="233">
        <f>AH184+AI184+AJ184</f>
        <v>0</v>
      </c>
      <c r="AL184" s="233"/>
      <c r="AM184" s="233"/>
      <c r="AN184" s="233"/>
      <c r="AO184" s="233">
        <f t="shared" si="71"/>
        <v>0</v>
      </c>
      <c r="AP184" s="233"/>
      <c r="AQ184" s="233"/>
      <c r="AR184" s="233"/>
      <c r="AS184" s="339">
        <f t="shared" si="72"/>
        <v>0</v>
      </c>
      <c r="AT184" s="233"/>
      <c r="AU184" s="233"/>
      <c r="AV184" s="233"/>
      <c r="AW184" s="260">
        <f t="shared" si="73"/>
        <v>0</v>
      </c>
      <c r="AX184" s="235" t="s">
        <v>563</v>
      </c>
      <c r="AY184" s="236" t="s">
        <v>541</v>
      </c>
      <c r="AZ184" s="236" t="s">
        <v>452</v>
      </c>
      <c r="BA184" s="229"/>
      <c r="BB184" s="231">
        <v>0</v>
      </c>
      <c r="BC184" s="231">
        <v>3</v>
      </c>
      <c r="BD184" s="237" t="str">
        <f t="shared" si="74"/>
        <v>Muy Ondulado (Pendientes naturales del terreno entre 15 y 25%)</v>
      </c>
      <c r="BE184" s="231">
        <v>1</v>
      </c>
      <c r="BF184" s="237" t="str">
        <f>VLOOKUP(BE184,'Códigos 2'!$A$1:$B$12,2,FALSE)</f>
        <v xml:space="preserve"> Carpeta Asfáltica (CA)</v>
      </c>
      <c r="BG184" s="238">
        <v>3</v>
      </c>
      <c r="BH184" s="239">
        <v>11.4</v>
      </c>
      <c r="BI184" s="231">
        <v>1</v>
      </c>
      <c r="BJ184" s="231" t="str">
        <f t="shared" si="75"/>
        <v>Pavimentado</v>
      </c>
      <c r="BK184" s="240">
        <v>1.6</v>
      </c>
      <c r="BL184" s="231">
        <v>80</v>
      </c>
      <c r="BM184" s="231"/>
      <c r="BN184" s="231">
        <v>5</v>
      </c>
      <c r="BO184" s="237" t="str">
        <f t="shared" si="76"/>
        <v>Alineamiento recto o con curvas tan suaves que no exigen una reducción significativa en la velocidad promedio normal de recorrido.</v>
      </c>
      <c r="BP184" s="231">
        <v>2</v>
      </c>
      <c r="BQ184" s="237" t="str">
        <f t="shared" si="77"/>
        <v>Pendientes sostenidas entre 5 y 8% sobre una buena parte del tramo, condición que afecta en forma marcada la velocidad de recorrido y, cuando hay bastante tránsito, provoca frecuentes colas de vehículos detrás de los vehículos pesados.</v>
      </c>
      <c r="BR184" s="231">
        <v>2</v>
      </c>
      <c r="BS184" s="231">
        <v>1</v>
      </c>
      <c r="BT184" s="237" t="str">
        <f t="shared" si="85"/>
        <v>Se encuentra un desnivel peligroso entre el borde del pavimento y el espaldón, o la superficie está muy erosionada, con baches profundos o material suelto, o el ancho muy reducido del original.</v>
      </c>
      <c r="BU184" s="231">
        <v>5</v>
      </c>
      <c r="BV184" s="237" t="str">
        <f t="shared" si="78"/>
        <v xml:space="preserve">Las señales son completamente adecuadas en número y ubicación, </v>
      </c>
      <c r="BW184" s="231">
        <v>5</v>
      </c>
      <c r="BX184" s="237" t="str">
        <f t="shared" si="79"/>
        <v>Todas las alcantarillas y cunetas están bastante limpias y funcionan debidamente.</v>
      </c>
      <c r="BY184" s="231">
        <v>5</v>
      </c>
      <c r="BZ184" s="237" t="str">
        <f t="shared" si="80"/>
        <v>Superficie lisa, sin baches ni irregularidades notables.</v>
      </c>
      <c r="CA184" s="231">
        <v>5</v>
      </c>
      <c r="CB184" s="237" t="str">
        <f t="shared" si="81"/>
        <v>No existen evidencias de fallas en la estructura del pavimento, con la posible excepción de algunas en la superficie de ruedo.</v>
      </c>
      <c r="CC184" s="231">
        <f t="shared" si="82"/>
        <v>0</v>
      </c>
      <c r="CD184" s="229"/>
      <c r="CE184" s="229"/>
      <c r="CF184" s="270"/>
    </row>
    <row r="185" spans="1:84" ht="69.95" customHeight="1" thickBot="1" x14ac:dyDescent="0.2">
      <c r="A185" s="217">
        <v>1</v>
      </c>
      <c r="B185" s="269">
        <v>19001</v>
      </c>
      <c r="C185" s="231">
        <v>1</v>
      </c>
      <c r="D185" s="231">
        <v>1</v>
      </c>
      <c r="E185" s="232">
        <v>1</v>
      </c>
      <c r="F185" s="231">
        <v>2</v>
      </c>
      <c r="G185" s="231">
        <v>2</v>
      </c>
      <c r="H185" s="230" t="str">
        <f t="shared" si="93"/>
        <v>Primaria</v>
      </c>
      <c r="I185" s="230">
        <v>4</v>
      </c>
      <c r="J185" s="229" t="str">
        <f t="shared" si="62"/>
        <v>Red Básica de Accesso</v>
      </c>
      <c r="K185" s="260">
        <f t="shared" si="63"/>
        <v>2.1800000000000002</v>
      </c>
      <c r="L185" s="234">
        <f>K185</f>
        <v>2.1800000000000002</v>
      </c>
      <c r="M185" s="233"/>
      <c r="N185" s="233"/>
      <c r="O185" s="233"/>
      <c r="P185" s="260">
        <f t="shared" si="64"/>
        <v>0</v>
      </c>
      <c r="Q185" s="233">
        <v>2.1800000000000002</v>
      </c>
      <c r="R185" s="233"/>
      <c r="S185" s="233"/>
      <c r="T185" s="260">
        <f t="shared" si="65"/>
        <v>2.1800000000000002</v>
      </c>
      <c r="U185" s="233"/>
      <c r="V185" s="233"/>
      <c r="W185" s="233"/>
      <c r="X185" s="233">
        <f t="shared" si="66"/>
        <v>0</v>
      </c>
      <c r="Y185" s="233"/>
      <c r="Z185" s="233"/>
      <c r="AA185" s="233"/>
      <c r="AB185" s="233">
        <f t="shared" si="67"/>
        <v>0</v>
      </c>
      <c r="AC185" s="233">
        <f t="shared" si="88"/>
        <v>2.1800000000000002</v>
      </c>
      <c r="AD185" s="233"/>
      <c r="AE185" s="233"/>
      <c r="AF185" s="233"/>
      <c r="AG185" s="233">
        <f t="shared" ref="AG185:AG216" si="94">SUM(AD185:AF185)</f>
        <v>0</v>
      </c>
      <c r="AH185" s="233"/>
      <c r="AI185" s="233"/>
      <c r="AJ185" s="233"/>
      <c r="AK185" s="233">
        <f t="shared" ref="AK185:AK216" si="95">SUM(AH185:AJ185)</f>
        <v>0</v>
      </c>
      <c r="AL185" s="233"/>
      <c r="AM185" s="233"/>
      <c r="AN185" s="233"/>
      <c r="AO185" s="233">
        <f t="shared" si="71"/>
        <v>0</v>
      </c>
      <c r="AP185" s="233"/>
      <c r="AQ185" s="233"/>
      <c r="AR185" s="233"/>
      <c r="AS185" s="339">
        <f t="shared" si="72"/>
        <v>0</v>
      </c>
      <c r="AT185" s="233"/>
      <c r="AU185" s="233"/>
      <c r="AV185" s="233"/>
      <c r="AW185" s="260">
        <f t="shared" si="73"/>
        <v>0</v>
      </c>
      <c r="AX185" s="235" t="s">
        <v>147</v>
      </c>
      <c r="AY185" s="236" t="s">
        <v>148</v>
      </c>
      <c r="AZ185" s="236" t="s">
        <v>149</v>
      </c>
      <c r="BA185" s="229" t="s">
        <v>150</v>
      </c>
      <c r="BB185" s="231">
        <v>0</v>
      </c>
      <c r="BC185" s="231">
        <v>1</v>
      </c>
      <c r="BD185" s="237" t="str">
        <f t="shared" si="74"/>
        <v>Llano (Pendientes naturales del terreno entre 0 y 5%)</v>
      </c>
      <c r="BE185" s="231">
        <v>1</v>
      </c>
      <c r="BF185" s="237" t="str">
        <f>VLOOKUP(BE185,'Códigos 2'!$A$1:$B$12,2,FALSE)</f>
        <v xml:space="preserve"> Carpeta Asfáltica (CA)</v>
      </c>
      <c r="BG185" s="238">
        <v>5</v>
      </c>
      <c r="BH185" s="239">
        <v>17.100000000000001</v>
      </c>
      <c r="BI185" s="231">
        <v>0</v>
      </c>
      <c r="BJ185" s="231" t="str">
        <f t="shared" si="75"/>
        <v>No existe</v>
      </c>
      <c r="BK185" s="240">
        <v>0</v>
      </c>
      <c r="BL185" s="231">
        <v>40</v>
      </c>
      <c r="BM185" s="231"/>
      <c r="BN185" s="231">
        <v>5</v>
      </c>
      <c r="BO185" s="237" t="str">
        <f t="shared" si="76"/>
        <v>Alineamiento recto o con curvas tan suaves que no exigen una reducción significativa en la velocidad promedio normal de recorrido.</v>
      </c>
      <c r="BP185" s="231">
        <v>5</v>
      </c>
      <c r="BQ185" s="237" t="str">
        <f t="shared" si="77"/>
        <v>Pendientes menores del 3% en todo el tramo.</v>
      </c>
      <c r="BR185" s="231">
        <v>3</v>
      </c>
      <c r="BS185" s="231">
        <v>0</v>
      </c>
      <c r="BT185" s="237" t="b">
        <f t="shared" si="85"/>
        <v>0</v>
      </c>
      <c r="BU185" s="231">
        <v>5</v>
      </c>
      <c r="BV185" s="237" t="str">
        <f t="shared" si="78"/>
        <v xml:space="preserve">Las señales son completamente adecuadas en número y ubicación, </v>
      </c>
      <c r="BW185" s="231">
        <v>5</v>
      </c>
      <c r="BX185" s="237" t="str">
        <f t="shared" si="79"/>
        <v>Todas las alcantarillas y cunetas están bastante limpias y funcionan debidamente.</v>
      </c>
      <c r="BY185" s="231">
        <v>4</v>
      </c>
      <c r="BZ185" s="237" t="str">
        <f t="shared" si="80"/>
        <v>Superficie generalmente lisa, pero con unas pequeñas corrugaciones u otras irregularidades aisladas, o con baches pequeños superficiales.</v>
      </c>
      <c r="CA185" s="231">
        <v>5</v>
      </c>
      <c r="CB185" s="237" t="str">
        <f t="shared" si="81"/>
        <v>No existen evidencias de fallas en la estructura del pavimento, con la posible excepción de algunas en la superficie de ruedo.</v>
      </c>
      <c r="CC185" s="231">
        <f t="shared" si="82"/>
        <v>0</v>
      </c>
      <c r="CD185" s="229" t="s">
        <v>151</v>
      </c>
      <c r="CE185" s="229" t="s">
        <v>152</v>
      </c>
      <c r="CF185" s="270" t="s">
        <v>153</v>
      </c>
    </row>
    <row r="186" spans="1:84" ht="69.95" customHeight="1" thickBot="1" x14ac:dyDescent="0.2">
      <c r="A186" s="217">
        <v>1</v>
      </c>
      <c r="B186" s="269">
        <v>19002</v>
      </c>
      <c r="C186" s="231">
        <v>1</v>
      </c>
      <c r="D186" s="231">
        <v>1</v>
      </c>
      <c r="E186" s="232">
        <v>1</v>
      </c>
      <c r="F186" s="231">
        <v>2</v>
      </c>
      <c r="G186" s="231">
        <v>1</v>
      </c>
      <c r="H186" s="230" t="str">
        <f t="shared" si="93"/>
        <v>Primaria</v>
      </c>
      <c r="I186" s="230">
        <v>1</v>
      </c>
      <c r="J186" s="229" t="str">
        <f t="shared" si="62"/>
        <v>Red de Alta Capacidad</v>
      </c>
      <c r="K186" s="260">
        <f t="shared" si="63"/>
        <v>2.25</v>
      </c>
      <c r="L186" s="234">
        <f>K186</f>
        <v>2.25</v>
      </c>
      <c r="M186" s="233"/>
      <c r="N186" s="233"/>
      <c r="O186" s="233"/>
      <c r="P186" s="260">
        <f t="shared" si="64"/>
        <v>0</v>
      </c>
      <c r="Q186" s="233">
        <v>2.25</v>
      </c>
      <c r="R186" s="233"/>
      <c r="S186" s="233"/>
      <c r="T186" s="260">
        <f t="shared" si="65"/>
        <v>2.25</v>
      </c>
      <c r="U186" s="233"/>
      <c r="V186" s="233"/>
      <c r="W186" s="233"/>
      <c r="X186" s="233">
        <f t="shared" si="66"/>
        <v>0</v>
      </c>
      <c r="Y186" s="233"/>
      <c r="Z186" s="233"/>
      <c r="AA186" s="233"/>
      <c r="AB186" s="233">
        <f t="shared" si="67"/>
        <v>0</v>
      </c>
      <c r="AC186" s="233">
        <f>SUM(P186,T186,X186,AB186)</f>
        <v>2.25</v>
      </c>
      <c r="AD186" s="233"/>
      <c r="AE186" s="233"/>
      <c r="AF186" s="233"/>
      <c r="AG186" s="233">
        <f t="shared" si="94"/>
        <v>0</v>
      </c>
      <c r="AH186" s="233"/>
      <c r="AI186" s="233"/>
      <c r="AJ186" s="233"/>
      <c r="AK186" s="233">
        <f t="shared" si="95"/>
        <v>0</v>
      </c>
      <c r="AL186" s="233"/>
      <c r="AM186" s="233"/>
      <c r="AN186" s="233"/>
      <c r="AO186" s="233">
        <f t="shared" si="71"/>
        <v>0</v>
      </c>
      <c r="AP186" s="233"/>
      <c r="AQ186" s="233"/>
      <c r="AR186" s="233"/>
      <c r="AS186" s="339">
        <f t="shared" si="72"/>
        <v>0</v>
      </c>
      <c r="AT186" s="233"/>
      <c r="AU186" s="233"/>
      <c r="AV186" s="233"/>
      <c r="AW186" s="260">
        <f t="shared" si="73"/>
        <v>0</v>
      </c>
      <c r="AX186" s="235" t="s">
        <v>69</v>
      </c>
      <c r="AY186" s="236" t="s">
        <v>70</v>
      </c>
      <c r="AZ186" s="236" t="s">
        <v>71</v>
      </c>
      <c r="BA186" s="229" t="s">
        <v>72</v>
      </c>
      <c r="BB186" s="231">
        <v>1</v>
      </c>
      <c r="BC186" s="231">
        <v>3</v>
      </c>
      <c r="BD186" s="237" t="str">
        <f t="shared" si="74"/>
        <v>Muy Ondulado (Pendientes naturales del terreno entre 15 y 25%)</v>
      </c>
      <c r="BE186" s="231">
        <v>1</v>
      </c>
      <c r="BF186" s="237" t="str">
        <f>VLOOKUP(BE186,'Códigos 2'!$A$1:$B$12,2,FALSE)</f>
        <v xml:space="preserve"> Carpeta Asfáltica (CA)</v>
      </c>
      <c r="BG186" s="238">
        <v>5</v>
      </c>
      <c r="BH186" s="239">
        <v>17.3</v>
      </c>
      <c r="BI186" s="231">
        <v>1</v>
      </c>
      <c r="BJ186" s="231" t="str">
        <f t="shared" si="75"/>
        <v>Pavimentado</v>
      </c>
      <c r="BK186" s="240">
        <v>1.5</v>
      </c>
      <c r="BL186" s="231">
        <v>70</v>
      </c>
      <c r="BM186" s="231"/>
      <c r="BN186" s="231">
        <v>5</v>
      </c>
      <c r="BO186" s="237" t="str">
        <f t="shared" si="76"/>
        <v>Alineamiento recto o con curvas tan suaves que no exigen una reducción significativa en la velocidad promedio normal de recorrido.</v>
      </c>
      <c r="BP186" s="231">
        <v>2</v>
      </c>
      <c r="BQ186" s="237" t="str">
        <f t="shared" si="77"/>
        <v>Pendientes sostenidas entre 5 y 8% sobre una buena parte del tramo, condición que afecta en forma marcada la velocidad de recorrido y, cuando hay bastante tránsito, provoca frecuentes colas de vehículos detrás de los vehículos pesados.</v>
      </c>
      <c r="BR186" s="231">
        <v>5</v>
      </c>
      <c r="BS186" s="231">
        <v>4</v>
      </c>
      <c r="BT186" s="237" t="str">
        <f t="shared" si="85"/>
        <v>Superficie generalmente firme y utilizable en todo tiempo, pero con algunos tramos cortos en que el ancho inicial ha sido reducido por erosión u otras causas.</v>
      </c>
      <c r="BU186" s="231">
        <v>5</v>
      </c>
      <c r="BV186" s="237" t="str">
        <f t="shared" si="78"/>
        <v xml:space="preserve">Las señales son completamente adecuadas en número y ubicación, </v>
      </c>
      <c r="BW186" s="231">
        <v>5</v>
      </c>
      <c r="BX186" s="237" t="str">
        <f t="shared" si="79"/>
        <v>Todas las alcantarillas y cunetas están bastante limpias y funcionan debidamente.</v>
      </c>
      <c r="BY186" s="231">
        <v>5</v>
      </c>
      <c r="BZ186" s="237" t="str">
        <f t="shared" si="80"/>
        <v>Superficie lisa, sin baches ni irregularidades notables.</v>
      </c>
      <c r="CA186" s="231">
        <v>5</v>
      </c>
      <c r="CB186" s="237" t="str">
        <f t="shared" si="81"/>
        <v>No existen evidencias de fallas en la estructura del pavimento, con la posible excepción de algunas en la superficie de ruedo.</v>
      </c>
      <c r="CC186" s="231">
        <f t="shared" si="82"/>
        <v>0</v>
      </c>
      <c r="CD186" s="229" t="s">
        <v>73</v>
      </c>
      <c r="CE186" s="229" t="s">
        <v>74</v>
      </c>
      <c r="CF186" s="270" t="s">
        <v>75</v>
      </c>
    </row>
    <row r="187" spans="1:84" ht="69.95" customHeight="1" thickBot="1" x14ac:dyDescent="0.2">
      <c r="A187" s="217">
        <v>2</v>
      </c>
      <c r="B187" s="269">
        <v>19003</v>
      </c>
      <c r="C187" s="231">
        <v>1</v>
      </c>
      <c r="D187" s="231">
        <v>1</v>
      </c>
      <c r="E187" s="232">
        <v>1</v>
      </c>
      <c r="F187" s="231">
        <v>7</v>
      </c>
      <c r="G187" s="231">
        <v>1</v>
      </c>
      <c r="H187" s="230" t="str">
        <f t="shared" si="93"/>
        <v>Primaria</v>
      </c>
      <c r="I187" s="230">
        <v>1</v>
      </c>
      <c r="J187" s="229" t="str">
        <f t="shared" si="62"/>
        <v>Red de Alta Capacidad</v>
      </c>
      <c r="K187" s="260">
        <f t="shared" si="63"/>
        <v>3.37</v>
      </c>
      <c r="L187" s="234">
        <f>L186+K187</f>
        <v>5.62</v>
      </c>
      <c r="M187" s="233"/>
      <c r="N187" s="233"/>
      <c r="O187" s="233"/>
      <c r="P187" s="260">
        <f t="shared" si="64"/>
        <v>0</v>
      </c>
      <c r="Q187" s="233">
        <v>3.37</v>
      </c>
      <c r="R187" s="233"/>
      <c r="S187" s="233"/>
      <c r="T187" s="260">
        <f t="shared" si="65"/>
        <v>3.37</v>
      </c>
      <c r="U187" s="233"/>
      <c r="V187" s="233"/>
      <c r="W187" s="233"/>
      <c r="X187" s="233">
        <f t="shared" si="66"/>
        <v>0</v>
      </c>
      <c r="Y187" s="233"/>
      <c r="Z187" s="233"/>
      <c r="AA187" s="233"/>
      <c r="AB187" s="233">
        <f t="shared" si="67"/>
        <v>0</v>
      </c>
      <c r="AC187" s="233">
        <f>SUM(P187,T187,X187,AB187)</f>
        <v>3.37</v>
      </c>
      <c r="AD187" s="233"/>
      <c r="AE187" s="233"/>
      <c r="AF187" s="233"/>
      <c r="AG187" s="233">
        <f t="shared" si="94"/>
        <v>0</v>
      </c>
      <c r="AH187" s="233"/>
      <c r="AI187" s="233"/>
      <c r="AJ187" s="233"/>
      <c r="AK187" s="233">
        <f t="shared" si="95"/>
        <v>0</v>
      </c>
      <c r="AL187" s="233"/>
      <c r="AM187" s="233"/>
      <c r="AN187" s="233"/>
      <c r="AO187" s="233">
        <f t="shared" si="71"/>
        <v>0</v>
      </c>
      <c r="AP187" s="233"/>
      <c r="AQ187" s="233"/>
      <c r="AR187" s="233"/>
      <c r="AS187" s="339">
        <f t="shared" si="72"/>
        <v>0</v>
      </c>
      <c r="AT187" s="233"/>
      <c r="AU187" s="233"/>
      <c r="AV187" s="233"/>
      <c r="AW187" s="260">
        <f t="shared" si="73"/>
        <v>0</v>
      </c>
      <c r="AX187" s="235" t="s">
        <v>76</v>
      </c>
      <c r="AY187" s="236" t="s">
        <v>70</v>
      </c>
      <c r="AZ187" s="236" t="s">
        <v>71</v>
      </c>
      <c r="BA187" s="229" t="s">
        <v>72</v>
      </c>
      <c r="BB187" s="231">
        <v>2</v>
      </c>
      <c r="BC187" s="231">
        <v>1</v>
      </c>
      <c r="BD187" s="237" t="str">
        <f t="shared" si="74"/>
        <v>Llano (Pendientes naturales del terreno entre 0 y 5%)</v>
      </c>
      <c r="BE187" s="231">
        <v>1</v>
      </c>
      <c r="BF187" s="237" t="str">
        <f>VLOOKUP(BE187,'Códigos 2'!$A$1:$B$12,2,FALSE)</f>
        <v xml:space="preserve"> Carpeta Asfáltica (CA)</v>
      </c>
      <c r="BG187" s="238">
        <v>6</v>
      </c>
      <c r="BH187" s="239">
        <v>19.7</v>
      </c>
      <c r="BI187" s="231">
        <v>0</v>
      </c>
      <c r="BJ187" s="231" t="str">
        <f t="shared" si="75"/>
        <v>No existe</v>
      </c>
      <c r="BK187" s="240">
        <v>0</v>
      </c>
      <c r="BL187" s="231">
        <v>80</v>
      </c>
      <c r="BM187" s="231"/>
      <c r="BN187" s="231">
        <v>5</v>
      </c>
      <c r="BO187" s="237" t="str">
        <f t="shared" si="76"/>
        <v>Alineamiento recto o con curvas tan suaves que no exigen una reducción significativa en la velocidad promedio normal de recorrido.</v>
      </c>
      <c r="BP187" s="231">
        <v>4</v>
      </c>
      <c r="BQ187" s="237" t="str">
        <f t="shared" si="77"/>
        <v>Pendientes generalmente menores del 3% pero con algunas cuestas de corta longitud de hasta el 5%.</v>
      </c>
      <c r="BR187" s="231">
        <v>5</v>
      </c>
      <c r="BS187" s="231">
        <v>0</v>
      </c>
      <c r="BT187" s="237" t="b">
        <f t="shared" si="85"/>
        <v>0</v>
      </c>
      <c r="BU187" s="231">
        <v>5</v>
      </c>
      <c r="BV187" s="237" t="str">
        <f t="shared" si="78"/>
        <v xml:space="preserve">Las señales son completamente adecuadas en número y ubicación, </v>
      </c>
      <c r="BW187" s="231">
        <v>5</v>
      </c>
      <c r="BX187" s="237" t="str">
        <f t="shared" si="79"/>
        <v>Todas las alcantarillas y cunetas están bastante limpias y funcionan debidamente.</v>
      </c>
      <c r="BY187" s="231">
        <v>5</v>
      </c>
      <c r="BZ187" s="237" t="str">
        <f t="shared" si="80"/>
        <v>Superficie lisa, sin baches ni irregularidades notables.</v>
      </c>
      <c r="CA187" s="231">
        <v>5</v>
      </c>
      <c r="CB187" s="237" t="str">
        <f t="shared" si="81"/>
        <v>No existen evidencias de fallas en la estructura del pavimento, con la posible excepción de algunas en la superficie de ruedo.</v>
      </c>
      <c r="CC187" s="231">
        <f t="shared" si="82"/>
        <v>0</v>
      </c>
      <c r="CD187" s="229" t="s">
        <v>77</v>
      </c>
      <c r="CE187" s="229" t="s">
        <v>74</v>
      </c>
      <c r="CF187" s="270" t="s">
        <v>78</v>
      </c>
    </row>
    <row r="188" spans="1:84" ht="69.95" customHeight="1" thickBot="1" x14ac:dyDescent="0.2">
      <c r="A188" s="217">
        <v>2</v>
      </c>
      <c r="B188" s="269">
        <v>19004</v>
      </c>
      <c r="C188" s="231">
        <v>1</v>
      </c>
      <c r="D188" s="231">
        <v>1</v>
      </c>
      <c r="E188" s="232">
        <v>1</v>
      </c>
      <c r="F188" s="231">
        <v>4</v>
      </c>
      <c r="G188" s="231">
        <v>2</v>
      </c>
      <c r="H188" s="230" t="str">
        <f t="shared" si="93"/>
        <v>Primaria</v>
      </c>
      <c r="I188" s="230">
        <v>4</v>
      </c>
      <c r="J188" s="229" t="str">
        <f t="shared" si="62"/>
        <v>Red Básica de Accesso</v>
      </c>
      <c r="K188" s="260">
        <f t="shared" si="63"/>
        <v>1.9950000000000001</v>
      </c>
      <c r="L188" s="234">
        <f>L187+K188</f>
        <v>7.6150000000000002</v>
      </c>
      <c r="M188" s="233"/>
      <c r="N188" s="233"/>
      <c r="O188" s="233"/>
      <c r="P188" s="260">
        <f t="shared" si="64"/>
        <v>0</v>
      </c>
      <c r="Q188" s="233">
        <v>1.9950000000000001</v>
      </c>
      <c r="R188" s="233"/>
      <c r="S188" s="233"/>
      <c r="T188" s="260">
        <f t="shared" si="65"/>
        <v>1.9950000000000001</v>
      </c>
      <c r="U188" s="233"/>
      <c r="V188" s="233"/>
      <c r="W188" s="233"/>
      <c r="X188" s="233">
        <f t="shared" si="66"/>
        <v>0</v>
      </c>
      <c r="Y188" s="233"/>
      <c r="Z188" s="233"/>
      <c r="AA188" s="233"/>
      <c r="AB188" s="233">
        <f t="shared" si="67"/>
        <v>0</v>
      </c>
      <c r="AC188" s="233">
        <f t="shared" ref="AC188:AC219" si="96">T188+X188+AB188</f>
        <v>1.9950000000000001</v>
      </c>
      <c r="AD188" s="233"/>
      <c r="AE188" s="233"/>
      <c r="AF188" s="233"/>
      <c r="AG188" s="233">
        <f t="shared" si="94"/>
        <v>0</v>
      </c>
      <c r="AH188" s="233"/>
      <c r="AI188" s="233"/>
      <c r="AJ188" s="233"/>
      <c r="AK188" s="233">
        <f t="shared" si="95"/>
        <v>0</v>
      </c>
      <c r="AL188" s="233"/>
      <c r="AM188" s="233"/>
      <c r="AN188" s="233"/>
      <c r="AO188" s="233">
        <f t="shared" si="71"/>
        <v>0</v>
      </c>
      <c r="AP188" s="233"/>
      <c r="AQ188" s="233"/>
      <c r="AR188" s="233"/>
      <c r="AS188" s="339">
        <f t="shared" si="72"/>
        <v>0</v>
      </c>
      <c r="AT188" s="233"/>
      <c r="AU188" s="233"/>
      <c r="AV188" s="233"/>
      <c r="AW188" s="260">
        <f t="shared" si="73"/>
        <v>0</v>
      </c>
      <c r="AX188" s="235" t="s">
        <v>154</v>
      </c>
      <c r="AY188" s="236" t="s">
        <v>148</v>
      </c>
      <c r="AZ188" s="236"/>
      <c r="BA188" s="229" t="s">
        <v>155</v>
      </c>
      <c r="BB188" s="231">
        <v>0</v>
      </c>
      <c r="BC188" s="231">
        <v>1</v>
      </c>
      <c r="BD188" s="237" t="str">
        <f t="shared" si="74"/>
        <v>Llano (Pendientes naturales del terreno entre 0 y 5%)</v>
      </c>
      <c r="BE188" s="231">
        <v>1</v>
      </c>
      <c r="BF188" s="237" t="str">
        <f>VLOOKUP(BE188,'Códigos 2'!$A$1:$B$12,2,FALSE)</f>
        <v xml:space="preserve"> Carpeta Asfáltica (CA)</v>
      </c>
      <c r="BG188" s="238">
        <v>4</v>
      </c>
      <c r="BH188" s="239">
        <v>12.7</v>
      </c>
      <c r="BI188" s="231">
        <v>0</v>
      </c>
      <c r="BJ188" s="231" t="str">
        <f t="shared" si="75"/>
        <v>No existe</v>
      </c>
      <c r="BK188" s="240">
        <v>0</v>
      </c>
      <c r="BL188" s="231">
        <v>40</v>
      </c>
      <c r="BM188" s="231"/>
      <c r="BN188" s="231">
        <v>4</v>
      </c>
      <c r="BO188" s="237" t="str">
        <f t="shared" si="76"/>
        <v>Alineamiento con algunas curvas que exigen una reducción significativa en la velocidad promedio de circulación.</v>
      </c>
      <c r="BP188" s="231">
        <v>4</v>
      </c>
      <c r="BQ188" s="237" t="str">
        <f t="shared" si="77"/>
        <v>Pendientes generalmente menores del 3% pero con algunas cuestas de corta longitud de hasta el 5%.</v>
      </c>
      <c r="BR188" s="231">
        <v>1</v>
      </c>
      <c r="BS188" s="231">
        <v>0</v>
      </c>
      <c r="BT188" s="237" t="b">
        <f t="shared" si="85"/>
        <v>0</v>
      </c>
      <c r="BU188" s="231">
        <v>5</v>
      </c>
      <c r="BV188" s="237" t="str">
        <f t="shared" si="78"/>
        <v xml:space="preserve">Las señales son completamente adecuadas en número y ubicación, </v>
      </c>
      <c r="BW188" s="231">
        <v>5</v>
      </c>
      <c r="BX188" s="237" t="str">
        <f t="shared" si="79"/>
        <v>Todas las alcantarillas y cunetas están bastante limpias y funcionan debidamente.</v>
      </c>
      <c r="BY188" s="231">
        <v>5</v>
      </c>
      <c r="BZ188" s="237" t="str">
        <f t="shared" si="80"/>
        <v>Superficie lisa, sin baches ni irregularidades notables.</v>
      </c>
      <c r="CA188" s="231">
        <v>5</v>
      </c>
      <c r="CB188" s="237" t="str">
        <f t="shared" si="81"/>
        <v>No existen evidencias de fallas en la estructura del pavimento, con la posible excepción de algunas en la superficie de ruedo.</v>
      </c>
      <c r="CC188" s="231">
        <f t="shared" si="82"/>
        <v>0</v>
      </c>
      <c r="CD188" s="229" t="s">
        <v>156</v>
      </c>
      <c r="CE188" s="229" t="s">
        <v>152</v>
      </c>
      <c r="CF188" s="270" t="s">
        <v>157</v>
      </c>
    </row>
    <row r="189" spans="1:84" ht="69.95" customHeight="1" thickBot="1" x14ac:dyDescent="0.2">
      <c r="A189" s="217">
        <v>3</v>
      </c>
      <c r="B189" s="269">
        <v>19005</v>
      </c>
      <c r="C189" s="231">
        <v>1</v>
      </c>
      <c r="D189" s="231">
        <v>1</v>
      </c>
      <c r="E189" s="232" t="s">
        <v>135</v>
      </c>
      <c r="F189" s="231">
        <v>1</v>
      </c>
      <c r="G189" s="231">
        <v>2</v>
      </c>
      <c r="H189" s="230" t="str">
        <f t="shared" si="93"/>
        <v>Primaria</v>
      </c>
      <c r="I189" s="230">
        <v>1</v>
      </c>
      <c r="J189" s="229" t="str">
        <f t="shared" si="62"/>
        <v>Red de Alta Capacidad</v>
      </c>
      <c r="K189" s="260">
        <f t="shared" si="63"/>
        <v>2.0699999999999998</v>
      </c>
      <c r="L189" s="234">
        <f>L188+K189</f>
        <v>9.6850000000000005</v>
      </c>
      <c r="M189" s="233"/>
      <c r="N189" s="233"/>
      <c r="O189" s="233"/>
      <c r="P189" s="260">
        <f t="shared" si="64"/>
        <v>0</v>
      </c>
      <c r="Q189" s="233">
        <v>2.0699999999999998</v>
      </c>
      <c r="R189" s="233"/>
      <c r="S189" s="233"/>
      <c r="T189" s="260">
        <f t="shared" si="65"/>
        <v>2.0699999999999998</v>
      </c>
      <c r="U189" s="233"/>
      <c r="V189" s="233"/>
      <c r="W189" s="233"/>
      <c r="X189" s="233">
        <f t="shared" si="66"/>
        <v>0</v>
      </c>
      <c r="Y189" s="233"/>
      <c r="Z189" s="233"/>
      <c r="AA189" s="233"/>
      <c r="AB189" s="233">
        <f t="shared" si="67"/>
        <v>0</v>
      </c>
      <c r="AC189" s="233">
        <f t="shared" si="96"/>
        <v>2.0699999999999998</v>
      </c>
      <c r="AD189" s="233"/>
      <c r="AE189" s="233"/>
      <c r="AF189" s="233"/>
      <c r="AG189" s="233">
        <f t="shared" si="94"/>
        <v>0</v>
      </c>
      <c r="AH189" s="233"/>
      <c r="AI189" s="233"/>
      <c r="AJ189" s="233"/>
      <c r="AK189" s="233">
        <f t="shared" si="95"/>
        <v>0</v>
      </c>
      <c r="AL189" s="233"/>
      <c r="AM189" s="233"/>
      <c r="AN189" s="233"/>
      <c r="AO189" s="233">
        <f t="shared" si="71"/>
        <v>0</v>
      </c>
      <c r="AP189" s="233"/>
      <c r="AQ189" s="233"/>
      <c r="AR189" s="233"/>
      <c r="AS189" s="339">
        <f t="shared" si="72"/>
        <v>0</v>
      </c>
      <c r="AT189" s="233"/>
      <c r="AU189" s="233"/>
      <c r="AV189" s="233"/>
      <c r="AW189" s="260">
        <f t="shared" si="73"/>
        <v>0</v>
      </c>
      <c r="AX189" s="235" t="s">
        <v>158</v>
      </c>
      <c r="AY189" s="236" t="s">
        <v>148</v>
      </c>
      <c r="AZ189" s="236"/>
      <c r="BA189" s="229" t="s">
        <v>159</v>
      </c>
      <c r="BB189" s="231">
        <v>0</v>
      </c>
      <c r="BC189" s="231">
        <v>1</v>
      </c>
      <c r="BD189" s="237" t="str">
        <f t="shared" si="74"/>
        <v>Llano (Pendientes naturales del terreno entre 0 y 5%)</v>
      </c>
      <c r="BE189" s="231">
        <v>1</v>
      </c>
      <c r="BF189" s="237" t="str">
        <f>VLOOKUP(BE189,'Códigos 2'!$A$1:$B$12,2,FALSE)</f>
        <v xml:space="preserve"> Carpeta Asfáltica (CA)</v>
      </c>
      <c r="BG189" s="238">
        <v>4</v>
      </c>
      <c r="BH189" s="239">
        <v>14.7</v>
      </c>
      <c r="BI189" s="231">
        <v>0</v>
      </c>
      <c r="BJ189" s="231" t="str">
        <f t="shared" si="75"/>
        <v>No existe</v>
      </c>
      <c r="BK189" s="240">
        <v>0</v>
      </c>
      <c r="BL189" s="231">
        <v>40</v>
      </c>
      <c r="BM189" s="231"/>
      <c r="BN189" s="231">
        <v>4</v>
      </c>
      <c r="BO189" s="237" t="str">
        <f t="shared" si="76"/>
        <v>Alineamiento con algunas curvas que exigen una reducción significativa en la velocidad promedio de circulación.</v>
      </c>
      <c r="BP189" s="231">
        <v>5</v>
      </c>
      <c r="BQ189" s="237" t="str">
        <f t="shared" si="77"/>
        <v>Pendientes menores del 3% en todo el tramo.</v>
      </c>
      <c r="BR189" s="231">
        <v>2</v>
      </c>
      <c r="BS189" s="231">
        <v>0</v>
      </c>
      <c r="BT189" s="237" t="b">
        <f t="shared" si="85"/>
        <v>0</v>
      </c>
      <c r="BU189" s="231">
        <v>5</v>
      </c>
      <c r="BV189" s="237" t="str">
        <f t="shared" si="78"/>
        <v xml:space="preserve">Las señales son completamente adecuadas en número y ubicación, </v>
      </c>
      <c r="BW189" s="231">
        <v>5</v>
      </c>
      <c r="BX189" s="237" t="str">
        <f t="shared" si="79"/>
        <v>Todas las alcantarillas y cunetas están bastante limpias y funcionan debidamente.</v>
      </c>
      <c r="BY189" s="231">
        <v>5</v>
      </c>
      <c r="BZ189" s="237" t="str">
        <f t="shared" si="80"/>
        <v>Superficie lisa, sin baches ni irregularidades notables.</v>
      </c>
      <c r="CA189" s="231">
        <v>5</v>
      </c>
      <c r="CB189" s="237" t="str">
        <f t="shared" si="81"/>
        <v>No existen evidencias de fallas en la estructura del pavimento, con la posible excepción de algunas en la superficie de ruedo.</v>
      </c>
      <c r="CC189" s="231">
        <f t="shared" si="82"/>
        <v>0</v>
      </c>
      <c r="CD189" s="229" t="s">
        <v>160</v>
      </c>
      <c r="CE189" s="229" t="s">
        <v>152</v>
      </c>
      <c r="CF189" s="270" t="s">
        <v>161</v>
      </c>
    </row>
    <row r="190" spans="1:84" ht="69.95" customHeight="1" thickBot="1" x14ac:dyDescent="0.2">
      <c r="A190" s="217">
        <v>4</v>
      </c>
      <c r="B190" s="269">
        <v>19006</v>
      </c>
      <c r="C190" s="231">
        <v>1</v>
      </c>
      <c r="D190" s="231">
        <v>1</v>
      </c>
      <c r="E190" s="232" t="s">
        <v>162</v>
      </c>
      <c r="F190" s="231">
        <v>1</v>
      </c>
      <c r="G190" s="231">
        <v>2</v>
      </c>
      <c r="H190" s="230" t="str">
        <f t="shared" si="93"/>
        <v>Primaria</v>
      </c>
      <c r="I190" s="230">
        <v>1</v>
      </c>
      <c r="J190" s="229" t="str">
        <f t="shared" si="62"/>
        <v>Red de Alta Capacidad</v>
      </c>
      <c r="K190" s="260">
        <f t="shared" si="63"/>
        <v>2.2850000000000001</v>
      </c>
      <c r="L190" s="234">
        <f>L189+K190</f>
        <v>11.97</v>
      </c>
      <c r="M190" s="233"/>
      <c r="N190" s="233"/>
      <c r="O190" s="233"/>
      <c r="P190" s="260">
        <f t="shared" si="64"/>
        <v>0</v>
      </c>
      <c r="Q190" s="233">
        <v>2.2850000000000001</v>
      </c>
      <c r="R190" s="233"/>
      <c r="S190" s="233"/>
      <c r="T190" s="260">
        <f t="shared" si="65"/>
        <v>2.2850000000000001</v>
      </c>
      <c r="U190" s="233"/>
      <c r="V190" s="233"/>
      <c r="W190" s="233"/>
      <c r="X190" s="233">
        <f t="shared" si="66"/>
        <v>0</v>
      </c>
      <c r="Y190" s="233"/>
      <c r="Z190" s="233"/>
      <c r="AA190" s="233"/>
      <c r="AB190" s="233">
        <f t="shared" si="67"/>
        <v>0</v>
      </c>
      <c r="AC190" s="233">
        <f t="shared" si="96"/>
        <v>2.2850000000000001</v>
      </c>
      <c r="AD190" s="233"/>
      <c r="AE190" s="233"/>
      <c r="AF190" s="233"/>
      <c r="AG190" s="233">
        <f t="shared" si="94"/>
        <v>0</v>
      </c>
      <c r="AH190" s="233"/>
      <c r="AI190" s="233"/>
      <c r="AJ190" s="233"/>
      <c r="AK190" s="233">
        <f t="shared" si="95"/>
        <v>0</v>
      </c>
      <c r="AL190" s="233"/>
      <c r="AM190" s="233"/>
      <c r="AN190" s="233"/>
      <c r="AO190" s="233">
        <f t="shared" si="71"/>
        <v>0</v>
      </c>
      <c r="AP190" s="233"/>
      <c r="AQ190" s="233"/>
      <c r="AR190" s="233"/>
      <c r="AS190" s="339">
        <f t="shared" si="72"/>
        <v>0</v>
      </c>
      <c r="AT190" s="233"/>
      <c r="AU190" s="233"/>
      <c r="AV190" s="233"/>
      <c r="AW190" s="260">
        <f t="shared" si="73"/>
        <v>0</v>
      </c>
      <c r="AX190" s="235" t="s">
        <v>163</v>
      </c>
      <c r="AY190" s="236" t="s">
        <v>148</v>
      </c>
      <c r="AZ190" s="236"/>
      <c r="BA190" s="229" t="s">
        <v>164</v>
      </c>
      <c r="BB190" s="231">
        <v>0</v>
      </c>
      <c r="BC190" s="231">
        <v>1</v>
      </c>
      <c r="BD190" s="237" t="str">
        <f t="shared" si="74"/>
        <v>Llano (Pendientes naturales del terreno entre 0 y 5%)</v>
      </c>
      <c r="BE190" s="231">
        <v>1</v>
      </c>
      <c r="BF190" s="237" t="str">
        <f>VLOOKUP(BE190,'Códigos 2'!$A$1:$B$12,2,FALSE)</f>
        <v xml:space="preserve"> Carpeta Asfáltica (CA)</v>
      </c>
      <c r="BG190" s="238">
        <v>4</v>
      </c>
      <c r="BH190" s="239">
        <v>15.5</v>
      </c>
      <c r="BI190" s="231">
        <v>0</v>
      </c>
      <c r="BJ190" s="231" t="str">
        <f t="shared" si="75"/>
        <v>No existe</v>
      </c>
      <c r="BK190" s="240">
        <v>0</v>
      </c>
      <c r="BL190" s="231">
        <v>40</v>
      </c>
      <c r="BM190" s="231"/>
      <c r="BN190" s="231">
        <v>5</v>
      </c>
      <c r="BO190" s="237" t="str">
        <f t="shared" si="76"/>
        <v>Alineamiento recto o con curvas tan suaves que no exigen una reducción significativa en la velocidad promedio normal de recorrido.</v>
      </c>
      <c r="BP190" s="231">
        <v>4</v>
      </c>
      <c r="BQ190" s="237" t="str">
        <f t="shared" si="77"/>
        <v>Pendientes generalmente menores del 3% pero con algunas cuestas de corta longitud de hasta el 5%.</v>
      </c>
      <c r="BR190" s="231">
        <v>2</v>
      </c>
      <c r="BS190" s="231">
        <v>0</v>
      </c>
      <c r="BT190" s="237" t="b">
        <f t="shared" si="85"/>
        <v>0</v>
      </c>
      <c r="BU190" s="231">
        <v>5</v>
      </c>
      <c r="BV190" s="237" t="str">
        <f t="shared" si="78"/>
        <v xml:space="preserve">Las señales son completamente adecuadas en número y ubicación, </v>
      </c>
      <c r="BW190" s="231">
        <v>5</v>
      </c>
      <c r="BX190" s="237" t="str">
        <f t="shared" si="79"/>
        <v>Todas las alcantarillas y cunetas están bastante limpias y funcionan debidamente.</v>
      </c>
      <c r="BY190" s="231">
        <v>5</v>
      </c>
      <c r="BZ190" s="237" t="str">
        <f t="shared" si="80"/>
        <v>Superficie lisa, sin baches ni irregularidades notables.</v>
      </c>
      <c r="CA190" s="231">
        <v>5</v>
      </c>
      <c r="CB190" s="237" t="str">
        <f t="shared" si="81"/>
        <v>No existen evidencias de fallas en la estructura del pavimento, con la posible excepción de algunas en la superficie de ruedo.</v>
      </c>
      <c r="CC190" s="231">
        <f t="shared" si="82"/>
        <v>0</v>
      </c>
      <c r="CD190" s="229" t="s">
        <v>165</v>
      </c>
      <c r="CE190" s="229"/>
      <c r="CF190" s="270" t="s">
        <v>166</v>
      </c>
    </row>
    <row r="191" spans="1:84" ht="69.95" customHeight="1" thickBot="1" x14ac:dyDescent="0.2">
      <c r="A191" s="333">
        <v>1</v>
      </c>
      <c r="B191" s="269">
        <v>19007</v>
      </c>
      <c r="C191" s="231">
        <v>1</v>
      </c>
      <c r="D191" s="231">
        <v>1</v>
      </c>
      <c r="E191" s="232">
        <v>1</v>
      </c>
      <c r="F191" s="231">
        <v>7</v>
      </c>
      <c r="G191" s="231">
        <v>3</v>
      </c>
      <c r="H191" s="230" t="str">
        <f t="shared" si="93"/>
        <v>Primaria</v>
      </c>
      <c r="I191" s="230">
        <v>2</v>
      </c>
      <c r="J191" s="229" t="str">
        <f t="shared" si="62"/>
        <v>Distribuidores Regionales</v>
      </c>
      <c r="K191" s="260">
        <f t="shared" si="63"/>
        <v>1.6500000000000001</v>
      </c>
      <c r="L191" s="234">
        <f>K191</f>
        <v>1.6500000000000001</v>
      </c>
      <c r="M191" s="233"/>
      <c r="N191" s="233"/>
      <c r="O191" s="233"/>
      <c r="P191" s="260">
        <f t="shared" si="64"/>
        <v>0</v>
      </c>
      <c r="Q191" s="233">
        <v>0.22500000000000001</v>
      </c>
      <c r="R191" s="233"/>
      <c r="S191" s="233">
        <v>1.425</v>
      </c>
      <c r="T191" s="260">
        <f t="shared" si="65"/>
        <v>1.6500000000000001</v>
      </c>
      <c r="U191" s="233"/>
      <c r="V191" s="233"/>
      <c r="W191" s="233"/>
      <c r="X191" s="233">
        <f t="shared" si="66"/>
        <v>0</v>
      </c>
      <c r="Y191" s="233"/>
      <c r="Z191" s="233"/>
      <c r="AA191" s="233"/>
      <c r="AB191" s="233">
        <f t="shared" si="67"/>
        <v>0</v>
      </c>
      <c r="AC191" s="233">
        <f t="shared" si="96"/>
        <v>1.6500000000000001</v>
      </c>
      <c r="AD191" s="233"/>
      <c r="AE191" s="233"/>
      <c r="AF191" s="233"/>
      <c r="AG191" s="233">
        <f t="shared" si="94"/>
        <v>0</v>
      </c>
      <c r="AH191" s="233"/>
      <c r="AI191" s="233"/>
      <c r="AJ191" s="233"/>
      <c r="AK191" s="233">
        <f t="shared" si="95"/>
        <v>0</v>
      </c>
      <c r="AL191" s="233"/>
      <c r="AM191" s="233"/>
      <c r="AN191" s="233"/>
      <c r="AO191" s="233">
        <f t="shared" si="71"/>
        <v>0</v>
      </c>
      <c r="AP191" s="233"/>
      <c r="AQ191" s="233"/>
      <c r="AR191" s="233"/>
      <c r="AS191" s="339">
        <f t="shared" si="72"/>
        <v>0</v>
      </c>
      <c r="AT191" s="233"/>
      <c r="AU191" s="233"/>
      <c r="AV191" s="233"/>
      <c r="AW191" s="260">
        <f t="shared" si="73"/>
        <v>0</v>
      </c>
      <c r="AX191" s="235" t="s">
        <v>249</v>
      </c>
      <c r="AY191" s="236" t="s">
        <v>250</v>
      </c>
      <c r="AZ191" s="236" t="s">
        <v>89</v>
      </c>
      <c r="BA191" s="229" t="s">
        <v>251</v>
      </c>
      <c r="BB191" s="231">
        <v>0</v>
      </c>
      <c r="BC191" s="231">
        <v>3</v>
      </c>
      <c r="BD191" s="237" t="str">
        <f t="shared" si="74"/>
        <v>Muy Ondulado (Pendientes naturales del terreno entre 15 y 25%)</v>
      </c>
      <c r="BE191" s="231">
        <v>1</v>
      </c>
      <c r="BF191" s="237" t="str">
        <f>VLOOKUP(BE191,'Códigos 2'!$A$1:$B$12,2,FALSE)</f>
        <v xml:space="preserve"> Carpeta Asfáltica (CA)</v>
      </c>
      <c r="BG191" s="238">
        <v>3</v>
      </c>
      <c r="BH191" s="239">
        <v>11.3</v>
      </c>
      <c r="BI191" s="231">
        <v>1</v>
      </c>
      <c r="BJ191" s="231" t="str">
        <f t="shared" si="75"/>
        <v>Pavimentado</v>
      </c>
      <c r="BK191" s="240">
        <v>0</v>
      </c>
      <c r="BL191" s="231">
        <v>45</v>
      </c>
      <c r="BM191" s="231"/>
      <c r="BN191" s="231">
        <v>4</v>
      </c>
      <c r="BO191" s="237" t="str">
        <f t="shared" si="76"/>
        <v>Alineamiento con algunas curvas que exigen una reducción significativa en la velocidad promedio de circulación.</v>
      </c>
      <c r="BP191" s="231">
        <v>2</v>
      </c>
      <c r="BQ191" s="237" t="str">
        <f t="shared" si="77"/>
        <v>Pendientes sostenidas entre 5 y 8% sobre una buena parte del tramo, condición que afecta en forma marcada la velocidad de recorrido y, cuando hay bastante tránsito, provoca frecuentes colas de vehículos detrás de los vehículos pesados.</v>
      </c>
      <c r="BR191" s="231">
        <v>2</v>
      </c>
      <c r="BS191" s="231">
        <v>0</v>
      </c>
      <c r="BT191" s="237" t="b">
        <f t="shared" si="85"/>
        <v>0</v>
      </c>
      <c r="BU191" s="231">
        <v>4</v>
      </c>
      <c r="BV191" s="237" t="str">
        <f t="shared" si="78"/>
        <v>El señalamiento es bastante completo, faltando solamente algunas señales de guía para los usuarios que no conocen la ruta.</v>
      </c>
      <c r="BW191" s="231">
        <v>4</v>
      </c>
      <c r="BX191" s="237" t="str">
        <f t="shared" si="79"/>
        <v>La mayoría de las alcantarillas y cunetas aparentemente funcionan bien, pero existen indicaciones en algunos sitios de que el agua se estanca.</v>
      </c>
      <c r="BY191" s="231">
        <v>2</v>
      </c>
      <c r="BZ191" s="237" t="str">
        <f t="shared" si="80"/>
        <v>Superficie muy irregular o con baches extensos y frecuentes (o material suelto, en caso de superficies no pavimentadas).</v>
      </c>
      <c r="CA191" s="231">
        <v>5</v>
      </c>
      <c r="CB191" s="237" t="str">
        <f t="shared" si="81"/>
        <v>No existen evidencias de fallas en la estructura del pavimento, con la posible excepción de algunas en la superficie de ruedo.</v>
      </c>
      <c r="CC191" s="231">
        <f t="shared" si="82"/>
        <v>0</v>
      </c>
      <c r="CD191" s="229"/>
      <c r="CE191" s="229"/>
      <c r="CF191" s="270"/>
    </row>
    <row r="192" spans="1:84" ht="69.95" customHeight="1" thickBot="1" x14ac:dyDescent="0.2">
      <c r="A192" s="217"/>
      <c r="B192" s="269">
        <v>19008</v>
      </c>
      <c r="C192" s="231">
        <v>1</v>
      </c>
      <c r="D192" s="231">
        <v>1</v>
      </c>
      <c r="E192" s="232" t="s">
        <v>332</v>
      </c>
      <c r="F192" s="231">
        <v>2</v>
      </c>
      <c r="G192" s="231">
        <v>5</v>
      </c>
      <c r="H192" s="230" t="str">
        <f t="shared" si="93"/>
        <v>Primaria</v>
      </c>
      <c r="I192" s="230">
        <v>2</v>
      </c>
      <c r="J192" s="229" t="str">
        <f t="shared" si="62"/>
        <v>Distribuidores Regionales</v>
      </c>
      <c r="K192" s="260">
        <f t="shared" si="63"/>
        <v>2.31</v>
      </c>
      <c r="L192" s="234">
        <f>K192</f>
        <v>2.31</v>
      </c>
      <c r="M192" s="233"/>
      <c r="N192" s="233"/>
      <c r="O192" s="233"/>
      <c r="P192" s="260">
        <f t="shared" si="64"/>
        <v>0</v>
      </c>
      <c r="Q192" s="233">
        <v>2.31</v>
      </c>
      <c r="R192" s="233"/>
      <c r="S192" s="233"/>
      <c r="T192" s="260">
        <f t="shared" si="65"/>
        <v>2.31</v>
      </c>
      <c r="U192" s="233"/>
      <c r="V192" s="233"/>
      <c r="W192" s="233"/>
      <c r="X192" s="233">
        <f t="shared" si="66"/>
        <v>0</v>
      </c>
      <c r="Y192" s="233"/>
      <c r="Z192" s="233"/>
      <c r="AA192" s="233"/>
      <c r="AB192" s="233">
        <f t="shared" si="67"/>
        <v>0</v>
      </c>
      <c r="AC192" s="233">
        <f t="shared" si="96"/>
        <v>2.31</v>
      </c>
      <c r="AD192" s="233"/>
      <c r="AE192" s="233"/>
      <c r="AF192" s="233"/>
      <c r="AG192" s="233">
        <f t="shared" si="94"/>
        <v>0</v>
      </c>
      <c r="AH192" s="233"/>
      <c r="AI192" s="233"/>
      <c r="AJ192" s="233"/>
      <c r="AK192" s="233">
        <f t="shared" si="95"/>
        <v>0</v>
      </c>
      <c r="AL192" s="233"/>
      <c r="AM192" s="233"/>
      <c r="AN192" s="233"/>
      <c r="AO192" s="233">
        <f t="shared" si="71"/>
        <v>0</v>
      </c>
      <c r="AP192" s="233"/>
      <c r="AQ192" s="233"/>
      <c r="AR192" s="233"/>
      <c r="AS192" s="339">
        <f t="shared" si="72"/>
        <v>0</v>
      </c>
      <c r="AT192" s="233"/>
      <c r="AU192" s="233"/>
      <c r="AV192" s="233"/>
      <c r="AW192" s="260">
        <f t="shared" si="73"/>
        <v>0</v>
      </c>
      <c r="AX192" s="235" t="s">
        <v>377</v>
      </c>
      <c r="AY192" s="236" t="s">
        <v>378</v>
      </c>
      <c r="AZ192" s="236" t="s">
        <v>379</v>
      </c>
      <c r="BA192" s="229" t="s">
        <v>380</v>
      </c>
      <c r="BB192" s="231">
        <v>1</v>
      </c>
      <c r="BC192" s="231">
        <v>2</v>
      </c>
      <c r="BD192" s="237" t="str">
        <f t="shared" si="74"/>
        <v>Algo Ondulado (Pendientes naturales del terreno entre 6 y 14%)</v>
      </c>
      <c r="BE192" s="231">
        <v>1</v>
      </c>
      <c r="BF192" s="237" t="str">
        <f>VLOOKUP(BE192,'Códigos 2'!$A$1:$B$12,2,FALSE)</f>
        <v xml:space="preserve"> Carpeta Asfáltica (CA)</v>
      </c>
      <c r="BG192" s="238">
        <v>2</v>
      </c>
      <c r="BH192" s="239">
        <v>9.6999999999999993</v>
      </c>
      <c r="BI192" s="231">
        <v>0</v>
      </c>
      <c r="BJ192" s="231" t="str">
        <f t="shared" si="75"/>
        <v>No existe</v>
      </c>
      <c r="BK192" s="240">
        <v>0</v>
      </c>
      <c r="BL192" s="231">
        <v>40</v>
      </c>
      <c r="BM192" s="231"/>
      <c r="BN192" s="231">
        <v>5</v>
      </c>
      <c r="BO192" s="237" t="str">
        <f t="shared" si="76"/>
        <v>Alineamiento recto o con curvas tan suaves que no exigen una reducción significativa en la velocidad promedio normal de recorrido.</v>
      </c>
      <c r="BP192" s="231">
        <v>3</v>
      </c>
      <c r="BQ192" s="237" t="str">
        <f t="shared" si="77"/>
        <v>Pendientes generalmente entre 3 y 6%, pero con una rasante ondulada y, consecuentemente, con tramos cortos de subida fuerte.</v>
      </c>
      <c r="BR192" s="231">
        <v>2</v>
      </c>
      <c r="BS192" s="231">
        <v>0</v>
      </c>
      <c r="BT192" s="237" t="b">
        <f t="shared" si="85"/>
        <v>0</v>
      </c>
      <c r="BU192" s="231">
        <v>3</v>
      </c>
      <c r="BV192" s="237" t="str">
        <f t="shared" si="78"/>
        <v>El señalamiento es regular en cuanto a cantidad y ubicación, siendo notable la falta de algunas señales de precaución y de guía.</v>
      </c>
      <c r="BW192" s="231">
        <v>5</v>
      </c>
      <c r="BX192" s="237" t="str">
        <f t="shared" si="79"/>
        <v>Todas las alcantarillas y cunetas están bastante limpias y funcionan debidamente.</v>
      </c>
      <c r="BY192" s="231">
        <v>5</v>
      </c>
      <c r="BZ192" s="237" t="str">
        <f t="shared" si="80"/>
        <v>Superficie lisa, sin baches ni irregularidades notables.</v>
      </c>
      <c r="CA192" s="231">
        <v>5</v>
      </c>
      <c r="CB192" s="237" t="str">
        <f t="shared" si="81"/>
        <v>No existen evidencias de fallas en la estructura del pavimento, con la posible excepción de algunas en la superficie de ruedo.</v>
      </c>
      <c r="CC192" s="231">
        <f t="shared" si="82"/>
        <v>0</v>
      </c>
      <c r="CD192" s="229" t="s">
        <v>381</v>
      </c>
      <c r="CE192" s="229" t="s">
        <v>152</v>
      </c>
      <c r="CF192" s="270" t="s">
        <v>382</v>
      </c>
    </row>
    <row r="193" spans="1:84" ht="69.95" customHeight="1" thickBot="1" x14ac:dyDescent="0.2">
      <c r="A193" s="217"/>
      <c r="B193" s="269">
        <v>19009</v>
      </c>
      <c r="C193" s="231">
        <v>1</v>
      </c>
      <c r="D193" s="231">
        <v>1</v>
      </c>
      <c r="E193" s="232" t="s">
        <v>332</v>
      </c>
      <c r="F193" s="231">
        <v>1</v>
      </c>
      <c r="G193" s="231">
        <v>5</v>
      </c>
      <c r="H193" s="230" t="str">
        <f t="shared" si="93"/>
        <v>Primaria</v>
      </c>
      <c r="I193" s="230">
        <v>2</v>
      </c>
      <c r="J193" s="229" t="str">
        <f t="shared" si="62"/>
        <v>Distribuidores Regionales</v>
      </c>
      <c r="K193" s="260">
        <f t="shared" si="63"/>
        <v>1.67</v>
      </c>
      <c r="L193" s="234">
        <f>L192+K193</f>
        <v>3.98</v>
      </c>
      <c r="M193" s="233"/>
      <c r="N193" s="233"/>
      <c r="O193" s="233"/>
      <c r="P193" s="260">
        <f t="shared" si="64"/>
        <v>0</v>
      </c>
      <c r="Q193" s="233"/>
      <c r="R193" s="233"/>
      <c r="S193" s="233">
        <v>1.67</v>
      </c>
      <c r="T193" s="260">
        <f t="shared" si="65"/>
        <v>1.67</v>
      </c>
      <c r="U193" s="233"/>
      <c r="V193" s="233"/>
      <c r="W193" s="233"/>
      <c r="X193" s="233">
        <f t="shared" si="66"/>
        <v>0</v>
      </c>
      <c r="Y193" s="233"/>
      <c r="Z193" s="233"/>
      <c r="AA193" s="233"/>
      <c r="AB193" s="233">
        <f t="shared" si="67"/>
        <v>0</v>
      </c>
      <c r="AC193" s="233">
        <f t="shared" si="96"/>
        <v>1.67</v>
      </c>
      <c r="AD193" s="233"/>
      <c r="AE193" s="233"/>
      <c r="AF193" s="233"/>
      <c r="AG193" s="233">
        <f t="shared" si="94"/>
        <v>0</v>
      </c>
      <c r="AH193" s="233"/>
      <c r="AI193" s="233"/>
      <c r="AJ193" s="233"/>
      <c r="AK193" s="233">
        <f t="shared" si="95"/>
        <v>0</v>
      </c>
      <c r="AL193" s="233"/>
      <c r="AM193" s="233"/>
      <c r="AN193" s="233"/>
      <c r="AO193" s="233">
        <f t="shared" si="71"/>
        <v>0</v>
      </c>
      <c r="AP193" s="233"/>
      <c r="AQ193" s="233"/>
      <c r="AR193" s="233"/>
      <c r="AS193" s="339">
        <f t="shared" si="72"/>
        <v>0</v>
      </c>
      <c r="AT193" s="233"/>
      <c r="AU193" s="233"/>
      <c r="AV193" s="233"/>
      <c r="AW193" s="260">
        <f t="shared" si="73"/>
        <v>0</v>
      </c>
      <c r="AX193" s="235" t="s">
        <v>383</v>
      </c>
      <c r="AY193" s="236" t="s">
        <v>378</v>
      </c>
      <c r="AZ193" s="236" t="s">
        <v>379</v>
      </c>
      <c r="BA193" s="229" t="s">
        <v>384</v>
      </c>
      <c r="BB193" s="231">
        <v>0</v>
      </c>
      <c r="BC193" s="231">
        <v>2</v>
      </c>
      <c r="BD193" s="237" t="str">
        <f t="shared" si="74"/>
        <v>Algo Ondulado (Pendientes naturales del terreno entre 6 y 14%)</v>
      </c>
      <c r="BE193" s="231">
        <v>1</v>
      </c>
      <c r="BF193" s="237" t="str">
        <f>VLOOKUP(BE193,'Códigos 2'!$A$1:$B$12,2,FALSE)</f>
        <v xml:space="preserve"> Carpeta Asfáltica (CA)</v>
      </c>
      <c r="BG193" s="238">
        <v>2</v>
      </c>
      <c r="BH193" s="239">
        <v>7.7</v>
      </c>
      <c r="BI193" s="231">
        <v>0</v>
      </c>
      <c r="BJ193" s="231" t="str">
        <f t="shared" si="75"/>
        <v>No existe</v>
      </c>
      <c r="BK193" s="240">
        <v>0</v>
      </c>
      <c r="BL193" s="231">
        <v>40</v>
      </c>
      <c r="BM193" s="231"/>
      <c r="BN193" s="231">
        <v>4</v>
      </c>
      <c r="BO193" s="237" t="str">
        <f t="shared" si="76"/>
        <v>Alineamiento con algunas curvas que exigen una reducción significativa en la velocidad promedio de circulación.</v>
      </c>
      <c r="BP193" s="231">
        <v>2</v>
      </c>
      <c r="BQ193" s="237" t="str">
        <f t="shared" si="77"/>
        <v>Pendientes sostenidas entre 5 y 8% sobre una buena parte del tramo, condición que afecta en forma marcada la velocidad de recorrido y, cuando hay bastante tránsito, provoca frecuentes colas de vehículos detrás de los vehículos pesados.</v>
      </c>
      <c r="BR193" s="231">
        <v>1</v>
      </c>
      <c r="BS193" s="231">
        <v>0</v>
      </c>
      <c r="BT193" s="237" t="b">
        <f t="shared" si="85"/>
        <v>0</v>
      </c>
      <c r="BU193" s="231">
        <v>3</v>
      </c>
      <c r="BV193" s="237" t="str">
        <f t="shared" si="78"/>
        <v>El señalamiento es regular en cuanto a cantidad y ubicación, siendo notable la falta de algunas señales de precaución y de guía.</v>
      </c>
      <c r="BW193" s="231">
        <v>4</v>
      </c>
      <c r="BX193" s="237" t="str">
        <f t="shared" si="79"/>
        <v>La mayoría de las alcantarillas y cunetas aparentemente funcionan bien, pero existen indicaciones en algunos sitios de que el agua se estanca.</v>
      </c>
      <c r="BY193" s="231">
        <v>2</v>
      </c>
      <c r="BZ193" s="237" t="str">
        <f t="shared" si="80"/>
        <v>Superficie muy irregular o con baches extensos y frecuentes (o material suelto, en caso de superficies no pavimentadas).</v>
      </c>
      <c r="CA193" s="231">
        <v>4</v>
      </c>
      <c r="CB193" s="237" t="str">
        <f t="shared" si="81"/>
        <v>Existen huellas o corrugaciones que se derivan por debajo de la superficie de ruedo, pero que son aisladas y de poca extensión.</v>
      </c>
      <c r="CC193" s="231">
        <f t="shared" si="82"/>
        <v>0</v>
      </c>
      <c r="CD193" s="229"/>
      <c r="CE193" s="229"/>
      <c r="CF193" s="270"/>
    </row>
    <row r="194" spans="1:84" ht="69.95" customHeight="1" thickBot="1" x14ac:dyDescent="0.2">
      <c r="A194" s="217"/>
      <c r="B194" s="269">
        <v>19010</v>
      </c>
      <c r="C194" s="231">
        <v>1</v>
      </c>
      <c r="D194" s="231">
        <v>1</v>
      </c>
      <c r="E194" s="232">
        <v>1</v>
      </c>
      <c r="F194" s="231">
        <v>8</v>
      </c>
      <c r="G194" s="231">
        <v>27</v>
      </c>
      <c r="H194" s="230" t="str">
        <f t="shared" si="93"/>
        <v>Primaria</v>
      </c>
      <c r="I194" s="230">
        <v>1</v>
      </c>
      <c r="J194" s="229" t="str">
        <f t="shared" ref="J194:J257" si="97">IF(I194=1,"Red de Alta Capacidad",IF(AND(I194=2),"Distribuidores Regionales",IF(AND(I194=3),"Conectores de Integración Territorial",IF(AND(I194=4),"Red Básica de Accesso"))))</f>
        <v>Red de Alta Capacidad</v>
      </c>
      <c r="K194" s="260">
        <f t="shared" ref="K194:K257" si="98">P194+$T194+$X194+$AB194+$AG194+$AK194+$AW194+AO194+AS194</f>
        <v>3.18</v>
      </c>
      <c r="L194" s="234">
        <f>K194</f>
        <v>3.18</v>
      </c>
      <c r="M194" s="233"/>
      <c r="N194" s="233"/>
      <c r="O194" s="233"/>
      <c r="P194" s="260">
        <f t="shared" ref="P194:P257" si="99">SUM(M194:O194)</f>
        <v>0</v>
      </c>
      <c r="Q194" s="233">
        <v>3.18</v>
      </c>
      <c r="R194" s="233"/>
      <c r="S194" s="233"/>
      <c r="T194" s="260">
        <f t="shared" ref="T194:T257" si="100">SUM(Q194:S194)</f>
        <v>3.18</v>
      </c>
      <c r="U194" s="233"/>
      <c r="V194" s="233"/>
      <c r="W194" s="233"/>
      <c r="X194" s="233">
        <f t="shared" ref="X194:X257" si="101">U194+V194+W194</f>
        <v>0</v>
      </c>
      <c r="Y194" s="233"/>
      <c r="Z194" s="233"/>
      <c r="AA194" s="233"/>
      <c r="AB194" s="233">
        <f t="shared" ref="AB194:AB257" si="102">Y194+Z194+AA194</f>
        <v>0</v>
      </c>
      <c r="AC194" s="233">
        <f t="shared" si="96"/>
        <v>3.18</v>
      </c>
      <c r="AD194" s="233"/>
      <c r="AE194" s="233"/>
      <c r="AF194" s="233"/>
      <c r="AG194" s="233">
        <f t="shared" si="94"/>
        <v>0</v>
      </c>
      <c r="AH194" s="233"/>
      <c r="AI194" s="233"/>
      <c r="AJ194" s="233"/>
      <c r="AK194" s="233">
        <f t="shared" si="95"/>
        <v>0</v>
      </c>
      <c r="AL194" s="233"/>
      <c r="AM194" s="233"/>
      <c r="AN194" s="233"/>
      <c r="AO194" s="233">
        <f t="shared" ref="AO194:AO257" si="103">SUM(AL194:AN194)</f>
        <v>0</v>
      </c>
      <c r="AP194" s="233"/>
      <c r="AQ194" s="233"/>
      <c r="AR194" s="233"/>
      <c r="AS194" s="339">
        <f t="shared" ref="AS194:AS257" si="104">SUM(AP194:AR194)</f>
        <v>0</v>
      </c>
      <c r="AT194" s="233"/>
      <c r="AU194" s="233"/>
      <c r="AV194" s="233"/>
      <c r="AW194" s="260">
        <f t="shared" ref="AW194:AW257" si="105">SUM(AT194:AV194)</f>
        <v>0</v>
      </c>
      <c r="AX194" s="235" t="s">
        <v>553</v>
      </c>
      <c r="AY194" s="236" t="s">
        <v>541</v>
      </c>
      <c r="AZ194" s="236" t="s">
        <v>452</v>
      </c>
      <c r="BA194" s="229"/>
      <c r="BB194" s="231">
        <v>0</v>
      </c>
      <c r="BC194" s="231">
        <v>2</v>
      </c>
      <c r="BD194" s="237" t="str">
        <f t="shared" ref="BD194:BD257" si="106">IF(BC194=1,"Llano (Pendientes naturales del terreno entre 0 y 5%)",IF(AND(BC194=2),"Algo Ondulado (Pendientes naturales del terreno entre 6 y 14%)",IF(AND(BC194=3),"Muy Ondulado (Pendientes naturales del terreno entre 15 y 25%)",IF(AND(BC194=4),"Montañoso (Pendientes naturales del terreno mayores a 25%)"))))</f>
        <v>Algo Ondulado (Pendientes naturales del terreno entre 6 y 14%)</v>
      </c>
      <c r="BE194" s="231">
        <v>1</v>
      </c>
      <c r="BF194" s="237" t="str">
        <f>VLOOKUP(BE194,'Códigos 2'!$A$1:$B$12,2,FALSE)</f>
        <v xml:space="preserve"> Carpeta Asfáltica (CA)</v>
      </c>
      <c r="BG194" s="238">
        <v>5</v>
      </c>
      <c r="BH194" s="239">
        <v>17</v>
      </c>
      <c r="BI194" s="231">
        <v>1</v>
      </c>
      <c r="BJ194" s="231" t="str">
        <f t="shared" ref="BJ194:BJ257" si="107">IF(BI194=0,"No existe",IF(AND(BI194=1),"Pavimentado",IF(AND(BI194=2),"Mejorado",IF(AND(BI194=3),"Tierra"))))</f>
        <v>Pavimentado</v>
      </c>
      <c r="BK194" s="240">
        <v>2</v>
      </c>
      <c r="BL194" s="231">
        <v>80</v>
      </c>
      <c r="BM194" s="231"/>
      <c r="BN194" s="231">
        <v>5</v>
      </c>
      <c r="BO194" s="237" t="str">
        <f t="shared" ref="BO194:BO257" si="108">IF(BN194=5,"Alineamiento recto o con curvas tan suaves que no exigen una reducción significativa en la velocidad promedio normal de recorrido.",IF(AND(BN194=4),"Alineamiento con algunas curvas que exigen una reducción significativa en la velocidad promedio de circulación.",IF(AND(BN194=3),"Alineamiento algo sinuoso, pero con curvas cerradas que son aparentes y consistentes con las gradientes y las demás características del camino y del terreno que se atraviesa.",IF(AND(BN194=2),"Curvas cerradas frecuentes y, por lo general, inconsistentes con el terreno y la clase de carretera.",IF(AND(BN194=1),"Alineamiento muy sinuoso en todo el tramo, condición que admite solamente una velocidad de circulación muy baja.")))))</f>
        <v>Alineamiento recto o con curvas tan suaves que no exigen una reducción significativa en la velocidad promedio normal de recorrido.</v>
      </c>
      <c r="BP194" s="231">
        <v>3</v>
      </c>
      <c r="BQ194" s="237" t="str">
        <f t="shared" ref="BQ194:BQ257" si="109">IF(BP194=5,"Pendientes menores del 3% en todo el tramo.",IF(AND(BP194=4),"Pendientes generalmente menores del 3% pero con algunas cuestas de corta longitud de hasta el 5%.",IF(AND(BP194=3),"Pendientes generalmente entre 3 y 6%, pero con una rasante ondulada y, consecuentemente, con tramos cortos de subida fuerte.",IF(AND(BP194=2),"Pendientes sostenidas entre 5 y 8% sobre una buena parte del tramo, condición que afecta en forma marcada la velocidad de recorrido y, cuando hay bastante tránsito, provoca frecuentes colas de vehículos detrás de los vehículos pesados.",IF(AND(BP194=1),"Pendientes sostenidas en exceso del 7% en casi todo el tramo. ")))))</f>
        <v>Pendientes generalmente entre 3 y 6%, pero con una rasante ondulada y, consecuentemente, con tramos cortos de subida fuerte.</v>
      </c>
      <c r="BR194" s="231">
        <v>5</v>
      </c>
      <c r="BS194" s="231">
        <v>5</v>
      </c>
      <c r="BT194" s="237" t="str">
        <f t="shared" si="85"/>
        <v>Superficie de los espaldones firme y regular, y donde se puede utilizar el ancho como fue construido originalmente.</v>
      </c>
      <c r="BU194" s="231">
        <v>5</v>
      </c>
      <c r="BV194" s="237" t="str">
        <f t="shared" ref="BV194:BV257" si="110">IF(BU194=5,"Las señales son completamente adecuadas en número y ubicación, ",IF(AND(BU194=4),"El señalamiento es bastante completo, faltando solamente algunas señales de guía para los usuarios que no conocen la ruta.",IF(AND(BU194=3),"El señalamiento es regular en cuanto a cantidad y ubicación, siendo notable la falta de algunas señales de precaución y de guía.",IF(AND(BU194=2),"Existen muy pocas señales",IF(AND(BU194=1),"No existen señales o son tan inadecuadas, que no proveen información útil al conductor.")))))</f>
        <v xml:space="preserve">Las señales son completamente adecuadas en número y ubicación, </v>
      </c>
      <c r="BW194" s="231">
        <v>5</v>
      </c>
      <c r="BX194" s="237" t="str">
        <f t="shared" ref="BX194:BX257" si="111">IF(BW194=5,"Todas las alcantarillas y cunetas están bastante limpias y funcionan debidamente.",IF(AND(BW194=4),"La mayoría de las alcantarillas y cunetas aparentemente funcionan bien, pero existen indicaciones en algunos sitios de que el agua se estanca.",IF(AND(BW194=3),"Parece que algunas alcantarillas o cunetas no tienen capacidad hidráulica suficiente, por la erosión o socavación aparente.",IF(AND(BW194=2),"Parece que la mayoría de las alcantarillas y cunetas son inadecuadas; o hay vados en varios sitios en vez de estructuras de drenaje.",IF(AND(BW194=1),"El agua escurre por la calzada durante períodos de lluvia sobre una buena parte de la sub-sección y no existen cunetas longitudinales definidas; las estructuras de drenaje no existen, o son completamente inadecuadas.")))))</f>
        <v>Todas las alcantarillas y cunetas están bastante limpias y funcionan debidamente.</v>
      </c>
      <c r="BY194" s="231">
        <v>5</v>
      </c>
      <c r="BZ194" s="237" t="str">
        <f t="shared" ref="BZ194:BZ257" si="112">IF(BY194=5,"Superficie lisa, sin baches ni irregularidades notables.",IF(AND(BY194=4),"Superficie generalmente lisa, pero con unas pequeñas corrugaciones u otras irregularidades aisladas, o con baches pequeños superficiales.",IF(AND(BY194=3),"Superficie con frecuentes baches o irregularidades .",IF(AND(BY194=2),"Superficie muy irregular o con baches extensos y frecuentes (o material suelto, en caso de superficies no pavimentadas).",IF(AND(BY194=1),"Superficie muy deteriorada o irregular (o material suelto), hasta tal grado, en casi todo el tramo.")))))</f>
        <v>Superficie lisa, sin baches ni irregularidades notables.</v>
      </c>
      <c r="CA194" s="231">
        <v>5</v>
      </c>
      <c r="CB194" s="237" t="str">
        <f t="shared" ref="CB194:CB257" si="113">IF(CA194=5,"No existen evidencias de fallas en la estructura del pavimento, con la posible excepción de algunas en la superficie de ruedo.",IF(AND(CA194=4),"Existen huellas o corrugaciones que se derivan por debajo de la superficie de ruedo, pero que son aisladas y de poca extensión.",IF(AND(CA194=3),"Existen deformaciones u otras fallas de consideración sobre una buena parte de la subsección y, aunque no son extensas todavía, parece que siguen extendiéndose.",IF(AND(CA194=2),"Existen deformaciones u otras fallas de consideración sobre la mayor parte del tramo.",IF(AND(CA194=1),"Existen corrugaciones o huellas profundas sobre casi toda la faja de ruedo del tramo, hasta tal grado que no sería factible corregir la falla de la estructura, sino que se tendría que reconstruirla completamente.")))))</f>
        <v>No existen evidencias de fallas en la estructura del pavimento, con la posible excepción de algunas en la superficie de ruedo.</v>
      </c>
      <c r="CC194" s="231">
        <f t="shared" ref="CC194:CC257" si="114">(K194*BM194)*365/1000000</f>
        <v>0</v>
      </c>
      <c r="CD194" s="229" t="s">
        <v>554</v>
      </c>
      <c r="CE194" s="229" t="s">
        <v>555</v>
      </c>
      <c r="CF194" s="270" t="s">
        <v>556</v>
      </c>
    </row>
    <row r="195" spans="1:84" ht="69.95" customHeight="1" thickBot="1" x14ac:dyDescent="0.2">
      <c r="A195" s="217">
        <v>1</v>
      </c>
      <c r="B195" s="269">
        <v>19011</v>
      </c>
      <c r="C195" s="231">
        <v>1</v>
      </c>
      <c r="D195" s="231">
        <v>1</v>
      </c>
      <c r="E195" s="232">
        <v>8</v>
      </c>
      <c r="F195" s="231">
        <v>2</v>
      </c>
      <c r="G195" s="231">
        <v>32</v>
      </c>
      <c r="H195" s="230" t="str">
        <f t="shared" si="93"/>
        <v>Primaria</v>
      </c>
      <c r="I195" s="230">
        <v>2</v>
      </c>
      <c r="J195" s="229" t="str">
        <f t="shared" si="97"/>
        <v>Distribuidores Regionales</v>
      </c>
      <c r="K195" s="260">
        <f t="shared" si="98"/>
        <v>1.28</v>
      </c>
      <c r="L195" s="234">
        <f>K195</f>
        <v>1.28</v>
      </c>
      <c r="M195" s="233"/>
      <c r="N195" s="233"/>
      <c r="O195" s="233"/>
      <c r="P195" s="260">
        <f t="shared" si="99"/>
        <v>0</v>
      </c>
      <c r="Q195" s="233">
        <v>1.28</v>
      </c>
      <c r="R195" s="233"/>
      <c r="S195" s="233"/>
      <c r="T195" s="260">
        <f t="shared" si="100"/>
        <v>1.28</v>
      </c>
      <c r="U195" s="233"/>
      <c r="V195" s="233"/>
      <c r="W195" s="233"/>
      <c r="X195" s="233">
        <f t="shared" si="101"/>
        <v>0</v>
      </c>
      <c r="Y195" s="233"/>
      <c r="Z195" s="233"/>
      <c r="AA195" s="233"/>
      <c r="AB195" s="233">
        <f t="shared" si="102"/>
        <v>0</v>
      </c>
      <c r="AC195" s="233">
        <f t="shared" si="96"/>
        <v>1.28</v>
      </c>
      <c r="AD195" s="233"/>
      <c r="AE195" s="233"/>
      <c r="AF195" s="233"/>
      <c r="AG195" s="233">
        <f t="shared" si="94"/>
        <v>0</v>
      </c>
      <c r="AH195" s="233"/>
      <c r="AI195" s="233"/>
      <c r="AJ195" s="233"/>
      <c r="AK195" s="233">
        <f t="shared" si="95"/>
        <v>0</v>
      </c>
      <c r="AL195" s="233"/>
      <c r="AM195" s="233"/>
      <c r="AN195" s="233"/>
      <c r="AO195" s="233">
        <f t="shared" si="103"/>
        <v>0</v>
      </c>
      <c r="AP195" s="233"/>
      <c r="AQ195" s="233"/>
      <c r="AR195" s="233"/>
      <c r="AS195" s="339">
        <f t="shared" si="104"/>
        <v>0</v>
      </c>
      <c r="AT195" s="233"/>
      <c r="AU195" s="233"/>
      <c r="AV195" s="233"/>
      <c r="AW195" s="260">
        <f t="shared" si="105"/>
        <v>0</v>
      </c>
      <c r="AX195" s="235" t="s">
        <v>573</v>
      </c>
      <c r="AY195" s="236" t="s">
        <v>250</v>
      </c>
      <c r="AZ195" s="236" t="s">
        <v>189</v>
      </c>
      <c r="BA195" s="229">
        <v>50</v>
      </c>
      <c r="BB195" s="231">
        <v>0</v>
      </c>
      <c r="BC195" s="231">
        <v>2</v>
      </c>
      <c r="BD195" s="237" t="str">
        <f t="shared" si="106"/>
        <v>Algo Ondulado (Pendientes naturales del terreno entre 6 y 14%)</v>
      </c>
      <c r="BE195" s="231">
        <v>1</v>
      </c>
      <c r="BF195" s="237" t="str">
        <f>VLOOKUP(BE195,'Códigos 2'!$A$1:$B$12,2,FALSE)</f>
        <v xml:space="preserve"> Carpeta Asfáltica (CA)</v>
      </c>
      <c r="BG195" s="238">
        <v>5</v>
      </c>
      <c r="BH195" s="239">
        <v>17.5</v>
      </c>
      <c r="BI195" s="231">
        <v>1</v>
      </c>
      <c r="BJ195" s="231" t="str">
        <f t="shared" si="107"/>
        <v>Pavimentado</v>
      </c>
      <c r="BK195" s="240">
        <v>5.5</v>
      </c>
      <c r="BL195" s="231">
        <v>75</v>
      </c>
      <c r="BM195" s="231"/>
      <c r="BN195" s="231">
        <v>5</v>
      </c>
      <c r="BO195" s="237" t="str">
        <f t="shared" si="108"/>
        <v>Alineamiento recto o con curvas tan suaves que no exigen una reducción significativa en la velocidad promedio normal de recorrido.</v>
      </c>
      <c r="BP195" s="231">
        <v>4</v>
      </c>
      <c r="BQ195" s="237" t="str">
        <f t="shared" si="109"/>
        <v>Pendientes generalmente menores del 3% pero con algunas cuestas de corta longitud de hasta el 5%.</v>
      </c>
      <c r="BR195" s="231">
        <v>5</v>
      </c>
      <c r="BS195" s="231">
        <v>5</v>
      </c>
      <c r="BT195" s="237" t="str">
        <f t="shared" si="85"/>
        <v>Superficie de los espaldones firme y regular, y donde se puede utilizar el ancho como fue construido originalmente.</v>
      </c>
      <c r="BU195" s="231">
        <v>5</v>
      </c>
      <c r="BV195" s="237" t="str">
        <f t="shared" si="110"/>
        <v xml:space="preserve">Las señales son completamente adecuadas en número y ubicación, </v>
      </c>
      <c r="BW195" s="231">
        <v>5</v>
      </c>
      <c r="BX195" s="237" t="str">
        <f t="shared" si="111"/>
        <v>Todas las alcantarillas y cunetas están bastante limpias y funcionan debidamente.</v>
      </c>
      <c r="BY195" s="231">
        <v>5</v>
      </c>
      <c r="BZ195" s="237" t="str">
        <f t="shared" si="112"/>
        <v>Superficie lisa, sin baches ni irregularidades notables.</v>
      </c>
      <c r="CA195" s="231">
        <v>5</v>
      </c>
      <c r="CB195" s="237" t="str">
        <f t="shared" si="113"/>
        <v>No existen evidencias de fallas en la estructura del pavimento, con la posible excepción de algunas en la superficie de ruedo.</v>
      </c>
      <c r="CC195" s="231">
        <f t="shared" si="114"/>
        <v>0</v>
      </c>
      <c r="CD195" s="229"/>
      <c r="CE195" s="229"/>
      <c r="CF195" s="270"/>
    </row>
    <row r="196" spans="1:84" ht="69.95" customHeight="1" thickBot="1" x14ac:dyDescent="0.2">
      <c r="A196" s="217">
        <v>2</v>
      </c>
      <c r="B196" s="269">
        <v>19012</v>
      </c>
      <c r="C196" s="231">
        <v>1</v>
      </c>
      <c r="D196" s="231">
        <v>1</v>
      </c>
      <c r="E196" s="232" t="s">
        <v>332</v>
      </c>
      <c r="F196" s="231">
        <v>1</v>
      </c>
      <c r="G196" s="231">
        <v>32</v>
      </c>
      <c r="H196" s="230" t="str">
        <f t="shared" si="93"/>
        <v>Primaria</v>
      </c>
      <c r="I196" s="230">
        <v>2</v>
      </c>
      <c r="J196" s="229" t="str">
        <f t="shared" si="97"/>
        <v>Distribuidores Regionales</v>
      </c>
      <c r="K196" s="260">
        <f t="shared" si="98"/>
        <v>1.855</v>
      </c>
      <c r="L196" s="234">
        <f>L195+K196</f>
        <v>3.1349999999999998</v>
      </c>
      <c r="M196" s="233"/>
      <c r="N196" s="233"/>
      <c r="O196" s="233"/>
      <c r="P196" s="260">
        <f t="shared" si="99"/>
        <v>0</v>
      </c>
      <c r="Q196" s="233">
        <v>1.855</v>
      </c>
      <c r="R196" s="233"/>
      <c r="S196" s="233"/>
      <c r="T196" s="260">
        <f t="shared" si="100"/>
        <v>1.855</v>
      </c>
      <c r="U196" s="233"/>
      <c r="V196" s="233"/>
      <c r="W196" s="233"/>
      <c r="X196" s="233">
        <f t="shared" si="101"/>
        <v>0</v>
      </c>
      <c r="Y196" s="233"/>
      <c r="Z196" s="233"/>
      <c r="AA196" s="233"/>
      <c r="AB196" s="233">
        <f t="shared" si="102"/>
        <v>0</v>
      </c>
      <c r="AC196" s="233">
        <f t="shared" si="96"/>
        <v>1.855</v>
      </c>
      <c r="AD196" s="233"/>
      <c r="AE196" s="233"/>
      <c r="AF196" s="233"/>
      <c r="AG196" s="233">
        <f t="shared" si="94"/>
        <v>0</v>
      </c>
      <c r="AH196" s="233"/>
      <c r="AI196" s="233"/>
      <c r="AJ196" s="233"/>
      <c r="AK196" s="233">
        <f t="shared" si="95"/>
        <v>0</v>
      </c>
      <c r="AL196" s="233"/>
      <c r="AM196" s="233"/>
      <c r="AN196" s="233"/>
      <c r="AO196" s="233">
        <f t="shared" si="103"/>
        <v>0</v>
      </c>
      <c r="AP196" s="233"/>
      <c r="AQ196" s="233"/>
      <c r="AR196" s="233"/>
      <c r="AS196" s="339">
        <f t="shared" si="104"/>
        <v>0</v>
      </c>
      <c r="AT196" s="233"/>
      <c r="AU196" s="233"/>
      <c r="AV196" s="233"/>
      <c r="AW196" s="260">
        <f t="shared" si="105"/>
        <v>0</v>
      </c>
      <c r="AX196" s="235" t="s">
        <v>574</v>
      </c>
      <c r="AY196" s="236" t="s">
        <v>250</v>
      </c>
      <c r="AZ196" s="236" t="s">
        <v>189</v>
      </c>
      <c r="BA196" s="229">
        <v>50</v>
      </c>
      <c r="BB196" s="231">
        <v>0</v>
      </c>
      <c r="BC196" s="231">
        <v>2</v>
      </c>
      <c r="BD196" s="237" t="str">
        <f t="shared" si="106"/>
        <v>Algo Ondulado (Pendientes naturales del terreno entre 6 y 14%)</v>
      </c>
      <c r="BE196" s="231">
        <v>1</v>
      </c>
      <c r="BF196" s="237" t="str">
        <f>VLOOKUP(BE196,'Códigos 2'!$A$1:$B$12,2,FALSE)</f>
        <v xml:space="preserve"> Carpeta Asfáltica (CA)</v>
      </c>
      <c r="BG196" s="238">
        <v>4</v>
      </c>
      <c r="BH196" s="239">
        <v>14.3</v>
      </c>
      <c r="BI196" s="231">
        <v>1</v>
      </c>
      <c r="BJ196" s="231" t="str">
        <f t="shared" si="107"/>
        <v>Pavimentado</v>
      </c>
      <c r="BK196" s="240">
        <v>1.5</v>
      </c>
      <c r="BL196" s="231">
        <v>75</v>
      </c>
      <c r="BM196" s="231"/>
      <c r="BN196" s="231">
        <v>5</v>
      </c>
      <c r="BO196" s="237" t="str">
        <f t="shared" si="108"/>
        <v>Alineamiento recto o con curvas tan suaves que no exigen una reducción significativa en la velocidad promedio normal de recorrido.</v>
      </c>
      <c r="BP196" s="231">
        <v>3</v>
      </c>
      <c r="BQ196" s="237" t="str">
        <f t="shared" si="109"/>
        <v>Pendientes generalmente entre 3 y 6%, pero con una rasante ondulada y, consecuentemente, con tramos cortos de subida fuerte.</v>
      </c>
      <c r="BR196" s="231">
        <v>5</v>
      </c>
      <c r="BS196" s="231">
        <v>5</v>
      </c>
      <c r="BT196" s="237" t="str">
        <f t="shared" si="85"/>
        <v>Superficie de los espaldones firme y regular, y donde se puede utilizar el ancho como fue construido originalmente.</v>
      </c>
      <c r="BU196" s="231">
        <v>5</v>
      </c>
      <c r="BV196" s="237" t="str">
        <f t="shared" si="110"/>
        <v xml:space="preserve">Las señales son completamente adecuadas en número y ubicación, </v>
      </c>
      <c r="BW196" s="231">
        <v>5</v>
      </c>
      <c r="BX196" s="237" t="str">
        <f t="shared" si="111"/>
        <v>Todas las alcantarillas y cunetas están bastante limpias y funcionan debidamente.</v>
      </c>
      <c r="BY196" s="231">
        <v>5</v>
      </c>
      <c r="BZ196" s="237" t="str">
        <f t="shared" si="112"/>
        <v>Superficie lisa, sin baches ni irregularidades notables.</v>
      </c>
      <c r="CA196" s="231">
        <v>5</v>
      </c>
      <c r="CB196" s="237" t="str">
        <f t="shared" si="113"/>
        <v>No existen evidencias de fallas en la estructura del pavimento, con la posible excepción de algunas en la superficie de ruedo.</v>
      </c>
      <c r="CC196" s="231">
        <f t="shared" si="114"/>
        <v>0</v>
      </c>
      <c r="CD196" s="229" t="s">
        <v>575</v>
      </c>
      <c r="CE196" s="229" t="s">
        <v>576</v>
      </c>
      <c r="CF196" s="270" t="s">
        <v>577</v>
      </c>
    </row>
    <row r="197" spans="1:84" ht="69.95" customHeight="1" thickBot="1" x14ac:dyDescent="0.2">
      <c r="A197" s="217"/>
      <c r="B197" s="269">
        <v>19013</v>
      </c>
      <c r="C197" s="231">
        <v>1</v>
      </c>
      <c r="D197" s="231">
        <v>1</v>
      </c>
      <c r="E197" s="232">
        <v>2</v>
      </c>
      <c r="F197" s="231">
        <v>3</v>
      </c>
      <c r="G197" s="231">
        <v>27</v>
      </c>
      <c r="H197" s="230" t="str">
        <f t="shared" si="93"/>
        <v>Primaria</v>
      </c>
      <c r="I197" s="230">
        <v>1</v>
      </c>
      <c r="J197" s="229" t="str">
        <f t="shared" si="97"/>
        <v>Red de Alta Capacidad</v>
      </c>
      <c r="K197" s="260">
        <f t="shared" si="98"/>
        <v>1.45</v>
      </c>
      <c r="L197" s="234">
        <f>L196+K197</f>
        <v>4.585</v>
      </c>
      <c r="M197" s="233"/>
      <c r="N197" s="233"/>
      <c r="O197" s="233"/>
      <c r="P197" s="260">
        <f t="shared" si="99"/>
        <v>0</v>
      </c>
      <c r="Q197" s="233">
        <v>1.45</v>
      </c>
      <c r="R197" s="233"/>
      <c r="S197" s="233"/>
      <c r="T197" s="260">
        <f t="shared" si="100"/>
        <v>1.45</v>
      </c>
      <c r="U197" s="233"/>
      <c r="V197" s="233"/>
      <c r="W197" s="233"/>
      <c r="X197" s="233">
        <f t="shared" si="101"/>
        <v>0</v>
      </c>
      <c r="Y197" s="233"/>
      <c r="Z197" s="233"/>
      <c r="AA197" s="233"/>
      <c r="AB197" s="233">
        <f t="shared" si="102"/>
        <v>0</v>
      </c>
      <c r="AC197" s="233">
        <f t="shared" si="96"/>
        <v>1.45</v>
      </c>
      <c r="AD197" s="233"/>
      <c r="AE197" s="233"/>
      <c r="AF197" s="233"/>
      <c r="AG197" s="233">
        <f t="shared" si="94"/>
        <v>0</v>
      </c>
      <c r="AH197" s="233"/>
      <c r="AI197" s="233"/>
      <c r="AJ197" s="233"/>
      <c r="AK197" s="233">
        <f t="shared" si="95"/>
        <v>0</v>
      </c>
      <c r="AL197" s="233"/>
      <c r="AM197" s="233"/>
      <c r="AN197" s="233"/>
      <c r="AO197" s="233">
        <f t="shared" si="103"/>
        <v>0</v>
      </c>
      <c r="AP197" s="233"/>
      <c r="AQ197" s="233"/>
      <c r="AR197" s="233"/>
      <c r="AS197" s="339">
        <f t="shared" si="104"/>
        <v>0</v>
      </c>
      <c r="AT197" s="233"/>
      <c r="AU197" s="233"/>
      <c r="AV197" s="233"/>
      <c r="AW197" s="260">
        <f t="shared" si="105"/>
        <v>0</v>
      </c>
      <c r="AX197" s="235" t="s">
        <v>557</v>
      </c>
      <c r="AY197" s="236" t="s">
        <v>541</v>
      </c>
      <c r="AZ197" s="236" t="s">
        <v>452</v>
      </c>
      <c r="BA197" s="229"/>
      <c r="BB197" s="231">
        <v>0</v>
      </c>
      <c r="BC197" s="231">
        <v>2</v>
      </c>
      <c r="BD197" s="237" t="str">
        <f t="shared" si="106"/>
        <v>Algo Ondulado (Pendientes naturales del terreno entre 6 y 14%)</v>
      </c>
      <c r="BE197" s="231">
        <v>1</v>
      </c>
      <c r="BF197" s="237" t="str">
        <f>VLOOKUP(BE197,'Códigos 2'!$A$1:$B$12,2,FALSE)</f>
        <v xml:space="preserve"> Carpeta Asfáltica (CA)</v>
      </c>
      <c r="BG197" s="238">
        <v>7</v>
      </c>
      <c r="BH197" s="239">
        <v>24.7</v>
      </c>
      <c r="BI197" s="231">
        <v>1</v>
      </c>
      <c r="BJ197" s="231" t="str">
        <f t="shared" si="107"/>
        <v>Pavimentado</v>
      </c>
      <c r="BK197" s="240">
        <v>1.6</v>
      </c>
      <c r="BL197" s="231">
        <v>90</v>
      </c>
      <c r="BM197" s="231"/>
      <c r="BN197" s="231">
        <v>5</v>
      </c>
      <c r="BO197" s="237" t="str">
        <f t="shared" si="108"/>
        <v>Alineamiento recto o con curvas tan suaves que no exigen una reducción significativa en la velocidad promedio normal de recorrido.</v>
      </c>
      <c r="BP197" s="231">
        <v>3</v>
      </c>
      <c r="BQ197" s="237" t="str">
        <f t="shared" si="109"/>
        <v>Pendientes generalmente entre 3 y 6%, pero con una rasante ondulada y, consecuentemente, con tramos cortos de subida fuerte.</v>
      </c>
      <c r="BR197" s="231">
        <v>5</v>
      </c>
      <c r="BS197" s="231">
        <v>5</v>
      </c>
      <c r="BT197" s="237" t="str">
        <f t="shared" si="85"/>
        <v>Superficie de los espaldones firme y regular, y donde se puede utilizar el ancho como fue construido originalmente.</v>
      </c>
      <c r="BU197" s="231">
        <v>5</v>
      </c>
      <c r="BV197" s="237" t="str">
        <f t="shared" si="110"/>
        <v xml:space="preserve">Las señales son completamente adecuadas en número y ubicación, </v>
      </c>
      <c r="BW197" s="231">
        <v>5</v>
      </c>
      <c r="BX197" s="237" t="str">
        <f t="shared" si="111"/>
        <v>Todas las alcantarillas y cunetas están bastante limpias y funcionan debidamente.</v>
      </c>
      <c r="BY197" s="231">
        <v>5</v>
      </c>
      <c r="BZ197" s="237" t="str">
        <f t="shared" si="112"/>
        <v>Superficie lisa, sin baches ni irregularidades notables.</v>
      </c>
      <c r="CA197" s="231">
        <v>5</v>
      </c>
      <c r="CB197" s="237" t="str">
        <f t="shared" si="113"/>
        <v>No existen evidencias de fallas en la estructura del pavimento, con la posible excepción de algunas en la superficie de ruedo.</v>
      </c>
      <c r="CC197" s="231">
        <f t="shared" si="114"/>
        <v>0</v>
      </c>
      <c r="CD197" s="229"/>
      <c r="CE197" s="229"/>
      <c r="CF197" s="270"/>
    </row>
    <row r="198" spans="1:84" ht="69.95" customHeight="1" thickBot="1" x14ac:dyDescent="0.2">
      <c r="A198" s="217"/>
      <c r="B198" s="269">
        <v>19015</v>
      </c>
      <c r="C198" s="231">
        <v>1</v>
      </c>
      <c r="D198" s="231">
        <v>1</v>
      </c>
      <c r="E198" s="232">
        <v>1</v>
      </c>
      <c r="F198" s="231">
        <v>7</v>
      </c>
      <c r="G198" s="231">
        <v>100</v>
      </c>
      <c r="H198" s="230" t="str">
        <f t="shared" si="93"/>
        <v>Secundaria</v>
      </c>
      <c r="I198" s="230">
        <v>2</v>
      </c>
      <c r="J198" s="229" t="str">
        <f t="shared" si="97"/>
        <v>Distribuidores Regionales</v>
      </c>
      <c r="K198" s="260">
        <f t="shared" si="98"/>
        <v>0.34</v>
      </c>
      <c r="L198" s="234">
        <f>L197+K198</f>
        <v>4.9249999999999998</v>
      </c>
      <c r="M198" s="233"/>
      <c r="N198" s="233"/>
      <c r="O198" s="233"/>
      <c r="P198" s="260">
        <f t="shared" si="99"/>
        <v>0</v>
      </c>
      <c r="Q198" s="233"/>
      <c r="R198" s="233">
        <v>0.34</v>
      </c>
      <c r="S198" s="233"/>
      <c r="T198" s="260">
        <f t="shared" si="100"/>
        <v>0.34</v>
      </c>
      <c r="U198" s="233"/>
      <c r="V198" s="233"/>
      <c r="W198" s="233"/>
      <c r="X198" s="233">
        <f t="shared" si="101"/>
        <v>0</v>
      </c>
      <c r="Y198" s="233"/>
      <c r="Z198" s="233"/>
      <c r="AA198" s="233"/>
      <c r="AB198" s="233">
        <f t="shared" si="102"/>
        <v>0</v>
      </c>
      <c r="AC198" s="233">
        <f t="shared" si="96"/>
        <v>0.34</v>
      </c>
      <c r="AD198" s="233"/>
      <c r="AE198" s="233"/>
      <c r="AF198" s="233"/>
      <c r="AG198" s="233">
        <f t="shared" si="94"/>
        <v>0</v>
      </c>
      <c r="AH198" s="233"/>
      <c r="AI198" s="233"/>
      <c r="AJ198" s="233"/>
      <c r="AK198" s="233">
        <f t="shared" si="95"/>
        <v>0</v>
      </c>
      <c r="AL198" s="233"/>
      <c r="AM198" s="233"/>
      <c r="AN198" s="233"/>
      <c r="AO198" s="233">
        <f t="shared" si="103"/>
        <v>0</v>
      </c>
      <c r="AP198" s="233"/>
      <c r="AQ198" s="233"/>
      <c r="AR198" s="233"/>
      <c r="AS198" s="339">
        <f t="shared" si="104"/>
        <v>0</v>
      </c>
      <c r="AT198" s="233"/>
      <c r="AU198" s="233"/>
      <c r="AV198" s="233"/>
      <c r="AW198" s="260">
        <f t="shared" si="105"/>
        <v>0</v>
      </c>
      <c r="AX198" s="235" t="s">
        <v>775</v>
      </c>
      <c r="AY198" s="236" t="s">
        <v>766</v>
      </c>
      <c r="AZ198" s="236" t="s">
        <v>767</v>
      </c>
      <c r="BA198" s="229" t="s">
        <v>384</v>
      </c>
      <c r="BB198" s="231">
        <v>0</v>
      </c>
      <c r="BC198" s="231">
        <v>1</v>
      </c>
      <c r="BD198" s="237" t="str">
        <f t="shared" si="106"/>
        <v>Llano (Pendientes naturales del terreno entre 0 y 5%)</v>
      </c>
      <c r="BE198" s="231">
        <v>1</v>
      </c>
      <c r="BF198" s="237" t="str">
        <f>VLOOKUP(BE198,'Códigos 2'!$A$1:$B$12,2,FALSE)</f>
        <v xml:space="preserve"> Carpeta Asfáltica (CA)</v>
      </c>
      <c r="BG198" s="238">
        <v>3</v>
      </c>
      <c r="BH198" s="239">
        <v>11.7</v>
      </c>
      <c r="BI198" s="231">
        <v>0</v>
      </c>
      <c r="BJ198" s="231" t="str">
        <f t="shared" si="107"/>
        <v>No existe</v>
      </c>
      <c r="BK198" s="240">
        <v>0</v>
      </c>
      <c r="BL198" s="231">
        <v>40</v>
      </c>
      <c r="BM198" s="231"/>
      <c r="BN198" s="231">
        <v>4</v>
      </c>
      <c r="BO198" s="237" t="str">
        <f t="shared" si="108"/>
        <v>Alineamiento con algunas curvas que exigen una reducción significativa en la velocidad promedio de circulación.</v>
      </c>
      <c r="BP198" s="231">
        <v>4</v>
      </c>
      <c r="BQ198" s="237" t="str">
        <f t="shared" si="109"/>
        <v>Pendientes generalmente menores del 3% pero con algunas cuestas de corta longitud de hasta el 5%.</v>
      </c>
      <c r="BR198" s="231">
        <v>2</v>
      </c>
      <c r="BS198" s="231">
        <v>0</v>
      </c>
      <c r="BT198" s="237" t="b">
        <f t="shared" si="85"/>
        <v>0</v>
      </c>
      <c r="BU198" s="231">
        <v>5</v>
      </c>
      <c r="BV198" s="237" t="str">
        <f t="shared" si="110"/>
        <v xml:space="preserve">Las señales son completamente adecuadas en número y ubicación, </v>
      </c>
      <c r="BW198" s="231">
        <v>5</v>
      </c>
      <c r="BX198" s="237" t="str">
        <f t="shared" si="111"/>
        <v>Todas las alcantarillas y cunetas están bastante limpias y funcionan debidamente.</v>
      </c>
      <c r="BY198" s="231">
        <v>3</v>
      </c>
      <c r="BZ198" s="237" t="str">
        <f t="shared" si="112"/>
        <v>Superficie con frecuentes baches o irregularidades .</v>
      </c>
      <c r="CA198" s="231">
        <v>5</v>
      </c>
      <c r="CB198" s="237" t="str">
        <f t="shared" si="113"/>
        <v>No existen evidencias de fallas en la estructura del pavimento, con la posible excepción de algunas en la superficie de ruedo.</v>
      </c>
      <c r="CC198" s="231">
        <f t="shared" si="114"/>
        <v>0</v>
      </c>
      <c r="CD198" s="229"/>
      <c r="CE198" s="229"/>
      <c r="CF198" s="270"/>
    </row>
    <row r="199" spans="1:84" ht="69.95" customHeight="1" thickBot="1" x14ac:dyDescent="0.2">
      <c r="A199" s="217"/>
      <c r="B199" s="269">
        <v>19016</v>
      </c>
      <c r="C199" s="231">
        <v>1</v>
      </c>
      <c r="D199" s="231">
        <v>1</v>
      </c>
      <c r="E199" s="243">
        <v>13</v>
      </c>
      <c r="F199" s="236" t="s">
        <v>74</v>
      </c>
      <c r="G199" s="231">
        <v>100</v>
      </c>
      <c r="H199" s="230" t="str">
        <f t="shared" si="93"/>
        <v>Secundaria</v>
      </c>
      <c r="I199" s="230">
        <v>2</v>
      </c>
      <c r="J199" s="229" t="str">
        <f t="shared" si="97"/>
        <v>Distribuidores Regionales</v>
      </c>
      <c r="K199" s="260">
        <f t="shared" si="98"/>
        <v>1.1399999999999999</v>
      </c>
      <c r="L199" s="234">
        <f>L198+K199</f>
        <v>6.0649999999999995</v>
      </c>
      <c r="M199" s="233"/>
      <c r="N199" s="233"/>
      <c r="O199" s="233"/>
      <c r="P199" s="260">
        <f t="shared" si="99"/>
        <v>0</v>
      </c>
      <c r="Q199" s="233"/>
      <c r="R199" s="233">
        <v>1.1399999999999999</v>
      </c>
      <c r="S199" s="233"/>
      <c r="T199" s="260">
        <f t="shared" si="100"/>
        <v>1.1399999999999999</v>
      </c>
      <c r="U199" s="233"/>
      <c r="V199" s="233"/>
      <c r="W199" s="233"/>
      <c r="X199" s="233">
        <f t="shared" si="101"/>
        <v>0</v>
      </c>
      <c r="Y199" s="233"/>
      <c r="Z199" s="233"/>
      <c r="AA199" s="233"/>
      <c r="AB199" s="233">
        <f t="shared" si="102"/>
        <v>0</v>
      </c>
      <c r="AC199" s="233">
        <f t="shared" si="96"/>
        <v>1.1399999999999999</v>
      </c>
      <c r="AD199" s="233"/>
      <c r="AE199" s="233"/>
      <c r="AF199" s="233"/>
      <c r="AG199" s="233">
        <f t="shared" si="94"/>
        <v>0</v>
      </c>
      <c r="AH199" s="233"/>
      <c r="AI199" s="233"/>
      <c r="AJ199" s="233"/>
      <c r="AK199" s="233">
        <f t="shared" si="95"/>
        <v>0</v>
      </c>
      <c r="AL199" s="233"/>
      <c r="AM199" s="233"/>
      <c r="AN199" s="233"/>
      <c r="AO199" s="233">
        <f t="shared" si="103"/>
        <v>0</v>
      </c>
      <c r="AP199" s="233"/>
      <c r="AQ199" s="233"/>
      <c r="AR199" s="233"/>
      <c r="AS199" s="339">
        <f t="shared" si="104"/>
        <v>0</v>
      </c>
      <c r="AT199" s="233"/>
      <c r="AU199" s="233"/>
      <c r="AV199" s="233"/>
      <c r="AW199" s="260">
        <f t="shared" si="105"/>
        <v>0</v>
      </c>
      <c r="AX199" s="235" t="s">
        <v>771</v>
      </c>
      <c r="AY199" s="236" t="s">
        <v>766</v>
      </c>
      <c r="AZ199" s="236" t="s">
        <v>767</v>
      </c>
      <c r="BA199" s="229" t="s">
        <v>772</v>
      </c>
      <c r="BB199" s="231">
        <v>0</v>
      </c>
      <c r="BC199" s="231">
        <v>1</v>
      </c>
      <c r="BD199" s="237" t="str">
        <f t="shared" si="106"/>
        <v>Llano (Pendientes naturales del terreno entre 0 y 5%)</v>
      </c>
      <c r="BE199" s="231">
        <v>1</v>
      </c>
      <c r="BF199" s="237" t="str">
        <f>VLOOKUP(BE199,'Códigos 2'!$A$1:$B$12,2,FALSE)</f>
        <v xml:space="preserve"> Carpeta Asfáltica (CA)</v>
      </c>
      <c r="BG199" s="238">
        <v>3</v>
      </c>
      <c r="BH199" s="239">
        <v>11.5</v>
      </c>
      <c r="BI199" s="231">
        <v>0</v>
      </c>
      <c r="BJ199" s="231" t="str">
        <f t="shared" si="107"/>
        <v>No existe</v>
      </c>
      <c r="BK199" s="240">
        <v>0</v>
      </c>
      <c r="BL199" s="231">
        <v>45</v>
      </c>
      <c r="BM199" s="231"/>
      <c r="BN199" s="231">
        <v>4</v>
      </c>
      <c r="BO199" s="237" t="str">
        <f t="shared" si="108"/>
        <v>Alineamiento con algunas curvas que exigen una reducción significativa en la velocidad promedio de circulación.</v>
      </c>
      <c r="BP199" s="231">
        <v>4</v>
      </c>
      <c r="BQ199" s="237" t="str">
        <f t="shared" si="109"/>
        <v>Pendientes generalmente menores del 3% pero con algunas cuestas de corta longitud de hasta el 5%.</v>
      </c>
      <c r="BR199" s="231">
        <v>1</v>
      </c>
      <c r="BS199" s="231">
        <v>0</v>
      </c>
      <c r="BT199" s="237" t="b">
        <f t="shared" si="85"/>
        <v>0</v>
      </c>
      <c r="BU199" s="231">
        <v>4</v>
      </c>
      <c r="BV199" s="237" t="str">
        <f t="shared" si="110"/>
        <v>El señalamiento es bastante completo, faltando solamente algunas señales de guía para los usuarios que no conocen la ruta.</v>
      </c>
      <c r="BW199" s="231">
        <v>5</v>
      </c>
      <c r="BX199" s="237" t="str">
        <f t="shared" si="111"/>
        <v>Todas las alcantarillas y cunetas están bastante limpias y funcionan debidamente.</v>
      </c>
      <c r="BY199" s="231">
        <v>3</v>
      </c>
      <c r="BZ199" s="237" t="str">
        <f t="shared" si="112"/>
        <v>Superficie con frecuentes baches o irregularidades .</v>
      </c>
      <c r="CA199" s="231">
        <v>5</v>
      </c>
      <c r="CB199" s="237" t="str">
        <f t="shared" si="113"/>
        <v>No existen evidencias de fallas en la estructura del pavimento, con la posible excepción de algunas en la superficie de ruedo.</v>
      </c>
      <c r="CC199" s="231">
        <f t="shared" si="114"/>
        <v>0</v>
      </c>
      <c r="CD199" s="229" t="s">
        <v>773</v>
      </c>
      <c r="CE199" s="229" t="s">
        <v>152</v>
      </c>
      <c r="CF199" s="270" t="s">
        <v>774</v>
      </c>
    </row>
    <row r="200" spans="1:84" ht="69.95" customHeight="1" thickBot="1" x14ac:dyDescent="0.2">
      <c r="A200" s="217"/>
      <c r="B200" s="269">
        <v>19017</v>
      </c>
      <c r="C200" s="231">
        <v>1</v>
      </c>
      <c r="D200" s="231">
        <v>1</v>
      </c>
      <c r="E200" s="232">
        <v>8</v>
      </c>
      <c r="F200" s="231">
        <v>3</v>
      </c>
      <c r="G200" s="231">
        <v>100</v>
      </c>
      <c r="H200" s="230" t="str">
        <f t="shared" si="93"/>
        <v>Secundaria</v>
      </c>
      <c r="I200" s="230">
        <v>2</v>
      </c>
      <c r="J200" s="229" t="str">
        <f t="shared" si="97"/>
        <v>Distribuidores Regionales</v>
      </c>
      <c r="K200" s="260">
        <f t="shared" si="98"/>
        <v>1.655</v>
      </c>
      <c r="L200" s="234">
        <f>K200</f>
        <v>1.655</v>
      </c>
      <c r="M200" s="233"/>
      <c r="N200" s="233"/>
      <c r="O200" s="233"/>
      <c r="P200" s="260">
        <f t="shared" si="99"/>
        <v>0</v>
      </c>
      <c r="Q200" s="233"/>
      <c r="R200" s="233">
        <v>1.095</v>
      </c>
      <c r="S200" s="233">
        <v>0.56000000000000005</v>
      </c>
      <c r="T200" s="260">
        <f t="shared" si="100"/>
        <v>1.655</v>
      </c>
      <c r="U200" s="233"/>
      <c r="V200" s="233"/>
      <c r="W200" s="233"/>
      <c r="X200" s="233">
        <f t="shared" si="101"/>
        <v>0</v>
      </c>
      <c r="Y200" s="233"/>
      <c r="Z200" s="233"/>
      <c r="AA200" s="233"/>
      <c r="AB200" s="233">
        <f t="shared" si="102"/>
        <v>0</v>
      </c>
      <c r="AC200" s="233">
        <f t="shared" si="96"/>
        <v>1.655</v>
      </c>
      <c r="AD200" s="233"/>
      <c r="AE200" s="233"/>
      <c r="AF200" s="233"/>
      <c r="AG200" s="233">
        <f t="shared" si="94"/>
        <v>0</v>
      </c>
      <c r="AH200" s="233"/>
      <c r="AI200" s="233"/>
      <c r="AJ200" s="233"/>
      <c r="AK200" s="233">
        <f t="shared" si="95"/>
        <v>0</v>
      </c>
      <c r="AL200" s="233"/>
      <c r="AM200" s="233"/>
      <c r="AN200" s="233"/>
      <c r="AO200" s="233">
        <f t="shared" si="103"/>
        <v>0</v>
      </c>
      <c r="AP200" s="233"/>
      <c r="AQ200" s="233"/>
      <c r="AR200" s="233"/>
      <c r="AS200" s="339">
        <f t="shared" si="104"/>
        <v>0</v>
      </c>
      <c r="AT200" s="233"/>
      <c r="AU200" s="233"/>
      <c r="AV200" s="233"/>
      <c r="AW200" s="260">
        <f t="shared" si="105"/>
        <v>0</v>
      </c>
      <c r="AX200" s="235" t="s">
        <v>765</v>
      </c>
      <c r="AY200" s="236" t="s">
        <v>766</v>
      </c>
      <c r="AZ200" s="236" t="s">
        <v>767</v>
      </c>
      <c r="BA200" s="229" t="s">
        <v>768</v>
      </c>
      <c r="BB200" s="231">
        <v>0</v>
      </c>
      <c r="BC200" s="231">
        <v>1</v>
      </c>
      <c r="BD200" s="237" t="str">
        <f t="shared" si="106"/>
        <v>Llano (Pendientes naturales del terreno entre 0 y 5%)</v>
      </c>
      <c r="BE200" s="231">
        <v>1</v>
      </c>
      <c r="BF200" s="237" t="str">
        <f>VLOOKUP(BE200,'Códigos 2'!$A$1:$B$12,2,FALSE)</f>
        <v xml:space="preserve"> Carpeta Asfáltica (CA)</v>
      </c>
      <c r="BG200" s="238">
        <v>4</v>
      </c>
      <c r="BH200" s="239">
        <v>12</v>
      </c>
      <c r="BI200" s="231">
        <v>0</v>
      </c>
      <c r="BJ200" s="231" t="str">
        <f t="shared" si="107"/>
        <v>No existe</v>
      </c>
      <c r="BK200" s="240">
        <v>0</v>
      </c>
      <c r="BL200" s="231">
        <v>40</v>
      </c>
      <c r="BM200" s="231"/>
      <c r="BN200" s="231">
        <v>4</v>
      </c>
      <c r="BO200" s="237" t="str">
        <f t="shared" si="108"/>
        <v>Alineamiento con algunas curvas que exigen una reducción significativa en la velocidad promedio de circulación.</v>
      </c>
      <c r="BP200" s="231">
        <v>4</v>
      </c>
      <c r="BQ200" s="237" t="str">
        <f t="shared" si="109"/>
        <v>Pendientes generalmente menores del 3% pero con algunas cuestas de corta longitud de hasta el 5%.</v>
      </c>
      <c r="BR200" s="231">
        <v>2</v>
      </c>
      <c r="BS200" s="231">
        <v>0</v>
      </c>
      <c r="BT200" s="237" t="b">
        <f t="shared" si="85"/>
        <v>0</v>
      </c>
      <c r="BU200" s="231">
        <v>4</v>
      </c>
      <c r="BV200" s="237" t="str">
        <f t="shared" si="110"/>
        <v>El señalamiento es bastante completo, faltando solamente algunas señales de guía para los usuarios que no conocen la ruta.</v>
      </c>
      <c r="BW200" s="231">
        <v>5</v>
      </c>
      <c r="BX200" s="237" t="str">
        <f t="shared" si="111"/>
        <v>Todas las alcantarillas y cunetas están bastante limpias y funcionan debidamente.</v>
      </c>
      <c r="BY200" s="231">
        <v>3</v>
      </c>
      <c r="BZ200" s="237" t="str">
        <f t="shared" si="112"/>
        <v>Superficie con frecuentes baches o irregularidades .</v>
      </c>
      <c r="CA200" s="231">
        <v>5</v>
      </c>
      <c r="CB200" s="237" t="str">
        <f t="shared" si="113"/>
        <v>No existen evidencias de fallas en la estructura del pavimento, con la posible excepción de algunas en la superficie de ruedo.</v>
      </c>
      <c r="CC200" s="231">
        <f t="shared" si="114"/>
        <v>0</v>
      </c>
      <c r="CD200" s="229" t="s">
        <v>769</v>
      </c>
      <c r="CE200" s="229" t="s">
        <v>152</v>
      </c>
      <c r="CF200" s="270" t="s">
        <v>770</v>
      </c>
    </row>
    <row r="201" spans="1:84" ht="69.95" customHeight="1" thickBot="1" x14ac:dyDescent="0.2">
      <c r="A201" s="217"/>
      <c r="B201" s="269">
        <v>19018</v>
      </c>
      <c r="C201" s="231">
        <v>1</v>
      </c>
      <c r="D201" s="231">
        <v>1</v>
      </c>
      <c r="E201" s="232" t="s">
        <v>332</v>
      </c>
      <c r="F201" s="231">
        <v>7</v>
      </c>
      <c r="G201" s="231">
        <v>101</v>
      </c>
      <c r="H201" s="230" t="str">
        <f t="shared" si="93"/>
        <v>Secundaria</v>
      </c>
      <c r="I201" s="230">
        <v>4</v>
      </c>
      <c r="J201" s="229" t="str">
        <f t="shared" si="97"/>
        <v>Red Básica de Accesso</v>
      </c>
      <c r="K201" s="260">
        <f t="shared" si="98"/>
        <v>2</v>
      </c>
      <c r="L201" s="234">
        <f>K201</f>
        <v>2</v>
      </c>
      <c r="M201" s="233"/>
      <c r="N201" s="233"/>
      <c r="O201" s="233"/>
      <c r="P201" s="260">
        <f t="shared" si="99"/>
        <v>0</v>
      </c>
      <c r="Q201" s="233"/>
      <c r="R201" s="233">
        <v>0.89</v>
      </c>
      <c r="S201" s="233">
        <v>1.1100000000000001</v>
      </c>
      <c r="T201" s="260">
        <f t="shared" si="100"/>
        <v>2</v>
      </c>
      <c r="U201" s="233"/>
      <c r="V201" s="233"/>
      <c r="W201" s="233"/>
      <c r="X201" s="233">
        <f t="shared" si="101"/>
        <v>0</v>
      </c>
      <c r="Y201" s="233"/>
      <c r="Z201" s="233"/>
      <c r="AA201" s="233"/>
      <c r="AB201" s="233">
        <f t="shared" si="102"/>
        <v>0</v>
      </c>
      <c r="AC201" s="233">
        <f t="shared" si="96"/>
        <v>2</v>
      </c>
      <c r="AD201" s="233"/>
      <c r="AE201" s="233"/>
      <c r="AF201" s="233"/>
      <c r="AG201" s="233">
        <f t="shared" si="94"/>
        <v>0</v>
      </c>
      <c r="AH201" s="233"/>
      <c r="AI201" s="233"/>
      <c r="AJ201" s="233"/>
      <c r="AK201" s="233">
        <f t="shared" si="95"/>
        <v>0</v>
      </c>
      <c r="AL201" s="233"/>
      <c r="AM201" s="233"/>
      <c r="AN201" s="233"/>
      <c r="AO201" s="233">
        <f t="shared" si="103"/>
        <v>0</v>
      </c>
      <c r="AP201" s="233"/>
      <c r="AQ201" s="233"/>
      <c r="AR201" s="233"/>
      <c r="AS201" s="339">
        <f t="shared" si="104"/>
        <v>0</v>
      </c>
      <c r="AT201" s="233"/>
      <c r="AU201" s="233"/>
      <c r="AV201" s="233"/>
      <c r="AW201" s="260">
        <f t="shared" si="105"/>
        <v>0</v>
      </c>
      <c r="AX201" s="235" t="s">
        <v>776</v>
      </c>
      <c r="AY201" s="236" t="s">
        <v>777</v>
      </c>
      <c r="AZ201" s="236" t="s">
        <v>767</v>
      </c>
      <c r="BA201" s="229" t="s">
        <v>384</v>
      </c>
      <c r="BB201" s="231">
        <v>0</v>
      </c>
      <c r="BC201" s="231">
        <v>2</v>
      </c>
      <c r="BD201" s="237" t="str">
        <f t="shared" si="106"/>
        <v>Algo Ondulado (Pendientes naturales del terreno entre 6 y 14%)</v>
      </c>
      <c r="BE201" s="231">
        <v>1</v>
      </c>
      <c r="BF201" s="237" t="str">
        <f>VLOOKUP(BE201,'Códigos 2'!$A$1:$B$12,2,FALSE)</f>
        <v xml:space="preserve"> Carpeta Asfáltica (CA)</v>
      </c>
      <c r="BG201" s="238">
        <v>2</v>
      </c>
      <c r="BH201" s="239">
        <v>7.6</v>
      </c>
      <c r="BI201" s="231">
        <v>0</v>
      </c>
      <c r="BJ201" s="231" t="str">
        <f t="shared" si="107"/>
        <v>No existe</v>
      </c>
      <c r="BK201" s="240">
        <v>0</v>
      </c>
      <c r="BL201" s="231">
        <v>40</v>
      </c>
      <c r="BM201" s="231"/>
      <c r="BN201" s="231">
        <v>4</v>
      </c>
      <c r="BO201" s="237" t="str">
        <f t="shared" si="108"/>
        <v>Alineamiento con algunas curvas que exigen una reducción significativa en la velocidad promedio de circulación.</v>
      </c>
      <c r="BP201" s="231">
        <v>3</v>
      </c>
      <c r="BQ201" s="237" t="str">
        <f t="shared" si="109"/>
        <v>Pendientes generalmente entre 3 y 6%, pero con una rasante ondulada y, consecuentemente, con tramos cortos de subida fuerte.</v>
      </c>
      <c r="BR201" s="231">
        <v>1</v>
      </c>
      <c r="BS201" s="231">
        <v>0</v>
      </c>
      <c r="BT201" s="237" t="b">
        <f t="shared" si="85"/>
        <v>0</v>
      </c>
      <c r="BU201" s="231">
        <v>3</v>
      </c>
      <c r="BV201" s="237" t="str">
        <f t="shared" si="110"/>
        <v>El señalamiento es regular en cuanto a cantidad y ubicación, siendo notable la falta de algunas señales de precaución y de guía.</v>
      </c>
      <c r="BW201" s="231">
        <v>3</v>
      </c>
      <c r="BX201" s="237" t="str">
        <f t="shared" si="111"/>
        <v>Parece que algunas alcantarillas o cunetas no tienen capacidad hidráulica suficiente, por la erosión o socavación aparente.</v>
      </c>
      <c r="BY201" s="231">
        <v>2</v>
      </c>
      <c r="BZ201" s="237" t="str">
        <f t="shared" si="112"/>
        <v>Superficie muy irregular o con baches extensos y frecuentes (o material suelto, en caso de superficies no pavimentadas).</v>
      </c>
      <c r="CA201" s="231">
        <v>4</v>
      </c>
      <c r="CB201" s="237" t="str">
        <f t="shared" si="113"/>
        <v>Existen huellas o corrugaciones que se derivan por debajo de la superficie de ruedo, pero que son aisladas y de poca extensión.</v>
      </c>
      <c r="CC201" s="231">
        <f t="shared" si="114"/>
        <v>0</v>
      </c>
      <c r="CD201" s="229" t="s">
        <v>778</v>
      </c>
      <c r="CE201" s="229" t="s">
        <v>152</v>
      </c>
      <c r="CF201" s="270" t="s">
        <v>779</v>
      </c>
    </row>
    <row r="202" spans="1:84" ht="69.95" customHeight="1" thickBot="1" x14ac:dyDescent="0.2">
      <c r="A202" s="217">
        <v>1</v>
      </c>
      <c r="B202" s="269">
        <v>19019</v>
      </c>
      <c r="C202" s="231">
        <v>1</v>
      </c>
      <c r="D202" s="231">
        <v>1</v>
      </c>
      <c r="E202" s="232" t="s">
        <v>332</v>
      </c>
      <c r="F202" s="231">
        <v>1</v>
      </c>
      <c r="G202" s="231">
        <v>102</v>
      </c>
      <c r="H202" s="230" t="str">
        <f t="shared" si="93"/>
        <v>Secundaria</v>
      </c>
      <c r="I202" s="230">
        <v>2</v>
      </c>
      <c r="J202" s="229" t="str">
        <f t="shared" si="97"/>
        <v>Distribuidores Regionales</v>
      </c>
      <c r="K202" s="260">
        <f t="shared" si="98"/>
        <v>1.75</v>
      </c>
      <c r="L202" s="234">
        <f>K202</f>
        <v>1.75</v>
      </c>
      <c r="M202" s="233">
        <v>0.22</v>
      </c>
      <c r="N202" s="233"/>
      <c r="O202" s="233"/>
      <c r="P202" s="260">
        <f t="shared" si="99"/>
        <v>0.22</v>
      </c>
      <c r="Q202" s="233">
        <v>0.105</v>
      </c>
      <c r="R202" s="233">
        <v>0.98</v>
      </c>
      <c r="S202" s="233">
        <v>0.44500000000000001</v>
      </c>
      <c r="T202" s="260">
        <f t="shared" si="100"/>
        <v>1.53</v>
      </c>
      <c r="U202" s="233"/>
      <c r="V202" s="233"/>
      <c r="W202" s="233"/>
      <c r="X202" s="233">
        <f t="shared" si="101"/>
        <v>0</v>
      </c>
      <c r="Y202" s="233"/>
      <c r="Z202" s="233"/>
      <c r="AA202" s="233"/>
      <c r="AB202" s="233">
        <f t="shared" si="102"/>
        <v>0</v>
      </c>
      <c r="AC202" s="233">
        <f t="shared" si="96"/>
        <v>1.53</v>
      </c>
      <c r="AD202" s="233"/>
      <c r="AE202" s="233"/>
      <c r="AF202" s="233"/>
      <c r="AG202" s="233">
        <f t="shared" si="94"/>
        <v>0</v>
      </c>
      <c r="AH202" s="233"/>
      <c r="AI202" s="233"/>
      <c r="AJ202" s="233"/>
      <c r="AK202" s="233">
        <f t="shared" si="95"/>
        <v>0</v>
      </c>
      <c r="AL202" s="233"/>
      <c r="AM202" s="233"/>
      <c r="AN202" s="233"/>
      <c r="AO202" s="233">
        <f t="shared" si="103"/>
        <v>0</v>
      </c>
      <c r="AP202" s="233"/>
      <c r="AQ202" s="233"/>
      <c r="AR202" s="233"/>
      <c r="AS202" s="339">
        <f t="shared" si="104"/>
        <v>0</v>
      </c>
      <c r="AT202" s="233"/>
      <c r="AU202" s="233"/>
      <c r="AV202" s="233"/>
      <c r="AW202" s="260">
        <f t="shared" si="105"/>
        <v>0</v>
      </c>
      <c r="AX202" s="235" t="s">
        <v>787</v>
      </c>
      <c r="AY202" s="236" t="s">
        <v>788</v>
      </c>
      <c r="AZ202" s="236" t="s">
        <v>767</v>
      </c>
      <c r="BA202" s="236" t="s">
        <v>789</v>
      </c>
      <c r="BB202" s="231">
        <v>0</v>
      </c>
      <c r="BC202" s="231">
        <v>1</v>
      </c>
      <c r="BD202" s="237" t="str">
        <f t="shared" si="106"/>
        <v>Llano (Pendientes naturales del terreno entre 0 y 5%)</v>
      </c>
      <c r="BE202" s="231">
        <v>1</v>
      </c>
      <c r="BF202" s="237" t="str">
        <f>VLOOKUP(BE202,'Códigos 2'!$A$1:$B$12,2,FALSE)</f>
        <v xml:space="preserve"> Carpeta Asfáltica (CA)</v>
      </c>
      <c r="BG202" s="238">
        <v>3</v>
      </c>
      <c r="BH202" s="239">
        <v>11.4</v>
      </c>
      <c r="BI202" s="231">
        <v>0</v>
      </c>
      <c r="BJ202" s="231" t="str">
        <f t="shared" si="107"/>
        <v>No existe</v>
      </c>
      <c r="BK202" s="240">
        <v>0</v>
      </c>
      <c r="BL202" s="231">
        <v>40</v>
      </c>
      <c r="BM202" s="231"/>
      <c r="BN202" s="231">
        <v>5</v>
      </c>
      <c r="BO202" s="237" t="str">
        <f t="shared" si="108"/>
        <v>Alineamiento recto o con curvas tan suaves que no exigen una reducción significativa en la velocidad promedio normal de recorrido.</v>
      </c>
      <c r="BP202" s="231">
        <v>5</v>
      </c>
      <c r="BQ202" s="237" t="str">
        <f t="shared" si="109"/>
        <v>Pendientes menores del 3% en todo el tramo.</v>
      </c>
      <c r="BR202" s="231">
        <v>5</v>
      </c>
      <c r="BS202" s="231">
        <v>0</v>
      </c>
      <c r="BT202" s="237" t="b">
        <f t="shared" si="85"/>
        <v>0</v>
      </c>
      <c r="BU202" s="231">
        <v>3</v>
      </c>
      <c r="BV202" s="237" t="str">
        <f t="shared" si="110"/>
        <v>El señalamiento es regular en cuanto a cantidad y ubicación, siendo notable la falta de algunas señales de precaución y de guía.</v>
      </c>
      <c r="BW202" s="231">
        <v>5</v>
      </c>
      <c r="BX202" s="237" t="str">
        <f t="shared" si="111"/>
        <v>Todas las alcantarillas y cunetas están bastante limpias y funcionan debidamente.</v>
      </c>
      <c r="BY202" s="231">
        <v>3</v>
      </c>
      <c r="BZ202" s="237" t="str">
        <f t="shared" si="112"/>
        <v>Superficie con frecuentes baches o irregularidades .</v>
      </c>
      <c r="CA202" s="231">
        <v>4</v>
      </c>
      <c r="CB202" s="237" t="str">
        <f t="shared" si="113"/>
        <v>Existen huellas o corrugaciones que se derivan por debajo de la superficie de ruedo, pero que son aisladas y de poca extensión.</v>
      </c>
      <c r="CC202" s="231">
        <f t="shared" si="114"/>
        <v>0</v>
      </c>
      <c r="CD202" s="229" t="s">
        <v>790</v>
      </c>
      <c r="CE202" s="229" t="s">
        <v>152</v>
      </c>
      <c r="CF202" s="270" t="s">
        <v>791</v>
      </c>
    </row>
    <row r="203" spans="1:84" ht="69.95" customHeight="1" thickBot="1" x14ac:dyDescent="0.2">
      <c r="A203" s="217">
        <v>2</v>
      </c>
      <c r="B203" s="269">
        <v>19020</v>
      </c>
      <c r="C203" s="231">
        <v>1</v>
      </c>
      <c r="D203" s="231">
        <v>1</v>
      </c>
      <c r="E203" s="232" t="s">
        <v>310</v>
      </c>
      <c r="F203" s="231">
        <v>1</v>
      </c>
      <c r="G203" s="231">
        <v>102</v>
      </c>
      <c r="H203" s="230" t="str">
        <f t="shared" si="93"/>
        <v>Secundaria</v>
      </c>
      <c r="I203" s="230">
        <v>2</v>
      </c>
      <c r="J203" s="229" t="str">
        <f t="shared" si="97"/>
        <v>Distribuidores Regionales</v>
      </c>
      <c r="K203" s="260">
        <f t="shared" si="98"/>
        <v>0.77500000000000002</v>
      </c>
      <c r="L203" s="234">
        <f>L202+K203</f>
        <v>2.5249999999999999</v>
      </c>
      <c r="M203" s="233"/>
      <c r="N203" s="233"/>
      <c r="O203" s="233"/>
      <c r="P203" s="260">
        <f t="shared" si="99"/>
        <v>0</v>
      </c>
      <c r="Q203" s="233">
        <v>0.77500000000000002</v>
      </c>
      <c r="R203" s="233"/>
      <c r="S203" s="233"/>
      <c r="T203" s="260">
        <f t="shared" si="100"/>
        <v>0.77500000000000002</v>
      </c>
      <c r="U203" s="233"/>
      <c r="V203" s="233"/>
      <c r="W203" s="233"/>
      <c r="X203" s="233">
        <f t="shared" si="101"/>
        <v>0</v>
      </c>
      <c r="Y203" s="233"/>
      <c r="Z203" s="233"/>
      <c r="AA203" s="233"/>
      <c r="AB203" s="233">
        <f t="shared" si="102"/>
        <v>0</v>
      </c>
      <c r="AC203" s="233">
        <f t="shared" si="96"/>
        <v>0.77500000000000002</v>
      </c>
      <c r="AD203" s="233"/>
      <c r="AE203" s="233"/>
      <c r="AF203" s="233"/>
      <c r="AG203" s="233">
        <f t="shared" si="94"/>
        <v>0</v>
      </c>
      <c r="AH203" s="233"/>
      <c r="AI203" s="233"/>
      <c r="AJ203" s="233"/>
      <c r="AK203" s="233">
        <f t="shared" si="95"/>
        <v>0</v>
      </c>
      <c r="AL203" s="233"/>
      <c r="AM203" s="233"/>
      <c r="AN203" s="233"/>
      <c r="AO203" s="233">
        <f t="shared" si="103"/>
        <v>0</v>
      </c>
      <c r="AP203" s="233"/>
      <c r="AQ203" s="233"/>
      <c r="AR203" s="233"/>
      <c r="AS203" s="339">
        <f t="shared" si="104"/>
        <v>0</v>
      </c>
      <c r="AT203" s="233"/>
      <c r="AU203" s="233"/>
      <c r="AV203" s="233"/>
      <c r="AW203" s="260">
        <f t="shared" si="105"/>
        <v>0</v>
      </c>
      <c r="AX203" s="235" t="s">
        <v>792</v>
      </c>
      <c r="AY203" s="236" t="s">
        <v>788</v>
      </c>
      <c r="AZ203" s="236" t="s">
        <v>767</v>
      </c>
      <c r="BA203" s="236" t="s">
        <v>793</v>
      </c>
      <c r="BB203" s="231">
        <v>0</v>
      </c>
      <c r="BC203" s="231">
        <v>2</v>
      </c>
      <c r="BD203" s="237" t="str">
        <f t="shared" si="106"/>
        <v>Algo Ondulado (Pendientes naturales del terreno entre 6 y 14%)</v>
      </c>
      <c r="BE203" s="231">
        <v>1</v>
      </c>
      <c r="BF203" s="237" t="str">
        <f>VLOOKUP(BE203,'Códigos 2'!$A$1:$B$12,2,FALSE)</f>
        <v xml:space="preserve"> Carpeta Asfáltica (CA)</v>
      </c>
      <c r="BG203" s="238">
        <v>4</v>
      </c>
      <c r="BH203" s="239">
        <v>12</v>
      </c>
      <c r="BI203" s="231">
        <v>0</v>
      </c>
      <c r="BJ203" s="231" t="str">
        <f t="shared" si="107"/>
        <v>No existe</v>
      </c>
      <c r="BK203" s="240">
        <v>0</v>
      </c>
      <c r="BL203" s="231">
        <v>40</v>
      </c>
      <c r="BM203" s="231"/>
      <c r="BN203" s="231">
        <v>4</v>
      </c>
      <c r="BO203" s="237" t="str">
        <f t="shared" si="108"/>
        <v>Alineamiento con algunas curvas que exigen una reducción significativa en la velocidad promedio de circulación.</v>
      </c>
      <c r="BP203" s="231">
        <v>3</v>
      </c>
      <c r="BQ203" s="237" t="str">
        <f t="shared" si="109"/>
        <v>Pendientes generalmente entre 3 y 6%, pero con una rasante ondulada y, consecuentemente, con tramos cortos de subida fuerte.</v>
      </c>
      <c r="BR203" s="231">
        <v>2</v>
      </c>
      <c r="BS203" s="231">
        <v>0</v>
      </c>
      <c r="BT203" s="237" t="b">
        <f t="shared" si="85"/>
        <v>0</v>
      </c>
      <c r="BU203" s="231">
        <v>5</v>
      </c>
      <c r="BV203" s="237" t="str">
        <f t="shared" si="110"/>
        <v xml:space="preserve">Las señales son completamente adecuadas en número y ubicación, </v>
      </c>
      <c r="BW203" s="231">
        <v>5</v>
      </c>
      <c r="BX203" s="237" t="str">
        <f t="shared" si="111"/>
        <v>Todas las alcantarillas y cunetas están bastante limpias y funcionan debidamente.</v>
      </c>
      <c r="BY203" s="231">
        <v>5</v>
      </c>
      <c r="BZ203" s="237" t="str">
        <f t="shared" si="112"/>
        <v>Superficie lisa, sin baches ni irregularidades notables.</v>
      </c>
      <c r="CA203" s="231">
        <v>5</v>
      </c>
      <c r="CB203" s="237" t="str">
        <f t="shared" si="113"/>
        <v>No existen evidencias de fallas en la estructura del pavimento, con la posible excepción de algunas en la superficie de ruedo.</v>
      </c>
      <c r="CC203" s="231">
        <f t="shared" si="114"/>
        <v>0</v>
      </c>
      <c r="CD203" s="229"/>
      <c r="CE203" s="229"/>
      <c r="CF203" s="270"/>
    </row>
    <row r="204" spans="1:84" ht="69.95" customHeight="1" thickBot="1" x14ac:dyDescent="0.2">
      <c r="A204" s="217">
        <v>3</v>
      </c>
      <c r="B204" s="269">
        <v>19021</v>
      </c>
      <c r="C204" s="231">
        <v>1</v>
      </c>
      <c r="D204" s="231">
        <v>1</v>
      </c>
      <c r="E204" s="232" t="s">
        <v>310</v>
      </c>
      <c r="F204" s="231">
        <v>1</v>
      </c>
      <c r="G204" s="231">
        <v>102</v>
      </c>
      <c r="H204" s="230" t="str">
        <f t="shared" si="93"/>
        <v>Secundaria</v>
      </c>
      <c r="I204" s="230">
        <v>2</v>
      </c>
      <c r="J204" s="229" t="str">
        <f t="shared" si="97"/>
        <v>Distribuidores Regionales</v>
      </c>
      <c r="K204" s="260">
        <f t="shared" si="98"/>
        <v>0.90500000000000003</v>
      </c>
      <c r="L204" s="234">
        <f>L203+K204</f>
        <v>3.4299999999999997</v>
      </c>
      <c r="M204" s="233"/>
      <c r="N204" s="233"/>
      <c r="O204" s="233"/>
      <c r="P204" s="260">
        <f t="shared" si="99"/>
        <v>0</v>
      </c>
      <c r="Q204" s="233">
        <v>0.90500000000000003</v>
      </c>
      <c r="R204" s="233"/>
      <c r="S204" s="233"/>
      <c r="T204" s="260">
        <f t="shared" si="100"/>
        <v>0.90500000000000003</v>
      </c>
      <c r="U204" s="233"/>
      <c r="V204" s="233"/>
      <c r="W204" s="233"/>
      <c r="X204" s="233">
        <f t="shared" si="101"/>
        <v>0</v>
      </c>
      <c r="Y204" s="233"/>
      <c r="Z204" s="233"/>
      <c r="AA204" s="233"/>
      <c r="AB204" s="233">
        <f t="shared" si="102"/>
        <v>0</v>
      </c>
      <c r="AC204" s="233">
        <f t="shared" si="96"/>
        <v>0.90500000000000003</v>
      </c>
      <c r="AD204" s="233"/>
      <c r="AE204" s="233"/>
      <c r="AF204" s="233"/>
      <c r="AG204" s="233">
        <f t="shared" si="94"/>
        <v>0</v>
      </c>
      <c r="AH204" s="233"/>
      <c r="AI204" s="233"/>
      <c r="AJ204" s="233"/>
      <c r="AK204" s="233">
        <f t="shared" si="95"/>
        <v>0</v>
      </c>
      <c r="AL204" s="233"/>
      <c r="AM204" s="233"/>
      <c r="AN204" s="233"/>
      <c r="AO204" s="233">
        <f t="shared" si="103"/>
        <v>0</v>
      </c>
      <c r="AP204" s="233"/>
      <c r="AQ204" s="233"/>
      <c r="AR204" s="233"/>
      <c r="AS204" s="339">
        <f t="shared" si="104"/>
        <v>0</v>
      </c>
      <c r="AT204" s="233"/>
      <c r="AU204" s="233"/>
      <c r="AV204" s="233"/>
      <c r="AW204" s="260">
        <f t="shared" si="105"/>
        <v>0</v>
      </c>
      <c r="AX204" s="235" t="s">
        <v>794</v>
      </c>
      <c r="AY204" s="236" t="s">
        <v>788</v>
      </c>
      <c r="AZ204" s="236" t="s">
        <v>767</v>
      </c>
      <c r="BA204" s="236" t="s">
        <v>795</v>
      </c>
      <c r="BB204" s="231">
        <v>0</v>
      </c>
      <c r="BC204" s="231">
        <v>1</v>
      </c>
      <c r="BD204" s="237" t="str">
        <f t="shared" si="106"/>
        <v>Llano (Pendientes naturales del terreno entre 0 y 5%)</v>
      </c>
      <c r="BE204" s="231">
        <v>1</v>
      </c>
      <c r="BF204" s="237" t="str">
        <f>VLOOKUP(BE204,'Códigos 2'!$A$1:$B$12,2,FALSE)</f>
        <v xml:space="preserve"> Carpeta Asfáltica (CA)</v>
      </c>
      <c r="BG204" s="238">
        <v>3</v>
      </c>
      <c r="BH204" s="239">
        <v>11.7</v>
      </c>
      <c r="BI204" s="231">
        <v>0</v>
      </c>
      <c r="BJ204" s="231" t="str">
        <f t="shared" si="107"/>
        <v>No existe</v>
      </c>
      <c r="BK204" s="240">
        <v>0</v>
      </c>
      <c r="BL204" s="231">
        <v>40</v>
      </c>
      <c r="BM204" s="231"/>
      <c r="BN204" s="231">
        <v>4</v>
      </c>
      <c r="BO204" s="237" t="str">
        <f t="shared" si="108"/>
        <v>Alineamiento con algunas curvas que exigen una reducción significativa en la velocidad promedio de circulación.</v>
      </c>
      <c r="BP204" s="231">
        <v>4</v>
      </c>
      <c r="BQ204" s="237" t="str">
        <f t="shared" si="109"/>
        <v>Pendientes generalmente menores del 3% pero con algunas cuestas de corta longitud de hasta el 5%.</v>
      </c>
      <c r="BR204" s="231">
        <v>3</v>
      </c>
      <c r="BS204" s="231">
        <v>0</v>
      </c>
      <c r="BT204" s="237" t="b">
        <f t="shared" si="85"/>
        <v>0</v>
      </c>
      <c r="BU204" s="231">
        <v>4</v>
      </c>
      <c r="BV204" s="237" t="str">
        <f t="shared" si="110"/>
        <v>El señalamiento es bastante completo, faltando solamente algunas señales de guía para los usuarios que no conocen la ruta.</v>
      </c>
      <c r="BW204" s="231">
        <v>5</v>
      </c>
      <c r="BX204" s="237" t="str">
        <f t="shared" si="111"/>
        <v>Todas las alcantarillas y cunetas están bastante limpias y funcionan debidamente.</v>
      </c>
      <c r="BY204" s="231">
        <v>5</v>
      </c>
      <c r="BZ204" s="237" t="str">
        <f t="shared" si="112"/>
        <v>Superficie lisa, sin baches ni irregularidades notables.</v>
      </c>
      <c r="CA204" s="231">
        <v>5</v>
      </c>
      <c r="CB204" s="237" t="str">
        <f t="shared" si="113"/>
        <v>No existen evidencias de fallas en la estructura del pavimento, con la posible excepción de algunas en la superficie de ruedo.</v>
      </c>
      <c r="CC204" s="231">
        <f t="shared" si="114"/>
        <v>0</v>
      </c>
      <c r="CD204" s="229"/>
      <c r="CE204" s="229"/>
      <c r="CF204" s="270"/>
    </row>
    <row r="205" spans="1:84" ht="69.95" customHeight="1" thickBot="1" x14ac:dyDescent="0.2">
      <c r="A205" s="217">
        <v>4</v>
      </c>
      <c r="B205" s="269">
        <v>19022</v>
      </c>
      <c r="C205" s="231">
        <v>1</v>
      </c>
      <c r="D205" s="231">
        <v>1</v>
      </c>
      <c r="E205" s="232" t="s">
        <v>310</v>
      </c>
      <c r="F205" s="231">
        <v>1</v>
      </c>
      <c r="G205" s="231">
        <v>102</v>
      </c>
      <c r="H205" s="230" t="str">
        <f t="shared" si="93"/>
        <v>Secundaria</v>
      </c>
      <c r="I205" s="230">
        <v>3</v>
      </c>
      <c r="J205" s="229" t="str">
        <f t="shared" si="97"/>
        <v>Conectores de Integración Territorial</v>
      </c>
      <c r="K205" s="260">
        <f t="shared" si="98"/>
        <v>1.7949999999999999</v>
      </c>
      <c r="L205" s="234">
        <f>L204+K205</f>
        <v>5.2249999999999996</v>
      </c>
      <c r="M205" s="233"/>
      <c r="N205" s="233"/>
      <c r="O205" s="233"/>
      <c r="P205" s="260">
        <f t="shared" si="99"/>
        <v>0</v>
      </c>
      <c r="Q205" s="233">
        <v>1.7949999999999999</v>
      </c>
      <c r="R205" s="233"/>
      <c r="S205" s="233"/>
      <c r="T205" s="260">
        <f t="shared" si="100"/>
        <v>1.7949999999999999</v>
      </c>
      <c r="U205" s="233"/>
      <c r="V205" s="233"/>
      <c r="W205" s="233"/>
      <c r="X205" s="233">
        <f t="shared" si="101"/>
        <v>0</v>
      </c>
      <c r="Y205" s="233"/>
      <c r="Z205" s="233"/>
      <c r="AA205" s="233"/>
      <c r="AB205" s="233">
        <f t="shared" si="102"/>
        <v>0</v>
      </c>
      <c r="AC205" s="233">
        <f t="shared" si="96"/>
        <v>1.7949999999999999</v>
      </c>
      <c r="AD205" s="233"/>
      <c r="AE205" s="233"/>
      <c r="AF205" s="233"/>
      <c r="AG205" s="233">
        <f t="shared" si="94"/>
        <v>0</v>
      </c>
      <c r="AH205" s="233"/>
      <c r="AI205" s="233"/>
      <c r="AJ205" s="233"/>
      <c r="AK205" s="233">
        <f t="shared" si="95"/>
        <v>0</v>
      </c>
      <c r="AL205" s="233"/>
      <c r="AM205" s="233"/>
      <c r="AN205" s="233"/>
      <c r="AO205" s="233">
        <f t="shared" si="103"/>
        <v>0</v>
      </c>
      <c r="AP205" s="233"/>
      <c r="AQ205" s="233"/>
      <c r="AR205" s="233"/>
      <c r="AS205" s="339">
        <f t="shared" si="104"/>
        <v>0</v>
      </c>
      <c r="AT205" s="233"/>
      <c r="AU205" s="233"/>
      <c r="AV205" s="233"/>
      <c r="AW205" s="260">
        <f t="shared" si="105"/>
        <v>0</v>
      </c>
      <c r="AX205" s="235" t="s">
        <v>796</v>
      </c>
      <c r="AY205" s="236" t="s">
        <v>788</v>
      </c>
      <c r="AZ205" s="236" t="s">
        <v>767</v>
      </c>
      <c r="BA205" s="236" t="s">
        <v>797</v>
      </c>
      <c r="BB205" s="231">
        <v>0</v>
      </c>
      <c r="BC205" s="231">
        <v>1</v>
      </c>
      <c r="BD205" s="237" t="str">
        <f t="shared" si="106"/>
        <v>Llano (Pendientes naturales del terreno entre 0 y 5%)</v>
      </c>
      <c r="BE205" s="231">
        <v>1</v>
      </c>
      <c r="BF205" s="237" t="str">
        <f>VLOOKUP(BE205,'Códigos 2'!$A$1:$B$12,2,FALSE)</f>
        <v xml:space="preserve"> Carpeta Asfáltica (CA)</v>
      </c>
      <c r="BG205" s="238">
        <v>2</v>
      </c>
      <c r="BH205" s="239">
        <v>9.8000000000000007</v>
      </c>
      <c r="BI205" s="231">
        <v>0</v>
      </c>
      <c r="BJ205" s="231" t="str">
        <f t="shared" si="107"/>
        <v>No existe</v>
      </c>
      <c r="BK205" s="240">
        <v>0</v>
      </c>
      <c r="BL205" s="231">
        <v>40</v>
      </c>
      <c r="BM205" s="231"/>
      <c r="BN205" s="231">
        <v>3</v>
      </c>
      <c r="BO205" s="237" t="str">
        <f t="shared" si="108"/>
        <v>Alineamiento algo sinuoso, pero con curvas cerradas que son aparentes y consistentes con las gradientes y las demás características del camino y del terreno que se atraviesa.</v>
      </c>
      <c r="BP205" s="231">
        <v>4</v>
      </c>
      <c r="BQ205" s="237" t="str">
        <f t="shared" si="109"/>
        <v>Pendientes generalmente menores del 3% pero con algunas cuestas de corta longitud de hasta el 5%.</v>
      </c>
      <c r="BR205" s="231">
        <v>1</v>
      </c>
      <c r="BS205" s="231">
        <v>0</v>
      </c>
      <c r="BT205" s="237" t="b">
        <f t="shared" si="85"/>
        <v>0</v>
      </c>
      <c r="BU205" s="231">
        <v>3</v>
      </c>
      <c r="BV205" s="237" t="str">
        <f t="shared" si="110"/>
        <v>El señalamiento es regular en cuanto a cantidad y ubicación, siendo notable la falta de algunas señales de precaución y de guía.</v>
      </c>
      <c r="BW205" s="231">
        <v>4</v>
      </c>
      <c r="BX205" s="237" t="str">
        <f t="shared" si="111"/>
        <v>La mayoría de las alcantarillas y cunetas aparentemente funcionan bien, pero existen indicaciones en algunos sitios de que el agua se estanca.</v>
      </c>
      <c r="BY205" s="231">
        <v>4</v>
      </c>
      <c r="BZ205" s="237" t="str">
        <f t="shared" si="112"/>
        <v>Superficie generalmente lisa, pero con unas pequeñas corrugaciones u otras irregularidades aisladas, o con baches pequeños superficiales.</v>
      </c>
      <c r="CA205" s="231">
        <v>5</v>
      </c>
      <c r="CB205" s="237" t="str">
        <f t="shared" si="113"/>
        <v>No existen evidencias de fallas en la estructura del pavimento, con la posible excepción de algunas en la superficie de ruedo.</v>
      </c>
      <c r="CC205" s="231">
        <f t="shared" si="114"/>
        <v>0</v>
      </c>
      <c r="CD205" s="229" t="s">
        <v>798</v>
      </c>
      <c r="CE205" s="229" t="s">
        <v>152</v>
      </c>
      <c r="CF205" s="270" t="s">
        <v>799</v>
      </c>
    </row>
    <row r="206" spans="1:84" ht="69.95" customHeight="1" thickBot="1" x14ac:dyDescent="0.2">
      <c r="A206" s="217"/>
      <c r="B206" s="269">
        <v>19023</v>
      </c>
      <c r="C206" s="231">
        <v>1</v>
      </c>
      <c r="D206" s="231">
        <v>1</v>
      </c>
      <c r="E206" s="232">
        <v>1</v>
      </c>
      <c r="F206" s="231">
        <v>8</v>
      </c>
      <c r="G206" s="231">
        <v>104</v>
      </c>
      <c r="H206" s="230" t="str">
        <f t="shared" si="93"/>
        <v>Secundaria</v>
      </c>
      <c r="I206" s="230">
        <v>4</v>
      </c>
      <c r="J206" s="229" t="str">
        <f t="shared" si="97"/>
        <v>Red Básica de Accesso</v>
      </c>
      <c r="K206" s="260">
        <f t="shared" si="98"/>
        <v>1.5</v>
      </c>
      <c r="L206" s="234">
        <f>K206</f>
        <v>1.5</v>
      </c>
      <c r="M206" s="233"/>
      <c r="N206" s="233"/>
      <c r="O206" s="233"/>
      <c r="P206" s="260">
        <f t="shared" si="99"/>
        <v>0</v>
      </c>
      <c r="Q206" s="233">
        <v>1.5</v>
      </c>
      <c r="R206" s="233"/>
      <c r="S206" s="233"/>
      <c r="T206" s="260">
        <f t="shared" si="100"/>
        <v>1.5</v>
      </c>
      <c r="U206" s="233"/>
      <c r="V206" s="233"/>
      <c r="W206" s="233"/>
      <c r="X206" s="233">
        <f t="shared" si="101"/>
        <v>0</v>
      </c>
      <c r="Y206" s="233"/>
      <c r="Z206" s="233"/>
      <c r="AA206" s="233"/>
      <c r="AB206" s="233">
        <f t="shared" si="102"/>
        <v>0</v>
      </c>
      <c r="AC206" s="233">
        <f t="shared" si="96"/>
        <v>1.5</v>
      </c>
      <c r="AD206" s="233"/>
      <c r="AE206" s="233"/>
      <c r="AF206" s="233"/>
      <c r="AG206" s="233">
        <f t="shared" si="94"/>
        <v>0</v>
      </c>
      <c r="AH206" s="233"/>
      <c r="AI206" s="233"/>
      <c r="AJ206" s="233"/>
      <c r="AK206" s="233">
        <f t="shared" si="95"/>
        <v>0</v>
      </c>
      <c r="AL206" s="233"/>
      <c r="AM206" s="233"/>
      <c r="AN206" s="233"/>
      <c r="AO206" s="233">
        <f t="shared" si="103"/>
        <v>0</v>
      </c>
      <c r="AP206" s="233"/>
      <c r="AQ206" s="233"/>
      <c r="AR206" s="233"/>
      <c r="AS206" s="339">
        <f t="shared" si="104"/>
        <v>0</v>
      </c>
      <c r="AT206" s="233"/>
      <c r="AU206" s="233"/>
      <c r="AV206" s="233"/>
      <c r="AW206" s="260">
        <f t="shared" si="105"/>
        <v>0</v>
      </c>
      <c r="AX206" s="235" t="s">
        <v>812</v>
      </c>
      <c r="AY206" s="236" t="s">
        <v>766</v>
      </c>
      <c r="AZ206" s="236" t="s">
        <v>767</v>
      </c>
      <c r="BA206" s="229">
        <v>20</v>
      </c>
      <c r="BB206" s="231">
        <v>0</v>
      </c>
      <c r="BC206" s="231">
        <v>1</v>
      </c>
      <c r="BD206" s="237" t="str">
        <f t="shared" si="106"/>
        <v>Llano (Pendientes naturales del terreno entre 0 y 5%)</v>
      </c>
      <c r="BE206" s="231">
        <v>1</v>
      </c>
      <c r="BF206" s="237" t="str">
        <f>VLOOKUP(BE206,'Códigos 2'!$A$1:$B$12,2,FALSE)</f>
        <v xml:space="preserve"> Carpeta Asfáltica (CA)</v>
      </c>
      <c r="BG206" s="238">
        <v>4</v>
      </c>
      <c r="BH206" s="239">
        <v>14</v>
      </c>
      <c r="BI206" s="231">
        <v>0</v>
      </c>
      <c r="BJ206" s="231" t="str">
        <f t="shared" si="107"/>
        <v>No existe</v>
      </c>
      <c r="BK206" s="240">
        <v>0</v>
      </c>
      <c r="BL206" s="231">
        <v>40</v>
      </c>
      <c r="BM206" s="231"/>
      <c r="BN206" s="231">
        <v>5</v>
      </c>
      <c r="BO206" s="237" t="str">
        <f t="shared" si="108"/>
        <v>Alineamiento recto o con curvas tan suaves que no exigen una reducción significativa en la velocidad promedio normal de recorrido.</v>
      </c>
      <c r="BP206" s="231">
        <v>5</v>
      </c>
      <c r="BQ206" s="237" t="str">
        <f t="shared" si="109"/>
        <v>Pendientes menores del 3% en todo el tramo.</v>
      </c>
      <c r="BR206" s="231">
        <v>3</v>
      </c>
      <c r="BS206" s="231">
        <v>0</v>
      </c>
      <c r="BT206" s="237" t="b">
        <f t="shared" si="85"/>
        <v>0</v>
      </c>
      <c r="BU206" s="231">
        <v>3</v>
      </c>
      <c r="BV206" s="237" t="str">
        <f t="shared" si="110"/>
        <v>El señalamiento es regular en cuanto a cantidad y ubicación, siendo notable la falta de algunas señales de precaución y de guía.</v>
      </c>
      <c r="BW206" s="231">
        <v>5</v>
      </c>
      <c r="BX206" s="237" t="str">
        <f t="shared" si="111"/>
        <v>Todas las alcantarillas y cunetas están bastante limpias y funcionan debidamente.</v>
      </c>
      <c r="BY206" s="231">
        <v>4</v>
      </c>
      <c r="BZ206" s="237" t="str">
        <f t="shared" si="112"/>
        <v>Superficie generalmente lisa, pero con unas pequeñas corrugaciones u otras irregularidades aisladas, o con baches pequeños superficiales.</v>
      </c>
      <c r="CA206" s="231">
        <v>5</v>
      </c>
      <c r="CB206" s="237" t="str">
        <f t="shared" si="113"/>
        <v>No existen evidencias de fallas en la estructura del pavimento, con la posible excepción de algunas en la superficie de ruedo.</v>
      </c>
      <c r="CC206" s="231">
        <f t="shared" si="114"/>
        <v>0</v>
      </c>
      <c r="CD206" s="229" t="s">
        <v>813</v>
      </c>
      <c r="CE206" s="229" t="s">
        <v>126</v>
      </c>
      <c r="CF206" s="270" t="s">
        <v>814</v>
      </c>
    </row>
    <row r="207" spans="1:84" ht="69.95" customHeight="1" thickBot="1" x14ac:dyDescent="0.2">
      <c r="A207" s="217"/>
      <c r="B207" s="269">
        <v>19024</v>
      </c>
      <c r="C207" s="231">
        <v>1</v>
      </c>
      <c r="D207" s="231">
        <v>1</v>
      </c>
      <c r="E207" s="232">
        <v>1</v>
      </c>
      <c r="F207" s="231">
        <v>8</v>
      </c>
      <c r="G207" s="231">
        <v>104</v>
      </c>
      <c r="H207" s="230" t="str">
        <f t="shared" si="93"/>
        <v>Secundaria</v>
      </c>
      <c r="I207" s="230">
        <v>4</v>
      </c>
      <c r="J207" s="229" t="str">
        <f t="shared" si="97"/>
        <v>Red Básica de Accesso</v>
      </c>
      <c r="K207" s="260">
        <f t="shared" si="98"/>
        <v>2.7850000000000001</v>
      </c>
      <c r="L207" s="234">
        <f>L206+K207</f>
        <v>4.2850000000000001</v>
      </c>
      <c r="M207" s="233">
        <v>0.74</v>
      </c>
      <c r="N207" s="233"/>
      <c r="O207" s="233"/>
      <c r="P207" s="260">
        <f t="shared" si="99"/>
        <v>0.74</v>
      </c>
      <c r="Q207" s="233"/>
      <c r="R207" s="233">
        <v>1.925</v>
      </c>
      <c r="S207" s="233">
        <v>0.12</v>
      </c>
      <c r="T207" s="260">
        <f t="shared" si="100"/>
        <v>2.0449999999999999</v>
      </c>
      <c r="U207" s="233"/>
      <c r="V207" s="233"/>
      <c r="W207" s="233"/>
      <c r="X207" s="233">
        <f t="shared" si="101"/>
        <v>0</v>
      </c>
      <c r="Y207" s="233"/>
      <c r="Z207" s="233"/>
      <c r="AA207" s="233"/>
      <c r="AB207" s="233">
        <f t="shared" si="102"/>
        <v>0</v>
      </c>
      <c r="AC207" s="233">
        <f t="shared" si="96"/>
        <v>2.0449999999999999</v>
      </c>
      <c r="AD207" s="233"/>
      <c r="AE207" s="233"/>
      <c r="AF207" s="233"/>
      <c r="AG207" s="233">
        <f t="shared" si="94"/>
        <v>0</v>
      </c>
      <c r="AH207" s="233"/>
      <c r="AI207" s="233"/>
      <c r="AJ207" s="233"/>
      <c r="AK207" s="233">
        <f t="shared" si="95"/>
        <v>0</v>
      </c>
      <c r="AL207" s="233"/>
      <c r="AM207" s="233"/>
      <c r="AN207" s="233"/>
      <c r="AO207" s="233">
        <f t="shared" si="103"/>
        <v>0</v>
      </c>
      <c r="AP207" s="233"/>
      <c r="AQ207" s="233"/>
      <c r="AR207" s="233"/>
      <c r="AS207" s="339">
        <f t="shared" si="104"/>
        <v>0</v>
      </c>
      <c r="AT207" s="233"/>
      <c r="AU207" s="233"/>
      <c r="AV207" s="233"/>
      <c r="AW207" s="260">
        <f t="shared" si="105"/>
        <v>0</v>
      </c>
      <c r="AX207" s="235" t="s">
        <v>815</v>
      </c>
      <c r="AY207" s="236" t="s">
        <v>766</v>
      </c>
      <c r="AZ207" s="236" t="s">
        <v>767</v>
      </c>
      <c r="BA207" s="229" t="s">
        <v>816</v>
      </c>
      <c r="BB207" s="231">
        <v>0</v>
      </c>
      <c r="BC207" s="231">
        <v>1</v>
      </c>
      <c r="BD207" s="237" t="str">
        <f t="shared" si="106"/>
        <v>Llano (Pendientes naturales del terreno entre 0 y 5%)</v>
      </c>
      <c r="BE207" s="231">
        <v>1</v>
      </c>
      <c r="BF207" s="237" t="str">
        <f>VLOOKUP(BE207,'Códigos 2'!$A$1:$B$12,2,FALSE)</f>
        <v xml:space="preserve"> Carpeta Asfáltica (CA)</v>
      </c>
      <c r="BG207" s="238">
        <v>5</v>
      </c>
      <c r="BH207" s="239">
        <v>18</v>
      </c>
      <c r="BI207" s="231">
        <v>0</v>
      </c>
      <c r="BJ207" s="231" t="str">
        <f t="shared" si="107"/>
        <v>No existe</v>
      </c>
      <c r="BK207" s="240">
        <v>0</v>
      </c>
      <c r="BL207" s="231">
        <v>40</v>
      </c>
      <c r="BM207" s="231"/>
      <c r="BN207" s="231">
        <v>5</v>
      </c>
      <c r="BO207" s="237" t="str">
        <f t="shared" si="108"/>
        <v>Alineamiento recto o con curvas tan suaves que no exigen una reducción significativa en la velocidad promedio normal de recorrido.</v>
      </c>
      <c r="BP207" s="231">
        <v>5</v>
      </c>
      <c r="BQ207" s="237" t="str">
        <f t="shared" si="109"/>
        <v>Pendientes menores del 3% en todo el tramo.</v>
      </c>
      <c r="BR207" s="231">
        <v>5</v>
      </c>
      <c r="BS207" s="231">
        <v>0</v>
      </c>
      <c r="BT207" s="237" t="b">
        <f t="shared" si="85"/>
        <v>0</v>
      </c>
      <c r="BU207" s="231">
        <v>4</v>
      </c>
      <c r="BV207" s="237" t="str">
        <f t="shared" si="110"/>
        <v>El señalamiento es bastante completo, faltando solamente algunas señales de guía para los usuarios que no conocen la ruta.</v>
      </c>
      <c r="BW207" s="231">
        <v>5</v>
      </c>
      <c r="BX207" s="237" t="str">
        <f t="shared" si="111"/>
        <v>Todas las alcantarillas y cunetas están bastante limpias y funcionan debidamente.</v>
      </c>
      <c r="BY207" s="231">
        <v>3</v>
      </c>
      <c r="BZ207" s="237" t="str">
        <f t="shared" si="112"/>
        <v>Superficie con frecuentes baches o irregularidades .</v>
      </c>
      <c r="CA207" s="231">
        <v>5</v>
      </c>
      <c r="CB207" s="237" t="str">
        <f t="shared" si="113"/>
        <v>No existen evidencias de fallas en la estructura del pavimento, con la posible excepción de algunas en la superficie de ruedo.</v>
      </c>
      <c r="CC207" s="231">
        <f t="shared" si="114"/>
        <v>0</v>
      </c>
      <c r="CD207" s="229" t="s">
        <v>817</v>
      </c>
      <c r="CE207" s="229" t="s">
        <v>126</v>
      </c>
      <c r="CF207" s="270" t="s">
        <v>818</v>
      </c>
    </row>
    <row r="208" spans="1:84" ht="69.95" customHeight="1" thickBot="1" x14ac:dyDescent="0.2">
      <c r="A208" s="217"/>
      <c r="B208" s="269">
        <v>19025</v>
      </c>
      <c r="C208" s="231">
        <v>1</v>
      </c>
      <c r="D208" s="231">
        <v>1</v>
      </c>
      <c r="E208" s="232">
        <v>1</v>
      </c>
      <c r="F208" s="231">
        <v>9</v>
      </c>
      <c r="G208" s="231">
        <v>104</v>
      </c>
      <c r="H208" s="230" t="str">
        <f t="shared" si="93"/>
        <v>Secundaria</v>
      </c>
      <c r="I208" s="230">
        <v>4</v>
      </c>
      <c r="J208" s="229" t="str">
        <f t="shared" si="97"/>
        <v>Red Básica de Accesso</v>
      </c>
      <c r="K208" s="260">
        <f t="shared" si="98"/>
        <v>4.1099999999999994</v>
      </c>
      <c r="L208" s="234">
        <f>L207+K208</f>
        <v>8.3949999999999996</v>
      </c>
      <c r="M208" s="233"/>
      <c r="N208" s="233"/>
      <c r="O208" s="233"/>
      <c r="P208" s="260">
        <f t="shared" si="99"/>
        <v>0</v>
      </c>
      <c r="Q208" s="233"/>
      <c r="R208" s="233">
        <v>0.25</v>
      </c>
      <c r="S208" s="233">
        <v>3.86</v>
      </c>
      <c r="T208" s="260">
        <f t="shared" si="100"/>
        <v>4.1099999999999994</v>
      </c>
      <c r="U208" s="233"/>
      <c r="V208" s="233"/>
      <c r="W208" s="233"/>
      <c r="X208" s="233">
        <f t="shared" si="101"/>
        <v>0</v>
      </c>
      <c r="Y208" s="233"/>
      <c r="Z208" s="233"/>
      <c r="AA208" s="233"/>
      <c r="AB208" s="233">
        <f t="shared" si="102"/>
        <v>0</v>
      </c>
      <c r="AC208" s="233">
        <f t="shared" si="96"/>
        <v>4.1099999999999994</v>
      </c>
      <c r="AD208" s="233"/>
      <c r="AE208" s="233"/>
      <c r="AF208" s="233"/>
      <c r="AG208" s="233">
        <f t="shared" si="94"/>
        <v>0</v>
      </c>
      <c r="AH208" s="233"/>
      <c r="AI208" s="233"/>
      <c r="AJ208" s="233"/>
      <c r="AK208" s="233">
        <f t="shared" si="95"/>
        <v>0</v>
      </c>
      <c r="AL208" s="233"/>
      <c r="AM208" s="233"/>
      <c r="AN208" s="233"/>
      <c r="AO208" s="233">
        <f t="shared" si="103"/>
        <v>0</v>
      </c>
      <c r="AP208" s="233"/>
      <c r="AQ208" s="233"/>
      <c r="AR208" s="233"/>
      <c r="AS208" s="339">
        <f t="shared" si="104"/>
        <v>0</v>
      </c>
      <c r="AT208" s="233"/>
      <c r="AU208" s="233"/>
      <c r="AV208" s="233"/>
      <c r="AW208" s="260">
        <f t="shared" si="105"/>
        <v>0</v>
      </c>
      <c r="AX208" s="235" t="s">
        <v>819</v>
      </c>
      <c r="AY208" s="236" t="s">
        <v>766</v>
      </c>
      <c r="AZ208" s="236" t="s">
        <v>767</v>
      </c>
      <c r="BA208" s="229" t="s">
        <v>820</v>
      </c>
      <c r="BB208" s="231">
        <v>0</v>
      </c>
      <c r="BC208" s="231">
        <v>2</v>
      </c>
      <c r="BD208" s="237" t="str">
        <f t="shared" si="106"/>
        <v>Algo Ondulado (Pendientes naturales del terreno entre 6 y 14%)</v>
      </c>
      <c r="BE208" s="231">
        <v>1</v>
      </c>
      <c r="BF208" s="237" t="str">
        <f>VLOOKUP(BE208,'Códigos 2'!$A$1:$B$12,2,FALSE)</f>
        <v xml:space="preserve"> Carpeta Asfáltica (CA)</v>
      </c>
      <c r="BG208" s="238">
        <v>4</v>
      </c>
      <c r="BH208" s="239">
        <v>13.5</v>
      </c>
      <c r="BI208" s="231">
        <v>0</v>
      </c>
      <c r="BJ208" s="231" t="str">
        <f t="shared" si="107"/>
        <v>No existe</v>
      </c>
      <c r="BK208" s="240">
        <v>0</v>
      </c>
      <c r="BL208" s="231">
        <v>40</v>
      </c>
      <c r="BM208" s="231">
        <v>12400</v>
      </c>
      <c r="BN208" s="231">
        <v>4</v>
      </c>
      <c r="BO208" s="237" t="str">
        <f t="shared" si="108"/>
        <v>Alineamiento con algunas curvas que exigen una reducción significativa en la velocidad promedio de circulación.</v>
      </c>
      <c r="BP208" s="231">
        <v>3</v>
      </c>
      <c r="BQ208" s="237" t="str">
        <f t="shared" si="109"/>
        <v>Pendientes generalmente entre 3 y 6%, pero con una rasante ondulada y, consecuentemente, con tramos cortos de subida fuerte.</v>
      </c>
      <c r="BR208" s="231">
        <v>4</v>
      </c>
      <c r="BS208" s="231">
        <v>0</v>
      </c>
      <c r="BT208" s="237" t="b">
        <f t="shared" si="85"/>
        <v>0</v>
      </c>
      <c r="BU208" s="231">
        <v>3</v>
      </c>
      <c r="BV208" s="237" t="str">
        <f t="shared" si="110"/>
        <v>El señalamiento es regular en cuanto a cantidad y ubicación, siendo notable la falta de algunas señales de precaución y de guía.</v>
      </c>
      <c r="BW208" s="231">
        <v>5</v>
      </c>
      <c r="BX208" s="237" t="str">
        <f t="shared" si="111"/>
        <v>Todas las alcantarillas y cunetas están bastante limpias y funcionan debidamente.</v>
      </c>
      <c r="BY208" s="231">
        <v>2</v>
      </c>
      <c r="BZ208" s="237" t="str">
        <f t="shared" si="112"/>
        <v>Superficie muy irregular o con baches extensos y frecuentes (o material suelto, en caso de superficies no pavimentadas).</v>
      </c>
      <c r="CA208" s="231">
        <v>4</v>
      </c>
      <c r="CB208" s="237" t="str">
        <f t="shared" si="113"/>
        <v>Existen huellas o corrugaciones que se derivan por debajo de la superficie de ruedo, pero que son aisladas y de poca extensión.</v>
      </c>
      <c r="CC208" s="231">
        <f t="shared" si="114"/>
        <v>18.601859999999995</v>
      </c>
      <c r="CD208" s="229"/>
      <c r="CE208" s="229"/>
      <c r="CF208" s="270"/>
    </row>
    <row r="209" spans="1:84" ht="69.95" customHeight="1" thickBot="1" x14ac:dyDescent="0.2">
      <c r="A209" s="217"/>
      <c r="B209" s="269">
        <v>19026</v>
      </c>
      <c r="C209" s="231">
        <v>1</v>
      </c>
      <c r="D209" s="231">
        <v>1</v>
      </c>
      <c r="E209" s="232">
        <v>2</v>
      </c>
      <c r="F209" s="231">
        <v>3</v>
      </c>
      <c r="G209" s="231">
        <v>105</v>
      </c>
      <c r="H209" s="230" t="str">
        <f t="shared" si="93"/>
        <v>Secundaria</v>
      </c>
      <c r="I209" s="230">
        <v>3</v>
      </c>
      <c r="J209" s="229" t="str">
        <f t="shared" si="97"/>
        <v>Conectores de Integración Territorial</v>
      </c>
      <c r="K209" s="260">
        <f t="shared" si="98"/>
        <v>1.26</v>
      </c>
      <c r="L209" s="234">
        <f>K209</f>
        <v>1.26</v>
      </c>
      <c r="M209" s="233">
        <v>0.68</v>
      </c>
      <c r="N209" s="233"/>
      <c r="O209" s="233"/>
      <c r="P209" s="260">
        <f t="shared" si="99"/>
        <v>0.68</v>
      </c>
      <c r="Q209" s="233"/>
      <c r="R209" s="233">
        <v>0.57999999999999996</v>
      </c>
      <c r="S209" s="233"/>
      <c r="T209" s="260">
        <f t="shared" si="100"/>
        <v>0.57999999999999996</v>
      </c>
      <c r="U209" s="233"/>
      <c r="V209" s="233"/>
      <c r="W209" s="233"/>
      <c r="X209" s="233">
        <f t="shared" si="101"/>
        <v>0</v>
      </c>
      <c r="Y209" s="233"/>
      <c r="Z209" s="233"/>
      <c r="AA209" s="233"/>
      <c r="AB209" s="233">
        <f t="shared" si="102"/>
        <v>0</v>
      </c>
      <c r="AC209" s="233">
        <f t="shared" si="96"/>
        <v>0.57999999999999996</v>
      </c>
      <c r="AD209" s="233"/>
      <c r="AE209" s="233"/>
      <c r="AF209" s="233"/>
      <c r="AG209" s="233">
        <f t="shared" si="94"/>
        <v>0</v>
      </c>
      <c r="AH209" s="233"/>
      <c r="AI209" s="233"/>
      <c r="AJ209" s="233"/>
      <c r="AK209" s="233">
        <f t="shared" si="95"/>
        <v>0</v>
      </c>
      <c r="AL209" s="233"/>
      <c r="AM209" s="233"/>
      <c r="AN209" s="233"/>
      <c r="AO209" s="233">
        <f t="shared" si="103"/>
        <v>0</v>
      </c>
      <c r="AP209" s="233"/>
      <c r="AQ209" s="233"/>
      <c r="AR209" s="233"/>
      <c r="AS209" s="339">
        <f t="shared" si="104"/>
        <v>0</v>
      </c>
      <c r="AT209" s="233"/>
      <c r="AU209" s="233"/>
      <c r="AV209" s="233"/>
      <c r="AW209" s="260">
        <f t="shared" si="105"/>
        <v>0</v>
      </c>
      <c r="AX209" s="235" t="s">
        <v>821</v>
      </c>
      <c r="AY209" s="236" t="s">
        <v>822</v>
      </c>
      <c r="AZ209" s="236" t="s">
        <v>767</v>
      </c>
      <c r="BA209" s="229" t="s">
        <v>823</v>
      </c>
      <c r="BB209" s="231">
        <v>0</v>
      </c>
      <c r="BC209" s="231">
        <v>2</v>
      </c>
      <c r="BD209" s="237" t="str">
        <f t="shared" si="106"/>
        <v>Algo Ondulado (Pendientes naturales del terreno entre 6 y 14%)</v>
      </c>
      <c r="BE209" s="231">
        <v>9</v>
      </c>
      <c r="BF209" s="237" t="str">
        <f>VLOOKUP(BE209,'Códigos 2'!$A$1:$B$12,2,FALSE)</f>
        <v>Hormigón o concreto (H</v>
      </c>
      <c r="BG209" s="238">
        <v>4</v>
      </c>
      <c r="BH209" s="239">
        <v>11.5</v>
      </c>
      <c r="BI209" s="231">
        <v>0</v>
      </c>
      <c r="BJ209" s="231" t="str">
        <f t="shared" si="107"/>
        <v>No existe</v>
      </c>
      <c r="BK209" s="240">
        <v>0</v>
      </c>
      <c r="BL209" s="231">
        <v>40</v>
      </c>
      <c r="BM209" s="231"/>
      <c r="BN209" s="231">
        <v>4</v>
      </c>
      <c r="BO209" s="237" t="str">
        <f t="shared" si="108"/>
        <v>Alineamiento con algunas curvas que exigen una reducción significativa en la velocidad promedio de circulación.</v>
      </c>
      <c r="BP209" s="231">
        <v>3</v>
      </c>
      <c r="BQ209" s="237" t="str">
        <f t="shared" si="109"/>
        <v>Pendientes generalmente entre 3 y 6%, pero con una rasante ondulada y, consecuentemente, con tramos cortos de subida fuerte.</v>
      </c>
      <c r="BR209" s="231">
        <v>2</v>
      </c>
      <c r="BS209" s="231">
        <v>0</v>
      </c>
      <c r="BT209" s="237" t="b">
        <f t="shared" si="85"/>
        <v>0</v>
      </c>
      <c r="BU209" s="231">
        <v>4</v>
      </c>
      <c r="BV209" s="237" t="str">
        <f t="shared" si="110"/>
        <v>El señalamiento es bastante completo, faltando solamente algunas señales de guía para los usuarios que no conocen la ruta.</v>
      </c>
      <c r="BW209" s="231">
        <v>5</v>
      </c>
      <c r="BX209" s="237" t="str">
        <f t="shared" si="111"/>
        <v>Todas las alcantarillas y cunetas están bastante limpias y funcionan debidamente.</v>
      </c>
      <c r="BY209" s="231">
        <v>4</v>
      </c>
      <c r="BZ209" s="237" t="str">
        <f t="shared" si="112"/>
        <v>Superficie generalmente lisa, pero con unas pequeñas corrugaciones u otras irregularidades aisladas, o con baches pequeños superficiales.</v>
      </c>
      <c r="CA209" s="231">
        <v>5</v>
      </c>
      <c r="CB209" s="237" t="str">
        <f t="shared" si="113"/>
        <v>No existen evidencias de fallas en la estructura del pavimento, con la posible excepción de algunas en la superficie de ruedo.</v>
      </c>
      <c r="CC209" s="231">
        <f t="shared" si="114"/>
        <v>0</v>
      </c>
      <c r="CD209" s="229" t="s">
        <v>824</v>
      </c>
      <c r="CE209" s="229" t="s">
        <v>555</v>
      </c>
      <c r="CF209" s="270" t="s">
        <v>825</v>
      </c>
    </row>
    <row r="210" spans="1:84" ht="69.95" customHeight="1" thickBot="1" x14ac:dyDescent="0.2">
      <c r="A210" s="217"/>
      <c r="B210" s="269">
        <v>19027</v>
      </c>
      <c r="C210" s="231">
        <v>1</v>
      </c>
      <c r="D210" s="231">
        <v>1</v>
      </c>
      <c r="E210" s="232">
        <v>2</v>
      </c>
      <c r="F210" s="231">
        <v>3</v>
      </c>
      <c r="G210" s="231">
        <v>105</v>
      </c>
      <c r="H210" s="230" t="str">
        <f t="shared" si="93"/>
        <v>Secundaria</v>
      </c>
      <c r="I210" s="230">
        <v>3</v>
      </c>
      <c r="J210" s="229" t="str">
        <f t="shared" si="97"/>
        <v>Conectores de Integración Territorial</v>
      </c>
      <c r="K210" s="260">
        <f t="shared" si="98"/>
        <v>1.385</v>
      </c>
      <c r="L210" s="234">
        <f>L209+K210</f>
        <v>2.645</v>
      </c>
      <c r="M210" s="233"/>
      <c r="N210" s="233"/>
      <c r="O210" s="233"/>
      <c r="P210" s="260">
        <f t="shared" si="99"/>
        <v>0</v>
      </c>
      <c r="Q210" s="233">
        <v>0.24</v>
      </c>
      <c r="R210" s="233">
        <v>0.21</v>
      </c>
      <c r="S210" s="233">
        <v>0.93500000000000005</v>
      </c>
      <c r="T210" s="260">
        <f t="shared" si="100"/>
        <v>1.385</v>
      </c>
      <c r="U210" s="233"/>
      <c r="V210" s="233"/>
      <c r="W210" s="233"/>
      <c r="X210" s="233">
        <f t="shared" si="101"/>
        <v>0</v>
      </c>
      <c r="Y210" s="233"/>
      <c r="Z210" s="233"/>
      <c r="AA210" s="233"/>
      <c r="AB210" s="233">
        <f t="shared" si="102"/>
        <v>0</v>
      </c>
      <c r="AC210" s="233">
        <f t="shared" si="96"/>
        <v>1.385</v>
      </c>
      <c r="AD210" s="233"/>
      <c r="AE210" s="233"/>
      <c r="AF210" s="233"/>
      <c r="AG210" s="233">
        <f t="shared" si="94"/>
        <v>0</v>
      </c>
      <c r="AH210" s="233"/>
      <c r="AI210" s="233"/>
      <c r="AJ210" s="233"/>
      <c r="AK210" s="233">
        <f t="shared" si="95"/>
        <v>0</v>
      </c>
      <c r="AL210" s="233"/>
      <c r="AM210" s="233"/>
      <c r="AN210" s="233"/>
      <c r="AO210" s="233">
        <f t="shared" si="103"/>
        <v>0</v>
      </c>
      <c r="AP210" s="233"/>
      <c r="AQ210" s="233"/>
      <c r="AR210" s="233"/>
      <c r="AS210" s="339">
        <f t="shared" si="104"/>
        <v>0</v>
      </c>
      <c r="AT210" s="233"/>
      <c r="AU210" s="233"/>
      <c r="AV210" s="233"/>
      <c r="AW210" s="260">
        <f t="shared" si="105"/>
        <v>0</v>
      </c>
      <c r="AX210" s="235" t="s">
        <v>826</v>
      </c>
      <c r="AY210" s="236" t="s">
        <v>822</v>
      </c>
      <c r="AZ210" s="236" t="s">
        <v>767</v>
      </c>
      <c r="BA210" s="229" t="s">
        <v>827</v>
      </c>
      <c r="BB210" s="231">
        <v>0</v>
      </c>
      <c r="BC210" s="231">
        <v>2</v>
      </c>
      <c r="BD210" s="237" t="str">
        <f t="shared" si="106"/>
        <v>Algo Ondulado (Pendientes naturales del terreno entre 6 y 14%)</v>
      </c>
      <c r="BE210" s="231">
        <v>1</v>
      </c>
      <c r="BF210" s="237" t="str">
        <f>VLOOKUP(BE210,'Códigos 2'!$A$1:$B$12,2,FALSE)</f>
        <v xml:space="preserve"> Carpeta Asfáltica (CA)</v>
      </c>
      <c r="BG210" s="238">
        <v>2</v>
      </c>
      <c r="BH210" s="239">
        <v>7.7</v>
      </c>
      <c r="BI210" s="231">
        <v>0</v>
      </c>
      <c r="BJ210" s="231" t="str">
        <f t="shared" si="107"/>
        <v>No existe</v>
      </c>
      <c r="BK210" s="240">
        <v>0</v>
      </c>
      <c r="BL210" s="231">
        <v>40</v>
      </c>
      <c r="BM210" s="231"/>
      <c r="BN210" s="231">
        <v>4</v>
      </c>
      <c r="BO210" s="237" t="str">
        <f t="shared" si="108"/>
        <v>Alineamiento con algunas curvas que exigen una reducción significativa en la velocidad promedio de circulación.</v>
      </c>
      <c r="BP210" s="231">
        <v>3</v>
      </c>
      <c r="BQ210" s="237" t="str">
        <f t="shared" si="109"/>
        <v>Pendientes generalmente entre 3 y 6%, pero con una rasante ondulada y, consecuentemente, con tramos cortos de subida fuerte.</v>
      </c>
      <c r="BR210" s="231">
        <v>2</v>
      </c>
      <c r="BS210" s="231">
        <v>0</v>
      </c>
      <c r="BT210" s="237" t="b">
        <f t="shared" si="85"/>
        <v>0</v>
      </c>
      <c r="BU210" s="231">
        <v>3</v>
      </c>
      <c r="BV210" s="237" t="str">
        <f t="shared" si="110"/>
        <v>El señalamiento es regular en cuanto a cantidad y ubicación, siendo notable la falta de algunas señales de precaución y de guía.</v>
      </c>
      <c r="BW210" s="231">
        <v>5</v>
      </c>
      <c r="BX210" s="237" t="str">
        <f t="shared" si="111"/>
        <v>Todas las alcantarillas y cunetas están bastante limpias y funcionan debidamente.</v>
      </c>
      <c r="BY210" s="231">
        <v>2</v>
      </c>
      <c r="BZ210" s="237" t="str">
        <f t="shared" si="112"/>
        <v>Superficie muy irregular o con baches extensos y frecuentes (o material suelto, en caso de superficies no pavimentadas).</v>
      </c>
      <c r="CA210" s="231">
        <v>4</v>
      </c>
      <c r="CB210" s="237" t="str">
        <f t="shared" si="113"/>
        <v>Existen huellas o corrugaciones que se derivan por debajo de la superficie de ruedo, pero que son aisladas y de poca extensión.</v>
      </c>
      <c r="CC210" s="231">
        <f t="shared" si="114"/>
        <v>0</v>
      </c>
      <c r="CD210" s="229" t="s">
        <v>828</v>
      </c>
      <c r="CE210" s="229" t="s">
        <v>555</v>
      </c>
      <c r="CF210" s="270" t="s">
        <v>829</v>
      </c>
    </row>
    <row r="211" spans="1:84" ht="69.95" customHeight="1" thickBot="1" x14ac:dyDescent="0.2">
      <c r="A211" s="217"/>
      <c r="B211" s="269">
        <v>19028</v>
      </c>
      <c r="C211" s="231">
        <v>1</v>
      </c>
      <c r="D211" s="231">
        <v>1</v>
      </c>
      <c r="E211" s="232" t="s">
        <v>126</v>
      </c>
      <c r="F211" s="231">
        <v>2</v>
      </c>
      <c r="G211" s="231">
        <v>105</v>
      </c>
      <c r="H211" s="230" t="str">
        <f t="shared" si="93"/>
        <v>Secundaria</v>
      </c>
      <c r="I211" s="230">
        <v>3</v>
      </c>
      <c r="J211" s="229" t="str">
        <f t="shared" si="97"/>
        <v>Conectores de Integración Territorial</v>
      </c>
      <c r="K211" s="260">
        <f t="shared" si="98"/>
        <v>1.21</v>
      </c>
      <c r="L211" s="234">
        <f>L210+K211</f>
        <v>3.855</v>
      </c>
      <c r="M211" s="233"/>
      <c r="N211" s="233"/>
      <c r="O211" s="233"/>
      <c r="P211" s="260">
        <f t="shared" si="99"/>
        <v>0</v>
      </c>
      <c r="Q211" s="233">
        <v>1.0249999999999999</v>
      </c>
      <c r="R211" s="233">
        <v>0.185</v>
      </c>
      <c r="S211" s="233"/>
      <c r="T211" s="260">
        <f t="shared" si="100"/>
        <v>1.21</v>
      </c>
      <c r="U211" s="233"/>
      <c r="V211" s="233"/>
      <c r="W211" s="233"/>
      <c r="X211" s="233">
        <f t="shared" si="101"/>
        <v>0</v>
      </c>
      <c r="Y211" s="233"/>
      <c r="Z211" s="233"/>
      <c r="AA211" s="233"/>
      <c r="AB211" s="233">
        <f t="shared" si="102"/>
        <v>0</v>
      </c>
      <c r="AC211" s="233">
        <f t="shared" si="96"/>
        <v>1.21</v>
      </c>
      <c r="AD211" s="233"/>
      <c r="AE211" s="233"/>
      <c r="AF211" s="233"/>
      <c r="AG211" s="233">
        <f t="shared" si="94"/>
        <v>0</v>
      </c>
      <c r="AH211" s="233"/>
      <c r="AI211" s="233"/>
      <c r="AJ211" s="233"/>
      <c r="AK211" s="233">
        <f t="shared" si="95"/>
        <v>0</v>
      </c>
      <c r="AL211" s="233"/>
      <c r="AM211" s="233"/>
      <c r="AN211" s="233"/>
      <c r="AO211" s="233">
        <f t="shared" si="103"/>
        <v>0</v>
      </c>
      <c r="AP211" s="233"/>
      <c r="AQ211" s="233"/>
      <c r="AR211" s="233"/>
      <c r="AS211" s="339">
        <f t="shared" si="104"/>
        <v>0</v>
      </c>
      <c r="AT211" s="233"/>
      <c r="AU211" s="233"/>
      <c r="AV211" s="233"/>
      <c r="AW211" s="260">
        <f t="shared" si="105"/>
        <v>0</v>
      </c>
      <c r="AX211" s="235" t="s">
        <v>840</v>
      </c>
      <c r="AY211" s="236" t="s">
        <v>822</v>
      </c>
      <c r="AZ211" s="236" t="s">
        <v>767</v>
      </c>
      <c r="BA211" s="229" t="s">
        <v>841</v>
      </c>
      <c r="BB211" s="231">
        <v>0</v>
      </c>
      <c r="BC211" s="231">
        <v>2</v>
      </c>
      <c r="BD211" s="237" t="str">
        <f t="shared" si="106"/>
        <v>Algo Ondulado (Pendientes naturales del terreno entre 6 y 14%)</v>
      </c>
      <c r="BE211" s="231">
        <v>1</v>
      </c>
      <c r="BF211" s="237" t="str">
        <f>VLOOKUP(BE211,'Códigos 2'!$A$1:$B$12,2,FALSE)</f>
        <v xml:space="preserve"> Carpeta Asfáltica (CA)</v>
      </c>
      <c r="BG211" s="238">
        <v>2</v>
      </c>
      <c r="BH211" s="239">
        <v>8</v>
      </c>
      <c r="BI211" s="231">
        <v>0</v>
      </c>
      <c r="BJ211" s="231" t="str">
        <f t="shared" si="107"/>
        <v>No existe</v>
      </c>
      <c r="BK211" s="240">
        <v>0</v>
      </c>
      <c r="BL211" s="231">
        <v>40</v>
      </c>
      <c r="BM211" s="231"/>
      <c r="BN211" s="231">
        <v>3</v>
      </c>
      <c r="BO211" s="237" t="str">
        <f t="shared" si="108"/>
        <v>Alineamiento algo sinuoso, pero con curvas cerradas que son aparentes y consistentes con las gradientes y las demás características del camino y del terreno que se atraviesa.</v>
      </c>
      <c r="BP211" s="231">
        <v>2</v>
      </c>
      <c r="BQ211" s="237" t="str">
        <f t="shared" si="109"/>
        <v>Pendientes sostenidas entre 5 y 8% sobre una buena parte del tramo, condición que afecta en forma marcada la velocidad de recorrido y, cuando hay bastante tránsito, provoca frecuentes colas de vehículos detrás de los vehículos pesados.</v>
      </c>
      <c r="BR211" s="231">
        <v>1</v>
      </c>
      <c r="BS211" s="231">
        <v>0</v>
      </c>
      <c r="BT211" s="237" t="b">
        <f t="shared" si="85"/>
        <v>0</v>
      </c>
      <c r="BU211" s="231">
        <v>3</v>
      </c>
      <c r="BV211" s="237" t="str">
        <f t="shared" si="110"/>
        <v>El señalamiento es regular en cuanto a cantidad y ubicación, siendo notable la falta de algunas señales de precaución y de guía.</v>
      </c>
      <c r="BW211" s="231">
        <v>3</v>
      </c>
      <c r="BX211" s="237" t="str">
        <f t="shared" si="111"/>
        <v>Parece que algunas alcantarillas o cunetas no tienen capacidad hidráulica suficiente, por la erosión o socavación aparente.</v>
      </c>
      <c r="BY211" s="231">
        <v>4</v>
      </c>
      <c r="BZ211" s="237" t="str">
        <f t="shared" si="112"/>
        <v>Superficie generalmente lisa, pero con unas pequeñas corrugaciones u otras irregularidades aisladas, o con baches pequeños superficiales.</v>
      </c>
      <c r="CA211" s="231">
        <v>4</v>
      </c>
      <c r="CB211" s="237" t="str">
        <f t="shared" si="113"/>
        <v>Existen huellas o corrugaciones que se derivan por debajo de la superficie de ruedo, pero que son aisladas y de poca extensión.</v>
      </c>
      <c r="CC211" s="231">
        <f t="shared" si="114"/>
        <v>0</v>
      </c>
      <c r="CD211" s="229" t="s">
        <v>842</v>
      </c>
      <c r="CE211" s="229" t="s">
        <v>551</v>
      </c>
      <c r="CF211" s="270" t="s">
        <v>843</v>
      </c>
    </row>
    <row r="212" spans="1:84" ht="69.95" customHeight="1" thickBot="1" x14ac:dyDescent="0.2">
      <c r="A212" s="217"/>
      <c r="B212" s="269">
        <v>19029</v>
      </c>
      <c r="C212" s="231">
        <v>1</v>
      </c>
      <c r="D212" s="231">
        <v>1</v>
      </c>
      <c r="E212" s="232" t="s">
        <v>126</v>
      </c>
      <c r="F212" s="231">
        <v>1</v>
      </c>
      <c r="G212" s="231">
        <v>105</v>
      </c>
      <c r="H212" s="230" t="str">
        <f t="shared" si="93"/>
        <v>Secundaria</v>
      </c>
      <c r="I212" s="230">
        <v>3</v>
      </c>
      <c r="J212" s="229" t="str">
        <f t="shared" si="97"/>
        <v>Conectores de Integración Territorial</v>
      </c>
      <c r="K212" s="260">
        <f t="shared" si="98"/>
        <v>1.32</v>
      </c>
      <c r="L212" s="234">
        <f>L211+K212</f>
        <v>5.1749999999999998</v>
      </c>
      <c r="M212" s="233"/>
      <c r="N212" s="233"/>
      <c r="O212" s="233"/>
      <c r="P212" s="260">
        <f t="shared" si="99"/>
        <v>0</v>
      </c>
      <c r="Q212" s="233">
        <v>7.0000000000000007E-2</v>
      </c>
      <c r="R212" s="233">
        <v>0.52</v>
      </c>
      <c r="S212" s="233">
        <v>0.73</v>
      </c>
      <c r="T212" s="260">
        <f t="shared" si="100"/>
        <v>1.32</v>
      </c>
      <c r="U212" s="233"/>
      <c r="V212" s="233"/>
      <c r="W212" s="233"/>
      <c r="X212" s="233">
        <f t="shared" si="101"/>
        <v>0</v>
      </c>
      <c r="Y212" s="233"/>
      <c r="Z212" s="233"/>
      <c r="AA212" s="233"/>
      <c r="AB212" s="233">
        <f t="shared" si="102"/>
        <v>0</v>
      </c>
      <c r="AC212" s="233">
        <f t="shared" si="96"/>
        <v>1.32</v>
      </c>
      <c r="AD212" s="233"/>
      <c r="AE212" s="233"/>
      <c r="AF212" s="233"/>
      <c r="AG212" s="233">
        <f t="shared" si="94"/>
        <v>0</v>
      </c>
      <c r="AH212" s="233"/>
      <c r="AI212" s="233"/>
      <c r="AJ212" s="233"/>
      <c r="AK212" s="233">
        <f t="shared" si="95"/>
        <v>0</v>
      </c>
      <c r="AL212" s="233"/>
      <c r="AM212" s="233"/>
      <c r="AN212" s="233"/>
      <c r="AO212" s="233">
        <f t="shared" si="103"/>
        <v>0</v>
      </c>
      <c r="AP212" s="233"/>
      <c r="AQ212" s="233"/>
      <c r="AR212" s="233"/>
      <c r="AS212" s="339">
        <f t="shared" si="104"/>
        <v>0</v>
      </c>
      <c r="AT212" s="233"/>
      <c r="AU212" s="233"/>
      <c r="AV212" s="233"/>
      <c r="AW212" s="260">
        <f t="shared" si="105"/>
        <v>0</v>
      </c>
      <c r="AX212" s="235" t="s">
        <v>844</v>
      </c>
      <c r="AY212" s="236" t="s">
        <v>822</v>
      </c>
      <c r="AZ212" s="236" t="s">
        <v>767</v>
      </c>
      <c r="BA212" s="229" t="s">
        <v>845</v>
      </c>
      <c r="BB212" s="231">
        <v>0</v>
      </c>
      <c r="BC212" s="231">
        <v>1</v>
      </c>
      <c r="BD212" s="237" t="str">
        <f t="shared" si="106"/>
        <v>Llano (Pendientes naturales del terreno entre 0 y 5%)</v>
      </c>
      <c r="BE212" s="231">
        <v>1</v>
      </c>
      <c r="BF212" s="237" t="str">
        <f>VLOOKUP(BE212,'Códigos 2'!$A$1:$B$12,2,FALSE)</f>
        <v xml:space="preserve"> Carpeta Asfáltica (CA)</v>
      </c>
      <c r="BG212" s="238">
        <v>2</v>
      </c>
      <c r="BH212" s="239">
        <v>6.3</v>
      </c>
      <c r="BI212" s="231">
        <v>0</v>
      </c>
      <c r="BJ212" s="231" t="str">
        <f t="shared" si="107"/>
        <v>No existe</v>
      </c>
      <c r="BK212" s="240">
        <v>0</v>
      </c>
      <c r="BL212" s="231">
        <v>40</v>
      </c>
      <c r="BM212" s="231"/>
      <c r="BN212" s="231">
        <v>2</v>
      </c>
      <c r="BO212" s="237" t="str">
        <f t="shared" si="108"/>
        <v>Curvas cerradas frecuentes y, por lo general, inconsistentes con el terreno y la clase de carretera.</v>
      </c>
      <c r="BP212" s="231">
        <v>4</v>
      </c>
      <c r="BQ212" s="237" t="str">
        <f t="shared" si="109"/>
        <v>Pendientes generalmente menores del 3% pero con algunas cuestas de corta longitud de hasta el 5%.</v>
      </c>
      <c r="BR212" s="231">
        <v>1</v>
      </c>
      <c r="BS212" s="231">
        <v>0</v>
      </c>
      <c r="BT212" s="237" t="b">
        <f t="shared" si="85"/>
        <v>0</v>
      </c>
      <c r="BU212" s="231">
        <v>3</v>
      </c>
      <c r="BV212" s="237" t="str">
        <f t="shared" si="110"/>
        <v>El señalamiento es regular en cuanto a cantidad y ubicación, siendo notable la falta de algunas señales de precaución y de guía.</v>
      </c>
      <c r="BW212" s="231">
        <v>3</v>
      </c>
      <c r="BX212" s="237" t="str">
        <f t="shared" si="111"/>
        <v>Parece que algunas alcantarillas o cunetas no tienen capacidad hidráulica suficiente, por la erosión o socavación aparente.</v>
      </c>
      <c r="BY212" s="231">
        <v>2</v>
      </c>
      <c r="BZ212" s="237" t="str">
        <f t="shared" si="112"/>
        <v>Superficie muy irregular o con baches extensos y frecuentes (o material suelto, en caso de superficies no pavimentadas).</v>
      </c>
      <c r="CA212" s="231">
        <v>4</v>
      </c>
      <c r="CB212" s="237" t="str">
        <f t="shared" si="113"/>
        <v>Existen huellas o corrugaciones que se derivan por debajo de la superficie de ruedo, pero que son aisladas y de poca extensión.</v>
      </c>
      <c r="CC212" s="231">
        <f t="shared" si="114"/>
        <v>0</v>
      </c>
      <c r="CD212" s="229" t="s">
        <v>846</v>
      </c>
      <c r="CE212" s="229" t="s">
        <v>551</v>
      </c>
      <c r="CF212" s="270" t="s">
        <v>847</v>
      </c>
    </row>
    <row r="213" spans="1:84" ht="69.95" customHeight="1" thickBot="1" x14ac:dyDescent="0.2">
      <c r="A213" s="217"/>
      <c r="B213" s="269">
        <v>19030</v>
      </c>
      <c r="C213" s="231">
        <v>1</v>
      </c>
      <c r="D213" s="231">
        <v>1</v>
      </c>
      <c r="E213" s="232">
        <v>8</v>
      </c>
      <c r="F213" s="231">
        <v>2</v>
      </c>
      <c r="G213" s="231">
        <v>108</v>
      </c>
      <c r="H213" s="230" t="str">
        <f t="shared" si="93"/>
        <v>Secundaria</v>
      </c>
      <c r="I213" s="230">
        <v>4</v>
      </c>
      <c r="J213" s="229" t="str">
        <f t="shared" si="97"/>
        <v>Red Básica de Accesso</v>
      </c>
      <c r="K213" s="260">
        <f t="shared" si="98"/>
        <v>1.6</v>
      </c>
      <c r="L213" s="234">
        <f>K213</f>
        <v>1.6</v>
      </c>
      <c r="M213" s="233"/>
      <c r="N213" s="233"/>
      <c r="O213" s="233"/>
      <c r="P213" s="260">
        <f t="shared" si="99"/>
        <v>0</v>
      </c>
      <c r="Q213" s="233"/>
      <c r="R213" s="233">
        <v>1.6</v>
      </c>
      <c r="S213" s="233"/>
      <c r="T213" s="260">
        <f t="shared" si="100"/>
        <v>1.6</v>
      </c>
      <c r="U213" s="233"/>
      <c r="V213" s="233"/>
      <c r="W213" s="233"/>
      <c r="X213" s="233">
        <f t="shared" si="101"/>
        <v>0</v>
      </c>
      <c r="Y213" s="233"/>
      <c r="Z213" s="233"/>
      <c r="AA213" s="233"/>
      <c r="AB213" s="233">
        <f t="shared" si="102"/>
        <v>0</v>
      </c>
      <c r="AC213" s="233">
        <f t="shared" si="96"/>
        <v>1.6</v>
      </c>
      <c r="AD213" s="233"/>
      <c r="AE213" s="233"/>
      <c r="AF213" s="233"/>
      <c r="AG213" s="233">
        <f t="shared" si="94"/>
        <v>0</v>
      </c>
      <c r="AH213" s="233"/>
      <c r="AI213" s="233"/>
      <c r="AJ213" s="233"/>
      <c r="AK213" s="233">
        <f t="shared" si="95"/>
        <v>0</v>
      </c>
      <c r="AL213" s="233"/>
      <c r="AM213" s="233"/>
      <c r="AN213" s="233"/>
      <c r="AO213" s="233">
        <f t="shared" si="103"/>
        <v>0</v>
      </c>
      <c r="AP213" s="233"/>
      <c r="AQ213" s="233"/>
      <c r="AR213" s="233"/>
      <c r="AS213" s="339">
        <f t="shared" si="104"/>
        <v>0</v>
      </c>
      <c r="AT213" s="233"/>
      <c r="AU213" s="233"/>
      <c r="AV213" s="233"/>
      <c r="AW213" s="260">
        <f t="shared" si="105"/>
        <v>0</v>
      </c>
      <c r="AX213" s="235" t="s">
        <v>872</v>
      </c>
      <c r="AY213" s="236" t="s">
        <v>766</v>
      </c>
      <c r="AZ213" s="236" t="s">
        <v>379</v>
      </c>
      <c r="BA213" s="229" t="s">
        <v>873</v>
      </c>
      <c r="BB213" s="231">
        <v>0</v>
      </c>
      <c r="BC213" s="231">
        <v>2</v>
      </c>
      <c r="BD213" s="237" t="str">
        <f t="shared" si="106"/>
        <v>Algo Ondulado (Pendientes naturales del terreno entre 6 y 14%)</v>
      </c>
      <c r="BE213" s="231">
        <v>1</v>
      </c>
      <c r="BF213" s="237" t="str">
        <f>VLOOKUP(BE213,'Códigos 2'!$A$1:$B$12,2,FALSE)</f>
        <v xml:space="preserve"> Carpeta Asfáltica (CA)</v>
      </c>
      <c r="BG213" s="238">
        <v>4</v>
      </c>
      <c r="BH213" s="239">
        <v>12.3</v>
      </c>
      <c r="BI213" s="231">
        <v>0</v>
      </c>
      <c r="BJ213" s="231" t="str">
        <f t="shared" si="107"/>
        <v>No existe</v>
      </c>
      <c r="BK213" s="240">
        <v>0</v>
      </c>
      <c r="BL213" s="231">
        <v>40</v>
      </c>
      <c r="BM213" s="231"/>
      <c r="BN213" s="231">
        <v>4</v>
      </c>
      <c r="BO213" s="237" t="str">
        <f t="shared" si="108"/>
        <v>Alineamiento con algunas curvas que exigen una reducción significativa en la velocidad promedio de circulación.</v>
      </c>
      <c r="BP213" s="231">
        <v>3</v>
      </c>
      <c r="BQ213" s="237" t="str">
        <f t="shared" si="109"/>
        <v>Pendientes generalmente entre 3 y 6%, pero con una rasante ondulada y, consecuentemente, con tramos cortos de subida fuerte.</v>
      </c>
      <c r="BR213" s="231">
        <v>1</v>
      </c>
      <c r="BS213" s="231">
        <v>0</v>
      </c>
      <c r="BT213" s="237" t="b">
        <f t="shared" si="85"/>
        <v>0</v>
      </c>
      <c r="BU213" s="231">
        <v>3</v>
      </c>
      <c r="BV213" s="237" t="str">
        <f t="shared" si="110"/>
        <v>El señalamiento es regular en cuanto a cantidad y ubicación, siendo notable la falta de algunas señales de precaución y de guía.</v>
      </c>
      <c r="BW213" s="231">
        <v>5</v>
      </c>
      <c r="BX213" s="237" t="str">
        <f t="shared" si="111"/>
        <v>Todas las alcantarillas y cunetas están bastante limpias y funcionan debidamente.</v>
      </c>
      <c r="BY213" s="231">
        <v>5</v>
      </c>
      <c r="BZ213" s="237" t="str">
        <f t="shared" si="112"/>
        <v>Superficie lisa, sin baches ni irregularidades notables.</v>
      </c>
      <c r="CA213" s="231">
        <v>5</v>
      </c>
      <c r="CB213" s="237" t="str">
        <f t="shared" si="113"/>
        <v>No existen evidencias de fallas en la estructura del pavimento, con la posible excepción de algunas en la superficie de ruedo.</v>
      </c>
      <c r="CC213" s="231">
        <f t="shared" si="114"/>
        <v>0</v>
      </c>
      <c r="CD213" s="229" t="s">
        <v>874</v>
      </c>
      <c r="CE213" s="229" t="s">
        <v>152</v>
      </c>
      <c r="CF213" s="270" t="s">
        <v>875</v>
      </c>
    </row>
    <row r="214" spans="1:84" ht="69.95" customHeight="1" thickBot="1" x14ac:dyDescent="0.2">
      <c r="A214" s="217"/>
      <c r="B214" s="269">
        <v>19031</v>
      </c>
      <c r="C214" s="231">
        <v>1</v>
      </c>
      <c r="D214" s="231">
        <v>1</v>
      </c>
      <c r="E214" s="232">
        <v>8</v>
      </c>
      <c r="F214" s="231">
        <v>3</v>
      </c>
      <c r="G214" s="231">
        <v>109</v>
      </c>
      <c r="H214" s="230" t="str">
        <f t="shared" si="93"/>
        <v>Secundaria</v>
      </c>
      <c r="I214" s="230">
        <v>4</v>
      </c>
      <c r="J214" s="229" t="str">
        <f t="shared" si="97"/>
        <v>Red Básica de Accesso</v>
      </c>
      <c r="K214" s="260">
        <f t="shared" si="98"/>
        <v>0.82000000000000006</v>
      </c>
      <c r="L214" s="234">
        <f>K214</f>
        <v>0.82000000000000006</v>
      </c>
      <c r="M214" s="233"/>
      <c r="N214" s="233"/>
      <c r="O214" s="233"/>
      <c r="P214" s="260">
        <f t="shared" si="99"/>
        <v>0</v>
      </c>
      <c r="Q214" s="233"/>
      <c r="R214" s="233">
        <v>5.5E-2</v>
      </c>
      <c r="S214" s="233">
        <v>0.76500000000000001</v>
      </c>
      <c r="T214" s="260">
        <f t="shared" si="100"/>
        <v>0.82000000000000006</v>
      </c>
      <c r="U214" s="233"/>
      <c r="V214" s="233"/>
      <c r="W214" s="233"/>
      <c r="X214" s="233">
        <f t="shared" si="101"/>
        <v>0</v>
      </c>
      <c r="Y214" s="233"/>
      <c r="Z214" s="233"/>
      <c r="AA214" s="233"/>
      <c r="AB214" s="233">
        <f t="shared" si="102"/>
        <v>0</v>
      </c>
      <c r="AC214" s="233">
        <f t="shared" si="96"/>
        <v>0.82000000000000006</v>
      </c>
      <c r="AD214" s="233"/>
      <c r="AE214" s="233"/>
      <c r="AF214" s="233"/>
      <c r="AG214" s="233">
        <f t="shared" si="94"/>
        <v>0</v>
      </c>
      <c r="AH214" s="233"/>
      <c r="AI214" s="233"/>
      <c r="AJ214" s="233"/>
      <c r="AK214" s="233">
        <f t="shared" si="95"/>
        <v>0</v>
      </c>
      <c r="AL214" s="233"/>
      <c r="AM214" s="233"/>
      <c r="AN214" s="233"/>
      <c r="AO214" s="233">
        <f t="shared" si="103"/>
        <v>0</v>
      </c>
      <c r="AP214" s="233"/>
      <c r="AQ214" s="233"/>
      <c r="AR214" s="233"/>
      <c r="AS214" s="339">
        <f t="shared" si="104"/>
        <v>0</v>
      </c>
      <c r="AT214" s="233"/>
      <c r="AU214" s="233"/>
      <c r="AV214" s="233"/>
      <c r="AW214" s="260">
        <f t="shared" si="105"/>
        <v>0</v>
      </c>
      <c r="AX214" s="235" t="s">
        <v>885</v>
      </c>
      <c r="AY214" s="236" t="s">
        <v>822</v>
      </c>
      <c r="AZ214" s="236" t="s">
        <v>379</v>
      </c>
      <c r="BA214" s="229" t="s">
        <v>380</v>
      </c>
      <c r="BB214" s="231">
        <v>0</v>
      </c>
      <c r="BC214" s="231">
        <v>2</v>
      </c>
      <c r="BD214" s="237" t="str">
        <f t="shared" si="106"/>
        <v>Algo Ondulado (Pendientes naturales del terreno entre 6 y 14%)</v>
      </c>
      <c r="BE214" s="231">
        <v>1</v>
      </c>
      <c r="BF214" s="237" t="str">
        <f>VLOOKUP(BE214,'Códigos 2'!$A$1:$B$12,2,FALSE)</f>
        <v xml:space="preserve"> Carpeta Asfáltica (CA)</v>
      </c>
      <c r="BG214" s="238">
        <v>2</v>
      </c>
      <c r="BH214" s="239">
        <v>7.8</v>
      </c>
      <c r="BI214" s="231">
        <v>0</v>
      </c>
      <c r="BJ214" s="231" t="str">
        <f t="shared" si="107"/>
        <v>No existe</v>
      </c>
      <c r="BK214" s="240">
        <v>0</v>
      </c>
      <c r="BL214" s="231">
        <v>40</v>
      </c>
      <c r="BM214" s="231"/>
      <c r="BN214" s="231">
        <v>3</v>
      </c>
      <c r="BO214" s="237" t="str">
        <f t="shared" si="108"/>
        <v>Alineamiento algo sinuoso, pero con curvas cerradas que son aparentes y consistentes con las gradientes y las demás características del camino y del terreno que se atraviesa.</v>
      </c>
      <c r="BP214" s="231">
        <v>3</v>
      </c>
      <c r="BQ214" s="237" t="str">
        <f t="shared" si="109"/>
        <v>Pendientes generalmente entre 3 y 6%, pero con una rasante ondulada y, consecuentemente, con tramos cortos de subida fuerte.</v>
      </c>
      <c r="BR214" s="231">
        <v>1</v>
      </c>
      <c r="BS214" s="231">
        <v>0</v>
      </c>
      <c r="BT214" s="237" t="b">
        <f t="shared" si="85"/>
        <v>0</v>
      </c>
      <c r="BU214" s="231">
        <v>3</v>
      </c>
      <c r="BV214" s="237" t="str">
        <f t="shared" si="110"/>
        <v>El señalamiento es regular en cuanto a cantidad y ubicación, siendo notable la falta de algunas señales de precaución y de guía.</v>
      </c>
      <c r="BW214" s="231">
        <v>5</v>
      </c>
      <c r="BX214" s="237" t="str">
        <f t="shared" si="111"/>
        <v>Todas las alcantarillas y cunetas están bastante limpias y funcionan debidamente.</v>
      </c>
      <c r="BY214" s="231">
        <v>2</v>
      </c>
      <c r="BZ214" s="237" t="str">
        <f t="shared" si="112"/>
        <v>Superficie muy irregular o con baches extensos y frecuentes (o material suelto, en caso de superficies no pavimentadas).</v>
      </c>
      <c r="CA214" s="231">
        <v>4</v>
      </c>
      <c r="CB214" s="237" t="str">
        <f t="shared" si="113"/>
        <v>Existen huellas o corrugaciones que se derivan por debajo de la superficie de ruedo, pero que son aisladas y de poca extensión.</v>
      </c>
      <c r="CC214" s="231">
        <f t="shared" si="114"/>
        <v>0</v>
      </c>
      <c r="CD214" s="229"/>
      <c r="CE214" s="229"/>
      <c r="CF214" s="270"/>
    </row>
    <row r="215" spans="1:84" ht="69.95" customHeight="1" thickBot="1" x14ac:dyDescent="0.2">
      <c r="A215" s="217"/>
      <c r="B215" s="269">
        <v>19032</v>
      </c>
      <c r="C215" s="231">
        <v>1</v>
      </c>
      <c r="D215" s="231">
        <v>1</v>
      </c>
      <c r="E215" s="232" t="s">
        <v>310</v>
      </c>
      <c r="F215" s="231">
        <v>1</v>
      </c>
      <c r="G215" s="231">
        <v>109</v>
      </c>
      <c r="H215" s="230" t="str">
        <f t="shared" ref="H215:H246" si="115">IF(G215&lt;100,"Primaria",IF(AND(G215&gt;39,G215&lt;300),"Secundaria",IF(AND(G215&gt;299),"Terciaria")))</f>
        <v>Secundaria</v>
      </c>
      <c r="I215" s="230">
        <v>2</v>
      </c>
      <c r="J215" s="229" t="str">
        <f t="shared" si="97"/>
        <v>Distribuidores Regionales</v>
      </c>
      <c r="K215" s="260">
        <f t="shared" si="98"/>
        <v>1.095</v>
      </c>
      <c r="L215" s="234">
        <f>L214+K215</f>
        <v>1.915</v>
      </c>
      <c r="M215" s="233"/>
      <c r="N215" s="233"/>
      <c r="O215" s="233"/>
      <c r="P215" s="260">
        <f t="shared" si="99"/>
        <v>0</v>
      </c>
      <c r="Q215" s="233">
        <v>1.095</v>
      </c>
      <c r="R215" s="233"/>
      <c r="S215" s="233"/>
      <c r="T215" s="260">
        <f t="shared" si="100"/>
        <v>1.095</v>
      </c>
      <c r="U215" s="233"/>
      <c r="V215" s="233"/>
      <c r="W215" s="233"/>
      <c r="X215" s="233">
        <f t="shared" si="101"/>
        <v>0</v>
      </c>
      <c r="Y215" s="233"/>
      <c r="Z215" s="233"/>
      <c r="AA215" s="233"/>
      <c r="AB215" s="233">
        <f t="shared" si="102"/>
        <v>0</v>
      </c>
      <c r="AC215" s="233">
        <f t="shared" si="96"/>
        <v>1.095</v>
      </c>
      <c r="AD215" s="233"/>
      <c r="AE215" s="233"/>
      <c r="AF215" s="233"/>
      <c r="AG215" s="233">
        <f t="shared" si="94"/>
        <v>0</v>
      </c>
      <c r="AH215" s="233"/>
      <c r="AI215" s="233"/>
      <c r="AJ215" s="233"/>
      <c r="AK215" s="233">
        <f t="shared" si="95"/>
        <v>0</v>
      </c>
      <c r="AL215" s="233"/>
      <c r="AM215" s="233"/>
      <c r="AN215" s="233"/>
      <c r="AO215" s="233">
        <f t="shared" si="103"/>
        <v>0</v>
      </c>
      <c r="AP215" s="233"/>
      <c r="AQ215" s="233"/>
      <c r="AR215" s="233"/>
      <c r="AS215" s="339">
        <f t="shared" si="104"/>
        <v>0</v>
      </c>
      <c r="AT215" s="233"/>
      <c r="AU215" s="233"/>
      <c r="AV215" s="233"/>
      <c r="AW215" s="260">
        <f t="shared" si="105"/>
        <v>0</v>
      </c>
      <c r="AX215" s="235" t="s">
        <v>889</v>
      </c>
      <c r="AY215" s="236" t="s">
        <v>822</v>
      </c>
      <c r="AZ215" s="236" t="s">
        <v>379</v>
      </c>
      <c r="BA215" s="229" t="s">
        <v>881</v>
      </c>
      <c r="BB215" s="231">
        <v>0</v>
      </c>
      <c r="BC215" s="231">
        <v>2</v>
      </c>
      <c r="BD215" s="237" t="str">
        <f t="shared" si="106"/>
        <v>Algo Ondulado (Pendientes naturales del terreno entre 6 y 14%)</v>
      </c>
      <c r="BE215" s="231">
        <v>1</v>
      </c>
      <c r="BF215" s="237" t="str">
        <f>VLOOKUP(BE215,'Códigos 2'!$A$1:$B$12,2,FALSE)</f>
        <v xml:space="preserve"> Carpeta Asfáltica (CA)</v>
      </c>
      <c r="BG215" s="238">
        <v>4</v>
      </c>
      <c r="BH215" s="239">
        <v>12.5</v>
      </c>
      <c r="BI215" s="231">
        <v>0</v>
      </c>
      <c r="BJ215" s="231" t="str">
        <f t="shared" si="107"/>
        <v>No existe</v>
      </c>
      <c r="BK215" s="240">
        <v>0</v>
      </c>
      <c r="BL215" s="231">
        <v>40</v>
      </c>
      <c r="BM215" s="231"/>
      <c r="BN215" s="231">
        <v>5</v>
      </c>
      <c r="BO215" s="237" t="str">
        <f t="shared" si="108"/>
        <v>Alineamiento recto o con curvas tan suaves que no exigen una reducción significativa en la velocidad promedio normal de recorrido.</v>
      </c>
      <c r="BP215" s="231">
        <v>3</v>
      </c>
      <c r="BQ215" s="237" t="str">
        <f t="shared" si="109"/>
        <v>Pendientes generalmente entre 3 y 6%, pero con una rasante ondulada y, consecuentemente, con tramos cortos de subida fuerte.</v>
      </c>
      <c r="BR215" s="231">
        <v>4</v>
      </c>
      <c r="BS215" s="231">
        <v>0</v>
      </c>
      <c r="BT215" s="237" t="b">
        <f t="shared" ref="BT215:BT278" si="116">IF(BS215=5,"Superficie de los espaldones firme y regular, y donde se puede utilizar el ancho como fue construido originalmente.",IF(AND(BS215=4),"Superficie generalmente firme y utilizable en todo tiempo, pero con algunos tramos cortos en que el ancho inicial ha sido reducido por erosión u otras causas.",IF(AND(BS215=3),"Superficie erosionada o con baches profundos sobre una buena parte de la subsección, de manera que se inhibe el uso de los espaldones en la debida forma en esa parte.",IF(AND(BS215=2),"Superficie erosionada o con baches profundos, o el ancho transitable de los espaldones reducido sustancialmente, en casi toda la subsección.",IF(AND(BS215=1),"Se encuentra un desnivel peligroso entre el borde del pavimento y el espaldón, o la superficie está muy erosionada, con baches profundos o material suelto, o el ancho muy reducido del original.")))))</f>
        <v>0</v>
      </c>
      <c r="BU215" s="231">
        <v>4</v>
      </c>
      <c r="BV215" s="237" t="str">
        <f t="shared" si="110"/>
        <v>El señalamiento es bastante completo, faltando solamente algunas señales de guía para los usuarios que no conocen la ruta.</v>
      </c>
      <c r="BW215" s="231">
        <v>5</v>
      </c>
      <c r="BX215" s="237" t="str">
        <f t="shared" si="111"/>
        <v>Todas las alcantarillas y cunetas están bastante limpias y funcionan debidamente.</v>
      </c>
      <c r="BY215" s="231">
        <v>5</v>
      </c>
      <c r="BZ215" s="237" t="str">
        <f t="shared" si="112"/>
        <v>Superficie lisa, sin baches ni irregularidades notables.</v>
      </c>
      <c r="CA215" s="231">
        <v>5</v>
      </c>
      <c r="CB215" s="237" t="str">
        <f t="shared" si="113"/>
        <v>No existen evidencias de fallas en la estructura del pavimento, con la posible excepción de algunas en la superficie de ruedo.</v>
      </c>
      <c r="CC215" s="231">
        <f t="shared" si="114"/>
        <v>0</v>
      </c>
      <c r="CD215" s="229"/>
      <c r="CE215" s="229"/>
      <c r="CF215" s="270"/>
    </row>
    <row r="216" spans="1:84" ht="69.95" customHeight="1" thickBot="1" x14ac:dyDescent="0.2">
      <c r="A216" s="217"/>
      <c r="B216" s="269">
        <v>19034</v>
      </c>
      <c r="C216" s="231">
        <v>1</v>
      </c>
      <c r="D216" s="231">
        <v>1</v>
      </c>
      <c r="E216" s="232">
        <v>1</v>
      </c>
      <c r="F216" s="231">
        <v>3</v>
      </c>
      <c r="G216" s="231">
        <v>110</v>
      </c>
      <c r="H216" s="230" t="str">
        <f t="shared" si="115"/>
        <v>Secundaria</v>
      </c>
      <c r="I216" s="230">
        <v>3</v>
      </c>
      <c r="J216" s="229" t="str">
        <f t="shared" si="97"/>
        <v>Conectores de Integración Territorial</v>
      </c>
      <c r="K216" s="260">
        <f t="shared" si="98"/>
        <v>2.5449999999999999</v>
      </c>
      <c r="L216" s="234">
        <f>K216</f>
        <v>2.5449999999999999</v>
      </c>
      <c r="M216" s="233"/>
      <c r="N216" s="233"/>
      <c r="O216" s="233"/>
      <c r="P216" s="260">
        <f t="shared" si="99"/>
        <v>0</v>
      </c>
      <c r="Q216" s="233">
        <v>2.5449999999999999</v>
      </c>
      <c r="R216" s="233"/>
      <c r="S216" s="233"/>
      <c r="T216" s="260">
        <f t="shared" si="100"/>
        <v>2.5449999999999999</v>
      </c>
      <c r="U216" s="233"/>
      <c r="V216" s="233"/>
      <c r="W216" s="233"/>
      <c r="X216" s="233">
        <f t="shared" si="101"/>
        <v>0</v>
      </c>
      <c r="Y216" s="233"/>
      <c r="Z216" s="233"/>
      <c r="AA216" s="233"/>
      <c r="AB216" s="233">
        <f t="shared" si="102"/>
        <v>0</v>
      </c>
      <c r="AC216" s="233">
        <f t="shared" si="96"/>
        <v>2.5449999999999999</v>
      </c>
      <c r="AD216" s="233"/>
      <c r="AE216" s="233"/>
      <c r="AF216" s="233"/>
      <c r="AG216" s="233">
        <f t="shared" si="94"/>
        <v>0</v>
      </c>
      <c r="AH216" s="233"/>
      <c r="AI216" s="233"/>
      <c r="AJ216" s="233"/>
      <c r="AK216" s="233">
        <f t="shared" si="95"/>
        <v>0</v>
      </c>
      <c r="AL216" s="233"/>
      <c r="AM216" s="233"/>
      <c r="AN216" s="233"/>
      <c r="AO216" s="233">
        <f t="shared" si="103"/>
        <v>0</v>
      </c>
      <c r="AP216" s="233"/>
      <c r="AQ216" s="233"/>
      <c r="AR216" s="233"/>
      <c r="AS216" s="339">
        <f t="shared" si="104"/>
        <v>0</v>
      </c>
      <c r="AT216" s="233"/>
      <c r="AU216" s="233"/>
      <c r="AV216" s="233"/>
      <c r="AW216" s="260">
        <f t="shared" si="105"/>
        <v>0</v>
      </c>
      <c r="AX216" s="235" t="s">
        <v>890</v>
      </c>
      <c r="AY216" s="236" t="s">
        <v>766</v>
      </c>
      <c r="AZ216" s="236" t="s">
        <v>379</v>
      </c>
      <c r="BA216" s="229" t="s">
        <v>873</v>
      </c>
      <c r="BB216" s="231">
        <v>0</v>
      </c>
      <c r="BC216" s="231">
        <v>2</v>
      </c>
      <c r="BD216" s="237" t="str">
        <f t="shared" si="106"/>
        <v>Algo Ondulado (Pendientes naturales del terreno entre 6 y 14%)</v>
      </c>
      <c r="BE216" s="231">
        <v>1</v>
      </c>
      <c r="BF216" s="237" t="str">
        <f>VLOOKUP(BE216,'Códigos 2'!$A$1:$B$12,2,FALSE)</f>
        <v xml:space="preserve"> Carpeta Asfáltica (CA)</v>
      </c>
      <c r="BG216" s="238">
        <v>3</v>
      </c>
      <c r="BH216" s="239">
        <v>11.2</v>
      </c>
      <c r="BI216" s="231">
        <v>0</v>
      </c>
      <c r="BJ216" s="231" t="str">
        <f t="shared" si="107"/>
        <v>No existe</v>
      </c>
      <c r="BK216" s="240">
        <v>0</v>
      </c>
      <c r="BL216" s="231">
        <v>40</v>
      </c>
      <c r="BM216" s="231"/>
      <c r="BN216" s="231">
        <v>4</v>
      </c>
      <c r="BO216" s="237" t="str">
        <f t="shared" si="108"/>
        <v>Alineamiento con algunas curvas que exigen una reducción significativa en la velocidad promedio de circulación.</v>
      </c>
      <c r="BP216" s="231">
        <v>2</v>
      </c>
      <c r="BQ216" s="237" t="str">
        <f t="shared" si="109"/>
        <v>Pendientes sostenidas entre 5 y 8% sobre una buena parte del tramo, condición que afecta en forma marcada la velocidad de recorrido y, cuando hay bastante tránsito, provoca frecuentes colas de vehículos detrás de los vehículos pesados.</v>
      </c>
      <c r="BR216" s="231">
        <v>1</v>
      </c>
      <c r="BS216" s="231">
        <v>0</v>
      </c>
      <c r="BT216" s="237" t="b">
        <f t="shared" si="116"/>
        <v>0</v>
      </c>
      <c r="BU216" s="231">
        <v>5</v>
      </c>
      <c r="BV216" s="237" t="str">
        <f t="shared" si="110"/>
        <v xml:space="preserve">Las señales son completamente adecuadas en número y ubicación, </v>
      </c>
      <c r="BW216" s="231">
        <v>5</v>
      </c>
      <c r="BX216" s="237" t="str">
        <f t="shared" si="111"/>
        <v>Todas las alcantarillas y cunetas están bastante limpias y funcionan debidamente.</v>
      </c>
      <c r="BY216" s="231">
        <v>5</v>
      </c>
      <c r="BZ216" s="237" t="str">
        <f t="shared" si="112"/>
        <v>Superficie lisa, sin baches ni irregularidades notables.</v>
      </c>
      <c r="CA216" s="231">
        <v>5</v>
      </c>
      <c r="CB216" s="237" t="str">
        <f t="shared" si="113"/>
        <v>No existen evidencias de fallas en la estructura del pavimento, con la posible excepción de algunas en la superficie de ruedo.</v>
      </c>
      <c r="CC216" s="231">
        <f t="shared" si="114"/>
        <v>0</v>
      </c>
      <c r="CD216" s="229" t="s">
        <v>891</v>
      </c>
      <c r="CE216" s="229" t="s">
        <v>551</v>
      </c>
      <c r="CF216" s="270" t="s">
        <v>892</v>
      </c>
    </row>
    <row r="217" spans="1:84" ht="69.95" customHeight="1" thickBot="1" x14ac:dyDescent="0.2">
      <c r="A217" s="217"/>
      <c r="B217" s="269">
        <v>19035</v>
      </c>
      <c r="C217" s="231">
        <v>1</v>
      </c>
      <c r="D217" s="231">
        <v>1</v>
      </c>
      <c r="E217" s="232" t="s">
        <v>310</v>
      </c>
      <c r="F217" s="231">
        <v>1</v>
      </c>
      <c r="G217" s="231">
        <v>117</v>
      </c>
      <c r="H217" s="230" t="str">
        <f t="shared" si="115"/>
        <v>Secundaria</v>
      </c>
      <c r="I217" s="230">
        <v>2</v>
      </c>
      <c r="J217" s="229" t="str">
        <f t="shared" si="97"/>
        <v>Distribuidores Regionales</v>
      </c>
      <c r="K217" s="260">
        <f t="shared" si="98"/>
        <v>1.5449999999999999</v>
      </c>
      <c r="L217" s="234">
        <f>K217</f>
        <v>1.5449999999999999</v>
      </c>
      <c r="M217" s="233"/>
      <c r="N217" s="233"/>
      <c r="O217" s="233"/>
      <c r="P217" s="260">
        <f t="shared" si="99"/>
        <v>0</v>
      </c>
      <c r="Q217" s="233"/>
      <c r="R217" s="233">
        <v>0.76</v>
      </c>
      <c r="S217" s="233">
        <v>0.78500000000000003</v>
      </c>
      <c r="T217" s="260">
        <f t="shared" si="100"/>
        <v>1.5449999999999999</v>
      </c>
      <c r="U217" s="233"/>
      <c r="V217" s="233"/>
      <c r="W217" s="233"/>
      <c r="X217" s="233">
        <f t="shared" si="101"/>
        <v>0</v>
      </c>
      <c r="Y217" s="233"/>
      <c r="Z217" s="233"/>
      <c r="AA217" s="233"/>
      <c r="AB217" s="233">
        <f t="shared" si="102"/>
        <v>0</v>
      </c>
      <c r="AC217" s="233">
        <f t="shared" si="96"/>
        <v>1.5449999999999999</v>
      </c>
      <c r="AD217" s="233"/>
      <c r="AE217" s="233"/>
      <c r="AF217" s="233"/>
      <c r="AG217" s="233">
        <f t="shared" ref="AG217:AG248" si="117">SUM(AD217:AF217)</f>
        <v>0</v>
      </c>
      <c r="AH217" s="233"/>
      <c r="AI217" s="233"/>
      <c r="AJ217" s="233"/>
      <c r="AK217" s="233">
        <f t="shared" ref="AK217:AK248" si="118">SUM(AH217:AJ217)</f>
        <v>0</v>
      </c>
      <c r="AL217" s="233"/>
      <c r="AM217" s="233"/>
      <c r="AN217" s="233"/>
      <c r="AO217" s="233">
        <f t="shared" si="103"/>
        <v>0</v>
      </c>
      <c r="AP217" s="233"/>
      <c r="AQ217" s="233"/>
      <c r="AR217" s="233"/>
      <c r="AS217" s="339">
        <f t="shared" si="104"/>
        <v>0</v>
      </c>
      <c r="AT217" s="233"/>
      <c r="AU217" s="233"/>
      <c r="AV217" s="233"/>
      <c r="AW217" s="260">
        <f t="shared" si="105"/>
        <v>0</v>
      </c>
      <c r="AX217" s="235" t="s">
        <v>964</v>
      </c>
      <c r="AY217" s="236" t="s">
        <v>766</v>
      </c>
      <c r="AZ217" s="236" t="s">
        <v>379</v>
      </c>
      <c r="BA217" s="229" t="s">
        <v>965</v>
      </c>
      <c r="BB217" s="231">
        <v>2</v>
      </c>
      <c r="BC217" s="231">
        <v>3</v>
      </c>
      <c r="BD217" s="237" t="str">
        <f t="shared" si="106"/>
        <v>Muy Ondulado (Pendientes naturales del terreno entre 15 y 25%)</v>
      </c>
      <c r="BE217" s="231">
        <v>1</v>
      </c>
      <c r="BF217" s="237" t="str">
        <f>VLOOKUP(BE217,'Códigos 2'!$A$1:$B$12,2,FALSE)</f>
        <v xml:space="preserve"> Carpeta Asfáltica (CA)</v>
      </c>
      <c r="BG217" s="238">
        <v>2</v>
      </c>
      <c r="BH217" s="239">
        <v>6.5</v>
      </c>
      <c r="BI217" s="231">
        <v>0</v>
      </c>
      <c r="BJ217" s="231" t="str">
        <f t="shared" si="107"/>
        <v>No existe</v>
      </c>
      <c r="BK217" s="240">
        <v>0</v>
      </c>
      <c r="BL217" s="231">
        <v>35</v>
      </c>
      <c r="BM217" s="231"/>
      <c r="BN217" s="231">
        <v>3</v>
      </c>
      <c r="BO217" s="237" t="str">
        <f t="shared" si="108"/>
        <v>Alineamiento algo sinuoso, pero con curvas cerradas que son aparentes y consistentes con las gradientes y las demás características del camino y del terreno que se atraviesa.</v>
      </c>
      <c r="BP217" s="231">
        <v>2</v>
      </c>
      <c r="BQ217" s="237" t="str">
        <f t="shared" si="109"/>
        <v>Pendientes sostenidas entre 5 y 8% sobre una buena parte del tramo, condición que afecta en forma marcada la velocidad de recorrido y, cuando hay bastante tránsito, provoca frecuentes colas de vehículos detrás de los vehículos pesados.</v>
      </c>
      <c r="BR217" s="231">
        <v>1</v>
      </c>
      <c r="BS217" s="231">
        <v>0</v>
      </c>
      <c r="BT217" s="237" t="b">
        <f t="shared" si="116"/>
        <v>0</v>
      </c>
      <c r="BU217" s="231">
        <v>3</v>
      </c>
      <c r="BV217" s="237" t="str">
        <f t="shared" si="110"/>
        <v>El señalamiento es regular en cuanto a cantidad y ubicación, siendo notable la falta de algunas señales de precaución y de guía.</v>
      </c>
      <c r="BW217" s="231">
        <v>5</v>
      </c>
      <c r="BX217" s="237" t="str">
        <f t="shared" si="111"/>
        <v>Todas las alcantarillas y cunetas están bastante limpias y funcionan debidamente.</v>
      </c>
      <c r="BY217" s="231">
        <v>2</v>
      </c>
      <c r="BZ217" s="237" t="str">
        <f t="shared" si="112"/>
        <v>Superficie muy irregular o con baches extensos y frecuentes (o material suelto, en caso de superficies no pavimentadas).</v>
      </c>
      <c r="CA217" s="231">
        <v>4</v>
      </c>
      <c r="CB217" s="237" t="str">
        <f t="shared" si="113"/>
        <v>Existen huellas o corrugaciones que se derivan por debajo de la superficie de ruedo, pero que son aisladas y de poca extensión.</v>
      </c>
      <c r="CC217" s="231">
        <f t="shared" si="114"/>
        <v>0</v>
      </c>
      <c r="CD217" s="229" t="s">
        <v>966</v>
      </c>
      <c r="CE217" s="229" t="s">
        <v>967</v>
      </c>
      <c r="CF217" s="270" t="s">
        <v>968</v>
      </c>
    </row>
    <row r="218" spans="1:84" ht="69.95" customHeight="1" thickBot="1" x14ac:dyDescent="0.2">
      <c r="A218" s="217"/>
      <c r="B218" s="269">
        <v>19037</v>
      </c>
      <c r="C218" s="231">
        <v>1</v>
      </c>
      <c r="D218" s="231">
        <v>1</v>
      </c>
      <c r="E218" s="232">
        <v>1</v>
      </c>
      <c r="F218" s="231">
        <v>2</v>
      </c>
      <c r="G218" s="231">
        <v>108</v>
      </c>
      <c r="H218" s="230" t="str">
        <f t="shared" si="115"/>
        <v>Secundaria</v>
      </c>
      <c r="I218" s="230">
        <v>4</v>
      </c>
      <c r="J218" s="229" t="str">
        <f t="shared" si="97"/>
        <v>Red Básica de Accesso</v>
      </c>
      <c r="K218" s="260">
        <f t="shared" si="98"/>
        <v>0.495</v>
      </c>
      <c r="L218" s="234">
        <f>L217+K218</f>
        <v>2.04</v>
      </c>
      <c r="M218" s="233">
        <v>0.17499999999999999</v>
      </c>
      <c r="N218" s="233"/>
      <c r="O218" s="233"/>
      <c r="P218" s="260">
        <f t="shared" si="99"/>
        <v>0.17499999999999999</v>
      </c>
      <c r="Q218" s="233">
        <v>0.32</v>
      </c>
      <c r="R218" s="233"/>
      <c r="S218" s="233"/>
      <c r="T218" s="260">
        <f t="shared" si="100"/>
        <v>0.32</v>
      </c>
      <c r="U218" s="233"/>
      <c r="V218" s="233"/>
      <c r="W218" s="233"/>
      <c r="X218" s="233">
        <f t="shared" si="101"/>
        <v>0</v>
      </c>
      <c r="Y218" s="233"/>
      <c r="Z218" s="233"/>
      <c r="AA218" s="233"/>
      <c r="AB218" s="233">
        <f t="shared" si="102"/>
        <v>0</v>
      </c>
      <c r="AC218" s="233">
        <f t="shared" si="96"/>
        <v>0.32</v>
      </c>
      <c r="AD218" s="233"/>
      <c r="AE218" s="233"/>
      <c r="AF218" s="233"/>
      <c r="AG218" s="233">
        <f t="shared" si="117"/>
        <v>0</v>
      </c>
      <c r="AH218" s="233"/>
      <c r="AI218" s="233"/>
      <c r="AJ218" s="233"/>
      <c r="AK218" s="233">
        <f t="shared" si="118"/>
        <v>0</v>
      </c>
      <c r="AL218" s="233"/>
      <c r="AM218" s="233"/>
      <c r="AN218" s="233"/>
      <c r="AO218" s="233">
        <f t="shared" si="103"/>
        <v>0</v>
      </c>
      <c r="AP218" s="233"/>
      <c r="AQ218" s="233"/>
      <c r="AR218" s="233"/>
      <c r="AS218" s="339">
        <f t="shared" si="104"/>
        <v>0</v>
      </c>
      <c r="AT218" s="233"/>
      <c r="AU218" s="233"/>
      <c r="AV218" s="233"/>
      <c r="AW218" s="260">
        <f t="shared" si="105"/>
        <v>0</v>
      </c>
      <c r="AX218" s="235" t="s">
        <v>878</v>
      </c>
      <c r="AY218" s="236" t="s">
        <v>766</v>
      </c>
      <c r="AZ218" s="236" t="s">
        <v>379</v>
      </c>
      <c r="BA218" s="229" t="s">
        <v>879</v>
      </c>
      <c r="BB218" s="231">
        <v>0</v>
      </c>
      <c r="BC218" s="231">
        <v>3</v>
      </c>
      <c r="BD218" s="237" t="str">
        <f t="shared" si="106"/>
        <v>Muy Ondulado (Pendientes naturales del terreno entre 15 y 25%)</v>
      </c>
      <c r="BE218" s="231">
        <v>1</v>
      </c>
      <c r="BF218" s="237" t="str">
        <f>VLOOKUP(BE218,'Códigos 2'!$A$1:$B$12,2,FALSE)</f>
        <v xml:space="preserve"> Carpeta Asfáltica (CA)</v>
      </c>
      <c r="BG218" s="238">
        <v>4</v>
      </c>
      <c r="BH218" s="239">
        <v>13.9</v>
      </c>
      <c r="BI218" s="231">
        <v>0</v>
      </c>
      <c r="BJ218" s="231" t="str">
        <f t="shared" si="107"/>
        <v>No existe</v>
      </c>
      <c r="BK218" s="240">
        <v>0</v>
      </c>
      <c r="BL218" s="231">
        <v>40</v>
      </c>
      <c r="BM218" s="231"/>
      <c r="BN218" s="231">
        <v>3</v>
      </c>
      <c r="BO218" s="237" t="str">
        <f t="shared" si="108"/>
        <v>Alineamiento algo sinuoso, pero con curvas cerradas que son aparentes y consistentes con las gradientes y las demás características del camino y del terreno que se atraviesa.</v>
      </c>
      <c r="BP218" s="231">
        <v>2</v>
      </c>
      <c r="BQ218" s="237" t="str">
        <f t="shared" si="109"/>
        <v>Pendientes sostenidas entre 5 y 8% sobre una buena parte del tramo, condición que afecta en forma marcada la velocidad de recorrido y, cuando hay bastante tránsito, provoca frecuentes colas de vehículos detrás de los vehículos pesados.</v>
      </c>
      <c r="BR218" s="231">
        <v>1</v>
      </c>
      <c r="BS218" s="231">
        <v>0</v>
      </c>
      <c r="BT218" s="237" t="b">
        <f t="shared" si="116"/>
        <v>0</v>
      </c>
      <c r="BU218" s="231">
        <v>3</v>
      </c>
      <c r="BV218" s="237" t="str">
        <f t="shared" si="110"/>
        <v>El señalamiento es regular en cuanto a cantidad y ubicación, siendo notable la falta de algunas señales de precaución y de guía.</v>
      </c>
      <c r="BW218" s="231">
        <v>5</v>
      </c>
      <c r="BX218" s="237" t="str">
        <f t="shared" si="111"/>
        <v>Todas las alcantarillas y cunetas están bastante limpias y funcionan debidamente.</v>
      </c>
      <c r="BY218" s="231">
        <v>3</v>
      </c>
      <c r="BZ218" s="237" t="str">
        <f t="shared" si="112"/>
        <v>Superficie con frecuentes baches o irregularidades .</v>
      </c>
      <c r="CA218" s="231">
        <v>5</v>
      </c>
      <c r="CB218" s="237" t="str">
        <f t="shared" si="113"/>
        <v>No existen evidencias de fallas en la estructura del pavimento, con la posible excepción de algunas en la superficie de ruedo.</v>
      </c>
      <c r="CC218" s="231">
        <f t="shared" si="114"/>
        <v>0</v>
      </c>
      <c r="CD218" s="229"/>
      <c r="CE218" s="229"/>
      <c r="CF218" s="270"/>
    </row>
    <row r="219" spans="1:84" ht="69.95" customHeight="1" thickBot="1" x14ac:dyDescent="0.2">
      <c r="A219" s="217"/>
      <c r="B219" s="269">
        <v>19038</v>
      </c>
      <c r="C219" s="231">
        <v>1</v>
      </c>
      <c r="D219" s="231">
        <v>1</v>
      </c>
      <c r="E219" s="232">
        <v>1</v>
      </c>
      <c r="F219" s="231">
        <v>7</v>
      </c>
      <c r="G219" s="231">
        <v>108</v>
      </c>
      <c r="H219" s="230" t="str">
        <f t="shared" si="115"/>
        <v>Secundaria</v>
      </c>
      <c r="I219" s="230">
        <v>2</v>
      </c>
      <c r="J219" s="229" t="str">
        <f t="shared" si="97"/>
        <v>Distribuidores Regionales</v>
      </c>
      <c r="K219" s="260">
        <f t="shared" si="98"/>
        <v>3.0449999999999999</v>
      </c>
      <c r="L219" s="234">
        <f>L218+K219</f>
        <v>5.085</v>
      </c>
      <c r="M219" s="233"/>
      <c r="N219" s="233"/>
      <c r="O219" s="233"/>
      <c r="P219" s="260">
        <f t="shared" si="99"/>
        <v>0</v>
      </c>
      <c r="Q219" s="233"/>
      <c r="R219" s="233">
        <v>3.0449999999999999</v>
      </c>
      <c r="S219" s="233"/>
      <c r="T219" s="260">
        <f t="shared" si="100"/>
        <v>3.0449999999999999</v>
      </c>
      <c r="U219" s="233"/>
      <c r="V219" s="233"/>
      <c r="W219" s="233"/>
      <c r="X219" s="233">
        <f t="shared" si="101"/>
        <v>0</v>
      </c>
      <c r="Y219" s="233"/>
      <c r="Z219" s="233"/>
      <c r="AA219" s="233"/>
      <c r="AB219" s="233">
        <f t="shared" si="102"/>
        <v>0</v>
      </c>
      <c r="AC219" s="233">
        <f t="shared" si="96"/>
        <v>3.0449999999999999</v>
      </c>
      <c r="AD219" s="233"/>
      <c r="AE219" s="233"/>
      <c r="AF219" s="233"/>
      <c r="AG219" s="233">
        <f t="shared" si="117"/>
        <v>0</v>
      </c>
      <c r="AH219" s="233"/>
      <c r="AI219" s="233"/>
      <c r="AJ219" s="233"/>
      <c r="AK219" s="233">
        <f t="shared" si="118"/>
        <v>0</v>
      </c>
      <c r="AL219" s="233"/>
      <c r="AM219" s="233"/>
      <c r="AN219" s="233"/>
      <c r="AO219" s="233">
        <f t="shared" si="103"/>
        <v>0</v>
      </c>
      <c r="AP219" s="233"/>
      <c r="AQ219" s="233"/>
      <c r="AR219" s="233"/>
      <c r="AS219" s="339">
        <f t="shared" si="104"/>
        <v>0</v>
      </c>
      <c r="AT219" s="233"/>
      <c r="AU219" s="233"/>
      <c r="AV219" s="233"/>
      <c r="AW219" s="260">
        <f t="shared" si="105"/>
        <v>0</v>
      </c>
      <c r="AX219" s="235" t="s">
        <v>880</v>
      </c>
      <c r="AY219" s="236" t="s">
        <v>766</v>
      </c>
      <c r="AZ219" s="236" t="s">
        <v>379</v>
      </c>
      <c r="BA219" s="229" t="s">
        <v>881</v>
      </c>
      <c r="BB219" s="231">
        <v>0</v>
      </c>
      <c r="BC219" s="231">
        <v>1</v>
      </c>
      <c r="BD219" s="237" t="str">
        <f t="shared" si="106"/>
        <v>Llano (Pendientes naturales del terreno entre 0 y 5%)</v>
      </c>
      <c r="BE219" s="231">
        <v>1</v>
      </c>
      <c r="BF219" s="237" t="str">
        <f>VLOOKUP(BE219,'Códigos 2'!$A$1:$B$12,2,FALSE)</f>
        <v xml:space="preserve"> Carpeta Asfáltica (CA)</v>
      </c>
      <c r="BG219" s="238">
        <v>4</v>
      </c>
      <c r="BH219" s="239">
        <v>17</v>
      </c>
      <c r="BI219" s="231">
        <v>0</v>
      </c>
      <c r="BJ219" s="231" t="str">
        <f t="shared" si="107"/>
        <v>No existe</v>
      </c>
      <c r="BK219" s="240">
        <v>0</v>
      </c>
      <c r="BL219" s="231">
        <v>25</v>
      </c>
      <c r="BM219" s="231"/>
      <c r="BN219" s="231">
        <v>5</v>
      </c>
      <c r="BO219" s="237" t="str">
        <f t="shared" si="108"/>
        <v>Alineamiento recto o con curvas tan suaves que no exigen una reducción significativa en la velocidad promedio normal de recorrido.</v>
      </c>
      <c r="BP219" s="231">
        <v>4</v>
      </c>
      <c r="BQ219" s="237" t="str">
        <f t="shared" si="109"/>
        <v>Pendientes generalmente menores del 3% pero con algunas cuestas de corta longitud de hasta el 5%.</v>
      </c>
      <c r="BR219" s="231">
        <v>2</v>
      </c>
      <c r="BS219" s="231">
        <v>0</v>
      </c>
      <c r="BT219" s="237" t="b">
        <f t="shared" si="116"/>
        <v>0</v>
      </c>
      <c r="BU219" s="231">
        <v>3</v>
      </c>
      <c r="BV219" s="237" t="str">
        <f t="shared" si="110"/>
        <v>El señalamiento es regular en cuanto a cantidad y ubicación, siendo notable la falta de algunas señales de precaución y de guía.</v>
      </c>
      <c r="BW219" s="231">
        <v>5</v>
      </c>
      <c r="BX219" s="237" t="str">
        <f t="shared" si="111"/>
        <v>Todas las alcantarillas y cunetas están bastante limpias y funcionan debidamente.</v>
      </c>
      <c r="BY219" s="231">
        <v>2</v>
      </c>
      <c r="BZ219" s="237" t="str">
        <f t="shared" si="112"/>
        <v>Superficie muy irregular o con baches extensos y frecuentes (o material suelto, en caso de superficies no pavimentadas).</v>
      </c>
      <c r="CA219" s="231">
        <v>5</v>
      </c>
      <c r="CB219" s="237" t="str">
        <f t="shared" si="113"/>
        <v>No existen evidencias de fallas en la estructura del pavimento, con la posible excepción de algunas en la superficie de ruedo.</v>
      </c>
      <c r="CC219" s="231">
        <f t="shared" si="114"/>
        <v>0</v>
      </c>
      <c r="CD219" s="229" t="s">
        <v>882</v>
      </c>
      <c r="CE219" s="229" t="s">
        <v>74</v>
      </c>
      <c r="CF219" s="270" t="s">
        <v>883</v>
      </c>
    </row>
    <row r="220" spans="1:84" ht="69.95" customHeight="1" thickBot="1" x14ac:dyDescent="0.2">
      <c r="A220" s="217"/>
      <c r="B220" s="269">
        <v>19039</v>
      </c>
      <c r="C220" s="231">
        <v>1</v>
      </c>
      <c r="D220" s="231">
        <v>1</v>
      </c>
      <c r="E220" s="232">
        <v>1</v>
      </c>
      <c r="F220" s="231">
        <v>8</v>
      </c>
      <c r="G220" s="231">
        <v>167</v>
      </c>
      <c r="H220" s="230" t="str">
        <f t="shared" si="115"/>
        <v>Secundaria</v>
      </c>
      <c r="I220" s="230">
        <v>3</v>
      </c>
      <c r="J220" s="229" t="str">
        <f t="shared" si="97"/>
        <v>Conectores de Integración Territorial</v>
      </c>
      <c r="K220" s="260">
        <f t="shared" si="98"/>
        <v>2.89</v>
      </c>
      <c r="L220" s="234">
        <f>L219+K220</f>
        <v>7.9749999999999996</v>
      </c>
      <c r="M220" s="233">
        <v>1.36</v>
      </c>
      <c r="N220" s="233"/>
      <c r="O220" s="233"/>
      <c r="P220" s="260">
        <f t="shared" si="99"/>
        <v>1.36</v>
      </c>
      <c r="Q220" s="233">
        <v>1.53</v>
      </c>
      <c r="R220" s="233"/>
      <c r="S220" s="233"/>
      <c r="T220" s="260">
        <f t="shared" si="100"/>
        <v>1.53</v>
      </c>
      <c r="U220" s="233"/>
      <c r="V220" s="233"/>
      <c r="W220" s="233"/>
      <c r="X220" s="233">
        <f t="shared" si="101"/>
        <v>0</v>
      </c>
      <c r="Y220" s="233"/>
      <c r="Z220" s="233"/>
      <c r="AA220" s="233"/>
      <c r="AB220" s="233">
        <f t="shared" si="102"/>
        <v>0</v>
      </c>
      <c r="AC220" s="233">
        <f t="shared" ref="AC220:AC251" si="119">T220+X220+AB220</f>
        <v>1.53</v>
      </c>
      <c r="AD220" s="233"/>
      <c r="AE220" s="233"/>
      <c r="AF220" s="233"/>
      <c r="AG220" s="233">
        <f t="shared" si="117"/>
        <v>0</v>
      </c>
      <c r="AH220" s="233"/>
      <c r="AI220" s="233"/>
      <c r="AJ220" s="233"/>
      <c r="AK220" s="233">
        <f t="shared" si="118"/>
        <v>0</v>
      </c>
      <c r="AL220" s="233"/>
      <c r="AM220" s="233"/>
      <c r="AN220" s="233"/>
      <c r="AO220" s="233">
        <f t="shared" si="103"/>
        <v>0</v>
      </c>
      <c r="AP220" s="233"/>
      <c r="AQ220" s="233"/>
      <c r="AR220" s="233"/>
      <c r="AS220" s="339">
        <f t="shared" si="104"/>
        <v>0</v>
      </c>
      <c r="AT220" s="233"/>
      <c r="AU220" s="233"/>
      <c r="AV220" s="233"/>
      <c r="AW220" s="260">
        <f t="shared" si="105"/>
        <v>0</v>
      </c>
      <c r="AX220" s="235" t="s">
        <v>1619</v>
      </c>
      <c r="AY220" s="236" t="s">
        <v>822</v>
      </c>
      <c r="AZ220" s="236" t="s">
        <v>379</v>
      </c>
      <c r="BA220" s="236" t="s">
        <v>1620</v>
      </c>
      <c r="BB220" s="231">
        <v>0</v>
      </c>
      <c r="BC220" s="231">
        <v>2</v>
      </c>
      <c r="BD220" s="237" t="str">
        <f t="shared" si="106"/>
        <v>Algo Ondulado (Pendientes naturales del terreno entre 6 y 14%)</v>
      </c>
      <c r="BE220" s="231">
        <v>1</v>
      </c>
      <c r="BF220" s="237" t="str">
        <f>VLOOKUP(BE220,'Códigos 2'!$A$1:$B$12,2,FALSE)</f>
        <v xml:space="preserve"> Carpeta Asfáltica (CA)</v>
      </c>
      <c r="BG220" s="238">
        <v>4</v>
      </c>
      <c r="BH220" s="239">
        <v>12.4</v>
      </c>
      <c r="BI220" s="231">
        <v>0</v>
      </c>
      <c r="BJ220" s="231" t="str">
        <f t="shared" si="107"/>
        <v>No existe</v>
      </c>
      <c r="BK220" s="240">
        <v>0</v>
      </c>
      <c r="BL220" s="231">
        <v>40</v>
      </c>
      <c r="BM220" s="231"/>
      <c r="BN220" s="231">
        <v>4</v>
      </c>
      <c r="BO220" s="237" t="str">
        <f t="shared" si="108"/>
        <v>Alineamiento con algunas curvas que exigen una reducción significativa en la velocidad promedio de circulación.</v>
      </c>
      <c r="BP220" s="231">
        <v>3</v>
      </c>
      <c r="BQ220" s="237" t="str">
        <f t="shared" si="109"/>
        <v>Pendientes generalmente entre 3 y 6%, pero con una rasante ondulada y, consecuentemente, con tramos cortos de subida fuerte.</v>
      </c>
      <c r="BR220" s="231">
        <v>2</v>
      </c>
      <c r="BS220" s="231">
        <v>0</v>
      </c>
      <c r="BT220" s="237" t="b">
        <f t="shared" si="116"/>
        <v>0</v>
      </c>
      <c r="BU220" s="231">
        <v>5</v>
      </c>
      <c r="BV220" s="237" t="str">
        <f t="shared" si="110"/>
        <v xml:space="preserve">Las señales son completamente adecuadas en número y ubicación, </v>
      </c>
      <c r="BW220" s="231">
        <v>5</v>
      </c>
      <c r="BX220" s="237" t="str">
        <f t="shared" si="111"/>
        <v>Todas las alcantarillas y cunetas están bastante limpias y funcionan debidamente.</v>
      </c>
      <c r="BY220" s="231">
        <v>5</v>
      </c>
      <c r="BZ220" s="237" t="str">
        <f t="shared" si="112"/>
        <v>Superficie lisa, sin baches ni irregularidades notables.</v>
      </c>
      <c r="CA220" s="231">
        <v>5</v>
      </c>
      <c r="CB220" s="237" t="str">
        <f t="shared" si="113"/>
        <v>No existen evidencias de fallas en la estructura del pavimento, con la posible excepción de algunas en la superficie de ruedo.</v>
      </c>
      <c r="CC220" s="231">
        <f t="shared" si="114"/>
        <v>0</v>
      </c>
      <c r="CD220" s="229" t="s">
        <v>1621</v>
      </c>
      <c r="CE220" s="229" t="s">
        <v>555</v>
      </c>
      <c r="CF220" s="270" t="s">
        <v>1622</v>
      </c>
    </row>
    <row r="221" spans="1:84" ht="69.95" customHeight="1" thickBot="1" x14ac:dyDescent="0.2">
      <c r="A221" s="217"/>
      <c r="B221" s="269">
        <v>19040</v>
      </c>
      <c r="C221" s="231">
        <v>1</v>
      </c>
      <c r="D221" s="231">
        <v>1</v>
      </c>
      <c r="E221" s="232" t="s">
        <v>310</v>
      </c>
      <c r="F221" s="231">
        <v>1</v>
      </c>
      <c r="G221" s="231">
        <v>200</v>
      </c>
      <c r="H221" s="230" t="str">
        <f t="shared" si="115"/>
        <v>Secundaria</v>
      </c>
      <c r="I221" s="230">
        <v>2</v>
      </c>
      <c r="J221" s="229" t="str">
        <f t="shared" si="97"/>
        <v>Distribuidores Regionales</v>
      </c>
      <c r="K221" s="260">
        <f t="shared" si="98"/>
        <v>0.86</v>
      </c>
      <c r="L221" s="234">
        <f>L220+K221</f>
        <v>8.8349999999999991</v>
      </c>
      <c r="M221" s="233"/>
      <c r="N221" s="233"/>
      <c r="O221" s="233"/>
      <c r="P221" s="260">
        <f t="shared" si="99"/>
        <v>0</v>
      </c>
      <c r="Q221" s="233">
        <v>0.86</v>
      </c>
      <c r="R221" s="233"/>
      <c r="S221" s="233"/>
      <c r="T221" s="260">
        <f t="shared" si="100"/>
        <v>0.86</v>
      </c>
      <c r="U221" s="233"/>
      <c r="V221" s="233"/>
      <c r="W221" s="233"/>
      <c r="X221" s="233">
        <f t="shared" si="101"/>
        <v>0</v>
      </c>
      <c r="Y221" s="233"/>
      <c r="Z221" s="233"/>
      <c r="AA221" s="233"/>
      <c r="AB221" s="233">
        <f t="shared" si="102"/>
        <v>0</v>
      </c>
      <c r="AC221" s="233">
        <f t="shared" si="119"/>
        <v>0.86</v>
      </c>
      <c r="AD221" s="233"/>
      <c r="AE221" s="233"/>
      <c r="AF221" s="233"/>
      <c r="AG221" s="233">
        <f t="shared" si="117"/>
        <v>0</v>
      </c>
      <c r="AH221" s="233"/>
      <c r="AI221" s="233"/>
      <c r="AJ221" s="233"/>
      <c r="AK221" s="233">
        <f t="shared" si="118"/>
        <v>0</v>
      </c>
      <c r="AL221" s="233"/>
      <c r="AM221" s="233"/>
      <c r="AN221" s="233"/>
      <c r="AO221" s="233">
        <f t="shared" si="103"/>
        <v>0</v>
      </c>
      <c r="AP221" s="233"/>
      <c r="AQ221" s="233"/>
      <c r="AR221" s="233"/>
      <c r="AS221" s="339">
        <f t="shared" si="104"/>
        <v>0</v>
      </c>
      <c r="AT221" s="233"/>
      <c r="AU221" s="233"/>
      <c r="AV221" s="233"/>
      <c r="AW221" s="260">
        <f t="shared" si="105"/>
        <v>0</v>
      </c>
      <c r="AX221" s="235" t="s">
        <v>1676</v>
      </c>
      <c r="AY221" s="236" t="s">
        <v>1080</v>
      </c>
      <c r="AZ221" s="236" t="s">
        <v>777</v>
      </c>
      <c r="BA221" s="236" t="s">
        <v>1677</v>
      </c>
      <c r="BB221" s="231">
        <v>0</v>
      </c>
      <c r="BC221" s="231">
        <v>2</v>
      </c>
      <c r="BD221" s="237" t="str">
        <f t="shared" si="106"/>
        <v>Algo Ondulado (Pendientes naturales del terreno entre 6 y 14%)</v>
      </c>
      <c r="BE221" s="231">
        <v>1</v>
      </c>
      <c r="BF221" s="237" t="str">
        <f>VLOOKUP(BE221,'Códigos 2'!$A$1:$B$12,2,FALSE)</f>
        <v xml:space="preserve"> Carpeta Asfáltica (CA)</v>
      </c>
      <c r="BG221" s="238">
        <v>2</v>
      </c>
      <c r="BH221" s="239">
        <v>8.4</v>
      </c>
      <c r="BI221" s="231">
        <v>0</v>
      </c>
      <c r="BJ221" s="231" t="str">
        <f t="shared" si="107"/>
        <v>No existe</v>
      </c>
      <c r="BK221" s="240">
        <v>0</v>
      </c>
      <c r="BL221" s="231">
        <v>40</v>
      </c>
      <c r="BM221" s="231"/>
      <c r="BN221" s="231">
        <v>4</v>
      </c>
      <c r="BO221" s="237" t="str">
        <f t="shared" si="108"/>
        <v>Alineamiento con algunas curvas que exigen una reducción significativa en la velocidad promedio de circulación.</v>
      </c>
      <c r="BP221" s="231">
        <v>3</v>
      </c>
      <c r="BQ221" s="237" t="str">
        <f t="shared" si="109"/>
        <v>Pendientes generalmente entre 3 y 6%, pero con una rasante ondulada y, consecuentemente, con tramos cortos de subida fuerte.</v>
      </c>
      <c r="BR221" s="231">
        <v>2</v>
      </c>
      <c r="BS221" s="231">
        <v>0</v>
      </c>
      <c r="BT221" s="237" t="b">
        <f t="shared" si="116"/>
        <v>0</v>
      </c>
      <c r="BU221" s="231">
        <v>3</v>
      </c>
      <c r="BV221" s="237" t="str">
        <f t="shared" si="110"/>
        <v>El señalamiento es regular en cuanto a cantidad y ubicación, siendo notable la falta de algunas señales de precaución y de guía.</v>
      </c>
      <c r="BW221" s="231">
        <v>5</v>
      </c>
      <c r="BX221" s="237" t="str">
        <f t="shared" si="111"/>
        <v>Todas las alcantarillas y cunetas están bastante limpias y funcionan debidamente.</v>
      </c>
      <c r="BY221" s="231">
        <v>5</v>
      </c>
      <c r="BZ221" s="237" t="str">
        <f t="shared" si="112"/>
        <v>Superficie lisa, sin baches ni irregularidades notables.</v>
      </c>
      <c r="CA221" s="231">
        <v>5</v>
      </c>
      <c r="CB221" s="237" t="str">
        <f t="shared" si="113"/>
        <v>No existen evidencias de fallas en la estructura del pavimento, con la posible excepción de algunas en la superficie de ruedo.</v>
      </c>
      <c r="CC221" s="231">
        <f t="shared" si="114"/>
        <v>0</v>
      </c>
      <c r="CD221" s="229"/>
      <c r="CE221" s="229"/>
      <c r="CF221" s="270"/>
    </row>
    <row r="222" spans="1:84" ht="69.95" customHeight="1" thickBot="1" x14ac:dyDescent="0.2">
      <c r="A222" s="217"/>
      <c r="B222" s="269">
        <v>19041</v>
      </c>
      <c r="C222" s="231">
        <v>1</v>
      </c>
      <c r="D222" s="231">
        <v>1</v>
      </c>
      <c r="E222" s="232">
        <v>8</v>
      </c>
      <c r="F222" s="231">
        <v>1</v>
      </c>
      <c r="G222" s="231">
        <v>201</v>
      </c>
      <c r="H222" s="230" t="str">
        <f t="shared" si="115"/>
        <v>Secundaria</v>
      </c>
      <c r="I222" s="230">
        <v>4</v>
      </c>
      <c r="J222" s="229" t="str">
        <f t="shared" si="97"/>
        <v>Red Básica de Accesso</v>
      </c>
      <c r="K222" s="260">
        <f t="shared" si="98"/>
        <v>1.155</v>
      </c>
      <c r="L222" s="234">
        <f>L221+K222</f>
        <v>9.9899999999999984</v>
      </c>
      <c r="M222" s="233"/>
      <c r="N222" s="233"/>
      <c r="O222" s="233"/>
      <c r="P222" s="260">
        <f t="shared" si="99"/>
        <v>0</v>
      </c>
      <c r="Q222" s="233">
        <v>1.155</v>
      </c>
      <c r="R222" s="233"/>
      <c r="S222" s="233"/>
      <c r="T222" s="260">
        <f t="shared" si="100"/>
        <v>1.155</v>
      </c>
      <c r="U222" s="233"/>
      <c r="V222" s="233"/>
      <c r="W222" s="233"/>
      <c r="X222" s="233">
        <f t="shared" si="101"/>
        <v>0</v>
      </c>
      <c r="Y222" s="233"/>
      <c r="Z222" s="233"/>
      <c r="AA222" s="233"/>
      <c r="AB222" s="233">
        <f t="shared" si="102"/>
        <v>0</v>
      </c>
      <c r="AC222" s="233">
        <f t="shared" si="119"/>
        <v>1.155</v>
      </c>
      <c r="AD222" s="233"/>
      <c r="AE222" s="233"/>
      <c r="AF222" s="233"/>
      <c r="AG222" s="233">
        <f t="shared" si="117"/>
        <v>0</v>
      </c>
      <c r="AH222" s="233"/>
      <c r="AI222" s="233"/>
      <c r="AJ222" s="233"/>
      <c r="AK222" s="233">
        <f t="shared" si="118"/>
        <v>0</v>
      </c>
      <c r="AL222" s="233"/>
      <c r="AM222" s="233"/>
      <c r="AN222" s="233"/>
      <c r="AO222" s="233">
        <f t="shared" si="103"/>
        <v>0</v>
      </c>
      <c r="AP222" s="233"/>
      <c r="AQ222" s="233"/>
      <c r="AR222" s="233"/>
      <c r="AS222" s="339">
        <f t="shared" si="104"/>
        <v>0</v>
      </c>
      <c r="AT222" s="233"/>
      <c r="AU222" s="233"/>
      <c r="AV222" s="233"/>
      <c r="AW222" s="260">
        <f t="shared" si="105"/>
        <v>0</v>
      </c>
      <c r="AX222" s="235" t="s">
        <v>1681</v>
      </c>
      <c r="AY222" s="236" t="s">
        <v>1080</v>
      </c>
      <c r="AZ222" s="236" t="s">
        <v>777</v>
      </c>
      <c r="BA222" s="236" t="s">
        <v>806</v>
      </c>
      <c r="BB222" s="231">
        <v>0</v>
      </c>
      <c r="BC222" s="231">
        <v>1</v>
      </c>
      <c r="BD222" s="237" t="str">
        <f t="shared" si="106"/>
        <v>Llano (Pendientes naturales del terreno entre 0 y 5%)</v>
      </c>
      <c r="BE222" s="231">
        <v>1</v>
      </c>
      <c r="BF222" s="237" t="str">
        <f>VLOOKUP(BE222,'Códigos 2'!$A$1:$B$12,2,FALSE)</f>
        <v xml:space="preserve"> Carpeta Asfáltica (CA)</v>
      </c>
      <c r="BG222" s="238">
        <v>2</v>
      </c>
      <c r="BH222" s="239">
        <v>8.4</v>
      </c>
      <c r="BI222" s="231">
        <v>0</v>
      </c>
      <c r="BJ222" s="231" t="str">
        <f t="shared" si="107"/>
        <v>No existe</v>
      </c>
      <c r="BK222" s="240">
        <v>0</v>
      </c>
      <c r="BL222" s="231">
        <v>40</v>
      </c>
      <c r="BM222" s="231"/>
      <c r="BN222" s="231">
        <v>4</v>
      </c>
      <c r="BO222" s="237" t="str">
        <f t="shared" si="108"/>
        <v>Alineamiento con algunas curvas que exigen una reducción significativa en la velocidad promedio de circulación.</v>
      </c>
      <c r="BP222" s="231">
        <v>4</v>
      </c>
      <c r="BQ222" s="237" t="str">
        <f t="shared" si="109"/>
        <v>Pendientes generalmente menores del 3% pero con algunas cuestas de corta longitud de hasta el 5%.</v>
      </c>
      <c r="BR222" s="231">
        <v>2</v>
      </c>
      <c r="BS222" s="231">
        <v>0</v>
      </c>
      <c r="BT222" s="237" t="b">
        <f t="shared" si="116"/>
        <v>0</v>
      </c>
      <c r="BU222" s="231">
        <v>5</v>
      </c>
      <c r="BV222" s="237" t="str">
        <f t="shared" si="110"/>
        <v xml:space="preserve">Las señales son completamente adecuadas en número y ubicación, </v>
      </c>
      <c r="BW222" s="231">
        <v>5</v>
      </c>
      <c r="BX222" s="237" t="str">
        <f t="shared" si="111"/>
        <v>Todas las alcantarillas y cunetas están bastante limpias y funcionan debidamente.</v>
      </c>
      <c r="BY222" s="231">
        <v>5</v>
      </c>
      <c r="BZ222" s="237" t="str">
        <f t="shared" si="112"/>
        <v>Superficie lisa, sin baches ni irregularidades notables.</v>
      </c>
      <c r="CA222" s="231">
        <v>5</v>
      </c>
      <c r="CB222" s="237" t="str">
        <f t="shared" si="113"/>
        <v>No existen evidencias de fallas en la estructura del pavimento, con la posible excepción de algunas en la superficie de ruedo.</v>
      </c>
      <c r="CC222" s="231">
        <f t="shared" si="114"/>
        <v>0</v>
      </c>
      <c r="CD222" s="229" t="s">
        <v>1682</v>
      </c>
      <c r="CE222" s="229" t="s">
        <v>1674</v>
      </c>
      <c r="CF222" s="270" t="s">
        <v>1683</v>
      </c>
    </row>
    <row r="223" spans="1:84" ht="69.95" customHeight="1" thickBot="1" x14ac:dyDescent="0.2">
      <c r="A223" s="217"/>
      <c r="B223" s="269">
        <v>19043</v>
      </c>
      <c r="C223" s="231">
        <v>1</v>
      </c>
      <c r="D223" s="231">
        <v>1</v>
      </c>
      <c r="E223" s="232" t="s">
        <v>135</v>
      </c>
      <c r="F223" s="231">
        <v>3</v>
      </c>
      <c r="G223" s="231">
        <v>202</v>
      </c>
      <c r="H223" s="230" t="str">
        <f t="shared" si="115"/>
        <v>Secundaria</v>
      </c>
      <c r="I223" s="230">
        <v>2</v>
      </c>
      <c r="J223" s="229" t="str">
        <f t="shared" si="97"/>
        <v>Distribuidores Regionales</v>
      </c>
      <c r="K223" s="260">
        <f t="shared" si="98"/>
        <v>3.9649999999999999</v>
      </c>
      <c r="L223" s="234">
        <f>K223</f>
        <v>3.9649999999999999</v>
      </c>
      <c r="M223" s="233"/>
      <c r="N223" s="233"/>
      <c r="O223" s="233"/>
      <c r="P223" s="260">
        <f t="shared" si="99"/>
        <v>0</v>
      </c>
      <c r="Q223" s="233">
        <v>1.41</v>
      </c>
      <c r="R223" s="233">
        <v>2.5550000000000002</v>
      </c>
      <c r="S223" s="233"/>
      <c r="T223" s="260">
        <f t="shared" si="100"/>
        <v>3.9649999999999999</v>
      </c>
      <c r="U223" s="233"/>
      <c r="V223" s="233"/>
      <c r="W223" s="233"/>
      <c r="X223" s="233">
        <f t="shared" si="101"/>
        <v>0</v>
      </c>
      <c r="Y223" s="233"/>
      <c r="Z223" s="233"/>
      <c r="AA223" s="233"/>
      <c r="AB223" s="233">
        <f t="shared" si="102"/>
        <v>0</v>
      </c>
      <c r="AC223" s="233">
        <f t="shared" si="119"/>
        <v>3.9649999999999999</v>
      </c>
      <c r="AD223" s="233"/>
      <c r="AE223" s="233"/>
      <c r="AF223" s="233"/>
      <c r="AG223" s="233">
        <f t="shared" si="117"/>
        <v>0</v>
      </c>
      <c r="AH223" s="233"/>
      <c r="AI223" s="233"/>
      <c r="AJ223" s="233"/>
      <c r="AK223" s="233">
        <f t="shared" si="118"/>
        <v>0</v>
      </c>
      <c r="AL223" s="233"/>
      <c r="AM223" s="233"/>
      <c r="AN223" s="233"/>
      <c r="AO223" s="233">
        <f t="shared" si="103"/>
        <v>0</v>
      </c>
      <c r="AP223" s="233"/>
      <c r="AQ223" s="233"/>
      <c r="AR223" s="233"/>
      <c r="AS223" s="339">
        <f t="shared" si="104"/>
        <v>0</v>
      </c>
      <c r="AT223" s="233"/>
      <c r="AU223" s="233"/>
      <c r="AV223" s="233"/>
      <c r="AW223" s="260">
        <f t="shared" si="105"/>
        <v>0</v>
      </c>
      <c r="AX223" s="235" t="s">
        <v>1684</v>
      </c>
      <c r="AY223" s="236" t="s">
        <v>788</v>
      </c>
      <c r="AZ223" s="236" t="s">
        <v>176</v>
      </c>
      <c r="BA223" s="236" t="s">
        <v>1685</v>
      </c>
      <c r="BB223" s="231">
        <v>0</v>
      </c>
      <c r="BC223" s="231">
        <v>2</v>
      </c>
      <c r="BD223" s="237" t="str">
        <f t="shared" si="106"/>
        <v>Algo Ondulado (Pendientes naturales del terreno entre 6 y 14%)</v>
      </c>
      <c r="BE223" s="231">
        <v>1</v>
      </c>
      <c r="BF223" s="237" t="str">
        <f>VLOOKUP(BE223,'Códigos 2'!$A$1:$B$12,2,FALSE)</f>
        <v xml:space="preserve"> Carpeta Asfáltica (CA)</v>
      </c>
      <c r="BG223" s="238">
        <v>2</v>
      </c>
      <c r="BH223" s="239">
        <v>9.6999999999999993</v>
      </c>
      <c r="BI223" s="231">
        <v>0</v>
      </c>
      <c r="BJ223" s="231" t="str">
        <f t="shared" si="107"/>
        <v>No existe</v>
      </c>
      <c r="BK223" s="240">
        <v>0</v>
      </c>
      <c r="BL223" s="231">
        <v>40</v>
      </c>
      <c r="BM223" s="231"/>
      <c r="BN223" s="231">
        <v>3</v>
      </c>
      <c r="BO223" s="237" t="str">
        <f t="shared" si="108"/>
        <v>Alineamiento algo sinuoso, pero con curvas cerradas que son aparentes y consistentes con las gradientes y las demás características del camino y del terreno que se atraviesa.</v>
      </c>
      <c r="BP223" s="231">
        <v>3</v>
      </c>
      <c r="BQ223" s="237" t="str">
        <f t="shared" si="109"/>
        <v>Pendientes generalmente entre 3 y 6%, pero con una rasante ondulada y, consecuentemente, con tramos cortos de subida fuerte.</v>
      </c>
      <c r="BR223" s="231">
        <v>1</v>
      </c>
      <c r="BS223" s="231">
        <v>0</v>
      </c>
      <c r="BT223" s="237" t="b">
        <f t="shared" si="116"/>
        <v>0</v>
      </c>
      <c r="BU223" s="231">
        <v>5</v>
      </c>
      <c r="BV223" s="237" t="str">
        <f t="shared" si="110"/>
        <v xml:space="preserve">Las señales son completamente adecuadas en número y ubicación, </v>
      </c>
      <c r="BW223" s="231">
        <v>4</v>
      </c>
      <c r="BX223" s="237" t="str">
        <f t="shared" si="111"/>
        <v>La mayoría de las alcantarillas y cunetas aparentemente funcionan bien, pero existen indicaciones en algunos sitios de que el agua se estanca.</v>
      </c>
      <c r="BY223" s="231">
        <v>5</v>
      </c>
      <c r="BZ223" s="237" t="str">
        <f t="shared" si="112"/>
        <v>Superficie lisa, sin baches ni irregularidades notables.</v>
      </c>
      <c r="CA223" s="231">
        <v>5</v>
      </c>
      <c r="CB223" s="237" t="str">
        <f t="shared" si="113"/>
        <v>No existen evidencias de fallas en la estructura del pavimento, con la posible excepción de algunas en la superficie de ruedo.</v>
      </c>
      <c r="CC223" s="231">
        <f t="shared" si="114"/>
        <v>0</v>
      </c>
      <c r="CD223" s="229" t="s">
        <v>1686</v>
      </c>
      <c r="CE223" s="229" t="s">
        <v>1674</v>
      </c>
      <c r="CF223" s="270" t="s">
        <v>1687</v>
      </c>
    </row>
    <row r="224" spans="1:84" ht="69.95" customHeight="1" thickBot="1" x14ac:dyDescent="0.2">
      <c r="A224" s="217"/>
      <c r="B224" s="269">
        <v>19044</v>
      </c>
      <c r="C224" s="231">
        <v>1</v>
      </c>
      <c r="D224" s="231">
        <v>1</v>
      </c>
      <c r="E224" s="232" t="s">
        <v>135</v>
      </c>
      <c r="F224" s="231">
        <v>1</v>
      </c>
      <c r="G224" s="231">
        <v>203</v>
      </c>
      <c r="H224" s="230" t="str">
        <f t="shared" si="115"/>
        <v>Secundaria</v>
      </c>
      <c r="I224" s="230">
        <v>3</v>
      </c>
      <c r="J224" s="229" t="str">
        <f t="shared" si="97"/>
        <v>Conectores de Integración Territorial</v>
      </c>
      <c r="K224" s="260">
        <f t="shared" si="98"/>
        <v>3.62</v>
      </c>
      <c r="L224" s="234">
        <f>K224</f>
        <v>3.62</v>
      </c>
      <c r="M224" s="233"/>
      <c r="N224" s="233"/>
      <c r="O224" s="233"/>
      <c r="P224" s="260">
        <f t="shared" si="99"/>
        <v>0</v>
      </c>
      <c r="Q224" s="233">
        <v>3.355</v>
      </c>
      <c r="R224" s="233"/>
      <c r="S224" s="233">
        <v>0.26500000000000001</v>
      </c>
      <c r="T224" s="260">
        <f t="shared" si="100"/>
        <v>3.62</v>
      </c>
      <c r="U224" s="233"/>
      <c r="V224" s="233"/>
      <c r="W224" s="233"/>
      <c r="X224" s="233">
        <f t="shared" si="101"/>
        <v>0</v>
      </c>
      <c r="Y224" s="233"/>
      <c r="Z224" s="233"/>
      <c r="AA224" s="233"/>
      <c r="AB224" s="233">
        <f t="shared" si="102"/>
        <v>0</v>
      </c>
      <c r="AC224" s="233">
        <f t="shared" si="119"/>
        <v>3.62</v>
      </c>
      <c r="AD224" s="233"/>
      <c r="AE224" s="233"/>
      <c r="AF224" s="233"/>
      <c r="AG224" s="233">
        <f t="shared" si="117"/>
        <v>0</v>
      </c>
      <c r="AH224" s="233"/>
      <c r="AI224" s="233"/>
      <c r="AJ224" s="233"/>
      <c r="AK224" s="233">
        <f t="shared" si="118"/>
        <v>0</v>
      </c>
      <c r="AL224" s="233"/>
      <c r="AM224" s="233"/>
      <c r="AN224" s="233"/>
      <c r="AO224" s="233">
        <f t="shared" si="103"/>
        <v>0</v>
      </c>
      <c r="AP224" s="233"/>
      <c r="AQ224" s="233"/>
      <c r="AR224" s="233"/>
      <c r="AS224" s="339">
        <f t="shared" si="104"/>
        <v>0</v>
      </c>
      <c r="AT224" s="233"/>
      <c r="AU224" s="233"/>
      <c r="AV224" s="233"/>
      <c r="AW224" s="260">
        <f t="shared" si="105"/>
        <v>0</v>
      </c>
      <c r="AX224" s="235" t="s">
        <v>1701</v>
      </c>
      <c r="AY224" s="236" t="s">
        <v>822</v>
      </c>
      <c r="AZ224" s="236" t="s">
        <v>176</v>
      </c>
      <c r="BA224" s="229" t="s">
        <v>1702</v>
      </c>
      <c r="BB224" s="231">
        <v>0</v>
      </c>
      <c r="BC224" s="231">
        <v>3</v>
      </c>
      <c r="BD224" s="237" t="str">
        <f t="shared" si="106"/>
        <v>Muy Ondulado (Pendientes naturales del terreno entre 15 y 25%)</v>
      </c>
      <c r="BE224" s="231">
        <v>1</v>
      </c>
      <c r="BF224" s="237" t="str">
        <f>VLOOKUP(BE224,'Códigos 2'!$A$1:$B$12,2,FALSE)</f>
        <v xml:space="preserve"> Carpeta Asfáltica (CA)</v>
      </c>
      <c r="BG224" s="238">
        <v>2</v>
      </c>
      <c r="BH224" s="239">
        <v>6.9</v>
      </c>
      <c r="BI224" s="231">
        <v>0</v>
      </c>
      <c r="BJ224" s="231" t="str">
        <f t="shared" si="107"/>
        <v>No existe</v>
      </c>
      <c r="BK224" s="240">
        <v>0</v>
      </c>
      <c r="BL224" s="231">
        <v>40</v>
      </c>
      <c r="BM224" s="231"/>
      <c r="BN224" s="231">
        <v>3</v>
      </c>
      <c r="BO224" s="237" t="str">
        <f t="shared" si="108"/>
        <v>Alineamiento algo sinuoso, pero con curvas cerradas que son aparentes y consistentes con las gradientes y las demás características del camino y del terreno que se atraviesa.</v>
      </c>
      <c r="BP224" s="231">
        <v>2</v>
      </c>
      <c r="BQ224" s="237" t="str">
        <f t="shared" si="109"/>
        <v>Pendientes sostenidas entre 5 y 8% sobre una buena parte del tramo, condición que afecta en forma marcada la velocidad de recorrido y, cuando hay bastante tránsito, provoca frecuentes colas de vehículos detrás de los vehículos pesados.</v>
      </c>
      <c r="BR224" s="231">
        <v>1</v>
      </c>
      <c r="BS224" s="231">
        <v>0</v>
      </c>
      <c r="BT224" s="237" t="b">
        <f t="shared" si="116"/>
        <v>0</v>
      </c>
      <c r="BU224" s="231">
        <v>5</v>
      </c>
      <c r="BV224" s="237" t="str">
        <f t="shared" si="110"/>
        <v xml:space="preserve">Las señales son completamente adecuadas en número y ubicación, </v>
      </c>
      <c r="BW224" s="231">
        <v>4</v>
      </c>
      <c r="BX224" s="237" t="str">
        <f t="shared" si="111"/>
        <v>La mayoría de las alcantarillas y cunetas aparentemente funcionan bien, pero existen indicaciones en algunos sitios de que el agua se estanca.</v>
      </c>
      <c r="BY224" s="231">
        <v>5</v>
      </c>
      <c r="BZ224" s="237" t="str">
        <f t="shared" si="112"/>
        <v>Superficie lisa, sin baches ni irregularidades notables.</v>
      </c>
      <c r="CA224" s="231">
        <v>5</v>
      </c>
      <c r="CB224" s="237" t="str">
        <f t="shared" si="113"/>
        <v>No existen evidencias de fallas en la estructura del pavimento, con la posible excepción de algunas en la superficie de ruedo.</v>
      </c>
      <c r="CC224" s="231">
        <f t="shared" si="114"/>
        <v>0</v>
      </c>
      <c r="CD224" s="229" t="s">
        <v>1703</v>
      </c>
      <c r="CE224" s="229" t="s">
        <v>967</v>
      </c>
      <c r="CF224" s="270" t="s">
        <v>1704</v>
      </c>
    </row>
    <row r="225" spans="1:84" ht="69.95" customHeight="1" thickBot="1" x14ac:dyDescent="0.2">
      <c r="A225" s="217"/>
      <c r="B225" s="269">
        <v>19046</v>
      </c>
      <c r="C225" s="231">
        <v>1</v>
      </c>
      <c r="D225" s="231">
        <v>1</v>
      </c>
      <c r="E225" s="232">
        <v>1</v>
      </c>
      <c r="F225" s="231">
        <v>4</v>
      </c>
      <c r="G225" s="231">
        <v>204</v>
      </c>
      <c r="H225" s="230" t="str">
        <f t="shared" si="115"/>
        <v>Secundaria</v>
      </c>
      <c r="I225" s="230">
        <v>3</v>
      </c>
      <c r="J225" s="229" t="str">
        <f t="shared" si="97"/>
        <v>Conectores de Integración Territorial</v>
      </c>
      <c r="K225" s="260">
        <f t="shared" si="98"/>
        <v>2</v>
      </c>
      <c r="L225" s="234">
        <f>K225</f>
        <v>2</v>
      </c>
      <c r="M225" s="233"/>
      <c r="N225" s="233"/>
      <c r="O225" s="233"/>
      <c r="P225" s="260">
        <f t="shared" si="99"/>
        <v>0</v>
      </c>
      <c r="Q225" s="233"/>
      <c r="R225" s="233">
        <v>1.73</v>
      </c>
      <c r="S225" s="233">
        <v>0.27</v>
      </c>
      <c r="T225" s="260">
        <f t="shared" si="100"/>
        <v>2</v>
      </c>
      <c r="U225" s="233"/>
      <c r="V225" s="233"/>
      <c r="W225" s="233"/>
      <c r="X225" s="233">
        <f t="shared" si="101"/>
        <v>0</v>
      </c>
      <c r="Y225" s="233"/>
      <c r="Z225" s="233"/>
      <c r="AA225" s="233"/>
      <c r="AB225" s="233">
        <f t="shared" si="102"/>
        <v>0</v>
      </c>
      <c r="AC225" s="233">
        <f t="shared" si="119"/>
        <v>2</v>
      </c>
      <c r="AD225" s="233"/>
      <c r="AE225" s="233"/>
      <c r="AF225" s="233"/>
      <c r="AG225" s="233">
        <f t="shared" si="117"/>
        <v>0</v>
      </c>
      <c r="AH225" s="233"/>
      <c r="AI225" s="233"/>
      <c r="AJ225" s="233"/>
      <c r="AK225" s="233">
        <f t="shared" si="118"/>
        <v>0</v>
      </c>
      <c r="AL225" s="233"/>
      <c r="AM225" s="233"/>
      <c r="AN225" s="233"/>
      <c r="AO225" s="233">
        <f t="shared" si="103"/>
        <v>0</v>
      </c>
      <c r="AP225" s="233"/>
      <c r="AQ225" s="233"/>
      <c r="AR225" s="233"/>
      <c r="AS225" s="339">
        <f t="shared" si="104"/>
        <v>0</v>
      </c>
      <c r="AT225" s="233"/>
      <c r="AU225" s="233"/>
      <c r="AV225" s="233"/>
      <c r="AW225" s="260">
        <f t="shared" si="105"/>
        <v>0</v>
      </c>
      <c r="AX225" s="235" t="s">
        <v>1705</v>
      </c>
      <c r="AY225" s="236" t="s">
        <v>788</v>
      </c>
      <c r="AZ225" s="236" t="s">
        <v>379</v>
      </c>
      <c r="BA225" s="236" t="s">
        <v>1689</v>
      </c>
      <c r="BB225" s="231">
        <v>0</v>
      </c>
      <c r="BC225" s="231">
        <v>2</v>
      </c>
      <c r="BD225" s="237" t="str">
        <f t="shared" si="106"/>
        <v>Algo Ondulado (Pendientes naturales del terreno entre 6 y 14%)</v>
      </c>
      <c r="BE225" s="231">
        <v>1</v>
      </c>
      <c r="BF225" s="237" t="str">
        <f>VLOOKUP(BE225,'Códigos 2'!$A$1:$B$12,2,FALSE)</f>
        <v xml:space="preserve"> Carpeta Asfáltica (CA)</v>
      </c>
      <c r="BG225" s="238">
        <v>2</v>
      </c>
      <c r="BH225" s="239">
        <v>9.6999999999999993</v>
      </c>
      <c r="BI225" s="231">
        <v>0</v>
      </c>
      <c r="BJ225" s="231" t="str">
        <f t="shared" si="107"/>
        <v>No existe</v>
      </c>
      <c r="BK225" s="240">
        <v>0</v>
      </c>
      <c r="BL225" s="231">
        <v>40</v>
      </c>
      <c r="BM225" s="231"/>
      <c r="BN225" s="231">
        <v>3</v>
      </c>
      <c r="BO225" s="237" t="str">
        <f t="shared" si="108"/>
        <v>Alineamiento algo sinuoso, pero con curvas cerradas que son aparentes y consistentes con las gradientes y las demás características del camino y del terreno que se atraviesa.</v>
      </c>
      <c r="BP225" s="231">
        <v>3</v>
      </c>
      <c r="BQ225" s="237" t="str">
        <f t="shared" si="109"/>
        <v>Pendientes generalmente entre 3 y 6%, pero con una rasante ondulada y, consecuentemente, con tramos cortos de subida fuerte.</v>
      </c>
      <c r="BR225" s="231">
        <v>2</v>
      </c>
      <c r="BS225" s="231">
        <v>0</v>
      </c>
      <c r="BT225" s="237" t="b">
        <f t="shared" si="116"/>
        <v>0</v>
      </c>
      <c r="BU225" s="231">
        <v>3</v>
      </c>
      <c r="BV225" s="237" t="str">
        <f t="shared" si="110"/>
        <v>El señalamiento es regular en cuanto a cantidad y ubicación, siendo notable la falta de algunas señales de precaución y de guía.</v>
      </c>
      <c r="BW225" s="231">
        <v>4</v>
      </c>
      <c r="BX225" s="237" t="str">
        <f t="shared" si="111"/>
        <v>La mayoría de las alcantarillas y cunetas aparentemente funcionan bien, pero existen indicaciones en algunos sitios de que el agua se estanca.</v>
      </c>
      <c r="BY225" s="231">
        <v>3</v>
      </c>
      <c r="BZ225" s="237" t="str">
        <f t="shared" si="112"/>
        <v>Superficie con frecuentes baches o irregularidades .</v>
      </c>
      <c r="CA225" s="231">
        <v>5</v>
      </c>
      <c r="CB225" s="237" t="str">
        <f t="shared" si="113"/>
        <v>No existen evidencias de fallas en la estructura del pavimento, con la posible excepción de algunas en la superficie de ruedo.</v>
      </c>
      <c r="CC225" s="231">
        <f t="shared" si="114"/>
        <v>0</v>
      </c>
      <c r="CD225" s="229" t="s">
        <v>1706</v>
      </c>
      <c r="CE225" s="229" t="s">
        <v>967</v>
      </c>
      <c r="CF225" s="270" t="s">
        <v>1707</v>
      </c>
    </row>
    <row r="226" spans="1:84" ht="69.95" customHeight="1" thickBot="1" x14ac:dyDescent="0.2">
      <c r="A226" s="217"/>
      <c r="B226" s="269">
        <v>19047</v>
      </c>
      <c r="C226" s="231">
        <v>1</v>
      </c>
      <c r="D226" s="231">
        <v>1</v>
      </c>
      <c r="E226" s="232">
        <v>1</v>
      </c>
      <c r="F226" s="231">
        <v>5</v>
      </c>
      <c r="G226" s="231">
        <v>204</v>
      </c>
      <c r="H226" s="230" t="str">
        <f t="shared" si="115"/>
        <v>Secundaria</v>
      </c>
      <c r="I226" s="230">
        <v>3</v>
      </c>
      <c r="J226" s="229" t="str">
        <f t="shared" si="97"/>
        <v>Conectores de Integración Territorial</v>
      </c>
      <c r="K226" s="260">
        <f t="shared" si="98"/>
        <v>1.095</v>
      </c>
      <c r="L226" s="234">
        <f>L225+K226</f>
        <v>3.0949999999999998</v>
      </c>
      <c r="M226" s="233">
        <v>1.0149999999999999</v>
      </c>
      <c r="N226" s="233"/>
      <c r="O226" s="233"/>
      <c r="P226" s="260">
        <f t="shared" si="99"/>
        <v>1.0149999999999999</v>
      </c>
      <c r="Q226" s="233"/>
      <c r="R226" s="233"/>
      <c r="S226" s="233">
        <v>0.08</v>
      </c>
      <c r="T226" s="260">
        <f t="shared" si="100"/>
        <v>0.08</v>
      </c>
      <c r="U226" s="233"/>
      <c r="V226" s="233"/>
      <c r="W226" s="233"/>
      <c r="X226" s="233">
        <f t="shared" si="101"/>
        <v>0</v>
      </c>
      <c r="Y226" s="233"/>
      <c r="Z226" s="233"/>
      <c r="AA226" s="233"/>
      <c r="AB226" s="233">
        <f t="shared" si="102"/>
        <v>0</v>
      </c>
      <c r="AC226" s="233">
        <f t="shared" si="119"/>
        <v>0.08</v>
      </c>
      <c r="AD226" s="233"/>
      <c r="AE226" s="233"/>
      <c r="AF226" s="233"/>
      <c r="AG226" s="233">
        <f t="shared" si="117"/>
        <v>0</v>
      </c>
      <c r="AH226" s="233"/>
      <c r="AI226" s="233"/>
      <c r="AJ226" s="233"/>
      <c r="AK226" s="233">
        <f t="shared" si="118"/>
        <v>0</v>
      </c>
      <c r="AL226" s="233"/>
      <c r="AM226" s="233"/>
      <c r="AN226" s="233"/>
      <c r="AO226" s="233">
        <f t="shared" si="103"/>
        <v>0</v>
      </c>
      <c r="AP226" s="233"/>
      <c r="AQ226" s="233"/>
      <c r="AR226" s="233"/>
      <c r="AS226" s="339">
        <f t="shared" si="104"/>
        <v>0</v>
      </c>
      <c r="AT226" s="233"/>
      <c r="AU226" s="233"/>
      <c r="AV226" s="233"/>
      <c r="AW226" s="260">
        <f t="shared" si="105"/>
        <v>0</v>
      </c>
      <c r="AX226" s="235" t="s">
        <v>1708</v>
      </c>
      <c r="AY226" s="236" t="s">
        <v>788</v>
      </c>
      <c r="AZ226" s="236" t="s">
        <v>379</v>
      </c>
      <c r="BA226" s="236" t="s">
        <v>1709</v>
      </c>
      <c r="BB226" s="231">
        <v>1</v>
      </c>
      <c r="BC226" s="231">
        <v>2</v>
      </c>
      <c r="BD226" s="237" t="str">
        <f t="shared" si="106"/>
        <v>Algo Ondulado (Pendientes naturales del terreno entre 6 y 14%)</v>
      </c>
      <c r="BE226" s="231">
        <v>9</v>
      </c>
      <c r="BF226" s="237" t="str">
        <f>VLOOKUP(BE226,'Códigos 2'!$A$1:$B$12,2,FALSE)</f>
        <v>Hormigón o concreto (H</v>
      </c>
      <c r="BG226" s="238">
        <v>4</v>
      </c>
      <c r="BH226" s="239">
        <v>13.6</v>
      </c>
      <c r="BI226" s="231">
        <v>0</v>
      </c>
      <c r="BJ226" s="231" t="str">
        <f t="shared" si="107"/>
        <v>No existe</v>
      </c>
      <c r="BK226" s="240">
        <v>0</v>
      </c>
      <c r="BL226" s="231">
        <v>40</v>
      </c>
      <c r="BM226" s="231"/>
      <c r="BN226" s="231">
        <v>5</v>
      </c>
      <c r="BO226" s="237" t="str">
        <f t="shared" si="108"/>
        <v>Alineamiento recto o con curvas tan suaves que no exigen una reducción significativa en la velocidad promedio normal de recorrido.</v>
      </c>
      <c r="BP226" s="231">
        <v>3</v>
      </c>
      <c r="BQ226" s="237" t="str">
        <f t="shared" si="109"/>
        <v>Pendientes generalmente entre 3 y 6%, pero con una rasante ondulada y, consecuentemente, con tramos cortos de subida fuerte.</v>
      </c>
      <c r="BR226" s="231">
        <v>4</v>
      </c>
      <c r="BS226" s="231">
        <v>0</v>
      </c>
      <c r="BT226" s="237" t="b">
        <f t="shared" si="116"/>
        <v>0</v>
      </c>
      <c r="BU226" s="231">
        <v>3</v>
      </c>
      <c r="BV226" s="237" t="str">
        <f t="shared" si="110"/>
        <v>El señalamiento es regular en cuanto a cantidad y ubicación, siendo notable la falta de algunas señales de precaución y de guía.</v>
      </c>
      <c r="BW226" s="231">
        <v>5</v>
      </c>
      <c r="BX226" s="237" t="str">
        <f t="shared" si="111"/>
        <v>Todas las alcantarillas y cunetas están bastante limpias y funcionan debidamente.</v>
      </c>
      <c r="BY226" s="231">
        <v>5</v>
      </c>
      <c r="BZ226" s="237" t="str">
        <f t="shared" si="112"/>
        <v>Superficie lisa, sin baches ni irregularidades notables.</v>
      </c>
      <c r="CA226" s="231">
        <v>5</v>
      </c>
      <c r="CB226" s="237" t="str">
        <f t="shared" si="113"/>
        <v>No existen evidencias de fallas en la estructura del pavimento, con la posible excepción de algunas en la superficie de ruedo.</v>
      </c>
      <c r="CC226" s="231">
        <f t="shared" si="114"/>
        <v>0</v>
      </c>
      <c r="CD226" s="229" t="s">
        <v>1710</v>
      </c>
      <c r="CE226" s="229" t="s">
        <v>967</v>
      </c>
      <c r="CF226" s="270" t="s">
        <v>1711</v>
      </c>
    </row>
    <row r="227" spans="1:84" ht="69.95" customHeight="1" thickBot="1" x14ac:dyDescent="0.2">
      <c r="A227" s="217"/>
      <c r="B227" s="269">
        <v>19048</v>
      </c>
      <c r="C227" s="231">
        <v>1</v>
      </c>
      <c r="D227" s="231">
        <v>1</v>
      </c>
      <c r="E227" s="232">
        <v>8</v>
      </c>
      <c r="F227" s="231"/>
      <c r="G227" s="231">
        <v>205</v>
      </c>
      <c r="H227" s="230" t="str">
        <f t="shared" si="115"/>
        <v>Secundaria</v>
      </c>
      <c r="I227" s="230">
        <v>3</v>
      </c>
      <c r="J227" s="229" t="str">
        <f t="shared" si="97"/>
        <v>Conectores de Integración Territorial</v>
      </c>
      <c r="K227" s="260">
        <f t="shared" si="98"/>
        <v>3.25</v>
      </c>
      <c r="L227" s="234">
        <f>K227</f>
        <v>3.25</v>
      </c>
      <c r="M227" s="233"/>
      <c r="N227" s="233"/>
      <c r="O227" s="233"/>
      <c r="P227" s="260">
        <f t="shared" si="99"/>
        <v>0</v>
      </c>
      <c r="Q227" s="233">
        <v>0.80500000000000005</v>
      </c>
      <c r="R227" s="233">
        <v>1.5449999999999999</v>
      </c>
      <c r="S227" s="233">
        <v>0.9</v>
      </c>
      <c r="T227" s="260">
        <f t="shared" si="100"/>
        <v>3.25</v>
      </c>
      <c r="U227" s="233"/>
      <c r="V227" s="233"/>
      <c r="W227" s="233"/>
      <c r="X227" s="233">
        <f t="shared" si="101"/>
        <v>0</v>
      </c>
      <c r="Y227" s="233"/>
      <c r="Z227" s="233"/>
      <c r="AA227" s="233"/>
      <c r="AB227" s="233">
        <f t="shared" si="102"/>
        <v>0</v>
      </c>
      <c r="AC227" s="233">
        <f t="shared" si="119"/>
        <v>3.25</v>
      </c>
      <c r="AD227" s="233"/>
      <c r="AE227" s="233"/>
      <c r="AF227" s="233"/>
      <c r="AG227" s="233">
        <f t="shared" si="117"/>
        <v>0</v>
      </c>
      <c r="AH227" s="233"/>
      <c r="AI227" s="233"/>
      <c r="AJ227" s="233"/>
      <c r="AK227" s="233">
        <f t="shared" si="118"/>
        <v>0</v>
      </c>
      <c r="AL227" s="233"/>
      <c r="AM227" s="233"/>
      <c r="AN227" s="233"/>
      <c r="AO227" s="233">
        <f t="shared" si="103"/>
        <v>0</v>
      </c>
      <c r="AP227" s="233"/>
      <c r="AQ227" s="233"/>
      <c r="AR227" s="233"/>
      <c r="AS227" s="339">
        <f t="shared" si="104"/>
        <v>0</v>
      </c>
      <c r="AT227" s="233"/>
      <c r="AU227" s="233"/>
      <c r="AV227" s="233"/>
      <c r="AW227" s="260">
        <f t="shared" si="105"/>
        <v>0</v>
      </c>
      <c r="AX227" s="235" t="s">
        <v>1712</v>
      </c>
      <c r="AY227" s="236" t="s">
        <v>193</v>
      </c>
      <c r="AZ227" s="236" t="s">
        <v>777</v>
      </c>
      <c r="BA227" s="236" t="s">
        <v>1713</v>
      </c>
      <c r="BB227" s="231">
        <v>0</v>
      </c>
      <c r="BC227" s="231">
        <v>3</v>
      </c>
      <c r="BD227" s="237" t="str">
        <f t="shared" si="106"/>
        <v>Muy Ondulado (Pendientes naturales del terreno entre 15 y 25%)</v>
      </c>
      <c r="BE227" s="231">
        <v>1</v>
      </c>
      <c r="BF227" s="237" t="str">
        <f>VLOOKUP(BE227,'Códigos 2'!$A$1:$B$12,2,FALSE)</f>
        <v xml:space="preserve"> Carpeta Asfáltica (CA)</v>
      </c>
      <c r="BG227" s="238">
        <v>3</v>
      </c>
      <c r="BH227" s="239">
        <v>10.5</v>
      </c>
      <c r="BI227" s="231">
        <v>0</v>
      </c>
      <c r="BJ227" s="231" t="str">
        <f t="shared" si="107"/>
        <v>No existe</v>
      </c>
      <c r="BK227" s="240">
        <v>0</v>
      </c>
      <c r="BL227" s="231">
        <v>40</v>
      </c>
      <c r="BM227" s="231"/>
      <c r="BN227" s="231">
        <v>4</v>
      </c>
      <c r="BO227" s="237" t="str">
        <f t="shared" si="108"/>
        <v>Alineamiento con algunas curvas que exigen una reducción significativa en la velocidad promedio de circulación.</v>
      </c>
      <c r="BP227" s="231">
        <v>2</v>
      </c>
      <c r="BQ227" s="237" t="str">
        <f t="shared" si="109"/>
        <v>Pendientes sostenidas entre 5 y 8% sobre una buena parte del tramo, condición que afecta en forma marcada la velocidad de recorrido y, cuando hay bastante tránsito, provoca frecuentes colas de vehículos detrás de los vehículos pesados.</v>
      </c>
      <c r="BR227" s="231">
        <v>2</v>
      </c>
      <c r="BS227" s="231">
        <v>0</v>
      </c>
      <c r="BT227" s="237" t="b">
        <f t="shared" si="116"/>
        <v>0</v>
      </c>
      <c r="BU227" s="231">
        <v>4</v>
      </c>
      <c r="BV227" s="237" t="str">
        <f t="shared" si="110"/>
        <v>El señalamiento es bastante completo, faltando solamente algunas señales de guía para los usuarios que no conocen la ruta.</v>
      </c>
      <c r="BW227" s="231">
        <v>5</v>
      </c>
      <c r="BX227" s="237" t="str">
        <f t="shared" si="111"/>
        <v>Todas las alcantarillas y cunetas están bastante limpias y funcionan debidamente.</v>
      </c>
      <c r="BY227" s="231">
        <v>3</v>
      </c>
      <c r="BZ227" s="237" t="str">
        <f t="shared" si="112"/>
        <v>Superficie con frecuentes baches o irregularidades .</v>
      </c>
      <c r="CA227" s="231">
        <v>5</v>
      </c>
      <c r="CB227" s="237" t="str">
        <f t="shared" si="113"/>
        <v>No existen evidencias de fallas en la estructura del pavimento, con la posible excepción de algunas en la superficie de ruedo.</v>
      </c>
      <c r="CC227" s="231">
        <f t="shared" si="114"/>
        <v>0</v>
      </c>
      <c r="CD227" s="229" t="s">
        <v>1714</v>
      </c>
      <c r="CE227" s="229" t="s">
        <v>1674</v>
      </c>
      <c r="CF227" s="270" t="s">
        <v>1715</v>
      </c>
    </row>
    <row r="228" spans="1:84" ht="69.95" customHeight="1" thickBot="1" x14ac:dyDescent="0.2">
      <c r="A228" s="217"/>
      <c r="B228" s="269">
        <v>19049</v>
      </c>
      <c r="C228" s="231">
        <v>1</v>
      </c>
      <c r="D228" s="231">
        <v>1</v>
      </c>
      <c r="E228" s="232">
        <v>3</v>
      </c>
      <c r="F228" s="231">
        <v>1</v>
      </c>
      <c r="G228" s="231">
        <v>207</v>
      </c>
      <c r="H228" s="230" t="str">
        <f t="shared" si="115"/>
        <v>Secundaria</v>
      </c>
      <c r="I228" s="230">
        <v>2</v>
      </c>
      <c r="J228" s="229" t="str">
        <f t="shared" si="97"/>
        <v>Distribuidores Regionales</v>
      </c>
      <c r="K228" s="260">
        <f t="shared" si="98"/>
        <v>0.81499999999999995</v>
      </c>
      <c r="L228" s="234">
        <f>K228</f>
        <v>0.81499999999999995</v>
      </c>
      <c r="M228" s="233"/>
      <c r="N228" s="233"/>
      <c r="O228" s="233"/>
      <c r="P228" s="260">
        <f t="shared" si="99"/>
        <v>0</v>
      </c>
      <c r="Q228" s="233">
        <v>0.81499999999999995</v>
      </c>
      <c r="R228" s="233"/>
      <c r="S228" s="233"/>
      <c r="T228" s="260">
        <f t="shared" si="100"/>
        <v>0.81499999999999995</v>
      </c>
      <c r="U228" s="233"/>
      <c r="V228" s="233"/>
      <c r="W228" s="233"/>
      <c r="X228" s="233">
        <f t="shared" si="101"/>
        <v>0</v>
      </c>
      <c r="Y228" s="233"/>
      <c r="Z228" s="233"/>
      <c r="AA228" s="233"/>
      <c r="AB228" s="233">
        <f t="shared" si="102"/>
        <v>0</v>
      </c>
      <c r="AC228" s="233">
        <f t="shared" si="119"/>
        <v>0.81499999999999995</v>
      </c>
      <c r="AD228" s="233"/>
      <c r="AE228" s="233"/>
      <c r="AF228" s="233"/>
      <c r="AG228" s="233">
        <f t="shared" si="117"/>
        <v>0</v>
      </c>
      <c r="AH228" s="233"/>
      <c r="AI228" s="233"/>
      <c r="AJ228" s="233"/>
      <c r="AK228" s="233">
        <f t="shared" si="118"/>
        <v>0</v>
      </c>
      <c r="AL228" s="233"/>
      <c r="AM228" s="233"/>
      <c r="AN228" s="233"/>
      <c r="AO228" s="233">
        <f t="shared" si="103"/>
        <v>0</v>
      </c>
      <c r="AP228" s="233"/>
      <c r="AQ228" s="233"/>
      <c r="AR228" s="233"/>
      <c r="AS228" s="339">
        <f t="shared" si="104"/>
        <v>0</v>
      </c>
      <c r="AT228" s="233"/>
      <c r="AU228" s="233"/>
      <c r="AV228" s="233"/>
      <c r="AW228" s="260">
        <f t="shared" si="105"/>
        <v>0</v>
      </c>
      <c r="AX228" s="235" t="s">
        <v>1728</v>
      </c>
      <c r="AY228" s="236" t="s">
        <v>1729</v>
      </c>
      <c r="AZ228" s="236" t="s">
        <v>379</v>
      </c>
      <c r="BA228" s="229" t="s">
        <v>1730</v>
      </c>
      <c r="BB228" s="231">
        <v>0</v>
      </c>
      <c r="BC228" s="231">
        <v>1</v>
      </c>
      <c r="BD228" s="237" t="str">
        <f t="shared" si="106"/>
        <v>Llano (Pendientes naturales del terreno entre 0 y 5%)</v>
      </c>
      <c r="BE228" s="231">
        <v>1</v>
      </c>
      <c r="BF228" s="237" t="str">
        <f>VLOOKUP(BE228,'Códigos 2'!$A$1:$B$12,2,FALSE)</f>
        <v xml:space="preserve"> Carpeta Asfáltica (CA)</v>
      </c>
      <c r="BG228" s="238">
        <v>2</v>
      </c>
      <c r="BH228" s="239">
        <v>9.6</v>
      </c>
      <c r="BI228" s="231">
        <v>0</v>
      </c>
      <c r="BJ228" s="231" t="str">
        <f t="shared" si="107"/>
        <v>No existe</v>
      </c>
      <c r="BK228" s="240">
        <v>0</v>
      </c>
      <c r="BL228" s="231">
        <v>40</v>
      </c>
      <c r="BM228" s="231"/>
      <c r="BN228" s="231">
        <v>4</v>
      </c>
      <c r="BO228" s="237" t="str">
        <f t="shared" si="108"/>
        <v>Alineamiento con algunas curvas que exigen una reducción significativa en la velocidad promedio de circulación.</v>
      </c>
      <c r="BP228" s="231">
        <v>4</v>
      </c>
      <c r="BQ228" s="237" t="str">
        <f t="shared" si="109"/>
        <v>Pendientes generalmente menores del 3% pero con algunas cuestas de corta longitud de hasta el 5%.</v>
      </c>
      <c r="BR228" s="231">
        <v>2</v>
      </c>
      <c r="BS228" s="231">
        <v>0</v>
      </c>
      <c r="BT228" s="237" t="b">
        <f t="shared" si="116"/>
        <v>0</v>
      </c>
      <c r="BU228" s="231">
        <v>5</v>
      </c>
      <c r="BV228" s="237" t="str">
        <f t="shared" si="110"/>
        <v xml:space="preserve">Las señales son completamente adecuadas en número y ubicación, </v>
      </c>
      <c r="BW228" s="231">
        <v>5</v>
      </c>
      <c r="BX228" s="237" t="str">
        <f t="shared" si="111"/>
        <v>Todas las alcantarillas y cunetas están bastante limpias y funcionan debidamente.</v>
      </c>
      <c r="BY228" s="231">
        <v>5</v>
      </c>
      <c r="BZ228" s="237" t="str">
        <f t="shared" si="112"/>
        <v>Superficie lisa, sin baches ni irregularidades notables.</v>
      </c>
      <c r="CA228" s="231">
        <v>5</v>
      </c>
      <c r="CB228" s="237" t="str">
        <f t="shared" si="113"/>
        <v>No existen evidencias de fallas en la estructura del pavimento, con la posible excepción de algunas en la superficie de ruedo.</v>
      </c>
      <c r="CC228" s="231">
        <f t="shared" si="114"/>
        <v>0</v>
      </c>
      <c r="CD228" s="229" t="s">
        <v>1731</v>
      </c>
      <c r="CE228" s="229" t="s">
        <v>967</v>
      </c>
      <c r="CF228" s="270" t="s">
        <v>1732</v>
      </c>
    </row>
    <row r="229" spans="1:84" ht="69.95" customHeight="1" thickBot="1" x14ac:dyDescent="0.2">
      <c r="A229" s="217"/>
      <c r="B229" s="269">
        <v>19050</v>
      </c>
      <c r="C229" s="231">
        <v>1</v>
      </c>
      <c r="D229" s="231">
        <v>1</v>
      </c>
      <c r="E229" s="232">
        <v>1</v>
      </c>
      <c r="F229" s="231">
        <v>6</v>
      </c>
      <c r="G229" s="231">
        <v>207</v>
      </c>
      <c r="H229" s="230" t="str">
        <f t="shared" si="115"/>
        <v>Secundaria</v>
      </c>
      <c r="I229" s="230">
        <v>3</v>
      </c>
      <c r="J229" s="229" t="str">
        <f t="shared" si="97"/>
        <v>Conectores de Integración Territorial</v>
      </c>
      <c r="K229" s="260">
        <f t="shared" si="98"/>
        <v>1.0550000000000002</v>
      </c>
      <c r="L229" s="234">
        <f>L228+K229</f>
        <v>1.87</v>
      </c>
      <c r="M229" s="233"/>
      <c r="N229" s="233"/>
      <c r="O229" s="233"/>
      <c r="P229" s="260">
        <f t="shared" si="99"/>
        <v>0</v>
      </c>
      <c r="Q229" s="233">
        <v>0.495</v>
      </c>
      <c r="R229" s="233">
        <v>0.56000000000000005</v>
      </c>
      <c r="S229" s="233"/>
      <c r="T229" s="260">
        <f t="shared" si="100"/>
        <v>1.0550000000000002</v>
      </c>
      <c r="U229" s="233"/>
      <c r="V229" s="233"/>
      <c r="W229" s="233"/>
      <c r="X229" s="233">
        <f t="shared" si="101"/>
        <v>0</v>
      </c>
      <c r="Y229" s="233"/>
      <c r="Z229" s="233"/>
      <c r="AA229" s="233"/>
      <c r="AB229" s="233">
        <f t="shared" si="102"/>
        <v>0</v>
      </c>
      <c r="AC229" s="233">
        <f t="shared" si="119"/>
        <v>1.0550000000000002</v>
      </c>
      <c r="AD229" s="233"/>
      <c r="AE229" s="233"/>
      <c r="AF229" s="233"/>
      <c r="AG229" s="233">
        <f t="shared" si="117"/>
        <v>0</v>
      </c>
      <c r="AH229" s="233"/>
      <c r="AI229" s="233"/>
      <c r="AJ229" s="233"/>
      <c r="AK229" s="233">
        <f t="shared" si="118"/>
        <v>0</v>
      </c>
      <c r="AL229" s="233"/>
      <c r="AM229" s="233"/>
      <c r="AN229" s="233"/>
      <c r="AO229" s="233">
        <f t="shared" si="103"/>
        <v>0</v>
      </c>
      <c r="AP229" s="233"/>
      <c r="AQ229" s="233"/>
      <c r="AR229" s="233"/>
      <c r="AS229" s="339">
        <f t="shared" si="104"/>
        <v>0</v>
      </c>
      <c r="AT229" s="233"/>
      <c r="AU229" s="233"/>
      <c r="AV229" s="233"/>
      <c r="AW229" s="260">
        <f t="shared" si="105"/>
        <v>0</v>
      </c>
      <c r="AX229" s="235" t="s">
        <v>1733</v>
      </c>
      <c r="AY229" s="236" t="s">
        <v>1729</v>
      </c>
      <c r="AZ229" s="236" t="s">
        <v>379</v>
      </c>
      <c r="BA229" s="229" t="s">
        <v>1734</v>
      </c>
      <c r="BB229" s="231">
        <v>0</v>
      </c>
      <c r="BC229" s="231">
        <v>1</v>
      </c>
      <c r="BD229" s="237" t="str">
        <f t="shared" si="106"/>
        <v>Llano (Pendientes naturales del terreno entre 0 y 5%)</v>
      </c>
      <c r="BE229" s="231">
        <v>1</v>
      </c>
      <c r="BF229" s="237" t="str">
        <f>VLOOKUP(BE229,'Códigos 2'!$A$1:$B$12,2,FALSE)</f>
        <v xml:space="preserve"> Carpeta Asfáltica (CA)</v>
      </c>
      <c r="BG229" s="238">
        <v>4</v>
      </c>
      <c r="BH229" s="239">
        <v>12.5</v>
      </c>
      <c r="BI229" s="231">
        <v>0</v>
      </c>
      <c r="BJ229" s="231" t="str">
        <f t="shared" si="107"/>
        <v>No existe</v>
      </c>
      <c r="BK229" s="240">
        <v>0</v>
      </c>
      <c r="BL229" s="231">
        <v>40</v>
      </c>
      <c r="BM229" s="231"/>
      <c r="BN229" s="231">
        <v>5</v>
      </c>
      <c r="BO229" s="237" t="str">
        <f t="shared" si="108"/>
        <v>Alineamiento recto o con curvas tan suaves que no exigen una reducción significativa en la velocidad promedio normal de recorrido.</v>
      </c>
      <c r="BP229" s="231">
        <v>3</v>
      </c>
      <c r="BQ229" s="237" t="str">
        <f t="shared" si="109"/>
        <v>Pendientes generalmente entre 3 y 6%, pero con una rasante ondulada y, consecuentemente, con tramos cortos de subida fuerte.</v>
      </c>
      <c r="BR229" s="231">
        <v>2</v>
      </c>
      <c r="BS229" s="231">
        <v>0</v>
      </c>
      <c r="BT229" s="237" t="b">
        <f t="shared" si="116"/>
        <v>0</v>
      </c>
      <c r="BU229" s="231">
        <v>5</v>
      </c>
      <c r="BV229" s="237" t="str">
        <f t="shared" si="110"/>
        <v xml:space="preserve">Las señales son completamente adecuadas en número y ubicación, </v>
      </c>
      <c r="BW229" s="231">
        <v>5</v>
      </c>
      <c r="BX229" s="237" t="str">
        <f t="shared" si="111"/>
        <v>Todas las alcantarillas y cunetas están bastante limpias y funcionan debidamente.</v>
      </c>
      <c r="BY229" s="231">
        <v>3</v>
      </c>
      <c r="BZ229" s="237" t="str">
        <f t="shared" si="112"/>
        <v>Superficie con frecuentes baches o irregularidades .</v>
      </c>
      <c r="CA229" s="231">
        <v>5</v>
      </c>
      <c r="CB229" s="237" t="str">
        <f t="shared" si="113"/>
        <v>No existen evidencias de fallas en la estructura del pavimento, con la posible excepción de algunas en la superficie de ruedo.</v>
      </c>
      <c r="CC229" s="231">
        <f t="shared" si="114"/>
        <v>0</v>
      </c>
      <c r="CD229" s="229"/>
      <c r="CE229" s="229"/>
      <c r="CF229" s="270"/>
    </row>
    <row r="230" spans="1:84" ht="69.95" customHeight="1" thickBot="1" x14ac:dyDescent="0.2">
      <c r="A230" s="217"/>
      <c r="B230" s="269">
        <v>19052</v>
      </c>
      <c r="C230" s="231">
        <v>1</v>
      </c>
      <c r="D230" s="231">
        <v>1</v>
      </c>
      <c r="E230" s="232">
        <v>1</v>
      </c>
      <c r="F230" s="231">
        <v>4</v>
      </c>
      <c r="G230" s="231">
        <v>209</v>
      </c>
      <c r="H230" s="230" t="str">
        <f t="shared" si="115"/>
        <v>Secundaria</v>
      </c>
      <c r="I230" s="230">
        <v>4</v>
      </c>
      <c r="J230" s="229" t="str">
        <f t="shared" si="97"/>
        <v>Red Básica de Accesso</v>
      </c>
      <c r="K230" s="260">
        <f t="shared" si="98"/>
        <v>1.34</v>
      </c>
      <c r="L230" s="234">
        <f>K230</f>
        <v>1.34</v>
      </c>
      <c r="M230" s="233"/>
      <c r="N230" s="233"/>
      <c r="O230" s="233"/>
      <c r="P230" s="260">
        <f t="shared" si="99"/>
        <v>0</v>
      </c>
      <c r="Q230" s="233">
        <v>1.05</v>
      </c>
      <c r="R230" s="233">
        <v>0.14499999999999999</v>
      </c>
      <c r="S230" s="233">
        <v>0.14499999999999999</v>
      </c>
      <c r="T230" s="260">
        <f t="shared" si="100"/>
        <v>1.34</v>
      </c>
      <c r="U230" s="233"/>
      <c r="V230" s="233"/>
      <c r="W230" s="233"/>
      <c r="X230" s="233">
        <f t="shared" si="101"/>
        <v>0</v>
      </c>
      <c r="Y230" s="233"/>
      <c r="Z230" s="233"/>
      <c r="AA230" s="233"/>
      <c r="AB230" s="233">
        <f t="shared" si="102"/>
        <v>0</v>
      </c>
      <c r="AC230" s="233">
        <f t="shared" si="119"/>
        <v>1.34</v>
      </c>
      <c r="AD230" s="233"/>
      <c r="AE230" s="233"/>
      <c r="AF230" s="233"/>
      <c r="AG230" s="233">
        <f t="shared" si="117"/>
        <v>0</v>
      </c>
      <c r="AH230" s="233"/>
      <c r="AI230" s="233"/>
      <c r="AJ230" s="233"/>
      <c r="AK230" s="233">
        <f t="shared" si="118"/>
        <v>0</v>
      </c>
      <c r="AL230" s="233"/>
      <c r="AM230" s="233"/>
      <c r="AN230" s="233"/>
      <c r="AO230" s="233">
        <f t="shared" si="103"/>
        <v>0</v>
      </c>
      <c r="AP230" s="233"/>
      <c r="AQ230" s="233"/>
      <c r="AR230" s="233"/>
      <c r="AS230" s="339">
        <f t="shared" si="104"/>
        <v>0</v>
      </c>
      <c r="AT230" s="233"/>
      <c r="AU230" s="233"/>
      <c r="AV230" s="233"/>
      <c r="AW230" s="260">
        <f t="shared" si="105"/>
        <v>0</v>
      </c>
      <c r="AX230" s="235" t="s">
        <v>1735</v>
      </c>
      <c r="AY230" s="236" t="s">
        <v>1720</v>
      </c>
      <c r="AZ230" s="236" t="s">
        <v>193</v>
      </c>
      <c r="BA230" s="229" t="s">
        <v>1736</v>
      </c>
      <c r="BB230" s="231">
        <v>0</v>
      </c>
      <c r="BC230" s="231">
        <v>1</v>
      </c>
      <c r="BD230" s="237" t="str">
        <f t="shared" si="106"/>
        <v>Llano (Pendientes naturales del terreno entre 0 y 5%)</v>
      </c>
      <c r="BE230" s="231">
        <v>1</v>
      </c>
      <c r="BF230" s="237" t="str">
        <f>VLOOKUP(BE230,'Códigos 2'!$A$1:$B$12,2,FALSE)</f>
        <v xml:space="preserve"> Carpeta Asfáltica (CA)</v>
      </c>
      <c r="BG230" s="238">
        <v>4</v>
      </c>
      <c r="BH230" s="239">
        <v>15.5</v>
      </c>
      <c r="BI230" s="231">
        <v>0</v>
      </c>
      <c r="BJ230" s="231" t="str">
        <f t="shared" si="107"/>
        <v>No existe</v>
      </c>
      <c r="BK230" s="240">
        <v>0</v>
      </c>
      <c r="BL230" s="231">
        <v>40</v>
      </c>
      <c r="BM230" s="231"/>
      <c r="BN230" s="231">
        <v>4</v>
      </c>
      <c r="BO230" s="237" t="str">
        <f t="shared" si="108"/>
        <v>Alineamiento con algunas curvas que exigen una reducción significativa en la velocidad promedio de circulación.</v>
      </c>
      <c r="BP230" s="231">
        <v>4</v>
      </c>
      <c r="BQ230" s="237" t="str">
        <f t="shared" si="109"/>
        <v>Pendientes generalmente menores del 3% pero con algunas cuestas de corta longitud de hasta el 5%.</v>
      </c>
      <c r="BR230" s="231">
        <v>2</v>
      </c>
      <c r="BS230" s="231">
        <v>0</v>
      </c>
      <c r="BT230" s="237" t="b">
        <f t="shared" si="116"/>
        <v>0</v>
      </c>
      <c r="BU230" s="231">
        <v>5</v>
      </c>
      <c r="BV230" s="237" t="str">
        <f t="shared" si="110"/>
        <v xml:space="preserve">Las señales son completamente adecuadas en número y ubicación, </v>
      </c>
      <c r="BW230" s="231">
        <v>5</v>
      </c>
      <c r="BX230" s="237" t="str">
        <f t="shared" si="111"/>
        <v>Todas las alcantarillas y cunetas están bastante limpias y funcionan debidamente.</v>
      </c>
      <c r="BY230" s="231">
        <v>5</v>
      </c>
      <c r="BZ230" s="237" t="str">
        <f t="shared" si="112"/>
        <v>Superficie lisa, sin baches ni irregularidades notables.</v>
      </c>
      <c r="CA230" s="231">
        <v>5</v>
      </c>
      <c r="CB230" s="237" t="str">
        <f t="shared" si="113"/>
        <v>No existen evidencias de fallas en la estructura del pavimento, con la posible excepción de algunas en la superficie de ruedo.</v>
      </c>
      <c r="CC230" s="231">
        <f t="shared" si="114"/>
        <v>0</v>
      </c>
      <c r="CD230" s="229" t="s">
        <v>1737</v>
      </c>
      <c r="CE230" s="229" t="s">
        <v>967</v>
      </c>
      <c r="CF230" s="270" t="s">
        <v>1738</v>
      </c>
    </row>
    <row r="231" spans="1:84" ht="69.95" customHeight="1" thickBot="1" x14ac:dyDescent="0.2">
      <c r="A231" s="217"/>
      <c r="B231" s="269">
        <v>19053</v>
      </c>
      <c r="C231" s="231">
        <v>1</v>
      </c>
      <c r="D231" s="231">
        <v>1</v>
      </c>
      <c r="E231" s="232">
        <v>1</v>
      </c>
      <c r="F231" s="231">
        <v>6</v>
      </c>
      <c r="G231" s="231">
        <v>209</v>
      </c>
      <c r="H231" s="230" t="str">
        <f t="shared" si="115"/>
        <v>Secundaria</v>
      </c>
      <c r="I231" s="230">
        <v>2</v>
      </c>
      <c r="J231" s="229" t="str">
        <f t="shared" si="97"/>
        <v>Distribuidores Regionales</v>
      </c>
      <c r="K231" s="260">
        <f t="shared" si="98"/>
        <v>0.96499999999999997</v>
      </c>
      <c r="L231" s="234">
        <f>L230+K231</f>
        <v>2.3050000000000002</v>
      </c>
      <c r="M231" s="233"/>
      <c r="N231" s="233"/>
      <c r="O231" s="233"/>
      <c r="P231" s="260">
        <f t="shared" si="99"/>
        <v>0</v>
      </c>
      <c r="Q231" s="233">
        <v>0.96499999999999997</v>
      </c>
      <c r="R231" s="233"/>
      <c r="S231" s="233"/>
      <c r="T231" s="260">
        <f t="shared" si="100"/>
        <v>0.96499999999999997</v>
      </c>
      <c r="U231" s="233"/>
      <c r="V231" s="233"/>
      <c r="W231" s="233"/>
      <c r="X231" s="233">
        <f t="shared" si="101"/>
        <v>0</v>
      </c>
      <c r="Y231" s="233"/>
      <c r="Z231" s="233"/>
      <c r="AA231" s="233"/>
      <c r="AB231" s="233">
        <f t="shared" si="102"/>
        <v>0</v>
      </c>
      <c r="AC231" s="233">
        <f t="shared" si="119"/>
        <v>0.96499999999999997</v>
      </c>
      <c r="AD231" s="233"/>
      <c r="AE231" s="233"/>
      <c r="AF231" s="233"/>
      <c r="AG231" s="233">
        <f t="shared" si="117"/>
        <v>0</v>
      </c>
      <c r="AH231" s="233"/>
      <c r="AI231" s="233"/>
      <c r="AJ231" s="233"/>
      <c r="AK231" s="233">
        <f t="shared" si="118"/>
        <v>0</v>
      </c>
      <c r="AL231" s="233"/>
      <c r="AM231" s="233"/>
      <c r="AN231" s="233"/>
      <c r="AO231" s="233">
        <f t="shared" si="103"/>
        <v>0</v>
      </c>
      <c r="AP231" s="233"/>
      <c r="AQ231" s="233"/>
      <c r="AR231" s="233"/>
      <c r="AS231" s="339">
        <f t="shared" si="104"/>
        <v>0</v>
      </c>
      <c r="AT231" s="233"/>
      <c r="AU231" s="233"/>
      <c r="AV231" s="233"/>
      <c r="AW231" s="260">
        <f t="shared" si="105"/>
        <v>0</v>
      </c>
      <c r="AX231" s="235" t="s">
        <v>1739</v>
      </c>
      <c r="AY231" s="236" t="s">
        <v>822</v>
      </c>
      <c r="AZ231" s="236" t="s">
        <v>193</v>
      </c>
      <c r="BA231" s="229" t="s">
        <v>1740</v>
      </c>
      <c r="BB231" s="231">
        <v>0</v>
      </c>
      <c r="BC231" s="231">
        <v>1</v>
      </c>
      <c r="BD231" s="237" t="str">
        <f t="shared" si="106"/>
        <v>Llano (Pendientes naturales del terreno entre 0 y 5%)</v>
      </c>
      <c r="BE231" s="231">
        <v>1</v>
      </c>
      <c r="BF231" s="237" t="str">
        <f>VLOOKUP(BE231,'Códigos 2'!$A$1:$B$12,2,FALSE)</f>
        <v xml:space="preserve"> Carpeta Asfáltica (CA)</v>
      </c>
      <c r="BG231" s="238">
        <v>4</v>
      </c>
      <c r="BH231" s="239">
        <v>13.4</v>
      </c>
      <c r="BI231" s="231">
        <v>0</v>
      </c>
      <c r="BJ231" s="231" t="str">
        <f t="shared" si="107"/>
        <v>No existe</v>
      </c>
      <c r="BK231" s="240">
        <v>0</v>
      </c>
      <c r="BL231" s="231">
        <v>45</v>
      </c>
      <c r="BM231" s="231"/>
      <c r="BN231" s="231">
        <v>4</v>
      </c>
      <c r="BO231" s="237" t="str">
        <f t="shared" si="108"/>
        <v>Alineamiento con algunas curvas que exigen una reducción significativa en la velocidad promedio de circulación.</v>
      </c>
      <c r="BP231" s="231">
        <v>4</v>
      </c>
      <c r="BQ231" s="237" t="str">
        <f t="shared" si="109"/>
        <v>Pendientes generalmente menores del 3% pero con algunas cuestas de corta longitud de hasta el 5%.</v>
      </c>
      <c r="BR231" s="231">
        <v>2</v>
      </c>
      <c r="BS231" s="231">
        <v>0</v>
      </c>
      <c r="BT231" s="237" t="b">
        <f t="shared" si="116"/>
        <v>0</v>
      </c>
      <c r="BU231" s="231">
        <v>5</v>
      </c>
      <c r="BV231" s="237" t="str">
        <f t="shared" si="110"/>
        <v xml:space="preserve">Las señales son completamente adecuadas en número y ubicación, </v>
      </c>
      <c r="BW231" s="231">
        <v>5</v>
      </c>
      <c r="BX231" s="237" t="str">
        <f t="shared" si="111"/>
        <v>Todas las alcantarillas y cunetas están bastante limpias y funcionan debidamente.</v>
      </c>
      <c r="BY231" s="231">
        <v>5</v>
      </c>
      <c r="BZ231" s="237" t="str">
        <f t="shared" si="112"/>
        <v>Superficie lisa, sin baches ni irregularidades notables.</v>
      </c>
      <c r="CA231" s="231">
        <v>5</v>
      </c>
      <c r="CB231" s="237" t="str">
        <f t="shared" si="113"/>
        <v>No existen evidencias de fallas en la estructura del pavimento, con la posible excepción de algunas en la superficie de ruedo.</v>
      </c>
      <c r="CC231" s="231">
        <f t="shared" si="114"/>
        <v>0</v>
      </c>
      <c r="CD231" s="229" t="s">
        <v>1741</v>
      </c>
      <c r="CE231" s="229" t="s">
        <v>967</v>
      </c>
      <c r="CF231" s="270" t="s">
        <v>1742</v>
      </c>
    </row>
    <row r="232" spans="1:84" ht="69.95" customHeight="1" thickBot="1" x14ac:dyDescent="0.2">
      <c r="A232" s="217"/>
      <c r="B232" s="269">
        <v>19054</v>
      </c>
      <c r="C232" s="231">
        <v>1</v>
      </c>
      <c r="D232" s="231">
        <v>1</v>
      </c>
      <c r="E232" s="232">
        <v>3</v>
      </c>
      <c r="F232" s="231">
        <v>5</v>
      </c>
      <c r="G232" s="231">
        <v>210</v>
      </c>
      <c r="H232" s="230" t="str">
        <f t="shared" si="115"/>
        <v>Secundaria</v>
      </c>
      <c r="I232" s="230">
        <v>2</v>
      </c>
      <c r="J232" s="229" t="str">
        <f t="shared" si="97"/>
        <v>Distribuidores Regionales</v>
      </c>
      <c r="K232" s="260">
        <f t="shared" si="98"/>
        <v>2.105</v>
      </c>
      <c r="L232" s="234">
        <f>K232</f>
        <v>2.105</v>
      </c>
      <c r="M232" s="233"/>
      <c r="N232" s="233"/>
      <c r="O232" s="233"/>
      <c r="P232" s="260">
        <f t="shared" si="99"/>
        <v>0</v>
      </c>
      <c r="Q232" s="233">
        <v>2.105</v>
      </c>
      <c r="R232" s="233"/>
      <c r="S232" s="233"/>
      <c r="T232" s="260">
        <f t="shared" si="100"/>
        <v>2.105</v>
      </c>
      <c r="U232" s="233"/>
      <c r="V232" s="233"/>
      <c r="W232" s="233"/>
      <c r="X232" s="233">
        <f t="shared" si="101"/>
        <v>0</v>
      </c>
      <c r="Y232" s="233"/>
      <c r="Z232" s="233"/>
      <c r="AA232" s="233"/>
      <c r="AB232" s="233">
        <f t="shared" si="102"/>
        <v>0</v>
      </c>
      <c r="AC232" s="233">
        <f t="shared" si="119"/>
        <v>2.105</v>
      </c>
      <c r="AD232" s="233"/>
      <c r="AE232" s="233"/>
      <c r="AF232" s="233"/>
      <c r="AG232" s="233">
        <f t="shared" si="117"/>
        <v>0</v>
      </c>
      <c r="AH232" s="233"/>
      <c r="AI232" s="233"/>
      <c r="AJ232" s="233"/>
      <c r="AK232" s="233">
        <f t="shared" si="118"/>
        <v>0</v>
      </c>
      <c r="AL232" s="233"/>
      <c r="AM232" s="233"/>
      <c r="AN232" s="233"/>
      <c r="AO232" s="233">
        <f t="shared" si="103"/>
        <v>0</v>
      </c>
      <c r="AP232" s="233"/>
      <c r="AQ232" s="233"/>
      <c r="AR232" s="233"/>
      <c r="AS232" s="339">
        <f t="shared" si="104"/>
        <v>0</v>
      </c>
      <c r="AT232" s="233"/>
      <c r="AU232" s="233"/>
      <c r="AV232" s="233"/>
      <c r="AW232" s="260">
        <f t="shared" si="105"/>
        <v>0</v>
      </c>
      <c r="AX232" s="235" t="s">
        <v>1773</v>
      </c>
      <c r="AY232" s="236" t="s">
        <v>1409</v>
      </c>
      <c r="AZ232" s="236" t="s">
        <v>473</v>
      </c>
      <c r="BA232" s="236" t="s">
        <v>1774</v>
      </c>
      <c r="BB232" s="231">
        <v>0</v>
      </c>
      <c r="BC232" s="231">
        <v>1</v>
      </c>
      <c r="BD232" s="237" t="str">
        <f t="shared" si="106"/>
        <v>Llano (Pendientes naturales del terreno entre 0 y 5%)</v>
      </c>
      <c r="BE232" s="231">
        <v>1</v>
      </c>
      <c r="BF232" s="237" t="str">
        <f>VLOOKUP(BE232,'Códigos 2'!$A$1:$B$12,2,FALSE)</f>
        <v xml:space="preserve"> Carpeta Asfáltica (CA)</v>
      </c>
      <c r="BG232" s="238">
        <v>4</v>
      </c>
      <c r="BH232" s="239">
        <v>12.5</v>
      </c>
      <c r="BI232" s="231">
        <v>0</v>
      </c>
      <c r="BJ232" s="231" t="str">
        <f t="shared" si="107"/>
        <v>No existe</v>
      </c>
      <c r="BK232" s="240">
        <v>0</v>
      </c>
      <c r="BL232" s="231">
        <v>40</v>
      </c>
      <c r="BM232" s="231"/>
      <c r="BN232" s="231">
        <v>4</v>
      </c>
      <c r="BO232" s="237" t="str">
        <f t="shared" si="108"/>
        <v>Alineamiento con algunas curvas que exigen una reducción significativa en la velocidad promedio de circulación.</v>
      </c>
      <c r="BP232" s="231">
        <v>4</v>
      </c>
      <c r="BQ232" s="237" t="str">
        <f t="shared" si="109"/>
        <v>Pendientes generalmente menores del 3% pero con algunas cuestas de corta longitud de hasta el 5%.</v>
      </c>
      <c r="BR232" s="231">
        <v>1</v>
      </c>
      <c r="BS232" s="231">
        <v>0</v>
      </c>
      <c r="BT232" s="237" t="b">
        <f t="shared" si="116"/>
        <v>0</v>
      </c>
      <c r="BU232" s="231">
        <v>5</v>
      </c>
      <c r="BV232" s="237" t="str">
        <f t="shared" si="110"/>
        <v xml:space="preserve">Las señales son completamente adecuadas en número y ubicación, </v>
      </c>
      <c r="BW232" s="231">
        <v>5</v>
      </c>
      <c r="BX232" s="237" t="str">
        <f t="shared" si="111"/>
        <v>Todas las alcantarillas y cunetas están bastante limpias y funcionan debidamente.</v>
      </c>
      <c r="BY232" s="231">
        <v>5</v>
      </c>
      <c r="BZ232" s="237" t="str">
        <f t="shared" si="112"/>
        <v>Superficie lisa, sin baches ni irregularidades notables.</v>
      </c>
      <c r="CA232" s="231">
        <v>5</v>
      </c>
      <c r="CB232" s="237" t="str">
        <f t="shared" si="113"/>
        <v>No existen evidencias de fallas en la estructura del pavimento, con la posible excepción de algunas en la superficie de ruedo.</v>
      </c>
      <c r="CC232" s="231">
        <f t="shared" si="114"/>
        <v>0</v>
      </c>
      <c r="CD232" s="229" t="s">
        <v>1775</v>
      </c>
      <c r="CE232" s="229" t="s">
        <v>967</v>
      </c>
      <c r="CF232" s="270" t="s">
        <v>1776</v>
      </c>
    </row>
    <row r="233" spans="1:84" ht="69.95" customHeight="1" thickBot="1" x14ac:dyDescent="0.2">
      <c r="A233" s="217"/>
      <c r="B233" s="269">
        <v>19055</v>
      </c>
      <c r="C233" s="231">
        <v>1</v>
      </c>
      <c r="D233" s="231">
        <v>1</v>
      </c>
      <c r="E233" s="232" t="s">
        <v>162</v>
      </c>
      <c r="F233" s="231">
        <v>4</v>
      </c>
      <c r="G233" s="231">
        <v>210</v>
      </c>
      <c r="H233" s="230" t="str">
        <f t="shared" si="115"/>
        <v>Secundaria</v>
      </c>
      <c r="I233" s="230">
        <v>2</v>
      </c>
      <c r="J233" s="229" t="str">
        <f t="shared" si="97"/>
        <v>Distribuidores Regionales</v>
      </c>
      <c r="K233" s="260">
        <f t="shared" si="98"/>
        <v>1.895</v>
      </c>
      <c r="L233" s="234">
        <f>L232+K233</f>
        <v>4</v>
      </c>
      <c r="M233" s="233"/>
      <c r="N233" s="233"/>
      <c r="O233" s="233"/>
      <c r="P233" s="260">
        <f t="shared" si="99"/>
        <v>0</v>
      </c>
      <c r="Q233" s="233">
        <v>0.08</v>
      </c>
      <c r="R233" s="233"/>
      <c r="S233" s="233">
        <v>1.8149999999999999</v>
      </c>
      <c r="T233" s="260">
        <f t="shared" si="100"/>
        <v>1.895</v>
      </c>
      <c r="U233" s="233"/>
      <c r="V233" s="233"/>
      <c r="W233" s="233"/>
      <c r="X233" s="233">
        <f t="shared" si="101"/>
        <v>0</v>
      </c>
      <c r="Y233" s="233"/>
      <c r="Z233" s="233"/>
      <c r="AA233" s="233"/>
      <c r="AB233" s="233">
        <f t="shared" si="102"/>
        <v>0</v>
      </c>
      <c r="AC233" s="233">
        <f t="shared" si="119"/>
        <v>1.895</v>
      </c>
      <c r="AD233" s="233"/>
      <c r="AE233" s="233"/>
      <c r="AF233" s="233"/>
      <c r="AG233" s="233">
        <f t="shared" si="117"/>
        <v>0</v>
      </c>
      <c r="AH233" s="233"/>
      <c r="AI233" s="233"/>
      <c r="AJ233" s="233"/>
      <c r="AK233" s="233">
        <f t="shared" si="118"/>
        <v>0</v>
      </c>
      <c r="AL233" s="233"/>
      <c r="AM233" s="233"/>
      <c r="AN233" s="233"/>
      <c r="AO233" s="233">
        <f t="shared" si="103"/>
        <v>0</v>
      </c>
      <c r="AP233" s="233"/>
      <c r="AQ233" s="233"/>
      <c r="AR233" s="233"/>
      <c r="AS233" s="339">
        <f t="shared" si="104"/>
        <v>0</v>
      </c>
      <c r="AT233" s="233"/>
      <c r="AU233" s="233"/>
      <c r="AV233" s="233"/>
      <c r="AW233" s="260">
        <f t="shared" si="105"/>
        <v>0</v>
      </c>
      <c r="AX233" s="235" t="s">
        <v>1777</v>
      </c>
      <c r="AY233" s="236" t="s">
        <v>1409</v>
      </c>
      <c r="AZ233" s="236" t="s">
        <v>473</v>
      </c>
      <c r="BA233" s="236" t="s">
        <v>1778</v>
      </c>
      <c r="BB233" s="231">
        <v>1</v>
      </c>
      <c r="BC233" s="231">
        <v>2</v>
      </c>
      <c r="BD233" s="237" t="str">
        <f t="shared" si="106"/>
        <v>Algo Ondulado (Pendientes naturales del terreno entre 6 y 14%)</v>
      </c>
      <c r="BE233" s="231">
        <v>1</v>
      </c>
      <c r="BF233" s="237" t="str">
        <f>VLOOKUP(BE233,'Códigos 2'!$A$1:$B$12,2,FALSE)</f>
        <v xml:space="preserve"> Carpeta Asfáltica (CA)</v>
      </c>
      <c r="BG233" s="238">
        <v>2</v>
      </c>
      <c r="BH233" s="239">
        <v>8.8000000000000007</v>
      </c>
      <c r="BI233" s="231">
        <v>0</v>
      </c>
      <c r="BJ233" s="231" t="str">
        <f t="shared" si="107"/>
        <v>No existe</v>
      </c>
      <c r="BK233" s="240">
        <v>0</v>
      </c>
      <c r="BL233" s="231">
        <v>40</v>
      </c>
      <c r="BM233" s="231"/>
      <c r="BN233" s="231">
        <v>3</v>
      </c>
      <c r="BO233" s="237" t="str">
        <f t="shared" si="108"/>
        <v>Alineamiento algo sinuoso, pero con curvas cerradas que son aparentes y consistentes con las gradientes y las demás características del camino y del terreno que se atraviesa.</v>
      </c>
      <c r="BP233" s="231">
        <v>3</v>
      </c>
      <c r="BQ233" s="237" t="str">
        <f t="shared" si="109"/>
        <v>Pendientes generalmente entre 3 y 6%, pero con una rasante ondulada y, consecuentemente, con tramos cortos de subida fuerte.</v>
      </c>
      <c r="BR233" s="231">
        <v>1</v>
      </c>
      <c r="BS233" s="231">
        <v>0</v>
      </c>
      <c r="BT233" s="237" t="b">
        <f t="shared" si="116"/>
        <v>0</v>
      </c>
      <c r="BU233" s="231">
        <v>3</v>
      </c>
      <c r="BV233" s="237" t="str">
        <f t="shared" si="110"/>
        <v>El señalamiento es regular en cuanto a cantidad y ubicación, siendo notable la falta de algunas señales de precaución y de guía.</v>
      </c>
      <c r="BW233" s="231">
        <v>4</v>
      </c>
      <c r="BX233" s="237" t="str">
        <f t="shared" si="111"/>
        <v>La mayoría de las alcantarillas y cunetas aparentemente funcionan bien, pero existen indicaciones en algunos sitios de que el agua se estanca.</v>
      </c>
      <c r="BY233" s="231">
        <v>2</v>
      </c>
      <c r="BZ233" s="237" t="str">
        <f t="shared" si="112"/>
        <v>Superficie muy irregular o con baches extensos y frecuentes (o material suelto, en caso de superficies no pavimentadas).</v>
      </c>
      <c r="CA233" s="231">
        <v>4</v>
      </c>
      <c r="CB233" s="237" t="str">
        <f t="shared" si="113"/>
        <v>Existen huellas o corrugaciones que se derivan por debajo de la superficie de ruedo, pero que son aisladas y de poca extensión.</v>
      </c>
      <c r="CC233" s="231">
        <f t="shared" si="114"/>
        <v>0</v>
      </c>
      <c r="CD233" s="229" t="s">
        <v>1779</v>
      </c>
      <c r="CE233" s="229" t="s">
        <v>967</v>
      </c>
      <c r="CF233" s="270" t="s">
        <v>1780</v>
      </c>
    </row>
    <row r="234" spans="1:84" ht="69.95" customHeight="1" thickBot="1" x14ac:dyDescent="0.2">
      <c r="A234" s="217"/>
      <c r="B234" s="269">
        <v>19056</v>
      </c>
      <c r="C234" s="231">
        <v>1</v>
      </c>
      <c r="D234" s="231">
        <v>1</v>
      </c>
      <c r="E234" s="232">
        <v>1</v>
      </c>
      <c r="F234" s="231">
        <v>6</v>
      </c>
      <c r="G234" s="231">
        <v>211</v>
      </c>
      <c r="H234" s="230" t="str">
        <f t="shared" si="115"/>
        <v>Secundaria</v>
      </c>
      <c r="I234" s="230">
        <v>2</v>
      </c>
      <c r="J234" s="229" t="str">
        <f t="shared" si="97"/>
        <v>Distribuidores Regionales</v>
      </c>
      <c r="K234" s="260">
        <f t="shared" si="98"/>
        <v>2.8250000000000002</v>
      </c>
      <c r="L234" s="234">
        <f>K234</f>
        <v>2.8250000000000002</v>
      </c>
      <c r="M234" s="233">
        <v>1.5049999999999999</v>
      </c>
      <c r="N234" s="233"/>
      <c r="O234" s="233"/>
      <c r="P234" s="260">
        <f t="shared" si="99"/>
        <v>1.5049999999999999</v>
      </c>
      <c r="Q234" s="233">
        <v>1.32</v>
      </c>
      <c r="R234" s="233"/>
      <c r="S234" s="233"/>
      <c r="T234" s="260">
        <f t="shared" si="100"/>
        <v>1.32</v>
      </c>
      <c r="U234" s="233"/>
      <c r="V234" s="233"/>
      <c r="W234" s="233"/>
      <c r="X234" s="233">
        <f t="shared" si="101"/>
        <v>0</v>
      </c>
      <c r="Y234" s="233"/>
      <c r="Z234" s="233"/>
      <c r="AA234" s="233"/>
      <c r="AB234" s="233">
        <f t="shared" si="102"/>
        <v>0</v>
      </c>
      <c r="AC234" s="233">
        <f t="shared" si="119"/>
        <v>1.32</v>
      </c>
      <c r="AD234" s="233"/>
      <c r="AE234" s="233"/>
      <c r="AF234" s="233"/>
      <c r="AG234" s="233">
        <f t="shared" si="117"/>
        <v>0</v>
      </c>
      <c r="AH234" s="233"/>
      <c r="AI234" s="233"/>
      <c r="AJ234" s="233"/>
      <c r="AK234" s="233">
        <f t="shared" si="118"/>
        <v>0</v>
      </c>
      <c r="AL234" s="233"/>
      <c r="AM234" s="233"/>
      <c r="AN234" s="233"/>
      <c r="AO234" s="233">
        <f t="shared" si="103"/>
        <v>0</v>
      </c>
      <c r="AP234" s="233"/>
      <c r="AQ234" s="233"/>
      <c r="AR234" s="233"/>
      <c r="AS234" s="339">
        <f t="shared" si="104"/>
        <v>0</v>
      </c>
      <c r="AT234" s="233"/>
      <c r="AU234" s="233"/>
      <c r="AV234" s="233"/>
      <c r="AW234" s="260">
        <f t="shared" si="105"/>
        <v>0</v>
      </c>
      <c r="AX234" s="235" t="s">
        <v>1781</v>
      </c>
      <c r="AY234" s="236" t="s">
        <v>176</v>
      </c>
      <c r="AZ234" s="236" t="s">
        <v>379</v>
      </c>
      <c r="BA234" s="229" t="s">
        <v>1782</v>
      </c>
      <c r="BB234" s="231">
        <v>1</v>
      </c>
      <c r="BC234" s="231">
        <v>2</v>
      </c>
      <c r="BD234" s="237" t="str">
        <f t="shared" si="106"/>
        <v>Algo Ondulado (Pendientes naturales del terreno entre 6 y 14%)</v>
      </c>
      <c r="BE234" s="231">
        <v>9</v>
      </c>
      <c r="BF234" s="237" t="str">
        <f>VLOOKUP(BE234,'Códigos 2'!$A$1:$B$12,2,FALSE)</f>
        <v>Hormigón o concreto (H</v>
      </c>
      <c r="BG234" s="238">
        <v>4</v>
      </c>
      <c r="BH234" s="239">
        <v>13.8</v>
      </c>
      <c r="BI234" s="231">
        <v>0</v>
      </c>
      <c r="BJ234" s="231" t="str">
        <f t="shared" si="107"/>
        <v>No existe</v>
      </c>
      <c r="BK234" s="240">
        <v>0</v>
      </c>
      <c r="BL234" s="231">
        <v>40</v>
      </c>
      <c r="BM234" s="231"/>
      <c r="BN234" s="231">
        <v>4</v>
      </c>
      <c r="BO234" s="237" t="str">
        <f t="shared" si="108"/>
        <v>Alineamiento con algunas curvas que exigen una reducción significativa en la velocidad promedio de circulación.</v>
      </c>
      <c r="BP234" s="231">
        <v>3</v>
      </c>
      <c r="BQ234" s="237" t="str">
        <f t="shared" si="109"/>
        <v>Pendientes generalmente entre 3 y 6%, pero con una rasante ondulada y, consecuentemente, con tramos cortos de subida fuerte.</v>
      </c>
      <c r="BR234" s="231">
        <v>1</v>
      </c>
      <c r="BS234" s="231">
        <v>0</v>
      </c>
      <c r="BT234" s="237" t="b">
        <f t="shared" si="116"/>
        <v>0</v>
      </c>
      <c r="BU234" s="231">
        <v>4</v>
      </c>
      <c r="BV234" s="237" t="str">
        <f t="shared" si="110"/>
        <v>El señalamiento es bastante completo, faltando solamente algunas señales de guía para los usuarios que no conocen la ruta.</v>
      </c>
      <c r="BW234" s="231">
        <v>5</v>
      </c>
      <c r="BX234" s="237" t="str">
        <f t="shared" si="111"/>
        <v>Todas las alcantarillas y cunetas están bastante limpias y funcionan debidamente.</v>
      </c>
      <c r="BY234" s="231">
        <v>3</v>
      </c>
      <c r="BZ234" s="237" t="str">
        <f t="shared" si="112"/>
        <v>Superficie con frecuentes baches o irregularidades .</v>
      </c>
      <c r="CA234" s="231">
        <v>5</v>
      </c>
      <c r="CB234" s="237" t="str">
        <f t="shared" si="113"/>
        <v>No existen evidencias de fallas en la estructura del pavimento, con la posible excepción de algunas en la superficie de ruedo.</v>
      </c>
      <c r="CC234" s="231">
        <f t="shared" si="114"/>
        <v>0</v>
      </c>
      <c r="CD234" s="229" t="s">
        <v>1783</v>
      </c>
      <c r="CE234" s="229" t="s">
        <v>967</v>
      </c>
      <c r="CF234" s="270" t="s">
        <v>1784</v>
      </c>
    </row>
    <row r="235" spans="1:84" ht="69.95" customHeight="1" thickBot="1" x14ac:dyDescent="0.2">
      <c r="A235" s="217"/>
      <c r="B235" s="269">
        <v>19057</v>
      </c>
      <c r="C235" s="231">
        <v>1</v>
      </c>
      <c r="D235" s="231">
        <v>1</v>
      </c>
      <c r="E235" s="232">
        <v>1</v>
      </c>
      <c r="F235" s="231">
        <v>4</v>
      </c>
      <c r="G235" s="231">
        <v>213</v>
      </c>
      <c r="H235" s="230" t="str">
        <f t="shared" si="115"/>
        <v>Secundaria</v>
      </c>
      <c r="I235" s="230">
        <v>3</v>
      </c>
      <c r="J235" s="229" t="str">
        <f t="shared" si="97"/>
        <v>Conectores de Integración Territorial</v>
      </c>
      <c r="K235" s="260">
        <f t="shared" si="98"/>
        <v>2.1950000000000003</v>
      </c>
      <c r="L235" s="234">
        <f>K235</f>
        <v>2.1950000000000003</v>
      </c>
      <c r="M235" s="233"/>
      <c r="N235" s="233"/>
      <c r="O235" s="233"/>
      <c r="P235" s="260">
        <f t="shared" si="99"/>
        <v>0</v>
      </c>
      <c r="Q235" s="233">
        <v>0.78</v>
      </c>
      <c r="R235" s="233">
        <v>1.415</v>
      </c>
      <c r="S235" s="233"/>
      <c r="T235" s="260">
        <f t="shared" si="100"/>
        <v>2.1950000000000003</v>
      </c>
      <c r="U235" s="233"/>
      <c r="V235" s="233"/>
      <c r="W235" s="233"/>
      <c r="X235" s="233">
        <f t="shared" si="101"/>
        <v>0</v>
      </c>
      <c r="Y235" s="233"/>
      <c r="Z235" s="233"/>
      <c r="AA235" s="233"/>
      <c r="AB235" s="233">
        <f t="shared" si="102"/>
        <v>0</v>
      </c>
      <c r="AC235" s="233">
        <f t="shared" si="119"/>
        <v>2.1950000000000003</v>
      </c>
      <c r="AD235" s="233"/>
      <c r="AE235" s="233"/>
      <c r="AF235" s="233"/>
      <c r="AG235" s="233">
        <f t="shared" si="117"/>
        <v>0</v>
      </c>
      <c r="AH235" s="233"/>
      <c r="AI235" s="233"/>
      <c r="AJ235" s="233"/>
      <c r="AK235" s="233">
        <f t="shared" si="118"/>
        <v>0</v>
      </c>
      <c r="AL235" s="233"/>
      <c r="AM235" s="233"/>
      <c r="AN235" s="233"/>
      <c r="AO235" s="233">
        <f t="shared" si="103"/>
        <v>0</v>
      </c>
      <c r="AP235" s="233"/>
      <c r="AQ235" s="233"/>
      <c r="AR235" s="233"/>
      <c r="AS235" s="339">
        <f t="shared" si="104"/>
        <v>0</v>
      </c>
      <c r="AT235" s="233"/>
      <c r="AU235" s="233"/>
      <c r="AV235" s="233"/>
      <c r="AW235" s="260">
        <f t="shared" si="105"/>
        <v>0</v>
      </c>
      <c r="AX235" s="235" t="s">
        <v>1794</v>
      </c>
      <c r="AY235" s="236" t="s">
        <v>1729</v>
      </c>
      <c r="AZ235" s="236" t="s">
        <v>379</v>
      </c>
      <c r="BA235" s="229" t="s">
        <v>1795</v>
      </c>
      <c r="BB235" s="231">
        <v>1</v>
      </c>
      <c r="BC235" s="231">
        <v>2</v>
      </c>
      <c r="BD235" s="237" t="str">
        <f t="shared" si="106"/>
        <v>Algo Ondulado (Pendientes naturales del terreno entre 6 y 14%)</v>
      </c>
      <c r="BE235" s="231">
        <v>1</v>
      </c>
      <c r="BF235" s="237" t="str">
        <f>VLOOKUP(BE235,'Códigos 2'!$A$1:$B$12,2,FALSE)</f>
        <v xml:space="preserve"> Carpeta Asfáltica (CA)</v>
      </c>
      <c r="BG235" s="238">
        <v>2</v>
      </c>
      <c r="BH235" s="239">
        <v>9.3000000000000007</v>
      </c>
      <c r="BI235" s="231">
        <v>0</v>
      </c>
      <c r="BJ235" s="231" t="str">
        <f t="shared" si="107"/>
        <v>No existe</v>
      </c>
      <c r="BK235" s="240">
        <v>0</v>
      </c>
      <c r="BL235" s="231">
        <v>40</v>
      </c>
      <c r="BM235" s="231"/>
      <c r="BN235" s="231">
        <v>3</v>
      </c>
      <c r="BO235" s="237" t="str">
        <f t="shared" si="108"/>
        <v>Alineamiento algo sinuoso, pero con curvas cerradas que son aparentes y consistentes con las gradientes y las demás características del camino y del terreno que se atraviesa.</v>
      </c>
      <c r="BP235" s="231">
        <v>3</v>
      </c>
      <c r="BQ235" s="237" t="str">
        <f t="shared" si="109"/>
        <v>Pendientes generalmente entre 3 y 6%, pero con una rasante ondulada y, consecuentemente, con tramos cortos de subida fuerte.</v>
      </c>
      <c r="BR235" s="231">
        <v>1</v>
      </c>
      <c r="BS235" s="231">
        <v>0</v>
      </c>
      <c r="BT235" s="237" t="b">
        <f t="shared" si="116"/>
        <v>0</v>
      </c>
      <c r="BU235" s="231">
        <v>4</v>
      </c>
      <c r="BV235" s="237" t="str">
        <f t="shared" si="110"/>
        <v>El señalamiento es bastante completo, faltando solamente algunas señales de guía para los usuarios que no conocen la ruta.</v>
      </c>
      <c r="BW235" s="231">
        <v>5</v>
      </c>
      <c r="BX235" s="237" t="str">
        <f t="shared" si="111"/>
        <v>Todas las alcantarillas y cunetas están bastante limpias y funcionan debidamente.</v>
      </c>
      <c r="BY235" s="231">
        <v>3</v>
      </c>
      <c r="BZ235" s="237" t="str">
        <f t="shared" si="112"/>
        <v>Superficie con frecuentes baches o irregularidades .</v>
      </c>
      <c r="CA235" s="231">
        <v>5</v>
      </c>
      <c r="CB235" s="237" t="str">
        <f t="shared" si="113"/>
        <v>No existen evidencias de fallas en la estructura del pavimento, con la posible excepción de algunas en la superficie de ruedo.</v>
      </c>
      <c r="CC235" s="231">
        <f t="shared" si="114"/>
        <v>0</v>
      </c>
      <c r="CD235" s="229" t="s">
        <v>1796</v>
      </c>
      <c r="CE235" s="229" t="s">
        <v>967</v>
      </c>
      <c r="CF235" s="270" t="s">
        <v>1797</v>
      </c>
    </row>
    <row r="236" spans="1:84" ht="69.95" customHeight="1" thickBot="1" x14ac:dyDescent="0.2">
      <c r="A236" s="217"/>
      <c r="B236" s="269">
        <v>19058</v>
      </c>
      <c r="C236" s="231">
        <v>1</v>
      </c>
      <c r="D236" s="231">
        <v>1</v>
      </c>
      <c r="E236" s="232">
        <v>3</v>
      </c>
      <c r="F236" s="231">
        <v>11</v>
      </c>
      <c r="G236" s="231">
        <v>214</v>
      </c>
      <c r="H236" s="230" t="str">
        <f t="shared" si="115"/>
        <v>Secundaria</v>
      </c>
      <c r="I236" s="230">
        <v>3</v>
      </c>
      <c r="J236" s="229" t="str">
        <f t="shared" si="97"/>
        <v>Conectores de Integración Territorial</v>
      </c>
      <c r="K236" s="260">
        <f t="shared" si="98"/>
        <v>1.61</v>
      </c>
      <c r="L236" s="234">
        <f>L235+K236</f>
        <v>3.8050000000000006</v>
      </c>
      <c r="M236" s="233"/>
      <c r="N236" s="233"/>
      <c r="O236" s="233"/>
      <c r="P236" s="260">
        <f t="shared" si="99"/>
        <v>0</v>
      </c>
      <c r="Q236" s="233"/>
      <c r="R236" s="233">
        <v>1.61</v>
      </c>
      <c r="S236" s="233"/>
      <c r="T236" s="260">
        <f t="shared" si="100"/>
        <v>1.61</v>
      </c>
      <c r="U236" s="233"/>
      <c r="V236" s="233"/>
      <c r="W236" s="233"/>
      <c r="X236" s="233">
        <f t="shared" si="101"/>
        <v>0</v>
      </c>
      <c r="Y236" s="233"/>
      <c r="Z236" s="233"/>
      <c r="AA236" s="233"/>
      <c r="AB236" s="233">
        <f t="shared" si="102"/>
        <v>0</v>
      </c>
      <c r="AC236" s="233">
        <f t="shared" si="119"/>
        <v>1.61</v>
      </c>
      <c r="AD236" s="233"/>
      <c r="AE236" s="233"/>
      <c r="AF236" s="233"/>
      <c r="AG236" s="233">
        <f t="shared" si="117"/>
        <v>0</v>
      </c>
      <c r="AH236" s="233"/>
      <c r="AI236" s="233"/>
      <c r="AJ236" s="233"/>
      <c r="AK236" s="233">
        <f t="shared" si="118"/>
        <v>0</v>
      </c>
      <c r="AL236" s="233"/>
      <c r="AM236" s="233"/>
      <c r="AN236" s="233"/>
      <c r="AO236" s="233">
        <f t="shared" si="103"/>
        <v>0</v>
      </c>
      <c r="AP236" s="233"/>
      <c r="AQ236" s="233"/>
      <c r="AR236" s="233"/>
      <c r="AS236" s="339">
        <f t="shared" si="104"/>
        <v>0</v>
      </c>
      <c r="AT236" s="233"/>
      <c r="AU236" s="233"/>
      <c r="AV236" s="233"/>
      <c r="AW236" s="260">
        <f t="shared" si="105"/>
        <v>0</v>
      </c>
      <c r="AX236" s="235" t="s">
        <v>1803</v>
      </c>
      <c r="AY236" s="236" t="s">
        <v>1409</v>
      </c>
      <c r="AZ236" s="236" t="s">
        <v>767</v>
      </c>
      <c r="BA236" s="236" t="s">
        <v>273</v>
      </c>
      <c r="BB236" s="231">
        <v>0</v>
      </c>
      <c r="BC236" s="231">
        <v>1</v>
      </c>
      <c r="BD236" s="237" t="str">
        <f t="shared" si="106"/>
        <v>Llano (Pendientes naturales del terreno entre 0 y 5%)</v>
      </c>
      <c r="BE236" s="231">
        <v>1</v>
      </c>
      <c r="BF236" s="237" t="str">
        <f>VLOOKUP(BE236,'Códigos 2'!$A$1:$B$12,2,FALSE)</f>
        <v xml:space="preserve"> Carpeta Asfáltica (CA)</v>
      </c>
      <c r="BG236" s="238">
        <v>4</v>
      </c>
      <c r="BH236" s="239">
        <v>13</v>
      </c>
      <c r="BI236" s="231">
        <v>0</v>
      </c>
      <c r="BJ236" s="231" t="str">
        <f t="shared" si="107"/>
        <v>No existe</v>
      </c>
      <c r="BK236" s="240">
        <v>0</v>
      </c>
      <c r="BL236" s="231">
        <v>40</v>
      </c>
      <c r="BM236" s="231"/>
      <c r="BN236" s="231">
        <v>4</v>
      </c>
      <c r="BO236" s="237" t="str">
        <f t="shared" si="108"/>
        <v>Alineamiento con algunas curvas que exigen una reducción significativa en la velocidad promedio de circulación.</v>
      </c>
      <c r="BP236" s="231">
        <v>4</v>
      </c>
      <c r="BQ236" s="237" t="str">
        <f t="shared" si="109"/>
        <v>Pendientes generalmente menores del 3% pero con algunas cuestas de corta longitud de hasta el 5%.</v>
      </c>
      <c r="BR236" s="231">
        <v>2</v>
      </c>
      <c r="BS236" s="231">
        <v>0</v>
      </c>
      <c r="BT236" s="237" t="b">
        <f t="shared" si="116"/>
        <v>0</v>
      </c>
      <c r="BU236" s="231">
        <v>5</v>
      </c>
      <c r="BV236" s="237" t="str">
        <f t="shared" si="110"/>
        <v xml:space="preserve">Las señales son completamente adecuadas en número y ubicación, </v>
      </c>
      <c r="BW236" s="231">
        <v>5</v>
      </c>
      <c r="BX236" s="237" t="str">
        <f t="shared" si="111"/>
        <v>Todas las alcantarillas y cunetas están bastante limpias y funcionan debidamente.</v>
      </c>
      <c r="BY236" s="231">
        <v>5</v>
      </c>
      <c r="BZ236" s="237" t="str">
        <f t="shared" si="112"/>
        <v>Superficie lisa, sin baches ni irregularidades notables.</v>
      </c>
      <c r="CA236" s="231">
        <v>5</v>
      </c>
      <c r="CB236" s="237" t="str">
        <f t="shared" si="113"/>
        <v>No existen evidencias de fallas en la estructura del pavimento, con la posible excepción de algunas en la superficie de ruedo.</v>
      </c>
      <c r="CC236" s="231">
        <f t="shared" si="114"/>
        <v>0</v>
      </c>
      <c r="CD236" s="229"/>
      <c r="CE236" s="229"/>
      <c r="CF236" s="270"/>
    </row>
    <row r="237" spans="1:84" ht="69.95" customHeight="1" thickBot="1" x14ac:dyDescent="0.2">
      <c r="A237" s="217"/>
      <c r="B237" s="269">
        <v>19059</v>
      </c>
      <c r="C237" s="231">
        <v>1</v>
      </c>
      <c r="D237" s="231">
        <v>1</v>
      </c>
      <c r="E237" s="232">
        <v>1</v>
      </c>
      <c r="F237" s="231">
        <v>3</v>
      </c>
      <c r="G237" s="231">
        <v>214</v>
      </c>
      <c r="H237" s="230" t="str">
        <f t="shared" si="115"/>
        <v>Secundaria</v>
      </c>
      <c r="I237" s="230">
        <v>3</v>
      </c>
      <c r="J237" s="229" t="str">
        <f t="shared" si="97"/>
        <v>Conectores de Integración Territorial</v>
      </c>
      <c r="K237" s="260">
        <f t="shared" si="98"/>
        <v>3.13</v>
      </c>
      <c r="L237" s="234">
        <f>K237</f>
        <v>3.13</v>
      </c>
      <c r="M237" s="233"/>
      <c r="N237" s="233"/>
      <c r="O237" s="233"/>
      <c r="P237" s="260">
        <f t="shared" si="99"/>
        <v>0</v>
      </c>
      <c r="Q237" s="233"/>
      <c r="R237" s="233">
        <v>3.13</v>
      </c>
      <c r="S237" s="233"/>
      <c r="T237" s="260">
        <f t="shared" si="100"/>
        <v>3.13</v>
      </c>
      <c r="U237" s="233"/>
      <c r="V237" s="233"/>
      <c r="W237" s="233"/>
      <c r="X237" s="233">
        <f t="shared" si="101"/>
        <v>0</v>
      </c>
      <c r="Y237" s="233"/>
      <c r="Z237" s="233"/>
      <c r="AA237" s="233"/>
      <c r="AB237" s="233">
        <f t="shared" si="102"/>
        <v>0</v>
      </c>
      <c r="AC237" s="233">
        <f t="shared" si="119"/>
        <v>3.13</v>
      </c>
      <c r="AD237" s="233"/>
      <c r="AE237" s="233"/>
      <c r="AF237" s="233"/>
      <c r="AG237" s="233">
        <f t="shared" si="117"/>
        <v>0</v>
      </c>
      <c r="AH237" s="233"/>
      <c r="AI237" s="233"/>
      <c r="AJ237" s="233"/>
      <c r="AK237" s="233">
        <f t="shared" si="118"/>
        <v>0</v>
      </c>
      <c r="AL237" s="233"/>
      <c r="AM237" s="233"/>
      <c r="AN237" s="233"/>
      <c r="AO237" s="233">
        <f t="shared" si="103"/>
        <v>0</v>
      </c>
      <c r="AP237" s="233"/>
      <c r="AQ237" s="233"/>
      <c r="AR237" s="233"/>
      <c r="AS237" s="339">
        <f t="shared" si="104"/>
        <v>0</v>
      </c>
      <c r="AT237" s="233"/>
      <c r="AU237" s="233"/>
      <c r="AV237" s="233"/>
      <c r="AW237" s="260">
        <f t="shared" si="105"/>
        <v>0</v>
      </c>
      <c r="AX237" s="235" t="s">
        <v>1800</v>
      </c>
      <c r="AY237" s="236" t="s">
        <v>1409</v>
      </c>
      <c r="AZ237" s="236" t="s">
        <v>767</v>
      </c>
      <c r="BA237" s="236" t="s">
        <v>900</v>
      </c>
      <c r="BB237" s="231">
        <v>0</v>
      </c>
      <c r="BC237" s="231">
        <v>2</v>
      </c>
      <c r="BD237" s="237" t="str">
        <f t="shared" si="106"/>
        <v>Algo Ondulado (Pendientes naturales del terreno entre 6 y 14%)</v>
      </c>
      <c r="BE237" s="231">
        <v>1</v>
      </c>
      <c r="BF237" s="237" t="str">
        <f>VLOOKUP(BE237,'Códigos 2'!$A$1:$B$12,2,FALSE)</f>
        <v xml:space="preserve"> Carpeta Asfáltica (CA)</v>
      </c>
      <c r="BG237" s="238">
        <v>4</v>
      </c>
      <c r="BH237" s="239">
        <v>13</v>
      </c>
      <c r="BI237" s="231">
        <v>0</v>
      </c>
      <c r="BJ237" s="231" t="str">
        <f t="shared" si="107"/>
        <v>No existe</v>
      </c>
      <c r="BK237" s="240">
        <v>0</v>
      </c>
      <c r="BL237" s="231">
        <v>40</v>
      </c>
      <c r="BM237" s="231"/>
      <c r="BN237" s="231">
        <v>3</v>
      </c>
      <c r="BO237" s="237" t="str">
        <f t="shared" si="108"/>
        <v>Alineamiento algo sinuoso, pero con curvas cerradas que son aparentes y consistentes con las gradientes y las demás características del camino y del terreno que se atraviesa.</v>
      </c>
      <c r="BP237" s="231">
        <v>3</v>
      </c>
      <c r="BQ237" s="237" t="str">
        <f t="shared" si="109"/>
        <v>Pendientes generalmente entre 3 y 6%, pero con una rasante ondulada y, consecuentemente, con tramos cortos de subida fuerte.</v>
      </c>
      <c r="BR237" s="231">
        <v>1</v>
      </c>
      <c r="BS237" s="231">
        <v>0</v>
      </c>
      <c r="BT237" s="237" t="b">
        <f t="shared" si="116"/>
        <v>0</v>
      </c>
      <c r="BU237" s="231">
        <v>5</v>
      </c>
      <c r="BV237" s="237" t="str">
        <f t="shared" si="110"/>
        <v xml:space="preserve">Las señales son completamente adecuadas en número y ubicación, </v>
      </c>
      <c r="BW237" s="231">
        <v>5</v>
      </c>
      <c r="BX237" s="237" t="str">
        <f t="shared" si="111"/>
        <v>Todas las alcantarillas y cunetas están bastante limpias y funcionan debidamente.</v>
      </c>
      <c r="BY237" s="231">
        <v>5</v>
      </c>
      <c r="BZ237" s="237" t="str">
        <f t="shared" si="112"/>
        <v>Superficie lisa, sin baches ni irregularidades notables.</v>
      </c>
      <c r="CA237" s="231">
        <v>4</v>
      </c>
      <c r="CB237" s="237" t="str">
        <f t="shared" si="113"/>
        <v>Existen huellas o corrugaciones que se derivan por debajo de la superficie de ruedo, pero que son aisladas y de poca extensión.</v>
      </c>
      <c r="CC237" s="231">
        <f t="shared" si="114"/>
        <v>0</v>
      </c>
      <c r="CD237" s="229" t="s">
        <v>1801</v>
      </c>
      <c r="CE237" s="229" t="s">
        <v>967</v>
      </c>
      <c r="CF237" s="270" t="s">
        <v>1802</v>
      </c>
    </row>
    <row r="238" spans="1:84" ht="69.95" customHeight="1" thickBot="1" x14ac:dyDescent="0.2">
      <c r="A238" s="217"/>
      <c r="B238" s="269">
        <v>19060</v>
      </c>
      <c r="C238" s="231">
        <v>1</v>
      </c>
      <c r="D238" s="231">
        <v>1</v>
      </c>
      <c r="E238" s="232">
        <v>3</v>
      </c>
      <c r="F238" s="231">
        <v>11</v>
      </c>
      <c r="G238" s="231">
        <v>214</v>
      </c>
      <c r="H238" s="230" t="str">
        <f t="shared" si="115"/>
        <v>Secundaria</v>
      </c>
      <c r="I238" s="230">
        <v>3</v>
      </c>
      <c r="J238" s="229" t="str">
        <f t="shared" si="97"/>
        <v>Conectores de Integración Territorial</v>
      </c>
      <c r="K238" s="260">
        <f t="shared" si="98"/>
        <v>2.1150000000000002</v>
      </c>
      <c r="L238" s="234">
        <f>L237+K238</f>
        <v>5.2450000000000001</v>
      </c>
      <c r="M238" s="233"/>
      <c r="N238" s="233"/>
      <c r="O238" s="233"/>
      <c r="P238" s="260">
        <f t="shared" si="99"/>
        <v>0</v>
      </c>
      <c r="Q238" s="233"/>
      <c r="R238" s="233"/>
      <c r="S238" s="233"/>
      <c r="T238" s="260">
        <f t="shared" si="100"/>
        <v>0</v>
      </c>
      <c r="U238" s="233"/>
      <c r="V238" s="233">
        <v>2.1150000000000002</v>
      </c>
      <c r="W238" s="233"/>
      <c r="X238" s="233">
        <f t="shared" si="101"/>
        <v>2.1150000000000002</v>
      </c>
      <c r="Y238" s="233"/>
      <c r="Z238" s="233"/>
      <c r="AA238" s="233"/>
      <c r="AB238" s="233">
        <f t="shared" si="102"/>
        <v>0</v>
      </c>
      <c r="AC238" s="233">
        <f t="shared" si="119"/>
        <v>2.1150000000000002</v>
      </c>
      <c r="AD238" s="233"/>
      <c r="AE238" s="233"/>
      <c r="AF238" s="233"/>
      <c r="AG238" s="233">
        <f t="shared" si="117"/>
        <v>0</v>
      </c>
      <c r="AH238" s="233"/>
      <c r="AI238" s="233"/>
      <c r="AJ238" s="233"/>
      <c r="AK238" s="233">
        <f t="shared" si="118"/>
        <v>0</v>
      </c>
      <c r="AL238" s="233"/>
      <c r="AM238" s="233"/>
      <c r="AN238" s="233"/>
      <c r="AO238" s="233">
        <f t="shared" si="103"/>
        <v>0</v>
      </c>
      <c r="AP238" s="233"/>
      <c r="AQ238" s="233"/>
      <c r="AR238" s="233"/>
      <c r="AS238" s="339">
        <f t="shared" si="104"/>
        <v>0</v>
      </c>
      <c r="AT238" s="233"/>
      <c r="AU238" s="233"/>
      <c r="AV238" s="233"/>
      <c r="AW238" s="260">
        <f t="shared" si="105"/>
        <v>0</v>
      </c>
      <c r="AX238" s="235" t="s">
        <v>1804</v>
      </c>
      <c r="AY238" s="236" t="s">
        <v>1409</v>
      </c>
      <c r="AZ238" s="236" t="s">
        <v>767</v>
      </c>
      <c r="BA238" s="236" t="s">
        <v>1110</v>
      </c>
      <c r="BB238" s="231">
        <v>0</v>
      </c>
      <c r="BC238" s="231">
        <v>2</v>
      </c>
      <c r="BD238" s="237" t="str">
        <f t="shared" si="106"/>
        <v>Algo Ondulado (Pendientes naturales del terreno entre 6 y 14%)</v>
      </c>
      <c r="BE238" s="231">
        <v>1</v>
      </c>
      <c r="BF238" s="237" t="str">
        <f>VLOOKUP(BE238,'Códigos 2'!$A$1:$B$12,2,FALSE)</f>
        <v xml:space="preserve"> Carpeta Asfáltica (CA)</v>
      </c>
      <c r="BG238" s="238">
        <v>2</v>
      </c>
      <c r="BH238" s="239">
        <v>5.3</v>
      </c>
      <c r="BI238" s="231">
        <v>0</v>
      </c>
      <c r="BJ238" s="231" t="str">
        <f t="shared" si="107"/>
        <v>No existe</v>
      </c>
      <c r="BK238" s="240">
        <v>0</v>
      </c>
      <c r="BL238" s="231">
        <v>40</v>
      </c>
      <c r="BM238" s="231"/>
      <c r="BN238" s="231">
        <v>3</v>
      </c>
      <c r="BO238" s="237" t="str">
        <f t="shared" si="108"/>
        <v>Alineamiento algo sinuoso, pero con curvas cerradas que son aparentes y consistentes con las gradientes y las demás características del camino y del terreno que se atraviesa.</v>
      </c>
      <c r="BP238" s="231">
        <v>3</v>
      </c>
      <c r="BQ238" s="237" t="str">
        <f t="shared" si="109"/>
        <v>Pendientes generalmente entre 3 y 6%, pero con una rasante ondulada y, consecuentemente, con tramos cortos de subida fuerte.</v>
      </c>
      <c r="BR238" s="231">
        <v>1</v>
      </c>
      <c r="BS238" s="231">
        <v>0</v>
      </c>
      <c r="BT238" s="237" t="b">
        <f t="shared" si="116"/>
        <v>0</v>
      </c>
      <c r="BU238" s="231">
        <v>3</v>
      </c>
      <c r="BV238" s="237" t="str">
        <f t="shared" si="110"/>
        <v>El señalamiento es regular en cuanto a cantidad y ubicación, siendo notable la falta de algunas señales de precaución y de guía.</v>
      </c>
      <c r="BW238" s="231">
        <v>3</v>
      </c>
      <c r="BX238" s="237" t="str">
        <f t="shared" si="111"/>
        <v>Parece que algunas alcantarillas o cunetas no tienen capacidad hidráulica suficiente, por la erosión o socavación aparente.</v>
      </c>
      <c r="BY238" s="231">
        <v>3</v>
      </c>
      <c r="BZ238" s="237" t="str">
        <f t="shared" si="112"/>
        <v>Superficie con frecuentes baches o irregularidades .</v>
      </c>
      <c r="CA238" s="231">
        <v>4</v>
      </c>
      <c r="CB238" s="237" t="str">
        <f t="shared" si="113"/>
        <v>Existen huellas o corrugaciones que se derivan por debajo de la superficie de ruedo, pero que son aisladas y de poca extensión.</v>
      </c>
      <c r="CC238" s="231">
        <f t="shared" si="114"/>
        <v>0</v>
      </c>
      <c r="CD238" s="229" t="s">
        <v>1805</v>
      </c>
      <c r="CE238" s="229" t="s">
        <v>967</v>
      </c>
      <c r="CF238" s="270" t="s">
        <v>1806</v>
      </c>
    </row>
    <row r="239" spans="1:84" ht="69.95" customHeight="1" thickBot="1" x14ac:dyDescent="0.2">
      <c r="A239" s="217"/>
      <c r="B239" s="269">
        <v>19061</v>
      </c>
      <c r="C239" s="231">
        <v>1</v>
      </c>
      <c r="D239" s="231">
        <v>1</v>
      </c>
      <c r="E239" s="232">
        <v>1</v>
      </c>
      <c r="F239" s="231"/>
      <c r="G239" s="231">
        <v>215</v>
      </c>
      <c r="H239" s="230" t="str">
        <f t="shared" si="115"/>
        <v>Secundaria</v>
      </c>
      <c r="I239" s="230">
        <v>4</v>
      </c>
      <c r="J239" s="229" t="str">
        <f t="shared" si="97"/>
        <v>Red Básica de Accesso</v>
      </c>
      <c r="K239" s="260">
        <f t="shared" si="98"/>
        <v>1.655</v>
      </c>
      <c r="L239" s="234">
        <f>L238+K239</f>
        <v>6.9</v>
      </c>
      <c r="M239" s="233"/>
      <c r="N239" s="233"/>
      <c r="O239" s="233"/>
      <c r="P239" s="260">
        <f t="shared" si="99"/>
        <v>0</v>
      </c>
      <c r="Q239" s="233">
        <v>1.655</v>
      </c>
      <c r="R239" s="233"/>
      <c r="S239" s="233"/>
      <c r="T239" s="260">
        <f t="shared" si="100"/>
        <v>1.655</v>
      </c>
      <c r="U239" s="233"/>
      <c r="V239" s="233"/>
      <c r="W239" s="233"/>
      <c r="X239" s="233">
        <f t="shared" si="101"/>
        <v>0</v>
      </c>
      <c r="Y239" s="233"/>
      <c r="Z239" s="233"/>
      <c r="AA239" s="233"/>
      <c r="AB239" s="233">
        <f t="shared" si="102"/>
        <v>0</v>
      </c>
      <c r="AC239" s="233">
        <f t="shared" si="119"/>
        <v>1.655</v>
      </c>
      <c r="AD239" s="233"/>
      <c r="AE239" s="233"/>
      <c r="AF239" s="233"/>
      <c r="AG239" s="233">
        <f t="shared" si="117"/>
        <v>0</v>
      </c>
      <c r="AH239" s="233"/>
      <c r="AI239" s="233"/>
      <c r="AJ239" s="233"/>
      <c r="AK239" s="233">
        <f t="shared" si="118"/>
        <v>0</v>
      </c>
      <c r="AL239" s="233"/>
      <c r="AM239" s="233"/>
      <c r="AN239" s="233"/>
      <c r="AO239" s="233">
        <f t="shared" si="103"/>
        <v>0</v>
      </c>
      <c r="AP239" s="233"/>
      <c r="AQ239" s="233"/>
      <c r="AR239" s="233"/>
      <c r="AS239" s="339">
        <f t="shared" si="104"/>
        <v>0</v>
      </c>
      <c r="AT239" s="233"/>
      <c r="AU239" s="233"/>
      <c r="AV239" s="233"/>
      <c r="AW239" s="260">
        <f t="shared" si="105"/>
        <v>0</v>
      </c>
      <c r="AX239" s="235" t="s">
        <v>1809</v>
      </c>
      <c r="AY239" s="236" t="s">
        <v>453</v>
      </c>
      <c r="AZ239" s="236" t="s">
        <v>379</v>
      </c>
      <c r="BA239" s="229" t="s">
        <v>359</v>
      </c>
      <c r="BB239" s="231">
        <v>0</v>
      </c>
      <c r="BC239" s="231">
        <v>1</v>
      </c>
      <c r="BD239" s="237" t="str">
        <f t="shared" si="106"/>
        <v>Llano (Pendientes naturales del terreno entre 0 y 5%)</v>
      </c>
      <c r="BE239" s="231">
        <v>1</v>
      </c>
      <c r="BF239" s="237" t="str">
        <f>VLOOKUP(BE239,'Códigos 2'!$A$1:$B$12,2,FALSE)</f>
        <v xml:space="preserve"> Carpeta Asfáltica (CA)</v>
      </c>
      <c r="BG239" s="238">
        <v>4</v>
      </c>
      <c r="BH239" s="239">
        <v>14.2</v>
      </c>
      <c r="BI239" s="231">
        <v>0</v>
      </c>
      <c r="BJ239" s="231" t="str">
        <f t="shared" si="107"/>
        <v>No existe</v>
      </c>
      <c r="BK239" s="240">
        <v>0</v>
      </c>
      <c r="BL239" s="231">
        <v>40</v>
      </c>
      <c r="BM239" s="231"/>
      <c r="BN239" s="231">
        <v>5</v>
      </c>
      <c r="BO239" s="237" t="str">
        <f t="shared" si="108"/>
        <v>Alineamiento recto o con curvas tan suaves que no exigen una reducción significativa en la velocidad promedio normal de recorrido.</v>
      </c>
      <c r="BP239" s="231">
        <v>4</v>
      </c>
      <c r="BQ239" s="237" t="str">
        <f t="shared" si="109"/>
        <v>Pendientes generalmente menores del 3% pero con algunas cuestas de corta longitud de hasta el 5%.</v>
      </c>
      <c r="BR239" s="231">
        <v>2</v>
      </c>
      <c r="BS239" s="231">
        <v>0</v>
      </c>
      <c r="BT239" s="237" t="b">
        <f t="shared" si="116"/>
        <v>0</v>
      </c>
      <c r="BU239" s="231">
        <v>5</v>
      </c>
      <c r="BV239" s="237" t="str">
        <f t="shared" si="110"/>
        <v xml:space="preserve">Las señales son completamente adecuadas en número y ubicación, </v>
      </c>
      <c r="BW239" s="231">
        <v>5</v>
      </c>
      <c r="BX239" s="237" t="str">
        <f t="shared" si="111"/>
        <v>Todas las alcantarillas y cunetas están bastante limpias y funcionan debidamente.</v>
      </c>
      <c r="BY239" s="231">
        <v>5</v>
      </c>
      <c r="BZ239" s="237" t="str">
        <f t="shared" si="112"/>
        <v>Superficie lisa, sin baches ni irregularidades notables.</v>
      </c>
      <c r="CA239" s="231">
        <v>5</v>
      </c>
      <c r="CB239" s="237" t="str">
        <f t="shared" si="113"/>
        <v>No existen evidencias de fallas en la estructura del pavimento, con la posible excepción de algunas en la superficie de ruedo.</v>
      </c>
      <c r="CC239" s="231">
        <f t="shared" si="114"/>
        <v>0</v>
      </c>
      <c r="CD239" s="229" t="s">
        <v>1810</v>
      </c>
      <c r="CE239" s="229" t="s">
        <v>967</v>
      </c>
      <c r="CF239" s="270" t="s">
        <v>1811</v>
      </c>
    </row>
    <row r="240" spans="1:84" ht="69.95" customHeight="1" thickBot="1" x14ac:dyDescent="0.2">
      <c r="A240" s="217"/>
      <c r="B240" s="269">
        <v>19062</v>
      </c>
      <c r="C240" s="231">
        <v>1</v>
      </c>
      <c r="D240" s="231">
        <v>1</v>
      </c>
      <c r="E240" s="232" t="s">
        <v>162</v>
      </c>
      <c r="F240" s="231">
        <v>1</v>
      </c>
      <c r="G240" s="231">
        <v>215</v>
      </c>
      <c r="H240" s="230" t="str">
        <f t="shared" si="115"/>
        <v>Secundaria</v>
      </c>
      <c r="I240" s="230">
        <v>2</v>
      </c>
      <c r="J240" s="229" t="str">
        <f t="shared" si="97"/>
        <v>Distribuidores Regionales</v>
      </c>
      <c r="K240" s="260">
        <f t="shared" si="98"/>
        <v>2.29</v>
      </c>
      <c r="L240" s="234">
        <f>K240</f>
        <v>2.29</v>
      </c>
      <c r="M240" s="233"/>
      <c r="N240" s="233"/>
      <c r="O240" s="233"/>
      <c r="P240" s="260">
        <f t="shared" si="99"/>
        <v>0</v>
      </c>
      <c r="Q240" s="233">
        <v>2.29</v>
      </c>
      <c r="R240" s="233"/>
      <c r="S240" s="233"/>
      <c r="T240" s="260">
        <f t="shared" si="100"/>
        <v>2.29</v>
      </c>
      <c r="U240" s="233"/>
      <c r="V240" s="233"/>
      <c r="W240" s="233"/>
      <c r="X240" s="233">
        <f t="shared" si="101"/>
        <v>0</v>
      </c>
      <c r="Y240" s="233"/>
      <c r="Z240" s="233"/>
      <c r="AA240" s="233"/>
      <c r="AB240" s="233">
        <f t="shared" si="102"/>
        <v>0</v>
      </c>
      <c r="AC240" s="233">
        <f t="shared" si="119"/>
        <v>2.29</v>
      </c>
      <c r="AD240" s="233"/>
      <c r="AE240" s="233"/>
      <c r="AF240" s="233"/>
      <c r="AG240" s="233">
        <f t="shared" si="117"/>
        <v>0</v>
      </c>
      <c r="AH240" s="233"/>
      <c r="AI240" s="233"/>
      <c r="AJ240" s="233"/>
      <c r="AK240" s="233">
        <f t="shared" si="118"/>
        <v>0</v>
      </c>
      <c r="AL240" s="233"/>
      <c r="AM240" s="233"/>
      <c r="AN240" s="233"/>
      <c r="AO240" s="233">
        <f t="shared" si="103"/>
        <v>0</v>
      </c>
      <c r="AP240" s="233"/>
      <c r="AQ240" s="233"/>
      <c r="AR240" s="233"/>
      <c r="AS240" s="339">
        <f t="shared" si="104"/>
        <v>0</v>
      </c>
      <c r="AT240" s="233"/>
      <c r="AU240" s="233"/>
      <c r="AV240" s="233"/>
      <c r="AW240" s="260">
        <f t="shared" si="105"/>
        <v>0</v>
      </c>
      <c r="AX240" s="235" t="s">
        <v>1816</v>
      </c>
      <c r="AY240" s="236" t="s">
        <v>453</v>
      </c>
      <c r="AZ240" s="236" t="s">
        <v>1634</v>
      </c>
      <c r="BA240" s="229" t="s">
        <v>1817</v>
      </c>
      <c r="BB240" s="231">
        <v>0</v>
      </c>
      <c r="BC240" s="231">
        <v>1</v>
      </c>
      <c r="BD240" s="237" t="str">
        <f t="shared" si="106"/>
        <v>Llano (Pendientes naturales del terreno entre 0 y 5%)</v>
      </c>
      <c r="BE240" s="231">
        <v>1</v>
      </c>
      <c r="BF240" s="237" t="str">
        <f>VLOOKUP(BE240,'Códigos 2'!$A$1:$B$12,2,FALSE)</f>
        <v xml:space="preserve"> Carpeta Asfáltica (CA)</v>
      </c>
      <c r="BG240" s="238">
        <v>4</v>
      </c>
      <c r="BH240" s="239">
        <v>12.3</v>
      </c>
      <c r="BI240" s="231">
        <v>0</v>
      </c>
      <c r="BJ240" s="231" t="str">
        <f t="shared" si="107"/>
        <v>No existe</v>
      </c>
      <c r="BK240" s="240">
        <v>0</v>
      </c>
      <c r="BL240" s="231">
        <v>40</v>
      </c>
      <c r="BM240" s="231"/>
      <c r="BN240" s="231">
        <v>4</v>
      </c>
      <c r="BO240" s="237" t="str">
        <f t="shared" si="108"/>
        <v>Alineamiento con algunas curvas que exigen una reducción significativa en la velocidad promedio de circulación.</v>
      </c>
      <c r="BP240" s="231">
        <v>4</v>
      </c>
      <c r="BQ240" s="237" t="str">
        <f t="shared" si="109"/>
        <v>Pendientes generalmente menores del 3% pero con algunas cuestas de corta longitud de hasta el 5%.</v>
      </c>
      <c r="BR240" s="231">
        <v>2</v>
      </c>
      <c r="BS240" s="231">
        <v>0</v>
      </c>
      <c r="BT240" s="237" t="b">
        <f t="shared" si="116"/>
        <v>0</v>
      </c>
      <c r="BU240" s="231">
        <v>5</v>
      </c>
      <c r="BV240" s="237" t="str">
        <f t="shared" si="110"/>
        <v xml:space="preserve">Las señales son completamente adecuadas en número y ubicación, </v>
      </c>
      <c r="BW240" s="231">
        <v>5</v>
      </c>
      <c r="BX240" s="237" t="str">
        <f t="shared" si="111"/>
        <v>Todas las alcantarillas y cunetas están bastante limpias y funcionan debidamente.</v>
      </c>
      <c r="BY240" s="231">
        <v>5</v>
      </c>
      <c r="BZ240" s="237" t="str">
        <f t="shared" si="112"/>
        <v>Superficie lisa, sin baches ni irregularidades notables.</v>
      </c>
      <c r="CA240" s="231">
        <v>5</v>
      </c>
      <c r="CB240" s="237" t="str">
        <f t="shared" si="113"/>
        <v>No existen evidencias de fallas en la estructura del pavimento, con la posible excepción de algunas en la superficie de ruedo.</v>
      </c>
      <c r="CC240" s="231">
        <f t="shared" si="114"/>
        <v>0</v>
      </c>
      <c r="CD240" s="229" t="s">
        <v>1818</v>
      </c>
      <c r="CE240" s="229" t="s">
        <v>967</v>
      </c>
      <c r="CF240" s="270" t="s">
        <v>1819</v>
      </c>
    </row>
    <row r="241" spans="1:84" ht="69.95" customHeight="1" thickBot="1" x14ac:dyDescent="0.2">
      <c r="A241" s="217"/>
      <c r="B241" s="269">
        <v>19063</v>
      </c>
      <c r="C241" s="231">
        <v>1</v>
      </c>
      <c r="D241" s="231">
        <v>1</v>
      </c>
      <c r="E241" s="232">
        <v>1</v>
      </c>
      <c r="F241" s="231">
        <v>4</v>
      </c>
      <c r="G241" s="231">
        <v>218</v>
      </c>
      <c r="H241" s="230" t="str">
        <f t="shared" si="115"/>
        <v>Secundaria</v>
      </c>
      <c r="I241" s="230">
        <v>4</v>
      </c>
      <c r="J241" s="229" t="str">
        <f t="shared" si="97"/>
        <v>Red Básica de Accesso</v>
      </c>
      <c r="K241" s="260">
        <f t="shared" si="98"/>
        <v>1.165</v>
      </c>
      <c r="L241" s="234">
        <f>K241</f>
        <v>1.165</v>
      </c>
      <c r="M241" s="233"/>
      <c r="N241" s="233"/>
      <c r="O241" s="233"/>
      <c r="P241" s="260">
        <f t="shared" si="99"/>
        <v>0</v>
      </c>
      <c r="Q241" s="233">
        <v>0.99</v>
      </c>
      <c r="R241" s="233">
        <v>0.17499999999999999</v>
      </c>
      <c r="S241" s="233"/>
      <c r="T241" s="260">
        <f t="shared" si="100"/>
        <v>1.165</v>
      </c>
      <c r="U241" s="233"/>
      <c r="V241" s="233"/>
      <c r="W241" s="233"/>
      <c r="X241" s="233">
        <f t="shared" si="101"/>
        <v>0</v>
      </c>
      <c r="Y241" s="233"/>
      <c r="Z241" s="233"/>
      <c r="AA241" s="233"/>
      <c r="AB241" s="233">
        <f t="shared" si="102"/>
        <v>0</v>
      </c>
      <c r="AC241" s="233">
        <f t="shared" si="119"/>
        <v>1.165</v>
      </c>
      <c r="AD241" s="233"/>
      <c r="AE241" s="233"/>
      <c r="AF241" s="233"/>
      <c r="AG241" s="233">
        <f t="shared" si="117"/>
        <v>0</v>
      </c>
      <c r="AH241" s="233"/>
      <c r="AI241" s="233"/>
      <c r="AJ241" s="233"/>
      <c r="AK241" s="233">
        <f t="shared" si="118"/>
        <v>0</v>
      </c>
      <c r="AL241" s="233"/>
      <c r="AM241" s="233"/>
      <c r="AN241" s="233"/>
      <c r="AO241" s="233">
        <f t="shared" si="103"/>
        <v>0</v>
      </c>
      <c r="AP241" s="233"/>
      <c r="AQ241" s="233"/>
      <c r="AR241" s="233"/>
      <c r="AS241" s="339">
        <f t="shared" si="104"/>
        <v>0</v>
      </c>
      <c r="AT241" s="233"/>
      <c r="AU241" s="233"/>
      <c r="AV241" s="233"/>
      <c r="AW241" s="260">
        <f t="shared" si="105"/>
        <v>0</v>
      </c>
      <c r="AX241" s="235" t="s">
        <v>1840</v>
      </c>
      <c r="AY241" s="236" t="s">
        <v>777</v>
      </c>
      <c r="AZ241" s="236" t="s">
        <v>1080</v>
      </c>
      <c r="BA241" s="229" t="s">
        <v>1841</v>
      </c>
      <c r="BB241" s="231">
        <v>0</v>
      </c>
      <c r="BC241" s="231">
        <v>1</v>
      </c>
      <c r="BD241" s="237" t="str">
        <f t="shared" si="106"/>
        <v>Llano (Pendientes naturales del terreno entre 0 y 5%)</v>
      </c>
      <c r="BE241" s="231">
        <v>1</v>
      </c>
      <c r="BF241" s="237" t="str">
        <f>VLOOKUP(BE241,'Códigos 2'!$A$1:$B$12,2,FALSE)</f>
        <v xml:space="preserve"> Carpeta Asfáltica (CA)</v>
      </c>
      <c r="BG241" s="238">
        <v>4</v>
      </c>
      <c r="BH241" s="239">
        <v>13.8</v>
      </c>
      <c r="BI241" s="231">
        <v>0</v>
      </c>
      <c r="BJ241" s="231" t="str">
        <f t="shared" si="107"/>
        <v>No existe</v>
      </c>
      <c r="BK241" s="240">
        <v>0</v>
      </c>
      <c r="BL241" s="231">
        <v>40</v>
      </c>
      <c r="BM241" s="231"/>
      <c r="BN241" s="231">
        <v>5</v>
      </c>
      <c r="BO241" s="237" t="str">
        <f t="shared" si="108"/>
        <v>Alineamiento recto o con curvas tan suaves que no exigen una reducción significativa en la velocidad promedio normal de recorrido.</v>
      </c>
      <c r="BP241" s="231">
        <v>4</v>
      </c>
      <c r="BQ241" s="237" t="str">
        <f t="shared" si="109"/>
        <v>Pendientes generalmente menores del 3% pero con algunas cuestas de corta longitud de hasta el 5%.</v>
      </c>
      <c r="BR241" s="231">
        <v>2</v>
      </c>
      <c r="BS241" s="231">
        <v>0</v>
      </c>
      <c r="BT241" s="237" t="b">
        <f t="shared" si="116"/>
        <v>0</v>
      </c>
      <c r="BU241" s="231">
        <v>5</v>
      </c>
      <c r="BV241" s="237" t="str">
        <f t="shared" si="110"/>
        <v xml:space="preserve">Las señales son completamente adecuadas en número y ubicación, </v>
      </c>
      <c r="BW241" s="231">
        <v>5</v>
      </c>
      <c r="BX241" s="237" t="str">
        <f t="shared" si="111"/>
        <v>Todas las alcantarillas y cunetas están bastante limpias y funcionan debidamente.</v>
      </c>
      <c r="BY241" s="231">
        <v>5</v>
      </c>
      <c r="BZ241" s="237" t="str">
        <f t="shared" si="112"/>
        <v>Superficie lisa, sin baches ni irregularidades notables.</v>
      </c>
      <c r="CA241" s="231">
        <v>5</v>
      </c>
      <c r="CB241" s="237" t="str">
        <f t="shared" si="113"/>
        <v>No existen evidencias de fallas en la estructura del pavimento, con la posible excepción de algunas en la superficie de ruedo.</v>
      </c>
      <c r="CC241" s="231">
        <f t="shared" si="114"/>
        <v>0</v>
      </c>
      <c r="CD241" s="229" t="s">
        <v>1842</v>
      </c>
      <c r="CE241" s="229" t="s">
        <v>1674</v>
      </c>
      <c r="CF241" s="270" t="s">
        <v>1843</v>
      </c>
    </row>
    <row r="242" spans="1:84" ht="69.95" customHeight="1" thickBot="1" x14ac:dyDescent="0.2">
      <c r="A242" s="217"/>
      <c r="B242" s="269">
        <v>19064</v>
      </c>
      <c r="C242" s="231">
        <v>1</v>
      </c>
      <c r="D242" s="231">
        <v>1</v>
      </c>
      <c r="E242" s="232">
        <v>8</v>
      </c>
      <c r="F242" s="231">
        <v>2</v>
      </c>
      <c r="G242" s="231">
        <v>218</v>
      </c>
      <c r="H242" s="230" t="str">
        <f t="shared" si="115"/>
        <v>Secundaria</v>
      </c>
      <c r="I242" s="230">
        <v>2</v>
      </c>
      <c r="J242" s="229" t="str">
        <f t="shared" si="97"/>
        <v>Distribuidores Regionales</v>
      </c>
      <c r="K242" s="260">
        <f t="shared" si="98"/>
        <v>2.2850000000000001</v>
      </c>
      <c r="L242" s="234">
        <f>L241+K242</f>
        <v>3.45</v>
      </c>
      <c r="M242" s="233"/>
      <c r="N242" s="233"/>
      <c r="O242" s="233"/>
      <c r="P242" s="260">
        <f t="shared" si="99"/>
        <v>0</v>
      </c>
      <c r="Q242" s="233">
        <v>2.2850000000000001</v>
      </c>
      <c r="R242" s="233"/>
      <c r="S242" s="233"/>
      <c r="T242" s="260">
        <f t="shared" si="100"/>
        <v>2.2850000000000001</v>
      </c>
      <c r="U242" s="233"/>
      <c r="V242" s="233"/>
      <c r="W242" s="233"/>
      <c r="X242" s="233">
        <f t="shared" si="101"/>
        <v>0</v>
      </c>
      <c r="Y242" s="233"/>
      <c r="Z242" s="233"/>
      <c r="AA242" s="233"/>
      <c r="AB242" s="233">
        <f t="shared" si="102"/>
        <v>0</v>
      </c>
      <c r="AC242" s="233">
        <f t="shared" si="119"/>
        <v>2.2850000000000001</v>
      </c>
      <c r="AD242" s="233"/>
      <c r="AE242" s="233"/>
      <c r="AF242" s="233"/>
      <c r="AG242" s="233">
        <f t="shared" si="117"/>
        <v>0</v>
      </c>
      <c r="AH242" s="233"/>
      <c r="AI242" s="233"/>
      <c r="AJ242" s="233"/>
      <c r="AK242" s="233">
        <f t="shared" si="118"/>
        <v>0</v>
      </c>
      <c r="AL242" s="233"/>
      <c r="AM242" s="233"/>
      <c r="AN242" s="233"/>
      <c r="AO242" s="233">
        <f t="shared" si="103"/>
        <v>0</v>
      </c>
      <c r="AP242" s="233"/>
      <c r="AQ242" s="233"/>
      <c r="AR242" s="233"/>
      <c r="AS242" s="339">
        <f t="shared" si="104"/>
        <v>0</v>
      </c>
      <c r="AT242" s="233"/>
      <c r="AU242" s="233"/>
      <c r="AV242" s="233"/>
      <c r="AW242" s="260">
        <f t="shared" si="105"/>
        <v>0</v>
      </c>
      <c r="AX242" s="235" t="s">
        <v>1844</v>
      </c>
      <c r="AY242" s="236" t="s">
        <v>777</v>
      </c>
      <c r="AZ242" s="236" t="s">
        <v>1080</v>
      </c>
      <c r="BA242" s="236" t="s">
        <v>1845</v>
      </c>
      <c r="BB242" s="231">
        <v>0</v>
      </c>
      <c r="BC242" s="231">
        <v>1</v>
      </c>
      <c r="BD242" s="237" t="str">
        <f t="shared" si="106"/>
        <v>Llano (Pendientes naturales del terreno entre 0 y 5%)</v>
      </c>
      <c r="BE242" s="231">
        <v>1</v>
      </c>
      <c r="BF242" s="237" t="str">
        <f>VLOOKUP(BE242,'Códigos 2'!$A$1:$B$12,2,FALSE)</f>
        <v xml:space="preserve"> Carpeta Asfáltica (CA)</v>
      </c>
      <c r="BG242" s="238">
        <v>4</v>
      </c>
      <c r="BH242" s="239">
        <v>13</v>
      </c>
      <c r="BI242" s="231">
        <v>0</v>
      </c>
      <c r="BJ242" s="231" t="str">
        <f t="shared" si="107"/>
        <v>No existe</v>
      </c>
      <c r="BK242" s="240">
        <v>0</v>
      </c>
      <c r="BL242" s="231">
        <v>40</v>
      </c>
      <c r="BM242" s="231"/>
      <c r="BN242" s="231">
        <v>5</v>
      </c>
      <c r="BO242" s="237" t="str">
        <f t="shared" si="108"/>
        <v>Alineamiento recto o con curvas tan suaves que no exigen una reducción significativa en la velocidad promedio normal de recorrido.</v>
      </c>
      <c r="BP242" s="231">
        <v>4</v>
      </c>
      <c r="BQ242" s="237" t="str">
        <f t="shared" si="109"/>
        <v>Pendientes generalmente menores del 3% pero con algunas cuestas de corta longitud de hasta el 5%.</v>
      </c>
      <c r="BR242" s="231">
        <v>3</v>
      </c>
      <c r="BS242" s="231">
        <v>0</v>
      </c>
      <c r="BT242" s="237" t="b">
        <f t="shared" si="116"/>
        <v>0</v>
      </c>
      <c r="BU242" s="231">
        <v>5</v>
      </c>
      <c r="BV242" s="237" t="str">
        <f t="shared" si="110"/>
        <v xml:space="preserve">Las señales son completamente adecuadas en número y ubicación, </v>
      </c>
      <c r="BW242" s="231">
        <v>5</v>
      </c>
      <c r="BX242" s="237" t="str">
        <f t="shared" si="111"/>
        <v>Todas las alcantarillas y cunetas están bastante limpias y funcionan debidamente.</v>
      </c>
      <c r="BY242" s="231">
        <v>5</v>
      </c>
      <c r="BZ242" s="237" t="str">
        <f t="shared" si="112"/>
        <v>Superficie lisa, sin baches ni irregularidades notables.</v>
      </c>
      <c r="CA242" s="231">
        <v>5</v>
      </c>
      <c r="CB242" s="237" t="str">
        <f t="shared" si="113"/>
        <v>No existen evidencias de fallas en la estructura del pavimento, con la posible excepción de algunas en la superficie de ruedo.</v>
      </c>
      <c r="CC242" s="231">
        <f t="shared" si="114"/>
        <v>0</v>
      </c>
      <c r="CD242" s="229" t="s">
        <v>1846</v>
      </c>
      <c r="CE242" s="229" t="s">
        <v>1674</v>
      </c>
      <c r="CF242" s="270" t="s">
        <v>1847</v>
      </c>
    </row>
    <row r="243" spans="1:84" ht="69.95" customHeight="1" thickBot="1" x14ac:dyDescent="0.2">
      <c r="A243" s="217"/>
      <c r="B243" s="269">
        <v>19065</v>
      </c>
      <c r="C243" s="231">
        <v>1</v>
      </c>
      <c r="D243" s="231">
        <v>1</v>
      </c>
      <c r="E243" s="232">
        <v>8</v>
      </c>
      <c r="F243" s="231">
        <v>1</v>
      </c>
      <c r="G243" s="231">
        <v>218</v>
      </c>
      <c r="H243" s="230" t="str">
        <f t="shared" si="115"/>
        <v>Secundaria</v>
      </c>
      <c r="I243" s="230">
        <v>2</v>
      </c>
      <c r="J243" s="229" t="str">
        <f t="shared" si="97"/>
        <v>Distribuidores Regionales</v>
      </c>
      <c r="K243" s="260">
        <f t="shared" si="98"/>
        <v>3.64</v>
      </c>
      <c r="L243" s="234">
        <f>L242+K243</f>
        <v>7.09</v>
      </c>
      <c r="M243" s="233">
        <v>3.5150000000000001</v>
      </c>
      <c r="N243" s="233"/>
      <c r="O243" s="233"/>
      <c r="P243" s="260">
        <f t="shared" si="99"/>
        <v>3.5150000000000001</v>
      </c>
      <c r="Q243" s="233">
        <v>0.04</v>
      </c>
      <c r="R243" s="233"/>
      <c r="S243" s="233">
        <v>8.5000000000000006E-2</v>
      </c>
      <c r="T243" s="260">
        <f t="shared" si="100"/>
        <v>0.125</v>
      </c>
      <c r="U243" s="233"/>
      <c r="V243" s="233"/>
      <c r="W243" s="233"/>
      <c r="X243" s="233">
        <f t="shared" si="101"/>
        <v>0</v>
      </c>
      <c r="Y243" s="233"/>
      <c r="Z243" s="233"/>
      <c r="AA243" s="233"/>
      <c r="AB243" s="233">
        <f t="shared" si="102"/>
        <v>0</v>
      </c>
      <c r="AC243" s="233">
        <f t="shared" si="119"/>
        <v>0.125</v>
      </c>
      <c r="AD243" s="233"/>
      <c r="AE243" s="233"/>
      <c r="AF243" s="233"/>
      <c r="AG243" s="233">
        <f t="shared" si="117"/>
        <v>0</v>
      </c>
      <c r="AH243" s="233"/>
      <c r="AI243" s="233"/>
      <c r="AJ243" s="233"/>
      <c r="AK243" s="233">
        <f t="shared" si="118"/>
        <v>0</v>
      </c>
      <c r="AL243" s="233"/>
      <c r="AM243" s="233"/>
      <c r="AN243" s="233"/>
      <c r="AO243" s="233">
        <f t="shared" si="103"/>
        <v>0</v>
      </c>
      <c r="AP243" s="233"/>
      <c r="AQ243" s="233"/>
      <c r="AR243" s="233"/>
      <c r="AS243" s="339">
        <f t="shared" si="104"/>
        <v>0</v>
      </c>
      <c r="AT243" s="233"/>
      <c r="AU243" s="233"/>
      <c r="AV243" s="233"/>
      <c r="AW243" s="260">
        <f t="shared" si="105"/>
        <v>0</v>
      </c>
      <c r="AX243" s="235" t="s">
        <v>1848</v>
      </c>
      <c r="AY243" s="236" t="s">
        <v>777</v>
      </c>
      <c r="AZ243" s="236" t="s">
        <v>1080</v>
      </c>
      <c r="BA243" s="236" t="s">
        <v>1845</v>
      </c>
      <c r="BB243" s="231">
        <v>0</v>
      </c>
      <c r="BC243" s="231">
        <v>2</v>
      </c>
      <c r="BD243" s="237" t="str">
        <f t="shared" si="106"/>
        <v>Algo Ondulado (Pendientes naturales del terreno entre 6 y 14%)</v>
      </c>
      <c r="BE243" s="231">
        <v>9</v>
      </c>
      <c r="BF243" s="237" t="str">
        <f>VLOOKUP(BE243,'Códigos 2'!$A$1:$B$12,2,FALSE)</f>
        <v>Hormigón o concreto (H</v>
      </c>
      <c r="BG243" s="238">
        <v>4</v>
      </c>
      <c r="BH243" s="239">
        <v>12.6</v>
      </c>
      <c r="BI243" s="231">
        <v>0</v>
      </c>
      <c r="BJ243" s="231" t="str">
        <f t="shared" si="107"/>
        <v>No existe</v>
      </c>
      <c r="BK243" s="240">
        <v>0</v>
      </c>
      <c r="BL243" s="231">
        <v>60</v>
      </c>
      <c r="BM243" s="231"/>
      <c r="BN243" s="231">
        <v>4</v>
      </c>
      <c r="BO243" s="237" t="str">
        <f t="shared" si="108"/>
        <v>Alineamiento con algunas curvas que exigen una reducción significativa en la velocidad promedio de circulación.</v>
      </c>
      <c r="BP243" s="231">
        <v>3</v>
      </c>
      <c r="BQ243" s="237" t="str">
        <f t="shared" si="109"/>
        <v>Pendientes generalmente entre 3 y 6%, pero con una rasante ondulada y, consecuentemente, con tramos cortos de subida fuerte.</v>
      </c>
      <c r="BR243" s="231">
        <v>2</v>
      </c>
      <c r="BS243" s="231">
        <v>0</v>
      </c>
      <c r="BT243" s="237" t="b">
        <f t="shared" si="116"/>
        <v>0</v>
      </c>
      <c r="BU243" s="231">
        <v>3</v>
      </c>
      <c r="BV243" s="237" t="str">
        <f t="shared" si="110"/>
        <v>El señalamiento es regular en cuanto a cantidad y ubicación, siendo notable la falta de algunas señales de precaución y de guía.</v>
      </c>
      <c r="BW243" s="231">
        <v>4</v>
      </c>
      <c r="BX243" s="237" t="str">
        <f t="shared" si="111"/>
        <v>La mayoría de las alcantarillas y cunetas aparentemente funcionan bien, pero existen indicaciones en algunos sitios de que el agua se estanca.</v>
      </c>
      <c r="BY243" s="231">
        <v>4</v>
      </c>
      <c r="BZ243" s="237" t="str">
        <f t="shared" si="112"/>
        <v>Superficie generalmente lisa, pero con unas pequeñas corrugaciones u otras irregularidades aisladas, o con baches pequeños superficiales.</v>
      </c>
      <c r="CA243" s="231">
        <v>5</v>
      </c>
      <c r="CB243" s="237" t="str">
        <f t="shared" si="113"/>
        <v>No existen evidencias de fallas en la estructura del pavimento, con la posible excepción de algunas en la superficie de ruedo.</v>
      </c>
      <c r="CC243" s="231">
        <f t="shared" si="114"/>
        <v>0</v>
      </c>
      <c r="CD243" s="229" t="s">
        <v>1849</v>
      </c>
      <c r="CE243" s="229" t="s">
        <v>1674</v>
      </c>
      <c r="CF243" s="270" t="s">
        <v>1850</v>
      </c>
    </row>
    <row r="244" spans="1:84" ht="69.95" customHeight="1" thickBot="1" x14ac:dyDescent="0.2">
      <c r="A244" s="217"/>
      <c r="B244" s="269">
        <v>19066</v>
      </c>
      <c r="C244" s="231">
        <v>1</v>
      </c>
      <c r="D244" s="231">
        <v>1</v>
      </c>
      <c r="E244" s="232">
        <v>1</v>
      </c>
      <c r="F244" s="231"/>
      <c r="G244" s="231">
        <v>252</v>
      </c>
      <c r="H244" s="230" t="str">
        <f t="shared" si="115"/>
        <v>Secundaria</v>
      </c>
      <c r="I244" s="230">
        <v>0</v>
      </c>
      <c r="J244" s="229" t="b">
        <f t="shared" si="97"/>
        <v>0</v>
      </c>
      <c r="K244" s="260">
        <f t="shared" si="98"/>
        <v>0</v>
      </c>
      <c r="L244" s="234">
        <f>K244</f>
        <v>0</v>
      </c>
      <c r="M244" s="233"/>
      <c r="N244" s="233"/>
      <c r="O244" s="233"/>
      <c r="P244" s="260">
        <f t="shared" si="99"/>
        <v>0</v>
      </c>
      <c r="Q244" s="229"/>
      <c r="R244" s="229"/>
      <c r="S244" s="229"/>
      <c r="T244" s="260">
        <f t="shared" si="100"/>
        <v>0</v>
      </c>
      <c r="U244" s="229"/>
      <c r="V244" s="229"/>
      <c r="W244" s="229"/>
      <c r="X244" s="233">
        <f t="shared" si="101"/>
        <v>0</v>
      </c>
      <c r="Y244" s="229"/>
      <c r="Z244" s="229"/>
      <c r="AA244" s="229"/>
      <c r="AB244" s="233">
        <f t="shared" si="102"/>
        <v>0</v>
      </c>
      <c r="AC244" s="233">
        <f t="shared" si="119"/>
        <v>0</v>
      </c>
      <c r="AD244" s="229"/>
      <c r="AE244" s="229"/>
      <c r="AF244" s="229"/>
      <c r="AG244" s="233">
        <f t="shared" si="117"/>
        <v>0</v>
      </c>
      <c r="AH244" s="229"/>
      <c r="AI244" s="229"/>
      <c r="AJ244" s="229"/>
      <c r="AK244" s="233">
        <f t="shared" si="118"/>
        <v>0</v>
      </c>
      <c r="AL244" s="233"/>
      <c r="AM244" s="233"/>
      <c r="AN244" s="233"/>
      <c r="AO244" s="233">
        <f t="shared" si="103"/>
        <v>0</v>
      </c>
      <c r="AP244" s="233"/>
      <c r="AQ244" s="233"/>
      <c r="AR244" s="233"/>
      <c r="AS244" s="339">
        <f t="shared" si="104"/>
        <v>0</v>
      </c>
      <c r="AT244" s="233"/>
      <c r="AU244" s="233"/>
      <c r="AV244" s="233"/>
      <c r="AW244" s="260">
        <f t="shared" si="105"/>
        <v>0</v>
      </c>
      <c r="AX244" s="235" t="s">
        <v>2279</v>
      </c>
      <c r="AY244" s="236" t="s">
        <v>1720</v>
      </c>
      <c r="AZ244" s="236"/>
      <c r="BA244" s="229"/>
      <c r="BB244" s="231">
        <v>0</v>
      </c>
      <c r="BC244" s="231">
        <v>0</v>
      </c>
      <c r="BD244" s="237" t="b">
        <f t="shared" si="106"/>
        <v>0</v>
      </c>
      <c r="BE244" s="231">
        <v>8</v>
      </c>
      <c r="BF244" s="237" t="str">
        <f>VLOOKUP(BE244,'Códigos 2'!$A$1:$B$12,2,FALSE)</f>
        <v xml:space="preserve">Material producto del perfilado de pavimentos asfálticos </v>
      </c>
      <c r="BG244" s="238">
        <v>0</v>
      </c>
      <c r="BH244" s="239">
        <v>0</v>
      </c>
      <c r="BI244" s="231">
        <v>0</v>
      </c>
      <c r="BJ244" s="231" t="str">
        <f t="shared" si="107"/>
        <v>No existe</v>
      </c>
      <c r="BK244" s="240">
        <v>0</v>
      </c>
      <c r="BL244" s="231">
        <v>0</v>
      </c>
      <c r="BM244" s="231"/>
      <c r="BN244" s="231">
        <v>0</v>
      </c>
      <c r="BO244" s="237" t="b">
        <f t="shared" si="108"/>
        <v>0</v>
      </c>
      <c r="BP244" s="231">
        <v>0</v>
      </c>
      <c r="BQ244" s="237" t="b">
        <f t="shared" si="109"/>
        <v>0</v>
      </c>
      <c r="BR244" s="231">
        <v>0</v>
      </c>
      <c r="BS244" s="231">
        <v>0</v>
      </c>
      <c r="BT244" s="237" t="b">
        <f t="shared" si="116"/>
        <v>0</v>
      </c>
      <c r="BU244" s="231">
        <v>0</v>
      </c>
      <c r="BV244" s="237" t="b">
        <f t="shared" si="110"/>
        <v>0</v>
      </c>
      <c r="BW244" s="231">
        <v>0</v>
      </c>
      <c r="BX244" s="237" t="b">
        <f t="shared" si="111"/>
        <v>0</v>
      </c>
      <c r="BY244" s="231">
        <v>0</v>
      </c>
      <c r="BZ244" s="237" t="b">
        <f t="shared" si="112"/>
        <v>0</v>
      </c>
      <c r="CA244" s="231">
        <v>0</v>
      </c>
      <c r="CB244" s="237" t="b">
        <f t="shared" si="113"/>
        <v>0</v>
      </c>
      <c r="CC244" s="231">
        <f t="shared" si="114"/>
        <v>0</v>
      </c>
      <c r="CD244" s="229"/>
      <c r="CE244" s="229"/>
      <c r="CF244" s="270" t="s">
        <v>681</v>
      </c>
    </row>
    <row r="245" spans="1:84" ht="69.95" customHeight="1" thickBot="1" x14ac:dyDescent="0.2">
      <c r="A245" s="217"/>
      <c r="B245" s="269">
        <v>19067</v>
      </c>
      <c r="C245" s="231">
        <v>1</v>
      </c>
      <c r="D245" s="231">
        <v>1</v>
      </c>
      <c r="E245" s="232" t="s">
        <v>162</v>
      </c>
      <c r="F245" s="231">
        <v>1</v>
      </c>
      <c r="G245" s="231">
        <v>252</v>
      </c>
      <c r="H245" s="230" t="str">
        <f t="shared" si="115"/>
        <v>Secundaria</v>
      </c>
      <c r="I245" s="230">
        <v>1</v>
      </c>
      <c r="J245" s="229" t="str">
        <f t="shared" si="97"/>
        <v>Red de Alta Capacidad</v>
      </c>
      <c r="K245" s="260">
        <f t="shared" si="98"/>
        <v>1.5649999999999999</v>
      </c>
      <c r="L245" s="234">
        <f t="shared" ref="L245:L252" si="120">L244+K245</f>
        <v>1.5649999999999999</v>
      </c>
      <c r="M245" s="233"/>
      <c r="N245" s="233"/>
      <c r="O245" s="233"/>
      <c r="P245" s="260">
        <f t="shared" si="99"/>
        <v>0</v>
      </c>
      <c r="Q245" s="233"/>
      <c r="R245" s="233">
        <v>1.5649999999999999</v>
      </c>
      <c r="S245" s="233"/>
      <c r="T245" s="260">
        <f t="shared" si="100"/>
        <v>1.5649999999999999</v>
      </c>
      <c r="U245" s="233"/>
      <c r="V245" s="233"/>
      <c r="W245" s="233"/>
      <c r="X245" s="233">
        <f t="shared" si="101"/>
        <v>0</v>
      </c>
      <c r="Y245" s="233"/>
      <c r="Z245" s="233"/>
      <c r="AA245" s="233"/>
      <c r="AB245" s="233">
        <f t="shared" si="102"/>
        <v>0</v>
      </c>
      <c r="AC245" s="233">
        <f t="shared" si="119"/>
        <v>1.5649999999999999</v>
      </c>
      <c r="AD245" s="233"/>
      <c r="AE245" s="233"/>
      <c r="AF245" s="233"/>
      <c r="AG245" s="233">
        <f t="shared" si="117"/>
        <v>0</v>
      </c>
      <c r="AH245" s="233"/>
      <c r="AI245" s="233"/>
      <c r="AJ245" s="233"/>
      <c r="AK245" s="233">
        <f t="shared" si="118"/>
        <v>0</v>
      </c>
      <c r="AL245" s="233"/>
      <c r="AM245" s="233"/>
      <c r="AN245" s="233"/>
      <c r="AO245" s="233">
        <f t="shared" si="103"/>
        <v>0</v>
      </c>
      <c r="AP245" s="233"/>
      <c r="AQ245" s="233"/>
      <c r="AR245" s="233"/>
      <c r="AS245" s="339">
        <f t="shared" si="104"/>
        <v>0</v>
      </c>
      <c r="AT245" s="233"/>
      <c r="AU245" s="233"/>
      <c r="AV245" s="233"/>
      <c r="AW245" s="260">
        <f t="shared" si="105"/>
        <v>0</v>
      </c>
      <c r="AX245" s="235" t="s">
        <v>2280</v>
      </c>
      <c r="AY245" s="236" t="s">
        <v>2053</v>
      </c>
      <c r="AZ245" s="236"/>
      <c r="BA245" s="229" t="s">
        <v>72</v>
      </c>
      <c r="BB245" s="231">
        <v>0</v>
      </c>
      <c r="BC245" s="231">
        <v>1</v>
      </c>
      <c r="BD245" s="237" t="str">
        <f t="shared" si="106"/>
        <v>Llano (Pendientes naturales del terreno entre 0 y 5%)</v>
      </c>
      <c r="BE245" s="231">
        <v>1</v>
      </c>
      <c r="BF245" s="237" t="str">
        <f>VLOOKUP(BE245,'Códigos 2'!$A$1:$B$12,2,FALSE)</f>
        <v xml:space="preserve"> Carpeta Asfáltica (CA)</v>
      </c>
      <c r="BG245" s="238">
        <v>4</v>
      </c>
      <c r="BH245" s="239">
        <v>14.8</v>
      </c>
      <c r="BI245" s="231">
        <v>1</v>
      </c>
      <c r="BJ245" s="231" t="str">
        <f t="shared" si="107"/>
        <v>Pavimentado</v>
      </c>
      <c r="BK245" s="240">
        <v>1.9</v>
      </c>
      <c r="BL245" s="231">
        <v>80</v>
      </c>
      <c r="BM245" s="231"/>
      <c r="BN245" s="231">
        <v>5</v>
      </c>
      <c r="BO245" s="237" t="str">
        <f t="shared" si="108"/>
        <v>Alineamiento recto o con curvas tan suaves que no exigen una reducción significativa en la velocidad promedio normal de recorrido.</v>
      </c>
      <c r="BP245" s="231">
        <v>4</v>
      </c>
      <c r="BQ245" s="237" t="str">
        <f t="shared" si="109"/>
        <v>Pendientes generalmente menores del 3% pero con algunas cuestas de corta longitud de hasta el 5%.</v>
      </c>
      <c r="BR245" s="231">
        <v>5</v>
      </c>
      <c r="BS245" s="231">
        <v>5</v>
      </c>
      <c r="BT245" s="237" t="str">
        <f t="shared" si="116"/>
        <v>Superficie de los espaldones firme y regular, y donde se puede utilizar el ancho como fue construido originalmente.</v>
      </c>
      <c r="BU245" s="231">
        <v>5</v>
      </c>
      <c r="BV245" s="237" t="str">
        <f t="shared" si="110"/>
        <v xml:space="preserve">Las señales son completamente adecuadas en número y ubicación, </v>
      </c>
      <c r="BW245" s="231">
        <v>5</v>
      </c>
      <c r="BX245" s="237" t="str">
        <f t="shared" si="111"/>
        <v>Todas las alcantarillas y cunetas están bastante limpias y funcionan debidamente.</v>
      </c>
      <c r="BY245" s="231">
        <v>3</v>
      </c>
      <c r="BZ245" s="237" t="str">
        <f t="shared" si="112"/>
        <v>Superficie con frecuentes baches o irregularidades .</v>
      </c>
      <c r="CA245" s="231">
        <v>5</v>
      </c>
      <c r="CB245" s="237" t="str">
        <f t="shared" si="113"/>
        <v>No existen evidencias de fallas en la estructura del pavimento, con la posible excepción de algunas en la superficie de ruedo.</v>
      </c>
      <c r="CC245" s="231">
        <f t="shared" si="114"/>
        <v>0</v>
      </c>
      <c r="CD245" s="229"/>
      <c r="CE245" s="229"/>
      <c r="CF245" s="270"/>
    </row>
    <row r="246" spans="1:84" ht="69.95" customHeight="1" thickBot="1" x14ac:dyDescent="0.2">
      <c r="A246" s="217"/>
      <c r="B246" s="269">
        <v>19068</v>
      </c>
      <c r="C246" s="231">
        <v>1</v>
      </c>
      <c r="D246" s="231">
        <v>1</v>
      </c>
      <c r="E246" s="232">
        <v>8</v>
      </c>
      <c r="F246" s="231">
        <v>3</v>
      </c>
      <c r="G246" s="231">
        <v>109</v>
      </c>
      <c r="H246" s="230" t="str">
        <f t="shared" si="115"/>
        <v>Secundaria</v>
      </c>
      <c r="I246" s="230">
        <v>2</v>
      </c>
      <c r="J246" s="229" t="str">
        <f t="shared" si="97"/>
        <v>Distribuidores Regionales</v>
      </c>
      <c r="K246" s="260">
        <f t="shared" si="98"/>
        <v>1.44</v>
      </c>
      <c r="L246" s="234">
        <f t="shared" si="120"/>
        <v>3.0049999999999999</v>
      </c>
      <c r="M246" s="233">
        <v>0.745</v>
      </c>
      <c r="N246" s="233"/>
      <c r="O246" s="233"/>
      <c r="P246" s="260">
        <f t="shared" si="99"/>
        <v>0.745</v>
      </c>
      <c r="Q246" s="233">
        <v>0.44</v>
      </c>
      <c r="R246" s="233">
        <v>7.4999999999999997E-2</v>
      </c>
      <c r="S246" s="233">
        <v>0.18</v>
      </c>
      <c r="T246" s="260">
        <f t="shared" si="100"/>
        <v>0.69500000000000006</v>
      </c>
      <c r="U246" s="233"/>
      <c r="V246" s="233"/>
      <c r="W246" s="233"/>
      <c r="X246" s="233">
        <f t="shared" si="101"/>
        <v>0</v>
      </c>
      <c r="Y246" s="233"/>
      <c r="Z246" s="233"/>
      <c r="AA246" s="233"/>
      <c r="AB246" s="233">
        <f t="shared" si="102"/>
        <v>0</v>
      </c>
      <c r="AC246" s="233">
        <f t="shared" si="119"/>
        <v>0.69500000000000006</v>
      </c>
      <c r="AD246" s="233"/>
      <c r="AE246" s="233"/>
      <c r="AF246" s="233"/>
      <c r="AG246" s="233">
        <f t="shared" si="117"/>
        <v>0</v>
      </c>
      <c r="AH246" s="233"/>
      <c r="AI246" s="233"/>
      <c r="AJ246" s="233"/>
      <c r="AK246" s="233">
        <f t="shared" si="118"/>
        <v>0</v>
      </c>
      <c r="AL246" s="233"/>
      <c r="AM246" s="233"/>
      <c r="AN246" s="233"/>
      <c r="AO246" s="233">
        <f t="shared" si="103"/>
        <v>0</v>
      </c>
      <c r="AP246" s="233"/>
      <c r="AQ246" s="233"/>
      <c r="AR246" s="233"/>
      <c r="AS246" s="339">
        <f t="shared" si="104"/>
        <v>0</v>
      </c>
      <c r="AT246" s="233"/>
      <c r="AU246" s="233"/>
      <c r="AV246" s="233"/>
      <c r="AW246" s="260">
        <f t="shared" si="105"/>
        <v>0</v>
      </c>
      <c r="AX246" s="235" t="s">
        <v>886</v>
      </c>
      <c r="AY246" s="236" t="s">
        <v>822</v>
      </c>
      <c r="AZ246" s="236" t="s">
        <v>379</v>
      </c>
      <c r="BA246" s="229">
        <v>25</v>
      </c>
      <c r="BB246" s="231">
        <v>0</v>
      </c>
      <c r="BC246" s="231">
        <v>1</v>
      </c>
      <c r="BD246" s="237" t="str">
        <f t="shared" si="106"/>
        <v>Llano (Pendientes naturales del terreno entre 0 y 5%)</v>
      </c>
      <c r="BE246" s="231">
        <v>9</v>
      </c>
      <c r="BF246" s="237" t="str">
        <f>VLOOKUP(BE246,'Códigos 2'!$A$1:$B$12,2,FALSE)</f>
        <v>Hormigón o concreto (H</v>
      </c>
      <c r="BG246" s="238">
        <v>4</v>
      </c>
      <c r="BH246" s="239">
        <v>14.2</v>
      </c>
      <c r="BI246" s="231">
        <v>0</v>
      </c>
      <c r="BJ246" s="231" t="str">
        <f t="shared" si="107"/>
        <v>No existe</v>
      </c>
      <c r="BK246" s="240">
        <v>0</v>
      </c>
      <c r="BL246" s="231">
        <v>40</v>
      </c>
      <c r="BM246" s="231"/>
      <c r="BN246" s="231">
        <v>4</v>
      </c>
      <c r="BO246" s="237" t="str">
        <f t="shared" si="108"/>
        <v>Alineamiento con algunas curvas que exigen una reducción significativa en la velocidad promedio de circulación.</v>
      </c>
      <c r="BP246" s="231">
        <v>4</v>
      </c>
      <c r="BQ246" s="237" t="str">
        <f t="shared" si="109"/>
        <v>Pendientes generalmente menores del 3% pero con algunas cuestas de corta longitud de hasta el 5%.</v>
      </c>
      <c r="BR246" s="231">
        <v>2</v>
      </c>
      <c r="BS246" s="231">
        <v>0</v>
      </c>
      <c r="BT246" s="237" t="b">
        <f t="shared" si="116"/>
        <v>0</v>
      </c>
      <c r="BU246" s="231">
        <v>5</v>
      </c>
      <c r="BV246" s="237" t="str">
        <f t="shared" si="110"/>
        <v xml:space="preserve">Las señales son completamente adecuadas en número y ubicación, </v>
      </c>
      <c r="BW246" s="231">
        <v>5</v>
      </c>
      <c r="BX246" s="237" t="str">
        <f t="shared" si="111"/>
        <v>Todas las alcantarillas y cunetas están bastante limpias y funcionan debidamente.</v>
      </c>
      <c r="BY246" s="231">
        <v>5</v>
      </c>
      <c r="BZ246" s="237" t="str">
        <f t="shared" si="112"/>
        <v>Superficie lisa, sin baches ni irregularidades notables.</v>
      </c>
      <c r="CA246" s="231">
        <v>5</v>
      </c>
      <c r="CB246" s="237" t="str">
        <f t="shared" si="113"/>
        <v>No existen evidencias de fallas en la estructura del pavimento, con la posible excepción de algunas en la superficie de ruedo.</v>
      </c>
      <c r="CC246" s="231">
        <f t="shared" si="114"/>
        <v>0</v>
      </c>
      <c r="CD246" s="229" t="s">
        <v>887</v>
      </c>
      <c r="CE246" s="229" t="s">
        <v>152</v>
      </c>
      <c r="CF246" s="270" t="s">
        <v>888</v>
      </c>
    </row>
    <row r="247" spans="1:84" ht="69.95" customHeight="1" thickBot="1" x14ac:dyDescent="0.2">
      <c r="A247" s="217"/>
      <c r="B247" s="269">
        <v>19069</v>
      </c>
      <c r="C247" s="231">
        <v>1</v>
      </c>
      <c r="D247" s="231">
        <v>1</v>
      </c>
      <c r="E247" s="232">
        <v>1</v>
      </c>
      <c r="F247" s="231">
        <v>5</v>
      </c>
      <c r="G247" s="231">
        <v>215</v>
      </c>
      <c r="H247" s="230" t="str">
        <f t="shared" ref="H247:H278" si="121">IF(G247&lt;100,"Primaria",IF(AND(G247&gt;39,G247&lt;300),"Secundaria",IF(AND(G247&gt;299),"Terciaria")))</f>
        <v>Secundaria</v>
      </c>
      <c r="I247" s="230">
        <v>2</v>
      </c>
      <c r="J247" s="229" t="str">
        <f t="shared" si="97"/>
        <v>Distribuidores Regionales</v>
      </c>
      <c r="K247" s="260">
        <f t="shared" si="98"/>
        <v>1.06</v>
      </c>
      <c r="L247" s="234">
        <f t="shared" si="120"/>
        <v>4.0649999999999995</v>
      </c>
      <c r="M247" s="233"/>
      <c r="N247" s="233"/>
      <c r="O247" s="233"/>
      <c r="P247" s="260">
        <f t="shared" si="99"/>
        <v>0</v>
      </c>
      <c r="Q247" s="233">
        <v>1.06</v>
      </c>
      <c r="R247" s="233"/>
      <c r="S247" s="233"/>
      <c r="T247" s="260">
        <f t="shared" si="100"/>
        <v>1.06</v>
      </c>
      <c r="U247" s="233"/>
      <c r="V247" s="233"/>
      <c r="W247" s="233"/>
      <c r="X247" s="233">
        <f t="shared" si="101"/>
        <v>0</v>
      </c>
      <c r="Y247" s="233"/>
      <c r="Z247" s="233"/>
      <c r="AA247" s="233"/>
      <c r="AB247" s="233">
        <f t="shared" si="102"/>
        <v>0</v>
      </c>
      <c r="AC247" s="233">
        <f t="shared" si="119"/>
        <v>1.06</v>
      </c>
      <c r="AD247" s="233"/>
      <c r="AE247" s="233"/>
      <c r="AF247" s="233"/>
      <c r="AG247" s="233">
        <f t="shared" si="117"/>
        <v>0</v>
      </c>
      <c r="AH247" s="233"/>
      <c r="AI247" s="233"/>
      <c r="AJ247" s="233"/>
      <c r="AK247" s="233">
        <f t="shared" si="118"/>
        <v>0</v>
      </c>
      <c r="AL247" s="233"/>
      <c r="AM247" s="233"/>
      <c r="AN247" s="233"/>
      <c r="AO247" s="233">
        <f t="shared" si="103"/>
        <v>0</v>
      </c>
      <c r="AP247" s="233"/>
      <c r="AQ247" s="233"/>
      <c r="AR247" s="233"/>
      <c r="AS247" s="339">
        <f t="shared" si="104"/>
        <v>0</v>
      </c>
      <c r="AT247" s="233"/>
      <c r="AU247" s="233"/>
      <c r="AV247" s="233"/>
      <c r="AW247" s="260">
        <f t="shared" si="105"/>
        <v>0</v>
      </c>
      <c r="AX247" s="235" t="s">
        <v>1812</v>
      </c>
      <c r="AY247" s="236" t="s">
        <v>453</v>
      </c>
      <c r="AZ247" s="236" t="s">
        <v>379</v>
      </c>
      <c r="BA247" s="229"/>
      <c r="BB247" s="231">
        <v>0</v>
      </c>
      <c r="BC247" s="231">
        <v>1</v>
      </c>
      <c r="BD247" s="237" t="str">
        <f t="shared" si="106"/>
        <v>Llano (Pendientes naturales del terreno entre 0 y 5%)</v>
      </c>
      <c r="BE247" s="231">
        <v>1</v>
      </c>
      <c r="BF247" s="237" t="str">
        <f>VLOOKUP(BE247,'Códigos 2'!$A$1:$B$12,2,FALSE)</f>
        <v xml:space="preserve"> Carpeta Asfáltica (CA)</v>
      </c>
      <c r="BG247" s="238">
        <v>2</v>
      </c>
      <c r="BH247" s="239">
        <v>9</v>
      </c>
      <c r="BI247" s="231">
        <v>0</v>
      </c>
      <c r="BJ247" s="231" t="str">
        <f t="shared" si="107"/>
        <v>No existe</v>
      </c>
      <c r="BK247" s="240">
        <v>0</v>
      </c>
      <c r="BL247" s="231">
        <v>40</v>
      </c>
      <c r="BM247" s="231"/>
      <c r="BN247" s="231">
        <v>4</v>
      </c>
      <c r="BO247" s="237" t="str">
        <f t="shared" si="108"/>
        <v>Alineamiento con algunas curvas que exigen una reducción significativa en la velocidad promedio de circulación.</v>
      </c>
      <c r="BP247" s="231">
        <v>4</v>
      </c>
      <c r="BQ247" s="237" t="str">
        <f t="shared" si="109"/>
        <v>Pendientes generalmente menores del 3% pero con algunas cuestas de corta longitud de hasta el 5%.</v>
      </c>
      <c r="BR247" s="231">
        <v>2</v>
      </c>
      <c r="BS247" s="231">
        <v>0</v>
      </c>
      <c r="BT247" s="237" t="b">
        <f t="shared" si="116"/>
        <v>0</v>
      </c>
      <c r="BU247" s="231">
        <v>5</v>
      </c>
      <c r="BV247" s="237" t="str">
        <f t="shared" si="110"/>
        <v xml:space="preserve">Las señales son completamente adecuadas en número y ubicación, </v>
      </c>
      <c r="BW247" s="231">
        <v>5</v>
      </c>
      <c r="BX247" s="237" t="str">
        <f t="shared" si="111"/>
        <v>Todas las alcantarillas y cunetas están bastante limpias y funcionan debidamente.</v>
      </c>
      <c r="BY247" s="231">
        <v>5</v>
      </c>
      <c r="BZ247" s="237" t="str">
        <f t="shared" si="112"/>
        <v>Superficie lisa, sin baches ni irregularidades notables.</v>
      </c>
      <c r="CA247" s="231">
        <v>5</v>
      </c>
      <c r="CB247" s="237" t="str">
        <f t="shared" si="113"/>
        <v>No existen evidencias de fallas en la estructura del pavimento, con la posible excepción de algunas en la superficie de ruedo.</v>
      </c>
      <c r="CC247" s="231">
        <f t="shared" si="114"/>
        <v>0</v>
      </c>
      <c r="CD247" s="229" t="s">
        <v>1813</v>
      </c>
      <c r="CE247" s="229" t="s">
        <v>967</v>
      </c>
      <c r="CF247" s="270" t="s">
        <v>1814</v>
      </c>
    </row>
    <row r="248" spans="1:84" ht="69.95" customHeight="1" thickBot="1" x14ac:dyDescent="0.2">
      <c r="A248" s="217"/>
      <c r="B248" s="269">
        <v>19070</v>
      </c>
      <c r="C248" s="231">
        <v>1</v>
      </c>
      <c r="D248" s="231">
        <v>1</v>
      </c>
      <c r="E248" s="232">
        <v>3</v>
      </c>
      <c r="F248" s="231">
        <v>1</v>
      </c>
      <c r="G248" s="231">
        <v>209</v>
      </c>
      <c r="H248" s="230" t="str">
        <f t="shared" si="121"/>
        <v>Secundaria</v>
      </c>
      <c r="I248" s="230">
        <v>2</v>
      </c>
      <c r="J248" s="229" t="str">
        <f t="shared" si="97"/>
        <v>Distribuidores Regionales</v>
      </c>
      <c r="K248" s="260">
        <f t="shared" si="98"/>
        <v>1.325</v>
      </c>
      <c r="L248" s="234">
        <f t="shared" si="120"/>
        <v>5.39</v>
      </c>
      <c r="M248" s="233"/>
      <c r="N248" s="233"/>
      <c r="O248" s="233"/>
      <c r="P248" s="260">
        <f t="shared" si="99"/>
        <v>0</v>
      </c>
      <c r="Q248" s="233">
        <v>1.325</v>
      </c>
      <c r="R248" s="233"/>
      <c r="S248" s="233"/>
      <c r="T248" s="260">
        <f t="shared" si="100"/>
        <v>1.325</v>
      </c>
      <c r="U248" s="233"/>
      <c r="V248" s="233"/>
      <c r="W248" s="233"/>
      <c r="X248" s="233">
        <f t="shared" si="101"/>
        <v>0</v>
      </c>
      <c r="Y248" s="233"/>
      <c r="Z248" s="233"/>
      <c r="AA248" s="233"/>
      <c r="AB248" s="233">
        <f t="shared" si="102"/>
        <v>0</v>
      </c>
      <c r="AC248" s="233">
        <f t="shared" si="119"/>
        <v>1.325</v>
      </c>
      <c r="AD248" s="233"/>
      <c r="AE248" s="233"/>
      <c r="AF248" s="233"/>
      <c r="AG248" s="233">
        <f t="shared" si="117"/>
        <v>0</v>
      </c>
      <c r="AH248" s="233"/>
      <c r="AI248" s="233"/>
      <c r="AJ248" s="233"/>
      <c r="AK248" s="233">
        <f t="shared" si="118"/>
        <v>0</v>
      </c>
      <c r="AL248" s="233"/>
      <c r="AM248" s="233"/>
      <c r="AN248" s="233"/>
      <c r="AO248" s="233">
        <f t="shared" si="103"/>
        <v>0</v>
      </c>
      <c r="AP248" s="233"/>
      <c r="AQ248" s="233"/>
      <c r="AR248" s="233"/>
      <c r="AS248" s="339">
        <f t="shared" si="104"/>
        <v>0</v>
      </c>
      <c r="AT248" s="233"/>
      <c r="AU248" s="233"/>
      <c r="AV248" s="233"/>
      <c r="AW248" s="260">
        <f t="shared" si="105"/>
        <v>0</v>
      </c>
      <c r="AX248" s="235" t="s">
        <v>1743</v>
      </c>
      <c r="AY248" s="236" t="s">
        <v>1720</v>
      </c>
      <c r="AZ248" s="236" t="s">
        <v>193</v>
      </c>
      <c r="BA248" s="229" t="s">
        <v>1744</v>
      </c>
      <c r="BB248" s="231">
        <v>0</v>
      </c>
      <c r="BC248" s="231">
        <v>1</v>
      </c>
      <c r="BD248" s="237" t="str">
        <f t="shared" si="106"/>
        <v>Llano (Pendientes naturales del terreno entre 0 y 5%)</v>
      </c>
      <c r="BE248" s="231">
        <v>1</v>
      </c>
      <c r="BF248" s="237" t="str">
        <f>VLOOKUP(BE248,'Códigos 2'!$A$1:$B$12,2,FALSE)</f>
        <v xml:space="preserve"> Carpeta Asfáltica (CA)</v>
      </c>
      <c r="BG248" s="238">
        <v>4</v>
      </c>
      <c r="BH248" s="239">
        <v>14</v>
      </c>
      <c r="BI248" s="231">
        <v>0</v>
      </c>
      <c r="BJ248" s="231" t="str">
        <f t="shared" si="107"/>
        <v>No existe</v>
      </c>
      <c r="BK248" s="240">
        <v>0</v>
      </c>
      <c r="BL248" s="231">
        <v>40</v>
      </c>
      <c r="BM248" s="231"/>
      <c r="BN248" s="231">
        <v>4</v>
      </c>
      <c r="BO248" s="237" t="str">
        <f t="shared" si="108"/>
        <v>Alineamiento con algunas curvas que exigen una reducción significativa en la velocidad promedio de circulación.</v>
      </c>
      <c r="BP248" s="231">
        <v>4</v>
      </c>
      <c r="BQ248" s="237" t="str">
        <f t="shared" si="109"/>
        <v>Pendientes generalmente menores del 3% pero con algunas cuestas de corta longitud de hasta el 5%.</v>
      </c>
      <c r="BR248" s="231">
        <v>2</v>
      </c>
      <c r="BS248" s="231">
        <v>0</v>
      </c>
      <c r="BT248" s="237" t="b">
        <f t="shared" si="116"/>
        <v>0</v>
      </c>
      <c r="BU248" s="231">
        <v>5</v>
      </c>
      <c r="BV248" s="237" t="str">
        <f t="shared" si="110"/>
        <v xml:space="preserve">Las señales son completamente adecuadas en número y ubicación, </v>
      </c>
      <c r="BW248" s="231">
        <v>5</v>
      </c>
      <c r="BX248" s="237" t="str">
        <f t="shared" si="111"/>
        <v>Todas las alcantarillas y cunetas están bastante limpias y funcionan debidamente.</v>
      </c>
      <c r="BY248" s="231">
        <v>5</v>
      </c>
      <c r="BZ248" s="237" t="str">
        <f t="shared" si="112"/>
        <v>Superficie lisa, sin baches ni irregularidades notables.</v>
      </c>
      <c r="CA248" s="231">
        <v>5</v>
      </c>
      <c r="CB248" s="237" t="str">
        <f t="shared" si="113"/>
        <v>No existen evidencias de fallas en la estructura del pavimento, con la posible excepción de algunas en la superficie de ruedo.</v>
      </c>
      <c r="CC248" s="231">
        <f t="shared" si="114"/>
        <v>0</v>
      </c>
      <c r="CD248" s="229" t="s">
        <v>1745</v>
      </c>
      <c r="CE248" s="229" t="s">
        <v>967</v>
      </c>
      <c r="CF248" s="270" t="s">
        <v>1746</v>
      </c>
    </row>
    <row r="249" spans="1:84" ht="69.95" customHeight="1" thickBot="1" x14ac:dyDescent="0.2">
      <c r="A249" s="217"/>
      <c r="B249" s="269">
        <v>19071</v>
      </c>
      <c r="C249" s="231">
        <v>1</v>
      </c>
      <c r="D249" s="231">
        <v>1</v>
      </c>
      <c r="E249" s="232" t="s">
        <v>126</v>
      </c>
      <c r="F249" s="231">
        <v>1</v>
      </c>
      <c r="G249" s="231">
        <v>110</v>
      </c>
      <c r="H249" s="230" t="str">
        <f t="shared" si="121"/>
        <v>Secundaria</v>
      </c>
      <c r="I249" s="230">
        <v>3</v>
      </c>
      <c r="J249" s="229" t="str">
        <f t="shared" si="97"/>
        <v>Conectores de Integración Territorial</v>
      </c>
      <c r="K249" s="260">
        <f t="shared" si="98"/>
        <v>0.91500000000000004</v>
      </c>
      <c r="L249" s="234">
        <f t="shared" si="120"/>
        <v>6.3049999999999997</v>
      </c>
      <c r="M249" s="233"/>
      <c r="N249" s="233"/>
      <c r="O249" s="233"/>
      <c r="P249" s="260">
        <f t="shared" si="99"/>
        <v>0</v>
      </c>
      <c r="Q249" s="233">
        <v>0.61</v>
      </c>
      <c r="R249" s="233">
        <v>0.30499999999999999</v>
      </c>
      <c r="S249" s="233"/>
      <c r="T249" s="260">
        <f t="shared" si="100"/>
        <v>0.91500000000000004</v>
      </c>
      <c r="U249" s="233"/>
      <c r="V249" s="233"/>
      <c r="W249" s="233"/>
      <c r="X249" s="233">
        <f t="shared" si="101"/>
        <v>0</v>
      </c>
      <c r="Y249" s="233"/>
      <c r="Z249" s="233"/>
      <c r="AA249" s="233"/>
      <c r="AB249" s="233">
        <f t="shared" si="102"/>
        <v>0</v>
      </c>
      <c r="AC249" s="233">
        <f t="shared" si="119"/>
        <v>0.91500000000000004</v>
      </c>
      <c r="AD249" s="233"/>
      <c r="AE249" s="233"/>
      <c r="AF249" s="233"/>
      <c r="AG249" s="233">
        <f t="shared" ref="AG249:AG280" si="122">SUM(AD249:AF249)</f>
        <v>0</v>
      </c>
      <c r="AH249" s="233"/>
      <c r="AI249" s="233"/>
      <c r="AJ249" s="233"/>
      <c r="AK249" s="233">
        <f t="shared" ref="AK249:AK280" si="123">SUM(AH249:AJ249)</f>
        <v>0</v>
      </c>
      <c r="AL249" s="233"/>
      <c r="AM249" s="233"/>
      <c r="AN249" s="233"/>
      <c r="AO249" s="233">
        <f t="shared" si="103"/>
        <v>0</v>
      </c>
      <c r="AP249" s="233"/>
      <c r="AQ249" s="233"/>
      <c r="AR249" s="233"/>
      <c r="AS249" s="339">
        <f t="shared" si="104"/>
        <v>0</v>
      </c>
      <c r="AT249" s="233"/>
      <c r="AU249" s="233"/>
      <c r="AV249" s="233"/>
      <c r="AW249" s="260">
        <f t="shared" si="105"/>
        <v>0</v>
      </c>
      <c r="AX249" s="235" t="s">
        <v>893</v>
      </c>
      <c r="AY249" s="236" t="s">
        <v>766</v>
      </c>
      <c r="AZ249" s="236" t="s">
        <v>379</v>
      </c>
      <c r="BA249" s="229"/>
      <c r="BB249" s="231">
        <v>0</v>
      </c>
      <c r="BC249" s="231">
        <v>2</v>
      </c>
      <c r="BD249" s="237" t="str">
        <f t="shared" si="106"/>
        <v>Algo Ondulado (Pendientes naturales del terreno entre 6 y 14%)</v>
      </c>
      <c r="BE249" s="231">
        <v>1</v>
      </c>
      <c r="BF249" s="237" t="str">
        <f>VLOOKUP(BE249,'Códigos 2'!$A$1:$B$12,2,FALSE)</f>
        <v xml:space="preserve"> Carpeta Asfáltica (CA)</v>
      </c>
      <c r="BG249" s="238">
        <v>2</v>
      </c>
      <c r="BH249" s="239">
        <v>9.5</v>
      </c>
      <c r="BI249" s="231">
        <v>0</v>
      </c>
      <c r="BJ249" s="231" t="str">
        <f t="shared" si="107"/>
        <v>No existe</v>
      </c>
      <c r="BK249" s="240">
        <v>0</v>
      </c>
      <c r="BL249" s="231">
        <v>40</v>
      </c>
      <c r="BM249" s="231"/>
      <c r="BN249" s="231">
        <v>4</v>
      </c>
      <c r="BO249" s="237" t="str">
        <f t="shared" si="108"/>
        <v>Alineamiento con algunas curvas que exigen una reducción significativa en la velocidad promedio de circulación.</v>
      </c>
      <c r="BP249" s="231">
        <v>3</v>
      </c>
      <c r="BQ249" s="237" t="str">
        <f t="shared" si="109"/>
        <v>Pendientes generalmente entre 3 y 6%, pero con una rasante ondulada y, consecuentemente, con tramos cortos de subida fuerte.</v>
      </c>
      <c r="BR249" s="231">
        <v>1</v>
      </c>
      <c r="BS249" s="231">
        <v>0</v>
      </c>
      <c r="BT249" s="237" t="b">
        <f t="shared" si="116"/>
        <v>0</v>
      </c>
      <c r="BU249" s="231">
        <v>5</v>
      </c>
      <c r="BV249" s="237" t="str">
        <f t="shared" si="110"/>
        <v xml:space="preserve">Las señales son completamente adecuadas en número y ubicación, </v>
      </c>
      <c r="BW249" s="231">
        <v>5</v>
      </c>
      <c r="BX249" s="237" t="str">
        <f t="shared" si="111"/>
        <v>Todas las alcantarillas y cunetas están bastante limpias y funcionan debidamente.</v>
      </c>
      <c r="BY249" s="231">
        <v>4</v>
      </c>
      <c r="BZ249" s="237" t="str">
        <f t="shared" si="112"/>
        <v>Superficie generalmente lisa, pero con unas pequeñas corrugaciones u otras irregularidades aisladas, o con baches pequeños superficiales.</v>
      </c>
      <c r="CA249" s="231">
        <v>5</v>
      </c>
      <c r="CB249" s="237" t="str">
        <f t="shared" si="113"/>
        <v>No existen evidencias de fallas en la estructura del pavimento, con la posible excepción de algunas en la superficie de ruedo.</v>
      </c>
      <c r="CC249" s="231">
        <f t="shared" si="114"/>
        <v>0</v>
      </c>
      <c r="CD249" s="229"/>
      <c r="CE249" s="229"/>
      <c r="CF249" s="270"/>
    </row>
    <row r="250" spans="1:84" ht="69.95" customHeight="1" thickBot="1" x14ac:dyDescent="0.2">
      <c r="A250" s="217"/>
      <c r="B250" s="269">
        <v>19072</v>
      </c>
      <c r="C250" s="231">
        <v>1</v>
      </c>
      <c r="D250" s="231">
        <v>1</v>
      </c>
      <c r="E250" s="232">
        <v>3</v>
      </c>
      <c r="F250" s="231">
        <v>11</v>
      </c>
      <c r="G250" s="231">
        <v>105</v>
      </c>
      <c r="H250" s="230" t="str">
        <f t="shared" si="121"/>
        <v>Secundaria</v>
      </c>
      <c r="I250" s="230">
        <v>3</v>
      </c>
      <c r="J250" s="229" t="str">
        <f t="shared" si="97"/>
        <v>Conectores de Integración Territorial</v>
      </c>
      <c r="K250" s="260">
        <f t="shared" si="98"/>
        <v>0.4</v>
      </c>
      <c r="L250" s="234">
        <f t="shared" si="120"/>
        <v>6.7050000000000001</v>
      </c>
      <c r="M250" s="233"/>
      <c r="N250" s="233"/>
      <c r="O250" s="233"/>
      <c r="P250" s="260">
        <f t="shared" si="99"/>
        <v>0</v>
      </c>
      <c r="Q250" s="233"/>
      <c r="R250" s="233">
        <v>0.4</v>
      </c>
      <c r="S250" s="233"/>
      <c r="T250" s="260">
        <f t="shared" si="100"/>
        <v>0.4</v>
      </c>
      <c r="U250" s="233"/>
      <c r="V250" s="233"/>
      <c r="W250" s="233"/>
      <c r="X250" s="233">
        <f t="shared" si="101"/>
        <v>0</v>
      </c>
      <c r="Y250" s="233"/>
      <c r="Z250" s="233"/>
      <c r="AA250" s="233"/>
      <c r="AB250" s="233">
        <f t="shared" si="102"/>
        <v>0</v>
      </c>
      <c r="AC250" s="233">
        <f t="shared" si="119"/>
        <v>0.4</v>
      </c>
      <c r="AD250" s="233"/>
      <c r="AE250" s="233"/>
      <c r="AF250" s="233"/>
      <c r="AG250" s="233">
        <f t="shared" si="122"/>
        <v>0</v>
      </c>
      <c r="AH250" s="233"/>
      <c r="AI250" s="233"/>
      <c r="AJ250" s="233"/>
      <c r="AK250" s="233">
        <f t="shared" si="123"/>
        <v>0</v>
      </c>
      <c r="AL250" s="233"/>
      <c r="AM250" s="233"/>
      <c r="AN250" s="233"/>
      <c r="AO250" s="233">
        <f t="shared" si="103"/>
        <v>0</v>
      </c>
      <c r="AP250" s="233"/>
      <c r="AQ250" s="233"/>
      <c r="AR250" s="233"/>
      <c r="AS250" s="339">
        <f t="shared" si="104"/>
        <v>0</v>
      </c>
      <c r="AT250" s="233"/>
      <c r="AU250" s="233"/>
      <c r="AV250" s="233"/>
      <c r="AW250" s="260">
        <f t="shared" si="105"/>
        <v>0</v>
      </c>
      <c r="AX250" s="235" t="s">
        <v>848</v>
      </c>
      <c r="AY250" s="236" t="s">
        <v>822</v>
      </c>
      <c r="AZ250" s="236" t="s">
        <v>767</v>
      </c>
      <c r="BA250" s="229" t="s">
        <v>849</v>
      </c>
      <c r="BB250" s="231">
        <v>0</v>
      </c>
      <c r="BC250" s="231">
        <v>2</v>
      </c>
      <c r="BD250" s="237" t="str">
        <f t="shared" si="106"/>
        <v>Algo Ondulado (Pendientes naturales del terreno entre 6 y 14%)</v>
      </c>
      <c r="BE250" s="231">
        <v>1</v>
      </c>
      <c r="BF250" s="237" t="str">
        <f>VLOOKUP(BE250,'Códigos 2'!$A$1:$B$12,2,FALSE)</f>
        <v xml:space="preserve"> Carpeta Asfáltica (CA)</v>
      </c>
      <c r="BG250" s="238">
        <v>2</v>
      </c>
      <c r="BH250" s="239">
        <v>7</v>
      </c>
      <c r="BI250" s="231">
        <v>0</v>
      </c>
      <c r="BJ250" s="231" t="str">
        <f t="shared" si="107"/>
        <v>No existe</v>
      </c>
      <c r="BK250" s="240">
        <v>0</v>
      </c>
      <c r="BL250" s="231">
        <v>40</v>
      </c>
      <c r="BM250" s="231"/>
      <c r="BN250" s="231">
        <v>3</v>
      </c>
      <c r="BO250" s="237" t="str">
        <f t="shared" si="108"/>
        <v>Alineamiento algo sinuoso, pero con curvas cerradas que son aparentes y consistentes con las gradientes y las demás características del camino y del terreno que se atraviesa.</v>
      </c>
      <c r="BP250" s="231">
        <v>3</v>
      </c>
      <c r="BQ250" s="237" t="str">
        <f t="shared" si="109"/>
        <v>Pendientes generalmente entre 3 y 6%, pero con una rasante ondulada y, consecuentemente, con tramos cortos de subida fuerte.</v>
      </c>
      <c r="BR250" s="231">
        <v>1</v>
      </c>
      <c r="BS250" s="231">
        <v>0</v>
      </c>
      <c r="BT250" s="237" t="b">
        <f t="shared" si="116"/>
        <v>0</v>
      </c>
      <c r="BU250" s="231">
        <v>2</v>
      </c>
      <c r="BV250" s="237" t="str">
        <f t="shared" si="110"/>
        <v>Existen muy pocas señales</v>
      </c>
      <c r="BW250" s="231">
        <v>3</v>
      </c>
      <c r="BX250" s="237" t="str">
        <f t="shared" si="111"/>
        <v>Parece que algunas alcantarillas o cunetas no tienen capacidad hidráulica suficiente, por la erosión o socavación aparente.</v>
      </c>
      <c r="BY250" s="231">
        <v>2</v>
      </c>
      <c r="BZ250" s="237" t="str">
        <f t="shared" si="112"/>
        <v>Superficie muy irregular o con baches extensos y frecuentes (o material suelto, en caso de superficies no pavimentadas).</v>
      </c>
      <c r="CA250" s="231">
        <v>4</v>
      </c>
      <c r="CB250" s="237" t="str">
        <f t="shared" si="113"/>
        <v>Existen huellas o corrugaciones que se derivan por debajo de la superficie de ruedo, pero que son aisladas y de poca extensión.</v>
      </c>
      <c r="CC250" s="231">
        <f t="shared" si="114"/>
        <v>0</v>
      </c>
      <c r="CD250" s="229"/>
      <c r="CE250" s="229"/>
      <c r="CF250" s="270"/>
    </row>
    <row r="251" spans="1:84" ht="69.95" customHeight="1" thickBot="1" x14ac:dyDescent="0.2">
      <c r="A251" s="217"/>
      <c r="B251" s="269">
        <v>19073</v>
      </c>
      <c r="C251" s="231">
        <v>1</v>
      </c>
      <c r="D251" s="231">
        <v>1</v>
      </c>
      <c r="E251" s="232" t="s">
        <v>332</v>
      </c>
      <c r="F251" s="231">
        <v>1</v>
      </c>
      <c r="G251" s="231">
        <v>101</v>
      </c>
      <c r="H251" s="230" t="str">
        <f t="shared" si="121"/>
        <v>Secundaria</v>
      </c>
      <c r="I251" s="230">
        <v>4</v>
      </c>
      <c r="J251" s="229" t="str">
        <f t="shared" si="97"/>
        <v>Red Básica de Accesso</v>
      </c>
      <c r="K251" s="260">
        <f t="shared" si="98"/>
        <v>0.89</v>
      </c>
      <c r="L251" s="234">
        <f t="shared" si="120"/>
        <v>7.5949999999999998</v>
      </c>
      <c r="M251" s="233"/>
      <c r="N251" s="233"/>
      <c r="O251" s="233"/>
      <c r="P251" s="260">
        <f t="shared" si="99"/>
        <v>0</v>
      </c>
      <c r="Q251" s="233">
        <v>0.89</v>
      </c>
      <c r="R251" s="233"/>
      <c r="S251" s="233"/>
      <c r="T251" s="260">
        <f t="shared" si="100"/>
        <v>0.89</v>
      </c>
      <c r="U251" s="233"/>
      <c r="V251" s="233"/>
      <c r="W251" s="233"/>
      <c r="X251" s="233">
        <f t="shared" si="101"/>
        <v>0</v>
      </c>
      <c r="Y251" s="233"/>
      <c r="Z251" s="233"/>
      <c r="AA251" s="233"/>
      <c r="AB251" s="233">
        <f t="shared" si="102"/>
        <v>0</v>
      </c>
      <c r="AC251" s="233">
        <f t="shared" si="119"/>
        <v>0.89</v>
      </c>
      <c r="AD251" s="233"/>
      <c r="AE251" s="233"/>
      <c r="AF251" s="233"/>
      <c r="AG251" s="233">
        <f t="shared" si="122"/>
        <v>0</v>
      </c>
      <c r="AH251" s="233"/>
      <c r="AI251" s="233"/>
      <c r="AJ251" s="233"/>
      <c r="AK251" s="233">
        <f t="shared" si="123"/>
        <v>0</v>
      </c>
      <c r="AL251" s="233"/>
      <c r="AM251" s="233"/>
      <c r="AN251" s="233"/>
      <c r="AO251" s="233">
        <f t="shared" si="103"/>
        <v>0</v>
      </c>
      <c r="AP251" s="233"/>
      <c r="AQ251" s="233"/>
      <c r="AR251" s="233"/>
      <c r="AS251" s="339">
        <f t="shared" si="104"/>
        <v>0</v>
      </c>
      <c r="AT251" s="233"/>
      <c r="AU251" s="233"/>
      <c r="AV251" s="233"/>
      <c r="AW251" s="260">
        <f t="shared" si="105"/>
        <v>0</v>
      </c>
      <c r="AX251" s="235" t="s">
        <v>780</v>
      </c>
      <c r="AY251" s="236" t="s">
        <v>777</v>
      </c>
      <c r="AZ251" s="236" t="s">
        <v>767</v>
      </c>
      <c r="BA251" s="229" t="s">
        <v>384</v>
      </c>
      <c r="BB251" s="231">
        <v>0</v>
      </c>
      <c r="BC251" s="231">
        <v>1</v>
      </c>
      <c r="BD251" s="237" t="str">
        <f t="shared" si="106"/>
        <v>Llano (Pendientes naturales del terreno entre 0 y 5%)</v>
      </c>
      <c r="BE251" s="231">
        <v>1</v>
      </c>
      <c r="BF251" s="237" t="str">
        <f>VLOOKUP(BE251,'Códigos 2'!$A$1:$B$12,2,FALSE)</f>
        <v xml:space="preserve"> Carpeta Asfáltica (CA)</v>
      </c>
      <c r="BG251" s="238">
        <v>2</v>
      </c>
      <c r="BH251" s="239">
        <v>9.1</v>
      </c>
      <c r="BI251" s="231">
        <v>0</v>
      </c>
      <c r="BJ251" s="231" t="str">
        <f t="shared" si="107"/>
        <v>No existe</v>
      </c>
      <c r="BK251" s="240">
        <v>0</v>
      </c>
      <c r="BL251" s="231">
        <v>40</v>
      </c>
      <c r="BM251" s="231"/>
      <c r="BN251" s="231">
        <v>3</v>
      </c>
      <c r="BO251" s="237" t="str">
        <f t="shared" si="108"/>
        <v>Alineamiento algo sinuoso, pero con curvas cerradas que son aparentes y consistentes con las gradientes y las demás características del camino y del terreno que se atraviesa.</v>
      </c>
      <c r="BP251" s="231">
        <v>4</v>
      </c>
      <c r="BQ251" s="237" t="str">
        <f t="shared" si="109"/>
        <v>Pendientes generalmente menores del 3% pero con algunas cuestas de corta longitud de hasta el 5%.</v>
      </c>
      <c r="BR251" s="231">
        <v>1</v>
      </c>
      <c r="BS251" s="231">
        <v>0</v>
      </c>
      <c r="BT251" s="237" t="b">
        <f t="shared" si="116"/>
        <v>0</v>
      </c>
      <c r="BU251" s="231">
        <v>5</v>
      </c>
      <c r="BV251" s="237" t="str">
        <f t="shared" si="110"/>
        <v xml:space="preserve">Las señales son completamente adecuadas en número y ubicación, </v>
      </c>
      <c r="BW251" s="231">
        <v>5</v>
      </c>
      <c r="BX251" s="237" t="str">
        <f t="shared" si="111"/>
        <v>Todas las alcantarillas y cunetas están bastante limpias y funcionan debidamente.</v>
      </c>
      <c r="BY251" s="231">
        <v>5</v>
      </c>
      <c r="BZ251" s="237" t="str">
        <f t="shared" si="112"/>
        <v>Superficie lisa, sin baches ni irregularidades notables.</v>
      </c>
      <c r="CA251" s="231">
        <v>5</v>
      </c>
      <c r="CB251" s="237" t="str">
        <f t="shared" si="113"/>
        <v>No existen evidencias de fallas en la estructura del pavimento, con la posible excepción de algunas en la superficie de ruedo.</v>
      </c>
      <c r="CC251" s="231">
        <f t="shared" si="114"/>
        <v>0</v>
      </c>
      <c r="CD251" s="229" t="s">
        <v>781</v>
      </c>
      <c r="CE251" s="229" t="s">
        <v>152</v>
      </c>
      <c r="CF251" s="270" t="s">
        <v>782</v>
      </c>
    </row>
    <row r="252" spans="1:84" ht="69.95" customHeight="1" thickBot="1" x14ac:dyDescent="0.2">
      <c r="A252" s="217"/>
      <c r="B252" s="269">
        <v>19074</v>
      </c>
      <c r="C252" s="231">
        <v>1</v>
      </c>
      <c r="D252" s="231">
        <v>1</v>
      </c>
      <c r="E252" s="232" t="s">
        <v>332</v>
      </c>
      <c r="F252" s="231">
        <v>3</v>
      </c>
      <c r="G252" s="231">
        <v>101</v>
      </c>
      <c r="H252" s="230" t="str">
        <f t="shared" si="121"/>
        <v>Secundaria</v>
      </c>
      <c r="I252" s="230">
        <v>4</v>
      </c>
      <c r="J252" s="229" t="str">
        <f t="shared" si="97"/>
        <v>Red Básica de Accesso</v>
      </c>
      <c r="K252" s="260">
        <f t="shared" si="98"/>
        <v>1.38</v>
      </c>
      <c r="L252" s="234">
        <f t="shared" si="120"/>
        <v>8.9749999999999996</v>
      </c>
      <c r="M252" s="233"/>
      <c r="N252" s="233"/>
      <c r="O252" s="233"/>
      <c r="P252" s="260">
        <f t="shared" si="99"/>
        <v>0</v>
      </c>
      <c r="Q252" s="233">
        <v>1.38</v>
      </c>
      <c r="R252" s="233"/>
      <c r="S252" s="233"/>
      <c r="T252" s="260">
        <f t="shared" si="100"/>
        <v>1.38</v>
      </c>
      <c r="U252" s="233"/>
      <c r="V252" s="233"/>
      <c r="W252" s="233"/>
      <c r="X252" s="233">
        <f t="shared" si="101"/>
        <v>0</v>
      </c>
      <c r="Y252" s="233"/>
      <c r="Z252" s="233"/>
      <c r="AA252" s="233"/>
      <c r="AB252" s="233">
        <f t="shared" si="102"/>
        <v>0</v>
      </c>
      <c r="AC252" s="233">
        <f t="shared" ref="AC252:AC283" si="124">T252+X252+AB252</f>
        <v>1.38</v>
      </c>
      <c r="AD252" s="233"/>
      <c r="AE252" s="233"/>
      <c r="AF252" s="233"/>
      <c r="AG252" s="233">
        <f t="shared" si="122"/>
        <v>0</v>
      </c>
      <c r="AH252" s="233"/>
      <c r="AI252" s="233"/>
      <c r="AJ252" s="233"/>
      <c r="AK252" s="233">
        <f t="shared" si="123"/>
        <v>0</v>
      </c>
      <c r="AL252" s="233"/>
      <c r="AM252" s="233"/>
      <c r="AN252" s="233"/>
      <c r="AO252" s="233">
        <f t="shared" si="103"/>
        <v>0</v>
      </c>
      <c r="AP252" s="233"/>
      <c r="AQ252" s="233"/>
      <c r="AR252" s="233"/>
      <c r="AS252" s="339">
        <f t="shared" si="104"/>
        <v>0</v>
      </c>
      <c r="AT252" s="233"/>
      <c r="AU252" s="233"/>
      <c r="AV252" s="233"/>
      <c r="AW252" s="260">
        <f t="shared" si="105"/>
        <v>0</v>
      </c>
      <c r="AX252" s="235" t="s">
        <v>783</v>
      </c>
      <c r="AY252" s="236" t="s">
        <v>777</v>
      </c>
      <c r="AZ252" s="236" t="s">
        <v>767</v>
      </c>
      <c r="BA252" s="229" t="s">
        <v>784</v>
      </c>
      <c r="BB252" s="231">
        <v>0</v>
      </c>
      <c r="BC252" s="231">
        <v>1</v>
      </c>
      <c r="BD252" s="237" t="str">
        <f t="shared" si="106"/>
        <v>Llano (Pendientes naturales del terreno entre 0 y 5%)</v>
      </c>
      <c r="BE252" s="231">
        <v>1</v>
      </c>
      <c r="BF252" s="237" t="str">
        <f>VLOOKUP(BE252,'Códigos 2'!$A$1:$B$12,2,FALSE)</f>
        <v xml:space="preserve"> Carpeta Asfáltica (CA)</v>
      </c>
      <c r="BG252" s="238">
        <v>2</v>
      </c>
      <c r="BH252" s="239">
        <v>7</v>
      </c>
      <c r="BI252" s="231">
        <v>0</v>
      </c>
      <c r="BJ252" s="231" t="str">
        <f t="shared" si="107"/>
        <v>No existe</v>
      </c>
      <c r="BK252" s="240">
        <v>0</v>
      </c>
      <c r="BL252" s="231">
        <v>40</v>
      </c>
      <c r="BM252" s="231"/>
      <c r="BN252" s="231">
        <v>4</v>
      </c>
      <c r="BO252" s="237" t="str">
        <f t="shared" si="108"/>
        <v>Alineamiento con algunas curvas que exigen una reducción significativa en la velocidad promedio de circulación.</v>
      </c>
      <c r="BP252" s="231">
        <v>5</v>
      </c>
      <c r="BQ252" s="237" t="str">
        <f t="shared" si="109"/>
        <v>Pendientes menores del 3% en todo el tramo.</v>
      </c>
      <c r="BR252" s="231">
        <v>3</v>
      </c>
      <c r="BS252" s="231">
        <v>0</v>
      </c>
      <c r="BT252" s="237" t="b">
        <f t="shared" si="116"/>
        <v>0</v>
      </c>
      <c r="BU252" s="231">
        <v>5</v>
      </c>
      <c r="BV252" s="237" t="str">
        <f t="shared" si="110"/>
        <v xml:space="preserve">Las señales son completamente adecuadas en número y ubicación, </v>
      </c>
      <c r="BW252" s="231">
        <v>4</v>
      </c>
      <c r="BX252" s="237" t="str">
        <f t="shared" si="111"/>
        <v>La mayoría de las alcantarillas y cunetas aparentemente funcionan bien, pero existen indicaciones en algunos sitios de que el agua se estanca.</v>
      </c>
      <c r="BY252" s="231">
        <v>5</v>
      </c>
      <c r="BZ252" s="237" t="str">
        <f t="shared" si="112"/>
        <v>Superficie lisa, sin baches ni irregularidades notables.</v>
      </c>
      <c r="CA252" s="231">
        <v>5</v>
      </c>
      <c r="CB252" s="237" t="str">
        <f t="shared" si="113"/>
        <v>No existen evidencias de fallas en la estructura del pavimento, con la posible excepción de algunas en la superficie de ruedo.</v>
      </c>
      <c r="CC252" s="231">
        <f t="shared" si="114"/>
        <v>0</v>
      </c>
      <c r="CD252" s="229" t="s">
        <v>785</v>
      </c>
      <c r="CE252" s="229" t="s">
        <v>152</v>
      </c>
      <c r="CF252" s="270" t="s">
        <v>786</v>
      </c>
    </row>
    <row r="253" spans="1:84" ht="69.95" customHeight="1" thickBot="1" x14ac:dyDescent="0.2">
      <c r="A253" s="217"/>
      <c r="B253" s="269">
        <v>19075</v>
      </c>
      <c r="C253" s="231">
        <v>1</v>
      </c>
      <c r="D253" s="231">
        <v>1</v>
      </c>
      <c r="E253" s="232" t="s">
        <v>135</v>
      </c>
      <c r="F253" s="231">
        <v>3</v>
      </c>
      <c r="G253" s="231">
        <v>201</v>
      </c>
      <c r="H253" s="230" t="str">
        <f t="shared" si="121"/>
        <v>Secundaria</v>
      </c>
      <c r="I253" s="230">
        <v>4</v>
      </c>
      <c r="J253" s="229" t="str">
        <f t="shared" si="97"/>
        <v>Red Básica de Accesso</v>
      </c>
      <c r="K253" s="260">
        <f t="shared" si="98"/>
        <v>0.39500000000000002</v>
      </c>
      <c r="L253" s="234">
        <f>K253</f>
        <v>0.39500000000000002</v>
      </c>
      <c r="M253" s="233"/>
      <c r="N253" s="233"/>
      <c r="O253" s="233"/>
      <c r="P253" s="260">
        <f t="shared" si="99"/>
        <v>0</v>
      </c>
      <c r="Q253" s="233">
        <v>0.39500000000000002</v>
      </c>
      <c r="R253" s="233"/>
      <c r="S253" s="233"/>
      <c r="T253" s="260">
        <f t="shared" si="100"/>
        <v>0.39500000000000002</v>
      </c>
      <c r="U253" s="233"/>
      <c r="V253" s="233"/>
      <c r="W253" s="233"/>
      <c r="X253" s="233">
        <f t="shared" si="101"/>
        <v>0</v>
      </c>
      <c r="Y253" s="233"/>
      <c r="Z253" s="233"/>
      <c r="AA253" s="233"/>
      <c r="AB253" s="233">
        <f t="shared" si="102"/>
        <v>0</v>
      </c>
      <c r="AC253" s="233">
        <f t="shared" si="124"/>
        <v>0.39500000000000002</v>
      </c>
      <c r="AD253" s="233"/>
      <c r="AE253" s="233"/>
      <c r="AF253" s="233"/>
      <c r="AG253" s="233">
        <f t="shared" si="122"/>
        <v>0</v>
      </c>
      <c r="AH253" s="233"/>
      <c r="AI253" s="233"/>
      <c r="AJ253" s="233"/>
      <c r="AK253" s="233">
        <f t="shared" si="123"/>
        <v>0</v>
      </c>
      <c r="AL253" s="233"/>
      <c r="AM253" s="233"/>
      <c r="AN253" s="233"/>
      <c r="AO253" s="233">
        <f t="shared" si="103"/>
        <v>0</v>
      </c>
      <c r="AP253" s="233"/>
      <c r="AQ253" s="233"/>
      <c r="AR253" s="233"/>
      <c r="AS253" s="339">
        <f t="shared" si="104"/>
        <v>0</v>
      </c>
      <c r="AT253" s="233"/>
      <c r="AU253" s="233"/>
      <c r="AV253" s="233"/>
      <c r="AW253" s="260">
        <f t="shared" si="105"/>
        <v>0</v>
      </c>
      <c r="AX253" s="235" t="s">
        <v>1678</v>
      </c>
      <c r="AY253" s="236" t="s">
        <v>1080</v>
      </c>
      <c r="AZ253" s="236" t="s">
        <v>777</v>
      </c>
      <c r="BA253" s="236" t="s">
        <v>384</v>
      </c>
      <c r="BB253" s="231">
        <v>0</v>
      </c>
      <c r="BC253" s="231">
        <v>2</v>
      </c>
      <c r="BD253" s="237" t="str">
        <f t="shared" si="106"/>
        <v>Algo Ondulado (Pendientes naturales del terreno entre 6 y 14%)</v>
      </c>
      <c r="BE253" s="231">
        <v>1</v>
      </c>
      <c r="BF253" s="237" t="str">
        <f>VLOOKUP(BE253,'Códigos 2'!$A$1:$B$12,2,FALSE)</f>
        <v xml:space="preserve"> Carpeta Asfáltica (CA)</v>
      </c>
      <c r="BG253" s="238">
        <v>2</v>
      </c>
      <c r="BH253" s="239">
        <v>8.6</v>
      </c>
      <c r="BI253" s="231">
        <v>0</v>
      </c>
      <c r="BJ253" s="231" t="str">
        <f t="shared" si="107"/>
        <v>No existe</v>
      </c>
      <c r="BK253" s="240">
        <v>0</v>
      </c>
      <c r="BL253" s="231">
        <v>40</v>
      </c>
      <c r="BM253" s="231"/>
      <c r="BN253" s="231">
        <v>4</v>
      </c>
      <c r="BO253" s="237" t="str">
        <f t="shared" si="108"/>
        <v>Alineamiento con algunas curvas que exigen una reducción significativa en la velocidad promedio de circulación.</v>
      </c>
      <c r="BP253" s="231">
        <v>3</v>
      </c>
      <c r="BQ253" s="237" t="str">
        <f t="shared" si="109"/>
        <v>Pendientes generalmente entre 3 y 6%, pero con una rasante ondulada y, consecuentemente, con tramos cortos de subida fuerte.</v>
      </c>
      <c r="BR253" s="231">
        <v>2</v>
      </c>
      <c r="BS253" s="231">
        <v>0</v>
      </c>
      <c r="BT253" s="237" t="b">
        <f t="shared" si="116"/>
        <v>0</v>
      </c>
      <c r="BU253" s="231">
        <v>5</v>
      </c>
      <c r="BV253" s="237" t="str">
        <f t="shared" si="110"/>
        <v xml:space="preserve">Las señales son completamente adecuadas en número y ubicación, </v>
      </c>
      <c r="BW253" s="231">
        <v>5</v>
      </c>
      <c r="BX253" s="237" t="str">
        <f t="shared" si="111"/>
        <v>Todas las alcantarillas y cunetas están bastante limpias y funcionan debidamente.</v>
      </c>
      <c r="BY253" s="231">
        <v>5</v>
      </c>
      <c r="BZ253" s="237" t="str">
        <f t="shared" si="112"/>
        <v>Superficie lisa, sin baches ni irregularidades notables.</v>
      </c>
      <c r="CA253" s="231">
        <v>5</v>
      </c>
      <c r="CB253" s="237" t="str">
        <f t="shared" si="113"/>
        <v>No existen evidencias de fallas en la estructura del pavimento, con la posible excepción de algunas en la superficie de ruedo.</v>
      </c>
      <c r="CC253" s="231">
        <f t="shared" si="114"/>
        <v>0</v>
      </c>
      <c r="CD253" s="229" t="s">
        <v>1679</v>
      </c>
      <c r="CE253" s="229" t="s">
        <v>1674</v>
      </c>
      <c r="CF253" s="270" t="s">
        <v>1680</v>
      </c>
    </row>
    <row r="254" spans="1:84" ht="69.95" customHeight="1" thickBot="1" x14ac:dyDescent="0.2">
      <c r="A254" s="217"/>
      <c r="B254" s="269">
        <v>19076</v>
      </c>
      <c r="C254" s="231">
        <v>1</v>
      </c>
      <c r="D254" s="231">
        <v>1</v>
      </c>
      <c r="E254" s="232">
        <v>8</v>
      </c>
      <c r="F254" s="231">
        <v>1</v>
      </c>
      <c r="G254" s="231">
        <v>200</v>
      </c>
      <c r="H254" s="230" t="str">
        <f t="shared" si="121"/>
        <v>Secundaria</v>
      </c>
      <c r="I254" s="230">
        <v>2</v>
      </c>
      <c r="J254" s="229" t="str">
        <f t="shared" si="97"/>
        <v>Distribuidores Regionales</v>
      </c>
      <c r="K254" s="260">
        <f t="shared" si="98"/>
        <v>0.54500000000000004</v>
      </c>
      <c r="L254" s="234">
        <f>K254</f>
        <v>0.54500000000000004</v>
      </c>
      <c r="M254" s="233"/>
      <c r="N254" s="233"/>
      <c r="O254" s="233"/>
      <c r="P254" s="260">
        <f t="shared" si="99"/>
        <v>0</v>
      </c>
      <c r="Q254" s="233">
        <v>0.54500000000000004</v>
      </c>
      <c r="R254" s="233"/>
      <c r="S254" s="233"/>
      <c r="T254" s="260">
        <f t="shared" si="100"/>
        <v>0.54500000000000004</v>
      </c>
      <c r="U254" s="233"/>
      <c r="V254" s="233"/>
      <c r="W254" s="233"/>
      <c r="X254" s="233">
        <f t="shared" si="101"/>
        <v>0</v>
      </c>
      <c r="Y254" s="233"/>
      <c r="Z254" s="233"/>
      <c r="AA254" s="233"/>
      <c r="AB254" s="233">
        <f t="shared" si="102"/>
        <v>0</v>
      </c>
      <c r="AC254" s="233">
        <f t="shared" si="124"/>
        <v>0.54500000000000004</v>
      </c>
      <c r="AD254" s="233"/>
      <c r="AE254" s="233"/>
      <c r="AF254" s="233"/>
      <c r="AG254" s="233">
        <f t="shared" si="122"/>
        <v>0</v>
      </c>
      <c r="AH254" s="233"/>
      <c r="AI254" s="233"/>
      <c r="AJ254" s="233"/>
      <c r="AK254" s="233">
        <f t="shared" si="123"/>
        <v>0</v>
      </c>
      <c r="AL254" s="233"/>
      <c r="AM254" s="233"/>
      <c r="AN254" s="233"/>
      <c r="AO254" s="233">
        <f t="shared" si="103"/>
        <v>0</v>
      </c>
      <c r="AP254" s="233"/>
      <c r="AQ254" s="233"/>
      <c r="AR254" s="233"/>
      <c r="AS254" s="339">
        <f t="shared" si="104"/>
        <v>0</v>
      </c>
      <c r="AT254" s="233"/>
      <c r="AU254" s="233"/>
      <c r="AV254" s="233"/>
      <c r="AW254" s="260">
        <f t="shared" si="105"/>
        <v>0</v>
      </c>
      <c r="AX254" s="235" t="s">
        <v>1671</v>
      </c>
      <c r="AY254" s="236" t="s">
        <v>1080</v>
      </c>
      <c r="AZ254" s="236" t="s">
        <v>777</v>
      </c>
      <c r="BA254" s="236" t="s">
        <v>1672</v>
      </c>
      <c r="BB254" s="231">
        <v>0</v>
      </c>
      <c r="BC254" s="231">
        <v>2</v>
      </c>
      <c r="BD254" s="237" t="str">
        <f t="shared" si="106"/>
        <v>Algo Ondulado (Pendientes naturales del terreno entre 6 y 14%)</v>
      </c>
      <c r="BE254" s="231">
        <v>1</v>
      </c>
      <c r="BF254" s="237" t="str">
        <f>VLOOKUP(BE254,'Códigos 2'!$A$1:$B$12,2,FALSE)</f>
        <v xml:space="preserve"> Carpeta Asfáltica (CA)</v>
      </c>
      <c r="BG254" s="238">
        <v>3</v>
      </c>
      <c r="BH254" s="239">
        <v>12</v>
      </c>
      <c r="BI254" s="231">
        <v>0</v>
      </c>
      <c r="BJ254" s="231" t="str">
        <f t="shared" si="107"/>
        <v>No existe</v>
      </c>
      <c r="BK254" s="240">
        <v>0</v>
      </c>
      <c r="BL254" s="231">
        <v>40</v>
      </c>
      <c r="BM254" s="231"/>
      <c r="BN254" s="231">
        <v>5</v>
      </c>
      <c r="BO254" s="237" t="str">
        <f t="shared" si="108"/>
        <v>Alineamiento recto o con curvas tan suaves que no exigen una reducción significativa en la velocidad promedio normal de recorrido.</v>
      </c>
      <c r="BP254" s="231">
        <v>3</v>
      </c>
      <c r="BQ254" s="237" t="str">
        <f t="shared" si="109"/>
        <v>Pendientes generalmente entre 3 y 6%, pero con una rasante ondulada y, consecuentemente, con tramos cortos de subida fuerte.</v>
      </c>
      <c r="BR254" s="231">
        <v>5</v>
      </c>
      <c r="BS254" s="231">
        <v>0</v>
      </c>
      <c r="BT254" s="237" t="b">
        <f t="shared" si="116"/>
        <v>0</v>
      </c>
      <c r="BU254" s="231">
        <v>3</v>
      </c>
      <c r="BV254" s="237" t="str">
        <f t="shared" si="110"/>
        <v>El señalamiento es regular en cuanto a cantidad y ubicación, siendo notable la falta de algunas señales de precaución y de guía.</v>
      </c>
      <c r="BW254" s="231">
        <v>5</v>
      </c>
      <c r="BX254" s="237" t="str">
        <f t="shared" si="111"/>
        <v>Todas las alcantarillas y cunetas están bastante limpias y funcionan debidamente.</v>
      </c>
      <c r="BY254" s="231">
        <v>5</v>
      </c>
      <c r="BZ254" s="237" t="str">
        <f t="shared" si="112"/>
        <v>Superficie lisa, sin baches ni irregularidades notables.</v>
      </c>
      <c r="CA254" s="231">
        <v>5</v>
      </c>
      <c r="CB254" s="237" t="str">
        <f t="shared" si="113"/>
        <v>No existen evidencias de fallas en la estructura del pavimento, con la posible excepción de algunas en la superficie de ruedo.</v>
      </c>
      <c r="CC254" s="231">
        <f t="shared" si="114"/>
        <v>0</v>
      </c>
      <c r="CD254" s="229" t="s">
        <v>1673</v>
      </c>
      <c r="CE254" s="229" t="s">
        <v>1674</v>
      </c>
      <c r="CF254" s="270" t="s">
        <v>1675</v>
      </c>
    </row>
    <row r="255" spans="1:84" ht="69.95" customHeight="1" thickBot="1" x14ac:dyDescent="0.2">
      <c r="A255" s="217"/>
      <c r="B255" s="269">
        <v>19079</v>
      </c>
      <c r="C255" s="231">
        <v>1</v>
      </c>
      <c r="D255" s="231">
        <v>1</v>
      </c>
      <c r="E255" s="232">
        <v>1</v>
      </c>
      <c r="F255" s="231">
        <v>5</v>
      </c>
      <c r="G255" s="231">
        <v>215</v>
      </c>
      <c r="H255" s="230" t="str">
        <f t="shared" si="121"/>
        <v>Secundaria</v>
      </c>
      <c r="I255" s="230">
        <v>2</v>
      </c>
      <c r="J255" s="229" t="str">
        <f t="shared" si="97"/>
        <v>Distribuidores Regionales</v>
      </c>
      <c r="K255" s="260">
        <f t="shared" si="98"/>
        <v>0.93500000000000005</v>
      </c>
      <c r="L255" s="234">
        <f>L254+K255</f>
        <v>1.48</v>
      </c>
      <c r="M255" s="233"/>
      <c r="N255" s="233"/>
      <c r="O255" s="233"/>
      <c r="P255" s="260">
        <f t="shared" si="99"/>
        <v>0</v>
      </c>
      <c r="Q255" s="233">
        <v>0.93500000000000005</v>
      </c>
      <c r="R255" s="233"/>
      <c r="S255" s="233"/>
      <c r="T255" s="260">
        <f t="shared" si="100"/>
        <v>0.93500000000000005</v>
      </c>
      <c r="U255" s="233"/>
      <c r="V255" s="233"/>
      <c r="W255" s="233"/>
      <c r="X255" s="233">
        <f t="shared" si="101"/>
        <v>0</v>
      </c>
      <c r="Y255" s="233"/>
      <c r="Z255" s="233"/>
      <c r="AA255" s="233"/>
      <c r="AB255" s="233">
        <f t="shared" si="102"/>
        <v>0</v>
      </c>
      <c r="AC255" s="233">
        <f t="shared" si="124"/>
        <v>0.93500000000000005</v>
      </c>
      <c r="AD255" s="233"/>
      <c r="AE255" s="233"/>
      <c r="AF255" s="233"/>
      <c r="AG255" s="233">
        <f t="shared" si="122"/>
        <v>0</v>
      </c>
      <c r="AH255" s="233"/>
      <c r="AI255" s="233"/>
      <c r="AJ255" s="233"/>
      <c r="AK255" s="233">
        <f t="shared" si="123"/>
        <v>0</v>
      </c>
      <c r="AL255" s="233"/>
      <c r="AM255" s="233"/>
      <c r="AN255" s="233"/>
      <c r="AO255" s="233">
        <f t="shared" si="103"/>
        <v>0</v>
      </c>
      <c r="AP255" s="233"/>
      <c r="AQ255" s="233"/>
      <c r="AR255" s="233"/>
      <c r="AS255" s="339">
        <f t="shared" si="104"/>
        <v>0</v>
      </c>
      <c r="AT255" s="233"/>
      <c r="AU255" s="233"/>
      <c r="AV255" s="233"/>
      <c r="AW255" s="260">
        <f t="shared" si="105"/>
        <v>0</v>
      </c>
      <c r="AX255" s="235" t="s">
        <v>1815</v>
      </c>
      <c r="AY255" s="236" t="s">
        <v>453</v>
      </c>
      <c r="AZ255" s="236" t="s">
        <v>379</v>
      </c>
      <c r="BA255" s="229"/>
      <c r="BB255" s="231">
        <v>0</v>
      </c>
      <c r="BC255" s="231">
        <v>1</v>
      </c>
      <c r="BD255" s="237" t="str">
        <f t="shared" si="106"/>
        <v>Llano (Pendientes naturales del terreno entre 0 y 5%)</v>
      </c>
      <c r="BE255" s="231">
        <v>1</v>
      </c>
      <c r="BF255" s="237" t="str">
        <f>VLOOKUP(BE255,'Códigos 2'!$A$1:$B$12,2,FALSE)</f>
        <v xml:space="preserve"> Carpeta Asfáltica (CA)</v>
      </c>
      <c r="BG255" s="238">
        <v>2</v>
      </c>
      <c r="BH255" s="239">
        <v>8.5</v>
      </c>
      <c r="BI255" s="231">
        <v>0</v>
      </c>
      <c r="BJ255" s="231" t="str">
        <f t="shared" si="107"/>
        <v>No existe</v>
      </c>
      <c r="BK255" s="240">
        <v>0</v>
      </c>
      <c r="BL255" s="231">
        <v>40</v>
      </c>
      <c r="BM255" s="231"/>
      <c r="BN255" s="231">
        <v>4</v>
      </c>
      <c r="BO255" s="237" t="str">
        <f t="shared" si="108"/>
        <v>Alineamiento con algunas curvas que exigen una reducción significativa en la velocidad promedio de circulación.</v>
      </c>
      <c r="BP255" s="231">
        <v>4</v>
      </c>
      <c r="BQ255" s="237" t="str">
        <f t="shared" si="109"/>
        <v>Pendientes generalmente menores del 3% pero con algunas cuestas de corta longitud de hasta el 5%.</v>
      </c>
      <c r="BR255" s="231">
        <v>2</v>
      </c>
      <c r="BS255" s="231">
        <v>0</v>
      </c>
      <c r="BT255" s="237" t="b">
        <f t="shared" si="116"/>
        <v>0</v>
      </c>
      <c r="BU255" s="231">
        <v>5</v>
      </c>
      <c r="BV255" s="237" t="str">
        <f t="shared" si="110"/>
        <v xml:space="preserve">Las señales son completamente adecuadas en número y ubicación, </v>
      </c>
      <c r="BW255" s="231">
        <v>5</v>
      </c>
      <c r="BX255" s="237" t="str">
        <f t="shared" si="111"/>
        <v>Todas las alcantarillas y cunetas están bastante limpias y funcionan debidamente.</v>
      </c>
      <c r="BY255" s="231">
        <v>4</v>
      </c>
      <c r="BZ255" s="237" t="str">
        <f t="shared" si="112"/>
        <v>Superficie generalmente lisa, pero con unas pequeñas corrugaciones u otras irregularidades aisladas, o con baches pequeños superficiales.</v>
      </c>
      <c r="CA255" s="231">
        <v>5</v>
      </c>
      <c r="CB255" s="237" t="str">
        <f t="shared" si="113"/>
        <v>No existen evidencias de fallas en la estructura del pavimento, con la posible excepción de algunas en la superficie de ruedo.</v>
      </c>
      <c r="CC255" s="231">
        <f t="shared" si="114"/>
        <v>0</v>
      </c>
      <c r="CD255" s="229"/>
      <c r="CE255" s="229"/>
      <c r="CF255" s="270"/>
    </row>
    <row r="256" spans="1:84" ht="69.95" customHeight="1" thickBot="1" x14ac:dyDescent="0.2">
      <c r="A256" s="217"/>
      <c r="B256" s="269">
        <v>19082</v>
      </c>
      <c r="C256" s="231">
        <v>1</v>
      </c>
      <c r="D256" s="231">
        <v>1</v>
      </c>
      <c r="E256" s="232">
        <v>2</v>
      </c>
      <c r="F256" s="231">
        <v>3</v>
      </c>
      <c r="G256" s="231">
        <v>167</v>
      </c>
      <c r="H256" s="230" t="str">
        <f t="shared" si="121"/>
        <v>Secundaria</v>
      </c>
      <c r="I256" s="230">
        <v>3</v>
      </c>
      <c r="J256" s="229" t="str">
        <f t="shared" si="97"/>
        <v>Conectores de Integración Territorial</v>
      </c>
      <c r="K256" s="260">
        <f t="shared" si="98"/>
        <v>0.83499999999999996</v>
      </c>
      <c r="L256" s="234">
        <f>L255+K256</f>
        <v>2.3149999999999999</v>
      </c>
      <c r="M256" s="233"/>
      <c r="N256" s="233"/>
      <c r="O256" s="233"/>
      <c r="P256" s="260">
        <f t="shared" si="99"/>
        <v>0</v>
      </c>
      <c r="Q256" s="233">
        <v>0.83499999999999996</v>
      </c>
      <c r="R256" s="233"/>
      <c r="S256" s="233"/>
      <c r="T256" s="260">
        <f t="shared" si="100"/>
        <v>0.83499999999999996</v>
      </c>
      <c r="U256" s="233"/>
      <c r="V256" s="233"/>
      <c r="W256" s="233"/>
      <c r="X256" s="233">
        <f t="shared" si="101"/>
        <v>0</v>
      </c>
      <c r="Y256" s="233"/>
      <c r="Z256" s="233"/>
      <c r="AA256" s="233"/>
      <c r="AB256" s="233">
        <f t="shared" si="102"/>
        <v>0</v>
      </c>
      <c r="AC256" s="233">
        <f t="shared" si="124"/>
        <v>0.83499999999999996</v>
      </c>
      <c r="AD256" s="233"/>
      <c r="AE256" s="233"/>
      <c r="AF256" s="233"/>
      <c r="AG256" s="233">
        <f t="shared" si="122"/>
        <v>0</v>
      </c>
      <c r="AH256" s="233"/>
      <c r="AI256" s="233"/>
      <c r="AJ256" s="233"/>
      <c r="AK256" s="233">
        <f t="shared" si="123"/>
        <v>0</v>
      </c>
      <c r="AL256" s="233"/>
      <c r="AM256" s="233"/>
      <c r="AN256" s="233"/>
      <c r="AO256" s="233">
        <f t="shared" si="103"/>
        <v>0</v>
      </c>
      <c r="AP256" s="233"/>
      <c r="AQ256" s="233"/>
      <c r="AR256" s="233"/>
      <c r="AS256" s="339">
        <f t="shared" si="104"/>
        <v>0</v>
      </c>
      <c r="AT256" s="233"/>
      <c r="AU256" s="233"/>
      <c r="AV256" s="233"/>
      <c r="AW256" s="260">
        <f t="shared" si="105"/>
        <v>0</v>
      </c>
      <c r="AX256" s="235" t="s">
        <v>1623</v>
      </c>
      <c r="AY256" s="236" t="s">
        <v>822</v>
      </c>
      <c r="AZ256" s="236" t="s">
        <v>379</v>
      </c>
      <c r="BA256" s="229"/>
      <c r="BB256" s="231">
        <v>0</v>
      </c>
      <c r="BC256" s="231">
        <v>3</v>
      </c>
      <c r="BD256" s="237" t="str">
        <f t="shared" si="106"/>
        <v>Muy Ondulado (Pendientes naturales del terreno entre 15 y 25%)</v>
      </c>
      <c r="BE256" s="231">
        <v>1</v>
      </c>
      <c r="BF256" s="237" t="str">
        <f>VLOOKUP(BE256,'Códigos 2'!$A$1:$B$12,2,FALSE)</f>
        <v xml:space="preserve"> Carpeta Asfáltica (CA)</v>
      </c>
      <c r="BG256" s="238">
        <v>2</v>
      </c>
      <c r="BH256" s="239">
        <v>9</v>
      </c>
      <c r="BI256" s="231">
        <v>0</v>
      </c>
      <c r="BJ256" s="231" t="str">
        <f t="shared" si="107"/>
        <v>No existe</v>
      </c>
      <c r="BK256" s="240">
        <v>0</v>
      </c>
      <c r="BL256" s="231">
        <v>40</v>
      </c>
      <c r="BM256" s="231">
        <v>20280</v>
      </c>
      <c r="BN256" s="231">
        <v>3</v>
      </c>
      <c r="BO256" s="237" t="str">
        <f t="shared" si="108"/>
        <v>Alineamiento algo sinuoso, pero con curvas cerradas que son aparentes y consistentes con las gradientes y las demás características del camino y del terreno que se atraviesa.</v>
      </c>
      <c r="BP256" s="231">
        <v>2</v>
      </c>
      <c r="BQ256" s="237" t="str">
        <f t="shared" si="109"/>
        <v>Pendientes sostenidas entre 5 y 8% sobre una buena parte del tramo, condición que afecta en forma marcada la velocidad de recorrido y, cuando hay bastante tránsito, provoca frecuentes colas de vehículos detrás de los vehículos pesados.</v>
      </c>
      <c r="BR256" s="231">
        <v>1</v>
      </c>
      <c r="BS256" s="231">
        <v>0</v>
      </c>
      <c r="BT256" s="237" t="b">
        <f t="shared" si="116"/>
        <v>0</v>
      </c>
      <c r="BU256" s="231">
        <v>5</v>
      </c>
      <c r="BV256" s="237" t="str">
        <f t="shared" si="110"/>
        <v xml:space="preserve">Las señales son completamente adecuadas en número y ubicación, </v>
      </c>
      <c r="BW256" s="231">
        <v>5</v>
      </c>
      <c r="BX256" s="237" t="str">
        <f t="shared" si="111"/>
        <v>Todas las alcantarillas y cunetas están bastante limpias y funcionan debidamente.</v>
      </c>
      <c r="BY256" s="231">
        <v>5</v>
      </c>
      <c r="BZ256" s="237" t="str">
        <f t="shared" si="112"/>
        <v>Superficie lisa, sin baches ni irregularidades notables.</v>
      </c>
      <c r="CA256" s="231">
        <v>5</v>
      </c>
      <c r="CB256" s="237" t="str">
        <f t="shared" si="113"/>
        <v>No existen evidencias de fallas en la estructura del pavimento, con la posible excepción de algunas en la superficie de ruedo.</v>
      </c>
      <c r="CC256" s="231">
        <f t="shared" si="114"/>
        <v>6.1808370000000004</v>
      </c>
      <c r="CD256" s="229"/>
      <c r="CE256" s="229"/>
      <c r="CF256" s="270"/>
    </row>
    <row r="257" spans="1:84" ht="69.95" customHeight="1" thickBot="1" x14ac:dyDescent="0.2">
      <c r="A257" s="217"/>
      <c r="B257" s="269">
        <v>19083</v>
      </c>
      <c r="C257" s="231">
        <v>1</v>
      </c>
      <c r="D257" s="231">
        <v>1</v>
      </c>
      <c r="E257" s="232">
        <v>3</v>
      </c>
      <c r="F257" s="231">
        <v>1</v>
      </c>
      <c r="G257" s="231">
        <v>213</v>
      </c>
      <c r="H257" s="230" t="str">
        <f t="shared" si="121"/>
        <v>Secundaria</v>
      </c>
      <c r="I257" s="230">
        <v>3</v>
      </c>
      <c r="J257" s="229" t="str">
        <f t="shared" si="97"/>
        <v>Conectores de Integración Territorial</v>
      </c>
      <c r="K257" s="260">
        <f t="shared" si="98"/>
        <v>1.23</v>
      </c>
      <c r="L257" s="234">
        <f>L256+K257</f>
        <v>3.5449999999999999</v>
      </c>
      <c r="M257" s="233"/>
      <c r="N257" s="233"/>
      <c r="O257" s="233"/>
      <c r="P257" s="260">
        <f t="shared" si="99"/>
        <v>0</v>
      </c>
      <c r="Q257" s="233">
        <v>0.245</v>
      </c>
      <c r="R257" s="233">
        <v>0.98499999999999999</v>
      </c>
      <c r="S257" s="233"/>
      <c r="T257" s="260">
        <f t="shared" si="100"/>
        <v>1.23</v>
      </c>
      <c r="U257" s="233"/>
      <c r="V257" s="233"/>
      <c r="W257" s="233"/>
      <c r="X257" s="233">
        <f t="shared" si="101"/>
        <v>0</v>
      </c>
      <c r="Y257" s="233"/>
      <c r="Z257" s="233"/>
      <c r="AA257" s="233"/>
      <c r="AB257" s="233">
        <f t="shared" si="102"/>
        <v>0</v>
      </c>
      <c r="AC257" s="233">
        <f t="shared" si="124"/>
        <v>1.23</v>
      </c>
      <c r="AD257" s="233"/>
      <c r="AE257" s="233"/>
      <c r="AF257" s="233"/>
      <c r="AG257" s="233">
        <f t="shared" si="122"/>
        <v>0</v>
      </c>
      <c r="AH257" s="233"/>
      <c r="AI257" s="233"/>
      <c r="AJ257" s="233"/>
      <c r="AK257" s="233">
        <f t="shared" si="123"/>
        <v>0</v>
      </c>
      <c r="AL257" s="233"/>
      <c r="AM257" s="233"/>
      <c r="AN257" s="233"/>
      <c r="AO257" s="233">
        <f t="shared" si="103"/>
        <v>0</v>
      </c>
      <c r="AP257" s="233"/>
      <c r="AQ257" s="233"/>
      <c r="AR257" s="233"/>
      <c r="AS257" s="339">
        <f t="shared" si="104"/>
        <v>0</v>
      </c>
      <c r="AT257" s="233"/>
      <c r="AU257" s="233"/>
      <c r="AV257" s="233"/>
      <c r="AW257" s="260">
        <f t="shared" si="105"/>
        <v>0</v>
      </c>
      <c r="AX257" s="235" t="s">
        <v>1798</v>
      </c>
      <c r="AY257" s="236" t="s">
        <v>1729</v>
      </c>
      <c r="AZ257" s="236" t="s">
        <v>379</v>
      </c>
      <c r="BA257" s="229" t="s">
        <v>1799</v>
      </c>
      <c r="BB257" s="231">
        <v>0</v>
      </c>
      <c r="BC257" s="231">
        <v>2</v>
      </c>
      <c r="BD257" s="237" t="str">
        <f t="shared" si="106"/>
        <v>Algo Ondulado (Pendientes naturales del terreno entre 6 y 14%)</v>
      </c>
      <c r="BE257" s="231">
        <v>1</v>
      </c>
      <c r="BF257" s="237" t="str">
        <f>VLOOKUP(BE257,'Códigos 2'!$A$1:$B$12,2,FALSE)</f>
        <v xml:space="preserve"> Carpeta Asfáltica (CA)</v>
      </c>
      <c r="BG257" s="238">
        <v>2</v>
      </c>
      <c r="BH257" s="239">
        <v>6</v>
      </c>
      <c r="BI257" s="231">
        <v>0</v>
      </c>
      <c r="BJ257" s="231" t="str">
        <f t="shared" si="107"/>
        <v>No existe</v>
      </c>
      <c r="BK257" s="240">
        <v>0</v>
      </c>
      <c r="BL257" s="231">
        <v>40</v>
      </c>
      <c r="BM257" s="231"/>
      <c r="BN257" s="231">
        <v>3</v>
      </c>
      <c r="BO257" s="237" t="str">
        <f t="shared" si="108"/>
        <v>Alineamiento algo sinuoso, pero con curvas cerradas que son aparentes y consistentes con las gradientes y las demás características del camino y del terreno que se atraviesa.</v>
      </c>
      <c r="BP257" s="231">
        <v>3</v>
      </c>
      <c r="BQ257" s="237" t="str">
        <f t="shared" si="109"/>
        <v>Pendientes generalmente entre 3 y 6%, pero con una rasante ondulada y, consecuentemente, con tramos cortos de subida fuerte.</v>
      </c>
      <c r="BR257" s="231">
        <v>2</v>
      </c>
      <c r="BS257" s="231">
        <v>0</v>
      </c>
      <c r="BT257" s="237" t="b">
        <f t="shared" si="116"/>
        <v>0</v>
      </c>
      <c r="BU257" s="231">
        <v>5</v>
      </c>
      <c r="BV257" s="237" t="str">
        <f t="shared" si="110"/>
        <v xml:space="preserve">Las señales son completamente adecuadas en número y ubicación, </v>
      </c>
      <c r="BW257" s="231">
        <v>4</v>
      </c>
      <c r="BX257" s="237" t="str">
        <f t="shared" si="111"/>
        <v>La mayoría de las alcantarillas y cunetas aparentemente funcionan bien, pero existen indicaciones en algunos sitios de que el agua se estanca.</v>
      </c>
      <c r="BY257" s="231">
        <v>5</v>
      </c>
      <c r="BZ257" s="237" t="str">
        <f t="shared" si="112"/>
        <v>Superficie lisa, sin baches ni irregularidades notables.</v>
      </c>
      <c r="CA257" s="231">
        <v>5</v>
      </c>
      <c r="CB257" s="237" t="str">
        <f t="shared" si="113"/>
        <v>No existen evidencias de fallas en la estructura del pavimento, con la posible excepción de algunas en la superficie de ruedo.</v>
      </c>
      <c r="CC257" s="231">
        <f t="shared" si="114"/>
        <v>0</v>
      </c>
      <c r="CD257" s="229"/>
      <c r="CE257" s="229"/>
      <c r="CF257" s="270"/>
    </row>
    <row r="258" spans="1:84" ht="69.95" customHeight="1" thickBot="1" x14ac:dyDescent="0.2">
      <c r="A258" s="217"/>
      <c r="B258" s="269">
        <v>19084</v>
      </c>
      <c r="C258" s="231">
        <v>1</v>
      </c>
      <c r="D258" s="231">
        <v>1</v>
      </c>
      <c r="E258" s="232" t="s">
        <v>162</v>
      </c>
      <c r="F258" s="231">
        <v>4</v>
      </c>
      <c r="G258" s="231">
        <v>211</v>
      </c>
      <c r="H258" s="230" t="str">
        <f t="shared" si="121"/>
        <v>Secundaria</v>
      </c>
      <c r="I258" s="230">
        <v>2</v>
      </c>
      <c r="J258" s="229" t="str">
        <f t="shared" ref="J258:J321" si="125">IF(I258=1,"Red de Alta Capacidad",IF(AND(I258=2),"Distribuidores Regionales",IF(AND(I258=3),"Conectores de Integración Territorial",IF(AND(I258=4),"Red Básica de Accesso"))))</f>
        <v>Distribuidores Regionales</v>
      </c>
      <c r="K258" s="260">
        <f t="shared" ref="K258:K321" si="126">P258+$T258+$X258+$AB258+$AG258+$AK258+$AW258+AO258+AS258</f>
        <v>0.23499999999999999</v>
      </c>
      <c r="L258" s="234">
        <f>L257+K258</f>
        <v>3.78</v>
      </c>
      <c r="M258" s="233">
        <v>0.23499999999999999</v>
      </c>
      <c r="N258" s="233"/>
      <c r="O258" s="233"/>
      <c r="P258" s="260">
        <f t="shared" ref="P258:P321" si="127">SUM(M258:O258)</f>
        <v>0.23499999999999999</v>
      </c>
      <c r="Q258" s="233"/>
      <c r="R258" s="233"/>
      <c r="S258" s="233"/>
      <c r="T258" s="260">
        <f t="shared" ref="T258:T321" si="128">SUM(Q258:S258)</f>
        <v>0</v>
      </c>
      <c r="U258" s="233"/>
      <c r="V258" s="233"/>
      <c r="W258" s="233"/>
      <c r="X258" s="233">
        <f t="shared" ref="X258:X288" si="129">U258+V258+W258</f>
        <v>0</v>
      </c>
      <c r="Y258" s="233"/>
      <c r="Z258" s="233"/>
      <c r="AA258" s="233"/>
      <c r="AB258" s="233">
        <f t="shared" ref="AB258:AB288" si="130">Y258+Z258+AA258</f>
        <v>0</v>
      </c>
      <c r="AC258" s="233">
        <f t="shared" si="124"/>
        <v>0</v>
      </c>
      <c r="AD258" s="233"/>
      <c r="AE258" s="233"/>
      <c r="AF258" s="233"/>
      <c r="AG258" s="233">
        <f t="shared" si="122"/>
        <v>0</v>
      </c>
      <c r="AH258" s="233"/>
      <c r="AI258" s="233"/>
      <c r="AJ258" s="233"/>
      <c r="AK258" s="233">
        <f t="shared" si="123"/>
        <v>0</v>
      </c>
      <c r="AL258" s="233"/>
      <c r="AM258" s="233"/>
      <c r="AN258" s="233"/>
      <c r="AO258" s="233">
        <f t="shared" ref="AO258:AO321" si="131">SUM(AL258:AN258)</f>
        <v>0</v>
      </c>
      <c r="AP258" s="233"/>
      <c r="AQ258" s="233"/>
      <c r="AR258" s="233"/>
      <c r="AS258" s="339">
        <f t="shared" ref="AS258:AS321" si="132">SUM(AP258:AR258)</f>
        <v>0</v>
      </c>
      <c r="AT258" s="233"/>
      <c r="AU258" s="233"/>
      <c r="AV258" s="233"/>
      <c r="AW258" s="260">
        <f t="shared" ref="AW258:AW319" si="133">SUM(AT258:AV258)</f>
        <v>0</v>
      </c>
      <c r="AX258" s="235" t="s">
        <v>1785</v>
      </c>
      <c r="AY258" s="236" t="s">
        <v>176</v>
      </c>
      <c r="AZ258" s="236" t="s">
        <v>379</v>
      </c>
      <c r="BA258" s="229" t="s">
        <v>273</v>
      </c>
      <c r="BB258" s="231">
        <v>0</v>
      </c>
      <c r="BC258" s="231">
        <v>1</v>
      </c>
      <c r="BD258" s="237" t="str">
        <f t="shared" ref="BD258:BD319" si="134">IF(BC258=1,"Llano (Pendientes naturales del terreno entre 0 y 5%)",IF(AND(BC258=2),"Algo Ondulado (Pendientes naturales del terreno entre 6 y 14%)",IF(AND(BC258=3),"Muy Ondulado (Pendientes naturales del terreno entre 15 y 25%)",IF(AND(BC258=4),"Montañoso (Pendientes naturales del terreno mayores a 25%)"))))</f>
        <v>Llano (Pendientes naturales del terreno entre 0 y 5%)</v>
      </c>
      <c r="BE258" s="231">
        <v>9</v>
      </c>
      <c r="BF258" s="237" t="str">
        <f>VLOOKUP(BE258,'Códigos 2'!$A$1:$B$12,2,FALSE)</f>
        <v>Hormigón o concreto (H</v>
      </c>
      <c r="BG258" s="238">
        <v>2</v>
      </c>
      <c r="BH258" s="239">
        <v>13</v>
      </c>
      <c r="BI258" s="231">
        <v>0</v>
      </c>
      <c r="BJ258" s="231" t="str">
        <f t="shared" ref="BJ258:BJ319" si="135">IF(BI258=0,"No existe",IF(AND(BI258=1),"Pavimentado",IF(AND(BI258=2),"Mejorado",IF(AND(BI258=3),"Tierra"))))</f>
        <v>No existe</v>
      </c>
      <c r="BK258" s="240">
        <v>0</v>
      </c>
      <c r="BL258" s="231">
        <v>40</v>
      </c>
      <c r="BM258" s="231"/>
      <c r="BN258" s="231">
        <v>5</v>
      </c>
      <c r="BO258" s="237" t="str">
        <f t="shared" ref="BO258:BO319" si="136">IF(BN258=5,"Alineamiento recto o con curvas tan suaves que no exigen una reducción significativa en la velocidad promedio normal de recorrido.",IF(AND(BN258=4),"Alineamiento con algunas curvas que exigen una reducción significativa en la velocidad promedio de circulación.",IF(AND(BN258=3),"Alineamiento algo sinuoso, pero con curvas cerradas que son aparentes y consistentes con las gradientes y las demás características del camino y del terreno que se atraviesa.",IF(AND(BN258=2),"Curvas cerradas frecuentes y, por lo general, inconsistentes con el terreno y la clase de carretera.",IF(AND(BN258=1),"Alineamiento muy sinuoso en todo el tramo, condición que admite solamente una velocidad de circulación muy baja.")))))</f>
        <v>Alineamiento recto o con curvas tan suaves que no exigen una reducción significativa en la velocidad promedio normal de recorrido.</v>
      </c>
      <c r="BP258" s="231">
        <v>5</v>
      </c>
      <c r="BQ258" s="237" t="str">
        <f t="shared" ref="BQ258:BQ319" si="137">IF(BP258=5,"Pendientes menores del 3% en todo el tramo.",IF(AND(BP258=4),"Pendientes generalmente menores del 3% pero con algunas cuestas de corta longitud de hasta el 5%.",IF(AND(BP258=3),"Pendientes generalmente entre 3 y 6%, pero con una rasante ondulada y, consecuentemente, con tramos cortos de subida fuerte.",IF(AND(BP258=2),"Pendientes sostenidas entre 5 y 8% sobre una buena parte del tramo, condición que afecta en forma marcada la velocidad de recorrido y, cuando hay bastante tránsito, provoca frecuentes colas de vehículos detrás de los vehículos pesados.",IF(AND(BP258=1),"Pendientes sostenidas en exceso del 7% en casi todo el tramo. ")))))</f>
        <v>Pendientes menores del 3% en todo el tramo.</v>
      </c>
      <c r="BR258" s="231">
        <v>5</v>
      </c>
      <c r="BS258" s="231">
        <v>0</v>
      </c>
      <c r="BT258" s="237" t="b">
        <f t="shared" si="116"/>
        <v>0</v>
      </c>
      <c r="BU258" s="231">
        <v>4</v>
      </c>
      <c r="BV258" s="237" t="str">
        <f t="shared" ref="BV258:BV319" si="138">IF(BU258=5,"Las señales son completamente adecuadas en número y ubicación, ",IF(AND(BU258=4),"El señalamiento es bastante completo, faltando solamente algunas señales de guía para los usuarios que no conocen la ruta.",IF(AND(BU258=3),"El señalamiento es regular en cuanto a cantidad y ubicación, siendo notable la falta de algunas señales de precaución y de guía.",IF(AND(BU258=2),"Existen muy pocas señales",IF(AND(BU258=1),"No existen señales o son tan inadecuadas, que no proveen información útil al conductor.")))))</f>
        <v>El señalamiento es bastante completo, faltando solamente algunas señales de guía para los usuarios que no conocen la ruta.</v>
      </c>
      <c r="BW258" s="231">
        <v>5</v>
      </c>
      <c r="BX258" s="237" t="str">
        <f t="shared" ref="BX258:BX319" si="139">IF(BW258=5,"Todas las alcantarillas y cunetas están bastante limpias y funcionan debidamente.",IF(AND(BW258=4),"La mayoría de las alcantarillas y cunetas aparentemente funcionan bien, pero existen indicaciones en algunos sitios de que el agua se estanca.",IF(AND(BW258=3),"Parece que algunas alcantarillas o cunetas no tienen capacidad hidráulica suficiente, por la erosión o socavación aparente.",IF(AND(BW258=2),"Parece que la mayoría de las alcantarillas y cunetas son inadecuadas; o hay vados en varios sitios en vez de estructuras de drenaje.",IF(AND(BW258=1),"El agua escurre por la calzada durante períodos de lluvia sobre una buena parte de la sub-sección y no existen cunetas longitudinales definidas; las estructuras de drenaje no existen, o son completamente inadecuadas.")))))</f>
        <v>Todas las alcantarillas y cunetas están bastante limpias y funcionan debidamente.</v>
      </c>
      <c r="BY258" s="231">
        <v>5</v>
      </c>
      <c r="BZ258" s="237" t="str">
        <f t="shared" ref="BZ258:BZ319" si="140">IF(BY258=5,"Superficie lisa, sin baches ni irregularidades notables.",IF(AND(BY258=4),"Superficie generalmente lisa, pero con unas pequeñas corrugaciones u otras irregularidades aisladas, o con baches pequeños superficiales.",IF(AND(BY258=3),"Superficie con frecuentes baches o irregularidades .",IF(AND(BY258=2),"Superficie muy irregular o con baches extensos y frecuentes (o material suelto, en caso de superficies no pavimentadas).",IF(AND(BY258=1),"Superficie muy deteriorada o irregular (o material suelto), hasta tal grado, en casi todo el tramo.")))))</f>
        <v>Superficie lisa, sin baches ni irregularidades notables.</v>
      </c>
      <c r="CA258" s="231">
        <v>5</v>
      </c>
      <c r="CB258" s="237" t="str">
        <f t="shared" ref="CB258:CB319" si="141">IF(CA258=5,"No existen evidencias de fallas en la estructura del pavimento, con la posible excepción de algunas en la superficie de ruedo.",IF(AND(CA258=4),"Existen huellas o corrugaciones que se derivan por debajo de la superficie de ruedo, pero que son aisladas y de poca extensión.",IF(AND(CA258=3),"Existen deformaciones u otras fallas de consideración sobre una buena parte de la subsección y, aunque no son extensas todavía, parece que siguen extendiéndose.",IF(AND(CA258=2),"Existen deformaciones u otras fallas de consideración sobre la mayor parte del tramo.",IF(AND(CA258=1),"Existen corrugaciones o huellas profundas sobre casi toda la faja de ruedo del tramo, hasta tal grado que no sería factible corregir la falla de la estructura, sino que se tendría que reconstruirla completamente.")))))</f>
        <v>No existen evidencias de fallas en la estructura del pavimento, con la posible excepción de algunas en la superficie de ruedo.</v>
      </c>
      <c r="CC258" s="231">
        <f t="shared" ref="CC258:CC293" si="142">(K258*BM258)*365/1000000</f>
        <v>0</v>
      </c>
      <c r="CD258" s="229"/>
      <c r="CE258" s="229"/>
      <c r="CF258" s="270"/>
    </row>
    <row r="259" spans="1:84" ht="69.95" customHeight="1" thickBot="1" x14ac:dyDescent="0.2">
      <c r="A259" s="217"/>
      <c r="B259" s="269">
        <v>19089</v>
      </c>
      <c r="C259" s="231">
        <v>1</v>
      </c>
      <c r="D259" s="231">
        <v>1</v>
      </c>
      <c r="E259" s="232" t="s">
        <v>135</v>
      </c>
      <c r="F259" s="231">
        <v>1</v>
      </c>
      <c r="G259" s="231">
        <v>39</v>
      </c>
      <c r="H259" s="230" t="str">
        <f t="shared" si="121"/>
        <v>Primaria</v>
      </c>
      <c r="I259" s="230">
        <v>1</v>
      </c>
      <c r="J259" s="229" t="str">
        <f t="shared" si="125"/>
        <v>Red de Alta Capacidad</v>
      </c>
      <c r="K259" s="260">
        <f t="shared" si="126"/>
        <v>0.75</v>
      </c>
      <c r="L259" s="234">
        <f>L258+K259</f>
        <v>4.5299999999999994</v>
      </c>
      <c r="M259" s="233"/>
      <c r="N259" s="233"/>
      <c r="O259" s="233"/>
      <c r="P259" s="260">
        <f t="shared" si="127"/>
        <v>0</v>
      </c>
      <c r="Q259" s="233">
        <v>0.75</v>
      </c>
      <c r="R259" s="233"/>
      <c r="S259" s="233"/>
      <c r="T259" s="260">
        <f t="shared" si="128"/>
        <v>0.75</v>
      </c>
      <c r="U259" s="233"/>
      <c r="V259" s="233"/>
      <c r="W259" s="233"/>
      <c r="X259" s="233">
        <f t="shared" si="129"/>
        <v>0</v>
      </c>
      <c r="Y259" s="233"/>
      <c r="Z259" s="233"/>
      <c r="AA259" s="233"/>
      <c r="AB259" s="233">
        <f t="shared" si="130"/>
        <v>0</v>
      </c>
      <c r="AC259" s="233">
        <f t="shared" si="124"/>
        <v>0.75</v>
      </c>
      <c r="AD259" s="233"/>
      <c r="AE259" s="233"/>
      <c r="AF259" s="233"/>
      <c r="AG259" s="233">
        <f t="shared" si="122"/>
        <v>0</v>
      </c>
      <c r="AH259" s="233"/>
      <c r="AI259" s="233"/>
      <c r="AJ259" s="233"/>
      <c r="AK259" s="233">
        <f t="shared" si="123"/>
        <v>0</v>
      </c>
      <c r="AL259" s="233"/>
      <c r="AM259" s="233"/>
      <c r="AN259" s="233"/>
      <c r="AO259" s="233">
        <f t="shared" si="131"/>
        <v>0</v>
      </c>
      <c r="AP259" s="233"/>
      <c r="AQ259" s="233"/>
      <c r="AR259" s="233"/>
      <c r="AS259" s="339">
        <f t="shared" si="132"/>
        <v>0</v>
      </c>
      <c r="AT259" s="233"/>
      <c r="AU259" s="233"/>
      <c r="AV259" s="233"/>
      <c r="AW259" s="260">
        <f t="shared" si="133"/>
        <v>0</v>
      </c>
      <c r="AX259" s="235" t="s">
        <v>755</v>
      </c>
      <c r="AY259" s="236" t="s">
        <v>720</v>
      </c>
      <c r="AZ259" s="236" t="s">
        <v>379</v>
      </c>
      <c r="BA259" s="229"/>
      <c r="BB259" s="231">
        <v>0</v>
      </c>
      <c r="BC259" s="231">
        <v>2</v>
      </c>
      <c r="BD259" s="237" t="str">
        <f t="shared" si="134"/>
        <v>Algo Ondulado (Pendientes naturales del terreno entre 6 y 14%)</v>
      </c>
      <c r="BE259" s="231">
        <v>1</v>
      </c>
      <c r="BF259" s="237" t="str">
        <f>VLOOKUP(BE259,'Códigos 2'!$A$1:$B$12,2,FALSE)</f>
        <v xml:space="preserve"> Carpeta Asfáltica (CA)</v>
      </c>
      <c r="BG259" s="238">
        <v>6</v>
      </c>
      <c r="BH259" s="239">
        <v>18.5</v>
      </c>
      <c r="BI259" s="231">
        <v>1</v>
      </c>
      <c r="BJ259" s="231" t="str">
        <f t="shared" si="135"/>
        <v>Pavimentado</v>
      </c>
      <c r="BK259" s="240">
        <v>0.3</v>
      </c>
      <c r="BL259" s="231">
        <v>60</v>
      </c>
      <c r="BM259" s="231">
        <v>38311</v>
      </c>
      <c r="BN259" s="231">
        <v>5</v>
      </c>
      <c r="BO259" s="237" t="str">
        <f t="shared" si="136"/>
        <v>Alineamiento recto o con curvas tan suaves que no exigen una reducción significativa en la velocidad promedio normal de recorrido.</v>
      </c>
      <c r="BP259" s="231">
        <v>3</v>
      </c>
      <c r="BQ259" s="237" t="str">
        <f t="shared" si="137"/>
        <v>Pendientes generalmente entre 3 y 6%, pero con una rasante ondulada y, consecuentemente, con tramos cortos de subida fuerte.</v>
      </c>
      <c r="BR259" s="231">
        <v>5</v>
      </c>
      <c r="BS259" s="231">
        <v>5</v>
      </c>
      <c r="BT259" s="237" t="str">
        <f t="shared" si="116"/>
        <v>Superficie de los espaldones firme y regular, y donde se puede utilizar el ancho como fue construido originalmente.</v>
      </c>
      <c r="BU259" s="231">
        <v>3</v>
      </c>
      <c r="BV259" s="237" t="str">
        <f t="shared" si="138"/>
        <v>El señalamiento es regular en cuanto a cantidad y ubicación, siendo notable la falta de algunas señales de precaución y de guía.</v>
      </c>
      <c r="BW259" s="231">
        <v>5</v>
      </c>
      <c r="BX259" s="237" t="str">
        <f t="shared" si="139"/>
        <v>Todas las alcantarillas y cunetas están bastante limpias y funcionan debidamente.</v>
      </c>
      <c r="BY259" s="231">
        <v>5</v>
      </c>
      <c r="BZ259" s="237" t="str">
        <f t="shared" si="140"/>
        <v>Superficie lisa, sin baches ni irregularidades notables.</v>
      </c>
      <c r="CA259" s="231">
        <v>5</v>
      </c>
      <c r="CB259" s="237" t="str">
        <f t="shared" si="141"/>
        <v>No existen evidencias de fallas en la estructura del pavimento, con la posible excepción de algunas en la superficie de ruedo.</v>
      </c>
      <c r="CC259" s="231">
        <f t="shared" si="142"/>
        <v>10.48763625</v>
      </c>
      <c r="CD259" s="229" t="s">
        <v>756</v>
      </c>
      <c r="CE259" s="229" t="s">
        <v>551</v>
      </c>
      <c r="CF259" s="270" t="s">
        <v>757</v>
      </c>
    </row>
    <row r="260" spans="1:84" ht="69.95" customHeight="1" thickBot="1" x14ac:dyDescent="0.2">
      <c r="A260" s="217"/>
      <c r="B260" s="269">
        <v>19090</v>
      </c>
      <c r="C260" s="231">
        <v>1</v>
      </c>
      <c r="D260" s="231">
        <v>1</v>
      </c>
      <c r="E260" s="232">
        <v>1</v>
      </c>
      <c r="F260" s="231">
        <v>7</v>
      </c>
      <c r="G260" s="231">
        <v>39</v>
      </c>
      <c r="H260" s="230" t="str">
        <f t="shared" si="121"/>
        <v>Primaria</v>
      </c>
      <c r="I260" s="230">
        <v>1</v>
      </c>
      <c r="J260" s="229" t="str">
        <f t="shared" si="125"/>
        <v>Red de Alta Capacidad</v>
      </c>
      <c r="K260" s="260">
        <f t="shared" si="126"/>
        <v>0.87</v>
      </c>
      <c r="L260" s="234">
        <f>K260</f>
        <v>0.87</v>
      </c>
      <c r="M260" s="233"/>
      <c r="N260" s="233"/>
      <c r="O260" s="233"/>
      <c r="P260" s="260">
        <f t="shared" si="127"/>
        <v>0</v>
      </c>
      <c r="Q260" s="233">
        <v>0.87</v>
      </c>
      <c r="R260" s="233"/>
      <c r="S260" s="233"/>
      <c r="T260" s="260">
        <f t="shared" si="128"/>
        <v>0.87</v>
      </c>
      <c r="U260" s="233"/>
      <c r="V260" s="233"/>
      <c r="W260" s="233"/>
      <c r="X260" s="233">
        <f t="shared" si="129"/>
        <v>0</v>
      </c>
      <c r="Y260" s="233"/>
      <c r="Z260" s="233"/>
      <c r="AA260" s="233"/>
      <c r="AB260" s="233">
        <f t="shared" si="130"/>
        <v>0</v>
      </c>
      <c r="AC260" s="233">
        <f t="shared" si="124"/>
        <v>0.87</v>
      </c>
      <c r="AD260" s="233"/>
      <c r="AE260" s="233"/>
      <c r="AF260" s="233"/>
      <c r="AG260" s="233">
        <f t="shared" si="122"/>
        <v>0</v>
      </c>
      <c r="AH260" s="233"/>
      <c r="AI260" s="233"/>
      <c r="AJ260" s="233"/>
      <c r="AK260" s="233">
        <f t="shared" si="123"/>
        <v>0</v>
      </c>
      <c r="AL260" s="233"/>
      <c r="AM260" s="233"/>
      <c r="AN260" s="233"/>
      <c r="AO260" s="233">
        <f t="shared" si="131"/>
        <v>0</v>
      </c>
      <c r="AP260" s="233"/>
      <c r="AQ260" s="233"/>
      <c r="AR260" s="233"/>
      <c r="AS260" s="339">
        <f t="shared" si="132"/>
        <v>0</v>
      </c>
      <c r="AT260" s="233"/>
      <c r="AU260" s="233"/>
      <c r="AV260" s="233"/>
      <c r="AW260" s="260">
        <f t="shared" si="133"/>
        <v>0</v>
      </c>
      <c r="AX260" s="235" t="s">
        <v>719</v>
      </c>
      <c r="AY260" s="236" t="s">
        <v>720</v>
      </c>
      <c r="AZ260" s="236" t="s">
        <v>379</v>
      </c>
      <c r="BA260" s="229">
        <v>50</v>
      </c>
      <c r="BB260" s="231">
        <v>0</v>
      </c>
      <c r="BC260" s="231">
        <v>2</v>
      </c>
      <c r="BD260" s="237" t="str">
        <f t="shared" si="134"/>
        <v>Algo Ondulado (Pendientes naturales del terreno entre 6 y 14%)</v>
      </c>
      <c r="BE260" s="231">
        <v>1</v>
      </c>
      <c r="BF260" s="237" t="str">
        <f>VLOOKUP(BE260,'Códigos 2'!$A$1:$B$12,2,FALSE)</f>
        <v xml:space="preserve"> Carpeta Asfáltica (CA)</v>
      </c>
      <c r="BG260" s="238">
        <v>7</v>
      </c>
      <c r="BH260" s="239">
        <v>24.9</v>
      </c>
      <c r="BI260" s="231">
        <v>1</v>
      </c>
      <c r="BJ260" s="231" t="str">
        <f t="shared" si="135"/>
        <v>Pavimentado</v>
      </c>
      <c r="BK260" s="240">
        <v>1</v>
      </c>
      <c r="BL260" s="231">
        <v>60</v>
      </c>
      <c r="BM260" s="231"/>
      <c r="BN260" s="231">
        <v>5</v>
      </c>
      <c r="BO260" s="237" t="str">
        <f t="shared" si="136"/>
        <v>Alineamiento recto o con curvas tan suaves que no exigen una reducción significativa en la velocidad promedio normal de recorrido.</v>
      </c>
      <c r="BP260" s="231">
        <v>4</v>
      </c>
      <c r="BQ260" s="237" t="str">
        <f t="shared" si="137"/>
        <v>Pendientes generalmente menores del 3% pero con algunas cuestas de corta longitud de hasta el 5%.</v>
      </c>
      <c r="BR260" s="231">
        <v>5</v>
      </c>
      <c r="BS260" s="231">
        <v>5</v>
      </c>
      <c r="BT260" s="237" t="str">
        <f t="shared" si="116"/>
        <v>Superficie de los espaldones firme y regular, y donde se puede utilizar el ancho como fue construido originalmente.</v>
      </c>
      <c r="BU260" s="231">
        <v>3</v>
      </c>
      <c r="BV260" s="237" t="str">
        <f t="shared" si="138"/>
        <v>El señalamiento es regular en cuanto a cantidad y ubicación, siendo notable la falta de algunas señales de precaución y de guía.</v>
      </c>
      <c r="BW260" s="231">
        <v>5</v>
      </c>
      <c r="BX260" s="237" t="str">
        <f t="shared" si="139"/>
        <v>Todas las alcantarillas y cunetas están bastante limpias y funcionan debidamente.</v>
      </c>
      <c r="BY260" s="231">
        <v>2</v>
      </c>
      <c r="BZ260" s="237" t="str">
        <f t="shared" si="140"/>
        <v>Superficie muy irregular o con baches extensos y frecuentes (o material suelto, en caso de superficies no pavimentadas).</v>
      </c>
      <c r="CA260" s="231">
        <v>5</v>
      </c>
      <c r="CB260" s="237" t="str">
        <f t="shared" si="141"/>
        <v>No existen evidencias de fallas en la estructura del pavimento, con la posible excepción de algunas en la superficie de ruedo.</v>
      </c>
      <c r="CC260" s="231">
        <f t="shared" si="142"/>
        <v>0</v>
      </c>
      <c r="CD260" s="229"/>
      <c r="CE260" s="229"/>
      <c r="CF260" s="270"/>
    </row>
    <row r="261" spans="1:84" ht="69.95" customHeight="1" thickBot="1" x14ac:dyDescent="0.2">
      <c r="A261" s="217"/>
      <c r="B261" s="269">
        <v>19091</v>
      </c>
      <c r="C261" s="231">
        <v>1</v>
      </c>
      <c r="D261" s="231">
        <v>1</v>
      </c>
      <c r="E261" s="232">
        <v>1</v>
      </c>
      <c r="F261" s="231">
        <v>7</v>
      </c>
      <c r="G261" s="231">
        <v>39</v>
      </c>
      <c r="H261" s="230" t="str">
        <f t="shared" si="121"/>
        <v>Primaria</v>
      </c>
      <c r="I261" s="230">
        <v>1</v>
      </c>
      <c r="J261" s="229" t="str">
        <f t="shared" si="125"/>
        <v>Red de Alta Capacidad</v>
      </c>
      <c r="K261" s="260">
        <f t="shared" si="126"/>
        <v>0.88</v>
      </c>
      <c r="L261" s="234">
        <f t="shared" ref="L261:L275" si="143">L260+K261</f>
        <v>1.75</v>
      </c>
      <c r="M261" s="233"/>
      <c r="N261" s="233"/>
      <c r="O261" s="233"/>
      <c r="P261" s="260">
        <f t="shared" si="127"/>
        <v>0</v>
      </c>
      <c r="Q261" s="233"/>
      <c r="R261" s="233"/>
      <c r="S261" s="233">
        <v>0.88</v>
      </c>
      <c r="T261" s="260">
        <f t="shared" si="128"/>
        <v>0.88</v>
      </c>
      <c r="U261" s="233"/>
      <c r="V261" s="233"/>
      <c r="W261" s="233"/>
      <c r="X261" s="233">
        <f t="shared" si="129"/>
        <v>0</v>
      </c>
      <c r="Y261" s="233"/>
      <c r="Z261" s="233"/>
      <c r="AA261" s="233"/>
      <c r="AB261" s="233">
        <f t="shared" si="130"/>
        <v>0</v>
      </c>
      <c r="AC261" s="233">
        <f t="shared" si="124"/>
        <v>0.88</v>
      </c>
      <c r="AD261" s="233"/>
      <c r="AE261" s="233"/>
      <c r="AF261" s="233"/>
      <c r="AG261" s="233">
        <f t="shared" si="122"/>
        <v>0</v>
      </c>
      <c r="AH261" s="233"/>
      <c r="AI261" s="233"/>
      <c r="AJ261" s="233"/>
      <c r="AK261" s="233">
        <f t="shared" si="123"/>
        <v>0</v>
      </c>
      <c r="AL261" s="233"/>
      <c r="AM261" s="233"/>
      <c r="AN261" s="233"/>
      <c r="AO261" s="233">
        <f t="shared" si="131"/>
        <v>0</v>
      </c>
      <c r="AP261" s="233"/>
      <c r="AQ261" s="233"/>
      <c r="AR261" s="233"/>
      <c r="AS261" s="339">
        <f t="shared" si="132"/>
        <v>0</v>
      </c>
      <c r="AT261" s="233"/>
      <c r="AU261" s="233"/>
      <c r="AV261" s="233"/>
      <c r="AW261" s="260">
        <f t="shared" si="133"/>
        <v>0</v>
      </c>
      <c r="AX261" s="235" t="s">
        <v>721</v>
      </c>
      <c r="AY261" s="236" t="s">
        <v>720</v>
      </c>
      <c r="AZ261" s="236" t="s">
        <v>379</v>
      </c>
      <c r="BA261" s="229"/>
      <c r="BB261" s="231">
        <v>0</v>
      </c>
      <c r="BC261" s="231">
        <v>3</v>
      </c>
      <c r="BD261" s="237" t="str">
        <f t="shared" si="134"/>
        <v>Muy Ondulado (Pendientes naturales del terreno entre 15 y 25%)</v>
      </c>
      <c r="BE261" s="231">
        <v>1</v>
      </c>
      <c r="BF261" s="237" t="str">
        <f>VLOOKUP(BE261,'Códigos 2'!$A$1:$B$12,2,FALSE)</f>
        <v xml:space="preserve"> Carpeta Asfáltica (CA)</v>
      </c>
      <c r="BG261" s="238">
        <v>4</v>
      </c>
      <c r="BH261" s="239">
        <v>15.3</v>
      </c>
      <c r="BI261" s="231">
        <v>1</v>
      </c>
      <c r="BJ261" s="231" t="str">
        <f t="shared" si="135"/>
        <v>Pavimentado</v>
      </c>
      <c r="BK261" s="240">
        <v>1</v>
      </c>
      <c r="BL261" s="231">
        <v>70</v>
      </c>
      <c r="BM261" s="231"/>
      <c r="BN261" s="231">
        <v>5</v>
      </c>
      <c r="BO261" s="237" t="str">
        <f t="shared" si="136"/>
        <v>Alineamiento recto o con curvas tan suaves que no exigen una reducción significativa en la velocidad promedio normal de recorrido.</v>
      </c>
      <c r="BP261" s="231">
        <v>4</v>
      </c>
      <c r="BQ261" s="237" t="str">
        <f t="shared" si="137"/>
        <v>Pendientes generalmente menores del 3% pero con algunas cuestas de corta longitud de hasta el 5%.</v>
      </c>
      <c r="BR261" s="231">
        <v>5</v>
      </c>
      <c r="BS261" s="231">
        <v>5</v>
      </c>
      <c r="BT261" s="237" t="str">
        <f t="shared" si="116"/>
        <v>Superficie de los espaldones firme y regular, y donde se puede utilizar el ancho como fue construido originalmente.</v>
      </c>
      <c r="BU261" s="231">
        <v>3</v>
      </c>
      <c r="BV261" s="237" t="str">
        <f t="shared" si="138"/>
        <v>El señalamiento es regular en cuanto a cantidad y ubicación, siendo notable la falta de algunas señales de precaución y de guía.</v>
      </c>
      <c r="BW261" s="231">
        <v>5</v>
      </c>
      <c r="BX261" s="237" t="str">
        <f t="shared" si="139"/>
        <v>Todas las alcantarillas y cunetas están bastante limpias y funcionan debidamente.</v>
      </c>
      <c r="BY261" s="231">
        <v>2</v>
      </c>
      <c r="BZ261" s="237" t="str">
        <f t="shared" si="140"/>
        <v>Superficie muy irregular o con baches extensos y frecuentes (o material suelto, en caso de superficies no pavimentadas).</v>
      </c>
      <c r="CA261" s="231">
        <v>5</v>
      </c>
      <c r="CB261" s="237" t="str">
        <f t="shared" si="141"/>
        <v>No existen evidencias de fallas en la estructura del pavimento, con la posible excepción de algunas en la superficie de ruedo.</v>
      </c>
      <c r="CC261" s="231">
        <f t="shared" si="142"/>
        <v>0</v>
      </c>
      <c r="CD261" s="229"/>
      <c r="CE261" s="229"/>
      <c r="CF261" s="270"/>
    </row>
    <row r="262" spans="1:84" ht="69.95" customHeight="1" thickBot="1" x14ac:dyDescent="0.2">
      <c r="A262" s="217"/>
      <c r="B262" s="269">
        <v>19092</v>
      </c>
      <c r="C262" s="231">
        <v>1</v>
      </c>
      <c r="D262" s="231">
        <v>1</v>
      </c>
      <c r="E262" s="232">
        <v>1</v>
      </c>
      <c r="F262" s="231">
        <v>9</v>
      </c>
      <c r="G262" s="231">
        <v>39</v>
      </c>
      <c r="H262" s="230" t="str">
        <f t="shared" si="121"/>
        <v>Primaria</v>
      </c>
      <c r="I262" s="230">
        <v>1</v>
      </c>
      <c r="J262" s="229" t="str">
        <f t="shared" si="125"/>
        <v>Red de Alta Capacidad</v>
      </c>
      <c r="K262" s="260">
        <f t="shared" si="126"/>
        <v>0.59</v>
      </c>
      <c r="L262" s="234">
        <f t="shared" si="143"/>
        <v>2.34</v>
      </c>
      <c r="M262" s="233"/>
      <c r="N262" s="233"/>
      <c r="O262" s="233"/>
      <c r="P262" s="260">
        <f t="shared" si="127"/>
        <v>0</v>
      </c>
      <c r="Q262" s="233"/>
      <c r="R262" s="233"/>
      <c r="S262" s="233">
        <v>0.59</v>
      </c>
      <c r="T262" s="260">
        <f t="shared" si="128"/>
        <v>0.59</v>
      </c>
      <c r="U262" s="233"/>
      <c r="V262" s="233"/>
      <c r="W262" s="233"/>
      <c r="X262" s="233">
        <f t="shared" si="129"/>
        <v>0</v>
      </c>
      <c r="Y262" s="233"/>
      <c r="Z262" s="233"/>
      <c r="AA262" s="233"/>
      <c r="AB262" s="233">
        <f t="shared" si="130"/>
        <v>0</v>
      </c>
      <c r="AC262" s="233">
        <f t="shared" si="124"/>
        <v>0.59</v>
      </c>
      <c r="AD262" s="233"/>
      <c r="AE262" s="233"/>
      <c r="AF262" s="233"/>
      <c r="AG262" s="233">
        <f t="shared" si="122"/>
        <v>0</v>
      </c>
      <c r="AH262" s="233"/>
      <c r="AI262" s="233"/>
      <c r="AJ262" s="233"/>
      <c r="AK262" s="233">
        <f t="shared" si="123"/>
        <v>0</v>
      </c>
      <c r="AL262" s="233"/>
      <c r="AM262" s="233"/>
      <c r="AN262" s="233"/>
      <c r="AO262" s="233">
        <f t="shared" si="131"/>
        <v>0</v>
      </c>
      <c r="AP262" s="233"/>
      <c r="AQ262" s="233"/>
      <c r="AR262" s="233"/>
      <c r="AS262" s="339">
        <f t="shared" si="132"/>
        <v>0</v>
      </c>
      <c r="AT262" s="233"/>
      <c r="AU262" s="233"/>
      <c r="AV262" s="233"/>
      <c r="AW262" s="260">
        <f t="shared" si="133"/>
        <v>0</v>
      </c>
      <c r="AX262" s="235" t="s">
        <v>722</v>
      </c>
      <c r="AY262" s="236" t="s">
        <v>720</v>
      </c>
      <c r="AZ262" s="236" t="s">
        <v>379</v>
      </c>
      <c r="BA262" s="229"/>
      <c r="BB262" s="231">
        <v>0</v>
      </c>
      <c r="BC262" s="231">
        <v>2</v>
      </c>
      <c r="BD262" s="237" t="str">
        <f t="shared" si="134"/>
        <v>Algo Ondulado (Pendientes naturales del terreno entre 6 y 14%)</v>
      </c>
      <c r="BE262" s="231">
        <v>1</v>
      </c>
      <c r="BF262" s="237" t="str">
        <f>VLOOKUP(BE262,'Códigos 2'!$A$1:$B$12,2,FALSE)</f>
        <v xml:space="preserve"> Carpeta Asfáltica (CA)</v>
      </c>
      <c r="BG262" s="238">
        <v>4</v>
      </c>
      <c r="BH262" s="239">
        <v>15</v>
      </c>
      <c r="BI262" s="231">
        <v>1</v>
      </c>
      <c r="BJ262" s="231" t="str">
        <f t="shared" si="135"/>
        <v>Pavimentado</v>
      </c>
      <c r="BK262" s="240">
        <v>0.8</v>
      </c>
      <c r="BL262" s="231">
        <v>70</v>
      </c>
      <c r="BM262" s="231">
        <v>36846</v>
      </c>
      <c r="BN262" s="231">
        <v>5</v>
      </c>
      <c r="BO262" s="237" t="str">
        <f t="shared" si="136"/>
        <v>Alineamiento recto o con curvas tan suaves que no exigen una reducción significativa en la velocidad promedio normal de recorrido.</v>
      </c>
      <c r="BP262" s="231">
        <v>4</v>
      </c>
      <c r="BQ262" s="237" t="str">
        <f t="shared" si="137"/>
        <v>Pendientes generalmente menores del 3% pero con algunas cuestas de corta longitud de hasta el 5%.</v>
      </c>
      <c r="BR262" s="231">
        <v>5</v>
      </c>
      <c r="BS262" s="231">
        <v>5</v>
      </c>
      <c r="BT262" s="237" t="str">
        <f t="shared" si="116"/>
        <v>Superficie de los espaldones firme y regular, y donde se puede utilizar el ancho como fue construido originalmente.</v>
      </c>
      <c r="BU262" s="231">
        <v>3</v>
      </c>
      <c r="BV262" s="237" t="str">
        <f t="shared" si="138"/>
        <v>El señalamiento es regular en cuanto a cantidad y ubicación, siendo notable la falta de algunas señales de precaución y de guía.</v>
      </c>
      <c r="BW262" s="231">
        <v>5</v>
      </c>
      <c r="BX262" s="237" t="str">
        <f t="shared" si="139"/>
        <v>Todas las alcantarillas y cunetas están bastante limpias y funcionan debidamente.</v>
      </c>
      <c r="BY262" s="231">
        <v>2</v>
      </c>
      <c r="BZ262" s="237" t="str">
        <f t="shared" si="140"/>
        <v>Superficie muy irregular o con baches extensos y frecuentes (o material suelto, en caso de superficies no pavimentadas).</v>
      </c>
      <c r="CA262" s="231">
        <v>5</v>
      </c>
      <c r="CB262" s="237" t="str">
        <f t="shared" si="141"/>
        <v>No existen evidencias de fallas en la estructura del pavimento, con la posible excepción de algunas en la superficie de ruedo.</v>
      </c>
      <c r="CC262" s="231">
        <f t="shared" si="142"/>
        <v>7.9347860999999993</v>
      </c>
      <c r="CD262" s="229" t="s">
        <v>723</v>
      </c>
      <c r="CE262" s="229" t="s">
        <v>551</v>
      </c>
      <c r="CF262" s="270" t="s">
        <v>724</v>
      </c>
    </row>
    <row r="263" spans="1:84" ht="69.95" customHeight="1" thickBot="1" x14ac:dyDescent="0.2">
      <c r="A263" s="217"/>
      <c r="B263" s="269">
        <v>19093</v>
      </c>
      <c r="C263" s="231">
        <v>1</v>
      </c>
      <c r="D263" s="231">
        <v>1</v>
      </c>
      <c r="E263" s="232">
        <v>1</v>
      </c>
      <c r="F263" s="231">
        <v>9</v>
      </c>
      <c r="G263" s="231">
        <v>39</v>
      </c>
      <c r="H263" s="230" t="str">
        <f t="shared" si="121"/>
        <v>Primaria</v>
      </c>
      <c r="I263" s="230">
        <v>1</v>
      </c>
      <c r="J263" s="229" t="str">
        <f t="shared" si="125"/>
        <v>Red de Alta Capacidad</v>
      </c>
      <c r="K263" s="260">
        <f t="shared" si="126"/>
        <v>0.62</v>
      </c>
      <c r="L263" s="234">
        <f t="shared" si="143"/>
        <v>2.96</v>
      </c>
      <c r="M263" s="233"/>
      <c r="N263" s="233"/>
      <c r="O263" s="233"/>
      <c r="P263" s="260">
        <f t="shared" si="127"/>
        <v>0</v>
      </c>
      <c r="Q263" s="233"/>
      <c r="R263" s="233"/>
      <c r="S263" s="233">
        <v>0.62</v>
      </c>
      <c r="T263" s="260">
        <f t="shared" si="128"/>
        <v>0.62</v>
      </c>
      <c r="U263" s="233"/>
      <c r="V263" s="233"/>
      <c r="W263" s="233"/>
      <c r="X263" s="233">
        <f t="shared" si="129"/>
        <v>0</v>
      </c>
      <c r="Y263" s="233"/>
      <c r="Z263" s="233"/>
      <c r="AA263" s="233"/>
      <c r="AB263" s="233">
        <f t="shared" si="130"/>
        <v>0</v>
      </c>
      <c r="AC263" s="233">
        <f t="shared" si="124"/>
        <v>0.62</v>
      </c>
      <c r="AD263" s="233"/>
      <c r="AE263" s="233"/>
      <c r="AF263" s="233"/>
      <c r="AG263" s="233">
        <f t="shared" si="122"/>
        <v>0</v>
      </c>
      <c r="AH263" s="233"/>
      <c r="AI263" s="233"/>
      <c r="AJ263" s="233"/>
      <c r="AK263" s="233">
        <f t="shared" si="123"/>
        <v>0</v>
      </c>
      <c r="AL263" s="233"/>
      <c r="AM263" s="233"/>
      <c r="AN263" s="233"/>
      <c r="AO263" s="233">
        <f t="shared" si="131"/>
        <v>0</v>
      </c>
      <c r="AP263" s="233"/>
      <c r="AQ263" s="233"/>
      <c r="AR263" s="233"/>
      <c r="AS263" s="339">
        <f t="shared" si="132"/>
        <v>0</v>
      </c>
      <c r="AT263" s="233"/>
      <c r="AU263" s="233"/>
      <c r="AV263" s="233"/>
      <c r="AW263" s="260">
        <f t="shared" si="133"/>
        <v>0</v>
      </c>
      <c r="AX263" s="235" t="s">
        <v>725</v>
      </c>
      <c r="AY263" s="236" t="s">
        <v>720</v>
      </c>
      <c r="AZ263" s="236" t="s">
        <v>379</v>
      </c>
      <c r="BA263" s="229"/>
      <c r="BB263" s="231">
        <v>0</v>
      </c>
      <c r="BC263" s="231">
        <v>3</v>
      </c>
      <c r="BD263" s="237" t="str">
        <f t="shared" si="134"/>
        <v>Muy Ondulado (Pendientes naturales del terreno entre 15 y 25%)</v>
      </c>
      <c r="BE263" s="231">
        <v>1</v>
      </c>
      <c r="BF263" s="237" t="str">
        <f>VLOOKUP(BE263,'Códigos 2'!$A$1:$B$12,2,FALSE)</f>
        <v xml:space="preserve"> Carpeta Asfáltica (CA)</v>
      </c>
      <c r="BG263" s="238">
        <v>4</v>
      </c>
      <c r="BH263" s="239">
        <v>14</v>
      </c>
      <c r="BI263" s="231">
        <v>1</v>
      </c>
      <c r="BJ263" s="231" t="str">
        <f t="shared" si="135"/>
        <v>Pavimentado</v>
      </c>
      <c r="BK263" s="240">
        <v>1.4</v>
      </c>
      <c r="BL263" s="231">
        <v>70</v>
      </c>
      <c r="BM263" s="231">
        <v>57563</v>
      </c>
      <c r="BN263" s="231">
        <v>5</v>
      </c>
      <c r="BO263" s="237" t="str">
        <f t="shared" si="136"/>
        <v>Alineamiento recto o con curvas tan suaves que no exigen una reducción significativa en la velocidad promedio normal de recorrido.</v>
      </c>
      <c r="BP263" s="231">
        <v>4</v>
      </c>
      <c r="BQ263" s="237" t="str">
        <f t="shared" si="137"/>
        <v>Pendientes generalmente menores del 3% pero con algunas cuestas de corta longitud de hasta el 5%.</v>
      </c>
      <c r="BR263" s="231">
        <v>5</v>
      </c>
      <c r="BS263" s="231">
        <v>5</v>
      </c>
      <c r="BT263" s="237" t="str">
        <f t="shared" si="116"/>
        <v>Superficie de los espaldones firme y regular, y donde se puede utilizar el ancho como fue construido originalmente.</v>
      </c>
      <c r="BU263" s="231">
        <v>3</v>
      </c>
      <c r="BV263" s="237" t="str">
        <f t="shared" si="138"/>
        <v>El señalamiento es regular en cuanto a cantidad y ubicación, siendo notable la falta de algunas señales de precaución y de guía.</v>
      </c>
      <c r="BW263" s="231">
        <v>5</v>
      </c>
      <c r="BX263" s="237" t="str">
        <f t="shared" si="139"/>
        <v>Todas las alcantarillas y cunetas están bastante limpias y funcionan debidamente.</v>
      </c>
      <c r="BY263" s="231">
        <v>2</v>
      </c>
      <c r="BZ263" s="237" t="str">
        <f t="shared" si="140"/>
        <v>Superficie muy irregular o con baches extensos y frecuentes (o material suelto, en caso de superficies no pavimentadas).</v>
      </c>
      <c r="CA263" s="231">
        <v>5</v>
      </c>
      <c r="CB263" s="237" t="str">
        <f t="shared" si="141"/>
        <v>No existen evidencias de fallas en la estructura del pavimento, con la posible excepción de algunas en la superficie de ruedo.</v>
      </c>
      <c r="CC263" s="231">
        <f t="shared" si="142"/>
        <v>13.026506899999999</v>
      </c>
      <c r="CD263" s="229" t="s">
        <v>726</v>
      </c>
      <c r="CE263" s="229" t="s">
        <v>551</v>
      </c>
      <c r="CF263" s="270" t="s">
        <v>727</v>
      </c>
    </row>
    <row r="264" spans="1:84" ht="69.95" customHeight="1" thickBot="1" x14ac:dyDescent="0.2">
      <c r="A264" s="217"/>
      <c r="B264" s="269">
        <v>19094</v>
      </c>
      <c r="C264" s="231">
        <v>1</v>
      </c>
      <c r="D264" s="231">
        <v>1</v>
      </c>
      <c r="E264" s="232">
        <v>1</v>
      </c>
      <c r="F264" s="231">
        <v>8</v>
      </c>
      <c r="G264" s="231">
        <v>39</v>
      </c>
      <c r="H264" s="230" t="str">
        <f t="shared" si="121"/>
        <v>Primaria</v>
      </c>
      <c r="I264" s="230">
        <v>1</v>
      </c>
      <c r="J264" s="229" t="str">
        <f t="shared" si="125"/>
        <v>Red de Alta Capacidad</v>
      </c>
      <c r="K264" s="260">
        <f t="shared" si="126"/>
        <v>0.99500000000000011</v>
      </c>
      <c r="L264" s="234">
        <f t="shared" si="143"/>
        <v>3.9550000000000001</v>
      </c>
      <c r="M264" s="233"/>
      <c r="N264" s="233"/>
      <c r="O264" s="233"/>
      <c r="P264" s="260">
        <f t="shared" si="127"/>
        <v>0</v>
      </c>
      <c r="Q264" s="233">
        <v>0.19</v>
      </c>
      <c r="R264" s="233"/>
      <c r="S264" s="233">
        <v>0.80500000000000005</v>
      </c>
      <c r="T264" s="260">
        <f t="shared" si="128"/>
        <v>0.99500000000000011</v>
      </c>
      <c r="U264" s="233"/>
      <c r="V264" s="233"/>
      <c r="W264" s="233"/>
      <c r="X264" s="233">
        <f t="shared" si="129"/>
        <v>0</v>
      </c>
      <c r="Y264" s="233"/>
      <c r="Z264" s="233"/>
      <c r="AA264" s="233"/>
      <c r="AB264" s="233">
        <f t="shared" si="130"/>
        <v>0</v>
      </c>
      <c r="AC264" s="233">
        <f t="shared" si="124"/>
        <v>0.99500000000000011</v>
      </c>
      <c r="AD264" s="233"/>
      <c r="AE264" s="233"/>
      <c r="AF264" s="233"/>
      <c r="AG264" s="233">
        <f t="shared" si="122"/>
        <v>0</v>
      </c>
      <c r="AH264" s="233"/>
      <c r="AI264" s="233"/>
      <c r="AJ264" s="233"/>
      <c r="AK264" s="233">
        <f t="shared" si="123"/>
        <v>0</v>
      </c>
      <c r="AL264" s="233"/>
      <c r="AM264" s="233"/>
      <c r="AN264" s="233"/>
      <c r="AO264" s="233">
        <f t="shared" si="131"/>
        <v>0</v>
      </c>
      <c r="AP264" s="233"/>
      <c r="AQ264" s="233"/>
      <c r="AR264" s="233"/>
      <c r="AS264" s="339">
        <f t="shared" si="132"/>
        <v>0</v>
      </c>
      <c r="AT264" s="233"/>
      <c r="AU264" s="233"/>
      <c r="AV264" s="233"/>
      <c r="AW264" s="260">
        <f t="shared" si="133"/>
        <v>0</v>
      </c>
      <c r="AX264" s="235" t="s">
        <v>728</v>
      </c>
      <c r="AY264" s="236" t="s">
        <v>720</v>
      </c>
      <c r="AZ264" s="236" t="s">
        <v>379</v>
      </c>
      <c r="BA264" s="229"/>
      <c r="BB264" s="231">
        <v>0</v>
      </c>
      <c r="BC264" s="231">
        <v>3</v>
      </c>
      <c r="BD264" s="237" t="str">
        <f t="shared" si="134"/>
        <v>Muy Ondulado (Pendientes naturales del terreno entre 15 y 25%)</v>
      </c>
      <c r="BE264" s="231">
        <v>1</v>
      </c>
      <c r="BF264" s="237" t="str">
        <f>VLOOKUP(BE264,'Códigos 2'!$A$1:$B$12,2,FALSE)</f>
        <v xml:space="preserve"> Carpeta Asfáltica (CA)</v>
      </c>
      <c r="BG264" s="238">
        <v>4</v>
      </c>
      <c r="BH264" s="239">
        <v>14</v>
      </c>
      <c r="BI264" s="231">
        <v>1</v>
      </c>
      <c r="BJ264" s="231" t="str">
        <f t="shared" si="135"/>
        <v>Pavimentado</v>
      </c>
      <c r="BK264" s="240">
        <v>0.8</v>
      </c>
      <c r="BL264" s="231">
        <v>60</v>
      </c>
      <c r="BM264" s="231"/>
      <c r="BN264" s="231">
        <v>5</v>
      </c>
      <c r="BO264" s="237" t="str">
        <f t="shared" si="136"/>
        <v>Alineamiento recto o con curvas tan suaves que no exigen una reducción significativa en la velocidad promedio normal de recorrido.</v>
      </c>
      <c r="BP264" s="231">
        <v>3</v>
      </c>
      <c r="BQ264" s="237" t="str">
        <f t="shared" si="137"/>
        <v>Pendientes generalmente entre 3 y 6%, pero con una rasante ondulada y, consecuentemente, con tramos cortos de subida fuerte.</v>
      </c>
      <c r="BR264" s="231">
        <v>5</v>
      </c>
      <c r="BS264" s="231">
        <v>5</v>
      </c>
      <c r="BT264" s="237" t="str">
        <f t="shared" si="116"/>
        <v>Superficie de los espaldones firme y regular, y donde se puede utilizar el ancho como fue construido originalmente.</v>
      </c>
      <c r="BU264" s="231">
        <v>3</v>
      </c>
      <c r="BV264" s="237" t="str">
        <f t="shared" si="138"/>
        <v>El señalamiento es regular en cuanto a cantidad y ubicación, siendo notable la falta de algunas señales de precaución y de guía.</v>
      </c>
      <c r="BW264" s="231">
        <v>5</v>
      </c>
      <c r="BX264" s="237" t="str">
        <f t="shared" si="139"/>
        <v>Todas las alcantarillas y cunetas están bastante limpias y funcionan debidamente.</v>
      </c>
      <c r="BY264" s="231">
        <v>2</v>
      </c>
      <c r="BZ264" s="237" t="str">
        <f t="shared" si="140"/>
        <v>Superficie muy irregular o con baches extensos y frecuentes (o material suelto, en caso de superficies no pavimentadas).</v>
      </c>
      <c r="CA264" s="231">
        <v>5</v>
      </c>
      <c r="CB264" s="237" t="str">
        <f t="shared" si="141"/>
        <v>No existen evidencias de fallas en la estructura del pavimento, con la posible excepción de algunas en la superficie de ruedo.</v>
      </c>
      <c r="CC264" s="231">
        <f t="shared" si="142"/>
        <v>0</v>
      </c>
      <c r="CD264" s="229" t="s">
        <v>729</v>
      </c>
      <c r="CE264" s="229" t="s">
        <v>551</v>
      </c>
      <c r="CF264" s="270" t="s">
        <v>730</v>
      </c>
    </row>
    <row r="265" spans="1:84" ht="69.95" customHeight="1" thickBot="1" x14ac:dyDescent="0.2">
      <c r="A265" s="217"/>
      <c r="B265" s="269">
        <v>19095</v>
      </c>
      <c r="C265" s="231">
        <v>1</v>
      </c>
      <c r="D265" s="231">
        <v>1</v>
      </c>
      <c r="E265" s="232">
        <v>1</v>
      </c>
      <c r="F265" s="231">
        <v>10</v>
      </c>
      <c r="G265" s="231">
        <v>39</v>
      </c>
      <c r="H265" s="230" t="str">
        <f t="shared" si="121"/>
        <v>Primaria</v>
      </c>
      <c r="I265" s="230">
        <v>1</v>
      </c>
      <c r="J265" s="229" t="str">
        <f t="shared" si="125"/>
        <v>Red de Alta Capacidad</v>
      </c>
      <c r="K265" s="260">
        <f t="shared" si="126"/>
        <v>1.17</v>
      </c>
      <c r="L265" s="234">
        <f t="shared" si="143"/>
        <v>5.125</v>
      </c>
      <c r="M265" s="233"/>
      <c r="N265" s="233"/>
      <c r="O265" s="233"/>
      <c r="P265" s="260">
        <f t="shared" si="127"/>
        <v>0</v>
      </c>
      <c r="Q265" s="233">
        <v>1.17</v>
      </c>
      <c r="R265" s="233"/>
      <c r="S265" s="233"/>
      <c r="T265" s="260">
        <f t="shared" si="128"/>
        <v>1.17</v>
      </c>
      <c r="U265" s="233"/>
      <c r="V265" s="233"/>
      <c r="W265" s="233"/>
      <c r="X265" s="233">
        <f t="shared" si="129"/>
        <v>0</v>
      </c>
      <c r="Y265" s="233"/>
      <c r="Z265" s="233"/>
      <c r="AA265" s="233"/>
      <c r="AB265" s="233">
        <f t="shared" si="130"/>
        <v>0</v>
      </c>
      <c r="AC265" s="233">
        <f t="shared" si="124"/>
        <v>1.17</v>
      </c>
      <c r="AD265" s="233"/>
      <c r="AE265" s="233"/>
      <c r="AF265" s="233"/>
      <c r="AG265" s="233">
        <f t="shared" si="122"/>
        <v>0</v>
      </c>
      <c r="AH265" s="233"/>
      <c r="AI265" s="233"/>
      <c r="AJ265" s="233"/>
      <c r="AK265" s="233">
        <f t="shared" si="123"/>
        <v>0</v>
      </c>
      <c r="AL265" s="233"/>
      <c r="AM265" s="233"/>
      <c r="AN265" s="233"/>
      <c r="AO265" s="233">
        <f t="shared" si="131"/>
        <v>0</v>
      </c>
      <c r="AP265" s="233"/>
      <c r="AQ265" s="233"/>
      <c r="AR265" s="233"/>
      <c r="AS265" s="339">
        <f t="shared" si="132"/>
        <v>0</v>
      </c>
      <c r="AT265" s="233"/>
      <c r="AU265" s="233"/>
      <c r="AV265" s="233"/>
      <c r="AW265" s="260">
        <f t="shared" si="133"/>
        <v>0</v>
      </c>
      <c r="AX265" s="235" t="s">
        <v>731</v>
      </c>
      <c r="AY265" s="236" t="s">
        <v>720</v>
      </c>
      <c r="AZ265" s="236" t="s">
        <v>379</v>
      </c>
      <c r="BA265" s="229">
        <v>50</v>
      </c>
      <c r="BB265" s="231">
        <v>0</v>
      </c>
      <c r="BC265" s="231">
        <v>2</v>
      </c>
      <c r="BD265" s="237" t="str">
        <f t="shared" si="134"/>
        <v>Algo Ondulado (Pendientes naturales del terreno entre 6 y 14%)</v>
      </c>
      <c r="BE265" s="231">
        <v>1</v>
      </c>
      <c r="BF265" s="237" t="str">
        <f>VLOOKUP(BE265,'Códigos 2'!$A$1:$B$12,2,FALSE)</f>
        <v xml:space="preserve"> Carpeta Asfáltica (CA)</v>
      </c>
      <c r="BG265" s="238">
        <v>6</v>
      </c>
      <c r="BH265" s="239">
        <v>16</v>
      </c>
      <c r="BI265" s="231">
        <v>1</v>
      </c>
      <c r="BJ265" s="231" t="str">
        <f t="shared" si="135"/>
        <v>Pavimentado</v>
      </c>
      <c r="BK265" s="240">
        <v>0.7</v>
      </c>
      <c r="BL265" s="231">
        <v>60</v>
      </c>
      <c r="BM265" s="231">
        <v>47985</v>
      </c>
      <c r="BN265" s="231">
        <v>4</v>
      </c>
      <c r="BO265" s="237" t="str">
        <f t="shared" si="136"/>
        <v>Alineamiento con algunas curvas que exigen una reducción significativa en la velocidad promedio de circulación.</v>
      </c>
      <c r="BP265" s="231">
        <v>4</v>
      </c>
      <c r="BQ265" s="237" t="str">
        <f t="shared" si="137"/>
        <v>Pendientes generalmente menores del 3% pero con algunas cuestas de corta longitud de hasta el 5%.</v>
      </c>
      <c r="BR265" s="231">
        <v>4</v>
      </c>
      <c r="BS265" s="231">
        <v>5</v>
      </c>
      <c r="BT265" s="237" t="str">
        <f t="shared" si="116"/>
        <v>Superficie de los espaldones firme y regular, y donde se puede utilizar el ancho como fue construido originalmente.</v>
      </c>
      <c r="BU265" s="231">
        <v>5</v>
      </c>
      <c r="BV265" s="237" t="str">
        <f t="shared" si="138"/>
        <v xml:space="preserve">Las señales son completamente adecuadas en número y ubicación, </v>
      </c>
      <c r="BW265" s="231">
        <v>5</v>
      </c>
      <c r="BX265" s="237" t="str">
        <f t="shared" si="139"/>
        <v>Todas las alcantarillas y cunetas están bastante limpias y funcionan debidamente.</v>
      </c>
      <c r="BY265" s="231">
        <v>4</v>
      </c>
      <c r="BZ265" s="237" t="str">
        <f t="shared" si="140"/>
        <v>Superficie generalmente lisa, pero con unas pequeñas corrugaciones u otras irregularidades aisladas, o con baches pequeños superficiales.</v>
      </c>
      <c r="CA265" s="231">
        <v>5</v>
      </c>
      <c r="CB265" s="237" t="str">
        <f t="shared" si="141"/>
        <v>No existen evidencias de fallas en la estructura del pavimento, con la posible excepción de algunas en la superficie de ruedo.</v>
      </c>
      <c r="CC265" s="231">
        <f t="shared" si="142"/>
        <v>20.491994250000001</v>
      </c>
      <c r="CD265" s="229" t="s">
        <v>732</v>
      </c>
      <c r="CE265" s="229" t="s">
        <v>551</v>
      </c>
      <c r="CF265" s="270" t="s">
        <v>733</v>
      </c>
    </row>
    <row r="266" spans="1:84" ht="69.95" customHeight="1" thickBot="1" x14ac:dyDescent="0.2">
      <c r="A266" s="217"/>
      <c r="B266" s="269">
        <v>19096</v>
      </c>
      <c r="C266" s="231">
        <v>1</v>
      </c>
      <c r="D266" s="231">
        <v>1</v>
      </c>
      <c r="E266" s="232">
        <v>1</v>
      </c>
      <c r="F266" s="231">
        <v>10</v>
      </c>
      <c r="G266" s="231">
        <v>39</v>
      </c>
      <c r="H266" s="230" t="str">
        <f t="shared" si="121"/>
        <v>Primaria</v>
      </c>
      <c r="I266" s="230">
        <v>1</v>
      </c>
      <c r="J266" s="229" t="str">
        <f t="shared" si="125"/>
        <v>Red de Alta Capacidad</v>
      </c>
      <c r="K266" s="260">
        <f t="shared" si="126"/>
        <v>0.81</v>
      </c>
      <c r="L266" s="234">
        <f t="shared" si="143"/>
        <v>5.9350000000000005</v>
      </c>
      <c r="M266" s="233"/>
      <c r="N266" s="233"/>
      <c r="O266" s="233"/>
      <c r="P266" s="260">
        <f t="shared" si="127"/>
        <v>0</v>
      </c>
      <c r="Q266" s="233">
        <v>0.38500000000000001</v>
      </c>
      <c r="R266" s="233">
        <v>0.42499999999999999</v>
      </c>
      <c r="S266" s="233"/>
      <c r="T266" s="260">
        <f t="shared" si="128"/>
        <v>0.81</v>
      </c>
      <c r="U266" s="233"/>
      <c r="V266" s="233"/>
      <c r="W266" s="233"/>
      <c r="X266" s="233">
        <f t="shared" si="129"/>
        <v>0</v>
      </c>
      <c r="Y266" s="233"/>
      <c r="Z266" s="233"/>
      <c r="AA266" s="233"/>
      <c r="AB266" s="233">
        <f t="shared" si="130"/>
        <v>0</v>
      </c>
      <c r="AC266" s="233">
        <f t="shared" si="124"/>
        <v>0.81</v>
      </c>
      <c r="AD266" s="233"/>
      <c r="AE266" s="233"/>
      <c r="AF266" s="233"/>
      <c r="AG266" s="233">
        <f t="shared" si="122"/>
        <v>0</v>
      </c>
      <c r="AH266" s="233"/>
      <c r="AI266" s="233"/>
      <c r="AJ266" s="233"/>
      <c r="AK266" s="233">
        <f t="shared" si="123"/>
        <v>0</v>
      </c>
      <c r="AL266" s="233"/>
      <c r="AM266" s="233"/>
      <c r="AN266" s="233"/>
      <c r="AO266" s="233">
        <f t="shared" si="131"/>
        <v>0</v>
      </c>
      <c r="AP266" s="233"/>
      <c r="AQ266" s="233"/>
      <c r="AR266" s="233"/>
      <c r="AS266" s="339">
        <f t="shared" si="132"/>
        <v>0</v>
      </c>
      <c r="AT266" s="233"/>
      <c r="AU266" s="233"/>
      <c r="AV266" s="233"/>
      <c r="AW266" s="260">
        <f t="shared" si="133"/>
        <v>0</v>
      </c>
      <c r="AX266" s="235" t="s">
        <v>734</v>
      </c>
      <c r="AY266" s="236" t="s">
        <v>720</v>
      </c>
      <c r="AZ266" s="236" t="s">
        <v>379</v>
      </c>
      <c r="BA266" s="229">
        <v>50</v>
      </c>
      <c r="BB266" s="231">
        <v>0</v>
      </c>
      <c r="BC266" s="231">
        <v>2</v>
      </c>
      <c r="BD266" s="237" t="str">
        <f t="shared" si="134"/>
        <v>Algo Ondulado (Pendientes naturales del terreno entre 6 y 14%)</v>
      </c>
      <c r="BE266" s="231">
        <v>1</v>
      </c>
      <c r="BF266" s="237" t="str">
        <f>VLOOKUP(BE266,'Códigos 2'!$A$1:$B$12,2,FALSE)</f>
        <v xml:space="preserve"> Carpeta Asfáltica (CA)</v>
      </c>
      <c r="BG266" s="238">
        <v>6</v>
      </c>
      <c r="BH266" s="239">
        <v>17.399999999999999</v>
      </c>
      <c r="BI266" s="231">
        <v>0</v>
      </c>
      <c r="BJ266" s="231" t="str">
        <f t="shared" si="135"/>
        <v>No existe</v>
      </c>
      <c r="BK266" s="240">
        <v>0</v>
      </c>
      <c r="BL266" s="231">
        <v>60</v>
      </c>
      <c r="BM266" s="231"/>
      <c r="BN266" s="231">
        <v>5</v>
      </c>
      <c r="BO266" s="237" t="str">
        <f t="shared" si="136"/>
        <v>Alineamiento recto o con curvas tan suaves que no exigen una reducción significativa en la velocidad promedio normal de recorrido.</v>
      </c>
      <c r="BP266" s="231">
        <v>4</v>
      </c>
      <c r="BQ266" s="237" t="str">
        <f t="shared" si="137"/>
        <v>Pendientes generalmente menores del 3% pero con algunas cuestas de corta longitud de hasta el 5%.</v>
      </c>
      <c r="BR266" s="231">
        <v>5</v>
      </c>
      <c r="BS266" s="231">
        <v>0</v>
      </c>
      <c r="BT266" s="237" t="b">
        <f t="shared" si="116"/>
        <v>0</v>
      </c>
      <c r="BU266" s="231">
        <v>3</v>
      </c>
      <c r="BV266" s="237" t="str">
        <f t="shared" si="138"/>
        <v>El señalamiento es regular en cuanto a cantidad y ubicación, siendo notable la falta de algunas señales de precaución y de guía.</v>
      </c>
      <c r="BW266" s="231">
        <v>5</v>
      </c>
      <c r="BX266" s="237" t="str">
        <f t="shared" si="139"/>
        <v>Todas las alcantarillas y cunetas están bastante limpias y funcionan debidamente.</v>
      </c>
      <c r="BY266" s="231">
        <v>2</v>
      </c>
      <c r="BZ266" s="237" t="str">
        <f t="shared" si="140"/>
        <v>Superficie muy irregular o con baches extensos y frecuentes (o material suelto, en caso de superficies no pavimentadas).</v>
      </c>
      <c r="CA266" s="231">
        <v>5</v>
      </c>
      <c r="CB266" s="237" t="str">
        <f t="shared" si="141"/>
        <v>No existen evidencias de fallas en la estructura del pavimento, con la posible excepción de algunas en la superficie de ruedo.</v>
      </c>
      <c r="CC266" s="231">
        <f t="shared" si="142"/>
        <v>0</v>
      </c>
      <c r="CD266" s="229" t="s">
        <v>735</v>
      </c>
      <c r="CE266" s="229" t="s">
        <v>551</v>
      </c>
      <c r="CF266" s="270" t="s">
        <v>736</v>
      </c>
    </row>
    <row r="267" spans="1:84" ht="69.95" customHeight="1" thickBot="1" x14ac:dyDescent="0.2">
      <c r="A267" s="217"/>
      <c r="B267" s="269">
        <v>19097</v>
      </c>
      <c r="C267" s="231">
        <v>1</v>
      </c>
      <c r="D267" s="231">
        <v>1</v>
      </c>
      <c r="E267" s="232">
        <v>1</v>
      </c>
      <c r="F267" s="231">
        <v>10</v>
      </c>
      <c r="G267" s="231">
        <v>39</v>
      </c>
      <c r="H267" s="230" t="str">
        <f t="shared" si="121"/>
        <v>Primaria</v>
      </c>
      <c r="I267" s="230">
        <v>1</v>
      </c>
      <c r="J267" s="229" t="str">
        <f t="shared" si="125"/>
        <v>Red de Alta Capacidad</v>
      </c>
      <c r="K267" s="260">
        <f t="shared" si="126"/>
        <v>0.52500000000000002</v>
      </c>
      <c r="L267" s="234">
        <f t="shared" si="143"/>
        <v>6.4600000000000009</v>
      </c>
      <c r="M267" s="233"/>
      <c r="N267" s="233"/>
      <c r="O267" s="233"/>
      <c r="P267" s="260">
        <f t="shared" si="127"/>
        <v>0</v>
      </c>
      <c r="Q267" s="233">
        <v>0.42</v>
      </c>
      <c r="R267" s="233"/>
      <c r="S267" s="233">
        <v>0.105</v>
      </c>
      <c r="T267" s="260">
        <f t="shared" si="128"/>
        <v>0.52500000000000002</v>
      </c>
      <c r="U267" s="233"/>
      <c r="V267" s="233"/>
      <c r="W267" s="233"/>
      <c r="X267" s="233">
        <f t="shared" si="129"/>
        <v>0</v>
      </c>
      <c r="Y267" s="233"/>
      <c r="Z267" s="233"/>
      <c r="AA267" s="233"/>
      <c r="AB267" s="233">
        <f t="shared" si="130"/>
        <v>0</v>
      </c>
      <c r="AC267" s="233">
        <f t="shared" si="124"/>
        <v>0.52500000000000002</v>
      </c>
      <c r="AD267" s="233"/>
      <c r="AE267" s="233"/>
      <c r="AF267" s="233"/>
      <c r="AG267" s="233">
        <f t="shared" si="122"/>
        <v>0</v>
      </c>
      <c r="AH267" s="233"/>
      <c r="AI267" s="233"/>
      <c r="AJ267" s="233"/>
      <c r="AK267" s="233">
        <f t="shared" si="123"/>
        <v>0</v>
      </c>
      <c r="AL267" s="233"/>
      <c r="AM267" s="233"/>
      <c r="AN267" s="233"/>
      <c r="AO267" s="233">
        <f t="shared" si="131"/>
        <v>0</v>
      </c>
      <c r="AP267" s="233"/>
      <c r="AQ267" s="233"/>
      <c r="AR267" s="233"/>
      <c r="AS267" s="339">
        <f t="shared" si="132"/>
        <v>0</v>
      </c>
      <c r="AT267" s="233"/>
      <c r="AU267" s="233"/>
      <c r="AV267" s="233"/>
      <c r="AW267" s="260">
        <f t="shared" si="133"/>
        <v>0</v>
      </c>
      <c r="AX267" s="235" t="s">
        <v>737</v>
      </c>
      <c r="AY267" s="236" t="s">
        <v>720</v>
      </c>
      <c r="AZ267" s="236" t="s">
        <v>379</v>
      </c>
      <c r="BA267" s="229">
        <v>50</v>
      </c>
      <c r="BB267" s="231">
        <v>0</v>
      </c>
      <c r="BC267" s="231">
        <v>1</v>
      </c>
      <c r="BD267" s="237" t="str">
        <f t="shared" si="134"/>
        <v>Llano (Pendientes naturales del terreno entre 0 y 5%)</v>
      </c>
      <c r="BE267" s="231">
        <v>1</v>
      </c>
      <c r="BF267" s="237" t="str">
        <f>VLOOKUP(BE267,'Códigos 2'!$A$1:$B$12,2,FALSE)</f>
        <v xml:space="preserve"> Carpeta Asfáltica (CA)</v>
      </c>
      <c r="BG267" s="238">
        <v>6</v>
      </c>
      <c r="BH267" s="239">
        <v>21</v>
      </c>
      <c r="BI267" s="231">
        <v>0</v>
      </c>
      <c r="BJ267" s="231" t="str">
        <f t="shared" si="135"/>
        <v>No existe</v>
      </c>
      <c r="BK267" s="240">
        <v>0</v>
      </c>
      <c r="BL267" s="231">
        <v>80</v>
      </c>
      <c r="BM267" s="231">
        <v>54139</v>
      </c>
      <c r="BN267" s="231">
        <v>5</v>
      </c>
      <c r="BO267" s="237" t="str">
        <f t="shared" si="136"/>
        <v>Alineamiento recto o con curvas tan suaves que no exigen una reducción significativa en la velocidad promedio normal de recorrido.</v>
      </c>
      <c r="BP267" s="231">
        <v>4</v>
      </c>
      <c r="BQ267" s="237" t="str">
        <f t="shared" si="137"/>
        <v>Pendientes generalmente menores del 3% pero con algunas cuestas de corta longitud de hasta el 5%.</v>
      </c>
      <c r="BR267" s="231">
        <v>5</v>
      </c>
      <c r="BS267" s="231">
        <v>0</v>
      </c>
      <c r="BT267" s="237" t="b">
        <f t="shared" si="116"/>
        <v>0</v>
      </c>
      <c r="BU267" s="231">
        <v>5</v>
      </c>
      <c r="BV267" s="237" t="str">
        <f t="shared" si="138"/>
        <v xml:space="preserve">Las señales son completamente adecuadas en número y ubicación, </v>
      </c>
      <c r="BW267" s="231">
        <v>5</v>
      </c>
      <c r="BX267" s="237" t="str">
        <f t="shared" si="139"/>
        <v>Todas las alcantarillas y cunetas están bastante limpias y funcionan debidamente.</v>
      </c>
      <c r="BY267" s="231">
        <v>5</v>
      </c>
      <c r="BZ267" s="237" t="str">
        <f t="shared" si="140"/>
        <v>Superficie lisa, sin baches ni irregularidades notables.</v>
      </c>
      <c r="CA267" s="231">
        <v>5</v>
      </c>
      <c r="CB267" s="237" t="str">
        <f t="shared" si="141"/>
        <v>No existen evidencias de fallas en la estructura del pavimento, con la posible excepción de algunas en la superficie de ruedo.</v>
      </c>
      <c r="CC267" s="231">
        <f t="shared" si="142"/>
        <v>10.374385875</v>
      </c>
      <c r="CD267" s="229" t="s">
        <v>738</v>
      </c>
      <c r="CE267" s="229" t="s">
        <v>551</v>
      </c>
      <c r="CF267" s="270" t="s">
        <v>739</v>
      </c>
    </row>
    <row r="268" spans="1:84" ht="69.95" customHeight="1" thickBot="1" x14ac:dyDescent="0.2">
      <c r="A268" s="217"/>
      <c r="B268" s="269">
        <v>19098</v>
      </c>
      <c r="C268" s="231">
        <v>1</v>
      </c>
      <c r="D268" s="231">
        <v>1</v>
      </c>
      <c r="E268" s="232">
        <v>1</v>
      </c>
      <c r="F268" s="231">
        <v>10</v>
      </c>
      <c r="G268" s="231">
        <v>39</v>
      </c>
      <c r="H268" s="230" t="str">
        <f t="shared" si="121"/>
        <v>Primaria</v>
      </c>
      <c r="I268" s="230">
        <v>1</v>
      </c>
      <c r="J268" s="229" t="str">
        <f t="shared" si="125"/>
        <v>Red de Alta Capacidad</v>
      </c>
      <c r="K268" s="260">
        <f t="shared" si="126"/>
        <v>1.605</v>
      </c>
      <c r="L268" s="234">
        <f t="shared" si="143"/>
        <v>8.0650000000000013</v>
      </c>
      <c r="M268" s="233"/>
      <c r="N268" s="233"/>
      <c r="O268" s="233"/>
      <c r="P268" s="260">
        <f t="shared" si="127"/>
        <v>0</v>
      </c>
      <c r="Q268" s="233">
        <v>0.83</v>
      </c>
      <c r="R268" s="233"/>
      <c r="S268" s="233">
        <v>0.77500000000000002</v>
      </c>
      <c r="T268" s="260">
        <f t="shared" si="128"/>
        <v>1.605</v>
      </c>
      <c r="U268" s="233"/>
      <c r="V268" s="233"/>
      <c r="W268" s="233"/>
      <c r="X268" s="233">
        <f t="shared" si="129"/>
        <v>0</v>
      </c>
      <c r="Y268" s="233"/>
      <c r="Z268" s="233"/>
      <c r="AA268" s="233"/>
      <c r="AB268" s="233">
        <f t="shared" si="130"/>
        <v>0</v>
      </c>
      <c r="AC268" s="233">
        <f t="shared" si="124"/>
        <v>1.605</v>
      </c>
      <c r="AD268" s="233"/>
      <c r="AE268" s="233"/>
      <c r="AF268" s="233"/>
      <c r="AG268" s="233">
        <f t="shared" si="122"/>
        <v>0</v>
      </c>
      <c r="AH268" s="233"/>
      <c r="AI268" s="233"/>
      <c r="AJ268" s="233"/>
      <c r="AK268" s="233">
        <f t="shared" si="123"/>
        <v>0</v>
      </c>
      <c r="AL268" s="233"/>
      <c r="AM268" s="233"/>
      <c r="AN268" s="233"/>
      <c r="AO268" s="233">
        <f t="shared" si="131"/>
        <v>0</v>
      </c>
      <c r="AP268" s="233"/>
      <c r="AQ268" s="233"/>
      <c r="AR268" s="233"/>
      <c r="AS268" s="339">
        <f t="shared" si="132"/>
        <v>0</v>
      </c>
      <c r="AT268" s="233"/>
      <c r="AU268" s="233"/>
      <c r="AV268" s="233"/>
      <c r="AW268" s="260">
        <f t="shared" si="133"/>
        <v>0</v>
      </c>
      <c r="AX268" s="235" t="s">
        <v>740</v>
      </c>
      <c r="AY268" s="236" t="s">
        <v>720</v>
      </c>
      <c r="AZ268" s="236" t="s">
        <v>379</v>
      </c>
      <c r="BA268" s="229">
        <v>50</v>
      </c>
      <c r="BB268" s="231">
        <v>0</v>
      </c>
      <c r="BC268" s="231">
        <v>2</v>
      </c>
      <c r="BD268" s="237" t="str">
        <f t="shared" si="134"/>
        <v>Algo Ondulado (Pendientes naturales del terreno entre 6 y 14%)</v>
      </c>
      <c r="BE268" s="231">
        <v>1</v>
      </c>
      <c r="BF268" s="237" t="str">
        <f>VLOOKUP(BE268,'Códigos 2'!$A$1:$B$12,2,FALSE)</f>
        <v xml:space="preserve"> Carpeta Asfáltica (CA)</v>
      </c>
      <c r="BG268" s="238">
        <v>6</v>
      </c>
      <c r="BH268" s="239">
        <v>19.899999999999999</v>
      </c>
      <c r="BI268" s="231">
        <v>0</v>
      </c>
      <c r="BJ268" s="231" t="str">
        <f t="shared" si="135"/>
        <v>No existe</v>
      </c>
      <c r="BK268" s="240">
        <v>0</v>
      </c>
      <c r="BL268" s="231">
        <v>60</v>
      </c>
      <c r="BM268" s="231"/>
      <c r="BN268" s="231">
        <v>5</v>
      </c>
      <c r="BO268" s="237" t="str">
        <f t="shared" si="136"/>
        <v>Alineamiento recto o con curvas tan suaves que no exigen una reducción significativa en la velocidad promedio normal de recorrido.</v>
      </c>
      <c r="BP268" s="231">
        <v>4</v>
      </c>
      <c r="BQ268" s="237" t="str">
        <f t="shared" si="137"/>
        <v>Pendientes generalmente menores del 3% pero con algunas cuestas de corta longitud de hasta el 5%.</v>
      </c>
      <c r="BR268" s="231">
        <v>5</v>
      </c>
      <c r="BS268" s="231">
        <v>0</v>
      </c>
      <c r="BT268" s="237" t="b">
        <f t="shared" si="116"/>
        <v>0</v>
      </c>
      <c r="BU268" s="231">
        <v>4</v>
      </c>
      <c r="BV268" s="237" t="str">
        <f t="shared" si="138"/>
        <v>El señalamiento es bastante completo, faltando solamente algunas señales de guía para los usuarios que no conocen la ruta.</v>
      </c>
      <c r="BW268" s="231">
        <v>5</v>
      </c>
      <c r="BX268" s="237" t="str">
        <f t="shared" si="139"/>
        <v>Todas las alcantarillas y cunetas están bastante limpias y funcionan debidamente.</v>
      </c>
      <c r="BY268" s="231">
        <v>3</v>
      </c>
      <c r="BZ268" s="237" t="str">
        <f t="shared" si="140"/>
        <v>Superficie con frecuentes baches o irregularidades .</v>
      </c>
      <c r="CA268" s="231">
        <v>5</v>
      </c>
      <c r="CB268" s="237" t="str">
        <f t="shared" si="141"/>
        <v>No existen evidencias de fallas en la estructura del pavimento, con la posible excepción de algunas en la superficie de ruedo.</v>
      </c>
      <c r="CC268" s="231">
        <f t="shared" si="142"/>
        <v>0</v>
      </c>
      <c r="CD268" s="229" t="s">
        <v>741</v>
      </c>
      <c r="CE268" s="229" t="s">
        <v>551</v>
      </c>
      <c r="CF268" s="270" t="s">
        <v>742</v>
      </c>
    </row>
    <row r="269" spans="1:84" ht="69.95" customHeight="1" thickBot="1" x14ac:dyDescent="0.2">
      <c r="A269" s="217"/>
      <c r="B269" s="269">
        <v>19099</v>
      </c>
      <c r="C269" s="231">
        <v>1</v>
      </c>
      <c r="D269" s="231">
        <v>1</v>
      </c>
      <c r="E269" s="232">
        <v>1</v>
      </c>
      <c r="F269" s="231">
        <v>11</v>
      </c>
      <c r="G269" s="231">
        <v>39</v>
      </c>
      <c r="H269" s="230" t="str">
        <f t="shared" si="121"/>
        <v>Primaria</v>
      </c>
      <c r="I269" s="230">
        <v>1</v>
      </c>
      <c r="J269" s="229" t="str">
        <f t="shared" si="125"/>
        <v>Red de Alta Capacidad</v>
      </c>
      <c r="K269" s="260">
        <f t="shared" si="126"/>
        <v>0.72499999999999998</v>
      </c>
      <c r="L269" s="234">
        <f t="shared" si="143"/>
        <v>8.7900000000000009</v>
      </c>
      <c r="M269" s="233"/>
      <c r="N269" s="233"/>
      <c r="O269" s="233"/>
      <c r="P269" s="260">
        <f t="shared" si="127"/>
        <v>0</v>
      </c>
      <c r="Q269" s="233">
        <v>0.59499999999999997</v>
      </c>
      <c r="R269" s="233"/>
      <c r="S269" s="233">
        <v>0.13</v>
      </c>
      <c r="T269" s="260">
        <f t="shared" si="128"/>
        <v>0.72499999999999998</v>
      </c>
      <c r="U269" s="233"/>
      <c r="V269" s="233"/>
      <c r="W269" s="233"/>
      <c r="X269" s="233">
        <f t="shared" si="129"/>
        <v>0</v>
      </c>
      <c r="Y269" s="233"/>
      <c r="Z269" s="233"/>
      <c r="AA269" s="233"/>
      <c r="AB269" s="233">
        <f t="shared" si="130"/>
        <v>0</v>
      </c>
      <c r="AC269" s="233">
        <f t="shared" si="124"/>
        <v>0.72499999999999998</v>
      </c>
      <c r="AD269" s="233"/>
      <c r="AE269" s="233"/>
      <c r="AF269" s="233"/>
      <c r="AG269" s="233">
        <f t="shared" si="122"/>
        <v>0</v>
      </c>
      <c r="AH269" s="233"/>
      <c r="AI269" s="233"/>
      <c r="AJ269" s="233"/>
      <c r="AK269" s="233">
        <f t="shared" si="123"/>
        <v>0</v>
      </c>
      <c r="AL269" s="233"/>
      <c r="AM269" s="233"/>
      <c r="AN269" s="233"/>
      <c r="AO269" s="233">
        <f t="shared" si="131"/>
        <v>0</v>
      </c>
      <c r="AP269" s="233"/>
      <c r="AQ269" s="233"/>
      <c r="AR269" s="233"/>
      <c r="AS269" s="339">
        <f t="shared" si="132"/>
        <v>0</v>
      </c>
      <c r="AT269" s="233"/>
      <c r="AU269" s="233"/>
      <c r="AV269" s="233"/>
      <c r="AW269" s="260">
        <f t="shared" si="133"/>
        <v>0</v>
      </c>
      <c r="AX269" s="235" t="s">
        <v>743</v>
      </c>
      <c r="AY269" s="236" t="s">
        <v>720</v>
      </c>
      <c r="AZ269" s="236" t="s">
        <v>379</v>
      </c>
      <c r="BA269" s="229">
        <v>50</v>
      </c>
      <c r="BB269" s="231">
        <v>0</v>
      </c>
      <c r="BC269" s="231">
        <v>2</v>
      </c>
      <c r="BD269" s="237" t="str">
        <f t="shared" si="134"/>
        <v>Algo Ondulado (Pendientes naturales del terreno entre 6 y 14%)</v>
      </c>
      <c r="BE269" s="231">
        <v>1</v>
      </c>
      <c r="BF269" s="237" t="str">
        <f>VLOOKUP(BE269,'Códigos 2'!$A$1:$B$12,2,FALSE)</f>
        <v xml:space="preserve"> Carpeta Asfáltica (CA)</v>
      </c>
      <c r="BG269" s="238">
        <v>6</v>
      </c>
      <c r="BH269" s="239">
        <v>18.399999999999999</v>
      </c>
      <c r="BI269" s="231">
        <v>0</v>
      </c>
      <c r="BJ269" s="231" t="str">
        <f t="shared" si="135"/>
        <v>No existe</v>
      </c>
      <c r="BK269" s="240">
        <v>0</v>
      </c>
      <c r="BL269" s="231">
        <v>80</v>
      </c>
      <c r="BM269" s="231">
        <v>59210</v>
      </c>
      <c r="BN269" s="231">
        <v>5</v>
      </c>
      <c r="BO269" s="237" t="str">
        <f t="shared" si="136"/>
        <v>Alineamiento recto o con curvas tan suaves que no exigen una reducción significativa en la velocidad promedio normal de recorrido.</v>
      </c>
      <c r="BP269" s="231">
        <v>3</v>
      </c>
      <c r="BQ269" s="237" t="str">
        <f t="shared" si="137"/>
        <v>Pendientes generalmente entre 3 y 6%, pero con una rasante ondulada y, consecuentemente, con tramos cortos de subida fuerte.</v>
      </c>
      <c r="BR269" s="231">
        <v>5</v>
      </c>
      <c r="BS269" s="231">
        <v>0</v>
      </c>
      <c r="BT269" s="237" t="b">
        <f t="shared" si="116"/>
        <v>0</v>
      </c>
      <c r="BU269" s="231">
        <v>5</v>
      </c>
      <c r="BV269" s="237" t="str">
        <f t="shared" si="138"/>
        <v xml:space="preserve">Las señales son completamente adecuadas en número y ubicación, </v>
      </c>
      <c r="BW269" s="231">
        <v>5</v>
      </c>
      <c r="BX269" s="237" t="str">
        <f t="shared" si="139"/>
        <v>Todas las alcantarillas y cunetas están bastante limpias y funcionan debidamente.</v>
      </c>
      <c r="BY269" s="231">
        <v>5</v>
      </c>
      <c r="BZ269" s="237" t="str">
        <f t="shared" si="140"/>
        <v>Superficie lisa, sin baches ni irregularidades notables.</v>
      </c>
      <c r="CA269" s="231">
        <v>5</v>
      </c>
      <c r="CB269" s="237" t="str">
        <f t="shared" si="141"/>
        <v>No existen evidencias de fallas en la estructura del pavimento, con la posible excepción de algunas en la superficie de ruedo.</v>
      </c>
      <c r="CC269" s="231">
        <f t="shared" si="142"/>
        <v>15.668446250000001</v>
      </c>
      <c r="CD269" s="229" t="s">
        <v>744</v>
      </c>
      <c r="CE269" s="229" t="s">
        <v>551</v>
      </c>
      <c r="CF269" s="270" t="s">
        <v>745</v>
      </c>
    </row>
    <row r="270" spans="1:84" ht="69.95" customHeight="1" thickBot="1" x14ac:dyDescent="0.2">
      <c r="A270" s="217"/>
      <c r="B270" s="269">
        <v>19100</v>
      </c>
      <c r="C270" s="231">
        <v>1</v>
      </c>
      <c r="D270" s="231">
        <v>1</v>
      </c>
      <c r="E270" s="232">
        <v>1</v>
      </c>
      <c r="F270" s="231">
        <v>11</v>
      </c>
      <c r="G270" s="231">
        <v>39</v>
      </c>
      <c r="H270" s="230" t="str">
        <f t="shared" si="121"/>
        <v>Primaria</v>
      </c>
      <c r="I270" s="230">
        <v>1</v>
      </c>
      <c r="J270" s="229" t="str">
        <f t="shared" si="125"/>
        <v>Red de Alta Capacidad</v>
      </c>
      <c r="K270" s="260">
        <f t="shared" si="126"/>
        <v>1.1599999999999999</v>
      </c>
      <c r="L270" s="234">
        <f t="shared" si="143"/>
        <v>9.9500000000000011</v>
      </c>
      <c r="M270" s="233"/>
      <c r="N270" s="233"/>
      <c r="O270" s="233"/>
      <c r="P270" s="260">
        <f t="shared" si="127"/>
        <v>0</v>
      </c>
      <c r="Q270" s="233">
        <v>1.1599999999999999</v>
      </c>
      <c r="R270" s="233"/>
      <c r="S270" s="233"/>
      <c r="T270" s="260">
        <f t="shared" si="128"/>
        <v>1.1599999999999999</v>
      </c>
      <c r="U270" s="233"/>
      <c r="V270" s="233"/>
      <c r="W270" s="233"/>
      <c r="X270" s="233">
        <f t="shared" si="129"/>
        <v>0</v>
      </c>
      <c r="Y270" s="233"/>
      <c r="Z270" s="233"/>
      <c r="AA270" s="233"/>
      <c r="AB270" s="233">
        <f t="shared" si="130"/>
        <v>0</v>
      </c>
      <c r="AC270" s="233">
        <f t="shared" si="124"/>
        <v>1.1599999999999999</v>
      </c>
      <c r="AD270" s="233"/>
      <c r="AE270" s="233"/>
      <c r="AF270" s="233"/>
      <c r="AG270" s="233">
        <f t="shared" si="122"/>
        <v>0</v>
      </c>
      <c r="AH270" s="233"/>
      <c r="AI270" s="233"/>
      <c r="AJ270" s="233"/>
      <c r="AK270" s="233">
        <f t="shared" si="123"/>
        <v>0</v>
      </c>
      <c r="AL270" s="233"/>
      <c r="AM270" s="233"/>
      <c r="AN270" s="233"/>
      <c r="AO270" s="233">
        <f t="shared" si="131"/>
        <v>0</v>
      </c>
      <c r="AP270" s="233"/>
      <c r="AQ270" s="233"/>
      <c r="AR270" s="233"/>
      <c r="AS270" s="339">
        <f t="shared" si="132"/>
        <v>0</v>
      </c>
      <c r="AT270" s="233"/>
      <c r="AU270" s="233"/>
      <c r="AV270" s="233"/>
      <c r="AW270" s="260">
        <f t="shared" si="133"/>
        <v>0</v>
      </c>
      <c r="AX270" s="235" t="s">
        <v>746</v>
      </c>
      <c r="AY270" s="236" t="s">
        <v>720</v>
      </c>
      <c r="AZ270" s="236" t="s">
        <v>379</v>
      </c>
      <c r="BA270" s="229">
        <v>50</v>
      </c>
      <c r="BB270" s="231">
        <v>0</v>
      </c>
      <c r="BC270" s="231">
        <v>1</v>
      </c>
      <c r="BD270" s="237" t="str">
        <f t="shared" si="134"/>
        <v>Llano (Pendientes naturales del terreno entre 0 y 5%)</v>
      </c>
      <c r="BE270" s="231">
        <v>1</v>
      </c>
      <c r="BF270" s="237" t="str">
        <f>VLOOKUP(BE270,'Códigos 2'!$A$1:$B$12,2,FALSE)</f>
        <v xml:space="preserve"> Carpeta Asfáltica (CA)</v>
      </c>
      <c r="BG270" s="238">
        <v>6</v>
      </c>
      <c r="BH270" s="239">
        <v>17.5</v>
      </c>
      <c r="BI270" s="231">
        <v>0</v>
      </c>
      <c r="BJ270" s="231" t="str">
        <f t="shared" si="135"/>
        <v>No existe</v>
      </c>
      <c r="BK270" s="240">
        <v>0</v>
      </c>
      <c r="BL270" s="231">
        <v>80</v>
      </c>
      <c r="BM270" s="231"/>
      <c r="BN270" s="231">
        <v>5</v>
      </c>
      <c r="BO270" s="237" t="str">
        <f t="shared" si="136"/>
        <v>Alineamiento recto o con curvas tan suaves que no exigen una reducción significativa en la velocidad promedio normal de recorrido.</v>
      </c>
      <c r="BP270" s="231">
        <v>4</v>
      </c>
      <c r="BQ270" s="237" t="str">
        <f t="shared" si="137"/>
        <v>Pendientes generalmente menores del 3% pero con algunas cuestas de corta longitud de hasta el 5%.</v>
      </c>
      <c r="BR270" s="231">
        <v>5</v>
      </c>
      <c r="BS270" s="231">
        <v>0</v>
      </c>
      <c r="BT270" s="237" t="b">
        <f t="shared" si="116"/>
        <v>0</v>
      </c>
      <c r="BU270" s="231">
        <v>3</v>
      </c>
      <c r="BV270" s="237" t="str">
        <f t="shared" si="138"/>
        <v>El señalamiento es regular en cuanto a cantidad y ubicación, siendo notable la falta de algunas señales de precaución y de guía.</v>
      </c>
      <c r="BW270" s="231">
        <v>5</v>
      </c>
      <c r="BX270" s="237" t="str">
        <f t="shared" si="139"/>
        <v>Todas las alcantarillas y cunetas están bastante limpias y funcionan debidamente.</v>
      </c>
      <c r="BY270" s="231">
        <v>2</v>
      </c>
      <c r="BZ270" s="237" t="str">
        <f t="shared" si="140"/>
        <v>Superficie muy irregular o con baches extensos y frecuentes (o material suelto, en caso de superficies no pavimentadas).</v>
      </c>
      <c r="CA270" s="231">
        <v>5</v>
      </c>
      <c r="CB270" s="237" t="str">
        <f t="shared" si="141"/>
        <v>No existen evidencias de fallas en la estructura del pavimento, con la posible excepción de algunas en la superficie de ruedo.</v>
      </c>
      <c r="CC270" s="231">
        <f t="shared" si="142"/>
        <v>0</v>
      </c>
      <c r="CD270" s="229" t="s">
        <v>747</v>
      </c>
      <c r="CE270" s="229" t="s">
        <v>551</v>
      </c>
      <c r="CF270" s="270" t="s">
        <v>748</v>
      </c>
    </row>
    <row r="271" spans="1:84" ht="69.95" customHeight="1" thickBot="1" x14ac:dyDescent="0.2">
      <c r="A271" s="217"/>
      <c r="B271" s="269">
        <v>19101</v>
      </c>
      <c r="C271" s="231">
        <v>1</v>
      </c>
      <c r="D271" s="231">
        <v>1</v>
      </c>
      <c r="E271" s="232">
        <v>1</v>
      </c>
      <c r="F271" s="231"/>
      <c r="G271" s="231">
        <v>39</v>
      </c>
      <c r="H271" s="230" t="str">
        <f t="shared" si="121"/>
        <v>Primaria</v>
      </c>
      <c r="I271" s="230">
        <v>1</v>
      </c>
      <c r="J271" s="229" t="str">
        <f t="shared" si="125"/>
        <v>Red de Alta Capacidad</v>
      </c>
      <c r="K271" s="260">
        <f t="shared" si="126"/>
        <v>1.33</v>
      </c>
      <c r="L271" s="234">
        <f t="shared" si="143"/>
        <v>11.280000000000001</v>
      </c>
      <c r="M271" s="233"/>
      <c r="N271" s="233"/>
      <c r="O271" s="233"/>
      <c r="P271" s="260">
        <f t="shared" si="127"/>
        <v>0</v>
      </c>
      <c r="Q271" s="233"/>
      <c r="R271" s="233"/>
      <c r="S271" s="233">
        <v>1.33</v>
      </c>
      <c r="T271" s="260">
        <f t="shared" si="128"/>
        <v>1.33</v>
      </c>
      <c r="U271" s="233"/>
      <c r="V271" s="233"/>
      <c r="W271" s="233"/>
      <c r="X271" s="233">
        <f t="shared" si="129"/>
        <v>0</v>
      </c>
      <c r="Y271" s="233"/>
      <c r="Z271" s="233"/>
      <c r="AA271" s="233"/>
      <c r="AB271" s="233">
        <f t="shared" si="130"/>
        <v>0</v>
      </c>
      <c r="AC271" s="233">
        <f t="shared" si="124"/>
        <v>1.33</v>
      </c>
      <c r="AD271" s="233"/>
      <c r="AE271" s="233"/>
      <c r="AF271" s="233"/>
      <c r="AG271" s="233">
        <f t="shared" si="122"/>
        <v>0</v>
      </c>
      <c r="AH271" s="233"/>
      <c r="AI271" s="233"/>
      <c r="AJ271" s="233"/>
      <c r="AK271" s="233">
        <f t="shared" si="123"/>
        <v>0</v>
      </c>
      <c r="AL271" s="233"/>
      <c r="AM271" s="233"/>
      <c r="AN271" s="233"/>
      <c r="AO271" s="233">
        <f t="shared" si="131"/>
        <v>0</v>
      </c>
      <c r="AP271" s="233"/>
      <c r="AQ271" s="233"/>
      <c r="AR271" s="233"/>
      <c r="AS271" s="339">
        <f t="shared" si="132"/>
        <v>0</v>
      </c>
      <c r="AT271" s="233"/>
      <c r="AU271" s="233"/>
      <c r="AV271" s="233"/>
      <c r="AW271" s="260">
        <f t="shared" si="133"/>
        <v>0</v>
      </c>
      <c r="AX271" s="235" t="s">
        <v>749</v>
      </c>
      <c r="AY271" s="236" t="s">
        <v>720</v>
      </c>
      <c r="AZ271" s="236" t="s">
        <v>379</v>
      </c>
      <c r="BA271" s="229">
        <v>30</v>
      </c>
      <c r="BB271" s="231">
        <v>0</v>
      </c>
      <c r="BC271" s="231">
        <v>2</v>
      </c>
      <c r="BD271" s="237" t="str">
        <f t="shared" si="134"/>
        <v>Algo Ondulado (Pendientes naturales del terreno entre 6 y 14%)</v>
      </c>
      <c r="BE271" s="231">
        <v>1</v>
      </c>
      <c r="BF271" s="237" t="str">
        <f>VLOOKUP(BE271,'Códigos 2'!$A$1:$B$12,2,FALSE)</f>
        <v xml:space="preserve"> Carpeta Asfáltica (CA)</v>
      </c>
      <c r="BG271" s="238">
        <v>6</v>
      </c>
      <c r="BH271" s="239">
        <v>20.6</v>
      </c>
      <c r="BI271" s="231">
        <v>0</v>
      </c>
      <c r="BJ271" s="231" t="str">
        <f t="shared" si="135"/>
        <v>No existe</v>
      </c>
      <c r="BK271" s="240">
        <v>0</v>
      </c>
      <c r="BL271" s="231">
        <v>70</v>
      </c>
      <c r="BM271" s="231">
        <v>47454</v>
      </c>
      <c r="BN271" s="231">
        <v>5</v>
      </c>
      <c r="BO271" s="237" t="str">
        <f t="shared" si="136"/>
        <v>Alineamiento recto o con curvas tan suaves que no exigen una reducción significativa en la velocidad promedio normal de recorrido.</v>
      </c>
      <c r="BP271" s="231">
        <v>4</v>
      </c>
      <c r="BQ271" s="237" t="str">
        <f t="shared" si="137"/>
        <v>Pendientes generalmente menores del 3% pero con algunas cuestas de corta longitud de hasta el 5%.</v>
      </c>
      <c r="BR271" s="231">
        <v>5</v>
      </c>
      <c r="BS271" s="231">
        <v>0</v>
      </c>
      <c r="BT271" s="237" t="b">
        <f t="shared" si="116"/>
        <v>0</v>
      </c>
      <c r="BU271" s="231">
        <v>3</v>
      </c>
      <c r="BV271" s="237" t="str">
        <f t="shared" si="138"/>
        <v>El señalamiento es regular en cuanto a cantidad y ubicación, siendo notable la falta de algunas señales de precaución y de guía.</v>
      </c>
      <c r="BW271" s="231">
        <v>5</v>
      </c>
      <c r="BX271" s="237" t="str">
        <f t="shared" si="139"/>
        <v>Todas las alcantarillas y cunetas están bastante limpias y funcionan debidamente.</v>
      </c>
      <c r="BY271" s="231">
        <v>2</v>
      </c>
      <c r="BZ271" s="237" t="str">
        <f t="shared" si="140"/>
        <v>Superficie muy irregular o con baches extensos y frecuentes (o material suelto, en caso de superficies no pavimentadas).</v>
      </c>
      <c r="CA271" s="231">
        <v>5</v>
      </c>
      <c r="CB271" s="237" t="str">
        <f t="shared" si="141"/>
        <v>No existen evidencias de fallas en la estructura del pavimento, con la posible excepción de algunas en la superficie de ruedo.</v>
      </c>
      <c r="CC271" s="231">
        <f t="shared" si="142"/>
        <v>23.036544299999999</v>
      </c>
      <c r="CD271" s="229" t="s">
        <v>750</v>
      </c>
      <c r="CE271" s="229" t="s">
        <v>551</v>
      </c>
      <c r="CF271" s="270" t="s">
        <v>751</v>
      </c>
    </row>
    <row r="272" spans="1:84" ht="69.95" customHeight="1" thickBot="1" x14ac:dyDescent="0.2">
      <c r="A272" s="217"/>
      <c r="B272" s="269">
        <v>19102</v>
      </c>
      <c r="C272" s="231">
        <v>1</v>
      </c>
      <c r="D272" s="231">
        <v>1</v>
      </c>
      <c r="E272" s="232">
        <v>1</v>
      </c>
      <c r="F272" s="231">
        <v>5</v>
      </c>
      <c r="G272" s="231">
        <v>39</v>
      </c>
      <c r="H272" s="230" t="str">
        <f t="shared" si="121"/>
        <v>Primaria</v>
      </c>
      <c r="I272" s="230">
        <v>1</v>
      </c>
      <c r="J272" s="229" t="str">
        <f t="shared" si="125"/>
        <v>Red de Alta Capacidad</v>
      </c>
      <c r="K272" s="260">
        <f t="shared" si="126"/>
        <v>0.77</v>
      </c>
      <c r="L272" s="234">
        <f t="shared" si="143"/>
        <v>12.05</v>
      </c>
      <c r="M272" s="233"/>
      <c r="N272" s="233"/>
      <c r="O272" s="233"/>
      <c r="P272" s="260">
        <f t="shared" si="127"/>
        <v>0</v>
      </c>
      <c r="Q272" s="233">
        <v>0.24</v>
      </c>
      <c r="R272" s="233"/>
      <c r="S272" s="233">
        <v>0.53</v>
      </c>
      <c r="T272" s="260">
        <f t="shared" si="128"/>
        <v>0.77</v>
      </c>
      <c r="U272" s="233"/>
      <c r="V272" s="233"/>
      <c r="W272" s="233"/>
      <c r="X272" s="233">
        <f t="shared" si="129"/>
        <v>0</v>
      </c>
      <c r="Y272" s="233"/>
      <c r="Z272" s="233"/>
      <c r="AA272" s="233"/>
      <c r="AB272" s="233">
        <f t="shared" si="130"/>
        <v>0</v>
      </c>
      <c r="AC272" s="233">
        <f t="shared" si="124"/>
        <v>0.77</v>
      </c>
      <c r="AD272" s="233"/>
      <c r="AE272" s="233"/>
      <c r="AF272" s="233"/>
      <c r="AG272" s="233">
        <f t="shared" si="122"/>
        <v>0</v>
      </c>
      <c r="AH272" s="233"/>
      <c r="AI272" s="233"/>
      <c r="AJ272" s="233"/>
      <c r="AK272" s="233">
        <f t="shared" si="123"/>
        <v>0</v>
      </c>
      <c r="AL272" s="233"/>
      <c r="AM272" s="233"/>
      <c r="AN272" s="233"/>
      <c r="AO272" s="233">
        <f t="shared" si="131"/>
        <v>0</v>
      </c>
      <c r="AP272" s="233"/>
      <c r="AQ272" s="233"/>
      <c r="AR272" s="233"/>
      <c r="AS272" s="339">
        <f t="shared" si="132"/>
        <v>0</v>
      </c>
      <c r="AT272" s="233"/>
      <c r="AU272" s="233"/>
      <c r="AV272" s="233"/>
      <c r="AW272" s="260">
        <f t="shared" si="133"/>
        <v>0</v>
      </c>
      <c r="AX272" s="235" t="s">
        <v>752</v>
      </c>
      <c r="AY272" s="236" t="s">
        <v>720</v>
      </c>
      <c r="AZ272" s="236" t="s">
        <v>379</v>
      </c>
      <c r="BA272" s="229"/>
      <c r="BB272" s="231">
        <v>0</v>
      </c>
      <c r="BC272" s="231">
        <v>2</v>
      </c>
      <c r="BD272" s="237" t="str">
        <f t="shared" si="134"/>
        <v>Algo Ondulado (Pendientes naturales del terreno entre 6 y 14%)</v>
      </c>
      <c r="BE272" s="231">
        <v>1</v>
      </c>
      <c r="BF272" s="237" t="str">
        <f>VLOOKUP(BE272,'Códigos 2'!$A$1:$B$12,2,FALSE)</f>
        <v xml:space="preserve"> Carpeta Asfáltica (CA)</v>
      </c>
      <c r="BG272" s="238">
        <v>6</v>
      </c>
      <c r="BH272" s="239">
        <v>17.7</v>
      </c>
      <c r="BI272" s="231">
        <v>1</v>
      </c>
      <c r="BJ272" s="231" t="str">
        <f t="shared" si="135"/>
        <v>Pavimentado</v>
      </c>
      <c r="BK272" s="240">
        <v>0.7</v>
      </c>
      <c r="BL272" s="231">
        <v>70</v>
      </c>
      <c r="BM272" s="231">
        <v>38494</v>
      </c>
      <c r="BN272" s="231">
        <v>5</v>
      </c>
      <c r="BO272" s="237" t="str">
        <f t="shared" si="136"/>
        <v>Alineamiento recto o con curvas tan suaves que no exigen una reducción significativa en la velocidad promedio normal de recorrido.</v>
      </c>
      <c r="BP272" s="231">
        <v>4</v>
      </c>
      <c r="BQ272" s="237" t="str">
        <f t="shared" si="137"/>
        <v>Pendientes generalmente menores del 3% pero con algunas cuestas de corta longitud de hasta el 5%.</v>
      </c>
      <c r="BR272" s="231">
        <v>5</v>
      </c>
      <c r="BS272" s="231">
        <v>5</v>
      </c>
      <c r="BT272" s="237" t="str">
        <f t="shared" si="116"/>
        <v>Superficie de los espaldones firme y regular, y donde se puede utilizar el ancho como fue construido originalmente.</v>
      </c>
      <c r="BU272" s="231">
        <v>3</v>
      </c>
      <c r="BV272" s="237" t="str">
        <f t="shared" si="138"/>
        <v>El señalamiento es regular en cuanto a cantidad y ubicación, siendo notable la falta de algunas señales de precaución y de guía.</v>
      </c>
      <c r="BW272" s="231">
        <v>5</v>
      </c>
      <c r="BX272" s="237" t="str">
        <f t="shared" si="139"/>
        <v>Todas las alcantarillas y cunetas están bastante limpias y funcionan debidamente.</v>
      </c>
      <c r="BY272" s="231">
        <v>2</v>
      </c>
      <c r="BZ272" s="237" t="str">
        <f t="shared" si="140"/>
        <v>Superficie muy irregular o con baches extensos y frecuentes (o material suelto, en caso de superficies no pavimentadas).</v>
      </c>
      <c r="CA272" s="231">
        <v>5</v>
      </c>
      <c r="CB272" s="237" t="str">
        <f t="shared" si="141"/>
        <v>No existen evidencias de fallas en la estructura del pavimento, con la posible excepción de algunas en la superficie de ruedo.</v>
      </c>
      <c r="CC272" s="231">
        <f t="shared" si="142"/>
        <v>10.818738700000001</v>
      </c>
      <c r="CD272" s="229" t="s">
        <v>753</v>
      </c>
      <c r="CE272" s="229" t="s">
        <v>551</v>
      </c>
      <c r="CF272" s="270" t="s">
        <v>754</v>
      </c>
    </row>
    <row r="273" spans="1:84" ht="69.95" customHeight="1" thickBot="1" x14ac:dyDescent="0.2">
      <c r="A273" s="217"/>
      <c r="B273" s="269">
        <v>19103</v>
      </c>
      <c r="C273" s="231">
        <v>1</v>
      </c>
      <c r="D273" s="231">
        <v>1</v>
      </c>
      <c r="E273" s="232" t="s">
        <v>135</v>
      </c>
      <c r="F273" s="231">
        <v>1</v>
      </c>
      <c r="G273" s="231">
        <v>39</v>
      </c>
      <c r="H273" s="230" t="str">
        <f t="shared" si="121"/>
        <v>Primaria</v>
      </c>
      <c r="I273" s="230">
        <v>1</v>
      </c>
      <c r="J273" s="229" t="str">
        <f t="shared" si="125"/>
        <v>Red de Alta Capacidad</v>
      </c>
      <c r="K273" s="260">
        <f t="shared" si="126"/>
        <v>1.175</v>
      </c>
      <c r="L273" s="234">
        <f t="shared" si="143"/>
        <v>13.225000000000001</v>
      </c>
      <c r="M273" s="233"/>
      <c r="N273" s="233"/>
      <c r="O273" s="233"/>
      <c r="P273" s="260">
        <f t="shared" si="127"/>
        <v>0</v>
      </c>
      <c r="Q273" s="233">
        <v>1.175</v>
      </c>
      <c r="R273" s="233"/>
      <c r="S273" s="233"/>
      <c r="T273" s="260">
        <f t="shared" si="128"/>
        <v>1.175</v>
      </c>
      <c r="U273" s="233"/>
      <c r="V273" s="233"/>
      <c r="W273" s="233"/>
      <c r="X273" s="233">
        <f t="shared" si="129"/>
        <v>0</v>
      </c>
      <c r="Y273" s="233"/>
      <c r="Z273" s="233"/>
      <c r="AA273" s="233"/>
      <c r="AB273" s="233">
        <f t="shared" si="130"/>
        <v>0</v>
      </c>
      <c r="AC273" s="233">
        <f t="shared" si="124"/>
        <v>1.175</v>
      </c>
      <c r="AD273" s="233"/>
      <c r="AE273" s="233"/>
      <c r="AF273" s="233"/>
      <c r="AG273" s="233">
        <f t="shared" si="122"/>
        <v>0</v>
      </c>
      <c r="AH273" s="233"/>
      <c r="AI273" s="233"/>
      <c r="AJ273" s="233"/>
      <c r="AK273" s="233">
        <f t="shared" si="123"/>
        <v>0</v>
      </c>
      <c r="AL273" s="233"/>
      <c r="AM273" s="233"/>
      <c r="AN273" s="233"/>
      <c r="AO273" s="233">
        <f t="shared" si="131"/>
        <v>0</v>
      </c>
      <c r="AP273" s="233"/>
      <c r="AQ273" s="233"/>
      <c r="AR273" s="233"/>
      <c r="AS273" s="339">
        <f t="shared" si="132"/>
        <v>0</v>
      </c>
      <c r="AT273" s="233"/>
      <c r="AU273" s="233"/>
      <c r="AV273" s="233"/>
      <c r="AW273" s="260">
        <f t="shared" si="133"/>
        <v>0</v>
      </c>
      <c r="AX273" s="235" t="s">
        <v>758</v>
      </c>
      <c r="AY273" s="236" t="s">
        <v>720</v>
      </c>
      <c r="AZ273" s="236" t="s">
        <v>379</v>
      </c>
      <c r="BA273" s="229"/>
      <c r="BB273" s="231">
        <v>0</v>
      </c>
      <c r="BC273" s="231">
        <v>2</v>
      </c>
      <c r="BD273" s="237" t="str">
        <f t="shared" si="134"/>
        <v>Algo Ondulado (Pendientes naturales del terreno entre 6 y 14%)</v>
      </c>
      <c r="BE273" s="231">
        <v>1</v>
      </c>
      <c r="BF273" s="237" t="str">
        <f>VLOOKUP(BE273,'Códigos 2'!$A$1:$B$12,2,FALSE)</f>
        <v xml:space="preserve"> Carpeta Asfáltica (CA)</v>
      </c>
      <c r="BG273" s="238">
        <v>6</v>
      </c>
      <c r="BH273" s="239">
        <v>20.5</v>
      </c>
      <c r="BI273" s="231">
        <v>0</v>
      </c>
      <c r="BJ273" s="231" t="str">
        <f t="shared" si="135"/>
        <v>No existe</v>
      </c>
      <c r="BK273" s="240">
        <v>0</v>
      </c>
      <c r="BL273" s="231">
        <v>70</v>
      </c>
      <c r="BM273" s="231"/>
      <c r="BN273" s="231">
        <v>5</v>
      </c>
      <c r="BO273" s="237" t="str">
        <f t="shared" si="136"/>
        <v>Alineamiento recto o con curvas tan suaves que no exigen una reducción significativa en la velocidad promedio normal de recorrido.</v>
      </c>
      <c r="BP273" s="231">
        <v>3</v>
      </c>
      <c r="BQ273" s="237" t="str">
        <f t="shared" si="137"/>
        <v>Pendientes generalmente entre 3 y 6%, pero con una rasante ondulada y, consecuentemente, con tramos cortos de subida fuerte.</v>
      </c>
      <c r="BR273" s="231">
        <v>5</v>
      </c>
      <c r="BS273" s="231">
        <v>0</v>
      </c>
      <c r="BT273" s="237" t="b">
        <f t="shared" si="116"/>
        <v>0</v>
      </c>
      <c r="BU273" s="231">
        <v>5</v>
      </c>
      <c r="BV273" s="237" t="str">
        <f t="shared" si="138"/>
        <v xml:space="preserve">Las señales son completamente adecuadas en número y ubicación, </v>
      </c>
      <c r="BW273" s="231">
        <v>5</v>
      </c>
      <c r="BX273" s="237" t="str">
        <f t="shared" si="139"/>
        <v>Todas las alcantarillas y cunetas están bastante limpias y funcionan debidamente.</v>
      </c>
      <c r="BY273" s="231">
        <v>5</v>
      </c>
      <c r="BZ273" s="237" t="str">
        <f t="shared" si="140"/>
        <v>Superficie lisa, sin baches ni irregularidades notables.</v>
      </c>
      <c r="CA273" s="231">
        <v>5</v>
      </c>
      <c r="CB273" s="237" t="str">
        <f t="shared" si="141"/>
        <v>No existen evidencias de fallas en la estructura del pavimento, con la posible excepción de algunas en la superficie de ruedo.</v>
      </c>
      <c r="CC273" s="231">
        <f t="shared" si="142"/>
        <v>0</v>
      </c>
      <c r="CD273" s="229" t="s">
        <v>759</v>
      </c>
      <c r="CE273" s="229" t="s">
        <v>152</v>
      </c>
      <c r="CF273" s="270" t="s">
        <v>760</v>
      </c>
    </row>
    <row r="274" spans="1:84" ht="69.95" customHeight="1" thickBot="1" x14ac:dyDescent="0.2">
      <c r="A274" s="217"/>
      <c r="B274" s="269">
        <v>19104</v>
      </c>
      <c r="C274" s="231">
        <v>1</v>
      </c>
      <c r="D274" s="231">
        <v>1</v>
      </c>
      <c r="E274" s="232">
        <v>8</v>
      </c>
      <c r="F274" s="231">
        <v>2</v>
      </c>
      <c r="G274" s="231">
        <v>39</v>
      </c>
      <c r="H274" s="230" t="str">
        <f t="shared" si="121"/>
        <v>Primaria</v>
      </c>
      <c r="I274" s="230">
        <v>1</v>
      </c>
      <c r="J274" s="229" t="str">
        <f t="shared" si="125"/>
        <v>Red de Alta Capacidad</v>
      </c>
      <c r="K274" s="260">
        <f t="shared" si="126"/>
        <v>0.47</v>
      </c>
      <c r="L274" s="234">
        <f t="shared" si="143"/>
        <v>13.695000000000002</v>
      </c>
      <c r="M274" s="233"/>
      <c r="N274" s="233"/>
      <c r="O274" s="233"/>
      <c r="P274" s="260">
        <f t="shared" si="127"/>
        <v>0</v>
      </c>
      <c r="Q274" s="233">
        <v>0.47</v>
      </c>
      <c r="R274" s="233"/>
      <c r="S274" s="233"/>
      <c r="T274" s="260">
        <f t="shared" si="128"/>
        <v>0.47</v>
      </c>
      <c r="U274" s="233"/>
      <c r="V274" s="233"/>
      <c r="W274" s="233"/>
      <c r="X274" s="233">
        <f t="shared" si="129"/>
        <v>0</v>
      </c>
      <c r="Y274" s="233"/>
      <c r="Z274" s="233"/>
      <c r="AA274" s="233"/>
      <c r="AB274" s="233">
        <f t="shared" si="130"/>
        <v>0</v>
      </c>
      <c r="AC274" s="233">
        <f t="shared" si="124"/>
        <v>0.47</v>
      </c>
      <c r="AD274" s="233"/>
      <c r="AE274" s="233"/>
      <c r="AF274" s="233"/>
      <c r="AG274" s="233">
        <f t="shared" si="122"/>
        <v>0</v>
      </c>
      <c r="AH274" s="233"/>
      <c r="AI274" s="233"/>
      <c r="AJ274" s="233"/>
      <c r="AK274" s="233">
        <f t="shared" si="123"/>
        <v>0</v>
      </c>
      <c r="AL274" s="233"/>
      <c r="AM274" s="233"/>
      <c r="AN274" s="233"/>
      <c r="AO274" s="233">
        <f t="shared" si="131"/>
        <v>0</v>
      </c>
      <c r="AP274" s="233"/>
      <c r="AQ274" s="233"/>
      <c r="AR274" s="233"/>
      <c r="AS274" s="339">
        <f t="shared" si="132"/>
        <v>0</v>
      </c>
      <c r="AT274" s="233"/>
      <c r="AU274" s="233"/>
      <c r="AV274" s="233"/>
      <c r="AW274" s="260">
        <f t="shared" si="133"/>
        <v>0</v>
      </c>
      <c r="AX274" s="235" t="s">
        <v>761</v>
      </c>
      <c r="AY274" s="236" t="s">
        <v>720</v>
      </c>
      <c r="AZ274" s="236" t="s">
        <v>379</v>
      </c>
      <c r="BA274" s="229"/>
      <c r="BB274" s="231">
        <v>0</v>
      </c>
      <c r="BC274" s="231">
        <v>2</v>
      </c>
      <c r="BD274" s="237" t="str">
        <f t="shared" si="134"/>
        <v>Algo Ondulado (Pendientes naturales del terreno entre 6 y 14%)</v>
      </c>
      <c r="BE274" s="231">
        <v>1</v>
      </c>
      <c r="BF274" s="237" t="str">
        <f>VLOOKUP(BE274,'Códigos 2'!$A$1:$B$12,2,FALSE)</f>
        <v xml:space="preserve"> Carpeta Asfáltica (CA)</v>
      </c>
      <c r="BG274" s="238">
        <v>6</v>
      </c>
      <c r="BH274" s="239">
        <v>19.7</v>
      </c>
      <c r="BI274" s="231">
        <v>0</v>
      </c>
      <c r="BJ274" s="231" t="str">
        <f t="shared" si="135"/>
        <v>No existe</v>
      </c>
      <c r="BK274" s="240">
        <v>0</v>
      </c>
      <c r="BL274" s="231">
        <v>60</v>
      </c>
      <c r="BM274" s="231">
        <v>34834</v>
      </c>
      <c r="BN274" s="231">
        <v>5</v>
      </c>
      <c r="BO274" s="237" t="str">
        <f t="shared" si="136"/>
        <v>Alineamiento recto o con curvas tan suaves que no exigen una reducción significativa en la velocidad promedio normal de recorrido.</v>
      </c>
      <c r="BP274" s="231">
        <v>3</v>
      </c>
      <c r="BQ274" s="237" t="str">
        <f t="shared" si="137"/>
        <v>Pendientes generalmente entre 3 y 6%, pero con una rasante ondulada y, consecuentemente, con tramos cortos de subida fuerte.</v>
      </c>
      <c r="BR274" s="231">
        <v>5</v>
      </c>
      <c r="BS274" s="231">
        <v>0</v>
      </c>
      <c r="BT274" s="237" t="b">
        <f t="shared" si="116"/>
        <v>0</v>
      </c>
      <c r="BU274" s="231">
        <v>4</v>
      </c>
      <c r="BV274" s="237" t="str">
        <f t="shared" si="138"/>
        <v>El señalamiento es bastante completo, faltando solamente algunas señales de guía para los usuarios que no conocen la ruta.</v>
      </c>
      <c r="BW274" s="231">
        <v>5</v>
      </c>
      <c r="BX274" s="237" t="str">
        <f t="shared" si="139"/>
        <v>Todas las alcantarillas y cunetas están bastante limpias y funcionan debidamente.</v>
      </c>
      <c r="BY274" s="231">
        <v>5</v>
      </c>
      <c r="BZ274" s="237" t="str">
        <f t="shared" si="140"/>
        <v>Superficie lisa, sin baches ni irregularidades notables.</v>
      </c>
      <c r="CA274" s="231">
        <v>5</v>
      </c>
      <c r="CB274" s="237" t="str">
        <f t="shared" si="141"/>
        <v>No existen evidencias de fallas en la estructura del pavimento, con la posible excepción de algunas en la superficie de ruedo.</v>
      </c>
      <c r="CC274" s="231">
        <f t="shared" si="142"/>
        <v>5.9757727000000003</v>
      </c>
      <c r="CD274" s="229"/>
      <c r="CE274" s="229"/>
      <c r="CF274" s="270"/>
    </row>
    <row r="275" spans="1:84" ht="69.95" customHeight="1" thickBot="1" x14ac:dyDescent="0.2">
      <c r="A275" s="217"/>
      <c r="B275" s="269">
        <v>19105</v>
      </c>
      <c r="C275" s="231">
        <v>1</v>
      </c>
      <c r="D275" s="231">
        <v>1</v>
      </c>
      <c r="E275" s="232">
        <v>8</v>
      </c>
      <c r="F275" s="231">
        <v>2</v>
      </c>
      <c r="G275" s="231">
        <v>39</v>
      </c>
      <c r="H275" s="230" t="str">
        <f t="shared" si="121"/>
        <v>Primaria</v>
      </c>
      <c r="I275" s="230">
        <v>1</v>
      </c>
      <c r="J275" s="229" t="str">
        <f t="shared" si="125"/>
        <v>Red de Alta Capacidad</v>
      </c>
      <c r="K275" s="260">
        <f t="shared" si="126"/>
        <v>0.46500000000000002</v>
      </c>
      <c r="L275" s="234">
        <f t="shared" si="143"/>
        <v>14.160000000000002</v>
      </c>
      <c r="M275" s="233"/>
      <c r="N275" s="233"/>
      <c r="O275" s="233"/>
      <c r="P275" s="260">
        <f t="shared" si="127"/>
        <v>0</v>
      </c>
      <c r="Q275" s="233">
        <v>0.46500000000000002</v>
      </c>
      <c r="R275" s="233"/>
      <c r="S275" s="233"/>
      <c r="T275" s="260">
        <f t="shared" si="128"/>
        <v>0.46500000000000002</v>
      </c>
      <c r="U275" s="233"/>
      <c r="V275" s="233"/>
      <c r="W275" s="233"/>
      <c r="X275" s="233">
        <f t="shared" si="129"/>
        <v>0</v>
      </c>
      <c r="Y275" s="233"/>
      <c r="Z275" s="233"/>
      <c r="AA275" s="233"/>
      <c r="AB275" s="233">
        <f t="shared" si="130"/>
        <v>0</v>
      </c>
      <c r="AC275" s="233">
        <f t="shared" si="124"/>
        <v>0.46500000000000002</v>
      </c>
      <c r="AD275" s="233"/>
      <c r="AE275" s="233"/>
      <c r="AF275" s="233"/>
      <c r="AG275" s="233">
        <f t="shared" si="122"/>
        <v>0</v>
      </c>
      <c r="AH275" s="233"/>
      <c r="AI275" s="233"/>
      <c r="AJ275" s="233"/>
      <c r="AK275" s="233">
        <f t="shared" si="123"/>
        <v>0</v>
      </c>
      <c r="AL275" s="233"/>
      <c r="AM275" s="233"/>
      <c r="AN275" s="233"/>
      <c r="AO275" s="233">
        <f t="shared" si="131"/>
        <v>0</v>
      </c>
      <c r="AP275" s="233"/>
      <c r="AQ275" s="233"/>
      <c r="AR275" s="233"/>
      <c r="AS275" s="339">
        <f t="shared" si="132"/>
        <v>0</v>
      </c>
      <c r="AT275" s="233"/>
      <c r="AU275" s="233"/>
      <c r="AV275" s="233"/>
      <c r="AW275" s="260">
        <f t="shared" si="133"/>
        <v>0</v>
      </c>
      <c r="AX275" s="235" t="s">
        <v>762</v>
      </c>
      <c r="AY275" s="236" t="s">
        <v>720</v>
      </c>
      <c r="AZ275" s="236" t="s">
        <v>379</v>
      </c>
      <c r="BA275" s="229"/>
      <c r="BB275" s="231">
        <v>0</v>
      </c>
      <c r="BC275" s="231">
        <v>2</v>
      </c>
      <c r="BD275" s="237" t="str">
        <f t="shared" si="134"/>
        <v>Algo Ondulado (Pendientes naturales del terreno entre 6 y 14%)</v>
      </c>
      <c r="BE275" s="231">
        <v>1</v>
      </c>
      <c r="BF275" s="237" t="str">
        <f>VLOOKUP(BE275,'Códigos 2'!$A$1:$B$12,2,FALSE)</f>
        <v xml:space="preserve"> Carpeta Asfáltica (CA)</v>
      </c>
      <c r="BG275" s="238">
        <v>6</v>
      </c>
      <c r="BH275" s="239">
        <v>20</v>
      </c>
      <c r="BI275" s="231">
        <v>0</v>
      </c>
      <c r="BJ275" s="231" t="str">
        <f t="shared" si="135"/>
        <v>No existe</v>
      </c>
      <c r="BK275" s="240">
        <v>0</v>
      </c>
      <c r="BL275" s="231">
        <v>50</v>
      </c>
      <c r="BM275" s="231">
        <v>38227</v>
      </c>
      <c r="BN275" s="231">
        <v>5</v>
      </c>
      <c r="BO275" s="237" t="str">
        <f t="shared" si="136"/>
        <v>Alineamiento recto o con curvas tan suaves que no exigen una reducción significativa en la velocidad promedio normal de recorrido.</v>
      </c>
      <c r="BP275" s="231">
        <v>4</v>
      </c>
      <c r="BQ275" s="237" t="str">
        <f t="shared" si="137"/>
        <v>Pendientes generalmente menores del 3% pero con algunas cuestas de corta longitud de hasta el 5%.</v>
      </c>
      <c r="BR275" s="231">
        <v>5</v>
      </c>
      <c r="BS275" s="231">
        <v>0</v>
      </c>
      <c r="BT275" s="237" t="b">
        <f t="shared" si="116"/>
        <v>0</v>
      </c>
      <c r="BU275" s="231">
        <v>5</v>
      </c>
      <c r="BV275" s="237" t="str">
        <f t="shared" si="138"/>
        <v xml:space="preserve">Las señales son completamente adecuadas en número y ubicación, </v>
      </c>
      <c r="BW275" s="231">
        <v>5</v>
      </c>
      <c r="BX275" s="237" t="str">
        <f t="shared" si="139"/>
        <v>Todas las alcantarillas y cunetas están bastante limpias y funcionan debidamente.</v>
      </c>
      <c r="BY275" s="231">
        <v>5</v>
      </c>
      <c r="BZ275" s="237" t="str">
        <f t="shared" si="140"/>
        <v>Superficie lisa, sin baches ni irregularidades notables.</v>
      </c>
      <c r="CA275" s="231">
        <v>5</v>
      </c>
      <c r="CB275" s="237" t="str">
        <f t="shared" si="141"/>
        <v>No existen evidencias de fallas en la estructura del pavimento, con la posible excepción de algunas en la superficie de ruedo.</v>
      </c>
      <c r="CC275" s="231">
        <f t="shared" si="142"/>
        <v>6.4880775750000002</v>
      </c>
      <c r="CD275" s="229" t="s">
        <v>763</v>
      </c>
      <c r="CE275" s="229" t="s">
        <v>152</v>
      </c>
      <c r="CF275" s="270" t="s">
        <v>764</v>
      </c>
    </row>
    <row r="276" spans="1:84" ht="69.95" customHeight="1" thickBot="1" x14ac:dyDescent="0.2">
      <c r="A276" s="217"/>
      <c r="B276" s="269">
        <v>19112</v>
      </c>
      <c r="C276" s="231">
        <v>1</v>
      </c>
      <c r="D276" s="231">
        <v>1</v>
      </c>
      <c r="E276" s="232">
        <v>1</v>
      </c>
      <c r="F276" s="231">
        <v>4</v>
      </c>
      <c r="G276" s="231">
        <v>175</v>
      </c>
      <c r="H276" s="230" t="str">
        <f t="shared" si="121"/>
        <v>Secundaria</v>
      </c>
      <c r="I276" s="230">
        <v>3</v>
      </c>
      <c r="J276" s="229" t="str">
        <f t="shared" si="125"/>
        <v>Conectores de Integración Territorial</v>
      </c>
      <c r="K276" s="260">
        <f t="shared" si="126"/>
        <v>1.44</v>
      </c>
      <c r="L276" s="234">
        <f>K276</f>
        <v>1.44</v>
      </c>
      <c r="M276" s="233"/>
      <c r="N276" s="233"/>
      <c r="O276" s="233"/>
      <c r="P276" s="260">
        <f t="shared" si="127"/>
        <v>0</v>
      </c>
      <c r="Q276" s="233">
        <v>0.65</v>
      </c>
      <c r="R276" s="233">
        <v>0.79</v>
      </c>
      <c r="S276" s="233"/>
      <c r="T276" s="260">
        <f t="shared" si="128"/>
        <v>1.44</v>
      </c>
      <c r="U276" s="233"/>
      <c r="V276" s="233"/>
      <c r="W276" s="233"/>
      <c r="X276" s="233">
        <f t="shared" si="129"/>
        <v>0</v>
      </c>
      <c r="Y276" s="233"/>
      <c r="Z276" s="233"/>
      <c r="AA276" s="233"/>
      <c r="AB276" s="233">
        <f t="shared" si="130"/>
        <v>0</v>
      </c>
      <c r="AC276" s="233">
        <f t="shared" si="124"/>
        <v>1.44</v>
      </c>
      <c r="AD276" s="233"/>
      <c r="AE276" s="233"/>
      <c r="AF276" s="233"/>
      <c r="AG276" s="233">
        <f t="shared" si="122"/>
        <v>0</v>
      </c>
      <c r="AH276" s="233"/>
      <c r="AI276" s="233"/>
      <c r="AJ276" s="233"/>
      <c r="AK276" s="233">
        <f t="shared" si="123"/>
        <v>0</v>
      </c>
      <c r="AL276" s="233"/>
      <c r="AM276" s="233"/>
      <c r="AN276" s="233"/>
      <c r="AO276" s="233">
        <f t="shared" si="131"/>
        <v>0</v>
      </c>
      <c r="AP276" s="233"/>
      <c r="AQ276" s="233"/>
      <c r="AR276" s="233"/>
      <c r="AS276" s="339">
        <f t="shared" si="132"/>
        <v>0</v>
      </c>
      <c r="AT276" s="233"/>
      <c r="AU276" s="233"/>
      <c r="AV276" s="233"/>
      <c r="AW276" s="260">
        <f t="shared" si="133"/>
        <v>0</v>
      </c>
      <c r="AX276" s="235" t="s">
        <v>1650</v>
      </c>
      <c r="AY276" s="236" t="s">
        <v>788</v>
      </c>
      <c r="AZ276" s="236" t="s">
        <v>379</v>
      </c>
      <c r="BA276" s="236" t="s">
        <v>1651</v>
      </c>
      <c r="BB276" s="231">
        <v>0</v>
      </c>
      <c r="BC276" s="231">
        <v>1</v>
      </c>
      <c r="BD276" s="237" t="str">
        <f t="shared" si="134"/>
        <v>Llano (Pendientes naturales del terreno entre 0 y 5%)</v>
      </c>
      <c r="BE276" s="231">
        <v>1</v>
      </c>
      <c r="BF276" s="237" t="str">
        <f>VLOOKUP(BE276,'Códigos 2'!$A$1:$B$12,2,FALSE)</f>
        <v xml:space="preserve"> Carpeta Asfáltica (CA)</v>
      </c>
      <c r="BG276" s="238">
        <v>4</v>
      </c>
      <c r="BH276" s="239">
        <v>14.7</v>
      </c>
      <c r="BI276" s="231">
        <v>0</v>
      </c>
      <c r="BJ276" s="231" t="str">
        <f t="shared" si="135"/>
        <v>No existe</v>
      </c>
      <c r="BK276" s="240">
        <v>0</v>
      </c>
      <c r="BL276" s="231">
        <v>50</v>
      </c>
      <c r="BM276" s="231"/>
      <c r="BN276" s="231">
        <v>4</v>
      </c>
      <c r="BO276" s="237" t="str">
        <f t="shared" si="136"/>
        <v>Alineamiento con algunas curvas que exigen una reducción significativa en la velocidad promedio de circulación.</v>
      </c>
      <c r="BP276" s="231">
        <v>4</v>
      </c>
      <c r="BQ276" s="237" t="str">
        <f t="shared" si="137"/>
        <v>Pendientes generalmente menores del 3% pero con algunas cuestas de corta longitud de hasta el 5%.</v>
      </c>
      <c r="BR276" s="231">
        <v>2</v>
      </c>
      <c r="BS276" s="231">
        <v>0</v>
      </c>
      <c r="BT276" s="237" t="b">
        <f t="shared" si="116"/>
        <v>0</v>
      </c>
      <c r="BU276" s="231">
        <v>5</v>
      </c>
      <c r="BV276" s="237" t="str">
        <f t="shared" si="138"/>
        <v xml:space="preserve">Las señales son completamente adecuadas en número y ubicación, </v>
      </c>
      <c r="BW276" s="231">
        <v>5</v>
      </c>
      <c r="BX276" s="237" t="str">
        <f t="shared" si="139"/>
        <v>Todas las alcantarillas y cunetas están bastante limpias y funcionan debidamente.</v>
      </c>
      <c r="BY276" s="231">
        <v>4</v>
      </c>
      <c r="BZ276" s="237" t="str">
        <f t="shared" si="140"/>
        <v>Superficie generalmente lisa, pero con unas pequeñas corrugaciones u otras irregularidades aisladas, o con baches pequeños superficiales.</v>
      </c>
      <c r="CA276" s="231">
        <v>5</v>
      </c>
      <c r="CB276" s="237" t="str">
        <f t="shared" si="141"/>
        <v>No existen evidencias de fallas en la estructura del pavimento, con la posible excepción de algunas en la superficie de ruedo.</v>
      </c>
      <c r="CC276" s="231">
        <f t="shared" si="142"/>
        <v>0</v>
      </c>
      <c r="CD276" s="229"/>
      <c r="CE276" s="229"/>
      <c r="CF276" s="270"/>
    </row>
    <row r="277" spans="1:84" ht="69.95" customHeight="1" thickBot="1" x14ac:dyDescent="0.2">
      <c r="A277" s="217"/>
      <c r="B277" s="269">
        <v>19113</v>
      </c>
      <c r="C277" s="231">
        <v>1</v>
      </c>
      <c r="D277" s="231">
        <v>1</v>
      </c>
      <c r="E277" s="232">
        <v>1</v>
      </c>
      <c r="F277" s="231">
        <v>11</v>
      </c>
      <c r="G277" s="231">
        <v>175</v>
      </c>
      <c r="H277" s="230" t="str">
        <f t="shared" si="121"/>
        <v>Secundaria</v>
      </c>
      <c r="I277" s="230">
        <v>3</v>
      </c>
      <c r="J277" s="229" t="str">
        <f t="shared" si="125"/>
        <v>Conectores de Integración Territorial</v>
      </c>
      <c r="K277" s="260">
        <f t="shared" si="126"/>
        <v>0.52</v>
      </c>
      <c r="L277" s="234">
        <f>L276+K277</f>
        <v>1.96</v>
      </c>
      <c r="M277" s="233"/>
      <c r="N277" s="233"/>
      <c r="O277" s="233"/>
      <c r="P277" s="260">
        <f t="shared" si="127"/>
        <v>0</v>
      </c>
      <c r="Q277" s="233">
        <v>0.52</v>
      </c>
      <c r="R277" s="233"/>
      <c r="S277" s="233"/>
      <c r="T277" s="260">
        <f t="shared" si="128"/>
        <v>0.52</v>
      </c>
      <c r="U277" s="233"/>
      <c r="V277" s="233"/>
      <c r="W277" s="233"/>
      <c r="X277" s="233">
        <f t="shared" si="129"/>
        <v>0</v>
      </c>
      <c r="Y277" s="233"/>
      <c r="Z277" s="233"/>
      <c r="AA277" s="233"/>
      <c r="AB277" s="233">
        <f t="shared" si="130"/>
        <v>0</v>
      </c>
      <c r="AC277" s="233">
        <f t="shared" si="124"/>
        <v>0.52</v>
      </c>
      <c r="AD277" s="233"/>
      <c r="AE277" s="233"/>
      <c r="AF277" s="233"/>
      <c r="AG277" s="233">
        <f t="shared" si="122"/>
        <v>0</v>
      </c>
      <c r="AH277" s="233"/>
      <c r="AI277" s="233"/>
      <c r="AJ277" s="233"/>
      <c r="AK277" s="233">
        <f t="shared" si="123"/>
        <v>0</v>
      </c>
      <c r="AL277" s="233"/>
      <c r="AM277" s="233"/>
      <c r="AN277" s="233"/>
      <c r="AO277" s="233">
        <f t="shared" si="131"/>
        <v>0</v>
      </c>
      <c r="AP277" s="233"/>
      <c r="AQ277" s="233"/>
      <c r="AR277" s="233"/>
      <c r="AS277" s="339">
        <f t="shared" si="132"/>
        <v>0</v>
      </c>
      <c r="AT277" s="233"/>
      <c r="AU277" s="233"/>
      <c r="AV277" s="233"/>
      <c r="AW277" s="260">
        <f t="shared" si="133"/>
        <v>0</v>
      </c>
      <c r="AX277" s="235" t="s">
        <v>1652</v>
      </c>
      <c r="AY277" s="236" t="s">
        <v>788</v>
      </c>
      <c r="AZ277" s="236" t="s">
        <v>379</v>
      </c>
      <c r="BA277" s="236" t="s">
        <v>172</v>
      </c>
      <c r="BB277" s="231">
        <v>0</v>
      </c>
      <c r="BC277" s="231">
        <v>1</v>
      </c>
      <c r="BD277" s="237" t="str">
        <f t="shared" si="134"/>
        <v>Llano (Pendientes naturales del terreno entre 0 y 5%)</v>
      </c>
      <c r="BE277" s="231">
        <v>1</v>
      </c>
      <c r="BF277" s="237" t="str">
        <f>VLOOKUP(BE277,'Códigos 2'!$A$1:$B$12,2,FALSE)</f>
        <v xml:space="preserve"> Carpeta Asfáltica (CA)</v>
      </c>
      <c r="BG277" s="238">
        <v>4</v>
      </c>
      <c r="BH277" s="239">
        <v>15.7</v>
      </c>
      <c r="BI277" s="231">
        <v>0</v>
      </c>
      <c r="BJ277" s="231" t="str">
        <f t="shared" si="135"/>
        <v>No existe</v>
      </c>
      <c r="BK277" s="240">
        <v>0</v>
      </c>
      <c r="BL277" s="231">
        <v>60</v>
      </c>
      <c r="BM277" s="231"/>
      <c r="BN277" s="231">
        <v>5</v>
      </c>
      <c r="BO277" s="237" t="str">
        <f t="shared" si="136"/>
        <v>Alineamiento recto o con curvas tan suaves que no exigen una reducción significativa en la velocidad promedio normal de recorrido.</v>
      </c>
      <c r="BP277" s="231">
        <v>5</v>
      </c>
      <c r="BQ277" s="237" t="str">
        <f t="shared" si="137"/>
        <v>Pendientes menores del 3% en todo el tramo.</v>
      </c>
      <c r="BR277" s="231">
        <v>5</v>
      </c>
      <c r="BS277" s="231">
        <v>0</v>
      </c>
      <c r="BT277" s="237" t="b">
        <f t="shared" si="116"/>
        <v>0</v>
      </c>
      <c r="BU277" s="231">
        <v>5</v>
      </c>
      <c r="BV277" s="237" t="str">
        <f t="shared" si="138"/>
        <v xml:space="preserve">Las señales son completamente adecuadas en número y ubicación, </v>
      </c>
      <c r="BW277" s="231">
        <v>5</v>
      </c>
      <c r="BX277" s="237" t="str">
        <f t="shared" si="139"/>
        <v>Todas las alcantarillas y cunetas están bastante limpias y funcionan debidamente.</v>
      </c>
      <c r="BY277" s="231">
        <v>5</v>
      </c>
      <c r="BZ277" s="237" t="str">
        <f t="shared" si="140"/>
        <v>Superficie lisa, sin baches ni irregularidades notables.</v>
      </c>
      <c r="CA277" s="231">
        <v>5</v>
      </c>
      <c r="CB277" s="237" t="str">
        <f t="shared" si="141"/>
        <v>No existen evidencias de fallas en la estructura del pavimento, con la posible excepción de algunas en la superficie de ruedo.</v>
      </c>
      <c r="CC277" s="231">
        <f t="shared" si="142"/>
        <v>0</v>
      </c>
      <c r="CD277" s="229"/>
      <c r="CE277" s="229"/>
      <c r="CF277" s="270"/>
    </row>
    <row r="278" spans="1:84" ht="69.95" customHeight="1" thickBot="1" x14ac:dyDescent="0.2">
      <c r="A278" s="217"/>
      <c r="B278" s="269">
        <v>19114</v>
      </c>
      <c r="C278" s="231">
        <v>1</v>
      </c>
      <c r="D278" s="231">
        <v>1</v>
      </c>
      <c r="E278" s="232">
        <v>3</v>
      </c>
      <c r="F278" s="231">
        <v>1</v>
      </c>
      <c r="G278" s="231">
        <v>175</v>
      </c>
      <c r="H278" s="230" t="str">
        <f t="shared" si="121"/>
        <v>Secundaria</v>
      </c>
      <c r="I278" s="230">
        <v>0</v>
      </c>
      <c r="J278" s="229" t="b">
        <f t="shared" si="125"/>
        <v>0</v>
      </c>
      <c r="K278" s="260">
        <f t="shared" si="126"/>
        <v>0.32500000000000001</v>
      </c>
      <c r="L278" s="234">
        <f>L277+K278</f>
        <v>2.2850000000000001</v>
      </c>
      <c r="M278" s="233"/>
      <c r="N278" s="233"/>
      <c r="O278" s="233"/>
      <c r="P278" s="260">
        <f t="shared" si="127"/>
        <v>0</v>
      </c>
      <c r="Q278" s="233">
        <v>0.32500000000000001</v>
      </c>
      <c r="R278" s="233"/>
      <c r="S278" s="233"/>
      <c r="T278" s="260">
        <f t="shared" si="128"/>
        <v>0.32500000000000001</v>
      </c>
      <c r="U278" s="233"/>
      <c r="V278" s="233"/>
      <c r="W278" s="233"/>
      <c r="X278" s="233">
        <f t="shared" si="129"/>
        <v>0</v>
      </c>
      <c r="Y278" s="233"/>
      <c r="Z278" s="233"/>
      <c r="AA278" s="233"/>
      <c r="AB278" s="233">
        <f t="shared" si="130"/>
        <v>0</v>
      </c>
      <c r="AC278" s="233">
        <f t="shared" si="124"/>
        <v>0.32500000000000001</v>
      </c>
      <c r="AD278" s="233"/>
      <c r="AE278" s="233"/>
      <c r="AF278" s="233"/>
      <c r="AG278" s="233">
        <f t="shared" si="122"/>
        <v>0</v>
      </c>
      <c r="AH278" s="233"/>
      <c r="AI278" s="233"/>
      <c r="AJ278" s="233"/>
      <c r="AK278" s="233">
        <f t="shared" si="123"/>
        <v>0</v>
      </c>
      <c r="AL278" s="233"/>
      <c r="AM278" s="233"/>
      <c r="AN278" s="233"/>
      <c r="AO278" s="233">
        <f t="shared" si="131"/>
        <v>0</v>
      </c>
      <c r="AP278" s="233"/>
      <c r="AQ278" s="233"/>
      <c r="AR278" s="233"/>
      <c r="AS278" s="339">
        <f t="shared" si="132"/>
        <v>0</v>
      </c>
      <c r="AT278" s="233"/>
      <c r="AU278" s="233"/>
      <c r="AV278" s="233"/>
      <c r="AW278" s="260">
        <f t="shared" si="133"/>
        <v>0</v>
      </c>
      <c r="AX278" s="235" t="s">
        <v>1653</v>
      </c>
      <c r="AY278" s="236" t="s">
        <v>788</v>
      </c>
      <c r="AZ278" s="236" t="s">
        <v>379</v>
      </c>
      <c r="BA278" s="229" t="s">
        <v>1654</v>
      </c>
      <c r="BB278" s="231">
        <v>0</v>
      </c>
      <c r="BC278" s="231">
        <v>1</v>
      </c>
      <c r="BD278" s="237" t="str">
        <f t="shared" si="134"/>
        <v>Llano (Pendientes naturales del terreno entre 0 y 5%)</v>
      </c>
      <c r="BE278" s="231">
        <v>1</v>
      </c>
      <c r="BF278" s="237" t="str">
        <f>VLOOKUP(BE278,'Códigos 2'!$A$1:$B$12,2,FALSE)</f>
        <v xml:space="preserve"> Carpeta Asfáltica (CA)</v>
      </c>
      <c r="BG278" s="238">
        <v>4</v>
      </c>
      <c r="BH278" s="239">
        <v>15.7</v>
      </c>
      <c r="BI278" s="231">
        <v>0</v>
      </c>
      <c r="BJ278" s="231" t="str">
        <f t="shared" si="135"/>
        <v>No existe</v>
      </c>
      <c r="BK278" s="240">
        <v>0</v>
      </c>
      <c r="BL278" s="231">
        <v>60</v>
      </c>
      <c r="BM278" s="231"/>
      <c r="BN278" s="231">
        <v>5</v>
      </c>
      <c r="BO278" s="237" t="str">
        <f t="shared" si="136"/>
        <v>Alineamiento recto o con curvas tan suaves que no exigen una reducción significativa en la velocidad promedio normal de recorrido.</v>
      </c>
      <c r="BP278" s="231">
        <v>5</v>
      </c>
      <c r="BQ278" s="237" t="str">
        <f t="shared" si="137"/>
        <v>Pendientes menores del 3% en todo el tramo.</v>
      </c>
      <c r="BR278" s="231">
        <v>5</v>
      </c>
      <c r="BS278" s="231">
        <v>5</v>
      </c>
      <c r="BT278" s="237" t="str">
        <f t="shared" si="116"/>
        <v>Superficie de los espaldones firme y regular, y donde se puede utilizar el ancho como fue construido originalmente.</v>
      </c>
      <c r="BU278" s="231">
        <v>5</v>
      </c>
      <c r="BV278" s="237" t="str">
        <f t="shared" si="138"/>
        <v xml:space="preserve">Las señales son completamente adecuadas en número y ubicación, </v>
      </c>
      <c r="BW278" s="231">
        <v>5</v>
      </c>
      <c r="BX278" s="237" t="str">
        <f t="shared" si="139"/>
        <v>Todas las alcantarillas y cunetas están bastante limpias y funcionan debidamente.</v>
      </c>
      <c r="BY278" s="231">
        <v>5</v>
      </c>
      <c r="BZ278" s="237" t="str">
        <f t="shared" si="140"/>
        <v>Superficie lisa, sin baches ni irregularidades notables.</v>
      </c>
      <c r="CA278" s="231">
        <v>5</v>
      </c>
      <c r="CB278" s="237" t="str">
        <f t="shared" si="141"/>
        <v>No existen evidencias de fallas en la estructura del pavimento, con la posible excepción de algunas en la superficie de ruedo.</v>
      </c>
      <c r="CC278" s="231">
        <f t="shared" si="142"/>
        <v>0</v>
      </c>
      <c r="CD278" s="229"/>
      <c r="CE278" s="229"/>
      <c r="CF278" s="270" t="s">
        <v>1647</v>
      </c>
    </row>
    <row r="279" spans="1:84" ht="69.95" customHeight="1" thickBot="1" x14ac:dyDescent="0.2">
      <c r="A279" s="217"/>
      <c r="B279" s="269">
        <v>19115</v>
      </c>
      <c r="C279" s="231">
        <v>1</v>
      </c>
      <c r="D279" s="231">
        <v>1</v>
      </c>
      <c r="E279" s="232">
        <v>1</v>
      </c>
      <c r="F279" s="231">
        <v>9</v>
      </c>
      <c r="G279" s="231">
        <v>174</v>
      </c>
      <c r="H279" s="230" t="str">
        <f t="shared" ref="H279:H310" si="144">IF(G279&lt;100,"Primaria",IF(AND(G279&gt;39,G279&lt;300),"Secundaria",IF(AND(G279&gt;299),"Terciaria")))</f>
        <v>Secundaria</v>
      </c>
      <c r="I279" s="230">
        <v>4</v>
      </c>
      <c r="J279" s="229" t="str">
        <f t="shared" si="125"/>
        <v>Red Básica de Accesso</v>
      </c>
      <c r="K279" s="260">
        <f t="shared" si="126"/>
        <v>1.1299999999999999</v>
      </c>
      <c r="L279" s="234">
        <f>K279</f>
        <v>1.1299999999999999</v>
      </c>
      <c r="M279" s="233"/>
      <c r="N279" s="233"/>
      <c r="O279" s="233"/>
      <c r="P279" s="260">
        <f t="shared" si="127"/>
        <v>0</v>
      </c>
      <c r="Q279" s="233">
        <v>0.35</v>
      </c>
      <c r="R279" s="233"/>
      <c r="S279" s="233"/>
      <c r="T279" s="260">
        <f t="shared" si="128"/>
        <v>0.35</v>
      </c>
      <c r="U279" s="233"/>
      <c r="V279" s="233">
        <v>0.27</v>
      </c>
      <c r="W279" s="233">
        <v>0.51</v>
      </c>
      <c r="X279" s="233">
        <f t="shared" si="129"/>
        <v>0.78</v>
      </c>
      <c r="Y279" s="233"/>
      <c r="Z279" s="233"/>
      <c r="AA279" s="233"/>
      <c r="AB279" s="233">
        <f t="shared" si="130"/>
        <v>0</v>
      </c>
      <c r="AC279" s="233">
        <f t="shared" si="124"/>
        <v>1.1299999999999999</v>
      </c>
      <c r="AD279" s="233"/>
      <c r="AE279" s="233"/>
      <c r="AF279" s="233"/>
      <c r="AG279" s="233">
        <f t="shared" si="122"/>
        <v>0</v>
      </c>
      <c r="AH279" s="233"/>
      <c r="AI279" s="233"/>
      <c r="AJ279" s="233"/>
      <c r="AK279" s="233">
        <f t="shared" si="123"/>
        <v>0</v>
      </c>
      <c r="AL279" s="233"/>
      <c r="AM279" s="233"/>
      <c r="AN279" s="233"/>
      <c r="AO279" s="233">
        <f t="shared" si="131"/>
        <v>0</v>
      </c>
      <c r="AP279" s="233"/>
      <c r="AQ279" s="233"/>
      <c r="AR279" s="233"/>
      <c r="AS279" s="339">
        <f t="shared" si="132"/>
        <v>0</v>
      </c>
      <c r="AT279" s="233"/>
      <c r="AU279" s="233"/>
      <c r="AV279" s="233"/>
      <c r="AW279" s="260">
        <f t="shared" si="133"/>
        <v>0</v>
      </c>
      <c r="AX279" s="235" t="s">
        <v>1645</v>
      </c>
      <c r="AY279" s="236" t="s">
        <v>788</v>
      </c>
      <c r="AZ279" s="236" t="s">
        <v>149</v>
      </c>
      <c r="BA279" s="236" t="s">
        <v>1646</v>
      </c>
      <c r="BB279" s="231">
        <v>2</v>
      </c>
      <c r="BC279" s="231">
        <v>2</v>
      </c>
      <c r="BD279" s="237" t="str">
        <f t="shared" si="134"/>
        <v>Algo Ondulado (Pendientes naturales del terreno entre 6 y 14%)</v>
      </c>
      <c r="BE279" s="231">
        <v>2</v>
      </c>
      <c r="BF279" s="237" t="str">
        <f>VLOOKUP(BE279,'Códigos 2'!$A$1:$B$12,2,FALSE)</f>
        <v xml:space="preserve">Tratamiento superficial múltiple (TSM) </v>
      </c>
      <c r="BG279" s="238">
        <v>4</v>
      </c>
      <c r="BH279" s="239">
        <v>15.4</v>
      </c>
      <c r="BI279" s="231">
        <v>0</v>
      </c>
      <c r="BJ279" s="231" t="str">
        <f t="shared" si="135"/>
        <v>No existe</v>
      </c>
      <c r="BK279" s="240">
        <v>2.7</v>
      </c>
      <c r="BL279" s="231">
        <v>40</v>
      </c>
      <c r="BM279" s="231"/>
      <c r="BN279" s="231">
        <v>4</v>
      </c>
      <c r="BO279" s="237" t="str">
        <f t="shared" si="136"/>
        <v>Alineamiento con algunas curvas que exigen una reducción significativa en la velocidad promedio de circulación.</v>
      </c>
      <c r="BP279" s="231">
        <v>3</v>
      </c>
      <c r="BQ279" s="237" t="str">
        <f t="shared" si="137"/>
        <v>Pendientes generalmente entre 3 y 6%, pero con una rasante ondulada y, consecuentemente, con tramos cortos de subida fuerte.</v>
      </c>
      <c r="BR279" s="231">
        <v>3</v>
      </c>
      <c r="BS279" s="231">
        <v>0</v>
      </c>
      <c r="BT279" s="237" t="b">
        <f t="shared" ref="BT279:BT319" si="145">IF(BS279=5,"Superficie de los espaldones firme y regular, y donde se puede utilizar el ancho como fue construido originalmente.",IF(AND(BS279=4),"Superficie generalmente firme y utilizable en todo tiempo, pero con algunos tramos cortos en que el ancho inicial ha sido reducido por erosión u otras causas.",IF(AND(BS279=3),"Superficie erosionada o con baches profundos sobre una buena parte de la subsección, de manera que se inhibe el uso de los espaldones en la debida forma en esa parte.",IF(AND(BS279=2),"Superficie erosionada o con baches profundos, o el ancho transitable de los espaldones reducido sustancialmente, en casi toda la subsección.",IF(AND(BS279=1),"Se encuentra un desnivel peligroso entre el borde del pavimento y el espaldón, o la superficie está muy erosionada, con baches profundos o material suelto, o el ancho muy reducido del original.")))))</f>
        <v>0</v>
      </c>
      <c r="BU279" s="231">
        <v>3</v>
      </c>
      <c r="BV279" s="237" t="str">
        <f t="shared" si="138"/>
        <v>El señalamiento es regular en cuanto a cantidad y ubicación, siendo notable la falta de algunas señales de precaución y de guía.</v>
      </c>
      <c r="BW279" s="231">
        <v>4</v>
      </c>
      <c r="BX279" s="237" t="str">
        <f t="shared" si="139"/>
        <v>La mayoría de las alcantarillas y cunetas aparentemente funcionan bien, pero existen indicaciones en algunos sitios de que el agua se estanca.</v>
      </c>
      <c r="BY279" s="231">
        <v>3</v>
      </c>
      <c r="BZ279" s="237" t="str">
        <f t="shared" si="140"/>
        <v>Superficie con frecuentes baches o irregularidades .</v>
      </c>
      <c r="CA279" s="231">
        <v>4</v>
      </c>
      <c r="CB279" s="237" t="str">
        <f t="shared" si="141"/>
        <v>Existen huellas o corrugaciones que se derivan por debajo de la superficie de ruedo, pero que son aisladas y de poca extensión.</v>
      </c>
      <c r="CC279" s="231">
        <f t="shared" si="142"/>
        <v>0</v>
      </c>
      <c r="CD279" s="229"/>
      <c r="CE279" s="229"/>
      <c r="CF279" s="270" t="s">
        <v>1647</v>
      </c>
    </row>
    <row r="280" spans="1:84" ht="69.95" customHeight="1" thickBot="1" x14ac:dyDescent="0.2">
      <c r="A280" s="217"/>
      <c r="B280" s="269">
        <v>19116</v>
      </c>
      <c r="C280" s="231">
        <v>1</v>
      </c>
      <c r="D280" s="231">
        <v>1</v>
      </c>
      <c r="E280" s="232">
        <v>1</v>
      </c>
      <c r="F280" s="231">
        <v>7</v>
      </c>
      <c r="G280" s="231">
        <v>174</v>
      </c>
      <c r="H280" s="230" t="str">
        <f t="shared" si="144"/>
        <v>Secundaria</v>
      </c>
      <c r="I280" s="230">
        <v>0</v>
      </c>
      <c r="J280" s="229" t="b">
        <f t="shared" si="125"/>
        <v>0</v>
      </c>
      <c r="K280" s="260">
        <f t="shared" si="126"/>
        <v>0</v>
      </c>
      <c r="L280" s="234">
        <f>L279+K280</f>
        <v>1.1299999999999999</v>
      </c>
      <c r="M280" s="233"/>
      <c r="N280" s="233"/>
      <c r="O280" s="233"/>
      <c r="P280" s="260">
        <f t="shared" si="127"/>
        <v>0</v>
      </c>
      <c r="Q280" s="233"/>
      <c r="R280" s="233"/>
      <c r="S280" s="233"/>
      <c r="T280" s="260">
        <f t="shared" si="128"/>
        <v>0</v>
      </c>
      <c r="U280" s="233"/>
      <c r="V280" s="233"/>
      <c r="W280" s="233"/>
      <c r="X280" s="233">
        <f t="shared" si="129"/>
        <v>0</v>
      </c>
      <c r="Y280" s="233"/>
      <c r="Z280" s="233"/>
      <c r="AA280" s="233"/>
      <c r="AB280" s="233">
        <f t="shared" si="130"/>
        <v>0</v>
      </c>
      <c r="AC280" s="233">
        <f t="shared" si="124"/>
        <v>0</v>
      </c>
      <c r="AD280" s="233"/>
      <c r="AE280" s="233"/>
      <c r="AF280" s="233"/>
      <c r="AG280" s="233">
        <f t="shared" si="122"/>
        <v>0</v>
      </c>
      <c r="AH280" s="233"/>
      <c r="AI280" s="233"/>
      <c r="AJ280" s="233"/>
      <c r="AK280" s="233">
        <f t="shared" si="123"/>
        <v>0</v>
      </c>
      <c r="AL280" s="233"/>
      <c r="AM280" s="233"/>
      <c r="AN280" s="233"/>
      <c r="AO280" s="233">
        <f t="shared" si="131"/>
        <v>0</v>
      </c>
      <c r="AP280" s="233"/>
      <c r="AQ280" s="233"/>
      <c r="AR280" s="233"/>
      <c r="AS280" s="339">
        <f t="shared" si="132"/>
        <v>0</v>
      </c>
      <c r="AT280" s="233"/>
      <c r="AU280" s="233"/>
      <c r="AV280" s="233"/>
      <c r="AW280" s="260">
        <f t="shared" si="133"/>
        <v>0</v>
      </c>
      <c r="AX280" s="235" t="s">
        <v>1648</v>
      </c>
      <c r="AY280" s="236" t="s">
        <v>788</v>
      </c>
      <c r="AZ280" s="236" t="s">
        <v>379</v>
      </c>
      <c r="BA280" s="229"/>
      <c r="BB280" s="231"/>
      <c r="BC280" s="231">
        <v>0</v>
      </c>
      <c r="BD280" s="237" t="b">
        <f t="shared" si="134"/>
        <v>0</v>
      </c>
      <c r="BE280" s="231">
        <v>8</v>
      </c>
      <c r="BF280" s="237" t="str">
        <f>VLOOKUP(BE280,'Códigos 2'!$A$1:$B$12,2,FALSE)</f>
        <v xml:space="preserve">Material producto del perfilado de pavimentos asfálticos </v>
      </c>
      <c r="BG280" s="238">
        <v>0</v>
      </c>
      <c r="BH280" s="239">
        <v>0</v>
      </c>
      <c r="BI280" s="231">
        <v>0</v>
      </c>
      <c r="BJ280" s="231" t="str">
        <f t="shared" si="135"/>
        <v>No existe</v>
      </c>
      <c r="BK280" s="240">
        <v>0</v>
      </c>
      <c r="BL280" s="231">
        <v>0</v>
      </c>
      <c r="BM280" s="231"/>
      <c r="BN280" s="231">
        <v>0</v>
      </c>
      <c r="BO280" s="237" t="b">
        <f t="shared" si="136"/>
        <v>0</v>
      </c>
      <c r="BP280" s="231">
        <v>0</v>
      </c>
      <c r="BQ280" s="237" t="b">
        <f t="shared" si="137"/>
        <v>0</v>
      </c>
      <c r="BR280" s="231">
        <v>0</v>
      </c>
      <c r="BS280" s="231">
        <v>0</v>
      </c>
      <c r="BT280" s="237" t="b">
        <f t="shared" si="145"/>
        <v>0</v>
      </c>
      <c r="BU280" s="231">
        <v>0</v>
      </c>
      <c r="BV280" s="237" t="b">
        <f t="shared" si="138"/>
        <v>0</v>
      </c>
      <c r="BW280" s="231">
        <v>0</v>
      </c>
      <c r="BX280" s="237" t="b">
        <f t="shared" si="139"/>
        <v>0</v>
      </c>
      <c r="BY280" s="231">
        <v>0</v>
      </c>
      <c r="BZ280" s="237" t="b">
        <f t="shared" si="140"/>
        <v>0</v>
      </c>
      <c r="CA280" s="231">
        <v>0</v>
      </c>
      <c r="CB280" s="237" t="b">
        <f t="shared" si="141"/>
        <v>0</v>
      </c>
      <c r="CC280" s="231">
        <f t="shared" si="142"/>
        <v>0</v>
      </c>
      <c r="CD280" s="229"/>
      <c r="CE280" s="229"/>
      <c r="CF280" s="270" t="s">
        <v>681</v>
      </c>
    </row>
    <row r="281" spans="1:84" ht="69.95" customHeight="1" thickBot="1" x14ac:dyDescent="0.2">
      <c r="A281" s="217"/>
      <c r="B281" s="269">
        <v>19117</v>
      </c>
      <c r="C281" s="231">
        <v>1</v>
      </c>
      <c r="D281" s="231">
        <v>1</v>
      </c>
      <c r="E281" s="232">
        <v>1</v>
      </c>
      <c r="F281" s="231">
        <v>7</v>
      </c>
      <c r="G281" s="231">
        <v>174</v>
      </c>
      <c r="H281" s="230" t="str">
        <f t="shared" si="144"/>
        <v>Secundaria</v>
      </c>
      <c r="I281" s="230">
        <v>0</v>
      </c>
      <c r="J281" s="229" t="b">
        <f t="shared" si="125"/>
        <v>0</v>
      </c>
      <c r="K281" s="260">
        <f t="shared" si="126"/>
        <v>0</v>
      </c>
      <c r="L281" s="234">
        <f>L280+K281</f>
        <v>1.1299999999999999</v>
      </c>
      <c r="M281" s="233"/>
      <c r="N281" s="233"/>
      <c r="O281" s="233"/>
      <c r="P281" s="260">
        <f t="shared" si="127"/>
        <v>0</v>
      </c>
      <c r="Q281" s="233"/>
      <c r="R281" s="233"/>
      <c r="S281" s="233"/>
      <c r="T281" s="260">
        <f t="shared" si="128"/>
        <v>0</v>
      </c>
      <c r="U281" s="233"/>
      <c r="V281" s="233"/>
      <c r="W281" s="233"/>
      <c r="X281" s="233">
        <f t="shared" si="129"/>
        <v>0</v>
      </c>
      <c r="Y281" s="233"/>
      <c r="Z281" s="233"/>
      <c r="AA281" s="233"/>
      <c r="AB281" s="233">
        <f t="shared" si="130"/>
        <v>0</v>
      </c>
      <c r="AC281" s="233">
        <f t="shared" si="124"/>
        <v>0</v>
      </c>
      <c r="AD281" s="233"/>
      <c r="AE281" s="233"/>
      <c r="AF281" s="233"/>
      <c r="AG281" s="233">
        <f t="shared" ref="AG281:AG293" si="146">SUM(AD281:AF281)</f>
        <v>0</v>
      </c>
      <c r="AH281" s="233"/>
      <c r="AI281" s="233"/>
      <c r="AJ281" s="233"/>
      <c r="AK281" s="233">
        <f t="shared" ref="AK281:AK293" si="147">SUM(AH281:AJ281)</f>
        <v>0</v>
      </c>
      <c r="AL281" s="233"/>
      <c r="AM281" s="233"/>
      <c r="AN281" s="233"/>
      <c r="AO281" s="233">
        <f t="shared" si="131"/>
        <v>0</v>
      </c>
      <c r="AP281" s="233"/>
      <c r="AQ281" s="233"/>
      <c r="AR281" s="233"/>
      <c r="AS281" s="339">
        <f t="shared" si="132"/>
        <v>0</v>
      </c>
      <c r="AT281" s="233"/>
      <c r="AU281" s="233"/>
      <c r="AV281" s="233"/>
      <c r="AW281" s="260">
        <f t="shared" si="133"/>
        <v>0</v>
      </c>
      <c r="AX281" s="235" t="s">
        <v>1649</v>
      </c>
      <c r="AY281" s="236" t="s">
        <v>788</v>
      </c>
      <c r="AZ281" s="236" t="s">
        <v>379</v>
      </c>
      <c r="BA281" s="229"/>
      <c r="BB281" s="231"/>
      <c r="BC281" s="231">
        <v>0</v>
      </c>
      <c r="BD281" s="237" t="b">
        <f t="shared" si="134"/>
        <v>0</v>
      </c>
      <c r="BE281" s="231">
        <v>8</v>
      </c>
      <c r="BF281" s="237" t="str">
        <f>VLOOKUP(BE281,'Códigos 2'!$A$1:$B$12,2,FALSE)</f>
        <v xml:space="preserve">Material producto del perfilado de pavimentos asfálticos </v>
      </c>
      <c r="BG281" s="238">
        <v>0</v>
      </c>
      <c r="BH281" s="239">
        <v>0</v>
      </c>
      <c r="BI281" s="231">
        <v>0</v>
      </c>
      <c r="BJ281" s="231" t="str">
        <f t="shared" si="135"/>
        <v>No existe</v>
      </c>
      <c r="BK281" s="240">
        <v>0</v>
      </c>
      <c r="BL281" s="231">
        <v>0</v>
      </c>
      <c r="BM281" s="231"/>
      <c r="BN281" s="231">
        <v>0</v>
      </c>
      <c r="BO281" s="237" t="b">
        <f t="shared" si="136"/>
        <v>0</v>
      </c>
      <c r="BP281" s="231">
        <v>0</v>
      </c>
      <c r="BQ281" s="237" t="b">
        <f t="shared" si="137"/>
        <v>0</v>
      </c>
      <c r="BR281" s="231">
        <v>0</v>
      </c>
      <c r="BS281" s="231">
        <v>0</v>
      </c>
      <c r="BT281" s="237" t="b">
        <f t="shared" si="145"/>
        <v>0</v>
      </c>
      <c r="BU281" s="231">
        <v>0</v>
      </c>
      <c r="BV281" s="237" t="b">
        <f t="shared" si="138"/>
        <v>0</v>
      </c>
      <c r="BW281" s="231">
        <v>0</v>
      </c>
      <c r="BX281" s="237" t="b">
        <f t="shared" si="139"/>
        <v>0</v>
      </c>
      <c r="BY281" s="231">
        <v>0</v>
      </c>
      <c r="BZ281" s="237" t="b">
        <f t="shared" si="140"/>
        <v>0</v>
      </c>
      <c r="CA281" s="231">
        <v>0</v>
      </c>
      <c r="CB281" s="237" t="b">
        <f t="shared" si="141"/>
        <v>0</v>
      </c>
      <c r="CC281" s="231">
        <f t="shared" si="142"/>
        <v>0</v>
      </c>
      <c r="CD281" s="229"/>
      <c r="CE281" s="229"/>
      <c r="CF281" s="270" t="s">
        <v>681</v>
      </c>
    </row>
    <row r="282" spans="1:84" ht="69.95" customHeight="1" thickBot="1" x14ac:dyDescent="0.2">
      <c r="A282" s="217"/>
      <c r="B282" s="269">
        <v>19118</v>
      </c>
      <c r="C282" s="231">
        <v>1</v>
      </c>
      <c r="D282" s="231">
        <v>1</v>
      </c>
      <c r="E282" s="232">
        <v>1</v>
      </c>
      <c r="F282" s="231">
        <v>3</v>
      </c>
      <c r="G282" s="231">
        <v>176</v>
      </c>
      <c r="H282" s="230" t="str">
        <f t="shared" si="144"/>
        <v>Secundaria</v>
      </c>
      <c r="I282" s="230">
        <v>4</v>
      </c>
      <c r="J282" s="229" t="str">
        <f t="shared" si="125"/>
        <v>Red Básica de Accesso</v>
      </c>
      <c r="K282" s="260">
        <f t="shared" si="126"/>
        <v>1.885</v>
      </c>
      <c r="L282" s="234">
        <f>K282</f>
        <v>1.885</v>
      </c>
      <c r="M282" s="233"/>
      <c r="N282" s="233"/>
      <c r="O282" s="233"/>
      <c r="P282" s="260">
        <f t="shared" si="127"/>
        <v>0</v>
      </c>
      <c r="Q282" s="233">
        <v>0.34499999999999997</v>
      </c>
      <c r="R282" s="233">
        <v>1.3</v>
      </c>
      <c r="S282" s="233">
        <v>0.24</v>
      </c>
      <c r="T282" s="260">
        <f t="shared" si="128"/>
        <v>1.885</v>
      </c>
      <c r="U282" s="233"/>
      <c r="V282" s="233"/>
      <c r="W282" s="233"/>
      <c r="X282" s="233">
        <f t="shared" si="129"/>
        <v>0</v>
      </c>
      <c r="Y282" s="233"/>
      <c r="Z282" s="233"/>
      <c r="AA282" s="233"/>
      <c r="AB282" s="233">
        <f t="shared" si="130"/>
        <v>0</v>
      </c>
      <c r="AC282" s="233">
        <f t="shared" si="124"/>
        <v>1.885</v>
      </c>
      <c r="AD282" s="233"/>
      <c r="AE282" s="233"/>
      <c r="AF282" s="233"/>
      <c r="AG282" s="233">
        <f t="shared" si="146"/>
        <v>0</v>
      </c>
      <c r="AH282" s="233"/>
      <c r="AI282" s="233"/>
      <c r="AJ282" s="233"/>
      <c r="AK282" s="233">
        <f t="shared" si="147"/>
        <v>0</v>
      </c>
      <c r="AL282" s="233"/>
      <c r="AM282" s="233"/>
      <c r="AN282" s="233"/>
      <c r="AO282" s="233">
        <f t="shared" si="131"/>
        <v>0</v>
      </c>
      <c r="AP282" s="233"/>
      <c r="AQ282" s="233"/>
      <c r="AR282" s="233"/>
      <c r="AS282" s="339">
        <f t="shared" si="132"/>
        <v>0</v>
      </c>
      <c r="AT282" s="233"/>
      <c r="AU282" s="233"/>
      <c r="AV282" s="233"/>
      <c r="AW282" s="260">
        <f t="shared" si="133"/>
        <v>0</v>
      </c>
      <c r="AX282" s="235" t="s">
        <v>1655</v>
      </c>
      <c r="AY282" s="236" t="s">
        <v>788</v>
      </c>
      <c r="AZ282" s="236" t="s">
        <v>379</v>
      </c>
      <c r="BA282" s="229" t="s">
        <v>172</v>
      </c>
      <c r="BB282" s="231">
        <v>1</v>
      </c>
      <c r="BC282" s="231">
        <v>2</v>
      </c>
      <c r="BD282" s="237" t="str">
        <f t="shared" si="134"/>
        <v>Algo Ondulado (Pendientes naturales del terreno entre 6 y 14%)</v>
      </c>
      <c r="BE282" s="231">
        <v>1</v>
      </c>
      <c r="BF282" s="237" t="str">
        <f>VLOOKUP(BE282,'Códigos 2'!$A$1:$B$12,2,FALSE)</f>
        <v xml:space="preserve"> Carpeta Asfáltica (CA)</v>
      </c>
      <c r="BG282" s="238">
        <v>4</v>
      </c>
      <c r="BH282" s="239">
        <v>12.9</v>
      </c>
      <c r="BI282" s="231">
        <v>0</v>
      </c>
      <c r="BJ282" s="231" t="str">
        <f t="shared" si="135"/>
        <v>No existe</v>
      </c>
      <c r="BK282" s="240">
        <v>0</v>
      </c>
      <c r="BL282" s="231">
        <v>40</v>
      </c>
      <c r="BM282" s="231"/>
      <c r="BN282" s="231">
        <v>4</v>
      </c>
      <c r="BO282" s="237" t="str">
        <f t="shared" si="136"/>
        <v>Alineamiento con algunas curvas que exigen una reducción significativa en la velocidad promedio de circulación.</v>
      </c>
      <c r="BP282" s="231">
        <v>3</v>
      </c>
      <c r="BQ282" s="237" t="str">
        <f t="shared" si="137"/>
        <v>Pendientes generalmente entre 3 y 6%, pero con una rasante ondulada y, consecuentemente, con tramos cortos de subida fuerte.</v>
      </c>
      <c r="BR282" s="231">
        <v>2</v>
      </c>
      <c r="BS282" s="231">
        <v>0</v>
      </c>
      <c r="BT282" s="237" t="b">
        <f t="shared" si="145"/>
        <v>0</v>
      </c>
      <c r="BU282" s="231">
        <v>3</v>
      </c>
      <c r="BV282" s="237" t="str">
        <f t="shared" si="138"/>
        <v>El señalamiento es regular en cuanto a cantidad y ubicación, siendo notable la falta de algunas señales de precaución y de guía.</v>
      </c>
      <c r="BW282" s="231">
        <v>5</v>
      </c>
      <c r="BX282" s="237" t="str">
        <f t="shared" si="139"/>
        <v>Todas las alcantarillas y cunetas están bastante limpias y funcionan debidamente.</v>
      </c>
      <c r="BY282" s="231">
        <v>3</v>
      </c>
      <c r="BZ282" s="237" t="str">
        <f t="shared" si="140"/>
        <v>Superficie con frecuentes baches o irregularidades .</v>
      </c>
      <c r="CA282" s="231">
        <v>5</v>
      </c>
      <c r="CB282" s="237" t="str">
        <f t="shared" si="141"/>
        <v>No existen evidencias de fallas en la estructura del pavimento, con la posible excepción de algunas en la superficie de ruedo.</v>
      </c>
      <c r="CC282" s="231">
        <f t="shared" si="142"/>
        <v>0</v>
      </c>
      <c r="CD282" s="229"/>
      <c r="CE282" s="229"/>
      <c r="CF282" s="270"/>
    </row>
    <row r="283" spans="1:84" ht="69.95" customHeight="1" thickBot="1" x14ac:dyDescent="0.2">
      <c r="A283" s="217"/>
      <c r="B283" s="269">
        <v>19119</v>
      </c>
      <c r="C283" s="231">
        <v>1</v>
      </c>
      <c r="D283" s="231">
        <v>1</v>
      </c>
      <c r="E283" s="232">
        <v>1</v>
      </c>
      <c r="F283" s="231">
        <v>10</v>
      </c>
      <c r="G283" s="231">
        <v>176</v>
      </c>
      <c r="H283" s="230" t="str">
        <f t="shared" si="144"/>
        <v>Secundaria</v>
      </c>
      <c r="I283" s="230">
        <v>4</v>
      </c>
      <c r="J283" s="229" t="str">
        <f t="shared" si="125"/>
        <v>Red Básica de Accesso</v>
      </c>
      <c r="K283" s="260">
        <f t="shared" si="126"/>
        <v>0.45</v>
      </c>
      <c r="L283" s="234">
        <f>L282+K283</f>
        <v>2.335</v>
      </c>
      <c r="M283" s="233"/>
      <c r="N283" s="233"/>
      <c r="O283" s="233"/>
      <c r="P283" s="260">
        <f t="shared" si="127"/>
        <v>0</v>
      </c>
      <c r="Q283" s="233"/>
      <c r="R283" s="233">
        <v>0.22500000000000001</v>
      </c>
      <c r="S283" s="233"/>
      <c r="T283" s="260">
        <f t="shared" si="128"/>
        <v>0.22500000000000001</v>
      </c>
      <c r="U283" s="233"/>
      <c r="V283" s="233">
        <v>0.22500000000000001</v>
      </c>
      <c r="W283" s="233"/>
      <c r="X283" s="233">
        <f t="shared" si="129"/>
        <v>0.22500000000000001</v>
      </c>
      <c r="Y283" s="233"/>
      <c r="Z283" s="233"/>
      <c r="AA283" s="233"/>
      <c r="AB283" s="233">
        <f t="shared" si="130"/>
        <v>0</v>
      </c>
      <c r="AC283" s="233">
        <f t="shared" si="124"/>
        <v>0.45</v>
      </c>
      <c r="AD283" s="233"/>
      <c r="AE283" s="233"/>
      <c r="AF283" s="233"/>
      <c r="AG283" s="233">
        <f t="shared" si="146"/>
        <v>0</v>
      </c>
      <c r="AH283" s="233"/>
      <c r="AI283" s="233"/>
      <c r="AJ283" s="233"/>
      <c r="AK283" s="233">
        <f t="shared" si="147"/>
        <v>0</v>
      </c>
      <c r="AL283" s="233"/>
      <c r="AM283" s="233"/>
      <c r="AN283" s="233"/>
      <c r="AO283" s="233">
        <f t="shared" si="131"/>
        <v>0</v>
      </c>
      <c r="AP283" s="233"/>
      <c r="AQ283" s="233"/>
      <c r="AR283" s="233"/>
      <c r="AS283" s="339">
        <f t="shared" si="132"/>
        <v>0</v>
      </c>
      <c r="AT283" s="233"/>
      <c r="AU283" s="233"/>
      <c r="AV283" s="233"/>
      <c r="AW283" s="260">
        <f t="shared" si="133"/>
        <v>0</v>
      </c>
      <c r="AX283" s="235" t="s">
        <v>1656</v>
      </c>
      <c r="AY283" s="236" t="s">
        <v>788</v>
      </c>
      <c r="AZ283" s="236" t="s">
        <v>379</v>
      </c>
      <c r="BA283" s="229" t="s">
        <v>384</v>
      </c>
      <c r="BB283" s="231"/>
      <c r="BC283" s="231">
        <v>2</v>
      </c>
      <c r="BD283" s="237" t="str">
        <f t="shared" si="134"/>
        <v>Algo Ondulado (Pendientes naturales del terreno entre 6 y 14%)</v>
      </c>
      <c r="BE283" s="231">
        <v>2</v>
      </c>
      <c r="BF283" s="237" t="str">
        <f>VLOOKUP(BE283,'Códigos 2'!$A$1:$B$12,2,FALSE)</f>
        <v xml:space="preserve">Tratamiento superficial múltiple (TSM) </v>
      </c>
      <c r="BG283" s="238">
        <v>0</v>
      </c>
      <c r="BH283" s="239">
        <v>0</v>
      </c>
      <c r="BI283" s="231">
        <v>0</v>
      </c>
      <c r="BJ283" s="231" t="str">
        <f t="shared" si="135"/>
        <v>No existe</v>
      </c>
      <c r="BK283" s="240">
        <v>0</v>
      </c>
      <c r="BL283" s="231">
        <v>0</v>
      </c>
      <c r="BM283" s="231"/>
      <c r="BN283" s="231">
        <v>0</v>
      </c>
      <c r="BO283" s="237" t="b">
        <f t="shared" si="136"/>
        <v>0</v>
      </c>
      <c r="BP283" s="231">
        <v>0</v>
      </c>
      <c r="BQ283" s="237" t="b">
        <f t="shared" si="137"/>
        <v>0</v>
      </c>
      <c r="BR283" s="231">
        <v>0</v>
      </c>
      <c r="BS283" s="231">
        <v>0</v>
      </c>
      <c r="BT283" s="237" t="b">
        <f t="shared" si="145"/>
        <v>0</v>
      </c>
      <c r="BU283" s="231">
        <v>0</v>
      </c>
      <c r="BV283" s="237" t="b">
        <f t="shared" si="138"/>
        <v>0</v>
      </c>
      <c r="BW283" s="231">
        <v>0</v>
      </c>
      <c r="BX283" s="237" t="b">
        <f t="shared" si="139"/>
        <v>0</v>
      </c>
      <c r="BY283" s="231">
        <v>2</v>
      </c>
      <c r="BZ283" s="237" t="str">
        <f t="shared" si="140"/>
        <v>Superficie muy irregular o con baches extensos y frecuentes (o material suelto, en caso de superficies no pavimentadas).</v>
      </c>
      <c r="CA283" s="231">
        <v>0</v>
      </c>
      <c r="CB283" s="237" t="b">
        <f t="shared" si="141"/>
        <v>0</v>
      </c>
      <c r="CC283" s="231">
        <f t="shared" si="142"/>
        <v>0</v>
      </c>
      <c r="CD283" s="229"/>
      <c r="CE283" s="229"/>
      <c r="CF283" s="270" t="s">
        <v>1647</v>
      </c>
    </row>
    <row r="284" spans="1:84" ht="69.95" customHeight="1" thickBot="1" x14ac:dyDescent="0.2">
      <c r="A284" s="217"/>
      <c r="B284" s="269">
        <v>19120</v>
      </c>
      <c r="C284" s="231">
        <v>1</v>
      </c>
      <c r="D284" s="231">
        <v>1</v>
      </c>
      <c r="E284" s="232" t="s">
        <v>126</v>
      </c>
      <c r="F284" s="231">
        <v>1</v>
      </c>
      <c r="G284" s="231">
        <v>176</v>
      </c>
      <c r="H284" s="230" t="str">
        <f t="shared" si="144"/>
        <v>Secundaria</v>
      </c>
      <c r="I284" s="230">
        <v>0</v>
      </c>
      <c r="J284" s="229" t="b">
        <f t="shared" si="125"/>
        <v>0</v>
      </c>
      <c r="K284" s="260">
        <f t="shared" si="126"/>
        <v>0</v>
      </c>
      <c r="L284" s="234">
        <f>L283+K284</f>
        <v>2.335</v>
      </c>
      <c r="M284" s="233"/>
      <c r="N284" s="233"/>
      <c r="O284" s="233"/>
      <c r="P284" s="260">
        <f t="shared" si="127"/>
        <v>0</v>
      </c>
      <c r="Q284" s="233"/>
      <c r="R284" s="233"/>
      <c r="S284" s="233"/>
      <c r="T284" s="260">
        <f t="shared" si="128"/>
        <v>0</v>
      </c>
      <c r="U284" s="233"/>
      <c r="V284" s="233"/>
      <c r="W284" s="233"/>
      <c r="X284" s="233">
        <f t="shared" si="129"/>
        <v>0</v>
      </c>
      <c r="Y284" s="233"/>
      <c r="Z284" s="233"/>
      <c r="AA284" s="233"/>
      <c r="AB284" s="233">
        <f t="shared" si="130"/>
        <v>0</v>
      </c>
      <c r="AC284" s="233">
        <f t="shared" ref="AC284:AC294" si="148">T284+X284+AB284</f>
        <v>0</v>
      </c>
      <c r="AD284" s="233"/>
      <c r="AE284" s="233"/>
      <c r="AF284" s="233"/>
      <c r="AG284" s="233">
        <f t="shared" si="146"/>
        <v>0</v>
      </c>
      <c r="AH284" s="233"/>
      <c r="AI284" s="233"/>
      <c r="AJ284" s="233"/>
      <c r="AK284" s="233">
        <f t="shared" si="147"/>
        <v>0</v>
      </c>
      <c r="AL284" s="233"/>
      <c r="AM284" s="233"/>
      <c r="AN284" s="233"/>
      <c r="AO284" s="233">
        <f t="shared" si="131"/>
        <v>0</v>
      </c>
      <c r="AP284" s="233"/>
      <c r="AQ284" s="233"/>
      <c r="AR284" s="233"/>
      <c r="AS284" s="339">
        <f t="shared" si="132"/>
        <v>0</v>
      </c>
      <c r="AT284" s="233"/>
      <c r="AU284" s="233"/>
      <c r="AV284" s="233"/>
      <c r="AW284" s="260">
        <f t="shared" si="133"/>
        <v>0</v>
      </c>
      <c r="AX284" s="235" t="s">
        <v>1657</v>
      </c>
      <c r="AY284" s="236" t="s">
        <v>788</v>
      </c>
      <c r="AZ284" s="236" t="s">
        <v>379</v>
      </c>
      <c r="BA284" s="229" t="s">
        <v>384</v>
      </c>
      <c r="BB284" s="231"/>
      <c r="BC284" s="231">
        <v>0</v>
      </c>
      <c r="BD284" s="237" t="b">
        <f t="shared" si="134"/>
        <v>0</v>
      </c>
      <c r="BE284" s="231">
        <v>1</v>
      </c>
      <c r="BF284" s="237" t="str">
        <f>VLOOKUP(BE284,'Códigos 2'!$A$1:$B$12,2,FALSE)</f>
        <v xml:space="preserve"> Carpeta Asfáltica (CA)</v>
      </c>
      <c r="BG284" s="238">
        <v>0</v>
      </c>
      <c r="BH284" s="239">
        <v>0</v>
      </c>
      <c r="BI284" s="231">
        <v>0</v>
      </c>
      <c r="BJ284" s="231" t="str">
        <f t="shared" si="135"/>
        <v>No existe</v>
      </c>
      <c r="BK284" s="240">
        <v>0</v>
      </c>
      <c r="BL284" s="231">
        <v>0</v>
      </c>
      <c r="BM284" s="231"/>
      <c r="BN284" s="231">
        <v>0</v>
      </c>
      <c r="BO284" s="237" t="b">
        <f t="shared" si="136"/>
        <v>0</v>
      </c>
      <c r="BP284" s="231">
        <v>0</v>
      </c>
      <c r="BQ284" s="237" t="b">
        <f t="shared" si="137"/>
        <v>0</v>
      </c>
      <c r="BR284" s="231">
        <v>0</v>
      </c>
      <c r="BS284" s="231">
        <v>0</v>
      </c>
      <c r="BT284" s="237" t="b">
        <f t="shared" si="145"/>
        <v>0</v>
      </c>
      <c r="BU284" s="231">
        <v>0</v>
      </c>
      <c r="BV284" s="237" t="b">
        <f t="shared" si="138"/>
        <v>0</v>
      </c>
      <c r="BW284" s="231">
        <v>0</v>
      </c>
      <c r="BX284" s="237" t="b">
        <f t="shared" si="139"/>
        <v>0</v>
      </c>
      <c r="BY284" s="231">
        <v>3</v>
      </c>
      <c r="BZ284" s="237" t="str">
        <f t="shared" si="140"/>
        <v>Superficie con frecuentes baches o irregularidades .</v>
      </c>
      <c r="CA284" s="231">
        <v>0</v>
      </c>
      <c r="CB284" s="237" t="b">
        <f t="shared" si="141"/>
        <v>0</v>
      </c>
      <c r="CC284" s="231">
        <f t="shared" si="142"/>
        <v>0</v>
      </c>
      <c r="CD284" s="229"/>
      <c r="CE284" s="229"/>
      <c r="CF284" s="270" t="s">
        <v>1647</v>
      </c>
    </row>
    <row r="285" spans="1:84" ht="69.95" customHeight="1" thickBot="1" x14ac:dyDescent="0.2">
      <c r="A285" s="217"/>
      <c r="B285" s="269">
        <v>19121</v>
      </c>
      <c r="C285" s="231">
        <v>1</v>
      </c>
      <c r="D285" s="231">
        <v>1</v>
      </c>
      <c r="E285" s="232">
        <v>1</v>
      </c>
      <c r="F285" s="231">
        <v>8</v>
      </c>
      <c r="G285" s="231">
        <v>177</v>
      </c>
      <c r="H285" s="230" t="str">
        <f t="shared" si="144"/>
        <v>Secundaria</v>
      </c>
      <c r="I285" s="230">
        <v>4</v>
      </c>
      <c r="J285" s="229" t="str">
        <f t="shared" si="125"/>
        <v>Red Básica de Accesso</v>
      </c>
      <c r="K285" s="260">
        <f t="shared" si="126"/>
        <v>0.8</v>
      </c>
      <c r="L285" s="234">
        <f>K285</f>
        <v>0.8</v>
      </c>
      <c r="M285" s="233"/>
      <c r="N285" s="233"/>
      <c r="O285" s="233"/>
      <c r="P285" s="260">
        <f t="shared" si="127"/>
        <v>0</v>
      </c>
      <c r="Q285" s="233"/>
      <c r="R285" s="233">
        <v>0.8</v>
      </c>
      <c r="S285" s="233"/>
      <c r="T285" s="260">
        <f t="shared" si="128"/>
        <v>0.8</v>
      </c>
      <c r="U285" s="233"/>
      <c r="V285" s="233"/>
      <c r="W285" s="233"/>
      <c r="X285" s="233">
        <f t="shared" si="129"/>
        <v>0</v>
      </c>
      <c r="Y285" s="233"/>
      <c r="Z285" s="233"/>
      <c r="AA285" s="233"/>
      <c r="AB285" s="233">
        <f t="shared" si="130"/>
        <v>0</v>
      </c>
      <c r="AC285" s="233">
        <f t="shared" si="148"/>
        <v>0.8</v>
      </c>
      <c r="AD285" s="233"/>
      <c r="AE285" s="233"/>
      <c r="AF285" s="233"/>
      <c r="AG285" s="233">
        <f t="shared" si="146"/>
        <v>0</v>
      </c>
      <c r="AH285" s="233"/>
      <c r="AI285" s="233"/>
      <c r="AJ285" s="233"/>
      <c r="AK285" s="233">
        <f t="shared" si="147"/>
        <v>0</v>
      </c>
      <c r="AL285" s="233"/>
      <c r="AM285" s="233"/>
      <c r="AN285" s="233"/>
      <c r="AO285" s="233">
        <f t="shared" si="131"/>
        <v>0</v>
      </c>
      <c r="AP285" s="233"/>
      <c r="AQ285" s="233"/>
      <c r="AR285" s="233"/>
      <c r="AS285" s="339">
        <f t="shared" si="132"/>
        <v>0</v>
      </c>
      <c r="AT285" s="233"/>
      <c r="AU285" s="233"/>
      <c r="AV285" s="233"/>
      <c r="AW285" s="260">
        <f t="shared" si="133"/>
        <v>0</v>
      </c>
      <c r="AX285" s="235" t="s">
        <v>1658</v>
      </c>
      <c r="AY285" s="236" t="s">
        <v>541</v>
      </c>
      <c r="AZ285" s="236" t="s">
        <v>379</v>
      </c>
      <c r="BA285" s="236" t="s">
        <v>1659</v>
      </c>
      <c r="BB285" s="231">
        <v>0</v>
      </c>
      <c r="BC285" s="231">
        <v>2</v>
      </c>
      <c r="BD285" s="237" t="str">
        <f t="shared" si="134"/>
        <v>Algo Ondulado (Pendientes naturales del terreno entre 6 y 14%)</v>
      </c>
      <c r="BE285" s="231">
        <v>1</v>
      </c>
      <c r="BF285" s="237" t="str">
        <f>VLOOKUP(BE285,'Códigos 2'!$A$1:$B$12,2,FALSE)</f>
        <v xml:space="preserve"> Carpeta Asfáltica (CA)</v>
      </c>
      <c r="BG285" s="238">
        <v>3</v>
      </c>
      <c r="BH285" s="239">
        <v>11.2</v>
      </c>
      <c r="BI285" s="231">
        <v>0</v>
      </c>
      <c r="BJ285" s="231" t="str">
        <f t="shared" si="135"/>
        <v>No existe</v>
      </c>
      <c r="BK285" s="240">
        <v>0</v>
      </c>
      <c r="BL285" s="231">
        <v>45</v>
      </c>
      <c r="BM285" s="231"/>
      <c r="BN285" s="231">
        <v>4</v>
      </c>
      <c r="BO285" s="237" t="str">
        <f t="shared" si="136"/>
        <v>Alineamiento con algunas curvas que exigen una reducción significativa en la velocidad promedio de circulación.</v>
      </c>
      <c r="BP285" s="231">
        <v>3</v>
      </c>
      <c r="BQ285" s="237" t="str">
        <f t="shared" si="137"/>
        <v>Pendientes generalmente entre 3 y 6%, pero con una rasante ondulada y, consecuentemente, con tramos cortos de subida fuerte.</v>
      </c>
      <c r="BR285" s="231">
        <v>2</v>
      </c>
      <c r="BS285" s="231">
        <v>0</v>
      </c>
      <c r="BT285" s="237" t="b">
        <f t="shared" si="145"/>
        <v>0</v>
      </c>
      <c r="BU285" s="231">
        <v>4</v>
      </c>
      <c r="BV285" s="237" t="str">
        <f t="shared" si="138"/>
        <v>El señalamiento es bastante completo, faltando solamente algunas señales de guía para los usuarios que no conocen la ruta.</v>
      </c>
      <c r="BW285" s="231">
        <v>5</v>
      </c>
      <c r="BX285" s="237" t="str">
        <f t="shared" si="139"/>
        <v>Todas las alcantarillas y cunetas están bastante limpias y funcionan debidamente.</v>
      </c>
      <c r="BY285" s="231">
        <v>3</v>
      </c>
      <c r="BZ285" s="237" t="str">
        <f t="shared" si="140"/>
        <v>Superficie con frecuentes baches o irregularidades .</v>
      </c>
      <c r="CA285" s="231">
        <v>5</v>
      </c>
      <c r="CB285" s="237" t="str">
        <f t="shared" si="141"/>
        <v>No existen evidencias de fallas en la estructura del pavimento, con la posible excepción de algunas en la superficie de ruedo.</v>
      </c>
      <c r="CC285" s="231">
        <f t="shared" si="142"/>
        <v>0</v>
      </c>
      <c r="CD285" s="229"/>
      <c r="CE285" s="229"/>
      <c r="CF285" s="270"/>
    </row>
    <row r="286" spans="1:84" ht="69.95" customHeight="1" thickBot="1" x14ac:dyDescent="0.2">
      <c r="A286" s="217"/>
      <c r="B286" s="269">
        <v>19122</v>
      </c>
      <c r="C286" s="231">
        <v>1</v>
      </c>
      <c r="D286" s="231">
        <v>1</v>
      </c>
      <c r="E286" s="232">
        <v>1</v>
      </c>
      <c r="F286" s="231">
        <v>10</v>
      </c>
      <c r="G286" s="231">
        <v>177</v>
      </c>
      <c r="H286" s="230" t="str">
        <f t="shared" si="144"/>
        <v>Secundaria</v>
      </c>
      <c r="I286" s="230">
        <v>4</v>
      </c>
      <c r="J286" s="229" t="str">
        <f t="shared" si="125"/>
        <v>Red Básica de Accesso</v>
      </c>
      <c r="K286" s="260">
        <f t="shared" si="126"/>
        <v>1.1950000000000001</v>
      </c>
      <c r="L286" s="234">
        <f>L285+K286</f>
        <v>1.9950000000000001</v>
      </c>
      <c r="M286" s="233"/>
      <c r="N286" s="233"/>
      <c r="O286" s="233"/>
      <c r="P286" s="260">
        <f t="shared" si="127"/>
        <v>0</v>
      </c>
      <c r="Q286" s="233">
        <v>1.1950000000000001</v>
      </c>
      <c r="R286" s="233"/>
      <c r="S286" s="233"/>
      <c r="T286" s="260">
        <f t="shared" si="128"/>
        <v>1.1950000000000001</v>
      </c>
      <c r="U286" s="233"/>
      <c r="V286" s="233"/>
      <c r="W286" s="233"/>
      <c r="X286" s="233">
        <f t="shared" si="129"/>
        <v>0</v>
      </c>
      <c r="Y286" s="233"/>
      <c r="Z286" s="233"/>
      <c r="AA286" s="233"/>
      <c r="AB286" s="233">
        <f t="shared" si="130"/>
        <v>0</v>
      </c>
      <c r="AC286" s="233">
        <f t="shared" si="148"/>
        <v>1.1950000000000001</v>
      </c>
      <c r="AD286" s="233"/>
      <c r="AE286" s="233"/>
      <c r="AF286" s="233"/>
      <c r="AG286" s="233">
        <f t="shared" si="146"/>
        <v>0</v>
      </c>
      <c r="AH286" s="233"/>
      <c r="AI286" s="233"/>
      <c r="AJ286" s="233"/>
      <c r="AK286" s="233">
        <f t="shared" si="147"/>
        <v>0</v>
      </c>
      <c r="AL286" s="233"/>
      <c r="AM286" s="233"/>
      <c r="AN286" s="233"/>
      <c r="AO286" s="233">
        <f t="shared" si="131"/>
        <v>0</v>
      </c>
      <c r="AP286" s="233"/>
      <c r="AQ286" s="233"/>
      <c r="AR286" s="233"/>
      <c r="AS286" s="339">
        <f t="shared" si="132"/>
        <v>0</v>
      </c>
      <c r="AT286" s="233"/>
      <c r="AU286" s="233"/>
      <c r="AV286" s="233"/>
      <c r="AW286" s="260">
        <f t="shared" si="133"/>
        <v>0</v>
      </c>
      <c r="AX286" s="235" t="s">
        <v>1660</v>
      </c>
      <c r="AY286" s="236" t="s">
        <v>541</v>
      </c>
      <c r="AZ286" s="236" t="s">
        <v>379</v>
      </c>
      <c r="BA286" s="229"/>
      <c r="BB286" s="231">
        <v>0</v>
      </c>
      <c r="BC286" s="231">
        <v>2</v>
      </c>
      <c r="BD286" s="237" t="str">
        <f t="shared" si="134"/>
        <v>Algo Ondulado (Pendientes naturales del terreno entre 6 y 14%)</v>
      </c>
      <c r="BE286" s="231">
        <v>1</v>
      </c>
      <c r="BF286" s="237" t="str">
        <f>VLOOKUP(BE286,'Códigos 2'!$A$1:$B$12,2,FALSE)</f>
        <v xml:space="preserve"> Carpeta Asfáltica (CA)</v>
      </c>
      <c r="BG286" s="238">
        <v>2</v>
      </c>
      <c r="BH286" s="239">
        <v>6.6</v>
      </c>
      <c r="BI286" s="231">
        <v>1</v>
      </c>
      <c r="BJ286" s="231" t="str">
        <f t="shared" si="135"/>
        <v>Pavimentado</v>
      </c>
      <c r="BK286" s="240">
        <v>1</v>
      </c>
      <c r="BL286" s="231">
        <v>70</v>
      </c>
      <c r="BM286" s="231"/>
      <c r="BN286" s="231">
        <v>4</v>
      </c>
      <c r="BO286" s="237" t="str">
        <f t="shared" si="136"/>
        <v>Alineamiento con algunas curvas que exigen una reducción significativa en la velocidad promedio de circulación.</v>
      </c>
      <c r="BP286" s="231">
        <v>3</v>
      </c>
      <c r="BQ286" s="237" t="str">
        <f t="shared" si="137"/>
        <v>Pendientes generalmente entre 3 y 6%, pero con una rasante ondulada y, consecuentemente, con tramos cortos de subida fuerte.</v>
      </c>
      <c r="BR286" s="231">
        <v>2</v>
      </c>
      <c r="BS286" s="231">
        <v>5</v>
      </c>
      <c r="BT286" s="237" t="str">
        <f t="shared" si="145"/>
        <v>Superficie de los espaldones firme y regular, y donde se puede utilizar el ancho como fue construido originalmente.</v>
      </c>
      <c r="BU286" s="231">
        <v>5</v>
      </c>
      <c r="BV286" s="237" t="str">
        <f t="shared" si="138"/>
        <v xml:space="preserve">Las señales son completamente adecuadas en número y ubicación, </v>
      </c>
      <c r="BW286" s="231">
        <v>5</v>
      </c>
      <c r="BX286" s="237" t="str">
        <f t="shared" si="139"/>
        <v>Todas las alcantarillas y cunetas están bastante limpias y funcionan debidamente.</v>
      </c>
      <c r="BY286" s="231">
        <v>5</v>
      </c>
      <c r="BZ286" s="237" t="str">
        <f t="shared" si="140"/>
        <v>Superficie lisa, sin baches ni irregularidades notables.</v>
      </c>
      <c r="CA286" s="231">
        <v>5</v>
      </c>
      <c r="CB286" s="237" t="str">
        <f t="shared" si="141"/>
        <v>No existen evidencias de fallas en la estructura del pavimento, con la posible excepción de algunas en la superficie de ruedo.</v>
      </c>
      <c r="CC286" s="231">
        <f t="shared" si="142"/>
        <v>0</v>
      </c>
      <c r="CD286" s="229"/>
      <c r="CE286" s="229"/>
      <c r="CF286" s="270"/>
    </row>
    <row r="287" spans="1:84" ht="69.95" customHeight="1" thickBot="1" x14ac:dyDescent="0.2">
      <c r="A287" s="217"/>
      <c r="B287" s="269">
        <v>19123</v>
      </c>
      <c r="C287" s="231">
        <v>1</v>
      </c>
      <c r="D287" s="231">
        <v>1</v>
      </c>
      <c r="E287" s="243" t="s">
        <v>126</v>
      </c>
      <c r="F287" s="236" t="s">
        <v>277</v>
      </c>
      <c r="G287" s="231">
        <v>177</v>
      </c>
      <c r="H287" s="230" t="str">
        <f t="shared" si="144"/>
        <v>Secundaria</v>
      </c>
      <c r="I287" s="230">
        <v>3</v>
      </c>
      <c r="J287" s="229" t="str">
        <f t="shared" si="125"/>
        <v>Conectores de Integración Territorial</v>
      </c>
      <c r="K287" s="260">
        <f t="shared" si="126"/>
        <v>0.85</v>
      </c>
      <c r="L287" s="234">
        <f>L286+K287</f>
        <v>2.8450000000000002</v>
      </c>
      <c r="M287" s="233"/>
      <c r="N287" s="233"/>
      <c r="O287" s="233"/>
      <c r="P287" s="260">
        <f t="shared" si="127"/>
        <v>0</v>
      </c>
      <c r="Q287" s="233">
        <v>0.60499999999999998</v>
      </c>
      <c r="R287" s="233">
        <v>0.245</v>
      </c>
      <c r="S287" s="233"/>
      <c r="T287" s="260">
        <f t="shared" si="128"/>
        <v>0.85</v>
      </c>
      <c r="U287" s="233"/>
      <c r="V287" s="233"/>
      <c r="W287" s="233"/>
      <c r="X287" s="233">
        <f t="shared" si="129"/>
        <v>0</v>
      </c>
      <c r="Y287" s="233"/>
      <c r="Z287" s="233"/>
      <c r="AA287" s="233"/>
      <c r="AB287" s="233">
        <f t="shared" si="130"/>
        <v>0</v>
      </c>
      <c r="AC287" s="233">
        <f t="shared" si="148"/>
        <v>0.85</v>
      </c>
      <c r="AD287" s="233"/>
      <c r="AE287" s="233"/>
      <c r="AF287" s="233"/>
      <c r="AG287" s="233">
        <f t="shared" si="146"/>
        <v>0</v>
      </c>
      <c r="AH287" s="233"/>
      <c r="AI287" s="233"/>
      <c r="AJ287" s="233"/>
      <c r="AK287" s="233">
        <f t="shared" si="147"/>
        <v>0</v>
      </c>
      <c r="AL287" s="233"/>
      <c r="AM287" s="233"/>
      <c r="AN287" s="233"/>
      <c r="AO287" s="233">
        <f t="shared" si="131"/>
        <v>0</v>
      </c>
      <c r="AP287" s="233"/>
      <c r="AQ287" s="233"/>
      <c r="AR287" s="233"/>
      <c r="AS287" s="339">
        <f t="shared" si="132"/>
        <v>0</v>
      </c>
      <c r="AT287" s="233"/>
      <c r="AU287" s="233"/>
      <c r="AV287" s="233"/>
      <c r="AW287" s="260">
        <f t="shared" si="133"/>
        <v>0</v>
      </c>
      <c r="AX287" s="235" t="s">
        <v>1662</v>
      </c>
      <c r="AY287" s="236" t="s">
        <v>541</v>
      </c>
      <c r="AZ287" s="236" t="s">
        <v>379</v>
      </c>
      <c r="BA287" s="236" t="s">
        <v>1663</v>
      </c>
      <c r="BB287" s="231">
        <v>0</v>
      </c>
      <c r="BC287" s="231">
        <v>1</v>
      </c>
      <c r="BD287" s="237" t="str">
        <f t="shared" si="134"/>
        <v>Llano (Pendientes naturales del terreno entre 0 y 5%)</v>
      </c>
      <c r="BE287" s="231">
        <v>1</v>
      </c>
      <c r="BF287" s="237" t="str">
        <f>VLOOKUP(BE287,'Códigos 2'!$A$1:$B$12,2,FALSE)</f>
        <v xml:space="preserve"> Carpeta Asfáltica (CA)</v>
      </c>
      <c r="BG287" s="238">
        <v>2</v>
      </c>
      <c r="BH287" s="239">
        <v>7.1</v>
      </c>
      <c r="BI287" s="231">
        <v>0</v>
      </c>
      <c r="BJ287" s="231" t="str">
        <f t="shared" si="135"/>
        <v>No existe</v>
      </c>
      <c r="BK287" s="240">
        <v>0</v>
      </c>
      <c r="BL287" s="231">
        <v>40</v>
      </c>
      <c r="BM287" s="231"/>
      <c r="BN287" s="231">
        <v>4</v>
      </c>
      <c r="BO287" s="237" t="str">
        <f t="shared" si="136"/>
        <v>Alineamiento con algunas curvas que exigen una reducción significativa en la velocidad promedio de circulación.</v>
      </c>
      <c r="BP287" s="231">
        <v>4</v>
      </c>
      <c r="BQ287" s="237" t="str">
        <f t="shared" si="137"/>
        <v>Pendientes generalmente menores del 3% pero con algunas cuestas de corta longitud de hasta el 5%.</v>
      </c>
      <c r="BR287" s="231">
        <v>2</v>
      </c>
      <c r="BS287" s="231">
        <v>0</v>
      </c>
      <c r="BT287" s="237" t="b">
        <f t="shared" si="145"/>
        <v>0</v>
      </c>
      <c r="BU287" s="231">
        <v>4</v>
      </c>
      <c r="BV287" s="237" t="str">
        <f t="shared" si="138"/>
        <v>El señalamiento es bastante completo, faltando solamente algunas señales de guía para los usuarios que no conocen la ruta.</v>
      </c>
      <c r="BW287" s="231">
        <v>4</v>
      </c>
      <c r="BX287" s="237" t="str">
        <f t="shared" si="139"/>
        <v>La mayoría de las alcantarillas y cunetas aparentemente funcionan bien, pero existen indicaciones en algunos sitios de que el agua se estanca.</v>
      </c>
      <c r="BY287" s="231">
        <v>4</v>
      </c>
      <c r="BZ287" s="237" t="str">
        <f t="shared" si="140"/>
        <v>Superficie generalmente lisa, pero con unas pequeñas corrugaciones u otras irregularidades aisladas, o con baches pequeños superficiales.</v>
      </c>
      <c r="CA287" s="231">
        <v>5</v>
      </c>
      <c r="CB287" s="237" t="str">
        <f t="shared" si="141"/>
        <v>No existen evidencias de fallas en la estructura del pavimento, con la posible excepción de algunas en la superficie de ruedo.</v>
      </c>
      <c r="CC287" s="231">
        <f t="shared" si="142"/>
        <v>0</v>
      </c>
      <c r="CD287" s="229"/>
      <c r="CE287" s="229"/>
      <c r="CF287" s="270"/>
    </row>
    <row r="288" spans="1:84" ht="69.95" customHeight="1" thickBot="1" x14ac:dyDescent="0.2">
      <c r="A288" s="217"/>
      <c r="B288" s="269">
        <v>19124</v>
      </c>
      <c r="C288" s="231">
        <v>1</v>
      </c>
      <c r="D288" s="231">
        <v>1</v>
      </c>
      <c r="E288" s="232">
        <v>2</v>
      </c>
      <c r="F288" s="231">
        <v>3</v>
      </c>
      <c r="G288" s="231">
        <v>177</v>
      </c>
      <c r="H288" s="230" t="str">
        <f t="shared" si="144"/>
        <v>Secundaria</v>
      </c>
      <c r="I288" s="230">
        <v>3</v>
      </c>
      <c r="J288" s="229" t="str">
        <f t="shared" si="125"/>
        <v>Conectores de Integración Territorial</v>
      </c>
      <c r="K288" s="260">
        <f t="shared" si="126"/>
        <v>1.7249999999999999</v>
      </c>
      <c r="L288" s="234">
        <f>L287+K288</f>
        <v>4.57</v>
      </c>
      <c r="M288" s="233"/>
      <c r="N288" s="233"/>
      <c r="O288" s="233"/>
      <c r="P288" s="260">
        <f t="shared" si="127"/>
        <v>0</v>
      </c>
      <c r="Q288" s="233">
        <v>0.32500000000000001</v>
      </c>
      <c r="R288" s="233">
        <v>1.4</v>
      </c>
      <c r="S288" s="233"/>
      <c r="T288" s="260">
        <f t="shared" si="128"/>
        <v>1.7249999999999999</v>
      </c>
      <c r="U288" s="233"/>
      <c r="V288" s="233"/>
      <c r="W288" s="233"/>
      <c r="X288" s="233">
        <f t="shared" si="129"/>
        <v>0</v>
      </c>
      <c r="Y288" s="233"/>
      <c r="Z288" s="233"/>
      <c r="AA288" s="233"/>
      <c r="AB288" s="233">
        <f t="shared" si="130"/>
        <v>0</v>
      </c>
      <c r="AC288" s="233">
        <f t="shared" si="148"/>
        <v>1.7249999999999999</v>
      </c>
      <c r="AD288" s="233"/>
      <c r="AE288" s="233"/>
      <c r="AF288" s="233"/>
      <c r="AG288" s="233">
        <f t="shared" si="146"/>
        <v>0</v>
      </c>
      <c r="AH288" s="233"/>
      <c r="AI288" s="233"/>
      <c r="AJ288" s="233"/>
      <c r="AK288" s="233">
        <f t="shared" si="147"/>
        <v>0</v>
      </c>
      <c r="AL288" s="233"/>
      <c r="AM288" s="233"/>
      <c r="AN288" s="233"/>
      <c r="AO288" s="233">
        <f t="shared" si="131"/>
        <v>0</v>
      </c>
      <c r="AP288" s="233"/>
      <c r="AQ288" s="233"/>
      <c r="AR288" s="233"/>
      <c r="AS288" s="339">
        <f t="shared" si="132"/>
        <v>0</v>
      </c>
      <c r="AT288" s="233"/>
      <c r="AU288" s="233"/>
      <c r="AV288" s="233"/>
      <c r="AW288" s="260">
        <f t="shared" si="133"/>
        <v>0</v>
      </c>
      <c r="AX288" s="235" t="s">
        <v>1664</v>
      </c>
      <c r="AY288" s="236" t="s">
        <v>541</v>
      </c>
      <c r="AZ288" s="236" t="s">
        <v>379</v>
      </c>
      <c r="BA288" s="236" t="s">
        <v>1665</v>
      </c>
      <c r="BB288" s="231">
        <v>1</v>
      </c>
      <c r="BC288" s="231">
        <v>3</v>
      </c>
      <c r="BD288" s="237" t="str">
        <f t="shared" si="134"/>
        <v>Muy Ondulado (Pendientes naturales del terreno entre 15 y 25%)</v>
      </c>
      <c r="BE288" s="231">
        <v>1</v>
      </c>
      <c r="BF288" s="237" t="str">
        <f>VLOOKUP(BE288,'Códigos 2'!$A$1:$B$12,2,FALSE)</f>
        <v xml:space="preserve"> Carpeta Asfáltica (CA)</v>
      </c>
      <c r="BG288" s="238">
        <v>2</v>
      </c>
      <c r="BH288" s="239">
        <v>6.2</v>
      </c>
      <c r="BI288" s="231">
        <v>0</v>
      </c>
      <c r="BJ288" s="231" t="str">
        <f t="shared" si="135"/>
        <v>No existe</v>
      </c>
      <c r="BK288" s="240">
        <v>0</v>
      </c>
      <c r="BL288" s="231">
        <v>40</v>
      </c>
      <c r="BM288" s="231"/>
      <c r="BN288" s="231">
        <v>3</v>
      </c>
      <c r="BO288" s="237" t="str">
        <f t="shared" si="136"/>
        <v>Alineamiento algo sinuoso, pero con curvas cerradas que son aparentes y consistentes con las gradientes y las demás características del camino y del terreno que se atraviesa.</v>
      </c>
      <c r="BP288" s="231">
        <v>2</v>
      </c>
      <c r="BQ288" s="237" t="str">
        <f t="shared" si="137"/>
        <v>Pendientes sostenidas entre 5 y 8% sobre una buena parte del tramo, condición que afecta en forma marcada la velocidad de recorrido y, cuando hay bastante tránsito, provoca frecuentes colas de vehículos detrás de los vehículos pesados.</v>
      </c>
      <c r="BR288" s="231">
        <v>1</v>
      </c>
      <c r="BS288" s="231">
        <v>0</v>
      </c>
      <c r="BT288" s="237" t="b">
        <f t="shared" si="145"/>
        <v>0</v>
      </c>
      <c r="BU288" s="231">
        <v>4</v>
      </c>
      <c r="BV288" s="237" t="str">
        <f t="shared" si="138"/>
        <v>El señalamiento es bastante completo, faltando solamente algunas señales de guía para los usuarios que no conocen la ruta.</v>
      </c>
      <c r="BW288" s="231">
        <v>3</v>
      </c>
      <c r="BX288" s="237" t="str">
        <f t="shared" si="139"/>
        <v>Parece que algunas alcantarillas o cunetas no tienen capacidad hidráulica suficiente, por la erosión o socavación aparente.</v>
      </c>
      <c r="BY288" s="231">
        <v>3</v>
      </c>
      <c r="BZ288" s="237" t="str">
        <f t="shared" si="140"/>
        <v>Superficie con frecuentes baches o irregularidades .</v>
      </c>
      <c r="CA288" s="231">
        <v>4</v>
      </c>
      <c r="CB288" s="237" t="str">
        <f t="shared" si="141"/>
        <v>Existen huellas o corrugaciones que se derivan por debajo de la superficie de ruedo, pero que son aisladas y de poca extensión.</v>
      </c>
      <c r="CC288" s="231">
        <f t="shared" si="142"/>
        <v>0</v>
      </c>
      <c r="CD288" s="229"/>
      <c r="CE288" s="229"/>
      <c r="CF288" s="270"/>
    </row>
    <row r="289" spans="1:84" ht="69.95" customHeight="1" thickBot="1" x14ac:dyDescent="0.2">
      <c r="A289" s="217"/>
      <c r="B289" s="269">
        <v>19125</v>
      </c>
      <c r="C289" s="231">
        <v>1</v>
      </c>
      <c r="D289" s="231">
        <v>1</v>
      </c>
      <c r="E289" s="247">
        <v>1</v>
      </c>
      <c r="F289" s="229">
        <v>3</v>
      </c>
      <c r="G289" s="231">
        <v>167</v>
      </c>
      <c r="H289" s="230" t="str">
        <f t="shared" si="144"/>
        <v>Secundaria</v>
      </c>
      <c r="I289" s="230">
        <v>4</v>
      </c>
      <c r="J289" s="229" t="str">
        <f t="shared" si="125"/>
        <v>Red Básica de Accesso</v>
      </c>
      <c r="K289" s="260">
        <f t="shared" si="126"/>
        <v>1.115</v>
      </c>
      <c r="L289" s="234">
        <f>K289</f>
        <v>1.115</v>
      </c>
      <c r="M289" s="233"/>
      <c r="N289" s="233"/>
      <c r="O289" s="233"/>
      <c r="P289" s="260">
        <f t="shared" si="127"/>
        <v>0</v>
      </c>
      <c r="Q289" s="233">
        <v>0.13</v>
      </c>
      <c r="R289" s="233">
        <v>0.115</v>
      </c>
      <c r="S289" s="233">
        <v>0.87</v>
      </c>
      <c r="T289" s="260">
        <f t="shared" si="128"/>
        <v>1.115</v>
      </c>
      <c r="U289" s="233"/>
      <c r="V289" s="233"/>
      <c r="W289" s="233"/>
      <c r="X289" s="233">
        <f>SUM(U289:W289)</f>
        <v>0</v>
      </c>
      <c r="Y289" s="233"/>
      <c r="Z289" s="233"/>
      <c r="AA289" s="233"/>
      <c r="AB289" s="233">
        <f>SUM(Y289:AA289)</f>
        <v>0</v>
      </c>
      <c r="AC289" s="233">
        <f t="shared" si="148"/>
        <v>1.115</v>
      </c>
      <c r="AD289" s="233"/>
      <c r="AE289" s="233"/>
      <c r="AF289" s="233"/>
      <c r="AG289" s="233">
        <f t="shared" si="146"/>
        <v>0</v>
      </c>
      <c r="AH289" s="233"/>
      <c r="AI289" s="233"/>
      <c r="AJ289" s="233"/>
      <c r="AK289" s="233">
        <f t="shared" si="147"/>
        <v>0</v>
      </c>
      <c r="AL289" s="233"/>
      <c r="AM289" s="233"/>
      <c r="AN289" s="233"/>
      <c r="AO289" s="233">
        <f t="shared" si="131"/>
        <v>0</v>
      </c>
      <c r="AP289" s="233"/>
      <c r="AQ289" s="233"/>
      <c r="AR289" s="233"/>
      <c r="AS289" s="339">
        <f t="shared" si="132"/>
        <v>0</v>
      </c>
      <c r="AT289" s="233"/>
      <c r="AU289" s="233"/>
      <c r="AV289" s="233"/>
      <c r="AW289" s="260">
        <f t="shared" si="133"/>
        <v>0</v>
      </c>
      <c r="AX289" s="235" t="s">
        <v>1616</v>
      </c>
      <c r="AY289" s="236" t="s">
        <v>1617</v>
      </c>
      <c r="AZ289" s="236" t="s">
        <v>379</v>
      </c>
      <c r="BA289" s="236" t="s">
        <v>1618</v>
      </c>
      <c r="BB289" s="231">
        <v>0</v>
      </c>
      <c r="BC289" s="231">
        <v>1</v>
      </c>
      <c r="BD289" s="237" t="str">
        <f t="shared" si="134"/>
        <v>Llano (Pendientes naturales del terreno entre 0 y 5%)</v>
      </c>
      <c r="BE289" s="231">
        <v>1</v>
      </c>
      <c r="BF289" s="237" t="str">
        <f>VLOOKUP(BE289,'Códigos 2'!$A$1:$B$12,2,FALSE)</f>
        <v xml:space="preserve"> Carpeta Asfáltica (CA)</v>
      </c>
      <c r="BG289" s="238">
        <v>2</v>
      </c>
      <c r="BH289" s="239">
        <v>9.3000000000000007</v>
      </c>
      <c r="BI289" s="231">
        <v>0</v>
      </c>
      <c r="BJ289" s="231" t="str">
        <f t="shared" si="135"/>
        <v>No existe</v>
      </c>
      <c r="BK289" s="240">
        <v>0</v>
      </c>
      <c r="BL289" s="231">
        <v>40</v>
      </c>
      <c r="BM289" s="231"/>
      <c r="BN289" s="231">
        <v>4</v>
      </c>
      <c r="BO289" s="237" t="str">
        <f t="shared" si="136"/>
        <v>Alineamiento con algunas curvas que exigen una reducción significativa en la velocidad promedio de circulación.</v>
      </c>
      <c r="BP289" s="231">
        <v>5</v>
      </c>
      <c r="BQ289" s="237" t="str">
        <f t="shared" si="137"/>
        <v>Pendientes menores del 3% en todo el tramo.</v>
      </c>
      <c r="BR289" s="231">
        <v>2</v>
      </c>
      <c r="BS289" s="231">
        <v>0</v>
      </c>
      <c r="BT289" s="237" t="b">
        <f t="shared" si="145"/>
        <v>0</v>
      </c>
      <c r="BU289" s="231">
        <v>4</v>
      </c>
      <c r="BV289" s="237" t="str">
        <f t="shared" si="138"/>
        <v>El señalamiento es bastante completo, faltando solamente algunas señales de guía para los usuarios que no conocen la ruta.</v>
      </c>
      <c r="BW289" s="231">
        <v>5</v>
      </c>
      <c r="BX289" s="237" t="str">
        <f t="shared" si="139"/>
        <v>Todas las alcantarillas y cunetas están bastante limpias y funcionan debidamente.</v>
      </c>
      <c r="BY289" s="231">
        <v>2</v>
      </c>
      <c r="BZ289" s="237" t="str">
        <f t="shared" si="140"/>
        <v>Superficie muy irregular o con baches extensos y frecuentes (o material suelto, en caso de superficies no pavimentadas).</v>
      </c>
      <c r="CA289" s="231">
        <v>5</v>
      </c>
      <c r="CB289" s="237" t="str">
        <f t="shared" si="141"/>
        <v>No existen evidencias de fallas en la estructura del pavimento, con la posible excepción de algunas en la superficie de ruedo.</v>
      </c>
      <c r="CC289" s="231">
        <f t="shared" si="142"/>
        <v>0</v>
      </c>
      <c r="CD289" s="229"/>
      <c r="CE289" s="229"/>
      <c r="CF289" s="270"/>
    </row>
    <row r="290" spans="1:84" ht="69.95" customHeight="1" thickBot="1" x14ac:dyDescent="0.2">
      <c r="A290" s="217"/>
      <c r="B290" s="269">
        <v>19126</v>
      </c>
      <c r="C290" s="231">
        <v>1</v>
      </c>
      <c r="D290" s="231">
        <v>1</v>
      </c>
      <c r="E290" s="232">
        <v>1</v>
      </c>
      <c r="F290" s="231"/>
      <c r="G290" s="231">
        <v>215</v>
      </c>
      <c r="H290" s="230" t="str">
        <f t="shared" si="144"/>
        <v>Secundaria</v>
      </c>
      <c r="I290" s="230">
        <v>4</v>
      </c>
      <c r="J290" s="229" t="str">
        <f t="shared" si="125"/>
        <v>Red Básica de Accesso</v>
      </c>
      <c r="K290" s="260">
        <f t="shared" si="126"/>
        <v>0</v>
      </c>
      <c r="L290" s="234">
        <f>K290</f>
        <v>0</v>
      </c>
      <c r="M290" s="233"/>
      <c r="N290" s="233"/>
      <c r="O290" s="233"/>
      <c r="P290" s="260">
        <f t="shared" si="127"/>
        <v>0</v>
      </c>
      <c r="Q290" s="233"/>
      <c r="R290" s="233"/>
      <c r="S290" s="233"/>
      <c r="T290" s="260">
        <f t="shared" si="128"/>
        <v>0</v>
      </c>
      <c r="U290" s="233"/>
      <c r="V290" s="233"/>
      <c r="W290" s="233"/>
      <c r="X290" s="233">
        <f t="shared" ref="X290:X319" si="149">U290+V290+W290</f>
        <v>0</v>
      </c>
      <c r="Y290" s="233"/>
      <c r="Z290" s="233"/>
      <c r="AA290" s="233"/>
      <c r="AB290" s="233">
        <f t="shared" ref="AB290:AB319" si="150">Y290+Z290+AA290</f>
        <v>0</v>
      </c>
      <c r="AC290" s="233">
        <f t="shared" si="148"/>
        <v>0</v>
      </c>
      <c r="AD290" s="233"/>
      <c r="AE290" s="233"/>
      <c r="AF290" s="233"/>
      <c r="AG290" s="233">
        <f t="shared" si="146"/>
        <v>0</v>
      </c>
      <c r="AH290" s="233"/>
      <c r="AI290" s="233"/>
      <c r="AJ290" s="233"/>
      <c r="AK290" s="233">
        <f t="shared" si="147"/>
        <v>0</v>
      </c>
      <c r="AL290" s="233"/>
      <c r="AM290" s="233"/>
      <c r="AN290" s="233"/>
      <c r="AO290" s="233">
        <f t="shared" si="131"/>
        <v>0</v>
      </c>
      <c r="AP290" s="233"/>
      <c r="AQ290" s="233"/>
      <c r="AR290" s="233"/>
      <c r="AS290" s="339">
        <f t="shared" si="132"/>
        <v>0</v>
      </c>
      <c r="AT290" s="233"/>
      <c r="AU290" s="233"/>
      <c r="AV290" s="233"/>
      <c r="AW290" s="260">
        <f t="shared" si="133"/>
        <v>0</v>
      </c>
      <c r="AX290" s="235" t="s">
        <v>1807</v>
      </c>
      <c r="AY290" s="236" t="s">
        <v>453</v>
      </c>
      <c r="AZ290" s="236" t="s">
        <v>379</v>
      </c>
      <c r="BA290" s="229"/>
      <c r="BB290" s="231">
        <v>0</v>
      </c>
      <c r="BC290" s="231">
        <v>1</v>
      </c>
      <c r="BD290" s="237" t="str">
        <f t="shared" si="134"/>
        <v>Llano (Pendientes naturales del terreno entre 0 y 5%)</v>
      </c>
      <c r="BE290" s="231">
        <v>8</v>
      </c>
      <c r="BF290" s="237" t="str">
        <f>VLOOKUP(BE290,'Códigos 2'!$A$1:$B$12,2,FALSE)</f>
        <v xml:space="preserve">Material producto del perfilado de pavimentos asfálticos </v>
      </c>
      <c r="BG290" s="238">
        <v>0</v>
      </c>
      <c r="BH290" s="239">
        <v>0</v>
      </c>
      <c r="BI290" s="231">
        <v>0</v>
      </c>
      <c r="BJ290" s="231" t="str">
        <f t="shared" si="135"/>
        <v>No existe</v>
      </c>
      <c r="BK290" s="240">
        <v>0</v>
      </c>
      <c r="BL290" s="231">
        <v>0</v>
      </c>
      <c r="BM290" s="231"/>
      <c r="BN290" s="231">
        <v>4</v>
      </c>
      <c r="BO290" s="237" t="str">
        <f t="shared" si="136"/>
        <v>Alineamiento con algunas curvas que exigen una reducción significativa en la velocidad promedio de circulación.</v>
      </c>
      <c r="BP290" s="231">
        <v>4</v>
      </c>
      <c r="BQ290" s="237" t="str">
        <f t="shared" si="137"/>
        <v>Pendientes generalmente menores del 3% pero con algunas cuestas de corta longitud de hasta el 5%.</v>
      </c>
      <c r="BR290" s="231">
        <v>3</v>
      </c>
      <c r="BS290" s="231">
        <v>0</v>
      </c>
      <c r="BT290" s="237" t="b">
        <f t="shared" si="145"/>
        <v>0</v>
      </c>
      <c r="BU290" s="231">
        <v>0</v>
      </c>
      <c r="BV290" s="237" t="b">
        <f t="shared" si="138"/>
        <v>0</v>
      </c>
      <c r="BW290" s="231">
        <v>0</v>
      </c>
      <c r="BX290" s="237" t="b">
        <f t="shared" si="139"/>
        <v>0</v>
      </c>
      <c r="BY290" s="231">
        <v>0</v>
      </c>
      <c r="BZ290" s="237" t="b">
        <f t="shared" si="140"/>
        <v>0</v>
      </c>
      <c r="CA290" s="231">
        <v>0</v>
      </c>
      <c r="CB290" s="237" t="b">
        <f t="shared" si="141"/>
        <v>0</v>
      </c>
      <c r="CC290" s="231">
        <f t="shared" si="142"/>
        <v>0</v>
      </c>
      <c r="CD290" s="229"/>
      <c r="CE290" s="229"/>
      <c r="CF290" s="270"/>
    </row>
    <row r="291" spans="1:84" ht="69.95" customHeight="1" thickBot="1" x14ac:dyDescent="0.2">
      <c r="A291" s="217"/>
      <c r="B291" s="269">
        <v>19127</v>
      </c>
      <c r="C291" s="231">
        <v>1</v>
      </c>
      <c r="D291" s="231">
        <v>1</v>
      </c>
      <c r="E291" s="232">
        <v>1</v>
      </c>
      <c r="F291" s="231">
        <v>4</v>
      </c>
      <c r="G291" s="231">
        <v>215</v>
      </c>
      <c r="H291" s="230" t="str">
        <f t="shared" si="144"/>
        <v>Secundaria</v>
      </c>
      <c r="I291" s="230">
        <v>4</v>
      </c>
      <c r="J291" s="229" t="str">
        <f t="shared" si="125"/>
        <v>Red Básica de Accesso</v>
      </c>
      <c r="K291" s="260">
        <f t="shared" si="126"/>
        <v>0.69499999999999995</v>
      </c>
      <c r="L291" s="234">
        <f t="shared" ref="L291:L309" si="151">L290+K291</f>
        <v>0.69499999999999995</v>
      </c>
      <c r="M291" s="233"/>
      <c r="N291" s="233"/>
      <c r="O291" s="233"/>
      <c r="P291" s="260">
        <f t="shared" si="127"/>
        <v>0</v>
      </c>
      <c r="Q291" s="233"/>
      <c r="R291" s="233">
        <v>0.69499999999999995</v>
      </c>
      <c r="S291" s="233"/>
      <c r="T291" s="260">
        <f t="shared" si="128"/>
        <v>0.69499999999999995</v>
      </c>
      <c r="U291" s="233"/>
      <c r="V291" s="233"/>
      <c r="W291" s="233"/>
      <c r="X291" s="233">
        <f t="shared" si="149"/>
        <v>0</v>
      </c>
      <c r="Y291" s="233"/>
      <c r="Z291" s="233"/>
      <c r="AA291" s="233"/>
      <c r="AB291" s="233">
        <f t="shared" si="150"/>
        <v>0</v>
      </c>
      <c r="AC291" s="233">
        <f t="shared" si="148"/>
        <v>0.69499999999999995</v>
      </c>
      <c r="AD291" s="233"/>
      <c r="AE291" s="233"/>
      <c r="AF291" s="233"/>
      <c r="AG291" s="233">
        <f t="shared" si="146"/>
        <v>0</v>
      </c>
      <c r="AH291" s="233"/>
      <c r="AI291" s="233"/>
      <c r="AJ291" s="233"/>
      <c r="AK291" s="233">
        <f t="shared" si="147"/>
        <v>0</v>
      </c>
      <c r="AL291" s="233"/>
      <c r="AM291" s="233"/>
      <c r="AN291" s="233"/>
      <c r="AO291" s="233">
        <f t="shared" si="131"/>
        <v>0</v>
      </c>
      <c r="AP291" s="233"/>
      <c r="AQ291" s="233"/>
      <c r="AR291" s="233"/>
      <c r="AS291" s="339">
        <f t="shared" si="132"/>
        <v>0</v>
      </c>
      <c r="AT291" s="233"/>
      <c r="AU291" s="233"/>
      <c r="AV291" s="233"/>
      <c r="AW291" s="260">
        <f t="shared" si="133"/>
        <v>0</v>
      </c>
      <c r="AX291" s="235" t="s">
        <v>1808</v>
      </c>
      <c r="AY291" s="236" t="s">
        <v>453</v>
      </c>
      <c r="AZ291" s="236" t="s">
        <v>379</v>
      </c>
      <c r="BA291" s="229" t="s">
        <v>1604</v>
      </c>
      <c r="BB291" s="231">
        <v>0</v>
      </c>
      <c r="BC291" s="231">
        <v>1</v>
      </c>
      <c r="BD291" s="237" t="str">
        <f t="shared" si="134"/>
        <v>Llano (Pendientes naturales del terreno entre 0 y 5%)</v>
      </c>
      <c r="BE291" s="231">
        <v>1</v>
      </c>
      <c r="BF291" s="237" t="str">
        <f>VLOOKUP(BE291,'Códigos 2'!$A$1:$B$12,2,FALSE)</f>
        <v xml:space="preserve"> Carpeta Asfáltica (CA)</v>
      </c>
      <c r="BG291" s="238">
        <v>1</v>
      </c>
      <c r="BH291" s="239">
        <v>4.5</v>
      </c>
      <c r="BI291" s="231">
        <v>0</v>
      </c>
      <c r="BJ291" s="231" t="str">
        <f t="shared" si="135"/>
        <v>No existe</v>
      </c>
      <c r="BK291" s="240">
        <v>0</v>
      </c>
      <c r="BL291" s="231">
        <v>30</v>
      </c>
      <c r="BM291" s="231"/>
      <c r="BN291" s="231">
        <v>5</v>
      </c>
      <c r="BO291" s="237" t="str">
        <f t="shared" si="136"/>
        <v>Alineamiento recto o con curvas tan suaves que no exigen una reducción significativa en la velocidad promedio normal de recorrido.</v>
      </c>
      <c r="BP291" s="231">
        <v>5</v>
      </c>
      <c r="BQ291" s="237" t="str">
        <f t="shared" si="137"/>
        <v>Pendientes menores del 3% en todo el tramo.</v>
      </c>
      <c r="BR291" s="231">
        <v>5</v>
      </c>
      <c r="BS291" s="231">
        <v>0</v>
      </c>
      <c r="BT291" s="237" t="b">
        <f t="shared" si="145"/>
        <v>0</v>
      </c>
      <c r="BU291" s="231">
        <v>4</v>
      </c>
      <c r="BV291" s="237" t="str">
        <f t="shared" si="138"/>
        <v>El señalamiento es bastante completo, faltando solamente algunas señales de guía para los usuarios que no conocen la ruta.</v>
      </c>
      <c r="BW291" s="231">
        <v>5</v>
      </c>
      <c r="BX291" s="237" t="str">
        <f t="shared" si="139"/>
        <v>Todas las alcantarillas y cunetas están bastante limpias y funcionan debidamente.</v>
      </c>
      <c r="BY291" s="231">
        <v>4</v>
      </c>
      <c r="BZ291" s="237" t="str">
        <f t="shared" si="140"/>
        <v>Superficie generalmente lisa, pero con unas pequeñas corrugaciones u otras irregularidades aisladas, o con baches pequeños superficiales.</v>
      </c>
      <c r="CA291" s="231">
        <v>5</v>
      </c>
      <c r="CB291" s="237" t="str">
        <f t="shared" si="141"/>
        <v>No existen evidencias de fallas en la estructura del pavimento, con la posible excepción de algunas en la superficie de ruedo.</v>
      </c>
      <c r="CC291" s="231">
        <f t="shared" si="142"/>
        <v>0</v>
      </c>
      <c r="CD291" s="229"/>
      <c r="CE291" s="229"/>
      <c r="CF291" s="270"/>
    </row>
    <row r="292" spans="1:84" ht="69.95" customHeight="1" thickBot="1" x14ac:dyDescent="0.2">
      <c r="A292" s="217"/>
      <c r="B292" s="269">
        <v>19128</v>
      </c>
      <c r="C292" s="231">
        <v>1</v>
      </c>
      <c r="D292" s="231">
        <v>1</v>
      </c>
      <c r="E292" s="232" t="s">
        <v>332</v>
      </c>
      <c r="F292" s="231">
        <v>2</v>
      </c>
      <c r="G292" s="231">
        <v>108</v>
      </c>
      <c r="H292" s="230" t="str">
        <f t="shared" si="144"/>
        <v>Secundaria</v>
      </c>
      <c r="I292" s="230">
        <v>4</v>
      </c>
      <c r="J292" s="229" t="str">
        <f t="shared" si="125"/>
        <v>Red Básica de Accesso</v>
      </c>
      <c r="K292" s="260">
        <f t="shared" si="126"/>
        <v>0.34</v>
      </c>
      <c r="L292" s="234">
        <f t="shared" si="151"/>
        <v>1.0349999999999999</v>
      </c>
      <c r="M292" s="233">
        <v>0.34</v>
      </c>
      <c r="N292" s="233"/>
      <c r="O292" s="233"/>
      <c r="P292" s="260">
        <f t="shared" si="127"/>
        <v>0.34</v>
      </c>
      <c r="Q292" s="233"/>
      <c r="R292" s="233"/>
      <c r="S292" s="233"/>
      <c r="T292" s="260">
        <f t="shared" si="128"/>
        <v>0</v>
      </c>
      <c r="U292" s="233"/>
      <c r="V292" s="233"/>
      <c r="W292" s="233"/>
      <c r="X292" s="233">
        <f t="shared" si="149"/>
        <v>0</v>
      </c>
      <c r="Y292" s="233"/>
      <c r="Z292" s="233"/>
      <c r="AA292" s="233"/>
      <c r="AB292" s="233">
        <f t="shared" si="150"/>
        <v>0</v>
      </c>
      <c r="AC292" s="233">
        <f t="shared" si="148"/>
        <v>0</v>
      </c>
      <c r="AD292" s="233"/>
      <c r="AE292" s="233"/>
      <c r="AF292" s="233"/>
      <c r="AG292" s="233">
        <f t="shared" si="146"/>
        <v>0</v>
      </c>
      <c r="AH292" s="233"/>
      <c r="AI292" s="233"/>
      <c r="AJ292" s="233"/>
      <c r="AK292" s="233">
        <f t="shared" si="147"/>
        <v>0</v>
      </c>
      <c r="AL292" s="233"/>
      <c r="AM292" s="233"/>
      <c r="AN292" s="233"/>
      <c r="AO292" s="233">
        <f t="shared" si="131"/>
        <v>0</v>
      </c>
      <c r="AP292" s="233"/>
      <c r="AQ292" s="233"/>
      <c r="AR292" s="233"/>
      <c r="AS292" s="339">
        <f t="shared" si="132"/>
        <v>0</v>
      </c>
      <c r="AT292" s="233"/>
      <c r="AU292" s="233"/>
      <c r="AV292" s="233"/>
      <c r="AW292" s="260">
        <f t="shared" si="133"/>
        <v>0</v>
      </c>
      <c r="AX292" s="235" t="s">
        <v>876</v>
      </c>
      <c r="AY292" s="236" t="s">
        <v>766</v>
      </c>
      <c r="AZ292" s="236" t="s">
        <v>379</v>
      </c>
      <c r="BA292" s="229" t="s">
        <v>877</v>
      </c>
      <c r="BB292" s="231">
        <v>0</v>
      </c>
      <c r="BC292" s="231">
        <v>3</v>
      </c>
      <c r="BD292" s="237" t="str">
        <f t="shared" si="134"/>
        <v>Muy Ondulado (Pendientes naturales del terreno entre 15 y 25%)</v>
      </c>
      <c r="BE292" s="231">
        <v>9</v>
      </c>
      <c r="BF292" s="237" t="str">
        <f>VLOOKUP(BE292,'Códigos 2'!$A$1:$B$12,2,FALSE)</f>
        <v>Hormigón o concreto (H</v>
      </c>
      <c r="BG292" s="238">
        <v>4</v>
      </c>
      <c r="BH292" s="239">
        <v>14.7</v>
      </c>
      <c r="BI292" s="231">
        <v>0</v>
      </c>
      <c r="BJ292" s="231" t="str">
        <f t="shared" si="135"/>
        <v>No existe</v>
      </c>
      <c r="BK292" s="240">
        <v>0</v>
      </c>
      <c r="BL292" s="231">
        <v>40</v>
      </c>
      <c r="BM292" s="231"/>
      <c r="BN292" s="231">
        <v>3</v>
      </c>
      <c r="BO292" s="237" t="str">
        <f t="shared" si="136"/>
        <v>Alineamiento algo sinuoso, pero con curvas cerradas que son aparentes y consistentes con las gradientes y las demás características del camino y del terreno que se atraviesa.</v>
      </c>
      <c r="BP292" s="231">
        <v>3</v>
      </c>
      <c r="BQ292" s="237" t="str">
        <f t="shared" si="137"/>
        <v>Pendientes generalmente entre 3 y 6%, pero con una rasante ondulada y, consecuentemente, con tramos cortos de subida fuerte.</v>
      </c>
      <c r="BR292" s="231">
        <v>1</v>
      </c>
      <c r="BS292" s="231">
        <v>0</v>
      </c>
      <c r="BT292" s="237" t="b">
        <f t="shared" si="145"/>
        <v>0</v>
      </c>
      <c r="BU292" s="231">
        <v>3</v>
      </c>
      <c r="BV292" s="237" t="str">
        <f t="shared" si="138"/>
        <v>El señalamiento es regular en cuanto a cantidad y ubicación, siendo notable la falta de algunas señales de precaución y de guía.</v>
      </c>
      <c r="BW292" s="231">
        <v>5</v>
      </c>
      <c r="BX292" s="237" t="str">
        <f t="shared" si="139"/>
        <v>Todas las alcantarillas y cunetas están bastante limpias y funcionan debidamente.</v>
      </c>
      <c r="BY292" s="231">
        <v>5</v>
      </c>
      <c r="BZ292" s="237" t="str">
        <f t="shared" si="140"/>
        <v>Superficie lisa, sin baches ni irregularidades notables.</v>
      </c>
      <c r="CA292" s="231">
        <v>5</v>
      </c>
      <c r="CB292" s="237" t="str">
        <f t="shared" si="141"/>
        <v>No existen evidencias de fallas en la estructura del pavimento, con la posible excepción de algunas en la superficie de ruedo.</v>
      </c>
      <c r="CC292" s="231">
        <f t="shared" si="142"/>
        <v>0</v>
      </c>
      <c r="CD292" s="229"/>
      <c r="CE292" s="229"/>
      <c r="CF292" s="270"/>
    </row>
    <row r="293" spans="1:84" ht="69.95" customHeight="1" thickBot="1" x14ac:dyDescent="0.2">
      <c r="A293" s="217"/>
      <c r="B293" s="269">
        <v>19129</v>
      </c>
      <c r="C293" s="231">
        <v>1</v>
      </c>
      <c r="D293" s="231">
        <v>1</v>
      </c>
      <c r="E293" s="232">
        <v>1</v>
      </c>
      <c r="F293" s="231">
        <v>7</v>
      </c>
      <c r="G293" s="231">
        <v>108</v>
      </c>
      <c r="H293" s="230" t="str">
        <f t="shared" si="144"/>
        <v>Secundaria</v>
      </c>
      <c r="I293" s="230">
        <v>2</v>
      </c>
      <c r="J293" s="229" t="str">
        <f t="shared" si="125"/>
        <v>Distribuidores Regionales</v>
      </c>
      <c r="K293" s="260">
        <f t="shared" si="126"/>
        <v>0.495</v>
      </c>
      <c r="L293" s="234">
        <f t="shared" si="151"/>
        <v>1.5299999999999998</v>
      </c>
      <c r="M293" s="233"/>
      <c r="N293" s="233"/>
      <c r="O293" s="233"/>
      <c r="P293" s="260">
        <f t="shared" si="127"/>
        <v>0</v>
      </c>
      <c r="Q293" s="233">
        <v>0.32500000000000001</v>
      </c>
      <c r="R293" s="233">
        <v>0.17</v>
      </c>
      <c r="S293" s="233"/>
      <c r="T293" s="260">
        <f t="shared" si="128"/>
        <v>0.495</v>
      </c>
      <c r="U293" s="233"/>
      <c r="V293" s="233"/>
      <c r="W293" s="233"/>
      <c r="X293" s="233">
        <f t="shared" si="149"/>
        <v>0</v>
      </c>
      <c r="Y293" s="233"/>
      <c r="Z293" s="233"/>
      <c r="AA293" s="233"/>
      <c r="AB293" s="233">
        <f t="shared" si="150"/>
        <v>0</v>
      </c>
      <c r="AC293" s="233">
        <f t="shared" si="148"/>
        <v>0.495</v>
      </c>
      <c r="AD293" s="233"/>
      <c r="AE293" s="233"/>
      <c r="AF293" s="233"/>
      <c r="AG293" s="233">
        <f t="shared" si="146"/>
        <v>0</v>
      </c>
      <c r="AH293" s="233"/>
      <c r="AI293" s="233"/>
      <c r="AJ293" s="233"/>
      <c r="AK293" s="233">
        <f t="shared" si="147"/>
        <v>0</v>
      </c>
      <c r="AL293" s="233"/>
      <c r="AM293" s="233"/>
      <c r="AN293" s="233"/>
      <c r="AO293" s="233">
        <f t="shared" si="131"/>
        <v>0</v>
      </c>
      <c r="AP293" s="233"/>
      <c r="AQ293" s="233"/>
      <c r="AR293" s="233"/>
      <c r="AS293" s="339">
        <f t="shared" si="132"/>
        <v>0</v>
      </c>
      <c r="AT293" s="233"/>
      <c r="AU293" s="233"/>
      <c r="AV293" s="233"/>
      <c r="AW293" s="260">
        <f t="shared" si="133"/>
        <v>0</v>
      </c>
      <c r="AX293" s="235" t="s">
        <v>884</v>
      </c>
      <c r="AY293" s="236" t="s">
        <v>766</v>
      </c>
      <c r="AZ293" s="236" t="s">
        <v>379</v>
      </c>
      <c r="BA293" s="229" t="s">
        <v>384</v>
      </c>
      <c r="BB293" s="231">
        <v>0</v>
      </c>
      <c r="BC293" s="231">
        <v>1</v>
      </c>
      <c r="BD293" s="237" t="str">
        <f t="shared" si="134"/>
        <v>Llano (Pendientes naturales del terreno entre 0 y 5%)</v>
      </c>
      <c r="BE293" s="231">
        <v>1</v>
      </c>
      <c r="BF293" s="237" t="str">
        <f>VLOOKUP(BE293,'Códigos 2'!$A$1:$B$12,2,FALSE)</f>
        <v xml:space="preserve"> Carpeta Asfáltica (CA)</v>
      </c>
      <c r="BG293" s="238">
        <v>2</v>
      </c>
      <c r="BH293" s="239">
        <v>8.9</v>
      </c>
      <c r="BI293" s="231">
        <v>0</v>
      </c>
      <c r="BJ293" s="231" t="str">
        <f t="shared" si="135"/>
        <v>No existe</v>
      </c>
      <c r="BK293" s="240">
        <v>0</v>
      </c>
      <c r="BL293" s="231">
        <v>40</v>
      </c>
      <c r="BM293" s="231"/>
      <c r="BN293" s="231">
        <v>4</v>
      </c>
      <c r="BO293" s="237" t="str">
        <f t="shared" si="136"/>
        <v>Alineamiento con algunas curvas que exigen una reducción significativa en la velocidad promedio de circulación.</v>
      </c>
      <c r="BP293" s="231">
        <v>5</v>
      </c>
      <c r="BQ293" s="237" t="str">
        <f t="shared" si="137"/>
        <v>Pendientes menores del 3% en todo el tramo.</v>
      </c>
      <c r="BR293" s="231">
        <v>2</v>
      </c>
      <c r="BS293" s="231">
        <v>0</v>
      </c>
      <c r="BT293" s="237" t="b">
        <f t="shared" si="145"/>
        <v>0</v>
      </c>
      <c r="BU293" s="231">
        <v>3</v>
      </c>
      <c r="BV293" s="237" t="str">
        <f t="shared" si="138"/>
        <v>El señalamiento es regular en cuanto a cantidad y ubicación, siendo notable la falta de algunas señales de precaución y de guía.</v>
      </c>
      <c r="BW293" s="231">
        <v>5</v>
      </c>
      <c r="BX293" s="237" t="str">
        <f t="shared" si="139"/>
        <v>Todas las alcantarillas y cunetas están bastante limpias y funcionan debidamente.</v>
      </c>
      <c r="BY293" s="231">
        <v>3</v>
      </c>
      <c r="BZ293" s="237" t="str">
        <f t="shared" si="140"/>
        <v>Superficie con frecuentes baches o irregularidades .</v>
      </c>
      <c r="CA293" s="231">
        <v>5</v>
      </c>
      <c r="CB293" s="237" t="str">
        <f t="shared" si="141"/>
        <v>No existen evidencias de fallas en la estructura del pavimento, con la posible excepción de algunas en la superficie de ruedo.</v>
      </c>
      <c r="CC293" s="231">
        <f t="shared" si="142"/>
        <v>0</v>
      </c>
      <c r="CD293" s="229"/>
      <c r="CE293" s="229"/>
      <c r="CF293" s="270"/>
    </row>
    <row r="294" spans="1:84" ht="69.95" customHeight="1" thickBot="1" x14ac:dyDescent="0.2">
      <c r="A294" s="217"/>
      <c r="B294" s="269">
        <v>19130</v>
      </c>
      <c r="C294" s="231">
        <v>1</v>
      </c>
      <c r="D294" s="231">
        <v>1</v>
      </c>
      <c r="E294" s="243" t="s">
        <v>126</v>
      </c>
      <c r="F294" s="236" t="s">
        <v>277</v>
      </c>
      <c r="G294" s="231">
        <v>177</v>
      </c>
      <c r="H294" s="230" t="str">
        <f t="shared" si="144"/>
        <v>Secundaria</v>
      </c>
      <c r="I294" s="230">
        <v>4</v>
      </c>
      <c r="J294" s="229" t="str">
        <f t="shared" si="125"/>
        <v>Red Básica de Accesso</v>
      </c>
      <c r="K294" s="260">
        <f t="shared" si="126"/>
        <v>0.52500000000000002</v>
      </c>
      <c r="L294" s="234">
        <f t="shared" si="151"/>
        <v>2.0549999999999997</v>
      </c>
      <c r="M294" s="233"/>
      <c r="N294" s="233"/>
      <c r="O294" s="233"/>
      <c r="P294" s="260">
        <f t="shared" si="127"/>
        <v>0</v>
      </c>
      <c r="Q294" s="233">
        <v>0.52500000000000002</v>
      </c>
      <c r="R294" s="233"/>
      <c r="S294" s="233"/>
      <c r="T294" s="260">
        <f t="shared" si="128"/>
        <v>0.52500000000000002</v>
      </c>
      <c r="U294" s="233"/>
      <c r="V294" s="233"/>
      <c r="W294" s="233"/>
      <c r="X294" s="233">
        <f t="shared" si="149"/>
        <v>0</v>
      </c>
      <c r="Y294" s="233"/>
      <c r="Z294" s="233"/>
      <c r="AA294" s="233"/>
      <c r="AB294" s="233">
        <f t="shared" si="150"/>
        <v>0</v>
      </c>
      <c r="AC294" s="233">
        <f t="shared" si="148"/>
        <v>0.52500000000000002</v>
      </c>
      <c r="AD294" s="233"/>
      <c r="AE294" s="233"/>
      <c r="AF294" s="233"/>
      <c r="AG294" s="233">
        <f>AD294+AE294+AF294</f>
        <v>0</v>
      </c>
      <c r="AH294" s="233"/>
      <c r="AI294" s="233"/>
      <c r="AJ294" s="233"/>
      <c r="AK294" s="233">
        <f>AH294+AI294+AJ294</f>
        <v>0</v>
      </c>
      <c r="AL294" s="233"/>
      <c r="AM294" s="233"/>
      <c r="AN294" s="233"/>
      <c r="AO294" s="233">
        <f t="shared" si="131"/>
        <v>0</v>
      </c>
      <c r="AP294" s="233"/>
      <c r="AQ294" s="233"/>
      <c r="AR294" s="233"/>
      <c r="AS294" s="339">
        <f t="shared" si="132"/>
        <v>0</v>
      </c>
      <c r="AT294" s="233"/>
      <c r="AU294" s="233"/>
      <c r="AV294" s="233"/>
      <c r="AW294" s="260">
        <f t="shared" si="133"/>
        <v>0</v>
      </c>
      <c r="AX294" s="235" t="s">
        <v>1661</v>
      </c>
      <c r="AY294" s="236" t="s">
        <v>541</v>
      </c>
      <c r="AZ294" s="236" t="s">
        <v>379</v>
      </c>
      <c r="BA294" s="229"/>
      <c r="BB294" s="231">
        <v>0</v>
      </c>
      <c r="BC294" s="231">
        <v>2</v>
      </c>
      <c r="BD294" s="237" t="str">
        <f t="shared" si="134"/>
        <v>Algo Ondulado (Pendientes naturales del terreno entre 6 y 14%)</v>
      </c>
      <c r="BE294" s="231">
        <v>1</v>
      </c>
      <c r="BF294" s="237" t="str">
        <f>VLOOKUP(BE294,'Códigos 2'!$A$1:$B$12,2,FALSE)</f>
        <v xml:space="preserve"> Carpeta Asfáltica (CA)</v>
      </c>
      <c r="BG294" s="238">
        <v>2</v>
      </c>
      <c r="BH294" s="239">
        <v>6.6</v>
      </c>
      <c r="BI294" s="231">
        <v>1</v>
      </c>
      <c r="BJ294" s="231" t="str">
        <f t="shared" si="135"/>
        <v>Pavimentado</v>
      </c>
      <c r="BK294" s="240">
        <v>1</v>
      </c>
      <c r="BL294" s="231">
        <v>60</v>
      </c>
      <c r="BM294" s="231"/>
      <c r="BN294" s="231">
        <v>5</v>
      </c>
      <c r="BO294" s="237" t="str">
        <f t="shared" si="136"/>
        <v>Alineamiento recto o con curvas tan suaves que no exigen una reducción significativa en la velocidad promedio normal de recorrido.</v>
      </c>
      <c r="BP294" s="231">
        <v>3</v>
      </c>
      <c r="BQ294" s="237" t="str">
        <f t="shared" si="137"/>
        <v>Pendientes generalmente entre 3 y 6%, pero con una rasante ondulada y, consecuentemente, con tramos cortos de subida fuerte.</v>
      </c>
      <c r="BR294" s="231">
        <v>2</v>
      </c>
      <c r="BS294" s="231">
        <v>0</v>
      </c>
      <c r="BT294" s="237" t="b">
        <f t="shared" si="145"/>
        <v>0</v>
      </c>
      <c r="BU294" s="231">
        <v>5</v>
      </c>
      <c r="BV294" s="237" t="str">
        <f t="shared" si="138"/>
        <v xml:space="preserve">Las señales son completamente adecuadas en número y ubicación, </v>
      </c>
      <c r="BW294" s="231">
        <v>5</v>
      </c>
      <c r="BX294" s="237" t="str">
        <f t="shared" si="139"/>
        <v>Todas las alcantarillas y cunetas están bastante limpias y funcionan debidamente.</v>
      </c>
      <c r="BY294" s="231">
        <v>5</v>
      </c>
      <c r="BZ294" s="237" t="str">
        <f t="shared" si="140"/>
        <v>Superficie lisa, sin baches ni irregularidades notables.</v>
      </c>
      <c r="CA294" s="231">
        <v>5</v>
      </c>
      <c r="CB294" s="237" t="str">
        <f t="shared" si="141"/>
        <v>No existen evidencias de fallas en la estructura del pavimento, con la posible excepción de algunas en la superficie de ruedo.</v>
      </c>
      <c r="CC294" s="231"/>
      <c r="CD294" s="229"/>
      <c r="CE294" s="229"/>
      <c r="CF294" s="270"/>
    </row>
    <row r="295" spans="1:84" ht="69.95" customHeight="1" thickBot="1" x14ac:dyDescent="0.2">
      <c r="A295" s="217">
        <v>5</v>
      </c>
      <c r="B295" s="269">
        <v>20000</v>
      </c>
      <c r="C295" s="231">
        <v>3</v>
      </c>
      <c r="D295" s="231">
        <v>2</v>
      </c>
      <c r="E295" s="232">
        <v>1</v>
      </c>
      <c r="F295" s="231"/>
      <c r="G295" s="231">
        <v>1</v>
      </c>
      <c r="H295" s="230" t="str">
        <f t="shared" si="144"/>
        <v>Primaria</v>
      </c>
      <c r="I295" s="230">
        <v>1</v>
      </c>
      <c r="J295" s="229" t="str">
        <f t="shared" si="125"/>
        <v>Red de Alta Capacidad</v>
      </c>
      <c r="K295" s="260">
        <f t="shared" si="126"/>
        <v>3.11</v>
      </c>
      <c r="L295" s="234">
        <f t="shared" si="151"/>
        <v>5.1649999999999991</v>
      </c>
      <c r="M295" s="233"/>
      <c r="N295" s="233"/>
      <c r="O295" s="233"/>
      <c r="P295" s="260">
        <f t="shared" si="127"/>
        <v>0</v>
      </c>
      <c r="Q295" s="233">
        <v>3.11</v>
      </c>
      <c r="R295" s="233"/>
      <c r="S295" s="233"/>
      <c r="T295" s="260">
        <f t="shared" si="128"/>
        <v>3.11</v>
      </c>
      <c r="U295" s="233"/>
      <c r="V295" s="233"/>
      <c r="W295" s="233"/>
      <c r="X295" s="233">
        <f t="shared" si="149"/>
        <v>0</v>
      </c>
      <c r="Y295" s="233"/>
      <c r="Z295" s="233"/>
      <c r="AA295" s="233"/>
      <c r="AB295" s="233">
        <f t="shared" si="150"/>
        <v>0</v>
      </c>
      <c r="AC295" s="233">
        <f t="shared" ref="AC295:AC302" si="152">SUM(P295,T295,X295,AB295)</f>
        <v>3.11</v>
      </c>
      <c r="AD295" s="233"/>
      <c r="AE295" s="233"/>
      <c r="AF295" s="233"/>
      <c r="AG295" s="233">
        <f t="shared" ref="AG295:AG319" si="153">SUM(AD295:AF295)</f>
        <v>0</v>
      </c>
      <c r="AH295" s="233"/>
      <c r="AI295" s="233"/>
      <c r="AJ295" s="233"/>
      <c r="AK295" s="233">
        <f t="shared" ref="AK295:AK319" si="154">SUM(AH295:AJ295)</f>
        <v>0</v>
      </c>
      <c r="AL295" s="233"/>
      <c r="AM295" s="233"/>
      <c r="AN295" s="233"/>
      <c r="AO295" s="233">
        <f t="shared" si="131"/>
        <v>0</v>
      </c>
      <c r="AP295" s="233"/>
      <c r="AQ295" s="233"/>
      <c r="AR295" s="233"/>
      <c r="AS295" s="339">
        <f t="shared" si="132"/>
        <v>0</v>
      </c>
      <c r="AT295" s="233"/>
      <c r="AU295" s="233"/>
      <c r="AV295" s="233"/>
      <c r="AW295" s="260">
        <f t="shared" si="133"/>
        <v>0</v>
      </c>
      <c r="AX295" s="235" t="s">
        <v>133</v>
      </c>
      <c r="AY295" s="236" t="s">
        <v>70</v>
      </c>
      <c r="AZ295" s="236" t="s">
        <v>71</v>
      </c>
      <c r="BA295" s="229" t="s">
        <v>72</v>
      </c>
      <c r="BB295" s="231">
        <v>0</v>
      </c>
      <c r="BC295" s="231">
        <v>1</v>
      </c>
      <c r="BD295" s="237" t="str">
        <f t="shared" si="134"/>
        <v>Llano (Pendientes naturales del terreno entre 0 y 5%)</v>
      </c>
      <c r="BE295" s="231">
        <v>1</v>
      </c>
      <c r="BF295" s="237" t="str">
        <f>VLOOKUP(BE295,'Códigos 2'!$A$1:$B$12,2,FALSE)</f>
        <v xml:space="preserve"> Carpeta Asfáltica (CA)</v>
      </c>
      <c r="BG295" s="238">
        <v>6</v>
      </c>
      <c r="BH295" s="239">
        <v>19</v>
      </c>
      <c r="BI295" s="231">
        <v>0</v>
      </c>
      <c r="BJ295" s="231" t="str">
        <f t="shared" si="135"/>
        <v>No existe</v>
      </c>
      <c r="BK295" s="240">
        <v>0</v>
      </c>
      <c r="BL295" s="231">
        <v>80</v>
      </c>
      <c r="BM295" s="231"/>
      <c r="BN295" s="231">
        <v>5</v>
      </c>
      <c r="BO295" s="237" t="str">
        <f t="shared" si="136"/>
        <v>Alineamiento recto o con curvas tan suaves que no exigen una reducción significativa en la velocidad promedio normal de recorrido.</v>
      </c>
      <c r="BP295" s="231">
        <v>5</v>
      </c>
      <c r="BQ295" s="237" t="str">
        <f t="shared" si="137"/>
        <v>Pendientes menores del 3% en todo el tramo.</v>
      </c>
      <c r="BR295" s="231">
        <v>5</v>
      </c>
      <c r="BS295" s="231">
        <v>0</v>
      </c>
      <c r="BT295" s="237" t="b">
        <f t="shared" si="145"/>
        <v>0</v>
      </c>
      <c r="BU295" s="231">
        <v>5</v>
      </c>
      <c r="BV295" s="237" t="str">
        <f t="shared" si="138"/>
        <v xml:space="preserve">Las señales son completamente adecuadas en número y ubicación, </v>
      </c>
      <c r="BW295" s="231">
        <v>5</v>
      </c>
      <c r="BX295" s="237" t="str">
        <f t="shared" si="139"/>
        <v>Todas las alcantarillas y cunetas están bastante limpias y funcionan debidamente.</v>
      </c>
      <c r="BY295" s="231">
        <v>5</v>
      </c>
      <c r="BZ295" s="237" t="str">
        <f t="shared" si="140"/>
        <v>Superficie lisa, sin baches ni irregularidades notables.</v>
      </c>
      <c r="CA295" s="231">
        <v>5</v>
      </c>
      <c r="CB295" s="237" t="str">
        <f t="shared" si="141"/>
        <v>No existen evidencias de fallas en la estructura del pavimento, con la posible excepción de algunas en la superficie de ruedo.</v>
      </c>
      <c r="CC295" s="231">
        <f t="shared" ref="CC295:CC319" si="155">(K295*BM295)*365/1000000</f>
        <v>0</v>
      </c>
      <c r="CD295" s="229" t="s">
        <v>134</v>
      </c>
      <c r="CE295" s="229" t="s">
        <v>135</v>
      </c>
      <c r="CF295" s="270" t="s">
        <v>136</v>
      </c>
    </row>
    <row r="296" spans="1:84" ht="69.95" customHeight="1" thickBot="1" x14ac:dyDescent="0.2">
      <c r="A296" s="217">
        <v>6</v>
      </c>
      <c r="B296" s="269">
        <v>20010</v>
      </c>
      <c r="C296" s="231">
        <v>3</v>
      </c>
      <c r="D296" s="231">
        <v>2</v>
      </c>
      <c r="E296" s="232">
        <v>1</v>
      </c>
      <c r="F296" s="231"/>
      <c r="G296" s="231">
        <v>1</v>
      </c>
      <c r="H296" s="230" t="str">
        <f t="shared" si="144"/>
        <v>Primaria</v>
      </c>
      <c r="I296" s="230">
        <v>1</v>
      </c>
      <c r="J296" s="229" t="str">
        <f t="shared" si="125"/>
        <v>Red de Alta Capacidad</v>
      </c>
      <c r="K296" s="260">
        <f t="shared" si="126"/>
        <v>12.11</v>
      </c>
      <c r="L296" s="234">
        <f t="shared" si="151"/>
        <v>17.274999999999999</v>
      </c>
      <c r="M296" s="233"/>
      <c r="N296" s="233"/>
      <c r="O296" s="233"/>
      <c r="P296" s="260">
        <f t="shared" si="127"/>
        <v>0</v>
      </c>
      <c r="Q296" s="233">
        <v>6.0549999999999997</v>
      </c>
      <c r="R296" s="233"/>
      <c r="S296" s="233">
        <v>6.0549999999999997</v>
      </c>
      <c r="T296" s="260">
        <f t="shared" si="128"/>
        <v>12.11</v>
      </c>
      <c r="U296" s="233"/>
      <c r="V296" s="233"/>
      <c r="W296" s="233"/>
      <c r="X296" s="233">
        <f t="shared" si="149"/>
        <v>0</v>
      </c>
      <c r="Y296" s="233"/>
      <c r="Z296" s="233"/>
      <c r="AA296" s="233"/>
      <c r="AB296" s="233">
        <f t="shared" si="150"/>
        <v>0</v>
      </c>
      <c r="AC296" s="233">
        <f t="shared" si="152"/>
        <v>12.11</v>
      </c>
      <c r="AD296" s="233"/>
      <c r="AE296" s="233"/>
      <c r="AF296" s="233"/>
      <c r="AG296" s="233">
        <f t="shared" si="153"/>
        <v>0</v>
      </c>
      <c r="AH296" s="233"/>
      <c r="AI296" s="233"/>
      <c r="AJ296" s="233"/>
      <c r="AK296" s="233">
        <f t="shared" si="154"/>
        <v>0</v>
      </c>
      <c r="AL296" s="233"/>
      <c r="AM296" s="233"/>
      <c r="AN296" s="233"/>
      <c r="AO296" s="233">
        <f t="shared" si="131"/>
        <v>0</v>
      </c>
      <c r="AP296" s="233"/>
      <c r="AQ296" s="233"/>
      <c r="AR296" s="233"/>
      <c r="AS296" s="339">
        <f t="shared" si="132"/>
        <v>0</v>
      </c>
      <c r="AT296" s="233"/>
      <c r="AU296" s="233"/>
      <c r="AV296" s="233"/>
      <c r="AW296" s="260">
        <f t="shared" si="133"/>
        <v>0</v>
      </c>
      <c r="AX296" s="235" t="s">
        <v>137</v>
      </c>
      <c r="AY296" s="236" t="s">
        <v>70</v>
      </c>
      <c r="AZ296" s="236" t="s">
        <v>71</v>
      </c>
      <c r="BA296" s="229" t="s">
        <v>72</v>
      </c>
      <c r="BB296" s="231">
        <v>0</v>
      </c>
      <c r="BC296" s="231">
        <v>2</v>
      </c>
      <c r="BD296" s="237" t="str">
        <f t="shared" si="134"/>
        <v>Algo Ondulado (Pendientes naturales del terreno entre 6 y 14%)</v>
      </c>
      <c r="BE296" s="231">
        <v>1</v>
      </c>
      <c r="BF296" s="237" t="str">
        <f>VLOOKUP(BE296,'Códigos 2'!$A$1:$B$12,2,FALSE)</f>
        <v xml:space="preserve"> Carpeta Asfáltica (CA)</v>
      </c>
      <c r="BG296" s="238">
        <v>4</v>
      </c>
      <c r="BH296" s="239">
        <v>13.1</v>
      </c>
      <c r="BI296" s="231">
        <v>0</v>
      </c>
      <c r="BJ296" s="231" t="str">
        <f t="shared" si="135"/>
        <v>No existe</v>
      </c>
      <c r="BK296" s="240">
        <v>0</v>
      </c>
      <c r="BL296" s="231">
        <v>80</v>
      </c>
      <c r="BM296" s="231"/>
      <c r="BN296" s="231">
        <v>5</v>
      </c>
      <c r="BO296" s="237" t="str">
        <f t="shared" si="136"/>
        <v>Alineamiento recto o con curvas tan suaves que no exigen una reducción significativa en la velocidad promedio normal de recorrido.</v>
      </c>
      <c r="BP296" s="231">
        <v>4</v>
      </c>
      <c r="BQ296" s="237" t="str">
        <f t="shared" si="137"/>
        <v>Pendientes generalmente menores del 3% pero con algunas cuestas de corta longitud de hasta el 5%.</v>
      </c>
      <c r="BR296" s="231">
        <v>5</v>
      </c>
      <c r="BS296" s="231">
        <v>0</v>
      </c>
      <c r="BT296" s="237" t="b">
        <f t="shared" si="145"/>
        <v>0</v>
      </c>
      <c r="BU296" s="231">
        <v>2</v>
      </c>
      <c r="BV296" s="237" t="str">
        <f t="shared" si="138"/>
        <v>Existen muy pocas señales</v>
      </c>
      <c r="BW296" s="231">
        <v>5</v>
      </c>
      <c r="BX296" s="237" t="str">
        <f t="shared" si="139"/>
        <v>Todas las alcantarillas y cunetas están bastante limpias y funcionan debidamente.</v>
      </c>
      <c r="BY296" s="231">
        <v>1</v>
      </c>
      <c r="BZ296" s="237" t="str">
        <f t="shared" si="140"/>
        <v>Superficie muy deteriorada o irregular (o material suelto), hasta tal grado, en casi todo el tramo.</v>
      </c>
      <c r="CA296" s="231">
        <v>4</v>
      </c>
      <c r="CB296" s="237" t="str">
        <f t="shared" si="141"/>
        <v>Existen huellas o corrugaciones que se derivan por debajo de la superficie de ruedo, pero que son aisladas y de poca extensión.</v>
      </c>
      <c r="CC296" s="231">
        <f t="shared" si="155"/>
        <v>0</v>
      </c>
      <c r="CD296" s="229" t="s">
        <v>138</v>
      </c>
      <c r="CE296" s="229" t="s">
        <v>86</v>
      </c>
      <c r="CF296" s="270" t="s">
        <v>139</v>
      </c>
    </row>
    <row r="297" spans="1:84" ht="69.95" customHeight="1" thickBot="1" x14ac:dyDescent="0.2">
      <c r="A297" s="217">
        <v>7</v>
      </c>
      <c r="B297" s="269">
        <v>20020</v>
      </c>
      <c r="C297" s="231">
        <v>3</v>
      </c>
      <c r="D297" s="231">
        <v>2</v>
      </c>
      <c r="E297" s="232">
        <v>3</v>
      </c>
      <c r="F297" s="231"/>
      <c r="G297" s="231">
        <v>1</v>
      </c>
      <c r="H297" s="230" t="str">
        <f t="shared" si="144"/>
        <v>Primaria</v>
      </c>
      <c r="I297" s="230">
        <v>1</v>
      </c>
      <c r="J297" s="229" t="str">
        <f t="shared" si="125"/>
        <v>Red de Alta Capacidad</v>
      </c>
      <c r="K297" s="260">
        <f t="shared" si="126"/>
        <v>7.06</v>
      </c>
      <c r="L297" s="234">
        <f t="shared" si="151"/>
        <v>24.334999999999997</v>
      </c>
      <c r="M297" s="233"/>
      <c r="N297" s="233"/>
      <c r="O297" s="233"/>
      <c r="P297" s="260">
        <f t="shared" si="127"/>
        <v>0</v>
      </c>
      <c r="Q297" s="233"/>
      <c r="R297" s="233"/>
      <c r="S297" s="233">
        <v>7.06</v>
      </c>
      <c r="T297" s="260">
        <f t="shared" si="128"/>
        <v>7.06</v>
      </c>
      <c r="U297" s="233"/>
      <c r="V297" s="233"/>
      <c r="W297" s="233"/>
      <c r="X297" s="233">
        <f t="shared" si="149"/>
        <v>0</v>
      </c>
      <c r="Y297" s="233"/>
      <c r="Z297" s="233"/>
      <c r="AA297" s="233"/>
      <c r="AB297" s="233">
        <f t="shared" si="150"/>
        <v>0</v>
      </c>
      <c r="AC297" s="233">
        <f t="shared" si="152"/>
        <v>7.06</v>
      </c>
      <c r="AD297" s="233"/>
      <c r="AE297" s="233"/>
      <c r="AF297" s="233"/>
      <c r="AG297" s="233">
        <f t="shared" si="153"/>
        <v>0</v>
      </c>
      <c r="AH297" s="233"/>
      <c r="AI297" s="233"/>
      <c r="AJ297" s="233"/>
      <c r="AK297" s="233">
        <f t="shared" si="154"/>
        <v>0</v>
      </c>
      <c r="AL297" s="233"/>
      <c r="AM297" s="233"/>
      <c r="AN297" s="233"/>
      <c r="AO297" s="233">
        <f t="shared" si="131"/>
        <v>0</v>
      </c>
      <c r="AP297" s="233"/>
      <c r="AQ297" s="233"/>
      <c r="AR297" s="233"/>
      <c r="AS297" s="339">
        <f t="shared" si="132"/>
        <v>0</v>
      </c>
      <c r="AT297" s="233"/>
      <c r="AU297" s="233"/>
      <c r="AV297" s="233"/>
      <c r="AW297" s="260">
        <f t="shared" si="133"/>
        <v>0</v>
      </c>
      <c r="AX297" s="235" t="s">
        <v>83</v>
      </c>
      <c r="AY297" s="236" t="s">
        <v>70</v>
      </c>
      <c r="AZ297" s="236" t="s">
        <v>71</v>
      </c>
      <c r="BA297" s="229" t="s">
        <v>72</v>
      </c>
      <c r="BB297" s="231">
        <v>3</v>
      </c>
      <c r="BC297" s="231">
        <v>3</v>
      </c>
      <c r="BD297" s="237" t="str">
        <f t="shared" si="134"/>
        <v>Muy Ondulado (Pendientes naturales del terreno entre 15 y 25%)</v>
      </c>
      <c r="BE297" s="231">
        <v>1</v>
      </c>
      <c r="BF297" s="237" t="str">
        <f>VLOOKUP(BE297,'Códigos 2'!$A$1:$B$12,2,FALSE)</f>
        <v xml:space="preserve"> Carpeta Asfáltica (CA)</v>
      </c>
      <c r="BG297" s="238">
        <v>3</v>
      </c>
      <c r="BH297" s="239">
        <v>11</v>
      </c>
      <c r="BI297" s="231">
        <v>1</v>
      </c>
      <c r="BJ297" s="231" t="str">
        <f t="shared" si="135"/>
        <v>Pavimentado</v>
      </c>
      <c r="BK297" s="240">
        <v>1.5</v>
      </c>
      <c r="BL297" s="231">
        <v>80</v>
      </c>
      <c r="BM297" s="231"/>
      <c r="BN297" s="231">
        <v>4</v>
      </c>
      <c r="BO297" s="237" t="str">
        <f t="shared" si="136"/>
        <v>Alineamiento con algunas curvas que exigen una reducción significativa en la velocidad promedio de circulación.</v>
      </c>
      <c r="BP297" s="231">
        <v>2</v>
      </c>
      <c r="BQ297" s="237" t="str">
        <f t="shared" si="137"/>
        <v>Pendientes sostenidas entre 5 y 8% sobre una buena parte del tramo, condición que afecta en forma marcada la velocidad de recorrido y, cuando hay bastante tránsito, provoca frecuentes colas de vehículos detrás de los vehículos pesados.</v>
      </c>
      <c r="BR297" s="231">
        <v>2</v>
      </c>
      <c r="BS297" s="231">
        <v>4</v>
      </c>
      <c r="BT297" s="237" t="str">
        <f t="shared" si="145"/>
        <v>Superficie generalmente firme y utilizable en todo tiempo, pero con algunos tramos cortos en que el ancho inicial ha sido reducido por erosión u otras causas.</v>
      </c>
      <c r="BU297" s="231">
        <v>5</v>
      </c>
      <c r="BV297" s="237" t="str">
        <f t="shared" si="138"/>
        <v xml:space="preserve">Las señales son completamente adecuadas en número y ubicación, </v>
      </c>
      <c r="BW297" s="231">
        <v>5</v>
      </c>
      <c r="BX297" s="237" t="str">
        <f t="shared" si="139"/>
        <v>Todas las alcantarillas y cunetas están bastante limpias y funcionan debidamente.</v>
      </c>
      <c r="BY297" s="231">
        <v>1</v>
      </c>
      <c r="BZ297" s="237" t="str">
        <f t="shared" si="140"/>
        <v>Superficie muy deteriorada o irregular (o material suelto), hasta tal grado, en casi todo el tramo.</v>
      </c>
      <c r="CA297" s="231">
        <v>3</v>
      </c>
      <c r="CB297" s="237" t="str">
        <f t="shared" si="141"/>
        <v>Existen deformaciones u otras fallas de consideración sobre una buena parte de la subsección y, aunque no son extensas todavía, parece que siguen extendiéndose.</v>
      </c>
      <c r="CC297" s="231">
        <f t="shared" si="155"/>
        <v>0</v>
      </c>
      <c r="CD297" s="229"/>
      <c r="CE297" s="229"/>
      <c r="CF297" s="270"/>
    </row>
    <row r="298" spans="1:84" ht="69.95" customHeight="1" thickBot="1" x14ac:dyDescent="0.2">
      <c r="A298" s="217">
        <v>8</v>
      </c>
      <c r="B298" s="269">
        <v>20031</v>
      </c>
      <c r="C298" s="231">
        <v>3</v>
      </c>
      <c r="D298" s="231">
        <v>2</v>
      </c>
      <c r="E298" s="232">
        <v>6</v>
      </c>
      <c r="F298" s="231"/>
      <c r="G298" s="231">
        <v>1</v>
      </c>
      <c r="H298" s="230" t="str">
        <f t="shared" si="144"/>
        <v>Primaria</v>
      </c>
      <c r="I298" s="230">
        <v>1</v>
      </c>
      <c r="J298" s="229" t="str">
        <f t="shared" si="125"/>
        <v>Red de Alta Capacidad</v>
      </c>
      <c r="K298" s="260">
        <f t="shared" si="126"/>
        <v>7.99</v>
      </c>
      <c r="L298" s="234">
        <f t="shared" si="151"/>
        <v>32.324999999999996</v>
      </c>
      <c r="M298" s="233"/>
      <c r="N298" s="233"/>
      <c r="O298" s="233"/>
      <c r="P298" s="260">
        <f t="shared" si="127"/>
        <v>0</v>
      </c>
      <c r="Q298" s="233"/>
      <c r="R298" s="233"/>
      <c r="S298" s="233">
        <v>7.99</v>
      </c>
      <c r="T298" s="260">
        <f t="shared" si="128"/>
        <v>7.99</v>
      </c>
      <c r="U298" s="233"/>
      <c r="V298" s="233"/>
      <c r="W298" s="233"/>
      <c r="X298" s="233">
        <f t="shared" si="149"/>
        <v>0</v>
      </c>
      <c r="Y298" s="233"/>
      <c r="Z298" s="233"/>
      <c r="AA298" s="233"/>
      <c r="AB298" s="233">
        <f t="shared" si="150"/>
        <v>0</v>
      </c>
      <c r="AC298" s="233">
        <f t="shared" si="152"/>
        <v>7.99</v>
      </c>
      <c r="AD298" s="233"/>
      <c r="AE298" s="233"/>
      <c r="AF298" s="233"/>
      <c r="AG298" s="233">
        <f t="shared" si="153"/>
        <v>0</v>
      </c>
      <c r="AH298" s="233"/>
      <c r="AI298" s="233"/>
      <c r="AJ298" s="233"/>
      <c r="AK298" s="233">
        <f t="shared" si="154"/>
        <v>0</v>
      </c>
      <c r="AL298" s="233"/>
      <c r="AM298" s="233"/>
      <c r="AN298" s="233"/>
      <c r="AO298" s="233">
        <f t="shared" si="131"/>
        <v>0</v>
      </c>
      <c r="AP298" s="233"/>
      <c r="AQ298" s="233"/>
      <c r="AR298" s="233"/>
      <c r="AS298" s="339">
        <f t="shared" si="132"/>
        <v>0</v>
      </c>
      <c r="AT298" s="233"/>
      <c r="AU298" s="233"/>
      <c r="AV298" s="233"/>
      <c r="AW298" s="260">
        <f t="shared" si="133"/>
        <v>0</v>
      </c>
      <c r="AX298" s="235" t="s">
        <v>141</v>
      </c>
      <c r="AY298" s="236" t="s">
        <v>70</v>
      </c>
      <c r="AZ298" s="236" t="s">
        <v>71</v>
      </c>
      <c r="BA298" s="229" t="s">
        <v>72</v>
      </c>
      <c r="BB298" s="231">
        <v>0</v>
      </c>
      <c r="BC298" s="231">
        <v>3</v>
      </c>
      <c r="BD298" s="237" t="str">
        <f t="shared" si="134"/>
        <v>Muy Ondulado (Pendientes naturales del terreno entre 15 y 25%)</v>
      </c>
      <c r="BE298" s="231">
        <v>1</v>
      </c>
      <c r="BF298" s="237" t="str">
        <f>VLOOKUP(BE298,'Códigos 2'!$A$1:$B$12,2,FALSE)</f>
        <v xml:space="preserve"> Carpeta Asfáltica (CA)</v>
      </c>
      <c r="BG298" s="238">
        <v>3</v>
      </c>
      <c r="BH298" s="239">
        <v>10.5</v>
      </c>
      <c r="BI298" s="231">
        <v>1</v>
      </c>
      <c r="BJ298" s="231" t="str">
        <f t="shared" si="135"/>
        <v>Pavimentado</v>
      </c>
      <c r="BK298" s="240">
        <v>1.7</v>
      </c>
      <c r="BL298" s="231">
        <v>80</v>
      </c>
      <c r="BM298" s="231"/>
      <c r="BN298" s="231">
        <v>4</v>
      </c>
      <c r="BO298" s="237" t="str">
        <f t="shared" si="136"/>
        <v>Alineamiento con algunas curvas que exigen una reducción significativa en la velocidad promedio de circulación.</v>
      </c>
      <c r="BP298" s="231">
        <v>2</v>
      </c>
      <c r="BQ298" s="237" t="str">
        <f t="shared" si="137"/>
        <v>Pendientes sostenidas entre 5 y 8% sobre una buena parte del tramo, condición que afecta en forma marcada la velocidad de recorrido y, cuando hay bastante tránsito, provoca frecuentes colas de vehículos detrás de los vehículos pesados.</v>
      </c>
      <c r="BR298" s="231">
        <v>1</v>
      </c>
      <c r="BS298" s="231">
        <v>4</v>
      </c>
      <c r="BT298" s="237" t="str">
        <f t="shared" si="145"/>
        <v>Superficie generalmente firme y utilizable en todo tiempo, pero con algunos tramos cortos en que el ancho inicial ha sido reducido por erosión u otras causas.</v>
      </c>
      <c r="BU298" s="231">
        <v>4</v>
      </c>
      <c r="BV298" s="237" t="str">
        <f t="shared" si="138"/>
        <v>El señalamiento es bastante completo, faltando solamente algunas señales de guía para los usuarios que no conocen la ruta.</v>
      </c>
      <c r="BW298" s="231">
        <v>5</v>
      </c>
      <c r="BX298" s="237" t="str">
        <f t="shared" si="139"/>
        <v>Todas las alcantarillas y cunetas están bastante limpias y funcionan debidamente.</v>
      </c>
      <c r="BY298" s="231">
        <v>2</v>
      </c>
      <c r="BZ298" s="237" t="str">
        <f t="shared" si="140"/>
        <v>Superficie muy irregular o con baches extensos y frecuentes (o material suelto, en caso de superficies no pavimentadas).</v>
      </c>
      <c r="CA298" s="231">
        <v>4</v>
      </c>
      <c r="CB298" s="237" t="str">
        <f t="shared" si="141"/>
        <v>Existen huellas o corrugaciones que se derivan por debajo de la superficie de ruedo, pero que son aisladas y de poca extensión.</v>
      </c>
      <c r="CC298" s="231">
        <f t="shared" si="155"/>
        <v>0</v>
      </c>
      <c r="CD298" s="229" t="s">
        <v>142</v>
      </c>
      <c r="CE298" s="229"/>
      <c r="CF298" s="270" t="s">
        <v>143</v>
      </c>
    </row>
    <row r="299" spans="1:84" ht="69.95" customHeight="1" thickBot="1" x14ac:dyDescent="0.2">
      <c r="A299" s="217">
        <v>9</v>
      </c>
      <c r="B299" s="269">
        <v>20032</v>
      </c>
      <c r="C299" s="231">
        <v>3</v>
      </c>
      <c r="D299" s="231">
        <v>2</v>
      </c>
      <c r="E299" s="232">
        <v>6</v>
      </c>
      <c r="F299" s="231"/>
      <c r="G299" s="231">
        <v>1</v>
      </c>
      <c r="H299" s="230" t="str">
        <f t="shared" si="144"/>
        <v>Primaria</v>
      </c>
      <c r="I299" s="230">
        <v>1</v>
      </c>
      <c r="J299" s="229" t="str">
        <f t="shared" si="125"/>
        <v>Red de Alta Capacidad</v>
      </c>
      <c r="K299" s="260">
        <f t="shared" si="126"/>
        <v>5.27</v>
      </c>
      <c r="L299" s="234">
        <f t="shared" si="151"/>
        <v>37.594999999999999</v>
      </c>
      <c r="M299" s="233"/>
      <c r="N299" s="233"/>
      <c r="O299" s="233"/>
      <c r="P299" s="260">
        <f t="shared" si="127"/>
        <v>0</v>
      </c>
      <c r="Q299" s="233"/>
      <c r="R299" s="233"/>
      <c r="S299" s="233">
        <v>5.27</v>
      </c>
      <c r="T299" s="260">
        <f t="shared" si="128"/>
        <v>5.27</v>
      </c>
      <c r="U299" s="233"/>
      <c r="V299" s="233"/>
      <c r="W299" s="233"/>
      <c r="X299" s="233">
        <f t="shared" si="149"/>
        <v>0</v>
      </c>
      <c r="Y299" s="233"/>
      <c r="Z299" s="233"/>
      <c r="AA299" s="233"/>
      <c r="AB299" s="233">
        <f t="shared" si="150"/>
        <v>0</v>
      </c>
      <c r="AC299" s="233">
        <f t="shared" si="152"/>
        <v>5.27</v>
      </c>
      <c r="AD299" s="233"/>
      <c r="AE299" s="233"/>
      <c r="AF299" s="233"/>
      <c r="AG299" s="233">
        <f t="shared" si="153"/>
        <v>0</v>
      </c>
      <c r="AH299" s="233"/>
      <c r="AI299" s="233"/>
      <c r="AJ299" s="233"/>
      <c r="AK299" s="233">
        <f t="shared" si="154"/>
        <v>0</v>
      </c>
      <c r="AL299" s="233"/>
      <c r="AM299" s="233"/>
      <c r="AN299" s="233"/>
      <c r="AO299" s="233">
        <f t="shared" si="131"/>
        <v>0</v>
      </c>
      <c r="AP299" s="233"/>
      <c r="AQ299" s="233"/>
      <c r="AR299" s="233"/>
      <c r="AS299" s="339">
        <f t="shared" si="132"/>
        <v>0</v>
      </c>
      <c r="AT299" s="233"/>
      <c r="AU299" s="233"/>
      <c r="AV299" s="233"/>
      <c r="AW299" s="260">
        <f t="shared" si="133"/>
        <v>0</v>
      </c>
      <c r="AX299" s="235" t="s">
        <v>144</v>
      </c>
      <c r="AY299" s="236" t="s">
        <v>70</v>
      </c>
      <c r="AZ299" s="236" t="s">
        <v>71</v>
      </c>
      <c r="BA299" s="229" t="s">
        <v>72</v>
      </c>
      <c r="BB299" s="231">
        <v>0</v>
      </c>
      <c r="BC299" s="231">
        <v>3</v>
      </c>
      <c r="BD299" s="237" t="str">
        <f t="shared" si="134"/>
        <v>Muy Ondulado (Pendientes naturales del terreno entre 15 y 25%)</v>
      </c>
      <c r="BE299" s="231">
        <v>1</v>
      </c>
      <c r="BF299" s="237" t="str">
        <f>VLOOKUP(BE299,'Códigos 2'!$A$1:$B$12,2,FALSE)</f>
        <v xml:space="preserve"> Carpeta Asfáltica (CA)</v>
      </c>
      <c r="BG299" s="238">
        <v>2</v>
      </c>
      <c r="BH299" s="239">
        <v>9.6999999999999993</v>
      </c>
      <c r="BI299" s="231">
        <v>1</v>
      </c>
      <c r="BJ299" s="231" t="str">
        <f t="shared" si="135"/>
        <v>Pavimentado</v>
      </c>
      <c r="BK299" s="240">
        <v>1</v>
      </c>
      <c r="BL299" s="231">
        <v>80</v>
      </c>
      <c r="BM299" s="231"/>
      <c r="BN299" s="231">
        <v>4</v>
      </c>
      <c r="BO299" s="237" t="str">
        <f t="shared" si="136"/>
        <v>Alineamiento con algunas curvas que exigen una reducción significativa en la velocidad promedio de circulación.</v>
      </c>
      <c r="BP299" s="231">
        <v>2</v>
      </c>
      <c r="BQ299" s="237" t="str">
        <f t="shared" si="137"/>
        <v>Pendientes sostenidas entre 5 y 8% sobre una buena parte del tramo, condición que afecta en forma marcada la velocidad de recorrido y, cuando hay bastante tránsito, provoca frecuentes colas de vehículos detrás de los vehículos pesados.</v>
      </c>
      <c r="BR299" s="231">
        <v>2</v>
      </c>
      <c r="BS299" s="231">
        <v>4</v>
      </c>
      <c r="BT299" s="237" t="str">
        <f t="shared" si="145"/>
        <v>Superficie generalmente firme y utilizable en todo tiempo, pero con algunos tramos cortos en que el ancho inicial ha sido reducido por erosión u otras causas.</v>
      </c>
      <c r="BU299" s="231">
        <v>5</v>
      </c>
      <c r="BV299" s="237" t="str">
        <f t="shared" si="138"/>
        <v xml:space="preserve">Las señales son completamente adecuadas en número y ubicación, </v>
      </c>
      <c r="BW299" s="231">
        <v>5</v>
      </c>
      <c r="BX299" s="237" t="str">
        <f t="shared" si="139"/>
        <v>Todas las alcantarillas y cunetas están bastante limpias y funcionan debidamente.</v>
      </c>
      <c r="BY299" s="231">
        <v>1</v>
      </c>
      <c r="BZ299" s="237" t="str">
        <f t="shared" si="140"/>
        <v>Superficie muy deteriorada o irregular (o material suelto), hasta tal grado, en casi todo el tramo.</v>
      </c>
      <c r="CA299" s="231">
        <v>3</v>
      </c>
      <c r="CB299" s="237" t="str">
        <f t="shared" si="141"/>
        <v>Existen deformaciones u otras fallas de consideración sobre una buena parte de la subsección y, aunque no son extensas todavía, parece que siguen extendiéndose.</v>
      </c>
      <c r="CC299" s="231">
        <f t="shared" si="155"/>
        <v>0</v>
      </c>
      <c r="CD299" s="229" t="s">
        <v>145</v>
      </c>
      <c r="CE299" s="229" t="s">
        <v>86</v>
      </c>
      <c r="CF299" s="270" t="s">
        <v>146</v>
      </c>
    </row>
    <row r="300" spans="1:84" ht="69.95" customHeight="1" thickBot="1" x14ac:dyDescent="0.2">
      <c r="A300" s="217">
        <v>10</v>
      </c>
      <c r="B300" s="269">
        <v>20040</v>
      </c>
      <c r="C300" s="231">
        <v>3</v>
      </c>
      <c r="D300" s="231">
        <v>2</v>
      </c>
      <c r="E300" s="232">
        <v>7</v>
      </c>
      <c r="F300" s="231"/>
      <c r="G300" s="231">
        <v>1</v>
      </c>
      <c r="H300" s="230" t="str">
        <f t="shared" si="144"/>
        <v>Primaria</v>
      </c>
      <c r="I300" s="230">
        <v>1</v>
      </c>
      <c r="J300" s="229" t="str">
        <f t="shared" si="125"/>
        <v>Red de Alta Capacidad</v>
      </c>
      <c r="K300" s="260">
        <f t="shared" si="126"/>
        <v>4.3650000000000002</v>
      </c>
      <c r="L300" s="234">
        <f t="shared" si="151"/>
        <v>41.96</v>
      </c>
      <c r="M300" s="233"/>
      <c r="N300" s="233"/>
      <c r="O300" s="233"/>
      <c r="P300" s="260">
        <f t="shared" si="127"/>
        <v>0</v>
      </c>
      <c r="Q300" s="233">
        <v>1.4</v>
      </c>
      <c r="R300" s="233"/>
      <c r="S300" s="233">
        <v>2.9649999999999999</v>
      </c>
      <c r="T300" s="260">
        <f t="shared" si="128"/>
        <v>4.3650000000000002</v>
      </c>
      <c r="U300" s="233"/>
      <c r="V300" s="233"/>
      <c r="W300" s="233"/>
      <c r="X300" s="233">
        <f t="shared" si="149"/>
        <v>0</v>
      </c>
      <c r="Y300" s="233"/>
      <c r="Z300" s="233"/>
      <c r="AA300" s="233"/>
      <c r="AB300" s="233">
        <f t="shared" si="150"/>
        <v>0</v>
      </c>
      <c r="AC300" s="233">
        <f t="shared" si="152"/>
        <v>4.3650000000000002</v>
      </c>
      <c r="AD300" s="233"/>
      <c r="AE300" s="233"/>
      <c r="AF300" s="233"/>
      <c r="AG300" s="233">
        <f t="shared" si="153"/>
        <v>0</v>
      </c>
      <c r="AH300" s="233"/>
      <c r="AI300" s="233"/>
      <c r="AJ300" s="233"/>
      <c r="AK300" s="233">
        <f t="shared" si="154"/>
        <v>0</v>
      </c>
      <c r="AL300" s="233"/>
      <c r="AM300" s="233"/>
      <c r="AN300" s="233"/>
      <c r="AO300" s="233">
        <f t="shared" si="131"/>
        <v>0</v>
      </c>
      <c r="AP300" s="233"/>
      <c r="AQ300" s="233"/>
      <c r="AR300" s="233"/>
      <c r="AS300" s="339">
        <f t="shared" si="132"/>
        <v>0</v>
      </c>
      <c r="AT300" s="233"/>
      <c r="AU300" s="233"/>
      <c r="AV300" s="233"/>
      <c r="AW300" s="260">
        <f t="shared" si="133"/>
        <v>0</v>
      </c>
      <c r="AX300" s="235" t="s">
        <v>140</v>
      </c>
      <c r="AY300" s="236" t="s">
        <v>70</v>
      </c>
      <c r="AZ300" s="236" t="s">
        <v>71</v>
      </c>
      <c r="BA300" s="229" t="s">
        <v>72</v>
      </c>
      <c r="BB300" s="231">
        <v>0</v>
      </c>
      <c r="BC300" s="231">
        <v>3</v>
      </c>
      <c r="BD300" s="237" t="str">
        <f t="shared" si="134"/>
        <v>Muy Ondulado (Pendientes naturales del terreno entre 15 y 25%)</v>
      </c>
      <c r="BE300" s="231">
        <v>1</v>
      </c>
      <c r="BF300" s="237" t="str">
        <f>VLOOKUP(BE300,'Códigos 2'!$A$1:$B$12,2,FALSE)</f>
        <v xml:space="preserve"> Carpeta Asfáltica (CA)</v>
      </c>
      <c r="BG300" s="238">
        <v>3</v>
      </c>
      <c r="BH300" s="239">
        <v>10.1</v>
      </c>
      <c r="BI300" s="231">
        <v>1</v>
      </c>
      <c r="BJ300" s="231" t="str">
        <f t="shared" si="135"/>
        <v>Pavimentado</v>
      </c>
      <c r="BK300" s="240">
        <v>1</v>
      </c>
      <c r="BL300" s="231">
        <v>80</v>
      </c>
      <c r="BM300" s="231">
        <v>18742</v>
      </c>
      <c r="BN300" s="231">
        <v>4</v>
      </c>
      <c r="BO300" s="237" t="str">
        <f t="shared" si="136"/>
        <v>Alineamiento con algunas curvas que exigen una reducción significativa en la velocidad promedio de circulación.</v>
      </c>
      <c r="BP300" s="231">
        <v>2</v>
      </c>
      <c r="BQ300" s="237" t="str">
        <f t="shared" si="137"/>
        <v>Pendientes sostenidas entre 5 y 8% sobre una buena parte del tramo, condición que afecta en forma marcada la velocidad de recorrido y, cuando hay bastante tránsito, provoca frecuentes colas de vehículos detrás de los vehículos pesados.</v>
      </c>
      <c r="BR300" s="231">
        <v>2</v>
      </c>
      <c r="BS300" s="231">
        <v>4</v>
      </c>
      <c r="BT300" s="237" t="str">
        <f t="shared" si="145"/>
        <v>Superficie generalmente firme y utilizable en todo tiempo, pero con algunos tramos cortos en que el ancho inicial ha sido reducido por erosión u otras causas.</v>
      </c>
      <c r="BU300" s="231">
        <v>5</v>
      </c>
      <c r="BV300" s="237" t="str">
        <f t="shared" si="138"/>
        <v xml:space="preserve">Las señales son completamente adecuadas en número y ubicación, </v>
      </c>
      <c r="BW300" s="231">
        <v>5</v>
      </c>
      <c r="BX300" s="237" t="str">
        <f t="shared" si="139"/>
        <v>Todas las alcantarillas y cunetas están bastante limpias y funcionan debidamente.</v>
      </c>
      <c r="BY300" s="231">
        <v>1</v>
      </c>
      <c r="BZ300" s="237" t="str">
        <f t="shared" si="140"/>
        <v>Superficie muy deteriorada o irregular (o material suelto), hasta tal grado, en casi todo el tramo.</v>
      </c>
      <c r="CA300" s="231">
        <v>3</v>
      </c>
      <c r="CB300" s="237" t="str">
        <f t="shared" si="141"/>
        <v>Existen deformaciones u otras fallas de consideración sobre una buena parte de la subsección y, aunque no son extensas todavía, parece que siguen extendiéndose.</v>
      </c>
      <c r="CC300" s="231">
        <f t="shared" si="155"/>
        <v>29.860222950000001</v>
      </c>
      <c r="CD300" s="229"/>
      <c r="CE300" s="229"/>
      <c r="CF300" s="270"/>
    </row>
    <row r="301" spans="1:84" ht="69.95" customHeight="1" thickBot="1" x14ac:dyDescent="0.2">
      <c r="A301" s="217">
        <v>11</v>
      </c>
      <c r="B301" s="269">
        <v>20050</v>
      </c>
      <c r="C301" s="231">
        <v>3</v>
      </c>
      <c r="D301" s="231">
        <v>2</v>
      </c>
      <c r="E301" s="232">
        <v>2</v>
      </c>
      <c r="F301" s="231"/>
      <c r="G301" s="231">
        <v>1</v>
      </c>
      <c r="H301" s="230" t="str">
        <f t="shared" si="144"/>
        <v>Primaria</v>
      </c>
      <c r="I301" s="230">
        <v>1</v>
      </c>
      <c r="J301" s="229" t="str">
        <f t="shared" si="125"/>
        <v>Red de Alta Capacidad</v>
      </c>
      <c r="K301" s="260">
        <f t="shared" si="126"/>
        <v>4.5650000000000004</v>
      </c>
      <c r="L301" s="234">
        <f t="shared" si="151"/>
        <v>46.524999999999999</v>
      </c>
      <c r="M301" s="233"/>
      <c r="N301" s="233"/>
      <c r="O301" s="233"/>
      <c r="P301" s="260">
        <f t="shared" si="127"/>
        <v>0</v>
      </c>
      <c r="Q301" s="233">
        <v>2.85</v>
      </c>
      <c r="R301" s="233">
        <v>1.7150000000000001</v>
      </c>
      <c r="S301" s="233"/>
      <c r="T301" s="260">
        <f t="shared" si="128"/>
        <v>4.5650000000000004</v>
      </c>
      <c r="U301" s="233"/>
      <c r="V301" s="233"/>
      <c r="W301" s="233"/>
      <c r="X301" s="233">
        <f t="shared" si="149"/>
        <v>0</v>
      </c>
      <c r="Y301" s="233"/>
      <c r="Z301" s="233"/>
      <c r="AA301" s="233"/>
      <c r="AB301" s="233">
        <f t="shared" si="150"/>
        <v>0</v>
      </c>
      <c r="AC301" s="233">
        <f t="shared" si="152"/>
        <v>4.5650000000000004</v>
      </c>
      <c r="AD301" s="233"/>
      <c r="AE301" s="233"/>
      <c r="AF301" s="233"/>
      <c r="AG301" s="233">
        <f t="shared" si="153"/>
        <v>0</v>
      </c>
      <c r="AH301" s="233"/>
      <c r="AI301" s="233"/>
      <c r="AJ301" s="233"/>
      <c r="AK301" s="233">
        <f t="shared" si="154"/>
        <v>0</v>
      </c>
      <c r="AL301" s="233"/>
      <c r="AM301" s="233"/>
      <c r="AN301" s="233"/>
      <c r="AO301" s="233">
        <f t="shared" si="131"/>
        <v>0</v>
      </c>
      <c r="AP301" s="233"/>
      <c r="AQ301" s="233"/>
      <c r="AR301" s="233"/>
      <c r="AS301" s="339">
        <f t="shared" si="132"/>
        <v>0</v>
      </c>
      <c r="AT301" s="233"/>
      <c r="AU301" s="233"/>
      <c r="AV301" s="233"/>
      <c r="AW301" s="260">
        <f t="shared" si="133"/>
        <v>0</v>
      </c>
      <c r="AX301" s="235" t="s">
        <v>84</v>
      </c>
      <c r="AY301" s="236" t="s">
        <v>70</v>
      </c>
      <c r="AZ301" s="236" t="s">
        <v>71</v>
      </c>
      <c r="BA301" s="229" t="s">
        <v>72</v>
      </c>
      <c r="BB301" s="231">
        <v>0</v>
      </c>
      <c r="BC301" s="231">
        <v>3</v>
      </c>
      <c r="BD301" s="237" t="str">
        <f t="shared" si="134"/>
        <v>Muy Ondulado (Pendientes naturales del terreno entre 15 y 25%)</v>
      </c>
      <c r="BE301" s="231">
        <v>1</v>
      </c>
      <c r="BF301" s="237" t="str">
        <f>VLOOKUP(BE301,'Códigos 2'!$A$1:$B$12,2,FALSE)</f>
        <v xml:space="preserve"> Carpeta Asfáltica (CA)</v>
      </c>
      <c r="BG301" s="238">
        <v>3</v>
      </c>
      <c r="BH301" s="239">
        <v>10.7</v>
      </c>
      <c r="BI301" s="231">
        <v>1</v>
      </c>
      <c r="BJ301" s="231" t="str">
        <f t="shared" si="135"/>
        <v>Pavimentado</v>
      </c>
      <c r="BK301" s="240">
        <v>1.2</v>
      </c>
      <c r="BL301" s="231">
        <v>80</v>
      </c>
      <c r="BM301" s="231"/>
      <c r="BN301" s="231">
        <v>4</v>
      </c>
      <c r="BO301" s="237" t="str">
        <f t="shared" si="136"/>
        <v>Alineamiento con algunas curvas que exigen una reducción significativa en la velocidad promedio de circulación.</v>
      </c>
      <c r="BP301" s="231">
        <v>2</v>
      </c>
      <c r="BQ301" s="237" t="str">
        <f t="shared" si="137"/>
        <v>Pendientes sostenidas entre 5 y 8% sobre una buena parte del tramo, condición que afecta en forma marcada la velocidad de recorrido y, cuando hay bastante tránsito, provoca frecuentes colas de vehículos detrás de los vehículos pesados.</v>
      </c>
      <c r="BR301" s="231">
        <v>2</v>
      </c>
      <c r="BS301" s="231">
        <v>4</v>
      </c>
      <c r="BT301" s="237" t="str">
        <f t="shared" si="145"/>
        <v>Superficie generalmente firme y utilizable en todo tiempo, pero con algunos tramos cortos en que el ancho inicial ha sido reducido por erosión u otras causas.</v>
      </c>
      <c r="BU301" s="231">
        <v>4</v>
      </c>
      <c r="BV301" s="237" t="str">
        <f t="shared" si="138"/>
        <v>El señalamiento es bastante completo, faltando solamente algunas señales de guía para los usuarios que no conocen la ruta.</v>
      </c>
      <c r="BW301" s="231">
        <v>5</v>
      </c>
      <c r="BX301" s="237" t="str">
        <f t="shared" si="139"/>
        <v>Todas las alcantarillas y cunetas están bastante limpias y funcionan debidamente.</v>
      </c>
      <c r="BY301" s="231">
        <v>4</v>
      </c>
      <c r="BZ301" s="237" t="str">
        <f t="shared" si="140"/>
        <v>Superficie generalmente lisa, pero con unas pequeñas corrugaciones u otras irregularidades aisladas, o con baches pequeños superficiales.</v>
      </c>
      <c r="CA301" s="231">
        <v>4</v>
      </c>
      <c r="CB301" s="237" t="str">
        <f t="shared" si="141"/>
        <v>Existen huellas o corrugaciones que se derivan por debajo de la superficie de ruedo, pero que son aisladas y de poca extensión.</v>
      </c>
      <c r="CC301" s="231">
        <f t="shared" si="155"/>
        <v>0</v>
      </c>
      <c r="CD301" s="229" t="s">
        <v>85</v>
      </c>
      <c r="CE301" s="229" t="s">
        <v>86</v>
      </c>
      <c r="CF301" s="270" t="s">
        <v>87</v>
      </c>
    </row>
    <row r="302" spans="1:84" ht="69.95" customHeight="1" thickBot="1" x14ac:dyDescent="0.2">
      <c r="A302" s="217">
        <v>12</v>
      </c>
      <c r="B302" s="269">
        <v>20060</v>
      </c>
      <c r="C302" s="231">
        <v>3</v>
      </c>
      <c r="D302" s="231">
        <v>2</v>
      </c>
      <c r="E302" s="232">
        <v>2</v>
      </c>
      <c r="F302" s="231"/>
      <c r="G302" s="231">
        <v>1</v>
      </c>
      <c r="H302" s="230" t="str">
        <f t="shared" si="144"/>
        <v>Primaria</v>
      </c>
      <c r="I302" s="230">
        <v>1</v>
      </c>
      <c r="J302" s="229" t="str">
        <f t="shared" si="125"/>
        <v>Red de Alta Capacidad</v>
      </c>
      <c r="K302" s="260">
        <f t="shared" si="126"/>
        <v>18.664999999999999</v>
      </c>
      <c r="L302" s="234">
        <f t="shared" si="151"/>
        <v>65.19</v>
      </c>
      <c r="M302" s="233"/>
      <c r="N302" s="233"/>
      <c r="O302" s="233"/>
      <c r="P302" s="260">
        <f t="shared" si="127"/>
        <v>0</v>
      </c>
      <c r="Q302" s="233">
        <v>2.6150000000000002</v>
      </c>
      <c r="R302" s="233">
        <v>13.715</v>
      </c>
      <c r="S302" s="233">
        <v>2.335</v>
      </c>
      <c r="T302" s="260">
        <f t="shared" si="128"/>
        <v>18.664999999999999</v>
      </c>
      <c r="U302" s="233"/>
      <c r="V302" s="233"/>
      <c r="W302" s="233"/>
      <c r="X302" s="233">
        <f t="shared" si="149"/>
        <v>0</v>
      </c>
      <c r="Y302" s="233"/>
      <c r="Z302" s="233"/>
      <c r="AA302" s="233"/>
      <c r="AB302" s="233">
        <f t="shared" si="150"/>
        <v>0</v>
      </c>
      <c r="AC302" s="233">
        <f t="shared" si="152"/>
        <v>18.664999999999999</v>
      </c>
      <c r="AD302" s="233"/>
      <c r="AE302" s="233"/>
      <c r="AF302" s="233"/>
      <c r="AG302" s="233">
        <f t="shared" si="153"/>
        <v>0</v>
      </c>
      <c r="AH302" s="233"/>
      <c r="AI302" s="233"/>
      <c r="AJ302" s="233"/>
      <c r="AK302" s="233">
        <f t="shared" si="154"/>
        <v>0</v>
      </c>
      <c r="AL302" s="233"/>
      <c r="AM302" s="233"/>
      <c r="AN302" s="233"/>
      <c r="AO302" s="233">
        <f t="shared" si="131"/>
        <v>0</v>
      </c>
      <c r="AP302" s="233"/>
      <c r="AQ302" s="233"/>
      <c r="AR302" s="233"/>
      <c r="AS302" s="339">
        <f t="shared" si="132"/>
        <v>0</v>
      </c>
      <c r="AT302" s="233"/>
      <c r="AU302" s="233"/>
      <c r="AV302" s="233"/>
      <c r="AW302" s="260">
        <f t="shared" si="133"/>
        <v>0</v>
      </c>
      <c r="AX302" s="235" t="s">
        <v>88</v>
      </c>
      <c r="AY302" s="236" t="s">
        <v>70</v>
      </c>
      <c r="AZ302" s="236" t="s">
        <v>89</v>
      </c>
      <c r="BA302" s="229" t="s">
        <v>72</v>
      </c>
      <c r="BB302" s="231">
        <v>0</v>
      </c>
      <c r="BC302" s="231">
        <v>4</v>
      </c>
      <c r="BD302" s="237" t="str">
        <f t="shared" si="134"/>
        <v>Montañoso (Pendientes naturales del terreno mayores a 25%)</v>
      </c>
      <c r="BE302" s="231">
        <v>1</v>
      </c>
      <c r="BF302" s="237" t="str">
        <f>VLOOKUP(BE302,'Códigos 2'!$A$1:$B$12,2,FALSE)</f>
        <v xml:space="preserve"> Carpeta Asfáltica (CA)</v>
      </c>
      <c r="BG302" s="238">
        <v>2</v>
      </c>
      <c r="BH302" s="239">
        <v>6.9</v>
      </c>
      <c r="BI302" s="231">
        <v>0</v>
      </c>
      <c r="BJ302" s="231" t="str">
        <f t="shared" si="135"/>
        <v>No existe</v>
      </c>
      <c r="BK302" s="240">
        <v>0</v>
      </c>
      <c r="BL302" s="231">
        <v>60</v>
      </c>
      <c r="BM302" s="231">
        <v>4311</v>
      </c>
      <c r="BN302" s="231">
        <v>3</v>
      </c>
      <c r="BO302" s="237" t="str">
        <f t="shared" si="136"/>
        <v>Alineamiento algo sinuoso, pero con curvas cerradas que son aparentes y consistentes con las gradientes y las demás características del camino y del terreno que se atraviesa.</v>
      </c>
      <c r="BP302" s="231">
        <v>2</v>
      </c>
      <c r="BQ302" s="237" t="str">
        <f t="shared" si="137"/>
        <v>Pendientes sostenidas entre 5 y 8% sobre una buena parte del tramo, condición que afecta en forma marcada la velocidad de recorrido y, cuando hay bastante tránsito, provoca frecuentes colas de vehículos detrás de los vehículos pesados.</v>
      </c>
      <c r="BR302" s="231">
        <v>1</v>
      </c>
      <c r="BS302" s="231">
        <v>0</v>
      </c>
      <c r="BT302" s="237" t="b">
        <f t="shared" si="145"/>
        <v>0</v>
      </c>
      <c r="BU302" s="231">
        <v>4</v>
      </c>
      <c r="BV302" s="237" t="str">
        <f t="shared" si="138"/>
        <v>El señalamiento es bastante completo, faltando solamente algunas señales de guía para los usuarios que no conocen la ruta.</v>
      </c>
      <c r="BW302" s="231">
        <v>4</v>
      </c>
      <c r="BX302" s="237" t="str">
        <f t="shared" si="139"/>
        <v>La mayoría de las alcantarillas y cunetas aparentemente funcionan bien, pero existen indicaciones en algunos sitios de que el agua se estanca.</v>
      </c>
      <c r="BY302" s="231">
        <v>3</v>
      </c>
      <c r="BZ302" s="237" t="str">
        <f t="shared" si="140"/>
        <v>Superficie con frecuentes baches o irregularidades .</v>
      </c>
      <c r="CA302" s="231">
        <v>4</v>
      </c>
      <c r="CB302" s="237" t="str">
        <f t="shared" si="141"/>
        <v>Existen huellas o corrugaciones que se derivan por debajo de la superficie de ruedo, pero que son aisladas y de poca extensión.</v>
      </c>
      <c r="CC302" s="231">
        <f t="shared" si="155"/>
        <v>29.369657475</v>
      </c>
      <c r="CD302" s="229" t="s">
        <v>90</v>
      </c>
      <c r="CE302" s="229" t="s">
        <v>86</v>
      </c>
      <c r="CF302" s="270" t="s">
        <v>91</v>
      </c>
    </row>
    <row r="303" spans="1:84" ht="69.95" customHeight="1" thickBot="1" x14ac:dyDescent="0.2">
      <c r="A303" s="333">
        <v>9</v>
      </c>
      <c r="B303" s="269">
        <v>20070</v>
      </c>
      <c r="C303" s="231">
        <v>3</v>
      </c>
      <c r="D303" s="231">
        <v>2</v>
      </c>
      <c r="E303" s="232">
        <v>1</v>
      </c>
      <c r="F303" s="231">
        <v>13</v>
      </c>
      <c r="G303" s="231">
        <v>3</v>
      </c>
      <c r="H303" s="230" t="str">
        <f t="shared" si="144"/>
        <v>Primaria</v>
      </c>
      <c r="I303" s="230">
        <v>2</v>
      </c>
      <c r="J303" s="229" t="str">
        <f t="shared" si="125"/>
        <v>Distribuidores Regionales</v>
      </c>
      <c r="K303" s="260">
        <f t="shared" si="126"/>
        <v>6.1050000000000004</v>
      </c>
      <c r="L303" s="234">
        <f t="shared" si="151"/>
        <v>71.295000000000002</v>
      </c>
      <c r="M303" s="233"/>
      <c r="N303" s="233"/>
      <c r="O303" s="233"/>
      <c r="P303" s="260">
        <f t="shared" si="127"/>
        <v>0</v>
      </c>
      <c r="Q303" s="233">
        <v>6.1050000000000004</v>
      </c>
      <c r="R303" s="233"/>
      <c r="S303" s="233"/>
      <c r="T303" s="260">
        <f t="shared" si="128"/>
        <v>6.1050000000000004</v>
      </c>
      <c r="U303" s="233"/>
      <c r="V303" s="233"/>
      <c r="W303" s="233"/>
      <c r="X303" s="233">
        <f t="shared" si="149"/>
        <v>0</v>
      </c>
      <c r="Y303" s="233"/>
      <c r="Z303" s="233"/>
      <c r="AA303" s="233"/>
      <c r="AB303" s="233">
        <f t="shared" si="150"/>
        <v>0</v>
      </c>
      <c r="AC303" s="233">
        <f t="shared" ref="AC303:AC319" si="156">T303+X303+AB303</f>
        <v>6.1050000000000004</v>
      </c>
      <c r="AD303" s="233"/>
      <c r="AE303" s="233"/>
      <c r="AF303" s="233"/>
      <c r="AG303" s="233">
        <f t="shared" si="153"/>
        <v>0</v>
      </c>
      <c r="AH303" s="233"/>
      <c r="AI303" s="233"/>
      <c r="AJ303" s="233"/>
      <c r="AK303" s="233">
        <f t="shared" si="154"/>
        <v>0</v>
      </c>
      <c r="AL303" s="233"/>
      <c r="AM303" s="233"/>
      <c r="AN303" s="233"/>
      <c r="AO303" s="233">
        <f t="shared" si="131"/>
        <v>0</v>
      </c>
      <c r="AP303" s="233"/>
      <c r="AQ303" s="233"/>
      <c r="AR303" s="233"/>
      <c r="AS303" s="339">
        <f t="shared" si="132"/>
        <v>0</v>
      </c>
      <c r="AT303" s="233"/>
      <c r="AU303" s="233"/>
      <c r="AV303" s="233"/>
      <c r="AW303" s="260">
        <f t="shared" si="133"/>
        <v>0</v>
      </c>
      <c r="AX303" s="235" t="s">
        <v>300</v>
      </c>
      <c r="AY303" s="236" t="s">
        <v>250</v>
      </c>
      <c r="AZ303" s="236" t="s">
        <v>294</v>
      </c>
      <c r="BA303" s="229" t="s">
        <v>301</v>
      </c>
      <c r="BB303" s="231">
        <v>0</v>
      </c>
      <c r="BC303" s="231">
        <v>2</v>
      </c>
      <c r="BD303" s="237" t="str">
        <f t="shared" si="134"/>
        <v>Algo Ondulado (Pendientes naturales del terreno entre 6 y 14%)</v>
      </c>
      <c r="BE303" s="231">
        <v>1</v>
      </c>
      <c r="BF303" s="237" t="str">
        <f>VLOOKUP(BE303,'Códigos 2'!$A$1:$B$12,2,FALSE)</f>
        <v xml:space="preserve"> Carpeta Asfáltica (CA)</v>
      </c>
      <c r="BG303" s="238">
        <v>2</v>
      </c>
      <c r="BH303" s="239">
        <v>6</v>
      </c>
      <c r="BI303" s="231">
        <v>0</v>
      </c>
      <c r="BJ303" s="231" t="str">
        <f t="shared" si="135"/>
        <v>No existe</v>
      </c>
      <c r="BK303" s="240">
        <v>0</v>
      </c>
      <c r="BL303" s="231">
        <v>60</v>
      </c>
      <c r="BM303" s="231"/>
      <c r="BN303" s="231">
        <v>4</v>
      </c>
      <c r="BO303" s="237" t="str">
        <f t="shared" si="136"/>
        <v>Alineamiento con algunas curvas que exigen una reducción significativa en la velocidad promedio de circulación.</v>
      </c>
      <c r="BP303" s="231">
        <v>3</v>
      </c>
      <c r="BQ303" s="237" t="str">
        <f t="shared" si="137"/>
        <v>Pendientes generalmente entre 3 y 6%, pero con una rasante ondulada y, consecuentemente, con tramos cortos de subida fuerte.</v>
      </c>
      <c r="BR303" s="231">
        <v>2</v>
      </c>
      <c r="BS303" s="231">
        <v>0</v>
      </c>
      <c r="BT303" s="237" t="b">
        <f t="shared" si="145"/>
        <v>0</v>
      </c>
      <c r="BU303" s="231">
        <v>5</v>
      </c>
      <c r="BV303" s="237" t="str">
        <f t="shared" si="138"/>
        <v xml:space="preserve">Las señales son completamente adecuadas en número y ubicación, </v>
      </c>
      <c r="BW303" s="231">
        <v>4</v>
      </c>
      <c r="BX303" s="237" t="str">
        <f t="shared" si="139"/>
        <v>La mayoría de las alcantarillas y cunetas aparentemente funcionan bien, pero existen indicaciones en algunos sitios de que el agua se estanca.</v>
      </c>
      <c r="BY303" s="231">
        <v>5</v>
      </c>
      <c r="BZ303" s="237" t="str">
        <f t="shared" si="140"/>
        <v>Superficie lisa, sin baches ni irregularidades notables.</v>
      </c>
      <c r="CA303" s="231">
        <v>5</v>
      </c>
      <c r="CB303" s="237" t="str">
        <f t="shared" si="141"/>
        <v>No existen evidencias de fallas en la estructura del pavimento, con la posible excepción de algunas en la superficie de ruedo.</v>
      </c>
      <c r="CC303" s="231">
        <f t="shared" si="155"/>
        <v>0</v>
      </c>
      <c r="CD303" s="229" t="s">
        <v>302</v>
      </c>
      <c r="CE303" s="229" t="s">
        <v>135</v>
      </c>
      <c r="CF303" s="270" t="s">
        <v>303</v>
      </c>
    </row>
    <row r="304" spans="1:84" ht="69.95" customHeight="1" thickBot="1" x14ac:dyDescent="0.2">
      <c r="A304" s="333">
        <v>10</v>
      </c>
      <c r="B304" s="269">
        <v>20081</v>
      </c>
      <c r="C304" s="231">
        <v>3</v>
      </c>
      <c r="D304" s="231">
        <v>2</v>
      </c>
      <c r="E304" s="232">
        <v>1</v>
      </c>
      <c r="F304" s="231">
        <v>13</v>
      </c>
      <c r="G304" s="231">
        <v>3</v>
      </c>
      <c r="H304" s="230" t="str">
        <f t="shared" si="144"/>
        <v>Primaria</v>
      </c>
      <c r="I304" s="230">
        <v>2</v>
      </c>
      <c r="J304" s="229" t="str">
        <f t="shared" si="125"/>
        <v>Distribuidores Regionales</v>
      </c>
      <c r="K304" s="260">
        <f t="shared" si="126"/>
        <v>3.39</v>
      </c>
      <c r="L304" s="234">
        <f t="shared" si="151"/>
        <v>74.685000000000002</v>
      </c>
      <c r="M304" s="233"/>
      <c r="N304" s="233"/>
      <c r="O304" s="233"/>
      <c r="P304" s="260">
        <f t="shared" si="127"/>
        <v>0</v>
      </c>
      <c r="Q304" s="233">
        <v>3.39</v>
      </c>
      <c r="R304" s="233"/>
      <c r="S304" s="233"/>
      <c r="T304" s="260">
        <f t="shared" si="128"/>
        <v>3.39</v>
      </c>
      <c r="U304" s="233"/>
      <c r="V304" s="233"/>
      <c r="W304" s="233"/>
      <c r="X304" s="233">
        <f t="shared" si="149"/>
        <v>0</v>
      </c>
      <c r="Y304" s="233"/>
      <c r="Z304" s="233"/>
      <c r="AA304" s="233"/>
      <c r="AB304" s="233">
        <f t="shared" si="150"/>
        <v>0</v>
      </c>
      <c r="AC304" s="233">
        <f t="shared" si="156"/>
        <v>3.39</v>
      </c>
      <c r="AD304" s="233"/>
      <c r="AE304" s="233"/>
      <c r="AF304" s="233"/>
      <c r="AG304" s="233">
        <f t="shared" si="153"/>
        <v>0</v>
      </c>
      <c r="AH304" s="233"/>
      <c r="AI304" s="233"/>
      <c r="AJ304" s="233"/>
      <c r="AK304" s="233">
        <f t="shared" si="154"/>
        <v>0</v>
      </c>
      <c r="AL304" s="233"/>
      <c r="AM304" s="233"/>
      <c r="AN304" s="233"/>
      <c r="AO304" s="233">
        <f t="shared" si="131"/>
        <v>0</v>
      </c>
      <c r="AP304" s="233"/>
      <c r="AQ304" s="233"/>
      <c r="AR304" s="233"/>
      <c r="AS304" s="339">
        <f t="shared" si="132"/>
        <v>0</v>
      </c>
      <c r="AT304" s="233"/>
      <c r="AU304" s="233"/>
      <c r="AV304" s="233"/>
      <c r="AW304" s="260">
        <f t="shared" si="133"/>
        <v>0</v>
      </c>
      <c r="AX304" s="235" t="s">
        <v>287</v>
      </c>
      <c r="AY304" s="236" t="s">
        <v>250</v>
      </c>
      <c r="AZ304" s="236" t="s">
        <v>193</v>
      </c>
      <c r="BA304" s="229" t="s">
        <v>288</v>
      </c>
      <c r="BB304" s="231">
        <v>0</v>
      </c>
      <c r="BC304" s="231">
        <v>2</v>
      </c>
      <c r="BD304" s="237" t="str">
        <f t="shared" si="134"/>
        <v>Algo Ondulado (Pendientes naturales del terreno entre 6 y 14%)</v>
      </c>
      <c r="BE304" s="231">
        <v>1</v>
      </c>
      <c r="BF304" s="237" t="str">
        <f>VLOOKUP(BE304,'Códigos 2'!$A$1:$B$12,2,FALSE)</f>
        <v xml:space="preserve"> Carpeta Asfáltica (CA)</v>
      </c>
      <c r="BG304" s="238">
        <v>2</v>
      </c>
      <c r="BH304" s="239">
        <v>6</v>
      </c>
      <c r="BI304" s="231">
        <v>0</v>
      </c>
      <c r="BJ304" s="231" t="str">
        <f t="shared" si="135"/>
        <v>No existe</v>
      </c>
      <c r="BK304" s="240">
        <v>0</v>
      </c>
      <c r="BL304" s="231">
        <v>60</v>
      </c>
      <c r="BM304" s="231"/>
      <c r="BN304" s="231">
        <v>4</v>
      </c>
      <c r="BO304" s="237" t="str">
        <f t="shared" si="136"/>
        <v>Alineamiento con algunas curvas que exigen una reducción significativa en la velocidad promedio de circulación.</v>
      </c>
      <c r="BP304" s="231">
        <v>3</v>
      </c>
      <c r="BQ304" s="237" t="str">
        <f t="shared" si="137"/>
        <v>Pendientes generalmente entre 3 y 6%, pero con una rasante ondulada y, consecuentemente, con tramos cortos de subida fuerte.</v>
      </c>
      <c r="BR304" s="231">
        <v>2</v>
      </c>
      <c r="BS304" s="231">
        <v>5</v>
      </c>
      <c r="BT304" s="237" t="str">
        <f t="shared" si="145"/>
        <v>Superficie de los espaldones firme y regular, y donde se puede utilizar el ancho como fue construido originalmente.</v>
      </c>
      <c r="BU304" s="231">
        <v>5</v>
      </c>
      <c r="BV304" s="237" t="str">
        <f t="shared" si="138"/>
        <v xml:space="preserve">Las señales son completamente adecuadas en número y ubicación, </v>
      </c>
      <c r="BW304" s="231">
        <v>4</v>
      </c>
      <c r="BX304" s="237" t="str">
        <f t="shared" si="139"/>
        <v>La mayoría de las alcantarillas y cunetas aparentemente funcionan bien, pero existen indicaciones en algunos sitios de que el agua se estanca.</v>
      </c>
      <c r="BY304" s="231">
        <v>5</v>
      </c>
      <c r="BZ304" s="237" t="str">
        <f t="shared" si="140"/>
        <v>Superficie lisa, sin baches ni irregularidades notables.</v>
      </c>
      <c r="CA304" s="231">
        <v>5</v>
      </c>
      <c r="CB304" s="237" t="str">
        <f t="shared" si="141"/>
        <v>No existen evidencias de fallas en la estructura del pavimento, con la posible excepción de algunas en la superficie de ruedo.</v>
      </c>
      <c r="CC304" s="231">
        <f t="shared" si="155"/>
        <v>0</v>
      </c>
      <c r="CD304" s="229" t="s">
        <v>289</v>
      </c>
      <c r="CE304" s="229" t="s">
        <v>135</v>
      </c>
      <c r="CF304" s="270" t="s">
        <v>290</v>
      </c>
    </row>
    <row r="305" spans="1:84" ht="69.95" customHeight="1" thickBot="1" x14ac:dyDescent="0.2">
      <c r="A305" s="333">
        <v>11</v>
      </c>
      <c r="B305" s="269">
        <v>20082</v>
      </c>
      <c r="C305" s="231">
        <v>3</v>
      </c>
      <c r="D305" s="231">
        <v>2</v>
      </c>
      <c r="E305" s="232">
        <v>1</v>
      </c>
      <c r="F305" s="231">
        <v>13</v>
      </c>
      <c r="G305" s="231">
        <v>3</v>
      </c>
      <c r="H305" s="230" t="str">
        <f t="shared" si="144"/>
        <v>Primaria</v>
      </c>
      <c r="I305" s="230">
        <v>2</v>
      </c>
      <c r="J305" s="229" t="str">
        <f t="shared" si="125"/>
        <v>Distribuidores Regionales</v>
      </c>
      <c r="K305" s="260">
        <f t="shared" si="126"/>
        <v>3.4249999999999998</v>
      </c>
      <c r="L305" s="234">
        <f t="shared" si="151"/>
        <v>78.11</v>
      </c>
      <c r="M305" s="233"/>
      <c r="N305" s="233"/>
      <c r="O305" s="233"/>
      <c r="P305" s="260">
        <f t="shared" si="127"/>
        <v>0</v>
      </c>
      <c r="Q305" s="233">
        <v>3.4249999999999998</v>
      </c>
      <c r="R305" s="233"/>
      <c r="S305" s="233"/>
      <c r="T305" s="260">
        <f t="shared" si="128"/>
        <v>3.4249999999999998</v>
      </c>
      <c r="U305" s="233"/>
      <c r="V305" s="233"/>
      <c r="W305" s="233"/>
      <c r="X305" s="233">
        <f t="shared" si="149"/>
        <v>0</v>
      </c>
      <c r="Y305" s="233"/>
      <c r="Z305" s="233"/>
      <c r="AA305" s="233"/>
      <c r="AB305" s="233">
        <f t="shared" si="150"/>
        <v>0</v>
      </c>
      <c r="AC305" s="233">
        <f t="shared" si="156"/>
        <v>3.4249999999999998</v>
      </c>
      <c r="AD305" s="233"/>
      <c r="AE305" s="233"/>
      <c r="AF305" s="233"/>
      <c r="AG305" s="233">
        <f t="shared" si="153"/>
        <v>0</v>
      </c>
      <c r="AH305" s="233"/>
      <c r="AI305" s="233"/>
      <c r="AJ305" s="233"/>
      <c r="AK305" s="233">
        <f t="shared" si="154"/>
        <v>0</v>
      </c>
      <c r="AL305" s="233"/>
      <c r="AM305" s="233"/>
      <c r="AN305" s="233"/>
      <c r="AO305" s="233">
        <f t="shared" si="131"/>
        <v>0</v>
      </c>
      <c r="AP305" s="233"/>
      <c r="AQ305" s="233"/>
      <c r="AR305" s="233"/>
      <c r="AS305" s="339">
        <f t="shared" si="132"/>
        <v>0</v>
      </c>
      <c r="AT305" s="233"/>
      <c r="AU305" s="233"/>
      <c r="AV305" s="233"/>
      <c r="AW305" s="260">
        <f t="shared" si="133"/>
        <v>0</v>
      </c>
      <c r="AX305" s="235" t="s">
        <v>291</v>
      </c>
      <c r="AY305" s="236" t="s">
        <v>264</v>
      </c>
      <c r="AZ305" s="236" t="s">
        <v>193</v>
      </c>
      <c r="BA305" s="229" t="s">
        <v>292</v>
      </c>
      <c r="BB305" s="231">
        <v>1</v>
      </c>
      <c r="BC305" s="231">
        <v>4</v>
      </c>
      <c r="BD305" s="237" t="str">
        <f t="shared" si="134"/>
        <v>Montañoso (Pendientes naturales del terreno mayores a 25%)</v>
      </c>
      <c r="BE305" s="231">
        <v>1</v>
      </c>
      <c r="BF305" s="237" t="str">
        <f>VLOOKUP(BE305,'Códigos 2'!$A$1:$B$12,2,FALSE)</f>
        <v xml:space="preserve"> Carpeta Asfáltica (CA)</v>
      </c>
      <c r="BG305" s="238">
        <v>2</v>
      </c>
      <c r="BH305" s="239">
        <v>6</v>
      </c>
      <c r="BI305" s="231">
        <v>0</v>
      </c>
      <c r="BJ305" s="231" t="str">
        <f t="shared" si="135"/>
        <v>No existe</v>
      </c>
      <c r="BK305" s="240">
        <v>0</v>
      </c>
      <c r="BL305" s="231">
        <v>45</v>
      </c>
      <c r="BM305" s="231"/>
      <c r="BN305" s="231">
        <v>3</v>
      </c>
      <c r="BO305" s="237" t="str">
        <f t="shared" si="136"/>
        <v>Alineamiento algo sinuoso, pero con curvas cerradas que son aparentes y consistentes con las gradientes y las demás características del camino y del terreno que se atraviesa.</v>
      </c>
      <c r="BP305" s="231">
        <v>1</v>
      </c>
      <c r="BQ305" s="237" t="str">
        <f t="shared" si="137"/>
        <v xml:space="preserve">Pendientes sostenidas en exceso del 7% en casi todo el tramo. </v>
      </c>
      <c r="BR305" s="231">
        <v>2</v>
      </c>
      <c r="BS305" s="231">
        <v>0</v>
      </c>
      <c r="BT305" s="237" t="b">
        <f t="shared" si="145"/>
        <v>0</v>
      </c>
      <c r="BU305" s="231">
        <v>5</v>
      </c>
      <c r="BV305" s="237" t="str">
        <f t="shared" si="138"/>
        <v xml:space="preserve">Las señales son completamente adecuadas en número y ubicación, </v>
      </c>
      <c r="BW305" s="231">
        <v>5</v>
      </c>
      <c r="BX305" s="237" t="str">
        <f t="shared" si="139"/>
        <v>Todas las alcantarillas y cunetas están bastante limpias y funcionan debidamente.</v>
      </c>
      <c r="BY305" s="231">
        <v>5</v>
      </c>
      <c r="BZ305" s="237" t="str">
        <f t="shared" si="140"/>
        <v>Superficie lisa, sin baches ni irregularidades notables.</v>
      </c>
      <c r="CA305" s="231">
        <v>5</v>
      </c>
      <c r="CB305" s="237" t="str">
        <f t="shared" si="141"/>
        <v>No existen evidencias de fallas en la estructura del pavimento, con la posible excepción de algunas en la superficie de ruedo.</v>
      </c>
      <c r="CC305" s="231">
        <f t="shared" si="155"/>
        <v>0</v>
      </c>
      <c r="CD305" s="229"/>
      <c r="CE305" s="229"/>
      <c r="CF305" s="270"/>
    </row>
    <row r="306" spans="1:84" ht="69.95" customHeight="1" thickBot="1" x14ac:dyDescent="0.2">
      <c r="A306" s="333">
        <v>12</v>
      </c>
      <c r="B306" s="269">
        <v>20090</v>
      </c>
      <c r="C306" s="231">
        <v>3</v>
      </c>
      <c r="D306" s="231">
        <v>2</v>
      </c>
      <c r="E306" s="232">
        <v>5</v>
      </c>
      <c r="F306" s="231">
        <v>5</v>
      </c>
      <c r="G306" s="231">
        <v>3</v>
      </c>
      <c r="H306" s="230" t="str">
        <f t="shared" si="144"/>
        <v>Primaria</v>
      </c>
      <c r="I306" s="230">
        <v>2</v>
      </c>
      <c r="J306" s="229" t="str">
        <f t="shared" si="125"/>
        <v>Distribuidores Regionales</v>
      </c>
      <c r="K306" s="260">
        <f t="shared" si="126"/>
        <v>7.1950000000000003</v>
      </c>
      <c r="L306" s="234">
        <f t="shared" si="151"/>
        <v>85.305000000000007</v>
      </c>
      <c r="M306" s="233"/>
      <c r="N306" s="233"/>
      <c r="O306" s="233"/>
      <c r="P306" s="260">
        <f t="shared" si="127"/>
        <v>0</v>
      </c>
      <c r="Q306" s="233">
        <v>4.7</v>
      </c>
      <c r="R306" s="233">
        <v>2.4950000000000001</v>
      </c>
      <c r="S306" s="233"/>
      <c r="T306" s="260">
        <f t="shared" si="128"/>
        <v>7.1950000000000003</v>
      </c>
      <c r="U306" s="233"/>
      <c r="V306" s="233"/>
      <c r="W306" s="233"/>
      <c r="X306" s="233">
        <f t="shared" si="149"/>
        <v>0</v>
      </c>
      <c r="Y306" s="233"/>
      <c r="Z306" s="233"/>
      <c r="AA306" s="233"/>
      <c r="AB306" s="233">
        <f t="shared" si="150"/>
        <v>0</v>
      </c>
      <c r="AC306" s="233">
        <f t="shared" si="156"/>
        <v>7.1950000000000003</v>
      </c>
      <c r="AD306" s="233"/>
      <c r="AE306" s="233"/>
      <c r="AF306" s="233"/>
      <c r="AG306" s="233">
        <f t="shared" si="153"/>
        <v>0</v>
      </c>
      <c r="AH306" s="233"/>
      <c r="AI306" s="233"/>
      <c r="AJ306" s="233"/>
      <c r="AK306" s="233">
        <f t="shared" si="154"/>
        <v>0</v>
      </c>
      <c r="AL306" s="233"/>
      <c r="AM306" s="233"/>
      <c r="AN306" s="233"/>
      <c r="AO306" s="233">
        <f t="shared" si="131"/>
        <v>0</v>
      </c>
      <c r="AP306" s="233"/>
      <c r="AQ306" s="233"/>
      <c r="AR306" s="233"/>
      <c r="AS306" s="339">
        <f t="shared" si="132"/>
        <v>0</v>
      </c>
      <c r="AT306" s="233"/>
      <c r="AU306" s="233"/>
      <c r="AV306" s="233"/>
      <c r="AW306" s="260">
        <f t="shared" si="133"/>
        <v>0</v>
      </c>
      <c r="AX306" s="235" t="s">
        <v>263</v>
      </c>
      <c r="AY306" s="236" t="s">
        <v>264</v>
      </c>
      <c r="AZ306" s="236" t="s">
        <v>193</v>
      </c>
      <c r="BA306" s="229" t="s">
        <v>265</v>
      </c>
      <c r="BB306" s="231">
        <v>0</v>
      </c>
      <c r="BC306" s="231">
        <v>4</v>
      </c>
      <c r="BD306" s="237" t="str">
        <f t="shared" si="134"/>
        <v>Montañoso (Pendientes naturales del terreno mayores a 25%)</v>
      </c>
      <c r="BE306" s="231">
        <v>1</v>
      </c>
      <c r="BF306" s="237" t="str">
        <f>VLOOKUP(BE306,'Códigos 2'!$A$1:$B$12,2,FALSE)</f>
        <v xml:space="preserve"> Carpeta Asfáltica (CA)</v>
      </c>
      <c r="BG306" s="238">
        <v>2</v>
      </c>
      <c r="BH306" s="239">
        <v>6</v>
      </c>
      <c r="BI306" s="231">
        <v>0</v>
      </c>
      <c r="BJ306" s="231" t="str">
        <f t="shared" si="135"/>
        <v>No existe</v>
      </c>
      <c r="BK306" s="240">
        <v>0</v>
      </c>
      <c r="BL306" s="231">
        <v>45</v>
      </c>
      <c r="BM306" s="231"/>
      <c r="BN306" s="231">
        <v>3</v>
      </c>
      <c r="BO306" s="237" t="str">
        <f t="shared" si="136"/>
        <v>Alineamiento algo sinuoso, pero con curvas cerradas que son aparentes y consistentes con las gradientes y las demás características del camino y del terreno que se atraviesa.</v>
      </c>
      <c r="BP306" s="231">
        <v>1</v>
      </c>
      <c r="BQ306" s="237" t="str">
        <f t="shared" si="137"/>
        <v xml:space="preserve">Pendientes sostenidas en exceso del 7% en casi todo el tramo. </v>
      </c>
      <c r="BR306" s="231">
        <v>1</v>
      </c>
      <c r="BS306" s="231">
        <v>0</v>
      </c>
      <c r="BT306" s="237" t="b">
        <f t="shared" si="145"/>
        <v>0</v>
      </c>
      <c r="BU306" s="231">
        <v>4</v>
      </c>
      <c r="BV306" s="237" t="str">
        <f t="shared" si="138"/>
        <v>El señalamiento es bastante completo, faltando solamente algunas señales de guía para los usuarios que no conocen la ruta.</v>
      </c>
      <c r="BW306" s="231">
        <v>4</v>
      </c>
      <c r="BX306" s="237" t="str">
        <f t="shared" si="139"/>
        <v>La mayoría de las alcantarillas y cunetas aparentemente funcionan bien, pero existen indicaciones en algunos sitios de que el agua se estanca.</v>
      </c>
      <c r="BY306" s="231">
        <v>5</v>
      </c>
      <c r="BZ306" s="237" t="str">
        <f t="shared" si="140"/>
        <v>Superficie lisa, sin baches ni irregularidades notables.</v>
      </c>
      <c r="CA306" s="231">
        <v>5</v>
      </c>
      <c r="CB306" s="237" t="str">
        <f t="shared" si="141"/>
        <v>No existen evidencias de fallas en la estructura del pavimento, con la posible excepción de algunas en la superficie de ruedo.</v>
      </c>
      <c r="CC306" s="231">
        <f t="shared" si="155"/>
        <v>0</v>
      </c>
      <c r="CD306" s="229" t="s">
        <v>266</v>
      </c>
      <c r="CE306" s="229" t="s">
        <v>135</v>
      </c>
      <c r="CF306" s="270" t="s">
        <v>267</v>
      </c>
    </row>
    <row r="307" spans="1:84" ht="69.95" customHeight="1" thickBot="1" x14ac:dyDescent="0.2">
      <c r="A307" s="333">
        <v>13</v>
      </c>
      <c r="B307" s="269">
        <v>20100</v>
      </c>
      <c r="C307" s="231">
        <v>3</v>
      </c>
      <c r="D307" s="231">
        <v>2</v>
      </c>
      <c r="E307" s="232">
        <v>5</v>
      </c>
      <c r="F307" s="231">
        <v>1</v>
      </c>
      <c r="G307" s="231">
        <v>3</v>
      </c>
      <c r="H307" s="230" t="str">
        <f t="shared" si="144"/>
        <v>Primaria</v>
      </c>
      <c r="I307" s="230">
        <v>3</v>
      </c>
      <c r="J307" s="229" t="str">
        <f t="shared" si="125"/>
        <v>Conectores de Integración Territorial</v>
      </c>
      <c r="K307" s="260">
        <f t="shared" si="126"/>
        <v>9.34</v>
      </c>
      <c r="L307" s="234">
        <f t="shared" si="151"/>
        <v>94.64500000000001</v>
      </c>
      <c r="M307" s="233"/>
      <c r="N307" s="233"/>
      <c r="O307" s="233"/>
      <c r="P307" s="260">
        <f t="shared" si="127"/>
        <v>0</v>
      </c>
      <c r="Q307" s="233">
        <v>9.34</v>
      </c>
      <c r="R307" s="233"/>
      <c r="S307" s="233"/>
      <c r="T307" s="260">
        <f t="shared" si="128"/>
        <v>9.34</v>
      </c>
      <c r="U307" s="233"/>
      <c r="V307" s="233"/>
      <c r="W307" s="233"/>
      <c r="X307" s="233">
        <f t="shared" si="149"/>
        <v>0</v>
      </c>
      <c r="Y307" s="233"/>
      <c r="Z307" s="233"/>
      <c r="AA307" s="233"/>
      <c r="AB307" s="233">
        <f t="shared" si="150"/>
        <v>0</v>
      </c>
      <c r="AC307" s="233">
        <f t="shared" si="156"/>
        <v>9.34</v>
      </c>
      <c r="AD307" s="233"/>
      <c r="AE307" s="233"/>
      <c r="AF307" s="233"/>
      <c r="AG307" s="233">
        <f t="shared" si="153"/>
        <v>0</v>
      </c>
      <c r="AH307" s="233"/>
      <c r="AI307" s="233"/>
      <c r="AJ307" s="233"/>
      <c r="AK307" s="233">
        <f t="shared" si="154"/>
        <v>0</v>
      </c>
      <c r="AL307" s="233"/>
      <c r="AM307" s="233"/>
      <c r="AN307" s="233"/>
      <c r="AO307" s="233">
        <f t="shared" si="131"/>
        <v>0</v>
      </c>
      <c r="AP307" s="233"/>
      <c r="AQ307" s="233"/>
      <c r="AR307" s="233"/>
      <c r="AS307" s="339">
        <f t="shared" si="132"/>
        <v>0</v>
      </c>
      <c r="AT307" s="233"/>
      <c r="AU307" s="233"/>
      <c r="AV307" s="233"/>
      <c r="AW307" s="260">
        <f t="shared" si="133"/>
        <v>0</v>
      </c>
      <c r="AX307" s="235" t="s">
        <v>268</v>
      </c>
      <c r="AY307" s="236" t="s">
        <v>264</v>
      </c>
      <c r="AZ307" s="236" t="s">
        <v>193</v>
      </c>
      <c r="BA307" s="229" t="s">
        <v>269</v>
      </c>
      <c r="BB307" s="231">
        <v>0</v>
      </c>
      <c r="BC307" s="231">
        <v>3</v>
      </c>
      <c r="BD307" s="237" t="str">
        <f t="shared" si="134"/>
        <v>Muy Ondulado (Pendientes naturales del terreno entre 15 y 25%)</v>
      </c>
      <c r="BE307" s="231">
        <v>1</v>
      </c>
      <c r="BF307" s="237" t="str">
        <f>VLOOKUP(BE307,'Códigos 2'!$A$1:$B$12,2,FALSE)</f>
        <v xml:space="preserve"> Carpeta Asfáltica (CA)</v>
      </c>
      <c r="BG307" s="238">
        <v>2</v>
      </c>
      <c r="BH307" s="239">
        <v>5.7</v>
      </c>
      <c r="BI307" s="231">
        <v>0</v>
      </c>
      <c r="BJ307" s="231" t="str">
        <f t="shared" si="135"/>
        <v>No existe</v>
      </c>
      <c r="BK307" s="240">
        <v>0</v>
      </c>
      <c r="BL307" s="231">
        <v>50</v>
      </c>
      <c r="BM307" s="231"/>
      <c r="BN307" s="231">
        <v>3</v>
      </c>
      <c r="BO307" s="237" t="str">
        <f t="shared" si="136"/>
        <v>Alineamiento algo sinuoso, pero con curvas cerradas que son aparentes y consistentes con las gradientes y las demás características del camino y del terreno que se atraviesa.</v>
      </c>
      <c r="BP307" s="231">
        <v>1</v>
      </c>
      <c r="BQ307" s="237" t="str">
        <f t="shared" si="137"/>
        <v xml:space="preserve">Pendientes sostenidas en exceso del 7% en casi todo el tramo. </v>
      </c>
      <c r="BR307" s="231">
        <v>1</v>
      </c>
      <c r="BS307" s="231">
        <v>0</v>
      </c>
      <c r="BT307" s="237" t="b">
        <f t="shared" si="145"/>
        <v>0</v>
      </c>
      <c r="BU307" s="231">
        <v>3</v>
      </c>
      <c r="BV307" s="237" t="str">
        <f t="shared" si="138"/>
        <v>El señalamiento es regular en cuanto a cantidad y ubicación, siendo notable la falta de algunas señales de precaución y de guía.</v>
      </c>
      <c r="BW307" s="231">
        <v>4</v>
      </c>
      <c r="BX307" s="237" t="str">
        <f t="shared" si="139"/>
        <v>La mayoría de las alcantarillas y cunetas aparentemente funcionan bien, pero existen indicaciones en algunos sitios de que el agua se estanca.</v>
      </c>
      <c r="BY307" s="231">
        <v>5</v>
      </c>
      <c r="BZ307" s="237" t="str">
        <f t="shared" si="140"/>
        <v>Superficie lisa, sin baches ni irregularidades notables.</v>
      </c>
      <c r="CA307" s="231">
        <v>4</v>
      </c>
      <c r="CB307" s="237" t="str">
        <f t="shared" si="141"/>
        <v>Existen huellas o corrugaciones que se derivan por debajo de la superficie de ruedo, pero que son aisladas y de poca extensión.</v>
      </c>
      <c r="CC307" s="231">
        <f t="shared" si="155"/>
        <v>0</v>
      </c>
      <c r="CD307" s="229" t="s">
        <v>270</v>
      </c>
      <c r="CE307" s="229" t="s">
        <v>135</v>
      </c>
      <c r="CF307" s="270" t="s">
        <v>271</v>
      </c>
    </row>
    <row r="308" spans="1:84" ht="69.95" customHeight="1" thickBot="1" x14ac:dyDescent="0.2">
      <c r="A308" s="333">
        <v>14</v>
      </c>
      <c r="B308" s="269">
        <v>20111</v>
      </c>
      <c r="C308" s="231">
        <v>3</v>
      </c>
      <c r="D308" s="231">
        <v>2</v>
      </c>
      <c r="E308" s="232">
        <v>4</v>
      </c>
      <c r="F308" s="231">
        <v>2</v>
      </c>
      <c r="G308" s="231">
        <v>3</v>
      </c>
      <c r="H308" s="230" t="str">
        <f t="shared" si="144"/>
        <v>Primaria</v>
      </c>
      <c r="I308" s="230">
        <v>3</v>
      </c>
      <c r="J308" s="229" t="str">
        <f t="shared" si="125"/>
        <v>Conectores de Integración Territorial</v>
      </c>
      <c r="K308" s="260">
        <f t="shared" si="126"/>
        <v>3.9950000000000001</v>
      </c>
      <c r="L308" s="234">
        <f t="shared" si="151"/>
        <v>98.640000000000015</v>
      </c>
      <c r="M308" s="233"/>
      <c r="N308" s="233"/>
      <c r="O308" s="233"/>
      <c r="P308" s="260">
        <f t="shared" si="127"/>
        <v>0</v>
      </c>
      <c r="Q308" s="233"/>
      <c r="R308" s="233">
        <v>3.9950000000000001</v>
      </c>
      <c r="S308" s="233"/>
      <c r="T308" s="260">
        <f t="shared" si="128"/>
        <v>3.9950000000000001</v>
      </c>
      <c r="U308" s="233"/>
      <c r="V308" s="233"/>
      <c r="W308" s="233"/>
      <c r="X308" s="233">
        <f t="shared" si="149"/>
        <v>0</v>
      </c>
      <c r="Y308" s="233"/>
      <c r="Z308" s="233"/>
      <c r="AA308" s="233"/>
      <c r="AB308" s="233">
        <f t="shared" si="150"/>
        <v>0</v>
      </c>
      <c r="AC308" s="233">
        <f t="shared" si="156"/>
        <v>3.9950000000000001</v>
      </c>
      <c r="AD308" s="233"/>
      <c r="AE308" s="233"/>
      <c r="AF308" s="233"/>
      <c r="AG308" s="233">
        <f t="shared" si="153"/>
        <v>0</v>
      </c>
      <c r="AH308" s="233"/>
      <c r="AI308" s="233"/>
      <c r="AJ308" s="233"/>
      <c r="AK308" s="233">
        <f t="shared" si="154"/>
        <v>0</v>
      </c>
      <c r="AL308" s="233"/>
      <c r="AM308" s="233"/>
      <c r="AN308" s="233"/>
      <c r="AO308" s="233">
        <f t="shared" si="131"/>
        <v>0</v>
      </c>
      <c r="AP308" s="233"/>
      <c r="AQ308" s="233"/>
      <c r="AR308" s="233"/>
      <c r="AS308" s="339">
        <f t="shared" si="132"/>
        <v>0</v>
      </c>
      <c r="AT308" s="233"/>
      <c r="AU308" s="233"/>
      <c r="AV308" s="233"/>
      <c r="AW308" s="260">
        <f t="shared" si="133"/>
        <v>0</v>
      </c>
      <c r="AX308" s="235" t="s">
        <v>272</v>
      </c>
      <c r="AY308" s="236" t="s">
        <v>264</v>
      </c>
      <c r="AZ308" s="236" t="s">
        <v>89</v>
      </c>
      <c r="BA308" s="229" t="s">
        <v>273</v>
      </c>
      <c r="BB308" s="231">
        <v>0</v>
      </c>
      <c r="BC308" s="231">
        <v>4</v>
      </c>
      <c r="BD308" s="237" t="str">
        <f t="shared" si="134"/>
        <v>Montañoso (Pendientes naturales del terreno mayores a 25%)</v>
      </c>
      <c r="BE308" s="231">
        <v>1</v>
      </c>
      <c r="BF308" s="237" t="str">
        <f>VLOOKUP(BE308,'Códigos 2'!$A$1:$B$12,2,FALSE)</f>
        <v xml:space="preserve"> Carpeta Asfáltica (CA)</v>
      </c>
      <c r="BG308" s="238">
        <v>2</v>
      </c>
      <c r="BH308" s="239">
        <v>5.7</v>
      </c>
      <c r="BI308" s="231">
        <v>0</v>
      </c>
      <c r="BJ308" s="231" t="str">
        <f t="shared" si="135"/>
        <v>No existe</v>
      </c>
      <c r="BK308" s="240">
        <v>0</v>
      </c>
      <c r="BL308" s="231">
        <v>45</v>
      </c>
      <c r="BM308" s="231"/>
      <c r="BN308" s="231">
        <v>2</v>
      </c>
      <c r="BO308" s="237" t="str">
        <f t="shared" si="136"/>
        <v>Curvas cerradas frecuentes y, por lo general, inconsistentes con el terreno y la clase de carretera.</v>
      </c>
      <c r="BP308" s="231">
        <v>1</v>
      </c>
      <c r="BQ308" s="237" t="str">
        <f t="shared" si="137"/>
        <v xml:space="preserve">Pendientes sostenidas en exceso del 7% en casi todo el tramo. </v>
      </c>
      <c r="BR308" s="231">
        <v>1</v>
      </c>
      <c r="BS308" s="231">
        <v>0</v>
      </c>
      <c r="BT308" s="237" t="b">
        <f t="shared" si="145"/>
        <v>0</v>
      </c>
      <c r="BU308" s="231">
        <v>5</v>
      </c>
      <c r="BV308" s="237" t="str">
        <f t="shared" si="138"/>
        <v xml:space="preserve">Las señales son completamente adecuadas en número y ubicación, </v>
      </c>
      <c r="BW308" s="231">
        <v>5</v>
      </c>
      <c r="BX308" s="237" t="str">
        <f t="shared" si="139"/>
        <v>Todas las alcantarillas y cunetas están bastante limpias y funcionan debidamente.</v>
      </c>
      <c r="BY308" s="231">
        <v>2</v>
      </c>
      <c r="BZ308" s="237" t="str">
        <f t="shared" si="140"/>
        <v>Superficie muy irregular o con baches extensos y frecuentes (o material suelto, en caso de superficies no pavimentadas).</v>
      </c>
      <c r="CA308" s="231">
        <v>5</v>
      </c>
      <c r="CB308" s="237" t="str">
        <f t="shared" si="141"/>
        <v>No existen evidencias de fallas en la estructura del pavimento, con la posible excepción de algunas en la superficie de ruedo.</v>
      </c>
      <c r="CC308" s="231">
        <f t="shared" si="155"/>
        <v>0</v>
      </c>
      <c r="CD308" s="229"/>
      <c r="CE308" s="229"/>
      <c r="CF308" s="270"/>
    </row>
    <row r="309" spans="1:84" ht="69.95" customHeight="1" thickBot="1" x14ac:dyDescent="0.2">
      <c r="A309" s="333">
        <v>15</v>
      </c>
      <c r="B309" s="269">
        <v>20112</v>
      </c>
      <c r="C309" s="231">
        <v>3</v>
      </c>
      <c r="D309" s="231">
        <v>2</v>
      </c>
      <c r="E309" s="232">
        <v>4</v>
      </c>
      <c r="F309" s="231">
        <v>2</v>
      </c>
      <c r="G309" s="231">
        <v>3</v>
      </c>
      <c r="H309" s="230" t="str">
        <f t="shared" si="144"/>
        <v>Primaria</v>
      </c>
      <c r="I309" s="230">
        <v>3</v>
      </c>
      <c r="J309" s="229" t="str">
        <f t="shared" si="125"/>
        <v>Conectores de Integración Territorial</v>
      </c>
      <c r="K309" s="260">
        <f t="shared" si="126"/>
        <v>8.2200000000000006</v>
      </c>
      <c r="L309" s="234">
        <f t="shared" si="151"/>
        <v>106.86000000000001</v>
      </c>
      <c r="M309" s="233"/>
      <c r="N309" s="233"/>
      <c r="O309" s="233"/>
      <c r="P309" s="260">
        <f t="shared" si="127"/>
        <v>0</v>
      </c>
      <c r="Q309" s="233">
        <v>1.01</v>
      </c>
      <c r="R309" s="233">
        <v>3.53</v>
      </c>
      <c r="S309" s="233">
        <v>3.68</v>
      </c>
      <c r="T309" s="260">
        <f t="shared" si="128"/>
        <v>8.2200000000000006</v>
      </c>
      <c r="U309" s="233"/>
      <c r="V309" s="233"/>
      <c r="W309" s="233"/>
      <c r="X309" s="233">
        <f t="shared" si="149"/>
        <v>0</v>
      </c>
      <c r="Y309" s="233"/>
      <c r="Z309" s="233"/>
      <c r="AA309" s="233"/>
      <c r="AB309" s="233">
        <f t="shared" si="150"/>
        <v>0</v>
      </c>
      <c r="AC309" s="233">
        <f t="shared" si="156"/>
        <v>8.2200000000000006</v>
      </c>
      <c r="AD309" s="233"/>
      <c r="AE309" s="233"/>
      <c r="AF309" s="233"/>
      <c r="AG309" s="233">
        <f t="shared" si="153"/>
        <v>0</v>
      </c>
      <c r="AH309" s="233"/>
      <c r="AI309" s="233"/>
      <c r="AJ309" s="233"/>
      <c r="AK309" s="233">
        <f t="shared" si="154"/>
        <v>0</v>
      </c>
      <c r="AL309" s="233"/>
      <c r="AM309" s="233"/>
      <c r="AN309" s="233"/>
      <c r="AO309" s="233">
        <f t="shared" si="131"/>
        <v>0</v>
      </c>
      <c r="AP309" s="233"/>
      <c r="AQ309" s="233"/>
      <c r="AR309" s="233"/>
      <c r="AS309" s="339">
        <f t="shared" si="132"/>
        <v>0</v>
      </c>
      <c r="AT309" s="233"/>
      <c r="AU309" s="233"/>
      <c r="AV309" s="233"/>
      <c r="AW309" s="260">
        <f t="shared" si="133"/>
        <v>0</v>
      </c>
      <c r="AX309" s="235" t="s">
        <v>274</v>
      </c>
      <c r="AY309" s="236" t="s">
        <v>264</v>
      </c>
      <c r="AZ309" s="236" t="s">
        <v>193</v>
      </c>
      <c r="BA309" s="229" t="s">
        <v>275</v>
      </c>
      <c r="BB309" s="231">
        <v>3</v>
      </c>
      <c r="BC309" s="231">
        <v>3</v>
      </c>
      <c r="BD309" s="237" t="str">
        <f t="shared" si="134"/>
        <v>Muy Ondulado (Pendientes naturales del terreno entre 15 y 25%)</v>
      </c>
      <c r="BE309" s="231">
        <v>1</v>
      </c>
      <c r="BF309" s="237" t="str">
        <f>VLOOKUP(BE309,'Códigos 2'!$A$1:$B$12,2,FALSE)</f>
        <v xml:space="preserve"> Carpeta Asfáltica (CA)</v>
      </c>
      <c r="BG309" s="238">
        <v>2</v>
      </c>
      <c r="BH309" s="239">
        <v>5.5</v>
      </c>
      <c r="BI309" s="231">
        <v>0</v>
      </c>
      <c r="BJ309" s="231" t="str">
        <f t="shared" si="135"/>
        <v>No existe</v>
      </c>
      <c r="BK309" s="240">
        <v>0</v>
      </c>
      <c r="BL309" s="231">
        <v>45</v>
      </c>
      <c r="BM309" s="231"/>
      <c r="BN309" s="231">
        <v>3</v>
      </c>
      <c r="BO309" s="237" t="str">
        <f t="shared" si="136"/>
        <v>Alineamiento algo sinuoso, pero con curvas cerradas que son aparentes y consistentes con las gradientes y las demás características del camino y del terreno que se atraviesa.</v>
      </c>
      <c r="BP309" s="231">
        <v>2</v>
      </c>
      <c r="BQ309" s="237" t="str">
        <f t="shared" si="137"/>
        <v>Pendientes sostenidas entre 5 y 8% sobre una buena parte del tramo, condición que afecta en forma marcada la velocidad de recorrido y, cuando hay bastante tránsito, provoca frecuentes colas de vehículos detrás de los vehículos pesados.</v>
      </c>
      <c r="BR309" s="231">
        <v>1</v>
      </c>
      <c r="BS309" s="231">
        <v>5</v>
      </c>
      <c r="BT309" s="237" t="str">
        <f t="shared" si="145"/>
        <v>Superficie de los espaldones firme y regular, y donde se puede utilizar el ancho como fue construido originalmente.</v>
      </c>
      <c r="BU309" s="231">
        <v>3</v>
      </c>
      <c r="BV309" s="237" t="str">
        <f t="shared" si="138"/>
        <v>El señalamiento es regular en cuanto a cantidad y ubicación, siendo notable la falta de algunas señales de precaución y de guía.</v>
      </c>
      <c r="BW309" s="231">
        <v>4</v>
      </c>
      <c r="BX309" s="237" t="str">
        <f t="shared" si="139"/>
        <v>La mayoría de las alcantarillas y cunetas aparentemente funcionan bien, pero existen indicaciones en algunos sitios de que el agua se estanca.</v>
      </c>
      <c r="BY309" s="231">
        <v>3</v>
      </c>
      <c r="BZ309" s="237" t="str">
        <f t="shared" si="140"/>
        <v>Superficie con frecuentes baches o irregularidades .</v>
      </c>
      <c r="CA309" s="231">
        <v>5</v>
      </c>
      <c r="CB309" s="237" t="str">
        <f t="shared" si="141"/>
        <v>No existen evidencias de fallas en la estructura del pavimento, con la posible excepción de algunas en la superficie de ruedo.</v>
      </c>
      <c r="CC309" s="231">
        <f t="shared" si="155"/>
        <v>0</v>
      </c>
      <c r="CD309" s="229" t="s">
        <v>276</v>
      </c>
      <c r="CE309" s="229" t="s">
        <v>277</v>
      </c>
      <c r="CF309" s="270" t="s">
        <v>278</v>
      </c>
    </row>
    <row r="310" spans="1:84" ht="69.95" customHeight="1" thickBot="1" x14ac:dyDescent="0.2">
      <c r="A310" s="217"/>
      <c r="B310" s="269">
        <v>20120</v>
      </c>
      <c r="C310" s="231">
        <v>3</v>
      </c>
      <c r="D310" s="231">
        <v>2</v>
      </c>
      <c r="E310" s="232">
        <v>4</v>
      </c>
      <c r="F310" s="231">
        <v>1</v>
      </c>
      <c r="G310" s="231">
        <v>131</v>
      </c>
      <c r="H310" s="230" t="str">
        <f t="shared" si="144"/>
        <v>Secundaria</v>
      </c>
      <c r="I310" s="230">
        <v>3</v>
      </c>
      <c r="J310" s="229" t="str">
        <f t="shared" si="125"/>
        <v>Conectores de Integración Territorial</v>
      </c>
      <c r="K310" s="260">
        <f t="shared" si="126"/>
        <v>11.84</v>
      </c>
      <c r="L310" s="234">
        <f>K310</f>
        <v>11.84</v>
      </c>
      <c r="M310" s="233"/>
      <c r="N310" s="233"/>
      <c r="O310" s="233"/>
      <c r="P310" s="260">
        <f t="shared" si="127"/>
        <v>0</v>
      </c>
      <c r="Q310" s="233">
        <v>2.835</v>
      </c>
      <c r="R310" s="233"/>
      <c r="S310" s="233"/>
      <c r="T310" s="260">
        <f t="shared" si="128"/>
        <v>2.835</v>
      </c>
      <c r="U310" s="233"/>
      <c r="V310" s="233"/>
      <c r="W310" s="233">
        <v>9.0050000000000008</v>
      </c>
      <c r="X310" s="233">
        <f t="shared" si="149"/>
        <v>9.0050000000000008</v>
      </c>
      <c r="Y310" s="233"/>
      <c r="Z310" s="233"/>
      <c r="AA310" s="233"/>
      <c r="AB310" s="233">
        <f t="shared" si="150"/>
        <v>0</v>
      </c>
      <c r="AC310" s="233">
        <f t="shared" si="156"/>
        <v>11.84</v>
      </c>
      <c r="AD310" s="233"/>
      <c r="AE310" s="233"/>
      <c r="AF310" s="233"/>
      <c r="AG310" s="233">
        <f t="shared" si="153"/>
        <v>0</v>
      </c>
      <c r="AH310" s="233"/>
      <c r="AI310" s="233"/>
      <c r="AJ310" s="233"/>
      <c r="AK310" s="233">
        <f t="shared" si="154"/>
        <v>0</v>
      </c>
      <c r="AL310" s="233"/>
      <c r="AM310" s="233"/>
      <c r="AN310" s="233"/>
      <c r="AO310" s="233">
        <f t="shared" si="131"/>
        <v>0</v>
      </c>
      <c r="AP310" s="233"/>
      <c r="AQ310" s="233"/>
      <c r="AR310" s="233"/>
      <c r="AS310" s="339">
        <f t="shared" si="132"/>
        <v>0</v>
      </c>
      <c r="AT310" s="233"/>
      <c r="AU310" s="233"/>
      <c r="AV310" s="233"/>
      <c r="AW310" s="260">
        <f t="shared" si="133"/>
        <v>0</v>
      </c>
      <c r="AX310" s="235" t="s">
        <v>1151</v>
      </c>
      <c r="AY310" s="236" t="s">
        <v>777</v>
      </c>
      <c r="AZ310" s="236" t="s">
        <v>458</v>
      </c>
      <c r="BA310" s="229" t="s">
        <v>1152</v>
      </c>
      <c r="BB310" s="231">
        <v>4</v>
      </c>
      <c r="BC310" s="231">
        <v>3</v>
      </c>
      <c r="BD310" s="237" t="str">
        <f t="shared" si="134"/>
        <v>Muy Ondulado (Pendientes naturales del terreno entre 15 y 25%)</v>
      </c>
      <c r="BE310" s="231">
        <v>2</v>
      </c>
      <c r="BF310" s="237" t="str">
        <f>VLOOKUP(BE310,'Códigos 2'!$A$1:$B$12,2,FALSE)</f>
        <v xml:space="preserve">Tratamiento superficial múltiple (TSM) </v>
      </c>
      <c r="BG310" s="238">
        <v>2</v>
      </c>
      <c r="BH310" s="239">
        <v>6.5</v>
      </c>
      <c r="BI310" s="231">
        <v>0</v>
      </c>
      <c r="BJ310" s="231" t="str">
        <f t="shared" si="135"/>
        <v>No existe</v>
      </c>
      <c r="BK310" s="240">
        <v>0</v>
      </c>
      <c r="BL310" s="231">
        <v>45</v>
      </c>
      <c r="BM310" s="231"/>
      <c r="BN310" s="231">
        <v>3</v>
      </c>
      <c r="BO310" s="237" t="str">
        <f t="shared" si="136"/>
        <v>Alineamiento algo sinuoso, pero con curvas cerradas que son aparentes y consistentes con las gradientes y las demás características del camino y del terreno que se atraviesa.</v>
      </c>
      <c r="BP310" s="231">
        <v>2</v>
      </c>
      <c r="BQ310" s="237" t="str">
        <f t="shared" si="137"/>
        <v>Pendientes sostenidas entre 5 y 8% sobre una buena parte del tramo, condición que afecta en forma marcada la velocidad de recorrido y, cuando hay bastante tránsito, provoca frecuentes colas de vehículos detrás de los vehículos pesados.</v>
      </c>
      <c r="BR310" s="231">
        <v>2</v>
      </c>
      <c r="BS310" s="231">
        <v>1</v>
      </c>
      <c r="BT310" s="237" t="str">
        <f t="shared" si="145"/>
        <v>Se encuentra un desnivel peligroso entre el borde del pavimento y el espaldón, o la superficie está muy erosionada, con baches profundos o material suelto, o el ancho muy reducido del original.</v>
      </c>
      <c r="BU310" s="231">
        <v>5</v>
      </c>
      <c r="BV310" s="237" t="str">
        <f t="shared" si="138"/>
        <v xml:space="preserve">Las señales son completamente adecuadas en número y ubicación, </v>
      </c>
      <c r="BW310" s="231">
        <v>3</v>
      </c>
      <c r="BX310" s="237" t="str">
        <f t="shared" si="139"/>
        <v>Parece que algunas alcantarillas o cunetas no tienen capacidad hidráulica suficiente, por la erosión o socavación aparente.</v>
      </c>
      <c r="BY310" s="231">
        <v>5</v>
      </c>
      <c r="BZ310" s="237" t="str">
        <f t="shared" si="140"/>
        <v>Superficie lisa, sin baches ni irregularidades notables.</v>
      </c>
      <c r="CA310" s="231">
        <v>5</v>
      </c>
      <c r="CB310" s="237" t="str">
        <f t="shared" si="141"/>
        <v>No existen evidencias de fallas en la estructura del pavimento, con la posible excepción de algunas en la superficie de ruedo.</v>
      </c>
      <c r="CC310" s="231">
        <f t="shared" si="155"/>
        <v>0</v>
      </c>
      <c r="CD310" s="229" t="s">
        <v>1153</v>
      </c>
      <c r="CE310" s="229" t="s">
        <v>1154</v>
      </c>
      <c r="CF310" s="270" t="s">
        <v>1155</v>
      </c>
    </row>
    <row r="311" spans="1:84" ht="69.95" customHeight="1" thickBot="1" x14ac:dyDescent="0.2">
      <c r="A311" s="333">
        <v>5</v>
      </c>
      <c r="B311" s="269">
        <v>20131</v>
      </c>
      <c r="C311" s="231">
        <v>3</v>
      </c>
      <c r="D311" s="231">
        <v>2</v>
      </c>
      <c r="E311" s="232">
        <v>1</v>
      </c>
      <c r="F311" s="231">
        <v>9</v>
      </c>
      <c r="G311" s="231">
        <v>3</v>
      </c>
      <c r="H311" s="230" t="str">
        <f t="shared" ref="H311:H322" si="157">IF(G311&lt;100,"Primaria",IF(AND(G311&gt;39,G311&lt;300),"Secundaria",IF(AND(G311&gt;299),"Terciaria")))</f>
        <v>Primaria</v>
      </c>
      <c r="I311" s="230">
        <v>2</v>
      </c>
      <c r="J311" s="229" t="str">
        <f t="shared" si="125"/>
        <v>Distribuidores Regionales</v>
      </c>
      <c r="K311" s="260">
        <f t="shared" si="126"/>
        <v>2.58</v>
      </c>
      <c r="L311" s="234">
        <f>L310+K311</f>
        <v>14.42</v>
      </c>
      <c r="M311" s="233"/>
      <c r="N311" s="233"/>
      <c r="O311" s="233"/>
      <c r="P311" s="260">
        <f t="shared" si="127"/>
        <v>0</v>
      </c>
      <c r="Q311" s="233"/>
      <c r="R311" s="233"/>
      <c r="S311" s="233">
        <v>2.58</v>
      </c>
      <c r="T311" s="260">
        <f t="shared" si="128"/>
        <v>2.58</v>
      </c>
      <c r="U311" s="233"/>
      <c r="V311" s="233"/>
      <c r="W311" s="233"/>
      <c r="X311" s="233">
        <f t="shared" si="149"/>
        <v>0</v>
      </c>
      <c r="Y311" s="233"/>
      <c r="Z311" s="233"/>
      <c r="AA311" s="233"/>
      <c r="AB311" s="233">
        <f t="shared" si="150"/>
        <v>0</v>
      </c>
      <c r="AC311" s="233">
        <f t="shared" si="156"/>
        <v>2.58</v>
      </c>
      <c r="AD311" s="233"/>
      <c r="AE311" s="233"/>
      <c r="AF311" s="233"/>
      <c r="AG311" s="233">
        <f t="shared" si="153"/>
        <v>0</v>
      </c>
      <c r="AH311" s="233"/>
      <c r="AI311" s="233"/>
      <c r="AJ311" s="233"/>
      <c r="AK311" s="233">
        <f t="shared" si="154"/>
        <v>0</v>
      </c>
      <c r="AL311" s="233"/>
      <c r="AM311" s="233"/>
      <c r="AN311" s="233"/>
      <c r="AO311" s="233">
        <f t="shared" si="131"/>
        <v>0</v>
      </c>
      <c r="AP311" s="233"/>
      <c r="AQ311" s="233"/>
      <c r="AR311" s="233"/>
      <c r="AS311" s="339">
        <f t="shared" si="132"/>
        <v>0</v>
      </c>
      <c r="AT311" s="233"/>
      <c r="AU311" s="233"/>
      <c r="AV311" s="233"/>
      <c r="AW311" s="260">
        <f t="shared" si="133"/>
        <v>0</v>
      </c>
      <c r="AX311" s="235" t="s">
        <v>281</v>
      </c>
      <c r="AY311" s="236" t="s">
        <v>282</v>
      </c>
      <c r="AZ311" s="236" t="s">
        <v>89</v>
      </c>
      <c r="BA311" s="229" t="s">
        <v>283</v>
      </c>
      <c r="BB311" s="231">
        <v>0</v>
      </c>
      <c r="BC311" s="231">
        <v>1</v>
      </c>
      <c r="BD311" s="237" t="str">
        <f t="shared" si="134"/>
        <v>Llano (Pendientes naturales del terreno entre 0 y 5%)</v>
      </c>
      <c r="BE311" s="231">
        <v>1</v>
      </c>
      <c r="BF311" s="237" t="str">
        <f>VLOOKUP(BE311,'Códigos 2'!$A$1:$B$12,2,FALSE)</f>
        <v xml:space="preserve"> Carpeta Asfáltica (CA)</v>
      </c>
      <c r="BG311" s="238">
        <v>3</v>
      </c>
      <c r="BH311" s="239">
        <v>10</v>
      </c>
      <c r="BI311" s="231">
        <v>0</v>
      </c>
      <c r="BJ311" s="231" t="str">
        <f t="shared" si="135"/>
        <v>No existe</v>
      </c>
      <c r="BK311" s="240">
        <v>0</v>
      </c>
      <c r="BL311" s="231">
        <v>50</v>
      </c>
      <c r="BM311" s="231"/>
      <c r="BN311" s="231">
        <v>5</v>
      </c>
      <c r="BO311" s="237" t="str">
        <f t="shared" si="136"/>
        <v>Alineamiento recto o con curvas tan suaves que no exigen una reducción significativa en la velocidad promedio normal de recorrido.</v>
      </c>
      <c r="BP311" s="231">
        <v>4</v>
      </c>
      <c r="BQ311" s="237" t="str">
        <f t="shared" si="137"/>
        <v>Pendientes generalmente menores del 3% pero con algunas cuestas de corta longitud de hasta el 5%.</v>
      </c>
      <c r="BR311" s="231">
        <v>3</v>
      </c>
      <c r="BS311" s="231">
        <v>0</v>
      </c>
      <c r="BT311" s="237" t="b">
        <f t="shared" si="145"/>
        <v>0</v>
      </c>
      <c r="BU311" s="231">
        <v>5</v>
      </c>
      <c r="BV311" s="237" t="str">
        <f t="shared" si="138"/>
        <v xml:space="preserve">Las señales son completamente adecuadas en número y ubicación, </v>
      </c>
      <c r="BW311" s="231">
        <v>5</v>
      </c>
      <c r="BX311" s="237" t="str">
        <f t="shared" si="139"/>
        <v>Todas las alcantarillas y cunetas están bastante limpias y funcionan debidamente.</v>
      </c>
      <c r="BY311" s="231">
        <v>5</v>
      </c>
      <c r="BZ311" s="237" t="str">
        <f t="shared" si="140"/>
        <v>Superficie lisa, sin baches ni irregularidades notables.</v>
      </c>
      <c r="CA311" s="231">
        <v>5</v>
      </c>
      <c r="CB311" s="237" t="str">
        <f t="shared" si="141"/>
        <v>No existen evidencias de fallas en la estructura del pavimento, con la posible excepción de algunas en la superficie de ruedo.</v>
      </c>
      <c r="CC311" s="231">
        <f t="shared" si="155"/>
        <v>0</v>
      </c>
      <c r="CD311" s="229"/>
      <c r="CE311" s="229"/>
      <c r="CF311" s="270"/>
    </row>
    <row r="312" spans="1:84" ht="69.95" customHeight="1" thickBot="1" x14ac:dyDescent="0.2">
      <c r="A312" s="333">
        <v>6</v>
      </c>
      <c r="B312" s="269">
        <v>20132</v>
      </c>
      <c r="C312" s="231">
        <v>3</v>
      </c>
      <c r="D312" s="231">
        <v>2</v>
      </c>
      <c r="E312" s="232">
        <v>1</v>
      </c>
      <c r="F312" s="231">
        <v>9</v>
      </c>
      <c r="G312" s="231">
        <v>3</v>
      </c>
      <c r="H312" s="230" t="str">
        <f t="shared" si="157"/>
        <v>Primaria</v>
      </c>
      <c r="I312" s="230">
        <v>2</v>
      </c>
      <c r="J312" s="229" t="str">
        <f t="shared" si="125"/>
        <v>Distribuidores Regionales</v>
      </c>
      <c r="K312" s="260">
        <f t="shared" si="126"/>
        <v>2.2350000000000003</v>
      </c>
      <c r="L312" s="234">
        <f>L311+K312</f>
        <v>16.655000000000001</v>
      </c>
      <c r="M312" s="233"/>
      <c r="N312" s="233"/>
      <c r="O312" s="233"/>
      <c r="P312" s="260">
        <f t="shared" si="127"/>
        <v>0</v>
      </c>
      <c r="Q312" s="233">
        <v>0.90500000000000003</v>
      </c>
      <c r="R312" s="233">
        <v>1.33</v>
      </c>
      <c r="S312" s="233"/>
      <c r="T312" s="260">
        <f t="shared" si="128"/>
        <v>2.2350000000000003</v>
      </c>
      <c r="U312" s="233"/>
      <c r="V312" s="233"/>
      <c r="W312" s="233"/>
      <c r="X312" s="233">
        <f t="shared" si="149"/>
        <v>0</v>
      </c>
      <c r="Y312" s="233"/>
      <c r="Z312" s="233"/>
      <c r="AA312" s="233"/>
      <c r="AB312" s="233">
        <f t="shared" si="150"/>
        <v>0</v>
      </c>
      <c r="AC312" s="233">
        <f t="shared" si="156"/>
        <v>2.2350000000000003</v>
      </c>
      <c r="AD312" s="233"/>
      <c r="AE312" s="233"/>
      <c r="AF312" s="233"/>
      <c r="AG312" s="233">
        <f t="shared" si="153"/>
        <v>0</v>
      </c>
      <c r="AH312" s="233"/>
      <c r="AI312" s="233"/>
      <c r="AJ312" s="233"/>
      <c r="AK312" s="233">
        <f t="shared" si="154"/>
        <v>0</v>
      </c>
      <c r="AL312" s="233"/>
      <c r="AM312" s="233"/>
      <c r="AN312" s="233"/>
      <c r="AO312" s="233">
        <f t="shared" si="131"/>
        <v>0</v>
      </c>
      <c r="AP312" s="233"/>
      <c r="AQ312" s="233"/>
      <c r="AR312" s="233"/>
      <c r="AS312" s="339">
        <f t="shared" si="132"/>
        <v>0</v>
      </c>
      <c r="AT312" s="233"/>
      <c r="AU312" s="233"/>
      <c r="AV312" s="233"/>
      <c r="AW312" s="260">
        <f t="shared" si="133"/>
        <v>0</v>
      </c>
      <c r="AX312" s="235" t="s">
        <v>284</v>
      </c>
      <c r="AY312" s="236" t="s">
        <v>250</v>
      </c>
      <c r="AZ312" s="236" t="s">
        <v>89</v>
      </c>
      <c r="BA312" s="229">
        <v>14.2</v>
      </c>
      <c r="BB312" s="231">
        <v>0</v>
      </c>
      <c r="BC312" s="231">
        <v>2</v>
      </c>
      <c r="BD312" s="237" t="str">
        <f t="shared" si="134"/>
        <v>Algo Ondulado (Pendientes naturales del terreno entre 6 y 14%)</v>
      </c>
      <c r="BE312" s="231">
        <v>1</v>
      </c>
      <c r="BF312" s="237" t="str">
        <f>VLOOKUP(BE312,'Códigos 2'!$A$1:$B$12,2,FALSE)</f>
        <v xml:space="preserve"> Carpeta Asfáltica (CA)</v>
      </c>
      <c r="BG312" s="238">
        <v>3</v>
      </c>
      <c r="BH312" s="239">
        <v>11.1</v>
      </c>
      <c r="BI312" s="231">
        <v>0</v>
      </c>
      <c r="BJ312" s="231" t="str">
        <f t="shared" si="135"/>
        <v>No existe</v>
      </c>
      <c r="BK312" s="240">
        <v>0</v>
      </c>
      <c r="BL312" s="231">
        <v>45</v>
      </c>
      <c r="BM312" s="231"/>
      <c r="BN312" s="231">
        <v>5</v>
      </c>
      <c r="BO312" s="237" t="str">
        <f t="shared" si="136"/>
        <v>Alineamiento recto o con curvas tan suaves que no exigen una reducción significativa en la velocidad promedio normal de recorrido.</v>
      </c>
      <c r="BP312" s="231">
        <v>3</v>
      </c>
      <c r="BQ312" s="237" t="str">
        <f t="shared" si="137"/>
        <v>Pendientes generalmente entre 3 y 6%, pero con una rasante ondulada y, consecuentemente, con tramos cortos de subida fuerte.</v>
      </c>
      <c r="BR312" s="231">
        <v>3</v>
      </c>
      <c r="BS312" s="231">
        <v>0</v>
      </c>
      <c r="BT312" s="237" t="b">
        <f t="shared" si="145"/>
        <v>0</v>
      </c>
      <c r="BU312" s="231">
        <v>5</v>
      </c>
      <c r="BV312" s="237" t="str">
        <f t="shared" si="138"/>
        <v xml:space="preserve">Las señales son completamente adecuadas en número y ubicación, </v>
      </c>
      <c r="BW312" s="231">
        <v>5</v>
      </c>
      <c r="BX312" s="237" t="str">
        <f t="shared" si="139"/>
        <v>Todas las alcantarillas y cunetas están bastante limpias y funcionan debidamente.</v>
      </c>
      <c r="BY312" s="231">
        <v>5</v>
      </c>
      <c r="BZ312" s="237" t="str">
        <f t="shared" si="140"/>
        <v>Superficie lisa, sin baches ni irregularidades notables.</v>
      </c>
      <c r="CA312" s="231">
        <v>5</v>
      </c>
      <c r="CB312" s="237" t="str">
        <f t="shared" si="141"/>
        <v>No existen evidencias de fallas en la estructura del pavimento, con la posible excepción de algunas en la superficie de ruedo.</v>
      </c>
      <c r="CC312" s="231">
        <f t="shared" si="155"/>
        <v>0</v>
      </c>
      <c r="CD312" s="229" t="s">
        <v>285</v>
      </c>
      <c r="CE312" s="229" t="s">
        <v>135</v>
      </c>
      <c r="CF312" s="270" t="s">
        <v>286</v>
      </c>
    </row>
    <row r="313" spans="1:84" ht="69.95" customHeight="1" thickBot="1" x14ac:dyDescent="0.2">
      <c r="A313" s="333">
        <v>7</v>
      </c>
      <c r="B313" s="269">
        <v>20141</v>
      </c>
      <c r="C313" s="231">
        <v>3</v>
      </c>
      <c r="D313" s="231">
        <v>2</v>
      </c>
      <c r="E313" s="232">
        <v>1</v>
      </c>
      <c r="F313" s="231">
        <v>1</v>
      </c>
      <c r="G313" s="231">
        <v>3</v>
      </c>
      <c r="H313" s="230" t="str">
        <f t="shared" si="157"/>
        <v>Primaria</v>
      </c>
      <c r="I313" s="230">
        <v>3</v>
      </c>
      <c r="J313" s="229" t="str">
        <f t="shared" si="125"/>
        <v>Conectores de Integración Territorial</v>
      </c>
      <c r="K313" s="260">
        <f t="shared" si="126"/>
        <v>2.5350000000000001</v>
      </c>
      <c r="L313" s="234">
        <f>L312+K313</f>
        <v>19.190000000000001</v>
      </c>
      <c r="M313" s="233"/>
      <c r="N313" s="233"/>
      <c r="O313" s="233"/>
      <c r="P313" s="260">
        <f t="shared" si="127"/>
        <v>0</v>
      </c>
      <c r="Q313" s="233">
        <v>0.77</v>
      </c>
      <c r="R313" s="233">
        <v>0.67</v>
      </c>
      <c r="S313" s="233">
        <v>1.095</v>
      </c>
      <c r="T313" s="260">
        <f t="shared" si="128"/>
        <v>2.5350000000000001</v>
      </c>
      <c r="U313" s="233"/>
      <c r="V313" s="233"/>
      <c r="W313" s="233"/>
      <c r="X313" s="233">
        <f t="shared" si="149"/>
        <v>0</v>
      </c>
      <c r="Y313" s="233"/>
      <c r="Z313" s="233"/>
      <c r="AA313" s="233"/>
      <c r="AB313" s="233">
        <f t="shared" si="150"/>
        <v>0</v>
      </c>
      <c r="AC313" s="233">
        <f t="shared" si="156"/>
        <v>2.5350000000000001</v>
      </c>
      <c r="AD313" s="233"/>
      <c r="AE313" s="233"/>
      <c r="AF313" s="233"/>
      <c r="AG313" s="233">
        <f t="shared" si="153"/>
        <v>0</v>
      </c>
      <c r="AH313" s="233"/>
      <c r="AI313" s="233"/>
      <c r="AJ313" s="233"/>
      <c r="AK313" s="233">
        <f t="shared" si="154"/>
        <v>0</v>
      </c>
      <c r="AL313" s="233"/>
      <c r="AM313" s="233"/>
      <c r="AN313" s="233"/>
      <c r="AO313" s="233">
        <f t="shared" si="131"/>
        <v>0</v>
      </c>
      <c r="AP313" s="233"/>
      <c r="AQ313" s="233"/>
      <c r="AR313" s="233"/>
      <c r="AS313" s="339">
        <f t="shared" si="132"/>
        <v>0</v>
      </c>
      <c r="AT313" s="233"/>
      <c r="AU313" s="233"/>
      <c r="AV313" s="233"/>
      <c r="AW313" s="260">
        <f t="shared" si="133"/>
        <v>0</v>
      </c>
      <c r="AX313" s="235" t="s">
        <v>293</v>
      </c>
      <c r="AY313" s="236" t="s">
        <v>250</v>
      </c>
      <c r="AZ313" s="236" t="s">
        <v>294</v>
      </c>
      <c r="BA313" s="229" t="s">
        <v>295</v>
      </c>
      <c r="BB313" s="231">
        <v>0</v>
      </c>
      <c r="BC313" s="231">
        <v>1</v>
      </c>
      <c r="BD313" s="237" t="str">
        <f t="shared" si="134"/>
        <v>Llano (Pendientes naturales del terreno entre 0 y 5%)</v>
      </c>
      <c r="BE313" s="231">
        <v>1</v>
      </c>
      <c r="BF313" s="237" t="str">
        <f>VLOOKUP(BE313,'Códigos 2'!$A$1:$B$12,2,FALSE)</f>
        <v xml:space="preserve"> Carpeta Asfáltica (CA)</v>
      </c>
      <c r="BG313" s="238">
        <v>4</v>
      </c>
      <c r="BH313" s="239">
        <v>11.6</v>
      </c>
      <c r="BI313" s="231">
        <v>0</v>
      </c>
      <c r="BJ313" s="231" t="str">
        <f t="shared" si="135"/>
        <v>No existe</v>
      </c>
      <c r="BK313" s="240">
        <v>0</v>
      </c>
      <c r="BL313" s="231">
        <v>40</v>
      </c>
      <c r="BM313" s="231"/>
      <c r="BN313" s="231">
        <v>5</v>
      </c>
      <c r="BO313" s="237" t="str">
        <f t="shared" si="136"/>
        <v>Alineamiento recto o con curvas tan suaves que no exigen una reducción significativa en la velocidad promedio normal de recorrido.</v>
      </c>
      <c r="BP313" s="231">
        <v>5</v>
      </c>
      <c r="BQ313" s="237" t="str">
        <f t="shared" si="137"/>
        <v>Pendientes menores del 3% en todo el tramo.</v>
      </c>
      <c r="BR313" s="231">
        <v>2</v>
      </c>
      <c r="BS313" s="231">
        <v>0</v>
      </c>
      <c r="BT313" s="237" t="b">
        <f t="shared" si="145"/>
        <v>0</v>
      </c>
      <c r="BU313" s="231">
        <v>3</v>
      </c>
      <c r="BV313" s="237" t="str">
        <f t="shared" si="138"/>
        <v>El señalamiento es regular en cuanto a cantidad y ubicación, siendo notable la falta de algunas señales de precaución y de guía.</v>
      </c>
      <c r="BW313" s="231">
        <v>5</v>
      </c>
      <c r="BX313" s="237" t="str">
        <f t="shared" si="139"/>
        <v>Todas las alcantarillas y cunetas están bastante limpias y funcionan debidamente.</v>
      </c>
      <c r="BY313" s="231">
        <v>3</v>
      </c>
      <c r="BZ313" s="237" t="str">
        <f t="shared" si="140"/>
        <v>Superficie con frecuentes baches o irregularidades .</v>
      </c>
      <c r="CA313" s="231">
        <v>4</v>
      </c>
      <c r="CB313" s="237" t="str">
        <f t="shared" si="141"/>
        <v>Existen huellas o corrugaciones que se derivan por debajo de la superficie de ruedo, pero que son aisladas y de poca extensión.</v>
      </c>
      <c r="CC313" s="231">
        <f t="shared" si="155"/>
        <v>0</v>
      </c>
      <c r="CD313" s="229"/>
      <c r="CE313" s="229"/>
      <c r="CF313" s="270"/>
    </row>
    <row r="314" spans="1:84" ht="69.95" customHeight="1" thickBot="1" x14ac:dyDescent="0.2">
      <c r="A314" s="333">
        <v>8</v>
      </c>
      <c r="B314" s="269">
        <v>20142</v>
      </c>
      <c r="C314" s="231">
        <v>3</v>
      </c>
      <c r="D314" s="231">
        <v>2</v>
      </c>
      <c r="E314" s="232">
        <v>1</v>
      </c>
      <c r="F314" s="231">
        <v>1</v>
      </c>
      <c r="G314" s="231">
        <v>3</v>
      </c>
      <c r="H314" s="230" t="str">
        <f t="shared" si="157"/>
        <v>Primaria</v>
      </c>
      <c r="I314" s="230">
        <v>3</v>
      </c>
      <c r="J314" s="229" t="str">
        <f t="shared" si="125"/>
        <v>Conectores de Integración Territorial</v>
      </c>
      <c r="K314" s="260">
        <f t="shared" si="126"/>
        <v>2.79</v>
      </c>
      <c r="L314" s="234">
        <f>L313+K314</f>
        <v>21.98</v>
      </c>
      <c r="M314" s="233"/>
      <c r="N314" s="233"/>
      <c r="O314" s="233"/>
      <c r="P314" s="260">
        <f t="shared" si="127"/>
        <v>0</v>
      </c>
      <c r="Q314" s="233">
        <v>2.79</v>
      </c>
      <c r="R314" s="233"/>
      <c r="S314" s="233"/>
      <c r="T314" s="260">
        <f t="shared" si="128"/>
        <v>2.79</v>
      </c>
      <c r="U314" s="233"/>
      <c r="V314" s="233"/>
      <c r="W314" s="233"/>
      <c r="X314" s="233">
        <f t="shared" si="149"/>
        <v>0</v>
      </c>
      <c r="Y314" s="233"/>
      <c r="Z314" s="233"/>
      <c r="AA314" s="233"/>
      <c r="AB314" s="233">
        <f t="shared" si="150"/>
        <v>0</v>
      </c>
      <c r="AC314" s="233">
        <f t="shared" si="156"/>
        <v>2.79</v>
      </c>
      <c r="AD314" s="233"/>
      <c r="AE314" s="233"/>
      <c r="AF314" s="233"/>
      <c r="AG314" s="233">
        <f t="shared" si="153"/>
        <v>0</v>
      </c>
      <c r="AH314" s="233"/>
      <c r="AI314" s="233"/>
      <c r="AJ314" s="233"/>
      <c r="AK314" s="233">
        <f t="shared" si="154"/>
        <v>0</v>
      </c>
      <c r="AL314" s="233"/>
      <c r="AM314" s="233"/>
      <c r="AN314" s="233"/>
      <c r="AO314" s="233">
        <f t="shared" si="131"/>
        <v>0</v>
      </c>
      <c r="AP314" s="233"/>
      <c r="AQ314" s="233"/>
      <c r="AR314" s="233"/>
      <c r="AS314" s="339">
        <f t="shared" si="132"/>
        <v>0</v>
      </c>
      <c r="AT314" s="233"/>
      <c r="AU314" s="233"/>
      <c r="AV314" s="233"/>
      <c r="AW314" s="260">
        <f t="shared" si="133"/>
        <v>0</v>
      </c>
      <c r="AX314" s="235" t="s">
        <v>296</v>
      </c>
      <c r="AY314" s="236" t="s">
        <v>250</v>
      </c>
      <c r="AZ314" s="236" t="s">
        <v>294</v>
      </c>
      <c r="BA314" s="229" t="s">
        <v>297</v>
      </c>
      <c r="BB314" s="231">
        <v>0</v>
      </c>
      <c r="BC314" s="231">
        <v>2</v>
      </c>
      <c r="BD314" s="237" t="str">
        <f t="shared" si="134"/>
        <v>Algo Ondulado (Pendientes naturales del terreno entre 6 y 14%)</v>
      </c>
      <c r="BE314" s="231">
        <v>1</v>
      </c>
      <c r="BF314" s="237" t="str">
        <f>VLOOKUP(BE314,'Códigos 2'!$A$1:$B$12,2,FALSE)</f>
        <v xml:space="preserve"> Carpeta Asfáltica (CA)</v>
      </c>
      <c r="BG314" s="238">
        <v>2</v>
      </c>
      <c r="BH314" s="239">
        <v>8.4</v>
      </c>
      <c r="BI314" s="231">
        <v>0</v>
      </c>
      <c r="BJ314" s="231" t="str">
        <f t="shared" si="135"/>
        <v>No existe</v>
      </c>
      <c r="BK314" s="240">
        <v>0</v>
      </c>
      <c r="BL314" s="231">
        <v>45</v>
      </c>
      <c r="BM314" s="231"/>
      <c r="BN314" s="231">
        <v>4</v>
      </c>
      <c r="BO314" s="237" t="str">
        <f t="shared" si="136"/>
        <v>Alineamiento con algunas curvas que exigen una reducción significativa en la velocidad promedio de circulación.</v>
      </c>
      <c r="BP314" s="231">
        <v>3</v>
      </c>
      <c r="BQ314" s="237" t="str">
        <f t="shared" si="137"/>
        <v>Pendientes generalmente entre 3 y 6%, pero con una rasante ondulada y, consecuentemente, con tramos cortos de subida fuerte.</v>
      </c>
      <c r="BR314" s="231">
        <v>2</v>
      </c>
      <c r="BS314" s="231">
        <v>0</v>
      </c>
      <c r="BT314" s="237" t="b">
        <f t="shared" si="145"/>
        <v>0</v>
      </c>
      <c r="BU314" s="231">
        <v>5</v>
      </c>
      <c r="BV314" s="237" t="str">
        <f t="shared" si="138"/>
        <v xml:space="preserve">Las señales son completamente adecuadas en número y ubicación, </v>
      </c>
      <c r="BW314" s="231">
        <v>4</v>
      </c>
      <c r="BX314" s="237" t="str">
        <f t="shared" si="139"/>
        <v>La mayoría de las alcantarillas y cunetas aparentemente funcionan bien, pero existen indicaciones en algunos sitios de que el agua se estanca.</v>
      </c>
      <c r="BY314" s="231">
        <v>5</v>
      </c>
      <c r="BZ314" s="237" t="str">
        <f t="shared" si="140"/>
        <v>Superficie lisa, sin baches ni irregularidades notables.</v>
      </c>
      <c r="CA314" s="231">
        <v>5</v>
      </c>
      <c r="CB314" s="237" t="str">
        <f t="shared" si="141"/>
        <v>No existen evidencias de fallas en la estructura del pavimento, con la posible excepción de algunas en la superficie de ruedo.</v>
      </c>
      <c r="CC314" s="231">
        <f t="shared" si="155"/>
        <v>0</v>
      </c>
      <c r="CD314" s="229" t="s">
        <v>298</v>
      </c>
      <c r="CE314" s="229" t="s">
        <v>135</v>
      </c>
      <c r="CF314" s="270" t="s">
        <v>299</v>
      </c>
    </row>
    <row r="315" spans="1:84" ht="69.95" customHeight="1" thickBot="1" x14ac:dyDescent="0.2">
      <c r="A315" s="217"/>
      <c r="B315" s="269">
        <v>20150</v>
      </c>
      <c r="C315" s="231">
        <v>3</v>
      </c>
      <c r="D315" s="231">
        <v>2</v>
      </c>
      <c r="E315" s="232">
        <v>1</v>
      </c>
      <c r="F315" s="231">
        <v>2</v>
      </c>
      <c r="G315" s="231">
        <v>118</v>
      </c>
      <c r="H315" s="230" t="str">
        <f t="shared" si="157"/>
        <v>Secundaria</v>
      </c>
      <c r="I315" s="230">
        <v>2</v>
      </c>
      <c r="J315" s="229" t="str">
        <f t="shared" si="125"/>
        <v>Distribuidores Regionales</v>
      </c>
      <c r="K315" s="260">
        <f t="shared" si="126"/>
        <v>4.5650000000000004</v>
      </c>
      <c r="L315" s="234">
        <f>K315</f>
        <v>4.5650000000000004</v>
      </c>
      <c r="M315" s="233"/>
      <c r="N315" s="233"/>
      <c r="O315" s="233"/>
      <c r="P315" s="260">
        <f t="shared" si="127"/>
        <v>0</v>
      </c>
      <c r="Q315" s="233">
        <v>4.5650000000000004</v>
      </c>
      <c r="R315" s="233"/>
      <c r="S315" s="233"/>
      <c r="T315" s="260">
        <f t="shared" si="128"/>
        <v>4.5650000000000004</v>
      </c>
      <c r="U315" s="233"/>
      <c r="V315" s="233"/>
      <c r="W315" s="233"/>
      <c r="X315" s="233">
        <f t="shared" si="149"/>
        <v>0</v>
      </c>
      <c r="Y315" s="233"/>
      <c r="Z315" s="233"/>
      <c r="AA315" s="233"/>
      <c r="AB315" s="233">
        <f t="shared" si="150"/>
        <v>0</v>
      </c>
      <c r="AC315" s="233">
        <f t="shared" si="156"/>
        <v>4.5650000000000004</v>
      </c>
      <c r="AD315" s="233"/>
      <c r="AE315" s="233"/>
      <c r="AF315" s="233"/>
      <c r="AG315" s="233">
        <f t="shared" si="153"/>
        <v>0</v>
      </c>
      <c r="AH315" s="233"/>
      <c r="AI315" s="233"/>
      <c r="AJ315" s="233"/>
      <c r="AK315" s="233">
        <f t="shared" si="154"/>
        <v>0</v>
      </c>
      <c r="AL315" s="233"/>
      <c r="AM315" s="233"/>
      <c r="AN315" s="233"/>
      <c r="AO315" s="233">
        <f t="shared" si="131"/>
        <v>0</v>
      </c>
      <c r="AP315" s="233"/>
      <c r="AQ315" s="233"/>
      <c r="AR315" s="233"/>
      <c r="AS315" s="339">
        <f t="shared" si="132"/>
        <v>0</v>
      </c>
      <c r="AT315" s="233"/>
      <c r="AU315" s="233"/>
      <c r="AV315" s="233"/>
      <c r="AW315" s="260">
        <f t="shared" si="133"/>
        <v>0</v>
      </c>
      <c r="AX315" s="235" t="s">
        <v>973</v>
      </c>
      <c r="AY315" s="236" t="s">
        <v>974</v>
      </c>
      <c r="AZ315" s="236" t="s">
        <v>975</v>
      </c>
      <c r="BA315" s="229" t="s">
        <v>927</v>
      </c>
      <c r="BB315" s="231">
        <v>0</v>
      </c>
      <c r="BC315" s="231">
        <v>3</v>
      </c>
      <c r="BD315" s="237" t="str">
        <f t="shared" si="134"/>
        <v>Muy Ondulado (Pendientes naturales del terreno entre 15 y 25%)</v>
      </c>
      <c r="BE315" s="231">
        <v>1</v>
      </c>
      <c r="BF315" s="237" t="str">
        <f>VLOOKUP(BE315,'Códigos 2'!$A$1:$B$12,2,FALSE)</f>
        <v xml:space="preserve"> Carpeta Asfáltica (CA)</v>
      </c>
      <c r="BG315" s="238">
        <v>2</v>
      </c>
      <c r="BH315" s="239">
        <v>6.7</v>
      </c>
      <c r="BI315" s="231">
        <v>0</v>
      </c>
      <c r="BJ315" s="231" t="str">
        <f t="shared" si="135"/>
        <v>No existe</v>
      </c>
      <c r="BK315" s="240">
        <v>0</v>
      </c>
      <c r="BL315" s="231">
        <v>50</v>
      </c>
      <c r="BM315" s="231"/>
      <c r="BN315" s="231">
        <v>3</v>
      </c>
      <c r="BO315" s="237" t="str">
        <f t="shared" si="136"/>
        <v>Alineamiento algo sinuoso, pero con curvas cerradas que son aparentes y consistentes con las gradientes y las demás características del camino y del terreno que se atraviesa.</v>
      </c>
      <c r="BP315" s="231">
        <v>2</v>
      </c>
      <c r="BQ315" s="237" t="str">
        <f t="shared" si="137"/>
        <v>Pendientes sostenidas entre 5 y 8% sobre una buena parte del tramo, condición que afecta en forma marcada la velocidad de recorrido y, cuando hay bastante tránsito, provoca frecuentes colas de vehículos detrás de los vehículos pesados.</v>
      </c>
      <c r="BR315" s="231">
        <v>1</v>
      </c>
      <c r="BS315" s="231">
        <v>0</v>
      </c>
      <c r="BT315" s="237" t="b">
        <f t="shared" si="145"/>
        <v>0</v>
      </c>
      <c r="BU315" s="231">
        <v>3</v>
      </c>
      <c r="BV315" s="237" t="str">
        <f t="shared" si="138"/>
        <v>El señalamiento es regular en cuanto a cantidad y ubicación, siendo notable la falta de algunas señales de precaución y de guía.</v>
      </c>
      <c r="BW315" s="231">
        <v>4</v>
      </c>
      <c r="BX315" s="237" t="str">
        <f t="shared" si="139"/>
        <v>La mayoría de las alcantarillas y cunetas aparentemente funcionan bien, pero existen indicaciones en algunos sitios de que el agua se estanca.</v>
      </c>
      <c r="BY315" s="231">
        <v>5</v>
      </c>
      <c r="BZ315" s="237" t="str">
        <f t="shared" si="140"/>
        <v>Superficie lisa, sin baches ni irregularidades notables.</v>
      </c>
      <c r="CA315" s="231">
        <v>5</v>
      </c>
      <c r="CB315" s="237" t="str">
        <f t="shared" si="141"/>
        <v>No existen evidencias de fallas en la estructura del pavimento, con la posible excepción de algunas en la superficie de ruedo.</v>
      </c>
      <c r="CC315" s="231">
        <f t="shared" si="155"/>
        <v>0</v>
      </c>
      <c r="CD315" s="229" t="s">
        <v>976</v>
      </c>
      <c r="CE315" s="229" t="s">
        <v>202</v>
      </c>
      <c r="CF315" s="270" t="s">
        <v>977</v>
      </c>
    </row>
    <row r="316" spans="1:84" ht="69.95" customHeight="1" thickBot="1" x14ac:dyDescent="0.2">
      <c r="A316" s="217"/>
      <c r="B316" s="269">
        <v>20160</v>
      </c>
      <c r="C316" s="231">
        <v>3</v>
      </c>
      <c r="D316" s="231">
        <v>2</v>
      </c>
      <c r="E316" s="232">
        <v>3</v>
      </c>
      <c r="F316" s="231">
        <v>5</v>
      </c>
      <c r="G316" s="231">
        <v>118</v>
      </c>
      <c r="H316" s="230" t="str">
        <f t="shared" si="157"/>
        <v>Secundaria</v>
      </c>
      <c r="I316" s="230">
        <v>2</v>
      </c>
      <c r="J316" s="229" t="str">
        <f t="shared" si="125"/>
        <v>Distribuidores Regionales</v>
      </c>
      <c r="K316" s="260">
        <f t="shared" si="126"/>
        <v>8.375</v>
      </c>
      <c r="L316" s="234">
        <f t="shared" ref="L316:L322" si="158">L315+K316</f>
        <v>12.940000000000001</v>
      </c>
      <c r="M316" s="233"/>
      <c r="N316" s="233"/>
      <c r="O316" s="233"/>
      <c r="P316" s="260">
        <f t="shared" si="127"/>
        <v>0</v>
      </c>
      <c r="Q316" s="233">
        <v>0.45500000000000002</v>
      </c>
      <c r="R316" s="233">
        <v>0.95499999999999996</v>
      </c>
      <c r="S316" s="233">
        <v>6.9649999999999999</v>
      </c>
      <c r="T316" s="260">
        <f t="shared" si="128"/>
        <v>8.375</v>
      </c>
      <c r="U316" s="233"/>
      <c r="V316" s="233"/>
      <c r="W316" s="233"/>
      <c r="X316" s="233">
        <f t="shared" si="149"/>
        <v>0</v>
      </c>
      <c r="Y316" s="233"/>
      <c r="Z316" s="233"/>
      <c r="AA316" s="233"/>
      <c r="AB316" s="233">
        <f t="shared" si="150"/>
        <v>0</v>
      </c>
      <c r="AC316" s="233">
        <f t="shared" si="156"/>
        <v>8.375</v>
      </c>
      <c r="AD316" s="233"/>
      <c r="AE316" s="233"/>
      <c r="AF316" s="233"/>
      <c r="AG316" s="233">
        <f t="shared" si="153"/>
        <v>0</v>
      </c>
      <c r="AH316" s="233"/>
      <c r="AI316" s="233"/>
      <c r="AJ316" s="233"/>
      <c r="AK316" s="233">
        <f t="shared" si="154"/>
        <v>0</v>
      </c>
      <c r="AL316" s="233"/>
      <c r="AM316" s="233"/>
      <c r="AN316" s="233"/>
      <c r="AO316" s="233">
        <f t="shared" si="131"/>
        <v>0</v>
      </c>
      <c r="AP316" s="233"/>
      <c r="AQ316" s="233"/>
      <c r="AR316" s="233"/>
      <c r="AS316" s="339">
        <f t="shared" si="132"/>
        <v>0</v>
      </c>
      <c r="AT316" s="233"/>
      <c r="AU316" s="233"/>
      <c r="AV316" s="233"/>
      <c r="AW316" s="260">
        <f t="shared" si="133"/>
        <v>0</v>
      </c>
      <c r="AX316" s="235" t="s">
        <v>980</v>
      </c>
      <c r="AY316" s="236" t="s">
        <v>974</v>
      </c>
      <c r="AZ316" s="236" t="s">
        <v>975</v>
      </c>
      <c r="BA316" s="229" t="s">
        <v>981</v>
      </c>
      <c r="BB316" s="231">
        <v>0</v>
      </c>
      <c r="BC316" s="231">
        <v>3</v>
      </c>
      <c r="BD316" s="237" t="str">
        <f t="shared" si="134"/>
        <v>Muy Ondulado (Pendientes naturales del terreno entre 15 y 25%)</v>
      </c>
      <c r="BE316" s="231">
        <v>1</v>
      </c>
      <c r="BF316" s="237" t="str">
        <f>VLOOKUP(BE316,'Códigos 2'!$A$1:$B$12,2,FALSE)</f>
        <v xml:space="preserve"> Carpeta Asfáltica (CA)</v>
      </c>
      <c r="BG316" s="238">
        <v>2</v>
      </c>
      <c r="BH316" s="239">
        <v>6.2</v>
      </c>
      <c r="BI316" s="231">
        <v>1</v>
      </c>
      <c r="BJ316" s="231" t="str">
        <f t="shared" si="135"/>
        <v>Pavimentado</v>
      </c>
      <c r="BK316" s="240">
        <v>1</v>
      </c>
      <c r="BL316" s="231">
        <v>50</v>
      </c>
      <c r="BM316" s="231"/>
      <c r="BN316" s="231">
        <v>3</v>
      </c>
      <c r="BO316" s="237" t="str">
        <f t="shared" si="136"/>
        <v>Alineamiento algo sinuoso, pero con curvas cerradas que son aparentes y consistentes con las gradientes y las demás características del camino y del terreno que se atraviesa.</v>
      </c>
      <c r="BP316" s="231">
        <v>2</v>
      </c>
      <c r="BQ316" s="237" t="str">
        <f t="shared" si="137"/>
        <v>Pendientes sostenidas entre 5 y 8% sobre una buena parte del tramo, condición que afecta en forma marcada la velocidad de recorrido y, cuando hay bastante tránsito, provoca frecuentes colas de vehículos detrás de los vehículos pesados.</v>
      </c>
      <c r="BR316" s="231">
        <v>1</v>
      </c>
      <c r="BS316" s="231">
        <v>4</v>
      </c>
      <c r="BT316" s="237" t="str">
        <f t="shared" si="145"/>
        <v>Superficie generalmente firme y utilizable en todo tiempo, pero con algunos tramos cortos en que el ancho inicial ha sido reducido por erosión u otras causas.</v>
      </c>
      <c r="BU316" s="231">
        <v>3</v>
      </c>
      <c r="BV316" s="237" t="str">
        <f t="shared" si="138"/>
        <v>El señalamiento es regular en cuanto a cantidad y ubicación, siendo notable la falta de algunas señales de precaución y de guía.</v>
      </c>
      <c r="BW316" s="231">
        <v>4</v>
      </c>
      <c r="BX316" s="237" t="str">
        <f t="shared" si="139"/>
        <v>La mayoría de las alcantarillas y cunetas aparentemente funcionan bien, pero existen indicaciones en algunos sitios de que el agua se estanca.</v>
      </c>
      <c r="BY316" s="231">
        <v>2</v>
      </c>
      <c r="BZ316" s="237" t="str">
        <f t="shared" si="140"/>
        <v>Superficie muy irregular o con baches extensos y frecuentes (o material suelto, en caso de superficies no pavimentadas).</v>
      </c>
      <c r="CA316" s="231">
        <v>4</v>
      </c>
      <c r="CB316" s="237" t="str">
        <f t="shared" si="141"/>
        <v>Existen huellas o corrugaciones que se derivan por debajo de la superficie de ruedo, pero que son aisladas y de poca extensión.</v>
      </c>
      <c r="CC316" s="231">
        <f t="shared" si="155"/>
        <v>0</v>
      </c>
      <c r="CD316" s="229" t="s">
        <v>982</v>
      </c>
      <c r="CE316" s="229" t="s">
        <v>202</v>
      </c>
      <c r="CF316" s="270" t="s">
        <v>983</v>
      </c>
    </row>
    <row r="317" spans="1:84" ht="69.95" customHeight="1" thickBot="1" x14ac:dyDescent="0.2">
      <c r="A317" s="217"/>
      <c r="B317" s="269">
        <v>20170</v>
      </c>
      <c r="C317" s="231">
        <v>3</v>
      </c>
      <c r="D317" s="231">
        <v>2</v>
      </c>
      <c r="E317" s="232">
        <v>3</v>
      </c>
      <c r="F317" s="231">
        <v>1</v>
      </c>
      <c r="G317" s="231">
        <v>118</v>
      </c>
      <c r="H317" s="230" t="str">
        <f t="shared" si="157"/>
        <v>Secundaria</v>
      </c>
      <c r="I317" s="230">
        <v>3</v>
      </c>
      <c r="J317" s="229" t="str">
        <f t="shared" si="125"/>
        <v>Conectores de Integración Territorial</v>
      </c>
      <c r="K317" s="260">
        <f t="shared" si="126"/>
        <v>4.3650000000000002</v>
      </c>
      <c r="L317" s="234">
        <f t="shared" si="158"/>
        <v>17.305</v>
      </c>
      <c r="M317" s="233"/>
      <c r="N317" s="233"/>
      <c r="O317" s="233"/>
      <c r="P317" s="260">
        <f t="shared" si="127"/>
        <v>0</v>
      </c>
      <c r="Q317" s="233"/>
      <c r="R317" s="233">
        <v>2.4750000000000001</v>
      </c>
      <c r="S317" s="233">
        <v>1.89</v>
      </c>
      <c r="T317" s="260">
        <f t="shared" si="128"/>
        <v>4.3650000000000002</v>
      </c>
      <c r="U317" s="233"/>
      <c r="V317" s="233"/>
      <c r="W317" s="233"/>
      <c r="X317" s="233">
        <f t="shared" si="149"/>
        <v>0</v>
      </c>
      <c r="Y317" s="233"/>
      <c r="Z317" s="233"/>
      <c r="AA317" s="233"/>
      <c r="AB317" s="233">
        <f t="shared" si="150"/>
        <v>0</v>
      </c>
      <c r="AC317" s="233">
        <f t="shared" si="156"/>
        <v>4.3650000000000002</v>
      </c>
      <c r="AD317" s="233"/>
      <c r="AE317" s="233"/>
      <c r="AF317" s="233"/>
      <c r="AG317" s="233">
        <f t="shared" si="153"/>
        <v>0</v>
      </c>
      <c r="AH317" s="233"/>
      <c r="AI317" s="233"/>
      <c r="AJ317" s="233"/>
      <c r="AK317" s="233">
        <f t="shared" si="154"/>
        <v>0</v>
      </c>
      <c r="AL317" s="233"/>
      <c r="AM317" s="233"/>
      <c r="AN317" s="233"/>
      <c r="AO317" s="233">
        <f t="shared" si="131"/>
        <v>0</v>
      </c>
      <c r="AP317" s="233"/>
      <c r="AQ317" s="233"/>
      <c r="AR317" s="233"/>
      <c r="AS317" s="339">
        <f t="shared" si="132"/>
        <v>0</v>
      </c>
      <c r="AT317" s="233"/>
      <c r="AU317" s="233"/>
      <c r="AV317" s="233"/>
      <c r="AW317" s="260">
        <f t="shared" si="133"/>
        <v>0</v>
      </c>
      <c r="AX317" s="235" t="s">
        <v>984</v>
      </c>
      <c r="AY317" s="236" t="s">
        <v>974</v>
      </c>
      <c r="AZ317" s="236" t="s">
        <v>975</v>
      </c>
      <c r="BA317" s="229" t="s">
        <v>459</v>
      </c>
      <c r="BB317" s="231">
        <v>1</v>
      </c>
      <c r="BC317" s="231">
        <v>3</v>
      </c>
      <c r="BD317" s="237" t="str">
        <f t="shared" si="134"/>
        <v>Muy Ondulado (Pendientes naturales del terreno entre 15 y 25%)</v>
      </c>
      <c r="BE317" s="231">
        <v>1</v>
      </c>
      <c r="BF317" s="237" t="str">
        <f>VLOOKUP(BE317,'Códigos 2'!$A$1:$B$12,2,FALSE)</f>
        <v xml:space="preserve"> Carpeta Asfáltica (CA)</v>
      </c>
      <c r="BG317" s="238">
        <v>2</v>
      </c>
      <c r="BH317" s="239">
        <v>6.2</v>
      </c>
      <c r="BI317" s="231">
        <v>0</v>
      </c>
      <c r="BJ317" s="231" t="str">
        <f t="shared" si="135"/>
        <v>No existe</v>
      </c>
      <c r="BK317" s="240">
        <v>0</v>
      </c>
      <c r="BL317" s="231">
        <v>50</v>
      </c>
      <c r="BM317" s="231"/>
      <c r="BN317" s="231">
        <v>3</v>
      </c>
      <c r="BO317" s="237" t="str">
        <f t="shared" si="136"/>
        <v>Alineamiento algo sinuoso, pero con curvas cerradas que son aparentes y consistentes con las gradientes y las demás características del camino y del terreno que se atraviesa.</v>
      </c>
      <c r="BP317" s="231">
        <v>2</v>
      </c>
      <c r="BQ317" s="237" t="str">
        <f t="shared" si="137"/>
        <v>Pendientes sostenidas entre 5 y 8% sobre una buena parte del tramo, condición que afecta en forma marcada la velocidad de recorrido y, cuando hay bastante tránsito, provoca frecuentes colas de vehículos detrás de los vehículos pesados.</v>
      </c>
      <c r="BR317" s="231">
        <v>1</v>
      </c>
      <c r="BS317" s="231">
        <v>0</v>
      </c>
      <c r="BT317" s="237" t="b">
        <f t="shared" si="145"/>
        <v>0</v>
      </c>
      <c r="BU317" s="231">
        <v>3</v>
      </c>
      <c r="BV317" s="237" t="str">
        <f t="shared" si="138"/>
        <v>El señalamiento es regular en cuanto a cantidad y ubicación, siendo notable la falta de algunas señales de precaución y de guía.</v>
      </c>
      <c r="BW317" s="231">
        <v>3</v>
      </c>
      <c r="BX317" s="237" t="str">
        <f t="shared" si="139"/>
        <v>Parece que algunas alcantarillas o cunetas no tienen capacidad hidráulica suficiente, por la erosión o socavación aparente.</v>
      </c>
      <c r="BY317" s="231">
        <v>3</v>
      </c>
      <c r="BZ317" s="237" t="str">
        <f t="shared" si="140"/>
        <v>Superficie con frecuentes baches o irregularidades .</v>
      </c>
      <c r="CA317" s="231">
        <v>4</v>
      </c>
      <c r="CB317" s="237" t="str">
        <f t="shared" si="141"/>
        <v>Existen huellas o corrugaciones que se derivan por debajo de la superficie de ruedo, pero que son aisladas y de poca extensión.</v>
      </c>
      <c r="CC317" s="231">
        <f t="shared" si="155"/>
        <v>0</v>
      </c>
      <c r="CD317" s="229" t="s">
        <v>985</v>
      </c>
      <c r="CE317" s="229" t="s">
        <v>986</v>
      </c>
      <c r="CF317" s="270" t="s">
        <v>987</v>
      </c>
    </row>
    <row r="318" spans="1:84" ht="69.95" customHeight="1" thickBot="1" x14ac:dyDescent="0.2">
      <c r="A318" s="217"/>
      <c r="B318" s="269">
        <v>20180</v>
      </c>
      <c r="C318" s="231">
        <v>3</v>
      </c>
      <c r="D318" s="231">
        <v>2</v>
      </c>
      <c r="E318" s="232">
        <v>6</v>
      </c>
      <c r="F318" s="231">
        <v>1</v>
      </c>
      <c r="G318" s="231">
        <v>118</v>
      </c>
      <c r="H318" s="230" t="str">
        <f t="shared" si="157"/>
        <v>Secundaria</v>
      </c>
      <c r="I318" s="230">
        <v>3</v>
      </c>
      <c r="J318" s="229" t="str">
        <f t="shared" si="125"/>
        <v>Conectores de Integración Territorial</v>
      </c>
      <c r="K318" s="260">
        <f t="shared" si="126"/>
        <v>3.3050000000000002</v>
      </c>
      <c r="L318" s="234">
        <f t="shared" si="158"/>
        <v>20.61</v>
      </c>
      <c r="M318" s="233"/>
      <c r="N318" s="233"/>
      <c r="O318" s="233"/>
      <c r="P318" s="260">
        <f t="shared" si="127"/>
        <v>0</v>
      </c>
      <c r="Q318" s="233"/>
      <c r="R318" s="233"/>
      <c r="S318" s="233">
        <v>3.3050000000000002</v>
      </c>
      <c r="T318" s="260">
        <f t="shared" si="128"/>
        <v>3.3050000000000002</v>
      </c>
      <c r="U318" s="233"/>
      <c r="V318" s="233"/>
      <c r="W318" s="233"/>
      <c r="X318" s="233">
        <f t="shared" si="149"/>
        <v>0</v>
      </c>
      <c r="Y318" s="233"/>
      <c r="Z318" s="233"/>
      <c r="AA318" s="233"/>
      <c r="AB318" s="233">
        <f t="shared" si="150"/>
        <v>0</v>
      </c>
      <c r="AC318" s="233">
        <f t="shared" si="156"/>
        <v>3.3050000000000002</v>
      </c>
      <c r="AD318" s="233"/>
      <c r="AE318" s="233"/>
      <c r="AF318" s="233"/>
      <c r="AG318" s="233">
        <f t="shared" si="153"/>
        <v>0</v>
      </c>
      <c r="AH318" s="233"/>
      <c r="AI318" s="233"/>
      <c r="AJ318" s="233"/>
      <c r="AK318" s="233">
        <f t="shared" si="154"/>
        <v>0</v>
      </c>
      <c r="AL318" s="233"/>
      <c r="AM318" s="233"/>
      <c r="AN318" s="233"/>
      <c r="AO318" s="233">
        <f t="shared" si="131"/>
        <v>0</v>
      </c>
      <c r="AP318" s="233"/>
      <c r="AQ318" s="233"/>
      <c r="AR318" s="233"/>
      <c r="AS318" s="339">
        <f t="shared" si="132"/>
        <v>0</v>
      </c>
      <c r="AT318" s="233"/>
      <c r="AU318" s="233"/>
      <c r="AV318" s="233"/>
      <c r="AW318" s="260">
        <f t="shared" si="133"/>
        <v>0</v>
      </c>
      <c r="AX318" s="235" t="s">
        <v>992</v>
      </c>
      <c r="AY318" s="236" t="s">
        <v>974</v>
      </c>
      <c r="AZ318" s="236" t="s">
        <v>975</v>
      </c>
      <c r="BA318" s="229" t="s">
        <v>459</v>
      </c>
      <c r="BB318" s="231">
        <v>0</v>
      </c>
      <c r="BC318" s="231">
        <v>3</v>
      </c>
      <c r="BD318" s="237" t="str">
        <f t="shared" si="134"/>
        <v>Muy Ondulado (Pendientes naturales del terreno entre 15 y 25%)</v>
      </c>
      <c r="BE318" s="231">
        <v>1</v>
      </c>
      <c r="BF318" s="237" t="str">
        <f>VLOOKUP(BE318,'Códigos 2'!$A$1:$B$12,2,FALSE)</f>
        <v xml:space="preserve"> Carpeta Asfáltica (CA)</v>
      </c>
      <c r="BG318" s="238">
        <v>2</v>
      </c>
      <c r="BH318" s="239">
        <v>6.2</v>
      </c>
      <c r="BI318" s="231">
        <v>0</v>
      </c>
      <c r="BJ318" s="231" t="str">
        <f t="shared" si="135"/>
        <v>No existe</v>
      </c>
      <c r="BK318" s="240">
        <v>0</v>
      </c>
      <c r="BL318" s="231">
        <v>45</v>
      </c>
      <c r="BM318" s="231"/>
      <c r="BN318" s="231">
        <v>3</v>
      </c>
      <c r="BO318" s="237" t="str">
        <f t="shared" si="136"/>
        <v>Alineamiento algo sinuoso, pero con curvas cerradas que son aparentes y consistentes con las gradientes y las demás características del camino y del terreno que se atraviesa.</v>
      </c>
      <c r="BP318" s="231">
        <v>2</v>
      </c>
      <c r="BQ318" s="237" t="str">
        <f t="shared" si="137"/>
        <v>Pendientes sostenidas entre 5 y 8% sobre una buena parte del tramo, condición que afecta en forma marcada la velocidad de recorrido y, cuando hay bastante tránsito, provoca frecuentes colas de vehículos detrás de los vehículos pesados.</v>
      </c>
      <c r="BR318" s="231">
        <v>1</v>
      </c>
      <c r="BS318" s="231">
        <v>0</v>
      </c>
      <c r="BT318" s="237" t="b">
        <f t="shared" si="145"/>
        <v>0</v>
      </c>
      <c r="BU318" s="231">
        <v>3</v>
      </c>
      <c r="BV318" s="237" t="str">
        <f t="shared" si="138"/>
        <v>El señalamiento es regular en cuanto a cantidad y ubicación, siendo notable la falta de algunas señales de precaución y de guía.</v>
      </c>
      <c r="BW318" s="231">
        <v>3</v>
      </c>
      <c r="BX318" s="237" t="str">
        <f t="shared" si="139"/>
        <v>Parece que algunas alcantarillas o cunetas no tienen capacidad hidráulica suficiente, por la erosión o socavación aparente.</v>
      </c>
      <c r="BY318" s="231">
        <v>2</v>
      </c>
      <c r="BZ318" s="237" t="str">
        <f t="shared" si="140"/>
        <v>Superficie muy irregular o con baches extensos y frecuentes (o material suelto, en caso de superficies no pavimentadas).</v>
      </c>
      <c r="CA318" s="231">
        <v>4</v>
      </c>
      <c r="CB318" s="237" t="str">
        <f t="shared" si="141"/>
        <v>Existen huellas o corrugaciones que se derivan por debajo de la superficie de ruedo, pero que son aisladas y de poca extensión.</v>
      </c>
      <c r="CC318" s="231">
        <f t="shared" si="155"/>
        <v>0</v>
      </c>
      <c r="CD318" s="229"/>
      <c r="CE318" s="229"/>
      <c r="CF318" s="270"/>
    </row>
    <row r="319" spans="1:84" ht="69.95" customHeight="1" thickBot="1" x14ac:dyDescent="0.2">
      <c r="A319" s="217"/>
      <c r="B319" s="269">
        <v>20190</v>
      </c>
      <c r="C319" s="231">
        <v>3</v>
      </c>
      <c r="D319" s="231">
        <v>2</v>
      </c>
      <c r="E319" s="232">
        <v>6</v>
      </c>
      <c r="F319" s="231">
        <v>1</v>
      </c>
      <c r="G319" s="231">
        <v>141</v>
      </c>
      <c r="H319" s="230" t="str">
        <f t="shared" si="157"/>
        <v>Secundaria</v>
      </c>
      <c r="I319" s="230">
        <v>2</v>
      </c>
      <c r="J319" s="229" t="str">
        <f t="shared" si="125"/>
        <v>Distribuidores Regionales</v>
      </c>
      <c r="K319" s="260">
        <f t="shared" si="126"/>
        <v>2.2450000000000001</v>
      </c>
      <c r="L319" s="234">
        <f t="shared" si="158"/>
        <v>22.855</v>
      </c>
      <c r="M319" s="233"/>
      <c r="N319" s="233"/>
      <c r="O319" s="233"/>
      <c r="P319" s="260">
        <f t="shared" si="127"/>
        <v>0</v>
      </c>
      <c r="Q319" s="233"/>
      <c r="R319" s="233"/>
      <c r="S319" s="233">
        <v>2.2450000000000001</v>
      </c>
      <c r="T319" s="260">
        <f t="shared" si="128"/>
        <v>2.2450000000000001</v>
      </c>
      <c r="U319" s="233"/>
      <c r="V319" s="233"/>
      <c r="W319" s="233"/>
      <c r="X319" s="233">
        <f t="shared" si="149"/>
        <v>0</v>
      </c>
      <c r="Y319" s="233"/>
      <c r="Z319" s="233"/>
      <c r="AA319" s="233"/>
      <c r="AB319" s="233">
        <f t="shared" si="150"/>
        <v>0</v>
      </c>
      <c r="AC319" s="233">
        <f t="shared" si="156"/>
        <v>2.2450000000000001</v>
      </c>
      <c r="AD319" s="233"/>
      <c r="AE319" s="233"/>
      <c r="AF319" s="233"/>
      <c r="AG319" s="233">
        <f t="shared" si="153"/>
        <v>0</v>
      </c>
      <c r="AH319" s="233"/>
      <c r="AI319" s="233"/>
      <c r="AJ319" s="233"/>
      <c r="AK319" s="233">
        <f t="shared" si="154"/>
        <v>0</v>
      </c>
      <c r="AL319" s="233"/>
      <c r="AM319" s="233"/>
      <c r="AN319" s="233"/>
      <c r="AO319" s="233">
        <f t="shared" si="131"/>
        <v>0</v>
      </c>
      <c r="AP319" s="233"/>
      <c r="AQ319" s="233"/>
      <c r="AR319" s="233"/>
      <c r="AS319" s="339">
        <f t="shared" si="132"/>
        <v>0</v>
      </c>
      <c r="AT319" s="233"/>
      <c r="AU319" s="233"/>
      <c r="AV319" s="233"/>
      <c r="AW319" s="260">
        <f t="shared" si="133"/>
        <v>0</v>
      </c>
      <c r="AX319" s="235" t="s">
        <v>1291</v>
      </c>
      <c r="AY319" s="236" t="s">
        <v>1275</v>
      </c>
      <c r="AZ319" s="236" t="s">
        <v>586</v>
      </c>
      <c r="BA319" s="229" t="s">
        <v>1292</v>
      </c>
      <c r="BB319" s="231">
        <v>0</v>
      </c>
      <c r="BC319" s="231">
        <v>2</v>
      </c>
      <c r="BD319" s="237" t="str">
        <f t="shared" si="134"/>
        <v>Algo Ondulado (Pendientes naturales del terreno entre 6 y 14%)</v>
      </c>
      <c r="BE319" s="231">
        <v>1</v>
      </c>
      <c r="BF319" s="237" t="str">
        <f>VLOOKUP(BE319,'Códigos 2'!$A$1:$B$12,2,FALSE)</f>
        <v xml:space="preserve"> Carpeta Asfáltica (CA)</v>
      </c>
      <c r="BG319" s="238">
        <v>2</v>
      </c>
      <c r="BH319" s="239">
        <v>7.5</v>
      </c>
      <c r="BI319" s="231">
        <v>0</v>
      </c>
      <c r="BJ319" s="231" t="str">
        <f t="shared" si="135"/>
        <v>No existe</v>
      </c>
      <c r="BK319" s="240">
        <v>0</v>
      </c>
      <c r="BL319" s="231">
        <v>40</v>
      </c>
      <c r="BM319" s="231"/>
      <c r="BN319" s="231">
        <v>4</v>
      </c>
      <c r="BO319" s="237" t="str">
        <f t="shared" si="136"/>
        <v>Alineamiento con algunas curvas que exigen una reducción significativa en la velocidad promedio de circulación.</v>
      </c>
      <c r="BP319" s="231">
        <v>2</v>
      </c>
      <c r="BQ319" s="237" t="str">
        <f t="shared" si="137"/>
        <v>Pendientes sostenidas entre 5 y 8% sobre una buena parte del tramo, condición que afecta en forma marcada la velocidad de recorrido y, cuando hay bastante tránsito, provoca frecuentes colas de vehículos detrás de los vehículos pesados.</v>
      </c>
      <c r="BR319" s="231">
        <v>1</v>
      </c>
      <c r="BS319" s="231">
        <v>0</v>
      </c>
      <c r="BT319" s="237" t="b">
        <f t="shared" si="145"/>
        <v>0</v>
      </c>
      <c r="BU319" s="231">
        <v>2</v>
      </c>
      <c r="BV319" s="237" t="str">
        <f t="shared" si="138"/>
        <v>Existen muy pocas señales</v>
      </c>
      <c r="BW319" s="231">
        <v>5</v>
      </c>
      <c r="BX319" s="237" t="str">
        <f t="shared" si="139"/>
        <v>Todas las alcantarillas y cunetas están bastante limpias y funcionan debidamente.</v>
      </c>
      <c r="BY319" s="231">
        <v>2</v>
      </c>
      <c r="BZ319" s="237" t="str">
        <f t="shared" si="140"/>
        <v>Superficie muy irregular o con baches extensos y frecuentes (o material suelto, en caso de superficies no pavimentadas).</v>
      </c>
      <c r="CA319" s="231">
        <v>4</v>
      </c>
      <c r="CB319" s="237" t="str">
        <f t="shared" si="141"/>
        <v>Existen huellas o corrugaciones que se derivan por debajo de la superficie de ruedo, pero que son aisladas y de poca extensión.</v>
      </c>
      <c r="CC319" s="231">
        <f t="shared" si="155"/>
        <v>0</v>
      </c>
      <c r="CD319" s="229" t="s">
        <v>1293</v>
      </c>
      <c r="CE319" s="229"/>
      <c r="CF319" s="270" t="s">
        <v>1294</v>
      </c>
    </row>
    <row r="320" spans="1:84" ht="69.95" customHeight="1" thickBot="1" x14ac:dyDescent="0.2">
      <c r="A320" s="217"/>
      <c r="B320" s="269">
        <v>20191</v>
      </c>
      <c r="C320" s="231">
        <v>4</v>
      </c>
      <c r="D320" s="231">
        <v>2</v>
      </c>
      <c r="E320" s="232">
        <v>6</v>
      </c>
      <c r="F320" s="231">
        <v>1</v>
      </c>
      <c r="G320" s="231">
        <v>141</v>
      </c>
      <c r="H320" s="230" t="str">
        <f t="shared" si="157"/>
        <v>Secundaria</v>
      </c>
      <c r="I320" s="230">
        <v>2</v>
      </c>
      <c r="J320" s="229" t="str">
        <f t="shared" si="125"/>
        <v>Distribuidores Regionales</v>
      </c>
      <c r="K320" s="260">
        <f t="shared" si="126"/>
        <v>0</v>
      </c>
      <c r="L320" s="234">
        <f t="shared" si="158"/>
        <v>22.855</v>
      </c>
      <c r="M320" s="233"/>
      <c r="N320" s="233"/>
      <c r="O320" s="233"/>
      <c r="P320" s="260">
        <f t="shared" si="127"/>
        <v>0</v>
      </c>
      <c r="Q320" s="233"/>
      <c r="R320" s="233"/>
      <c r="S320" s="233"/>
      <c r="T320" s="260">
        <f t="shared" si="128"/>
        <v>0</v>
      </c>
      <c r="U320" s="233"/>
      <c r="V320" s="233"/>
      <c r="W320" s="233"/>
      <c r="X320" s="233"/>
      <c r="Y320" s="233"/>
      <c r="Z320" s="233"/>
      <c r="AA320" s="233"/>
      <c r="AB320" s="233"/>
      <c r="AC320" s="233"/>
      <c r="AD320" s="233"/>
      <c r="AE320" s="233"/>
      <c r="AF320" s="233"/>
      <c r="AG320" s="233"/>
      <c r="AH320" s="233"/>
      <c r="AI320" s="233"/>
      <c r="AJ320" s="233"/>
      <c r="AK320" s="233"/>
      <c r="AL320" s="233"/>
      <c r="AM320" s="233"/>
      <c r="AN320" s="233"/>
      <c r="AO320" s="233">
        <f t="shared" si="131"/>
        <v>0</v>
      </c>
      <c r="AP320" s="233"/>
      <c r="AQ320" s="233"/>
      <c r="AR320" s="233"/>
      <c r="AS320" s="339">
        <f t="shared" si="132"/>
        <v>0</v>
      </c>
      <c r="AT320" s="233"/>
      <c r="AU320" s="233"/>
      <c r="AV320" s="233"/>
      <c r="AW320" s="260"/>
      <c r="AX320" s="235" t="s">
        <v>1311</v>
      </c>
      <c r="AY320" s="236" t="s">
        <v>1312</v>
      </c>
      <c r="AZ320" s="236" t="s">
        <v>1312</v>
      </c>
      <c r="BA320" s="229"/>
      <c r="BB320" s="231"/>
      <c r="BC320" s="231"/>
      <c r="BD320" s="237"/>
      <c r="BE320" s="231"/>
      <c r="BF320" s="237" t="str">
        <f>VLOOKUP(BE320,'Códigos 2'!$A$1:$B$12,2,FALSE)</f>
        <v>Otros</v>
      </c>
      <c r="BG320" s="238"/>
      <c r="BH320" s="239"/>
      <c r="BI320" s="231"/>
      <c r="BJ320" s="231"/>
      <c r="BK320" s="240"/>
      <c r="BL320" s="231"/>
      <c r="BM320" s="231"/>
      <c r="BN320" s="231"/>
      <c r="BO320" s="237"/>
      <c r="BP320" s="231"/>
      <c r="BQ320" s="237"/>
      <c r="BR320" s="231"/>
      <c r="BS320" s="231"/>
      <c r="BT320" s="237"/>
      <c r="BU320" s="231"/>
      <c r="BV320" s="237"/>
      <c r="BW320" s="231"/>
      <c r="BX320" s="237"/>
      <c r="BY320" s="231">
        <v>0</v>
      </c>
      <c r="BZ320" s="237"/>
      <c r="CA320" s="231"/>
      <c r="CB320" s="237"/>
      <c r="CC320" s="231"/>
      <c r="CD320" s="229"/>
      <c r="CE320" s="229"/>
      <c r="CF320" s="270"/>
    </row>
    <row r="321" spans="1:84" ht="69.95" customHeight="1" thickBot="1" x14ac:dyDescent="0.2">
      <c r="A321" s="217"/>
      <c r="B321" s="269">
        <v>20192</v>
      </c>
      <c r="C321" s="231">
        <v>4</v>
      </c>
      <c r="D321" s="231">
        <v>2</v>
      </c>
      <c r="E321" s="232">
        <v>6</v>
      </c>
      <c r="F321" s="231">
        <v>1</v>
      </c>
      <c r="G321" s="231">
        <v>141</v>
      </c>
      <c r="H321" s="230" t="str">
        <f t="shared" si="157"/>
        <v>Secundaria</v>
      </c>
      <c r="I321" s="230">
        <v>2</v>
      </c>
      <c r="J321" s="229" t="str">
        <f t="shared" si="125"/>
        <v>Distribuidores Regionales</v>
      </c>
      <c r="K321" s="260">
        <f t="shared" si="126"/>
        <v>0</v>
      </c>
      <c r="L321" s="234">
        <f t="shared" si="158"/>
        <v>22.855</v>
      </c>
      <c r="M321" s="233"/>
      <c r="N321" s="233"/>
      <c r="O321" s="233"/>
      <c r="P321" s="260">
        <f t="shared" si="127"/>
        <v>0</v>
      </c>
      <c r="Q321" s="233"/>
      <c r="R321" s="233"/>
      <c r="S321" s="233"/>
      <c r="T321" s="260">
        <f t="shared" si="128"/>
        <v>0</v>
      </c>
      <c r="U321" s="233"/>
      <c r="V321" s="233"/>
      <c r="W321" s="233"/>
      <c r="X321" s="233"/>
      <c r="Y321" s="233"/>
      <c r="Z321" s="233"/>
      <c r="AA321" s="233"/>
      <c r="AB321" s="233"/>
      <c r="AC321" s="233"/>
      <c r="AD321" s="233"/>
      <c r="AE321" s="233"/>
      <c r="AF321" s="233"/>
      <c r="AG321" s="233"/>
      <c r="AH321" s="233"/>
      <c r="AI321" s="233"/>
      <c r="AJ321" s="233"/>
      <c r="AK321" s="233"/>
      <c r="AL321" s="233"/>
      <c r="AM321" s="233"/>
      <c r="AN321" s="233"/>
      <c r="AO321" s="233">
        <f t="shared" si="131"/>
        <v>0</v>
      </c>
      <c r="AP321" s="233"/>
      <c r="AQ321" s="233"/>
      <c r="AR321" s="233"/>
      <c r="AS321" s="339">
        <f t="shared" si="132"/>
        <v>0</v>
      </c>
      <c r="AT321" s="233"/>
      <c r="AU321" s="233"/>
      <c r="AV321" s="233"/>
      <c r="AW321" s="260"/>
      <c r="AX321" s="235" t="s">
        <v>1313</v>
      </c>
      <c r="AY321" s="236" t="s">
        <v>1312</v>
      </c>
      <c r="AZ321" s="236" t="s">
        <v>1312</v>
      </c>
      <c r="BA321" s="229"/>
      <c r="BB321" s="231"/>
      <c r="BC321" s="231"/>
      <c r="BD321" s="237"/>
      <c r="BE321" s="231"/>
      <c r="BF321" s="237" t="str">
        <f>VLOOKUP(BE321,'Códigos 2'!$A$1:$B$12,2,FALSE)</f>
        <v>Otros</v>
      </c>
      <c r="BG321" s="238"/>
      <c r="BH321" s="239"/>
      <c r="BI321" s="231"/>
      <c r="BJ321" s="231"/>
      <c r="BK321" s="240"/>
      <c r="BL321" s="231"/>
      <c r="BM321" s="231"/>
      <c r="BN321" s="231"/>
      <c r="BO321" s="237"/>
      <c r="BP321" s="231"/>
      <c r="BQ321" s="237"/>
      <c r="BR321" s="231"/>
      <c r="BS321" s="231"/>
      <c r="BT321" s="237"/>
      <c r="BU321" s="231"/>
      <c r="BV321" s="237"/>
      <c r="BW321" s="231"/>
      <c r="BX321" s="237"/>
      <c r="BY321" s="231">
        <v>0</v>
      </c>
      <c r="BZ321" s="237"/>
      <c r="CA321" s="231"/>
      <c r="CB321" s="237"/>
      <c r="CC321" s="231"/>
      <c r="CD321" s="229"/>
      <c r="CE321" s="229"/>
      <c r="CF321" s="270"/>
    </row>
    <row r="322" spans="1:84" ht="69.95" customHeight="1" thickBot="1" x14ac:dyDescent="0.2">
      <c r="A322" s="217"/>
      <c r="B322" s="269">
        <v>20200</v>
      </c>
      <c r="C322" s="231">
        <v>3</v>
      </c>
      <c r="D322" s="231">
        <v>2</v>
      </c>
      <c r="E322" s="232">
        <v>1</v>
      </c>
      <c r="F322" s="231"/>
      <c r="G322" s="231">
        <v>111</v>
      </c>
      <c r="H322" s="230" t="str">
        <f t="shared" si="157"/>
        <v>Secundaria</v>
      </c>
      <c r="I322" s="230">
        <v>2</v>
      </c>
      <c r="J322" s="229" t="str">
        <f t="shared" ref="J322:J385" si="159">IF(I322=1,"Red de Alta Capacidad",IF(AND(I322=2),"Distribuidores Regionales",IF(AND(I322=3),"Conectores de Integración Territorial",IF(AND(I322=4),"Red Básica de Accesso"))))</f>
        <v>Distribuidores Regionales</v>
      </c>
      <c r="K322" s="260">
        <f t="shared" ref="K322:K385" si="160">P322+$T322+$X322+$AB322+$AG322+$AK322+$AW322+AO322+AS322</f>
        <v>1.9850000000000001</v>
      </c>
      <c r="L322" s="234">
        <f t="shared" si="158"/>
        <v>24.84</v>
      </c>
      <c r="M322" s="233"/>
      <c r="N322" s="233"/>
      <c r="O322" s="233"/>
      <c r="P322" s="260">
        <f t="shared" ref="P322:P385" si="161">SUM(M322:O322)</f>
        <v>0</v>
      </c>
      <c r="Q322" s="233">
        <v>1.9850000000000001</v>
      </c>
      <c r="R322" s="233"/>
      <c r="S322" s="233"/>
      <c r="T322" s="260">
        <f t="shared" ref="T322:T385" si="162">SUM(Q322:S322)</f>
        <v>1.9850000000000001</v>
      </c>
      <c r="U322" s="233"/>
      <c r="V322" s="233"/>
      <c r="W322" s="233"/>
      <c r="X322" s="233">
        <f t="shared" ref="X322:X385" si="163">U322+V322+W322</f>
        <v>0</v>
      </c>
      <c r="Y322" s="233"/>
      <c r="Z322" s="233"/>
      <c r="AA322" s="233"/>
      <c r="AB322" s="233">
        <f t="shared" ref="AB322:AB385" si="164">Y322+Z322+AA322</f>
        <v>0</v>
      </c>
      <c r="AC322" s="233">
        <f t="shared" ref="AC322:AC385" si="165">T322+X322+AB322</f>
        <v>1.9850000000000001</v>
      </c>
      <c r="AD322" s="233"/>
      <c r="AE322" s="233"/>
      <c r="AF322" s="233"/>
      <c r="AG322" s="233">
        <f t="shared" ref="AG322:AG353" si="166">SUM(AD322:AF322)</f>
        <v>0</v>
      </c>
      <c r="AH322" s="233"/>
      <c r="AI322" s="233"/>
      <c r="AJ322" s="233"/>
      <c r="AK322" s="233">
        <f t="shared" ref="AK322:AK353" si="167">SUM(AH322:AJ322)</f>
        <v>0</v>
      </c>
      <c r="AL322" s="233"/>
      <c r="AM322" s="233"/>
      <c r="AN322" s="233"/>
      <c r="AO322" s="233">
        <f t="shared" ref="AO322:AO385" si="168">SUM(AL322:AN322)</f>
        <v>0</v>
      </c>
      <c r="AP322" s="233"/>
      <c r="AQ322" s="233"/>
      <c r="AR322" s="233"/>
      <c r="AS322" s="339">
        <f t="shared" ref="AS322:AS385" si="169">SUM(AP322:AR322)</f>
        <v>0</v>
      </c>
      <c r="AT322" s="233"/>
      <c r="AU322" s="233"/>
      <c r="AV322" s="233"/>
      <c r="AW322" s="260">
        <f t="shared" ref="AW322:AW385" si="170">SUM(AT322:AV322)</f>
        <v>0</v>
      </c>
      <c r="AX322" s="235" t="s">
        <v>907</v>
      </c>
      <c r="AY322" s="236" t="s">
        <v>895</v>
      </c>
      <c r="AZ322" s="236" t="s">
        <v>851</v>
      </c>
      <c r="BA322" s="229" t="s">
        <v>908</v>
      </c>
      <c r="BB322" s="231">
        <v>0</v>
      </c>
      <c r="BC322" s="231">
        <v>2</v>
      </c>
      <c r="BD322" s="237" t="str">
        <f t="shared" ref="BD322:BD385" si="171">IF(BC322=1,"Llano (Pendientes naturales del terreno entre 0 y 5%)",IF(AND(BC322=2),"Algo Ondulado (Pendientes naturales del terreno entre 6 y 14%)",IF(AND(BC322=3),"Muy Ondulado (Pendientes naturales del terreno entre 15 y 25%)",IF(AND(BC322=4),"Montañoso (Pendientes naturales del terreno mayores a 25%)"))))</f>
        <v>Algo Ondulado (Pendientes naturales del terreno entre 6 y 14%)</v>
      </c>
      <c r="BE322" s="231">
        <v>1</v>
      </c>
      <c r="BF322" s="237" t="str">
        <f>VLOOKUP(BE322,'Códigos 2'!$A$1:$B$12,2,FALSE)</f>
        <v xml:space="preserve"> Carpeta Asfáltica (CA)</v>
      </c>
      <c r="BG322" s="238">
        <v>2</v>
      </c>
      <c r="BH322" s="239">
        <v>7</v>
      </c>
      <c r="BI322" s="231">
        <v>0</v>
      </c>
      <c r="BJ322" s="231" t="str">
        <f t="shared" ref="BJ322:BJ385" si="172">IF(BI322=0,"No existe",IF(AND(BI322=1),"Pavimentado",IF(AND(BI322=2),"Mejorado",IF(AND(BI322=3),"Tierra"))))</f>
        <v>No existe</v>
      </c>
      <c r="BK322" s="240">
        <v>0</v>
      </c>
      <c r="BL322" s="231">
        <v>40</v>
      </c>
      <c r="BM322" s="231">
        <v>5915</v>
      </c>
      <c r="BN322" s="231">
        <v>3</v>
      </c>
      <c r="BO322" s="237" t="str">
        <f t="shared" ref="BO322:BO385" si="173">IF(BN322=5,"Alineamiento recto o con curvas tan suaves que no exigen una reducción significativa en la velocidad promedio normal de recorrido.",IF(AND(BN322=4),"Alineamiento con algunas curvas que exigen una reducción significativa en la velocidad promedio de circulación.",IF(AND(BN322=3),"Alineamiento algo sinuoso, pero con curvas cerradas que son aparentes y consistentes con las gradientes y las demás características del camino y del terreno que se atraviesa.",IF(AND(BN322=2),"Curvas cerradas frecuentes y, por lo general, inconsistentes con el terreno y la clase de carretera.",IF(AND(BN322=1),"Alineamiento muy sinuoso en todo el tramo, condición que admite solamente una velocidad de circulación muy baja.")))))</f>
        <v>Alineamiento algo sinuoso, pero con curvas cerradas que son aparentes y consistentes con las gradientes y las demás características del camino y del terreno que se atraviesa.</v>
      </c>
      <c r="BP322" s="231">
        <v>3</v>
      </c>
      <c r="BQ322" s="237" t="str">
        <f t="shared" ref="BQ322:BQ385" si="174">IF(BP322=5,"Pendientes menores del 3% en todo el tramo.",IF(AND(BP322=4),"Pendientes generalmente menores del 3% pero con algunas cuestas de corta longitud de hasta el 5%.",IF(AND(BP322=3),"Pendientes generalmente entre 3 y 6%, pero con una rasante ondulada y, consecuentemente, con tramos cortos de subida fuerte.",IF(AND(BP322=2),"Pendientes sostenidas entre 5 y 8% sobre una buena parte del tramo, condición que afecta en forma marcada la velocidad de recorrido y, cuando hay bastante tránsito, provoca frecuentes colas de vehículos detrás de los vehículos pesados.",IF(AND(BP322=1),"Pendientes sostenidas en exceso del 7% en casi todo el tramo. ")))))</f>
        <v>Pendientes generalmente entre 3 y 6%, pero con una rasante ondulada y, consecuentemente, con tramos cortos de subida fuerte.</v>
      </c>
      <c r="BR322" s="231">
        <v>1</v>
      </c>
      <c r="BS322" s="231">
        <v>0</v>
      </c>
      <c r="BT322" s="237" t="b">
        <f t="shared" ref="BT322:BT353" si="175">IF(BS322=5,"Superficie de los espaldones firme y regular, y donde se puede utilizar el ancho como fue construido originalmente.",IF(AND(BS322=4),"Superficie generalmente firme y utilizable en todo tiempo, pero con algunos tramos cortos en que el ancho inicial ha sido reducido por erosión u otras causas.",IF(AND(BS322=3),"Superficie erosionada o con baches profundos sobre una buena parte de la subsección, de manera que se inhibe el uso de los espaldones en la debida forma en esa parte.",IF(AND(BS322=2),"Superficie erosionada o con baches profundos, o el ancho transitable de los espaldones reducido sustancialmente, en casi toda la subsección.",IF(AND(BS322=1),"Se encuentra un desnivel peligroso entre el borde del pavimento y el espaldón, o la superficie está muy erosionada, con baches profundos o material suelto, o el ancho muy reducido del original.")))))</f>
        <v>0</v>
      </c>
      <c r="BU322" s="231">
        <v>5</v>
      </c>
      <c r="BV322" s="237" t="str">
        <f t="shared" ref="BV322:BV385" si="176">IF(BU322=5,"Las señales son completamente adecuadas en número y ubicación, ",IF(AND(BU322=4),"El señalamiento es bastante completo, faltando solamente algunas señales de guía para los usuarios que no conocen la ruta.",IF(AND(BU322=3),"El señalamiento es regular en cuanto a cantidad y ubicación, siendo notable la falta de algunas señales de precaución y de guía.",IF(AND(BU322=2),"Existen muy pocas señales",IF(AND(BU322=1),"No existen señales o son tan inadecuadas, que no proveen información útil al conductor.")))))</f>
        <v xml:space="preserve">Las señales son completamente adecuadas en número y ubicación, </v>
      </c>
      <c r="BW322" s="231">
        <v>3</v>
      </c>
      <c r="BX322" s="237" t="str">
        <f t="shared" ref="BX322:BX385" si="177">IF(BW322=5,"Todas las alcantarillas y cunetas están bastante limpias y funcionan debidamente.",IF(AND(BW322=4),"La mayoría de las alcantarillas y cunetas aparentemente funcionan bien, pero existen indicaciones en algunos sitios de que el agua se estanca.",IF(AND(BW322=3),"Parece que algunas alcantarillas o cunetas no tienen capacidad hidráulica suficiente, por la erosión o socavación aparente.",IF(AND(BW322=2),"Parece que la mayoría de las alcantarillas y cunetas son inadecuadas; o hay vados en varios sitios en vez de estructuras de drenaje.",IF(AND(BW322=1),"El agua escurre por la calzada durante períodos de lluvia sobre una buena parte de la sub-sección y no existen cunetas longitudinales definidas; las estructuras de drenaje no existen, o son completamente inadecuadas.")))))</f>
        <v>Parece que algunas alcantarillas o cunetas no tienen capacidad hidráulica suficiente, por la erosión o socavación aparente.</v>
      </c>
      <c r="BY322" s="231">
        <v>5</v>
      </c>
      <c r="BZ322" s="237" t="str">
        <f t="shared" ref="BZ322:BZ385" si="178">IF(BY322=5,"Superficie lisa, sin baches ni irregularidades notables.",IF(AND(BY322=4),"Superficie generalmente lisa, pero con unas pequeñas corrugaciones u otras irregularidades aisladas, o con baches pequeños superficiales.",IF(AND(BY322=3),"Superficie con frecuentes baches o irregularidades .",IF(AND(BY322=2),"Superficie muy irregular o con baches extensos y frecuentes (o material suelto, en caso de superficies no pavimentadas).",IF(AND(BY322=1),"Superficie muy deteriorada o irregular (o material suelto), hasta tal grado, en casi todo el tramo.")))))</f>
        <v>Superficie lisa, sin baches ni irregularidades notables.</v>
      </c>
      <c r="CA322" s="231">
        <v>5</v>
      </c>
      <c r="CB322" s="237" t="str">
        <f t="shared" ref="CB322:CB385" si="179">IF(CA322=5,"No existen evidencias de fallas en la estructura del pavimento, con la posible excepción de algunas en la superficie de ruedo.",IF(AND(CA322=4),"Existen huellas o corrugaciones que se derivan por debajo de la superficie de ruedo, pero que son aisladas y de poca extensión.",IF(AND(CA322=3),"Existen deformaciones u otras fallas de consideración sobre una buena parte de la subsección y, aunque no son extensas todavía, parece que siguen extendiéndose.",IF(AND(CA322=2),"Existen deformaciones u otras fallas de consideración sobre la mayor parte del tramo.",IF(AND(CA322=1),"Existen corrugaciones o huellas profundas sobre casi toda la faja de ruedo del tramo, hasta tal grado que no sería factible corregir la falla de la estructura, sino que se tendría que reconstruirla completamente.")))))</f>
        <v>No existen evidencias de fallas en la estructura del pavimento, con la posible excepción de algunas en la superficie de ruedo.</v>
      </c>
      <c r="CC322" s="231">
        <f t="shared" ref="CC322:CC385" si="180">(K322*BM322)*365/1000000</f>
        <v>4.2855653750000009</v>
      </c>
      <c r="CD322" s="229"/>
      <c r="CE322" s="229"/>
      <c r="CF322" s="270"/>
    </row>
    <row r="323" spans="1:84" ht="69.95" customHeight="1" thickBot="1" x14ac:dyDescent="0.2">
      <c r="A323" s="217"/>
      <c r="B323" s="269">
        <v>20210</v>
      </c>
      <c r="C323" s="231">
        <v>3</v>
      </c>
      <c r="D323" s="231">
        <v>2</v>
      </c>
      <c r="E323" s="232">
        <v>3</v>
      </c>
      <c r="F323" s="231">
        <v>0</v>
      </c>
      <c r="G323" s="231">
        <v>716</v>
      </c>
      <c r="H323" s="230" t="s">
        <v>2476</v>
      </c>
      <c r="I323" s="230">
        <v>4</v>
      </c>
      <c r="J323" s="229" t="str">
        <f t="shared" si="159"/>
        <v>Red Básica de Accesso</v>
      </c>
      <c r="K323" s="260">
        <f t="shared" si="160"/>
        <v>1.5249999999999999</v>
      </c>
      <c r="L323" s="234">
        <f>K323</f>
        <v>1.5249999999999999</v>
      </c>
      <c r="M323" s="233"/>
      <c r="N323" s="233"/>
      <c r="O323" s="233"/>
      <c r="P323" s="260">
        <f t="shared" si="161"/>
        <v>0</v>
      </c>
      <c r="Q323" s="233"/>
      <c r="R323" s="233">
        <v>0.87</v>
      </c>
      <c r="S323" s="233">
        <v>0.65500000000000003</v>
      </c>
      <c r="T323" s="260">
        <f t="shared" si="162"/>
        <v>1.5249999999999999</v>
      </c>
      <c r="U323" s="233"/>
      <c r="V323" s="233"/>
      <c r="W323" s="233"/>
      <c r="X323" s="233">
        <f t="shared" si="163"/>
        <v>0</v>
      </c>
      <c r="Y323" s="233"/>
      <c r="Z323" s="233"/>
      <c r="AA323" s="233"/>
      <c r="AB323" s="233">
        <f t="shared" si="164"/>
        <v>0</v>
      </c>
      <c r="AC323" s="233">
        <f t="shared" si="165"/>
        <v>1.5249999999999999</v>
      </c>
      <c r="AD323" s="233"/>
      <c r="AE323" s="233"/>
      <c r="AF323" s="233"/>
      <c r="AG323" s="233">
        <f t="shared" si="166"/>
        <v>0</v>
      </c>
      <c r="AH323" s="233"/>
      <c r="AI323" s="233"/>
      <c r="AJ323" s="233"/>
      <c r="AK323" s="233">
        <f t="shared" si="167"/>
        <v>0</v>
      </c>
      <c r="AL323" s="233"/>
      <c r="AM323" s="233"/>
      <c r="AN323" s="233"/>
      <c r="AO323" s="233">
        <f t="shared" si="168"/>
        <v>0</v>
      </c>
      <c r="AP323" s="233"/>
      <c r="AQ323" s="233"/>
      <c r="AR323" s="233"/>
      <c r="AS323" s="339">
        <f t="shared" si="169"/>
        <v>0</v>
      </c>
      <c r="AT323" s="233"/>
      <c r="AU323" s="233"/>
      <c r="AV323" s="233"/>
      <c r="AW323" s="260">
        <f t="shared" si="170"/>
        <v>0</v>
      </c>
      <c r="AX323" s="235" t="s">
        <v>2988</v>
      </c>
      <c r="AY323" s="244" t="s">
        <v>2989</v>
      </c>
      <c r="AZ323" s="244" t="s">
        <v>447</v>
      </c>
      <c r="BA323" s="229" t="s">
        <v>2725</v>
      </c>
      <c r="BB323" s="231">
        <v>1</v>
      </c>
      <c r="BC323" s="231">
        <v>4</v>
      </c>
      <c r="BD323" s="237" t="str">
        <f t="shared" si="171"/>
        <v>Montañoso (Pendientes naturales del terreno mayores a 25%)</v>
      </c>
      <c r="BE323" s="231">
        <v>1</v>
      </c>
      <c r="BF323" s="237" t="str">
        <f>VLOOKUP(BE323,'Códigos 2'!$A$1:$B$12,2,FALSE)</f>
        <v xml:space="preserve"> Carpeta Asfáltica (CA)</v>
      </c>
      <c r="BG323" s="238">
        <v>2</v>
      </c>
      <c r="BH323" s="239">
        <v>5.5</v>
      </c>
      <c r="BI323" s="231">
        <v>0</v>
      </c>
      <c r="BJ323" s="231" t="str">
        <f t="shared" si="172"/>
        <v>No existe</v>
      </c>
      <c r="BK323" s="240">
        <v>0</v>
      </c>
      <c r="BL323" s="231">
        <v>30</v>
      </c>
      <c r="BM323" s="231">
        <v>1580</v>
      </c>
      <c r="BN323" s="231">
        <v>2</v>
      </c>
      <c r="BO323" s="237" t="str">
        <f t="shared" si="173"/>
        <v>Curvas cerradas frecuentes y, por lo general, inconsistentes con el terreno y la clase de carretera.</v>
      </c>
      <c r="BP323" s="231">
        <v>1</v>
      </c>
      <c r="BQ323" s="237" t="str">
        <f t="shared" si="174"/>
        <v xml:space="preserve">Pendientes sostenidas en exceso del 7% en casi todo el tramo. </v>
      </c>
      <c r="BR323" s="231">
        <v>1</v>
      </c>
      <c r="BS323" s="231">
        <v>0</v>
      </c>
      <c r="BT323" s="237" t="b">
        <f t="shared" si="175"/>
        <v>0</v>
      </c>
      <c r="BU323" s="231">
        <v>3</v>
      </c>
      <c r="BV323" s="237" t="str">
        <f t="shared" si="176"/>
        <v>El señalamiento es regular en cuanto a cantidad y ubicación, siendo notable la falta de algunas señales de precaución y de guía.</v>
      </c>
      <c r="BW323" s="231">
        <v>3</v>
      </c>
      <c r="BX323" s="237" t="str">
        <f t="shared" si="177"/>
        <v>Parece que algunas alcantarillas o cunetas no tienen capacidad hidráulica suficiente, por la erosión o socavación aparente.</v>
      </c>
      <c r="BY323" s="231">
        <v>2</v>
      </c>
      <c r="BZ323" s="237" t="str">
        <f t="shared" si="178"/>
        <v>Superficie muy irregular o con baches extensos y frecuentes (o material suelto, en caso de superficies no pavimentadas).</v>
      </c>
      <c r="CA323" s="231">
        <v>4</v>
      </c>
      <c r="CB323" s="237" t="str">
        <f t="shared" si="179"/>
        <v>Existen huellas o corrugaciones que se derivan por debajo de la superficie de ruedo, pero que son aisladas y de poca extensión.</v>
      </c>
      <c r="CC323" s="231">
        <f t="shared" si="180"/>
        <v>0.87946749999999996</v>
      </c>
      <c r="CD323" s="229"/>
      <c r="CE323" s="229"/>
      <c r="CF323" s="270"/>
    </row>
    <row r="324" spans="1:84" ht="69.95" customHeight="1" thickBot="1" x14ac:dyDescent="0.2">
      <c r="A324" s="217"/>
      <c r="B324" s="269">
        <v>20221</v>
      </c>
      <c r="C324" s="231">
        <v>3</v>
      </c>
      <c r="D324" s="231">
        <v>2</v>
      </c>
      <c r="E324" s="232">
        <v>3</v>
      </c>
      <c r="F324" s="231">
        <v>0</v>
      </c>
      <c r="G324" s="231">
        <v>722</v>
      </c>
      <c r="H324" s="230" t="s">
        <v>2476</v>
      </c>
      <c r="I324" s="230">
        <v>4</v>
      </c>
      <c r="J324" s="229" t="str">
        <f t="shared" si="159"/>
        <v>Red Básica de Accesso</v>
      </c>
      <c r="K324" s="260">
        <f t="shared" si="160"/>
        <v>4.58</v>
      </c>
      <c r="L324" s="234">
        <f>L323+K324</f>
        <v>6.1050000000000004</v>
      </c>
      <c r="M324" s="233"/>
      <c r="N324" s="233"/>
      <c r="O324" s="233"/>
      <c r="P324" s="260">
        <f t="shared" si="161"/>
        <v>0</v>
      </c>
      <c r="Q324" s="233"/>
      <c r="R324" s="233">
        <v>3.02</v>
      </c>
      <c r="S324" s="233">
        <v>1.56</v>
      </c>
      <c r="T324" s="260">
        <f t="shared" si="162"/>
        <v>4.58</v>
      </c>
      <c r="U324" s="233"/>
      <c r="V324" s="233"/>
      <c r="W324" s="233"/>
      <c r="X324" s="233">
        <f t="shared" si="163"/>
        <v>0</v>
      </c>
      <c r="Y324" s="233"/>
      <c r="Z324" s="233"/>
      <c r="AA324" s="233"/>
      <c r="AB324" s="233">
        <f t="shared" si="164"/>
        <v>0</v>
      </c>
      <c r="AC324" s="233">
        <f t="shared" si="165"/>
        <v>4.58</v>
      </c>
      <c r="AD324" s="233"/>
      <c r="AE324" s="233"/>
      <c r="AF324" s="233"/>
      <c r="AG324" s="233">
        <f t="shared" si="166"/>
        <v>0</v>
      </c>
      <c r="AH324" s="233"/>
      <c r="AI324" s="233"/>
      <c r="AJ324" s="233"/>
      <c r="AK324" s="233">
        <f t="shared" si="167"/>
        <v>0</v>
      </c>
      <c r="AL324" s="233"/>
      <c r="AM324" s="233"/>
      <c r="AN324" s="233"/>
      <c r="AO324" s="233">
        <f t="shared" si="168"/>
        <v>0</v>
      </c>
      <c r="AP324" s="233"/>
      <c r="AQ324" s="233"/>
      <c r="AR324" s="233"/>
      <c r="AS324" s="339">
        <f t="shared" si="169"/>
        <v>0</v>
      </c>
      <c r="AT324" s="233"/>
      <c r="AU324" s="233"/>
      <c r="AV324" s="233"/>
      <c r="AW324" s="260">
        <f t="shared" si="170"/>
        <v>0</v>
      </c>
      <c r="AX324" s="235" t="s">
        <v>3013</v>
      </c>
      <c r="AY324" s="236" t="s">
        <v>1007</v>
      </c>
      <c r="AZ324" s="236" t="s">
        <v>306</v>
      </c>
      <c r="BA324" s="229" t="s">
        <v>3014</v>
      </c>
      <c r="BB324" s="231">
        <v>0</v>
      </c>
      <c r="BC324" s="231">
        <v>3</v>
      </c>
      <c r="BD324" s="237" t="str">
        <f t="shared" si="171"/>
        <v>Muy Ondulado (Pendientes naturales del terreno entre 15 y 25%)</v>
      </c>
      <c r="BE324" s="231">
        <v>1</v>
      </c>
      <c r="BF324" s="237" t="str">
        <f>VLOOKUP(BE324,'Códigos 2'!$A$1:$B$12,2,FALSE)</f>
        <v xml:space="preserve"> Carpeta Asfáltica (CA)</v>
      </c>
      <c r="BG324" s="238">
        <v>2</v>
      </c>
      <c r="BH324" s="239">
        <v>5.8</v>
      </c>
      <c r="BI324" s="231">
        <v>0</v>
      </c>
      <c r="BJ324" s="231" t="str">
        <f t="shared" si="172"/>
        <v>No existe</v>
      </c>
      <c r="BK324" s="240">
        <v>0</v>
      </c>
      <c r="BL324" s="231">
        <v>35</v>
      </c>
      <c r="BM324" s="231">
        <v>1391</v>
      </c>
      <c r="BN324" s="231">
        <v>3</v>
      </c>
      <c r="BO324" s="237" t="str">
        <f t="shared" si="173"/>
        <v>Alineamiento algo sinuoso, pero con curvas cerradas que son aparentes y consistentes con las gradientes y las demás características del camino y del terreno que se atraviesa.</v>
      </c>
      <c r="BP324" s="231">
        <v>2</v>
      </c>
      <c r="BQ324" s="237" t="str">
        <f t="shared" si="174"/>
        <v>Pendientes sostenidas entre 5 y 8% sobre una buena parte del tramo, condición que afecta en forma marcada la velocidad de recorrido y, cuando hay bastante tránsito, provoca frecuentes colas de vehículos detrás de los vehículos pesados.</v>
      </c>
      <c r="BR324" s="231">
        <v>1</v>
      </c>
      <c r="BS324" s="231">
        <v>0</v>
      </c>
      <c r="BT324" s="237" t="b">
        <f t="shared" si="175"/>
        <v>0</v>
      </c>
      <c r="BU324" s="231">
        <v>3</v>
      </c>
      <c r="BV324" s="237" t="str">
        <f t="shared" si="176"/>
        <v>El señalamiento es regular en cuanto a cantidad y ubicación, siendo notable la falta de algunas señales de precaución y de guía.</v>
      </c>
      <c r="BW324" s="231">
        <v>4</v>
      </c>
      <c r="BX324" s="237" t="str">
        <f t="shared" si="177"/>
        <v>La mayoría de las alcantarillas y cunetas aparentemente funcionan bien, pero existen indicaciones en algunos sitios de que el agua se estanca.</v>
      </c>
      <c r="BY324" s="231">
        <v>3</v>
      </c>
      <c r="BZ324" s="237" t="str">
        <f t="shared" si="178"/>
        <v>Superficie con frecuentes baches o irregularidades .</v>
      </c>
      <c r="CA324" s="231">
        <v>4</v>
      </c>
      <c r="CB324" s="237" t="str">
        <f t="shared" si="179"/>
        <v>Existen huellas o corrugaciones que se derivan por debajo de la superficie de ruedo, pero que son aisladas y de poca extensión.</v>
      </c>
      <c r="CC324" s="231">
        <f t="shared" si="180"/>
        <v>2.3253346999999995</v>
      </c>
      <c r="CD324" s="229"/>
      <c r="CE324" s="229"/>
      <c r="CF324" s="270"/>
    </row>
    <row r="325" spans="1:84" ht="69.95" customHeight="1" thickBot="1" x14ac:dyDescent="0.2">
      <c r="A325" s="217"/>
      <c r="B325" s="269">
        <v>20222</v>
      </c>
      <c r="C325" s="231">
        <v>3</v>
      </c>
      <c r="D325" s="231">
        <v>2</v>
      </c>
      <c r="E325" s="232">
        <v>3</v>
      </c>
      <c r="F325" s="231">
        <v>0</v>
      </c>
      <c r="G325" s="231">
        <v>722</v>
      </c>
      <c r="H325" s="230" t="s">
        <v>2476</v>
      </c>
      <c r="I325" s="230">
        <v>4</v>
      </c>
      <c r="J325" s="229" t="str">
        <f t="shared" si="159"/>
        <v>Red Básica de Accesso</v>
      </c>
      <c r="K325" s="260">
        <f t="shared" si="160"/>
        <v>1.5999999999999999</v>
      </c>
      <c r="L325" s="234">
        <f>K325</f>
        <v>1.5999999999999999</v>
      </c>
      <c r="M325" s="233"/>
      <c r="N325" s="233"/>
      <c r="O325" s="233"/>
      <c r="P325" s="260">
        <f t="shared" si="161"/>
        <v>0</v>
      </c>
      <c r="Q325" s="233">
        <v>0.33500000000000002</v>
      </c>
      <c r="R325" s="233">
        <v>1.095</v>
      </c>
      <c r="S325" s="233">
        <v>0.17</v>
      </c>
      <c r="T325" s="260">
        <f t="shared" si="162"/>
        <v>1.5999999999999999</v>
      </c>
      <c r="U325" s="233"/>
      <c r="V325" s="233"/>
      <c r="W325" s="233"/>
      <c r="X325" s="233">
        <f t="shared" si="163"/>
        <v>0</v>
      </c>
      <c r="Y325" s="233"/>
      <c r="Z325" s="233"/>
      <c r="AA325" s="233"/>
      <c r="AB325" s="233">
        <f t="shared" si="164"/>
        <v>0</v>
      </c>
      <c r="AC325" s="233">
        <f t="shared" si="165"/>
        <v>1.5999999999999999</v>
      </c>
      <c r="AD325" s="233"/>
      <c r="AE325" s="233"/>
      <c r="AF325" s="233"/>
      <c r="AG325" s="233">
        <f t="shared" si="166"/>
        <v>0</v>
      </c>
      <c r="AH325" s="233"/>
      <c r="AI325" s="233"/>
      <c r="AJ325" s="233"/>
      <c r="AK325" s="233">
        <f t="shared" si="167"/>
        <v>0</v>
      </c>
      <c r="AL325" s="233"/>
      <c r="AM325" s="233"/>
      <c r="AN325" s="233"/>
      <c r="AO325" s="233">
        <f t="shared" si="168"/>
        <v>0</v>
      </c>
      <c r="AP325" s="233"/>
      <c r="AQ325" s="233"/>
      <c r="AR325" s="233"/>
      <c r="AS325" s="339">
        <f t="shared" si="169"/>
        <v>0</v>
      </c>
      <c r="AT325" s="233"/>
      <c r="AU325" s="233"/>
      <c r="AV325" s="233"/>
      <c r="AW325" s="260">
        <f t="shared" si="170"/>
        <v>0</v>
      </c>
      <c r="AX325" s="235" t="s">
        <v>3011</v>
      </c>
      <c r="AY325" s="236" t="s">
        <v>1007</v>
      </c>
      <c r="AZ325" s="236" t="s">
        <v>306</v>
      </c>
      <c r="BA325" s="229" t="s">
        <v>3012</v>
      </c>
      <c r="BB325" s="231">
        <v>0</v>
      </c>
      <c r="BC325" s="231">
        <v>2</v>
      </c>
      <c r="BD325" s="237" t="str">
        <f t="shared" si="171"/>
        <v>Algo Ondulado (Pendientes naturales del terreno entre 6 y 14%)</v>
      </c>
      <c r="BE325" s="231">
        <v>1</v>
      </c>
      <c r="BF325" s="237" t="str">
        <f>VLOOKUP(BE325,'Códigos 2'!$A$1:$B$12,2,FALSE)</f>
        <v xml:space="preserve"> Carpeta Asfáltica (CA)</v>
      </c>
      <c r="BG325" s="238">
        <v>2</v>
      </c>
      <c r="BH325" s="239">
        <v>5.2</v>
      </c>
      <c r="BI325" s="231">
        <v>0</v>
      </c>
      <c r="BJ325" s="231" t="str">
        <f t="shared" si="172"/>
        <v>No existe</v>
      </c>
      <c r="BK325" s="240">
        <v>0</v>
      </c>
      <c r="BL325" s="231">
        <v>40</v>
      </c>
      <c r="BM325" s="231">
        <v>1391</v>
      </c>
      <c r="BN325" s="231">
        <v>3</v>
      </c>
      <c r="BO325" s="237" t="str">
        <f t="shared" si="173"/>
        <v>Alineamiento algo sinuoso, pero con curvas cerradas que son aparentes y consistentes con las gradientes y las demás características del camino y del terreno que se atraviesa.</v>
      </c>
      <c r="BP325" s="231">
        <v>3</v>
      </c>
      <c r="BQ325" s="237" t="str">
        <f t="shared" si="174"/>
        <v>Pendientes generalmente entre 3 y 6%, pero con una rasante ondulada y, consecuentemente, con tramos cortos de subida fuerte.</v>
      </c>
      <c r="BR325" s="231">
        <v>1</v>
      </c>
      <c r="BS325" s="231">
        <v>0</v>
      </c>
      <c r="BT325" s="237" t="b">
        <f t="shared" si="175"/>
        <v>0</v>
      </c>
      <c r="BU325" s="231">
        <v>3</v>
      </c>
      <c r="BV325" s="237" t="str">
        <f t="shared" si="176"/>
        <v>El señalamiento es regular en cuanto a cantidad y ubicación, siendo notable la falta de algunas señales de precaución y de guía.</v>
      </c>
      <c r="BW325" s="231">
        <v>4</v>
      </c>
      <c r="BX325" s="237" t="str">
        <f t="shared" si="177"/>
        <v>La mayoría de las alcantarillas y cunetas aparentemente funcionan bien, pero existen indicaciones en algunos sitios de que el agua se estanca.</v>
      </c>
      <c r="BY325" s="231">
        <v>3</v>
      </c>
      <c r="BZ325" s="237" t="str">
        <f t="shared" si="178"/>
        <v>Superficie con frecuentes baches o irregularidades .</v>
      </c>
      <c r="CA325" s="231">
        <v>5</v>
      </c>
      <c r="CB325" s="237" t="str">
        <f t="shared" si="179"/>
        <v>No existen evidencias de fallas en la estructura del pavimento, con la posible excepción de algunas en la superficie de ruedo.</v>
      </c>
      <c r="CC325" s="231">
        <f t="shared" si="180"/>
        <v>0.81234399999999996</v>
      </c>
      <c r="CD325" s="229"/>
      <c r="CE325" s="229"/>
      <c r="CF325" s="270"/>
    </row>
    <row r="326" spans="1:84" ht="69.95" customHeight="1" thickBot="1" x14ac:dyDescent="0.2">
      <c r="A326" s="217"/>
      <c r="B326" s="269">
        <v>20231</v>
      </c>
      <c r="C326" s="231">
        <v>3</v>
      </c>
      <c r="D326" s="231">
        <v>2</v>
      </c>
      <c r="E326" s="232">
        <v>2</v>
      </c>
      <c r="F326" s="231">
        <v>0</v>
      </c>
      <c r="G326" s="231">
        <v>703</v>
      </c>
      <c r="H326" s="230" t="str">
        <f>IF(G326&lt;100,"Primaria",IF(AND(G319&gt;39,G319&lt;300),"Secundaria",IF(AND(G319&gt;299),"Terciaria")))</f>
        <v>Secundaria</v>
      </c>
      <c r="I326" s="230">
        <v>2</v>
      </c>
      <c r="J326" s="229" t="str">
        <f t="shared" si="159"/>
        <v>Distribuidores Regionales</v>
      </c>
      <c r="K326" s="260">
        <f t="shared" si="160"/>
        <v>3.5649999999999999</v>
      </c>
      <c r="L326" s="234">
        <f>K326</f>
        <v>3.5649999999999999</v>
      </c>
      <c r="M326" s="233"/>
      <c r="N326" s="233"/>
      <c r="O326" s="233"/>
      <c r="P326" s="260">
        <f t="shared" si="161"/>
        <v>0</v>
      </c>
      <c r="Q326" s="233"/>
      <c r="R326" s="233">
        <v>3.1749999999999998</v>
      </c>
      <c r="S326" s="233">
        <v>0.39</v>
      </c>
      <c r="T326" s="260">
        <f t="shared" si="162"/>
        <v>3.5649999999999999</v>
      </c>
      <c r="U326" s="233"/>
      <c r="V326" s="233"/>
      <c r="W326" s="233"/>
      <c r="X326" s="233">
        <f t="shared" si="163"/>
        <v>0</v>
      </c>
      <c r="Y326" s="233"/>
      <c r="Z326" s="233"/>
      <c r="AA326" s="233"/>
      <c r="AB326" s="233">
        <f t="shared" si="164"/>
        <v>0</v>
      </c>
      <c r="AC326" s="233">
        <f t="shared" si="165"/>
        <v>3.5649999999999999</v>
      </c>
      <c r="AD326" s="233"/>
      <c r="AE326" s="233"/>
      <c r="AF326" s="233"/>
      <c r="AG326" s="233">
        <f t="shared" si="166"/>
        <v>0</v>
      </c>
      <c r="AH326" s="233"/>
      <c r="AI326" s="233"/>
      <c r="AJ326" s="233"/>
      <c r="AK326" s="233">
        <f t="shared" si="167"/>
        <v>0</v>
      </c>
      <c r="AL326" s="233"/>
      <c r="AM326" s="233"/>
      <c r="AN326" s="233"/>
      <c r="AO326" s="233">
        <f t="shared" si="168"/>
        <v>0</v>
      </c>
      <c r="AP326" s="233"/>
      <c r="AQ326" s="233"/>
      <c r="AR326" s="233"/>
      <c r="AS326" s="339">
        <f t="shared" si="169"/>
        <v>0</v>
      </c>
      <c r="AT326" s="233"/>
      <c r="AU326" s="233"/>
      <c r="AV326" s="233"/>
      <c r="AW326" s="260">
        <f t="shared" si="170"/>
        <v>0</v>
      </c>
      <c r="AX326" s="235" t="s">
        <v>2906</v>
      </c>
      <c r="AY326" s="244" t="s">
        <v>2376</v>
      </c>
      <c r="AZ326" s="244" t="s">
        <v>1211</v>
      </c>
      <c r="BA326" s="229" t="s">
        <v>2907</v>
      </c>
      <c r="BB326" s="231">
        <v>0</v>
      </c>
      <c r="BC326" s="231">
        <v>1</v>
      </c>
      <c r="BD326" s="237" t="str">
        <f t="shared" si="171"/>
        <v>Llano (Pendientes naturales del terreno entre 0 y 5%)</v>
      </c>
      <c r="BE326" s="231">
        <v>1</v>
      </c>
      <c r="BF326" s="237" t="str">
        <f>VLOOKUP(BE326,'Códigos 2'!$A$1:$B$12,2,FALSE)</f>
        <v xml:space="preserve"> Carpeta Asfáltica (CA)</v>
      </c>
      <c r="BG326" s="238">
        <v>2</v>
      </c>
      <c r="BH326" s="239">
        <v>8.6999999999999993</v>
      </c>
      <c r="BI326" s="231">
        <v>0</v>
      </c>
      <c r="BJ326" s="231" t="str">
        <f t="shared" si="172"/>
        <v>No existe</v>
      </c>
      <c r="BK326" s="240">
        <v>0</v>
      </c>
      <c r="BL326" s="231">
        <v>35</v>
      </c>
      <c r="BM326" s="231">
        <v>0</v>
      </c>
      <c r="BN326" s="231">
        <v>5</v>
      </c>
      <c r="BO326" s="237" t="str">
        <f t="shared" si="173"/>
        <v>Alineamiento recto o con curvas tan suaves que no exigen una reducción significativa en la velocidad promedio normal de recorrido.</v>
      </c>
      <c r="BP326" s="231">
        <v>4</v>
      </c>
      <c r="BQ326" s="237" t="str">
        <f t="shared" si="174"/>
        <v>Pendientes generalmente menores del 3% pero con algunas cuestas de corta longitud de hasta el 5%.</v>
      </c>
      <c r="BR326" s="231">
        <v>3</v>
      </c>
      <c r="BS326" s="231">
        <v>0</v>
      </c>
      <c r="BT326" s="237" t="b">
        <f t="shared" si="175"/>
        <v>0</v>
      </c>
      <c r="BU326" s="231">
        <v>3</v>
      </c>
      <c r="BV326" s="237" t="str">
        <f t="shared" si="176"/>
        <v>El señalamiento es regular en cuanto a cantidad y ubicación, siendo notable la falta de algunas señales de precaución y de guía.</v>
      </c>
      <c r="BW326" s="231">
        <v>4</v>
      </c>
      <c r="BX326" s="237" t="str">
        <f t="shared" si="177"/>
        <v>La mayoría de las alcantarillas y cunetas aparentemente funcionan bien, pero existen indicaciones en algunos sitios de que el agua se estanca.</v>
      </c>
      <c r="BY326" s="231">
        <v>3</v>
      </c>
      <c r="BZ326" s="237" t="str">
        <f t="shared" si="178"/>
        <v>Superficie con frecuentes baches o irregularidades .</v>
      </c>
      <c r="CA326" s="231">
        <v>5</v>
      </c>
      <c r="CB326" s="237" t="str">
        <f t="shared" si="179"/>
        <v>No existen evidencias de fallas en la estructura del pavimento, con la posible excepción de algunas en la superficie de ruedo.</v>
      </c>
      <c r="CC326" s="231">
        <f t="shared" si="180"/>
        <v>0</v>
      </c>
      <c r="CD326" s="229" t="s">
        <v>2908</v>
      </c>
      <c r="CE326" s="229" t="s">
        <v>986</v>
      </c>
      <c r="CF326" s="270" t="s">
        <v>2909</v>
      </c>
    </row>
    <row r="327" spans="1:84" ht="69.95" customHeight="1" thickBot="1" x14ac:dyDescent="0.2">
      <c r="A327" s="217"/>
      <c r="B327" s="269">
        <v>20232</v>
      </c>
      <c r="C327" s="231">
        <v>3</v>
      </c>
      <c r="D327" s="231">
        <v>2</v>
      </c>
      <c r="E327" s="232">
        <v>2</v>
      </c>
      <c r="F327" s="231">
        <v>3</v>
      </c>
      <c r="G327" s="231">
        <v>703</v>
      </c>
      <c r="H327" s="230" t="str">
        <f>IF(G327&lt;100,"Primaria",IF(AND(G320&gt;39,G320&lt;300),"Secundaria",IF(AND(G320&gt;299),"Terciaria")))</f>
        <v>Secundaria</v>
      </c>
      <c r="I327" s="230">
        <v>4</v>
      </c>
      <c r="J327" s="229" t="str">
        <f t="shared" si="159"/>
        <v>Red Básica de Accesso</v>
      </c>
      <c r="K327" s="260">
        <f t="shared" si="160"/>
        <v>9.15</v>
      </c>
      <c r="L327" s="234">
        <f>L326+K327</f>
        <v>12.715</v>
      </c>
      <c r="M327" s="233"/>
      <c r="N327" s="233"/>
      <c r="O327" s="233"/>
      <c r="P327" s="260">
        <f t="shared" si="161"/>
        <v>0</v>
      </c>
      <c r="Q327" s="233">
        <v>2.74</v>
      </c>
      <c r="R327" s="233">
        <v>2.84</v>
      </c>
      <c r="S327" s="233">
        <v>1.3049999999999999</v>
      </c>
      <c r="T327" s="260">
        <f t="shared" si="162"/>
        <v>6.8849999999999998</v>
      </c>
      <c r="U327" s="233"/>
      <c r="V327" s="233">
        <v>2.2650000000000001</v>
      </c>
      <c r="W327" s="233"/>
      <c r="X327" s="233">
        <f t="shared" si="163"/>
        <v>2.2650000000000001</v>
      </c>
      <c r="Y327" s="233"/>
      <c r="Z327" s="233"/>
      <c r="AA327" s="233"/>
      <c r="AB327" s="233">
        <f t="shared" si="164"/>
        <v>0</v>
      </c>
      <c r="AC327" s="233">
        <f t="shared" si="165"/>
        <v>9.15</v>
      </c>
      <c r="AD327" s="233"/>
      <c r="AE327" s="233"/>
      <c r="AF327" s="233"/>
      <c r="AG327" s="233">
        <f t="shared" si="166"/>
        <v>0</v>
      </c>
      <c r="AH327" s="233"/>
      <c r="AI327" s="233"/>
      <c r="AJ327" s="233"/>
      <c r="AK327" s="233">
        <f t="shared" si="167"/>
        <v>0</v>
      </c>
      <c r="AL327" s="233"/>
      <c r="AM327" s="233"/>
      <c r="AN327" s="233"/>
      <c r="AO327" s="233">
        <f t="shared" si="168"/>
        <v>0</v>
      </c>
      <c r="AP327" s="233"/>
      <c r="AQ327" s="233"/>
      <c r="AR327" s="233"/>
      <c r="AS327" s="339">
        <f t="shared" si="169"/>
        <v>0</v>
      </c>
      <c r="AT327" s="233"/>
      <c r="AU327" s="233"/>
      <c r="AV327" s="233"/>
      <c r="AW327" s="260">
        <f t="shared" si="170"/>
        <v>0</v>
      </c>
      <c r="AX327" s="235" t="s">
        <v>2910</v>
      </c>
      <c r="AY327" s="244" t="s">
        <v>2376</v>
      </c>
      <c r="AZ327" s="244" t="s">
        <v>994</v>
      </c>
      <c r="BA327" s="229" t="s">
        <v>2911</v>
      </c>
      <c r="BB327" s="231">
        <v>1</v>
      </c>
      <c r="BC327" s="231">
        <v>3</v>
      </c>
      <c r="BD327" s="237" t="str">
        <f t="shared" si="171"/>
        <v>Muy Ondulado (Pendientes naturales del terreno entre 15 y 25%)</v>
      </c>
      <c r="BE327" s="231">
        <v>1</v>
      </c>
      <c r="BF327" s="237" t="str">
        <f>VLOOKUP(BE327,'Códigos 2'!$A$1:$B$12,2,FALSE)</f>
        <v xml:space="preserve"> Carpeta Asfáltica (CA)</v>
      </c>
      <c r="BG327" s="238">
        <v>2</v>
      </c>
      <c r="BH327" s="239">
        <v>5.9</v>
      </c>
      <c r="BI327" s="231">
        <v>0</v>
      </c>
      <c r="BJ327" s="231" t="str">
        <f t="shared" si="172"/>
        <v>No existe</v>
      </c>
      <c r="BK327" s="240">
        <v>0</v>
      </c>
      <c r="BL327" s="231">
        <v>45</v>
      </c>
      <c r="BM327" s="231">
        <v>0</v>
      </c>
      <c r="BN327" s="231">
        <v>3</v>
      </c>
      <c r="BO327" s="237" t="str">
        <f t="shared" si="173"/>
        <v>Alineamiento algo sinuoso, pero con curvas cerradas que son aparentes y consistentes con las gradientes y las demás características del camino y del terreno que se atraviesa.</v>
      </c>
      <c r="BP327" s="231">
        <v>1</v>
      </c>
      <c r="BQ327" s="237" t="str">
        <f t="shared" si="174"/>
        <v xml:space="preserve">Pendientes sostenidas en exceso del 7% en casi todo el tramo. </v>
      </c>
      <c r="BR327" s="231">
        <v>1</v>
      </c>
      <c r="BS327" s="231">
        <v>0</v>
      </c>
      <c r="BT327" s="237" t="b">
        <f t="shared" si="175"/>
        <v>0</v>
      </c>
      <c r="BU327" s="231">
        <v>4</v>
      </c>
      <c r="BV327" s="237" t="str">
        <f t="shared" si="176"/>
        <v>El señalamiento es bastante completo, faltando solamente algunas señales de guía para los usuarios que no conocen la ruta.</v>
      </c>
      <c r="BW327" s="231">
        <v>3</v>
      </c>
      <c r="BX327" s="237" t="str">
        <f t="shared" si="177"/>
        <v>Parece que algunas alcantarillas o cunetas no tienen capacidad hidráulica suficiente, por la erosión o socavación aparente.</v>
      </c>
      <c r="BY327" s="231">
        <v>3</v>
      </c>
      <c r="BZ327" s="237" t="str">
        <f t="shared" si="178"/>
        <v>Superficie con frecuentes baches o irregularidades .</v>
      </c>
      <c r="CA327" s="231">
        <v>5</v>
      </c>
      <c r="CB327" s="237" t="str">
        <f t="shared" si="179"/>
        <v>No existen evidencias de fallas en la estructura del pavimento, con la posible excepción de algunas en la superficie de ruedo.</v>
      </c>
      <c r="CC327" s="231">
        <f t="shared" si="180"/>
        <v>0</v>
      </c>
      <c r="CD327" s="229" t="s">
        <v>2912</v>
      </c>
      <c r="CE327" s="229" t="s">
        <v>986</v>
      </c>
      <c r="CF327" s="270" t="s">
        <v>2913</v>
      </c>
    </row>
    <row r="328" spans="1:84" ht="69.95" customHeight="1" thickBot="1" x14ac:dyDescent="0.2">
      <c r="A328" s="217"/>
      <c r="B328" s="269">
        <v>20241</v>
      </c>
      <c r="C328" s="231">
        <v>3</v>
      </c>
      <c r="D328" s="231">
        <v>2</v>
      </c>
      <c r="E328" s="232">
        <v>2</v>
      </c>
      <c r="F328" s="231">
        <v>2</v>
      </c>
      <c r="G328" s="231">
        <v>135</v>
      </c>
      <c r="H328" s="230" t="str">
        <f t="shared" ref="H328:H334" si="181">IF(G328&lt;100,"Primaria",IF(AND(G328&gt;39,G328&lt;300),"Secundaria",IF(AND(G328&gt;299),"Terciaria")))</f>
        <v>Secundaria</v>
      </c>
      <c r="I328" s="230">
        <v>4</v>
      </c>
      <c r="J328" s="229" t="str">
        <f t="shared" si="159"/>
        <v>Red Básica de Accesso</v>
      </c>
      <c r="K328" s="260">
        <f t="shared" si="160"/>
        <v>1.5349999999999999</v>
      </c>
      <c r="L328" s="234">
        <f>K328</f>
        <v>1.5349999999999999</v>
      </c>
      <c r="M328" s="233"/>
      <c r="N328" s="233"/>
      <c r="O328" s="233"/>
      <c r="P328" s="260">
        <f t="shared" si="161"/>
        <v>0</v>
      </c>
      <c r="Q328" s="233"/>
      <c r="R328" s="233">
        <v>1.0449999999999999</v>
      </c>
      <c r="S328" s="233">
        <v>0.49</v>
      </c>
      <c r="T328" s="260">
        <f t="shared" si="162"/>
        <v>1.5349999999999999</v>
      </c>
      <c r="U328" s="233"/>
      <c r="V328" s="233"/>
      <c r="W328" s="233"/>
      <c r="X328" s="233">
        <f t="shared" si="163"/>
        <v>0</v>
      </c>
      <c r="Y328" s="233"/>
      <c r="Z328" s="233"/>
      <c r="AA328" s="233"/>
      <c r="AB328" s="233">
        <f t="shared" si="164"/>
        <v>0</v>
      </c>
      <c r="AC328" s="233">
        <f t="shared" si="165"/>
        <v>1.5349999999999999</v>
      </c>
      <c r="AD328" s="233"/>
      <c r="AE328" s="233"/>
      <c r="AF328" s="233"/>
      <c r="AG328" s="233">
        <f t="shared" si="166"/>
        <v>0</v>
      </c>
      <c r="AH328" s="233"/>
      <c r="AI328" s="233"/>
      <c r="AJ328" s="233"/>
      <c r="AK328" s="233">
        <f t="shared" si="167"/>
        <v>0</v>
      </c>
      <c r="AL328" s="233"/>
      <c r="AM328" s="233"/>
      <c r="AN328" s="233"/>
      <c r="AO328" s="233">
        <f t="shared" si="168"/>
        <v>0</v>
      </c>
      <c r="AP328" s="233"/>
      <c r="AQ328" s="233"/>
      <c r="AR328" s="233"/>
      <c r="AS328" s="339">
        <f t="shared" si="169"/>
        <v>0</v>
      </c>
      <c r="AT328" s="233"/>
      <c r="AU328" s="233"/>
      <c r="AV328" s="233"/>
      <c r="AW328" s="260">
        <f t="shared" si="170"/>
        <v>0</v>
      </c>
      <c r="AX328" s="235" t="s">
        <v>1169</v>
      </c>
      <c r="AY328" s="236" t="s">
        <v>480</v>
      </c>
      <c r="AZ328" s="236" t="s">
        <v>1170</v>
      </c>
      <c r="BA328" s="229" t="s">
        <v>1171</v>
      </c>
      <c r="BB328" s="231">
        <v>0</v>
      </c>
      <c r="BC328" s="231">
        <v>1</v>
      </c>
      <c r="BD328" s="237" t="str">
        <f t="shared" si="171"/>
        <v>Llano (Pendientes naturales del terreno entre 0 y 5%)</v>
      </c>
      <c r="BE328" s="231">
        <v>1</v>
      </c>
      <c r="BF328" s="237" t="str">
        <f>VLOOKUP(BE328,'Códigos 2'!$A$1:$B$12,2,FALSE)</f>
        <v xml:space="preserve"> Carpeta Asfáltica (CA)</v>
      </c>
      <c r="BG328" s="238">
        <v>2</v>
      </c>
      <c r="BH328" s="239">
        <v>7.3</v>
      </c>
      <c r="BI328" s="231">
        <v>0</v>
      </c>
      <c r="BJ328" s="231" t="str">
        <f t="shared" si="172"/>
        <v>No existe</v>
      </c>
      <c r="BK328" s="240">
        <v>0</v>
      </c>
      <c r="BL328" s="231">
        <v>40</v>
      </c>
      <c r="BM328" s="231"/>
      <c r="BN328" s="231">
        <v>4</v>
      </c>
      <c r="BO328" s="237" t="str">
        <f t="shared" si="173"/>
        <v>Alineamiento con algunas curvas que exigen una reducción significativa en la velocidad promedio de circulación.</v>
      </c>
      <c r="BP328" s="231">
        <v>4</v>
      </c>
      <c r="BQ328" s="237" t="str">
        <f t="shared" si="174"/>
        <v>Pendientes generalmente menores del 3% pero con algunas cuestas de corta longitud de hasta el 5%.</v>
      </c>
      <c r="BR328" s="231">
        <v>2</v>
      </c>
      <c r="BS328" s="231">
        <v>0</v>
      </c>
      <c r="BT328" s="237" t="b">
        <f t="shared" si="175"/>
        <v>0</v>
      </c>
      <c r="BU328" s="231">
        <v>3</v>
      </c>
      <c r="BV328" s="237" t="str">
        <f t="shared" si="176"/>
        <v>El señalamiento es regular en cuanto a cantidad y ubicación, siendo notable la falta de algunas señales de precaución y de guía.</v>
      </c>
      <c r="BW328" s="231">
        <v>4</v>
      </c>
      <c r="BX328" s="237" t="str">
        <f t="shared" si="177"/>
        <v>La mayoría de las alcantarillas y cunetas aparentemente funcionan bien, pero existen indicaciones en algunos sitios de que el agua se estanca.</v>
      </c>
      <c r="BY328" s="231">
        <v>3</v>
      </c>
      <c r="BZ328" s="237" t="str">
        <f t="shared" si="178"/>
        <v>Superficie con frecuentes baches o irregularidades .</v>
      </c>
      <c r="CA328" s="231">
        <v>5</v>
      </c>
      <c r="CB328" s="237" t="str">
        <f t="shared" si="179"/>
        <v>No existen evidencias de fallas en la estructura del pavimento, con la posible excepción de algunas en la superficie de ruedo.</v>
      </c>
      <c r="CC328" s="231">
        <f t="shared" si="180"/>
        <v>0</v>
      </c>
      <c r="CD328" s="229"/>
      <c r="CE328" s="229"/>
      <c r="CF328" s="270"/>
    </row>
    <row r="329" spans="1:84" ht="69.95" customHeight="1" thickBot="1" x14ac:dyDescent="0.2">
      <c r="A329" s="217"/>
      <c r="B329" s="269">
        <v>20242</v>
      </c>
      <c r="C329" s="231">
        <v>3</v>
      </c>
      <c r="D329" s="231">
        <v>2</v>
      </c>
      <c r="E329" s="232">
        <v>2</v>
      </c>
      <c r="F329" s="231">
        <v>1</v>
      </c>
      <c r="G329" s="231">
        <v>135</v>
      </c>
      <c r="H329" s="230" t="str">
        <f t="shared" si="181"/>
        <v>Secundaria</v>
      </c>
      <c r="I329" s="230">
        <v>4</v>
      </c>
      <c r="J329" s="229" t="str">
        <f t="shared" si="159"/>
        <v>Red Básica de Accesso</v>
      </c>
      <c r="K329" s="260">
        <f t="shared" si="160"/>
        <v>3.665</v>
      </c>
      <c r="L329" s="234">
        <f>L328+K329</f>
        <v>5.2</v>
      </c>
      <c r="M329" s="233"/>
      <c r="N329" s="233"/>
      <c r="O329" s="233"/>
      <c r="P329" s="260">
        <f t="shared" si="161"/>
        <v>0</v>
      </c>
      <c r="Q329" s="233"/>
      <c r="R329" s="233"/>
      <c r="S329" s="233"/>
      <c r="T329" s="260">
        <f t="shared" si="162"/>
        <v>0</v>
      </c>
      <c r="U329" s="233">
        <v>3.665</v>
      </c>
      <c r="V329" s="233"/>
      <c r="W329" s="233"/>
      <c r="X329" s="233">
        <f t="shared" si="163"/>
        <v>3.665</v>
      </c>
      <c r="Y329" s="233"/>
      <c r="Z329" s="233"/>
      <c r="AA329" s="233"/>
      <c r="AB329" s="233">
        <f t="shared" si="164"/>
        <v>0</v>
      </c>
      <c r="AC329" s="233">
        <f t="shared" si="165"/>
        <v>3.665</v>
      </c>
      <c r="AD329" s="233"/>
      <c r="AE329" s="233"/>
      <c r="AF329" s="233"/>
      <c r="AG329" s="233">
        <f t="shared" si="166"/>
        <v>0</v>
      </c>
      <c r="AH329" s="233"/>
      <c r="AI329" s="233"/>
      <c r="AJ329" s="233"/>
      <c r="AK329" s="233">
        <f t="shared" si="167"/>
        <v>0</v>
      </c>
      <c r="AL329" s="233"/>
      <c r="AM329" s="233"/>
      <c r="AN329" s="233"/>
      <c r="AO329" s="233">
        <f t="shared" si="168"/>
        <v>0</v>
      </c>
      <c r="AP329" s="233"/>
      <c r="AQ329" s="233"/>
      <c r="AR329" s="233"/>
      <c r="AS329" s="339">
        <f t="shared" si="169"/>
        <v>0</v>
      </c>
      <c r="AT329" s="233"/>
      <c r="AU329" s="233"/>
      <c r="AV329" s="233"/>
      <c r="AW329" s="260">
        <f t="shared" si="170"/>
        <v>0</v>
      </c>
      <c r="AX329" s="235" t="s">
        <v>1172</v>
      </c>
      <c r="AY329" s="236" t="s">
        <v>480</v>
      </c>
      <c r="AZ329" s="236" t="s">
        <v>1170</v>
      </c>
      <c r="BA329" s="229" t="s">
        <v>1173</v>
      </c>
      <c r="BB329" s="231">
        <v>1</v>
      </c>
      <c r="BC329" s="231">
        <v>3</v>
      </c>
      <c r="BD329" s="237" t="str">
        <f t="shared" si="171"/>
        <v>Muy Ondulado (Pendientes naturales del terreno entre 15 y 25%)</v>
      </c>
      <c r="BE329" s="231">
        <v>2</v>
      </c>
      <c r="BF329" s="237" t="str">
        <f>VLOOKUP(BE329,'Códigos 2'!$A$1:$B$12,2,FALSE)</f>
        <v xml:space="preserve">Tratamiento superficial múltiple (TSM) </v>
      </c>
      <c r="BG329" s="238">
        <v>2</v>
      </c>
      <c r="BH329" s="239">
        <v>6</v>
      </c>
      <c r="BI329" s="231">
        <v>0</v>
      </c>
      <c r="BJ329" s="231" t="str">
        <f t="shared" si="172"/>
        <v>No existe</v>
      </c>
      <c r="BK329" s="240">
        <v>0</v>
      </c>
      <c r="BL329" s="231">
        <v>45</v>
      </c>
      <c r="BM329" s="231"/>
      <c r="BN329" s="231">
        <v>3</v>
      </c>
      <c r="BO329" s="237" t="str">
        <f t="shared" si="173"/>
        <v>Alineamiento algo sinuoso, pero con curvas cerradas que son aparentes y consistentes con las gradientes y las demás características del camino y del terreno que se atraviesa.</v>
      </c>
      <c r="BP329" s="231">
        <v>2</v>
      </c>
      <c r="BQ329" s="237" t="str">
        <f t="shared" si="174"/>
        <v>Pendientes sostenidas entre 5 y 8% sobre una buena parte del tramo, condición que afecta en forma marcada la velocidad de recorrido y, cuando hay bastante tránsito, provoca frecuentes colas de vehículos detrás de los vehículos pesados.</v>
      </c>
      <c r="BR329" s="231">
        <v>1</v>
      </c>
      <c r="BS329" s="231">
        <v>0</v>
      </c>
      <c r="BT329" s="237" t="b">
        <f t="shared" si="175"/>
        <v>0</v>
      </c>
      <c r="BU329" s="231">
        <v>3</v>
      </c>
      <c r="BV329" s="237" t="str">
        <f t="shared" si="176"/>
        <v>El señalamiento es regular en cuanto a cantidad y ubicación, siendo notable la falta de algunas señales de precaución y de guía.</v>
      </c>
      <c r="BW329" s="231">
        <v>4</v>
      </c>
      <c r="BX329" s="237" t="str">
        <f t="shared" si="177"/>
        <v>La mayoría de las alcantarillas y cunetas aparentemente funcionan bien, pero existen indicaciones en algunos sitios de que el agua se estanca.</v>
      </c>
      <c r="BY329" s="231">
        <v>5</v>
      </c>
      <c r="BZ329" s="237" t="str">
        <f t="shared" si="178"/>
        <v>Superficie lisa, sin baches ni irregularidades notables.</v>
      </c>
      <c r="CA329" s="231">
        <v>5</v>
      </c>
      <c r="CB329" s="237" t="str">
        <f t="shared" si="179"/>
        <v>No existen evidencias de fallas en la estructura del pavimento, con la posible excepción de algunas en la superficie de ruedo.</v>
      </c>
      <c r="CC329" s="231">
        <f t="shared" si="180"/>
        <v>0</v>
      </c>
      <c r="CD329" s="229" t="s">
        <v>1174</v>
      </c>
      <c r="CE329" s="229" t="s">
        <v>1175</v>
      </c>
      <c r="CF329" s="270" t="s">
        <v>1176</v>
      </c>
    </row>
    <row r="330" spans="1:84" ht="69.95" customHeight="1" thickBot="1" x14ac:dyDescent="0.2">
      <c r="A330" s="217"/>
      <c r="B330" s="269">
        <v>20250</v>
      </c>
      <c r="C330" s="231">
        <v>3</v>
      </c>
      <c r="D330" s="231">
        <v>2</v>
      </c>
      <c r="E330" s="232">
        <v>1</v>
      </c>
      <c r="F330" s="231">
        <v>9</v>
      </c>
      <c r="G330" s="231">
        <v>153</v>
      </c>
      <c r="H330" s="230" t="str">
        <f t="shared" si="181"/>
        <v>Secundaria</v>
      </c>
      <c r="I330" s="230">
        <v>2</v>
      </c>
      <c r="J330" s="229" t="str">
        <f t="shared" si="159"/>
        <v>Distribuidores Regionales</v>
      </c>
      <c r="K330" s="260">
        <f t="shared" si="160"/>
        <v>1.6700000000000002</v>
      </c>
      <c r="L330" s="234">
        <f>K330</f>
        <v>1.6700000000000002</v>
      </c>
      <c r="M330" s="233">
        <v>0.4</v>
      </c>
      <c r="N330" s="233">
        <v>1.1100000000000001</v>
      </c>
      <c r="O330" s="233"/>
      <c r="P330" s="260">
        <f t="shared" si="161"/>
        <v>1.5100000000000002</v>
      </c>
      <c r="Q330" s="233">
        <v>0.16</v>
      </c>
      <c r="R330" s="233"/>
      <c r="S330" s="233"/>
      <c r="T330" s="260">
        <f t="shared" si="162"/>
        <v>0.16</v>
      </c>
      <c r="U330" s="233"/>
      <c r="V330" s="233"/>
      <c r="W330" s="233"/>
      <c r="X330" s="233">
        <f t="shared" si="163"/>
        <v>0</v>
      </c>
      <c r="Y330" s="233"/>
      <c r="Z330" s="233"/>
      <c r="AA330" s="233"/>
      <c r="AB330" s="233">
        <f t="shared" si="164"/>
        <v>0</v>
      </c>
      <c r="AC330" s="233">
        <f t="shared" si="165"/>
        <v>0.16</v>
      </c>
      <c r="AD330" s="233"/>
      <c r="AE330" s="233"/>
      <c r="AF330" s="233"/>
      <c r="AG330" s="233">
        <f t="shared" si="166"/>
        <v>0</v>
      </c>
      <c r="AH330" s="233"/>
      <c r="AI330" s="233"/>
      <c r="AJ330" s="233"/>
      <c r="AK330" s="233">
        <f t="shared" si="167"/>
        <v>0</v>
      </c>
      <c r="AL330" s="233"/>
      <c r="AM330" s="233"/>
      <c r="AN330" s="233"/>
      <c r="AO330" s="233">
        <f t="shared" si="168"/>
        <v>0</v>
      </c>
      <c r="AP330" s="233"/>
      <c r="AQ330" s="233"/>
      <c r="AR330" s="233"/>
      <c r="AS330" s="339">
        <f t="shared" si="169"/>
        <v>0</v>
      </c>
      <c r="AT330" s="233"/>
      <c r="AU330" s="233"/>
      <c r="AV330" s="233"/>
      <c r="AW330" s="260">
        <f t="shared" si="170"/>
        <v>0</v>
      </c>
      <c r="AX330" s="235" t="s">
        <v>1458</v>
      </c>
      <c r="AY330" s="236" t="s">
        <v>935</v>
      </c>
      <c r="AZ330" s="236"/>
      <c r="BA330" s="229"/>
      <c r="BB330" s="231">
        <v>0</v>
      </c>
      <c r="BC330" s="231">
        <v>1</v>
      </c>
      <c r="BD330" s="237" t="str">
        <f t="shared" si="171"/>
        <v>Llano (Pendientes naturales del terreno entre 0 y 5%)</v>
      </c>
      <c r="BE330" s="231">
        <v>9</v>
      </c>
      <c r="BF330" s="237" t="str">
        <f>VLOOKUP(BE330,'Códigos 2'!$A$1:$B$12,2,FALSE)</f>
        <v>Hormigón o concreto (H</v>
      </c>
      <c r="BG330" s="238">
        <v>4</v>
      </c>
      <c r="BH330" s="239">
        <v>14.8</v>
      </c>
      <c r="BI330" s="231">
        <v>1</v>
      </c>
      <c r="BJ330" s="231" t="str">
        <f t="shared" si="172"/>
        <v>Pavimentado</v>
      </c>
      <c r="BK330" s="240">
        <v>1.7</v>
      </c>
      <c r="BL330" s="231">
        <v>70</v>
      </c>
      <c r="BM330" s="231"/>
      <c r="BN330" s="231">
        <v>5</v>
      </c>
      <c r="BO330" s="237" t="str">
        <f t="shared" si="173"/>
        <v>Alineamiento recto o con curvas tan suaves que no exigen una reducción significativa en la velocidad promedio normal de recorrido.</v>
      </c>
      <c r="BP330" s="231">
        <v>4</v>
      </c>
      <c r="BQ330" s="237" t="str">
        <f t="shared" si="174"/>
        <v>Pendientes generalmente menores del 3% pero con algunas cuestas de corta longitud de hasta el 5%.</v>
      </c>
      <c r="BR330" s="231">
        <v>5</v>
      </c>
      <c r="BS330" s="231">
        <v>5</v>
      </c>
      <c r="BT330" s="237" t="str">
        <f t="shared" si="175"/>
        <v>Superficie de los espaldones firme y regular, y donde se puede utilizar el ancho como fue construido originalmente.</v>
      </c>
      <c r="BU330" s="231">
        <v>5</v>
      </c>
      <c r="BV330" s="237" t="str">
        <f t="shared" si="176"/>
        <v xml:space="preserve">Las señales son completamente adecuadas en número y ubicación, </v>
      </c>
      <c r="BW330" s="231">
        <v>5</v>
      </c>
      <c r="BX330" s="237" t="str">
        <f t="shared" si="177"/>
        <v>Todas las alcantarillas y cunetas están bastante limpias y funcionan debidamente.</v>
      </c>
      <c r="BY330" s="231">
        <v>3</v>
      </c>
      <c r="BZ330" s="237" t="str">
        <f t="shared" si="178"/>
        <v>Superficie con frecuentes baches o irregularidades .</v>
      </c>
      <c r="CA330" s="231">
        <v>4</v>
      </c>
      <c r="CB330" s="237" t="str">
        <f t="shared" si="179"/>
        <v>Existen huellas o corrugaciones que se derivan por debajo de la superficie de ruedo, pero que son aisladas y de poca extensión.</v>
      </c>
      <c r="CC330" s="231">
        <f t="shared" si="180"/>
        <v>0</v>
      </c>
      <c r="CD330" s="229" t="s">
        <v>1459</v>
      </c>
      <c r="CE330" s="229"/>
      <c r="CF330" s="270" t="s">
        <v>286</v>
      </c>
    </row>
    <row r="331" spans="1:84" ht="69.95" customHeight="1" thickBot="1" x14ac:dyDescent="0.2">
      <c r="A331" s="217"/>
      <c r="B331" s="269">
        <v>20261</v>
      </c>
      <c r="C331" s="231">
        <v>3</v>
      </c>
      <c r="D331" s="231">
        <v>2</v>
      </c>
      <c r="E331" s="232">
        <v>1</v>
      </c>
      <c r="F331" s="231">
        <v>1</v>
      </c>
      <c r="G331" s="231">
        <v>124</v>
      </c>
      <c r="H331" s="230" t="str">
        <f t="shared" si="181"/>
        <v>Secundaria</v>
      </c>
      <c r="I331" s="230">
        <v>2</v>
      </c>
      <c r="J331" s="229" t="str">
        <f t="shared" si="159"/>
        <v>Distribuidores Regionales</v>
      </c>
      <c r="K331" s="260">
        <f t="shared" si="160"/>
        <v>2.665</v>
      </c>
      <c r="L331" s="234">
        <f>K331</f>
        <v>2.665</v>
      </c>
      <c r="M331" s="233"/>
      <c r="N331" s="233"/>
      <c r="O331" s="233"/>
      <c r="P331" s="260">
        <f t="shared" si="161"/>
        <v>0</v>
      </c>
      <c r="Q331" s="233">
        <v>0.78500000000000003</v>
      </c>
      <c r="R331" s="233"/>
      <c r="S331" s="233">
        <v>1.88</v>
      </c>
      <c r="T331" s="260">
        <f t="shared" si="162"/>
        <v>2.665</v>
      </c>
      <c r="U331" s="233"/>
      <c r="V331" s="233"/>
      <c r="W331" s="233"/>
      <c r="X331" s="233">
        <f t="shared" si="163"/>
        <v>0</v>
      </c>
      <c r="Y331" s="233"/>
      <c r="Z331" s="233"/>
      <c r="AA331" s="233"/>
      <c r="AB331" s="233">
        <f t="shared" si="164"/>
        <v>0</v>
      </c>
      <c r="AC331" s="233">
        <f t="shared" si="165"/>
        <v>2.665</v>
      </c>
      <c r="AD331" s="233"/>
      <c r="AE331" s="233"/>
      <c r="AF331" s="233"/>
      <c r="AG331" s="233">
        <f t="shared" si="166"/>
        <v>0</v>
      </c>
      <c r="AH331" s="233"/>
      <c r="AI331" s="233"/>
      <c r="AJ331" s="233"/>
      <c r="AK331" s="233">
        <f t="shared" si="167"/>
        <v>0</v>
      </c>
      <c r="AL331" s="233"/>
      <c r="AM331" s="233"/>
      <c r="AN331" s="233"/>
      <c r="AO331" s="233">
        <f t="shared" si="168"/>
        <v>0</v>
      </c>
      <c r="AP331" s="233"/>
      <c r="AQ331" s="233"/>
      <c r="AR331" s="233"/>
      <c r="AS331" s="339">
        <f t="shared" si="169"/>
        <v>0</v>
      </c>
      <c r="AT331" s="233"/>
      <c r="AU331" s="233"/>
      <c r="AV331" s="233"/>
      <c r="AW331" s="260">
        <f t="shared" si="170"/>
        <v>0</v>
      </c>
      <c r="AX331" s="235" t="s">
        <v>1056</v>
      </c>
      <c r="AY331" s="236" t="s">
        <v>975</v>
      </c>
      <c r="AZ331" s="236" t="s">
        <v>1057</v>
      </c>
      <c r="BA331" s="229" t="s">
        <v>1058</v>
      </c>
      <c r="BB331" s="231">
        <v>0</v>
      </c>
      <c r="BC331" s="231">
        <v>1</v>
      </c>
      <c r="BD331" s="237" t="str">
        <f t="shared" si="171"/>
        <v>Llano (Pendientes naturales del terreno entre 0 y 5%)</v>
      </c>
      <c r="BE331" s="231">
        <v>1</v>
      </c>
      <c r="BF331" s="237" t="str">
        <f>VLOOKUP(BE331,'Códigos 2'!$A$1:$B$12,2,FALSE)</f>
        <v xml:space="preserve"> Carpeta Asfáltica (CA)</v>
      </c>
      <c r="BG331" s="238">
        <v>2</v>
      </c>
      <c r="BH331" s="239">
        <v>8.4</v>
      </c>
      <c r="BI331" s="231">
        <v>0</v>
      </c>
      <c r="BJ331" s="231" t="str">
        <f t="shared" si="172"/>
        <v>No existe</v>
      </c>
      <c r="BK331" s="240">
        <v>0</v>
      </c>
      <c r="BL331" s="231">
        <v>40</v>
      </c>
      <c r="BM331" s="231"/>
      <c r="BN331" s="231">
        <v>4</v>
      </c>
      <c r="BO331" s="237" t="str">
        <f t="shared" si="173"/>
        <v>Alineamiento con algunas curvas que exigen una reducción significativa en la velocidad promedio de circulación.</v>
      </c>
      <c r="BP331" s="231">
        <v>3</v>
      </c>
      <c r="BQ331" s="237" t="str">
        <f t="shared" si="174"/>
        <v>Pendientes generalmente entre 3 y 6%, pero con una rasante ondulada y, consecuentemente, con tramos cortos de subida fuerte.</v>
      </c>
      <c r="BR331" s="231">
        <v>2</v>
      </c>
      <c r="BS331" s="231">
        <v>0</v>
      </c>
      <c r="BT331" s="237" t="b">
        <f t="shared" si="175"/>
        <v>0</v>
      </c>
      <c r="BU331" s="231">
        <v>3</v>
      </c>
      <c r="BV331" s="237" t="str">
        <f t="shared" si="176"/>
        <v>El señalamiento es regular en cuanto a cantidad y ubicación, siendo notable la falta de algunas señales de precaución y de guía.</v>
      </c>
      <c r="BW331" s="231">
        <v>5</v>
      </c>
      <c r="BX331" s="237" t="str">
        <f t="shared" si="177"/>
        <v>Todas las alcantarillas y cunetas están bastante limpias y funcionan debidamente.</v>
      </c>
      <c r="BY331" s="231">
        <v>2</v>
      </c>
      <c r="BZ331" s="237" t="str">
        <f t="shared" si="178"/>
        <v>Superficie muy irregular o con baches extensos y frecuentes (o material suelto, en caso de superficies no pavimentadas).</v>
      </c>
      <c r="CA331" s="231">
        <v>4</v>
      </c>
      <c r="CB331" s="237" t="str">
        <f t="shared" si="179"/>
        <v>Existen huellas o corrugaciones que se derivan por debajo de la superficie de ruedo, pero que son aisladas y de poca extensión.</v>
      </c>
      <c r="CC331" s="231">
        <f t="shared" si="180"/>
        <v>0</v>
      </c>
      <c r="CD331" s="229" t="s">
        <v>1059</v>
      </c>
      <c r="CE331" s="229" t="s">
        <v>202</v>
      </c>
      <c r="CF331" s="270" t="s">
        <v>1060</v>
      </c>
    </row>
    <row r="332" spans="1:84" ht="69.95" customHeight="1" thickBot="1" x14ac:dyDescent="0.2">
      <c r="A332" s="217"/>
      <c r="B332" s="269">
        <v>20262</v>
      </c>
      <c r="C332" s="231">
        <v>3</v>
      </c>
      <c r="D332" s="231">
        <v>2</v>
      </c>
      <c r="E332" s="232">
        <v>1</v>
      </c>
      <c r="F332" s="231">
        <v>4</v>
      </c>
      <c r="G332" s="231">
        <v>124</v>
      </c>
      <c r="H332" s="230" t="str">
        <f t="shared" si="181"/>
        <v>Secundaria</v>
      </c>
      <c r="I332" s="230">
        <v>2</v>
      </c>
      <c r="J332" s="229" t="str">
        <f t="shared" si="159"/>
        <v>Distribuidores Regionales</v>
      </c>
      <c r="K332" s="260">
        <f t="shared" si="160"/>
        <v>4.5599999999999996</v>
      </c>
      <c r="L332" s="234">
        <f>L331+K332</f>
        <v>7.2249999999999996</v>
      </c>
      <c r="M332" s="233"/>
      <c r="N332" s="233"/>
      <c r="O332" s="233"/>
      <c r="P332" s="260">
        <f t="shared" si="161"/>
        <v>0</v>
      </c>
      <c r="Q332" s="233"/>
      <c r="R332" s="233"/>
      <c r="S332" s="233">
        <v>4.5599999999999996</v>
      </c>
      <c r="T332" s="260">
        <f t="shared" si="162"/>
        <v>4.5599999999999996</v>
      </c>
      <c r="U332" s="233"/>
      <c r="V332" s="233"/>
      <c r="W332" s="233"/>
      <c r="X332" s="233">
        <f t="shared" si="163"/>
        <v>0</v>
      </c>
      <c r="Y332" s="233"/>
      <c r="Z332" s="233"/>
      <c r="AA332" s="233"/>
      <c r="AB332" s="233">
        <f t="shared" si="164"/>
        <v>0</v>
      </c>
      <c r="AC332" s="233">
        <f t="shared" si="165"/>
        <v>4.5599999999999996</v>
      </c>
      <c r="AD332" s="233"/>
      <c r="AE332" s="233"/>
      <c r="AF332" s="233"/>
      <c r="AG332" s="233">
        <f t="shared" si="166"/>
        <v>0</v>
      </c>
      <c r="AH332" s="233"/>
      <c r="AI332" s="233"/>
      <c r="AJ332" s="233"/>
      <c r="AK332" s="233">
        <f t="shared" si="167"/>
        <v>0</v>
      </c>
      <c r="AL332" s="233"/>
      <c r="AM332" s="233"/>
      <c r="AN332" s="233"/>
      <c r="AO332" s="233">
        <f t="shared" si="168"/>
        <v>0</v>
      </c>
      <c r="AP332" s="233"/>
      <c r="AQ332" s="233"/>
      <c r="AR332" s="233"/>
      <c r="AS332" s="339">
        <f t="shared" si="169"/>
        <v>0</v>
      </c>
      <c r="AT332" s="233"/>
      <c r="AU332" s="233"/>
      <c r="AV332" s="233"/>
      <c r="AW332" s="260">
        <f t="shared" si="170"/>
        <v>0</v>
      </c>
      <c r="AX332" s="235" t="s">
        <v>1061</v>
      </c>
      <c r="AY332" s="236" t="s">
        <v>975</v>
      </c>
      <c r="AZ332" s="236" t="s">
        <v>1057</v>
      </c>
      <c r="BA332" s="229" t="s">
        <v>1062</v>
      </c>
      <c r="BB332" s="231">
        <v>0</v>
      </c>
      <c r="BC332" s="231">
        <v>1</v>
      </c>
      <c r="BD332" s="237" t="str">
        <f t="shared" si="171"/>
        <v>Llano (Pendientes naturales del terreno entre 0 y 5%)</v>
      </c>
      <c r="BE332" s="231">
        <v>1</v>
      </c>
      <c r="BF332" s="237" t="str">
        <f>VLOOKUP(BE332,'Códigos 2'!$A$1:$B$12,2,FALSE)</f>
        <v xml:space="preserve"> Carpeta Asfáltica (CA)</v>
      </c>
      <c r="BG332" s="238">
        <v>2</v>
      </c>
      <c r="BH332" s="239">
        <v>7.1</v>
      </c>
      <c r="BI332" s="231">
        <v>0</v>
      </c>
      <c r="BJ332" s="231" t="str">
        <f t="shared" si="172"/>
        <v>No existe</v>
      </c>
      <c r="BK332" s="240">
        <v>0</v>
      </c>
      <c r="BL332" s="231">
        <v>45</v>
      </c>
      <c r="BM332" s="231"/>
      <c r="BN332" s="231">
        <v>4</v>
      </c>
      <c r="BO332" s="237" t="str">
        <f t="shared" si="173"/>
        <v>Alineamiento con algunas curvas que exigen una reducción significativa en la velocidad promedio de circulación.</v>
      </c>
      <c r="BP332" s="231">
        <v>4</v>
      </c>
      <c r="BQ332" s="237" t="str">
        <f t="shared" si="174"/>
        <v>Pendientes generalmente menores del 3% pero con algunas cuestas de corta longitud de hasta el 5%.</v>
      </c>
      <c r="BR332" s="231">
        <v>2</v>
      </c>
      <c r="BS332" s="231">
        <v>0</v>
      </c>
      <c r="BT332" s="237" t="b">
        <f t="shared" si="175"/>
        <v>0</v>
      </c>
      <c r="BU332" s="231">
        <v>3</v>
      </c>
      <c r="BV332" s="237" t="str">
        <f t="shared" si="176"/>
        <v>El señalamiento es regular en cuanto a cantidad y ubicación, siendo notable la falta de algunas señales de precaución y de guía.</v>
      </c>
      <c r="BW332" s="231">
        <v>4</v>
      </c>
      <c r="BX332" s="237" t="str">
        <f t="shared" si="177"/>
        <v>La mayoría de las alcantarillas y cunetas aparentemente funcionan bien, pero existen indicaciones en algunos sitios de que el agua se estanca.</v>
      </c>
      <c r="BY332" s="231">
        <v>2</v>
      </c>
      <c r="BZ332" s="237" t="str">
        <f t="shared" si="178"/>
        <v>Superficie muy irregular o con baches extensos y frecuentes (o material suelto, en caso de superficies no pavimentadas).</v>
      </c>
      <c r="CA332" s="231">
        <v>4</v>
      </c>
      <c r="CB332" s="237" t="str">
        <f t="shared" si="179"/>
        <v>Existen huellas o corrugaciones que se derivan por debajo de la superficie de ruedo, pero que son aisladas y de poca extensión.</v>
      </c>
      <c r="CC332" s="231">
        <f t="shared" si="180"/>
        <v>0</v>
      </c>
      <c r="CD332" s="229" t="s">
        <v>1063</v>
      </c>
      <c r="CE332" s="229" t="s">
        <v>202</v>
      </c>
      <c r="CF332" s="270" t="s">
        <v>1064</v>
      </c>
    </row>
    <row r="333" spans="1:84" ht="69.95" customHeight="1" thickBot="1" x14ac:dyDescent="0.2">
      <c r="A333" s="217"/>
      <c r="B333" s="269">
        <v>20263</v>
      </c>
      <c r="C333" s="231">
        <v>3</v>
      </c>
      <c r="D333" s="231">
        <v>2</v>
      </c>
      <c r="E333" s="232">
        <v>1</v>
      </c>
      <c r="F333" s="231">
        <v>4</v>
      </c>
      <c r="G333" s="231">
        <v>124</v>
      </c>
      <c r="H333" s="230" t="str">
        <f t="shared" si="181"/>
        <v>Secundaria</v>
      </c>
      <c r="I333" s="230">
        <v>2</v>
      </c>
      <c r="J333" s="229" t="str">
        <f t="shared" si="159"/>
        <v>Distribuidores Regionales</v>
      </c>
      <c r="K333" s="260">
        <f t="shared" si="160"/>
        <v>2.4550000000000001</v>
      </c>
      <c r="L333" s="234">
        <f>L332+K333</f>
        <v>9.68</v>
      </c>
      <c r="M333" s="233"/>
      <c r="N333" s="233"/>
      <c r="O333" s="233"/>
      <c r="P333" s="260">
        <f t="shared" si="161"/>
        <v>0</v>
      </c>
      <c r="Q333" s="233"/>
      <c r="R333" s="233">
        <v>0.98499999999999999</v>
      </c>
      <c r="S333" s="233">
        <v>1.47</v>
      </c>
      <c r="T333" s="260">
        <f t="shared" si="162"/>
        <v>2.4550000000000001</v>
      </c>
      <c r="U333" s="233"/>
      <c r="V333" s="233"/>
      <c r="W333" s="233"/>
      <c r="X333" s="233">
        <f t="shared" si="163"/>
        <v>0</v>
      </c>
      <c r="Y333" s="233"/>
      <c r="Z333" s="233"/>
      <c r="AA333" s="233"/>
      <c r="AB333" s="233">
        <f t="shared" si="164"/>
        <v>0</v>
      </c>
      <c r="AC333" s="233">
        <f t="shared" si="165"/>
        <v>2.4550000000000001</v>
      </c>
      <c r="AD333" s="233"/>
      <c r="AE333" s="233"/>
      <c r="AF333" s="233"/>
      <c r="AG333" s="233">
        <f t="shared" si="166"/>
        <v>0</v>
      </c>
      <c r="AH333" s="233"/>
      <c r="AI333" s="233"/>
      <c r="AJ333" s="233"/>
      <c r="AK333" s="233">
        <f t="shared" si="167"/>
        <v>0</v>
      </c>
      <c r="AL333" s="233"/>
      <c r="AM333" s="233"/>
      <c r="AN333" s="233"/>
      <c r="AO333" s="233">
        <f t="shared" si="168"/>
        <v>0</v>
      </c>
      <c r="AP333" s="233"/>
      <c r="AQ333" s="233"/>
      <c r="AR333" s="233"/>
      <c r="AS333" s="339">
        <f t="shared" si="169"/>
        <v>0</v>
      </c>
      <c r="AT333" s="233"/>
      <c r="AU333" s="233"/>
      <c r="AV333" s="233"/>
      <c r="AW333" s="260">
        <f t="shared" si="170"/>
        <v>0</v>
      </c>
      <c r="AX333" s="235" t="s">
        <v>1065</v>
      </c>
      <c r="AY333" s="236" t="s">
        <v>975</v>
      </c>
      <c r="AZ333" s="236" t="s">
        <v>1057</v>
      </c>
      <c r="BA333" s="229" t="s">
        <v>989</v>
      </c>
      <c r="BB333" s="231">
        <v>1</v>
      </c>
      <c r="BC333" s="231">
        <v>2</v>
      </c>
      <c r="BD333" s="237" t="str">
        <f t="shared" si="171"/>
        <v>Algo Ondulado (Pendientes naturales del terreno entre 6 y 14%)</v>
      </c>
      <c r="BE333" s="231">
        <v>1</v>
      </c>
      <c r="BF333" s="237" t="str">
        <f>VLOOKUP(BE333,'Códigos 2'!$A$1:$B$12,2,FALSE)</f>
        <v xml:space="preserve"> Carpeta Asfáltica (CA)</v>
      </c>
      <c r="BG333" s="238">
        <v>2</v>
      </c>
      <c r="BH333" s="239">
        <v>5</v>
      </c>
      <c r="BI333" s="231">
        <v>0</v>
      </c>
      <c r="BJ333" s="231" t="str">
        <f t="shared" si="172"/>
        <v>No existe</v>
      </c>
      <c r="BK333" s="240">
        <v>0</v>
      </c>
      <c r="BL333" s="231">
        <v>45</v>
      </c>
      <c r="BM333" s="231"/>
      <c r="BN333" s="231">
        <v>3</v>
      </c>
      <c r="BO333" s="237" t="str">
        <f t="shared" si="173"/>
        <v>Alineamiento algo sinuoso, pero con curvas cerradas que son aparentes y consistentes con las gradientes y las demás características del camino y del terreno que se atraviesa.</v>
      </c>
      <c r="BP333" s="231">
        <v>2</v>
      </c>
      <c r="BQ333" s="237" t="str">
        <f t="shared" si="174"/>
        <v>Pendientes sostenidas entre 5 y 8% sobre una buena parte del tramo, condición que afecta en forma marcada la velocidad de recorrido y, cuando hay bastante tránsito, provoca frecuentes colas de vehículos detrás de los vehículos pesados.</v>
      </c>
      <c r="BR333" s="231">
        <v>1</v>
      </c>
      <c r="BS333" s="231">
        <v>0</v>
      </c>
      <c r="BT333" s="237" t="b">
        <f t="shared" si="175"/>
        <v>0</v>
      </c>
      <c r="BU333" s="231">
        <v>3</v>
      </c>
      <c r="BV333" s="237" t="str">
        <f t="shared" si="176"/>
        <v>El señalamiento es regular en cuanto a cantidad y ubicación, siendo notable la falta de algunas señales de precaución y de guía.</v>
      </c>
      <c r="BW333" s="231">
        <v>4</v>
      </c>
      <c r="BX333" s="237" t="str">
        <f t="shared" si="177"/>
        <v>La mayoría de las alcantarillas y cunetas aparentemente funcionan bien, pero existen indicaciones en algunos sitios de que el agua se estanca.</v>
      </c>
      <c r="BY333" s="231">
        <v>2</v>
      </c>
      <c r="BZ333" s="237" t="str">
        <f t="shared" si="178"/>
        <v>Superficie muy irregular o con baches extensos y frecuentes (o material suelto, en caso de superficies no pavimentadas).</v>
      </c>
      <c r="CA333" s="231">
        <v>4</v>
      </c>
      <c r="CB333" s="237" t="str">
        <f t="shared" si="179"/>
        <v>Existen huellas o corrugaciones que se derivan por debajo de la superficie de ruedo, pero que son aisladas y de poca extensión.</v>
      </c>
      <c r="CC333" s="231">
        <f t="shared" si="180"/>
        <v>0</v>
      </c>
      <c r="CD333" s="229" t="s">
        <v>1066</v>
      </c>
      <c r="CE333" s="229" t="s">
        <v>202</v>
      </c>
      <c r="CF333" s="270" t="s">
        <v>286</v>
      </c>
    </row>
    <row r="334" spans="1:84" ht="69.95" customHeight="1" thickBot="1" x14ac:dyDescent="0.2">
      <c r="A334" s="217"/>
      <c r="B334" s="269">
        <v>20264</v>
      </c>
      <c r="C334" s="231">
        <v>3</v>
      </c>
      <c r="D334" s="231">
        <v>2</v>
      </c>
      <c r="E334" s="232">
        <v>1</v>
      </c>
      <c r="F334" s="231">
        <v>5</v>
      </c>
      <c r="G334" s="231">
        <v>124</v>
      </c>
      <c r="H334" s="230" t="str">
        <f t="shared" si="181"/>
        <v>Secundaria</v>
      </c>
      <c r="I334" s="230">
        <v>2</v>
      </c>
      <c r="J334" s="229" t="str">
        <f t="shared" si="159"/>
        <v>Distribuidores Regionales</v>
      </c>
      <c r="K334" s="260">
        <f t="shared" si="160"/>
        <v>3.7450000000000001</v>
      </c>
      <c r="L334" s="234">
        <f>L333+K334</f>
        <v>13.425000000000001</v>
      </c>
      <c r="M334" s="233"/>
      <c r="N334" s="233"/>
      <c r="O334" s="233"/>
      <c r="P334" s="260">
        <f t="shared" si="161"/>
        <v>0</v>
      </c>
      <c r="Q334" s="233"/>
      <c r="R334" s="233"/>
      <c r="S334" s="233"/>
      <c r="T334" s="260">
        <f t="shared" si="162"/>
        <v>0</v>
      </c>
      <c r="U334" s="233">
        <v>2.4900000000000002</v>
      </c>
      <c r="V334" s="233">
        <v>1.2549999999999999</v>
      </c>
      <c r="W334" s="233"/>
      <c r="X334" s="233">
        <f t="shared" si="163"/>
        <v>3.7450000000000001</v>
      </c>
      <c r="Y334" s="233"/>
      <c r="Z334" s="233"/>
      <c r="AA334" s="233"/>
      <c r="AB334" s="233">
        <f t="shared" si="164"/>
        <v>0</v>
      </c>
      <c r="AC334" s="233">
        <f t="shared" si="165"/>
        <v>3.7450000000000001</v>
      </c>
      <c r="AD334" s="233"/>
      <c r="AE334" s="233"/>
      <c r="AF334" s="233"/>
      <c r="AG334" s="233">
        <f t="shared" si="166"/>
        <v>0</v>
      </c>
      <c r="AH334" s="233"/>
      <c r="AI334" s="233"/>
      <c r="AJ334" s="233"/>
      <c r="AK334" s="233">
        <f t="shared" si="167"/>
        <v>0</v>
      </c>
      <c r="AL334" s="233"/>
      <c r="AM334" s="233"/>
      <c r="AN334" s="233"/>
      <c r="AO334" s="233">
        <f t="shared" si="168"/>
        <v>0</v>
      </c>
      <c r="AP334" s="233"/>
      <c r="AQ334" s="233"/>
      <c r="AR334" s="233"/>
      <c r="AS334" s="339">
        <f t="shared" si="169"/>
        <v>0</v>
      </c>
      <c r="AT334" s="233"/>
      <c r="AU334" s="233"/>
      <c r="AV334" s="233"/>
      <c r="AW334" s="260">
        <f t="shared" si="170"/>
        <v>0</v>
      </c>
      <c r="AX334" s="235" t="s">
        <v>1067</v>
      </c>
      <c r="AY334" s="236" t="s">
        <v>975</v>
      </c>
      <c r="AZ334" s="236" t="s">
        <v>1057</v>
      </c>
      <c r="BA334" s="229" t="s">
        <v>1068</v>
      </c>
      <c r="BB334" s="231">
        <v>0</v>
      </c>
      <c r="BC334" s="231">
        <v>2</v>
      </c>
      <c r="BD334" s="237" t="str">
        <f t="shared" si="171"/>
        <v>Algo Ondulado (Pendientes naturales del terreno entre 6 y 14%)</v>
      </c>
      <c r="BE334" s="231">
        <v>1</v>
      </c>
      <c r="BF334" s="237" t="str">
        <f>VLOOKUP(BE334,'Códigos 2'!$A$1:$B$12,2,FALSE)</f>
        <v xml:space="preserve"> Carpeta Asfáltica (CA)</v>
      </c>
      <c r="BG334" s="238">
        <v>2</v>
      </c>
      <c r="BH334" s="239">
        <v>7.8</v>
      </c>
      <c r="BI334" s="231">
        <v>0</v>
      </c>
      <c r="BJ334" s="231" t="str">
        <f t="shared" si="172"/>
        <v>No existe</v>
      </c>
      <c r="BK334" s="240">
        <v>0</v>
      </c>
      <c r="BL334" s="231">
        <v>40</v>
      </c>
      <c r="BM334" s="231"/>
      <c r="BN334" s="231">
        <v>4</v>
      </c>
      <c r="BO334" s="237" t="str">
        <f t="shared" si="173"/>
        <v>Alineamiento con algunas curvas que exigen una reducción significativa en la velocidad promedio de circulación.</v>
      </c>
      <c r="BP334" s="231">
        <v>3</v>
      </c>
      <c r="BQ334" s="237" t="str">
        <f t="shared" si="174"/>
        <v>Pendientes generalmente entre 3 y 6%, pero con una rasante ondulada y, consecuentemente, con tramos cortos de subida fuerte.</v>
      </c>
      <c r="BR334" s="231">
        <v>2</v>
      </c>
      <c r="BS334" s="231">
        <v>0</v>
      </c>
      <c r="BT334" s="237" t="b">
        <f t="shared" si="175"/>
        <v>0</v>
      </c>
      <c r="BU334" s="231">
        <v>4</v>
      </c>
      <c r="BV334" s="237" t="str">
        <f t="shared" si="176"/>
        <v>El señalamiento es bastante completo, faltando solamente algunas señales de guía para los usuarios que no conocen la ruta.</v>
      </c>
      <c r="BW334" s="231">
        <v>5</v>
      </c>
      <c r="BX334" s="237" t="str">
        <f t="shared" si="177"/>
        <v>Todas las alcantarillas y cunetas están bastante limpias y funcionan debidamente.</v>
      </c>
      <c r="BY334" s="231">
        <v>5</v>
      </c>
      <c r="BZ334" s="237" t="str">
        <f t="shared" si="178"/>
        <v>Superficie lisa, sin baches ni irregularidades notables.</v>
      </c>
      <c r="CA334" s="231">
        <v>5</v>
      </c>
      <c r="CB334" s="237" t="str">
        <f t="shared" si="179"/>
        <v>No existen evidencias de fallas en la estructura del pavimento, con la posible excepción de algunas en la superficie de ruedo.</v>
      </c>
      <c r="CC334" s="231">
        <f t="shared" si="180"/>
        <v>0</v>
      </c>
      <c r="CD334" s="229" t="s">
        <v>1069</v>
      </c>
      <c r="CE334" s="229" t="s">
        <v>202</v>
      </c>
      <c r="CF334" s="270" t="s">
        <v>1070</v>
      </c>
    </row>
    <row r="335" spans="1:84" ht="69.95" customHeight="1" thickBot="1" x14ac:dyDescent="0.2">
      <c r="A335" s="217"/>
      <c r="B335" s="269">
        <v>20271</v>
      </c>
      <c r="C335" s="231">
        <v>3</v>
      </c>
      <c r="D335" s="231">
        <v>2</v>
      </c>
      <c r="E335" s="232">
        <v>4</v>
      </c>
      <c r="F335" s="231">
        <v>4</v>
      </c>
      <c r="G335" s="231">
        <v>755</v>
      </c>
      <c r="H335" s="230" t="str">
        <f>IF(G335&lt;100,"Primaria",IF(AND(RVN_0524!G1086&gt;39,RVN_0524!G1086&lt;300),"Secundaria",IF(AND(RVN_0524!G1086&gt;299),"Terciaria")))</f>
        <v>Terciaria</v>
      </c>
      <c r="I335" s="230">
        <v>4</v>
      </c>
      <c r="J335" s="229" t="str">
        <f t="shared" si="159"/>
        <v>Red Básica de Accesso</v>
      </c>
      <c r="K335" s="260">
        <f t="shared" si="160"/>
        <v>4.3149999999999995</v>
      </c>
      <c r="L335" s="234">
        <f>K335</f>
        <v>4.3149999999999995</v>
      </c>
      <c r="M335" s="233"/>
      <c r="N335" s="233"/>
      <c r="O335" s="233"/>
      <c r="P335" s="260">
        <f t="shared" si="161"/>
        <v>0</v>
      </c>
      <c r="Q335" s="233">
        <v>2.1749999999999998</v>
      </c>
      <c r="R335" s="233"/>
      <c r="S335" s="233"/>
      <c r="T335" s="260">
        <f t="shared" si="162"/>
        <v>2.1749999999999998</v>
      </c>
      <c r="U335" s="233"/>
      <c r="V335" s="233">
        <v>0.36</v>
      </c>
      <c r="W335" s="233">
        <v>1.78</v>
      </c>
      <c r="X335" s="233">
        <f t="shared" si="163"/>
        <v>2.14</v>
      </c>
      <c r="Y335" s="233"/>
      <c r="Z335" s="233"/>
      <c r="AA335" s="233"/>
      <c r="AB335" s="233">
        <f t="shared" si="164"/>
        <v>0</v>
      </c>
      <c r="AC335" s="233">
        <f t="shared" si="165"/>
        <v>4.3149999999999995</v>
      </c>
      <c r="AD335" s="233"/>
      <c r="AE335" s="233"/>
      <c r="AF335" s="233"/>
      <c r="AG335" s="233">
        <f t="shared" si="166"/>
        <v>0</v>
      </c>
      <c r="AH335" s="233"/>
      <c r="AI335" s="233"/>
      <c r="AJ335" s="233"/>
      <c r="AK335" s="233">
        <f t="shared" si="167"/>
        <v>0</v>
      </c>
      <c r="AL335" s="233"/>
      <c r="AM335" s="233"/>
      <c r="AN335" s="233"/>
      <c r="AO335" s="233">
        <f t="shared" si="168"/>
        <v>0</v>
      </c>
      <c r="AP335" s="233"/>
      <c r="AQ335" s="233"/>
      <c r="AR335" s="233"/>
      <c r="AS335" s="339">
        <f t="shared" si="169"/>
        <v>0</v>
      </c>
      <c r="AT335" s="233"/>
      <c r="AU335" s="233"/>
      <c r="AV335" s="233"/>
      <c r="AW335" s="260">
        <f t="shared" si="170"/>
        <v>0</v>
      </c>
      <c r="AX335" s="235" t="s">
        <v>3202</v>
      </c>
      <c r="AY335" s="236" t="s">
        <v>2783</v>
      </c>
      <c r="AZ335" s="236" t="s">
        <v>1211</v>
      </c>
      <c r="BA335" s="236" t="s">
        <v>1043</v>
      </c>
      <c r="BB335" s="231">
        <v>0</v>
      </c>
      <c r="BC335" s="231">
        <v>2</v>
      </c>
      <c r="BD335" s="237" t="str">
        <f t="shared" si="171"/>
        <v>Algo Ondulado (Pendientes naturales del terreno entre 6 y 14%)</v>
      </c>
      <c r="BE335" s="231">
        <v>2</v>
      </c>
      <c r="BF335" s="237" t="str">
        <f>VLOOKUP(BE335,'Códigos 2'!$A$1:$B$12,2,FALSE)</f>
        <v xml:space="preserve">Tratamiento superficial múltiple (TSM) </v>
      </c>
      <c r="BG335" s="238">
        <v>2</v>
      </c>
      <c r="BH335" s="239">
        <v>5.3</v>
      </c>
      <c r="BI335" s="231">
        <v>0</v>
      </c>
      <c r="BJ335" s="231" t="str">
        <f t="shared" si="172"/>
        <v>No existe</v>
      </c>
      <c r="BK335" s="240">
        <v>0</v>
      </c>
      <c r="BL335" s="231">
        <v>40</v>
      </c>
      <c r="BM335" s="231">
        <v>0</v>
      </c>
      <c r="BN335" s="231">
        <v>4</v>
      </c>
      <c r="BO335" s="237" t="str">
        <f t="shared" si="173"/>
        <v>Alineamiento con algunas curvas que exigen una reducción significativa en la velocidad promedio de circulación.</v>
      </c>
      <c r="BP335" s="231">
        <v>3</v>
      </c>
      <c r="BQ335" s="237" t="str">
        <f t="shared" si="174"/>
        <v>Pendientes generalmente entre 3 y 6%, pero con una rasante ondulada y, consecuentemente, con tramos cortos de subida fuerte.</v>
      </c>
      <c r="BR335" s="231">
        <v>3</v>
      </c>
      <c r="BS335" s="231">
        <v>0</v>
      </c>
      <c r="BT335" s="237" t="b">
        <f t="shared" si="175"/>
        <v>0</v>
      </c>
      <c r="BU335" s="231">
        <v>2</v>
      </c>
      <c r="BV335" s="237" t="str">
        <f t="shared" si="176"/>
        <v>Existen muy pocas señales</v>
      </c>
      <c r="BW335" s="231">
        <v>4</v>
      </c>
      <c r="BX335" s="237" t="str">
        <f t="shared" si="177"/>
        <v>La mayoría de las alcantarillas y cunetas aparentemente funcionan bien, pero existen indicaciones en algunos sitios de que el agua se estanca.</v>
      </c>
      <c r="BY335" s="231">
        <v>3</v>
      </c>
      <c r="BZ335" s="237" t="str">
        <f t="shared" si="178"/>
        <v>Superficie con frecuentes baches o irregularidades .</v>
      </c>
      <c r="CA335" s="231">
        <v>4</v>
      </c>
      <c r="CB335" s="237" t="str">
        <f t="shared" si="179"/>
        <v>Existen huellas o corrugaciones que se derivan por debajo de la superficie de ruedo, pero que son aisladas y de poca extensión.</v>
      </c>
      <c r="CC335" s="231">
        <f t="shared" si="180"/>
        <v>0</v>
      </c>
      <c r="CD335" s="229"/>
      <c r="CE335" s="229"/>
      <c r="CF335" s="270"/>
    </row>
    <row r="336" spans="1:84" ht="69.95" customHeight="1" thickBot="1" x14ac:dyDescent="0.2">
      <c r="A336" s="217"/>
      <c r="B336" s="269">
        <v>20272</v>
      </c>
      <c r="C336" s="231">
        <v>3</v>
      </c>
      <c r="D336" s="231">
        <v>2</v>
      </c>
      <c r="E336" s="232">
        <v>4</v>
      </c>
      <c r="F336" s="231">
        <v>4</v>
      </c>
      <c r="G336" s="231">
        <v>755</v>
      </c>
      <c r="H336" s="230" t="str">
        <f>IF(G336&lt;100,"Primaria",IF(AND(RVN_0524!G1087&gt;39,RVN_0524!G1087&lt;300),"Secundaria",IF(AND(RVN_0524!G1087&gt;299),"Terciaria")))</f>
        <v>Terciaria</v>
      </c>
      <c r="I336" s="230">
        <v>4</v>
      </c>
      <c r="J336" s="229" t="str">
        <f t="shared" si="159"/>
        <v>Red Básica de Accesso</v>
      </c>
      <c r="K336" s="260">
        <f t="shared" si="160"/>
        <v>5.0500000000000007</v>
      </c>
      <c r="L336" s="234">
        <f>L335+K336</f>
        <v>9.3650000000000002</v>
      </c>
      <c r="M336" s="233"/>
      <c r="N336" s="233"/>
      <c r="O336" s="233"/>
      <c r="P336" s="260">
        <f t="shared" si="161"/>
        <v>0</v>
      </c>
      <c r="Q336" s="233"/>
      <c r="R336" s="233"/>
      <c r="S336" s="233"/>
      <c r="T336" s="260">
        <f t="shared" si="162"/>
        <v>0</v>
      </c>
      <c r="U336" s="233"/>
      <c r="V336" s="233"/>
      <c r="W336" s="233"/>
      <c r="X336" s="233">
        <f t="shared" si="163"/>
        <v>0</v>
      </c>
      <c r="Y336" s="233"/>
      <c r="Z336" s="233">
        <v>3.3650000000000002</v>
      </c>
      <c r="AA336" s="233">
        <v>1.6850000000000001</v>
      </c>
      <c r="AB336" s="233">
        <f t="shared" si="164"/>
        <v>5.0500000000000007</v>
      </c>
      <c r="AC336" s="233">
        <f t="shared" si="165"/>
        <v>5.0500000000000007</v>
      </c>
      <c r="AD336" s="233"/>
      <c r="AE336" s="233"/>
      <c r="AF336" s="233"/>
      <c r="AG336" s="233">
        <f t="shared" si="166"/>
        <v>0</v>
      </c>
      <c r="AH336" s="233"/>
      <c r="AI336" s="233"/>
      <c r="AJ336" s="233"/>
      <c r="AK336" s="233">
        <f t="shared" si="167"/>
        <v>0</v>
      </c>
      <c r="AL336" s="233"/>
      <c r="AM336" s="233"/>
      <c r="AN336" s="233"/>
      <c r="AO336" s="233">
        <f t="shared" si="168"/>
        <v>0</v>
      </c>
      <c r="AP336" s="233"/>
      <c r="AQ336" s="233"/>
      <c r="AR336" s="233"/>
      <c r="AS336" s="339">
        <f t="shared" si="169"/>
        <v>0</v>
      </c>
      <c r="AT336" s="233"/>
      <c r="AU336" s="233"/>
      <c r="AV336" s="233"/>
      <c r="AW336" s="260">
        <f t="shared" si="170"/>
        <v>0</v>
      </c>
      <c r="AX336" s="235" t="s">
        <v>3203</v>
      </c>
      <c r="AY336" s="236" t="s">
        <v>2783</v>
      </c>
      <c r="AZ336" s="236" t="s">
        <v>1211</v>
      </c>
      <c r="BA336" s="236" t="s">
        <v>3204</v>
      </c>
      <c r="BB336" s="231">
        <v>1</v>
      </c>
      <c r="BC336" s="231">
        <v>2</v>
      </c>
      <c r="BD336" s="237" t="str">
        <f t="shared" si="171"/>
        <v>Algo Ondulado (Pendientes naturales del terreno entre 6 y 14%)</v>
      </c>
      <c r="BE336" s="231">
        <v>3</v>
      </c>
      <c r="BF336" s="237" t="str">
        <f>VLOOKUP(BE336,'Códigos 2'!$A$1:$B$12,2,FALSE)</f>
        <v xml:space="preserve">Tratamiento superficial simple (TSS) </v>
      </c>
      <c r="BG336" s="238">
        <v>2</v>
      </c>
      <c r="BH336" s="239">
        <v>5</v>
      </c>
      <c r="BI336" s="231">
        <v>0</v>
      </c>
      <c r="BJ336" s="231" t="str">
        <f t="shared" si="172"/>
        <v>No existe</v>
      </c>
      <c r="BK336" s="240">
        <v>0</v>
      </c>
      <c r="BL336" s="231">
        <v>40</v>
      </c>
      <c r="BM336" s="231">
        <v>103</v>
      </c>
      <c r="BN336" s="231">
        <v>3</v>
      </c>
      <c r="BO336" s="237" t="str">
        <f t="shared" si="173"/>
        <v>Alineamiento algo sinuoso, pero con curvas cerradas que son aparentes y consistentes con las gradientes y las demás características del camino y del terreno que se atraviesa.</v>
      </c>
      <c r="BP336" s="231">
        <v>3</v>
      </c>
      <c r="BQ336" s="237" t="str">
        <f t="shared" si="174"/>
        <v>Pendientes generalmente entre 3 y 6%, pero con una rasante ondulada y, consecuentemente, con tramos cortos de subida fuerte.</v>
      </c>
      <c r="BR336" s="231">
        <v>2</v>
      </c>
      <c r="BS336" s="231">
        <v>0</v>
      </c>
      <c r="BT336" s="237" t="b">
        <f t="shared" si="175"/>
        <v>0</v>
      </c>
      <c r="BU336" s="231">
        <v>1</v>
      </c>
      <c r="BV336" s="237" t="str">
        <f t="shared" si="176"/>
        <v>No existen señales o son tan inadecuadas, que no proveen información útil al conductor.</v>
      </c>
      <c r="BW336" s="231">
        <v>3</v>
      </c>
      <c r="BX336" s="237" t="str">
        <f t="shared" si="177"/>
        <v>Parece que algunas alcantarillas o cunetas no tienen capacidad hidráulica suficiente, por la erosión o socavación aparente.</v>
      </c>
      <c r="BY336" s="231">
        <v>3</v>
      </c>
      <c r="BZ336" s="237" t="str">
        <f t="shared" si="178"/>
        <v>Superficie con frecuentes baches o irregularidades .</v>
      </c>
      <c r="CA336" s="231">
        <v>3</v>
      </c>
      <c r="CB336" s="237" t="str">
        <f t="shared" si="179"/>
        <v>Existen deformaciones u otras fallas de consideración sobre una buena parte de la subsección y, aunque no son extensas todavía, parece que siguen extendiéndose.</v>
      </c>
      <c r="CC336" s="231">
        <f t="shared" si="180"/>
        <v>0.18985475000000002</v>
      </c>
      <c r="CD336" s="229"/>
      <c r="CE336" s="229"/>
      <c r="CF336" s="270"/>
    </row>
    <row r="337" spans="1:84" ht="69.95" customHeight="1" thickBot="1" x14ac:dyDescent="0.2">
      <c r="A337" s="217"/>
      <c r="B337" s="269">
        <v>20281</v>
      </c>
      <c r="C337" s="231">
        <v>3</v>
      </c>
      <c r="D337" s="231">
        <v>2</v>
      </c>
      <c r="E337" s="232">
        <v>1</v>
      </c>
      <c r="F337" s="231">
        <v>2</v>
      </c>
      <c r="G337" s="231">
        <v>122</v>
      </c>
      <c r="H337" s="230" t="str">
        <f t="shared" ref="H337:H359" si="182">IF(G337&lt;100,"Primaria",IF(AND(G337&gt;39,G337&lt;300),"Secundaria",IF(AND(G337&gt;299),"Terciaria")))</f>
        <v>Secundaria</v>
      </c>
      <c r="I337" s="230">
        <v>2</v>
      </c>
      <c r="J337" s="229" t="str">
        <f t="shared" si="159"/>
        <v>Distribuidores Regionales</v>
      </c>
      <c r="K337" s="260">
        <f t="shared" si="160"/>
        <v>1.9350000000000001</v>
      </c>
      <c r="L337" s="234">
        <f>L336+K337</f>
        <v>11.3</v>
      </c>
      <c r="M337" s="233"/>
      <c r="N337" s="233"/>
      <c r="O337" s="233"/>
      <c r="P337" s="260">
        <f t="shared" si="161"/>
        <v>0</v>
      </c>
      <c r="Q337" s="233"/>
      <c r="R337" s="233"/>
      <c r="S337" s="233">
        <v>1.9350000000000001</v>
      </c>
      <c r="T337" s="260">
        <f t="shared" si="162"/>
        <v>1.9350000000000001</v>
      </c>
      <c r="U337" s="233"/>
      <c r="V337" s="233"/>
      <c r="W337" s="233"/>
      <c r="X337" s="233">
        <f t="shared" si="163"/>
        <v>0</v>
      </c>
      <c r="Y337" s="233"/>
      <c r="Z337" s="233"/>
      <c r="AA337" s="233"/>
      <c r="AB337" s="233">
        <f t="shared" si="164"/>
        <v>0</v>
      </c>
      <c r="AC337" s="233">
        <f t="shared" si="165"/>
        <v>1.9350000000000001</v>
      </c>
      <c r="AD337" s="233"/>
      <c r="AE337" s="233"/>
      <c r="AF337" s="233"/>
      <c r="AG337" s="233">
        <f t="shared" si="166"/>
        <v>0</v>
      </c>
      <c r="AH337" s="233"/>
      <c r="AI337" s="233"/>
      <c r="AJ337" s="233"/>
      <c r="AK337" s="233">
        <f t="shared" si="167"/>
        <v>0</v>
      </c>
      <c r="AL337" s="233"/>
      <c r="AM337" s="233"/>
      <c r="AN337" s="233"/>
      <c r="AO337" s="233">
        <f t="shared" si="168"/>
        <v>0</v>
      </c>
      <c r="AP337" s="233"/>
      <c r="AQ337" s="233"/>
      <c r="AR337" s="233"/>
      <c r="AS337" s="339">
        <f t="shared" si="169"/>
        <v>0</v>
      </c>
      <c r="AT337" s="233"/>
      <c r="AU337" s="233"/>
      <c r="AV337" s="233"/>
      <c r="AW337" s="260">
        <f t="shared" si="170"/>
        <v>0</v>
      </c>
      <c r="AX337" s="235" t="s">
        <v>1036</v>
      </c>
      <c r="AY337" s="236" t="s">
        <v>609</v>
      </c>
      <c r="AZ337" s="236" t="s">
        <v>935</v>
      </c>
      <c r="BA337" s="229" t="s">
        <v>1037</v>
      </c>
      <c r="BB337" s="231">
        <v>1</v>
      </c>
      <c r="BC337" s="231">
        <v>2</v>
      </c>
      <c r="BD337" s="237" t="str">
        <f t="shared" si="171"/>
        <v>Algo Ondulado (Pendientes naturales del terreno entre 6 y 14%)</v>
      </c>
      <c r="BE337" s="231">
        <v>1</v>
      </c>
      <c r="BF337" s="237" t="str">
        <f>VLOOKUP(BE337,'Códigos 2'!$A$1:$B$12,2,FALSE)</f>
        <v xml:space="preserve"> Carpeta Asfáltica (CA)</v>
      </c>
      <c r="BG337" s="238">
        <v>2</v>
      </c>
      <c r="BH337" s="239">
        <v>6.5</v>
      </c>
      <c r="BI337" s="231">
        <v>0</v>
      </c>
      <c r="BJ337" s="231" t="str">
        <f t="shared" si="172"/>
        <v>No existe</v>
      </c>
      <c r="BK337" s="240">
        <v>0</v>
      </c>
      <c r="BL337" s="231">
        <v>40</v>
      </c>
      <c r="BM337" s="231"/>
      <c r="BN337" s="231">
        <v>4</v>
      </c>
      <c r="BO337" s="237" t="str">
        <f t="shared" si="173"/>
        <v>Alineamiento con algunas curvas que exigen una reducción significativa en la velocidad promedio de circulación.</v>
      </c>
      <c r="BP337" s="231">
        <v>3</v>
      </c>
      <c r="BQ337" s="237" t="str">
        <f t="shared" si="174"/>
        <v>Pendientes generalmente entre 3 y 6%, pero con una rasante ondulada y, consecuentemente, con tramos cortos de subida fuerte.</v>
      </c>
      <c r="BR337" s="231">
        <v>1</v>
      </c>
      <c r="BS337" s="231">
        <v>0</v>
      </c>
      <c r="BT337" s="237" t="b">
        <f t="shared" si="175"/>
        <v>0</v>
      </c>
      <c r="BU337" s="231">
        <v>3</v>
      </c>
      <c r="BV337" s="237" t="str">
        <f t="shared" si="176"/>
        <v>El señalamiento es regular en cuanto a cantidad y ubicación, siendo notable la falta de algunas señales de precaución y de guía.</v>
      </c>
      <c r="BW337" s="231">
        <v>4</v>
      </c>
      <c r="BX337" s="237" t="str">
        <f t="shared" si="177"/>
        <v>La mayoría de las alcantarillas y cunetas aparentemente funcionan bien, pero existen indicaciones en algunos sitios de que el agua se estanca.</v>
      </c>
      <c r="BY337" s="231">
        <v>2</v>
      </c>
      <c r="BZ337" s="237" t="str">
        <f t="shared" si="178"/>
        <v>Superficie muy irregular o con baches extensos y frecuentes (o material suelto, en caso de superficies no pavimentadas).</v>
      </c>
      <c r="CA337" s="231">
        <v>5</v>
      </c>
      <c r="CB337" s="237" t="str">
        <f t="shared" si="179"/>
        <v>No existen evidencias de fallas en la estructura del pavimento, con la posible excepción de algunas en la superficie de ruedo.</v>
      </c>
      <c r="CC337" s="231">
        <f t="shared" si="180"/>
        <v>0</v>
      </c>
      <c r="CD337" s="229"/>
      <c r="CE337" s="229"/>
      <c r="CF337" s="270"/>
    </row>
    <row r="338" spans="1:84" ht="69.95" customHeight="1" thickBot="1" x14ac:dyDescent="0.2">
      <c r="A338" s="217"/>
      <c r="B338" s="269">
        <v>20282</v>
      </c>
      <c r="C338" s="231">
        <v>3</v>
      </c>
      <c r="D338" s="231">
        <v>2</v>
      </c>
      <c r="E338" s="232">
        <v>1</v>
      </c>
      <c r="F338" s="231">
        <v>4</v>
      </c>
      <c r="G338" s="231">
        <v>122</v>
      </c>
      <c r="H338" s="230" t="str">
        <f t="shared" si="182"/>
        <v>Secundaria</v>
      </c>
      <c r="I338" s="230">
        <v>2</v>
      </c>
      <c r="J338" s="229" t="str">
        <f t="shared" si="159"/>
        <v>Distribuidores Regionales</v>
      </c>
      <c r="K338" s="260">
        <f t="shared" si="160"/>
        <v>1.6400000000000001</v>
      </c>
      <c r="L338" s="234">
        <f>K338</f>
        <v>1.6400000000000001</v>
      </c>
      <c r="M338" s="233"/>
      <c r="N338" s="233"/>
      <c r="O338" s="233"/>
      <c r="P338" s="260">
        <f t="shared" si="161"/>
        <v>0</v>
      </c>
      <c r="Q338" s="233"/>
      <c r="R338" s="233"/>
      <c r="S338" s="233"/>
      <c r="T338" s="260">
        <f t="shared" si="162"/>
        <v>0</v>
      </c>
      <c r="U338" s="233"/>
      <c r="V338" s="233">
        <v>1.29</v>
      </c>
      <c r="W338" s="233">
        <v>0.35</v>
      </c>
      <c r="X338" s="233">
        <f t="shared" si="163"/>
        <v>1.6400000000000001</v>
      </c>
      <c r="Y338" s="233"/>
      <c r="Z338" s="233"/>
      <c r="AA338" s="233"/>
      <c r="AB338" s="233">
        <f t="shared" si="164"/>
        <v>0</v>
      </c>
      <c r="AC338" s="233">
        <f t="shared" si="165"/>
        <v>1.6400000000000001</v>
      </c>
      <c r="AD338" s="233"/>
      <c r="AE338" s="233"/>
      <c r="AF338" s="233"/>
      <c r="AG338" s="233">
        <f t="shared" si="166"/>
        <v>0</v>
      </c>
      <c r="AH338" s="233"/>
      <c r="AI338" s="233"/>
      <c r="AJ338" s="233"/>
      <c r="AK338" s="233">
        <f t="shared" si="167"/>
        <v>0</v>
      </c>
      <c r="AL338" s="233"/>
      <c r="AM338" s="233"/>
      <c r="AN338" s="233"/>
      <c r="AO338" s="233">
        <f t="shared" si="168"/>
        <v>0</v>
      </c>
      <c r="AP338" s="233"/>
      <c r="AQ338" s="233"/>
      <c r="AR338" s="233"/>
      <c r="AS338" s="339">
        <f t="shared" si="169"/>
        <v>0</v>
      </c>
      <c r="AT338" s="233"/>
      <c r="AU338" s="233"/>
      <c r="AV338" s="233"/>
      <c r="AW338" s="260">
        <f t="shared" si="170"/>
        <v>0</v>
      </c>
      <c r="AX338" s="235" t="s">
        <v>1033</v>
      </c>
      <c r="AY338" s="236" t="s">
        <v>609</v>
      </c>
      <c r="AZ338" s="236" t="s">
        <v>935</v>
      </c>
      <c r="BA338" s="229" t="s">
        <v>1034</v>
      </c>
      <c r="BB338" s="231">
        <v>1</v>
      </c>
      <c r="BC338" s="231">
        <v>1</v>
      </c>
      <c r="BD338" s="237" t="str">
        <f t="shared" si="171"/>
        <v>Llano (Pendientes naturales del terreno entre 0 y 5%)</v>
      </c>
      <c r="BE338" s="231">
        <v>1</v>
      </c>
      <c r="BF338" s="237" t="str">
        <f>VLOOKUP(BE338,'Códigos 2'!$A$1:$B$12,2,FALSE)</f>
        <v xml:space="preserve"> Carpeta Asfáltica (CA)</v>
      </c>
      <c r="BG338" s="238">
        <v>2</v>
      </c>
      <c r="BH338" s="239">
        <v>6.4</v>
      </c>
      <c r="BI338" s="231">
        <v>0</v>
      </c>
      <c r="BJ338" s="231" t="str">
        <f t="shared" si="172"/>
        <v>No existe</v>
      </c>
      <c r="BK338" s="240">
        <v>0</v>
      </c>
      <c r="BL338" s="231">
        <v>40</v>
      </c>
      <c r="BM338" s="231"/>
      <c r="BN338" s="231">
        <v>4</v>
      </c>
      <c r="BO338" s="237" t="str">
        <f t="shared" si="173"/>
        <v>Alineamiento con algunas curvas que exigen una reducción significativa en la velocidad promedio de circulación.</v>
      </c>
      <c r="BP338" s="231">
        <v>4</v>
      </c>
      <c r="BQ338" s="237" t="str">
        <f t="shared" si="174"/>
        <v>Pendientes generalmente menores del 3% pero con algunas cuestas de corta longitud de hasta el 5%.</v>
      </c>
      <c r="BR338" s="231">
        <v>1</v>
      </c>
      <c r="BS338" s="231">
        <v>0</v>
      </c>
      <c r="BT338" s="237" t="b">
        <f t="shared" si="175"/>
        <v>0</v>
      </c>
      <c r="BU338" s="231">
        <v>3</v>
      </c>
      <c r="BV338" s="237" t="str">
        <f t="shared" si="176"/>
        <v>El señalamiento es regular en cuanto a cantidad y ubicación, siendo notable la falta de algunas señales de precaución y de guía.</v>
      </c>
      <c r="BW338" s="231">
        <v>4</v>
      </c>
      <c r="BX338" s="237" t="str">
        <f t="shared" si="177"/>
        <v>La mayoría de las alcantarillas y cunetas aparentemente funcionan bien, pero existen indicaciones en algunos sitios de que el agua se estanca.</v>
      </c>
      <c r="BY338" s="231">
        <v>2</v>
      </c>
      <c r="BZ338" s="237" t="str">
        <f t="shared" si="178"/>
        <v>Superficie muy irregular o con baches extensos y frecuentes (o material suelto, en caso de superficies no pavimentadas).</v>
      </c>
      <c r="CA338" s="231">
        <v>4</v>
      </c>
      <c r="CB338" s="237" t="str">
        <f t="shared" si="179"/>
        <v>Existen huellas o corrugaciones que se derivan por debajo de la superficie de ruedo, pero que son aisladas y de poca extensión.</v>
      </c>
      <c r="CC338" s="231">
        <f t="shared" si="180"/>
        <v>0</v>
      </c>
      <c r="CD338" s="229" t="s">
        <v>1035</v>
      </c>
      <c r="CE338" s="229" t="s">
        <v>202</v>
      </c>
      <c r="CF338" s="270" t="s">
        <v>286</v>
      </c>
    </row>
    <row r="339" spans="1:84" ht="69.95" customHeight="1" thickBot="1" x14ac:dyDescent="0.2">
      <c r="A339" s="217"/>
      <c r="B339" s="269">
        <v>20290</v>
      </c>
      <c r="C339" s="231">
        <v>3</v>
      </c>
      <c r="D339" s="231">
        <v>2</v>
      </c>
      <c r="E339" s="232">
        <v>1</v>
      </c>
      <c r="F339" s="231">
        <v>8</v>
      </c>
      <c r="G339" s="231">
        <v>122</v>
      </c>
      <c r="H339" s="230" t="str">
        <f t="shared" si="182"/>
        <v>Secundaria</v>
      </c>
      <c r="I339" s="230">
        <v>2</v>
      </c>
      <c r="J339" s="229" t="str">
        <f t="shared" si="159"/>
        <v>Distribuidores Regionales</v>
      </c>
      <c r="K339" s="260">
        <f t="shared" si="160"/>
        <v>3.7449999999999997</v>
      </c>
      <c r="L339" s="234">
        <f>L338+K339</f>
        <v>5.3849999999999998</v>
      </c>
      <c r="M339" s="233"/>
      <c r="N339" s="233"/>
      <c r="O339" s="233"/>
      <c r="P339" s="260">
        <f t="shared" si="161"/>
        <v>0</v>
      </c>
      <c r="Q339" s="233">
        <v>3.28</v>
      </c>
      <c r="R339" s="233">
        <v>0.25</v>
      </c>
      <c r="S339" s="233">
        <v>0.215</v>
      </c>
      <c r="T339" s="260">
        <f t="shared" si="162"/>
        <v>3.7449999999999997</v>
      </c>
      <c r="U339" s="233"/>
      <c r="V339" s="233"/>
      <c r="W339" s="233"/>
      <c r="X339" s="233">
        <f t="shared" si="163"/>
        <v>0</v>
      </c>
      <c r="Y339" s="233"/>
      <c r="Z339" s="233"/>
      <c r="AA339" s="233"/>
      <c r="AB339" s="233">
        <f t="shared" si="164"/>
        <v>0</v>
      </c>
      <c r="AC339" s="233">
        <f t="shared" si="165"/>
        <v>3.7449999999999997</v>
      </c>
      <c r="AD339" s="233"/>
      <c r="AE339" s="233"/>
      <c r="AF339" s="233"/>
      <c r="AG339" s="233">
        <f t="shared" si="166"/>
        <v>0</v>
      </c>
      <c r="AH339" s="233"/>
      <c r="AI339" s="233"/>
      <c r="AJ339" s="233"/>
      <c r="AK339" s="233">
        <f t="shared" si="167"/>
        <v>0</v>
      </c>
      <c r="AL339" s="233"/>
      <c r="AM339" s="233"/>
      <c r="AN339" s="233"/>
      <c r="AO339" s="233">
        <f t="shared" si="168"/>
        <v>0</v>
      </c>
      <c r="AP339" s="233"/>
      <c r="AQ339" s="233"/>
      <c r="AR339" s="233"/>
      <c r="AS339" s="339">
        <f t="shared" si="169"/>
        <v>0</v>
      </c>
      <c r="AT339" s="233"/>
      <c r="AU339" s="233"/>
      <c r="AV339" s="233"/>
      <c r="AW339" s="260">
        <f t="shared" si="170"/>
        <v>0</v>
      </c>
      <c r="AX339" s="235" t="s">
        <v>1038</v>
      </c>
      <c r="AY339" s="236" t="s">
        <v>609</v>
      </c>
      <c r="AZ339" s="236" t="s">
        <v>935</v>
      </c>
      <c r="BA339" s="229" t="s">
        <v>459</v>
      </c>
      <c r="BB339" s="231">
        <v>0</v>
      </c>
      <c r="BC339" s="231">
        <v>1</v>
      </c>
      <c r="BD339" s="237" t="str">
        <f t="shared" si="171"/>
        <v>Llano (Pendientes naturales del terreno entre 0 y 5%)</v>
      </c>
      <c r="BE339" s="231">
        <v>1</v>
      </c>
      <c r="BF339" s="237" t="str">
        <f>VLOOKUP(BE339,'Códigos 2'!$A$1:$B$12,2,FALSE)</f>
        <v xml:space="preserve"> Carpeta Asfáltica (CA)</v>
      </c>
      <c r="BG339" s="238">
        <v>2</v>
      </c>
      <c r="BH339" s="239">
        <v>7.4</v>
      </c>
      <c r="BI339" s="231">
        <v>0</v>
      </c>
      <c r="BJ339" s="231" t="str">
        <f t="shared" si="172"/>
        <v>No existe</v>
      </c>
      <c r="BK339" s="240">
        <v>0</v>
      </c>
      <c r="BL339" s="231">
        <v>40</v>
      </c>
      <c r="BM339" s="231"/>
      <c r="BN339" s="231">
        <v>3</v>
      </c>
      <c r="BO339" s="237" t="str">
        <f t="shared" si="173"/>
        <v>Alineamiento algo sinuoso, pero con curvas cerradas que son aparentes y consistentes con las gradientes y las demás características del camino y del terreno que se atraviesa.</v>
      </c>
      <c r="BP339" s="231">
        <v>4</v>
      </c>
      <c r="BQ339" s="237" t="str">
        <f t="shared" si="174"/>
        <v>Pendientes generalmente menores del 3% pero con algunas cuestas de corta longitud de hasta el 5%.</v>
      </c>
      <c r="BR339" s="231">
        <v>1</v>
      </c>
      <c r="BS339" s="231">
        <v>0</v>
      </c>
      <c r="BT339" s="237" t="b">
        <f t="shared" si="175"/>
        <v>0</v>
      </c>
      <c r="BU339" s="231">
        <v>4</v>
      </c>
      <c r="BV339" s="237" t="str">
        <f t="shared" si="176"/>
        <v>El señalamiento es bastante completo, faltando solamente algunas señales de guía para los usuarios que no conocen la ruta.</v>
      </c>
      <c r="BW339" s="231">
        <v>4</v>
      </c>
      <c r="BX339" s="237" t="str">
        <f t="shared" si="177"/>
        <v>La mayoría de las alcantarillas y cunetas aparentemente funcionan bien, pero existen indicaciones en algunos sitios de que el agua se estanca.</v>
      </c>
      <c r="BY339" s="231">
        <v>4</v>
      </c>
      <c r="BZ339" s="237" t="str">
        <f t="shared" si="178"/>
        <v>Superficie generalmente lisa, pero con unas pequeñas corrugaciones u otras irregularidades aisladas, o con baches pequeños superficiales.</v>
      </c>
      <c r="CA339" s="231">
        <v>5</v>
      </c>
      <c r="CB339" s="237" t="str">
        <f t="shared" si="179"/>
        <v>No existen evidencias de fallas en la estructura del pavimento, con la posible excepción de algunas en la superficie de ruedo.</v>
      </c>
      <c r="CC339" s="231">
        <f t="shared" si="180"/>
        <v>0</v>
      </c>
      <c r="CD339" s="229" t="s">
        <v>1039</v>
      </c>
      <c r="CE339" s="229" t="s">
        <v>555</v>
      </c>
      <c r="CF339" s="270" t="s">
        <v>1040</v>
      </c>
    </row>
    <row r="340" spans="1:84" ht="69.95" customHeight="1" thickBot="1" x14ac:dyDescent="0.2">
      <c r="A340" s="217"/>
      <c r="B340" s="269">
        <v>20300</v>
      </c>
      <c r="C340" s="231">
        <v>3</v>
      </c>
      <c r="D340" s="231">
        <v>2</v>
      </c>
      <c r="E340" s="232">
        <v>1</v>
      </c>
      <c r="F340" s="231"/>
      <c r="G340" s="231">
        <v>718</v>
      </c>
      <c r="H340" s="230" t="str">
        <f t="shared" si="182"/>
        <v>Terciaria</v>
      </c>
      <c r="I340" s="230">
        <v>4</v>
      </c>
      <c r="J340" s="229" t="str">
        <f t="shared" si="159"/>
        <v>Red Básica de Accesso</v>
      </c>
      <c r="K340" s="260">
        <f t="shared" si="160"/>
        <v>5.08</v>
      </c>
      <c r="L340" s="234">
        <f>K340</f>
        <v>5.08</v>
      </c>
      <c r="M340" s="233"/>
      <c r="N340" s="233"/>
      <c r="O340" s="233"/>
      <c r="P340" s="260">
        <f t="shared" si="161"/>
        <v>0</v>
      </c>
      <c r="Q340" s="233"/>
      <c r="R340" s="233"/>
      <c r="S340" s="233"/>
      <c r="T340" s="260">
        <f t="shared" si="162"/>
        <v>0</v>
      </c>
      <c r="U340" s="233"/>
      <c r="V340" s="233"/>
      <c r="W340" s="233">
        <v>5.08</v>
      </c>
      <c r="X340" s="233">
        <f t="shared" si="163"/>
        <v>5.08</v>
      </c>
      <c r="Y340" s="233"/>
      <c r="Z340" s="233"/>
      <c r="AA340" s="233"/>
      <c r="AB340" s="233">
        <f t="shared" si="164"/>
        <v>0</v>
      </c>
      <c r="AC340" s="233">
        <f t="shared" si="165"/>
        <v>5.08</v>
      </c>
      <c r="AD340" s="233"/>
      <c r="AE340" s="233"/>
      <c r="AF340" s="233"/>
      <c r="AG340" s="233">
        <f t="shared" si="166"/>
        <v>0</v>
      </c>
      <c r="AH340" s="233"/>
      <c r="AI340" s="233"/>
      <c r="AJ340" s="233"/>
      <c r="AK340" s="233">
        <f t="shared" si="167"/>
        <v>0</v>
      </c>
      <c r="AL340" s="233"/>
      <c r="AM340" s="233"/>
      <c r="AN340" s="233"/>
      <c r="AO340" s="233">
        <f t="shared" si="168"/>
        <v>0</v>
      </c>
      <c r="AP340" s="233"/>
      <c r="AQ340" s="233"/>
      <c r="AR340" s="233"/>
      <c r="AS340" s="339">
        <f t="shared" si="169"/>
        <v>0</v>
      </c>
      <c r="AT340" s="233"/>
      <c r="AU340" s="233"/>
      <c r="AV340" s="233"/>
      <c r="AW340" s="260">
        <f t="shared" si="170"/>
        <v>0</v>
      </c>
      <c r="AX340" s="235" t="s">
        <v>2994</v>
      </c>
      <c r="AY340" s="236" t="s">
        <v>974</v>
      </c>
      <c r="AZ340" s="236" t="s">
        <v>1232</v>
      </c>
      <c r="BA340" s="229" t="s">
        <v>2995</v>
      </c>
      <c r="BB340" s="231">
        <v>0</v>
      </c>
      <c r="BC340" s="231">
        <v>2</v>
      </c>
      <c r="BD340" s="237" t="str">
        <f t="shared" si="171"/>
        <v>Algo Ondulado (Pendientes naturales del terreno entre 6 y 14%)</v>
      </c>
      <c r="BE340" s="231">
        <v>2</v>
      </c>
      <c r="BF340" s="237" t="str">
        <f>VLOOKUP(BE340,'Códigos 2'!$A$1:$B$12,2,FALSE)</f>
        <v xml:space="preserve">Tratamiento superficial múltiple (TSM) </v>
      </c>
      <c r="BG340" s="238">
        <v>2</v>
      </c>
      <c r="BH340" s="239">
        <v>6</v>
      </c>
      <c r="BI340" s="231">
        <v>0</v>
      </c>
      <c r="BJ340" s="231" t="str">
        <f t="shared" si="172"/>
        <v>No existe</v>
      </c>
      <c r="BK340" s="240">
        <v>0</v>
      </c>
      <c r="BL340" s="231">
        <v>40</v>
      </c>
      <c r="BM340" s="231">
        <v>1313</v>
      </c>
      <c r="BN340" s="231">
        <v>3</v>
      </c>
      <c r="BO340" s="237" t="str">
        <f t="shared" si="173"/>
        <v>Alineamiento algo sinuoso, pero con curvas cerradas que son aparentes y consistentes con las gradientes y las demás características del camino y del terreno que se atraviesa.</v>
      </c>
      <c r="BP340" s="231">
        <v>3</v>
      </c>
      <c r="BQ340" s="237" t="str">
        <f t="shared" si="174"/>
        <v>Pendientes generalmente entre 3 y 6%, pero con una rasante ondulada y, consecuentemente, con tramos cortos de subida fuerte.</v>
      </c>
      <c r="BR340" s="231">
        <v>1</v>
      </c>
      <c r="BS340" s="231">
        <v>0</v>
      </c>
      <c r="BT340" s="237" t="b">
        <f t="shared" si="175"/>
        <v>0</v>
      </c>
      <c r="BU340" s="231">
        <v>3</v>
      </c>
      <c r="BV340" s="237" t="str">
        <f t="shared" si="176"/>
        <v>El señalamiento es regular en cuanto a cantidad y ubicación, siendo notable la falta de algunas señales de precaución y de guía.</v>
      </c>
      <c r="BW340" s="231">
        <v>3</v>
      </c>
      <c r="BX340" s="237" t="str">
        <f t="shared" si="177"/>
        <v>Parece que algunas alcantarillas o cunetas no tienen capacidad hidráulica suficiente, por la erosión o socavación aparente.</v>
      </c>
      <c r="BY340" s="231">
        <v>2</v>
      </c>
      <c r="BZ340" s="237" t="str">
        <f t="shared" si="178"/>
        <v>Superficie muy irregular o con baches extensos y frecuentes (o material suelto, en caso de superficies no pavimentadas).</v>
      </c>
      <c r="CA340" s="231">
        <v>4</v>
      </c>
      <c r="CB340" s="237" t="str">
        <f t="shared" si="179"/>
        <v>Existen huellas o corrugaciones que se derivan por debajo de la superficie de ruedo, pero que son aisladas y de poca extensión.</v>
      </c>
      <c r="CC340" s="231">
        <f t="shared" si="180"/>
        <v>2.4345646000000003</v>
      </c>
      <c r="CD340" s="229"/>
      <c r="CE340" s="229"/>
      <c r="CF340" s="270"/>
    </row>
    <row r="341" spans="1:84" ht="69.95" customHeight="1" thickBot="1" x14ac:dyDescent="0.2">
      <c r="A341" s="217"/>
      <c r="B341" s="269">
        <v>20310</v>
      </c>
      <c r="C341" s="231">
        <v>3</v>
      </c>
      <c r="D341" s="231">
        <v>2</v>
      </c>
      <c r="E341" s="232">
        <v>1</v>
      </c>
      <c r="F341" s="231">
        <v>10</v>
      </c>
      <c r="G341" s="231">
        <v>123</v>
      </c>
      <c r="H341" s="230" t="str">
        <f t="shared" si="182"/>
        <v>Secundaria</v>
      </c>
      <c r="I341" s="230">
        <v>2</v>
      </c>
      <c r="J341" s="229" t="str">
        <f t="shared" si="159"/>
        <v>Distribuidores Regionales</v>
      </c>
      <c r="K341" s="260">
        <f t="shared" si="160"/>
        <v>4.6750000000000007</v>
      </c>
      <c r="L341" s="234">
        <f>L340+K341</f>
        <v>9.7550000000000008</v>
      </c>
      <c r="M341" s="233"/>
      <c r="N341" s="233"/>
      <c r="O341" s="233"/>
      <c r="P341" s="260">
        <f t="shared" si="161"/>
        <v>0</v>
      </c>
      <c r="Q341" s="233"/>
      <c r="R341" s="233">
        <v>0.19</v>
      </c>
      <c r="S341" s="233">
        <v>4.4850000000000003</v>
      </c>
      <c r="T341" s="260">
        <f t="shared" si="162"/>
        <v>4.6750000000000007</v>
      </c>
      <c r="U341" s="233"/>
      <c r="V341" s="233"/>
      <c r="W341" s="233"/>
      <c r="X341" s="233">
        <f t="shared" si="163"/>
        <v>0</v>
      </c>
      <c r="Y341" s="233"/>
      <c r="Z341" s="233"/>
      <c r="AA341" s="233"/>
      <c r="AB341" s="233">
        <f t="shared" si="164"/>
        <v>0</v>
      </c>
      <c r="AC341" s="233">
        <f t="shared" si="165"/>
        <v>4.6750000000000007</v>
      </c>
      <c r="AD341" s="233"/>
      <c r="AE341" s="233"/>
      <c r="AF341" s="233"/>
      <c r="AG341" s="233">
        <f t="shared" si="166"/>
        <v>0</v>
      </c>
      <c r="AH341" s="233"/>
      <c r="AI341" s="233"/>
      <c r="AJ341" s="233"/>
      <c r="AK341" s="233">
        <f t="shared" si="167"/>
        <v>0</v>
      </c>
      <c r="AL341" s="233"/>
      <c r="AM341" s="233"/>
      <c r="AN341" s="233"/>
      <c r="AO341" s="233">
        <f t="shared" si="168"/>
        <v>0</v>
      </c>
      <c r="AP341" s="233"/>
      <c r="AQ341" s="233"/>
      <c r="AR341" s="233"/>
      <c r="AS341" s="339">
        <f t="shared" si="169"/>
        <v>0</v>
      </c>
      <c r="AT341" s="233"/>
      <c r="AU341" s="233"/>
      <c r="AV341" s="233"/>
      <c r="AW341" s="260">
        <f t="shared" si="170"/>
        <v>0</v>
      </c>
      <c r="AX341" s="235" t="s">
        <v>1052</v>
      </c>
      <c r="AY341" s="236" t="s">
        <v>1042</v>
      </c>
      <c r="AZ341" s="236" t="s">
        <v>851</v>
      </c>
      <c r="BA341" s="229" t="s">
        <v>1053</v>
      </c>
      <c r="BB341" s="231">
        <v>1</v>
      </c>
      <c r="BC341" s="231">
        <v>2</v>
      </c>
      <c r="BD341" s="237" t="str">
        <f t="shared" si="171"/>
        <v>Algo Ondulado (Pendientes naturales del terreno entre 6 y 14%)</v>
      </c>
      <c r="BE341" s="231">
        <v>1</v>
      </c>
      <c r="BF341" s="237" t="str">
        <f>VLOOKUP(BE341,'Códigos 2'!$A$1:$B$12,2,FALSE)</f>
        <v xml:space="preserve"> Carpeta Asfáltica (CA)</v>
      </c>
      <c r="BG341" s="238">
        <v>2</v>
      </c>
      <c r="BH341" s="239">
        <v>6.5</v>
      </c>
      <c r="BI341" s="231">
        <v>0</v>
      </c>
      <c r="BJ341" s="231" t="str">
        <f t="shared" si="172"/>
        <v>No existe</v>
      </c>
      <c r="BK341" s="240">
        <v>0</v>
      </c>
      <c r="BL341" s="231">
        <v>45</v>
      </c>
      <c r="BM341" s="231"/>
      <c r="BN341" s="231">
        <v>4</v>
      </c>
      <c r="BO341" s="237" t="str">
        <f t="shared" si="173"/>
        <v>Alineamiento con algunas curvas que exigen una reducción significativa en la velocidad promedio de circulación.</v>
      </c>
      <c r="BP341" s="231">
        <v>2</v>
      </c>
      <c r="BQ341" s="237" t="str">
        <f t="shared" si="174"/>
        <v>Pendientes sostenidas entre 5 y 8% sobre una buena parte del tramo, condición que afecta en forma marcada la velocidad de recorrido y, cuando hay bastante tránsito, provoca frecuentes colas de vehículos detrás de los vehículos pesados.</v>
      </c>
      <c r="BR341" s="231">
        <v>1</v>
      </c>
      <c r="BS341" s="231">
        <v>0</v>
      </c>
      <c r="BT341" s="237" t="b">
        <f t="shared" si="175"/>
        <v>0</v>
      </c>
      <c r="BU341" s="231">
        <v>3</v>
      </c>
      <c r="BV341" s="237" t="str">
        <f t="shared" si="176"/>
        <v>El señalamiento es regular en cuanto a cantidad y ubicación, siendo notable la falta de algunas señales de precaución y de guía.</v>
      </c>
      <c r="BW341" s="231">
        <v>4</v>
      </c>
      <c r="BX341" s="237" t="str">
        <f t="shared" si="177"/>
        <v>La mayoría de las alcantarillas y cunetas aparentemente funcionan bien, pero existen indicaciones en algunos sitios de que el agua se estanca.</v>
      </c>
      <c r="BY341" s="231">
        <v>2</v>
      </c>
      <c r="BZ341" s="237" t="str">
        <f t="shared" si="178"/>
        <v>Superficie muy irregular o con baches extensos y frecuentes (o material suelto, en caso de superficies no pavimentadas).</v>
      </c>
      <c r="CA341" s="231">
        <v>4</v>
      </c>
      <c r="CB341" s="237" t="str">
        <f t="shared" si="179"/>
        <v>Existen huellas o corrugaciones que se derivan por debajo de la superficie de ruedo, pero que son aisladas y de poca extensión.</v>
      </c>
      <c r="CC341" s="231">
        <f t="shared" si="180"/>
        <v>0</v>
      </c>
      <c r="CD341" s="229" t="s">
        <v>1054</v>
      </c>
      <c r="CE341" s="229" t="s">
        <v>202</v>
      </c>
      <c r="CF341" s="270" t="s">
        <v>1055</v>
      </c>
    </row>
    <row r="342" spans="1:84" ht="69.95" customHeight="1" thickBot="1" x14ac:dyDescent="0.2">
      <c r="A342" s="217"/>
      <c r="B342" s="269">
        <v>20321</v>
      </c>
      <c r="C342" s="231">
        <v>3</v>
      </c>
      <c r="D342" s="231">
        <v>2</v>
      </c>
      <c r="E342" s="232">
        <v>1</v>
      </c>
      <c r="F342" s="231">
        <v>1</v>
      </c>
      <c r="G342" s="231">
        <v>125</v>
      </c>
      <c r="H342" s="230" t="str">
        <f t="shared" si="182"/>
        <v>Secundaria</v>
      </c>
      <c r="I342" s="230">
        <v>2</v>
      </c>
      <c r="J342" s="229" t="str">
        <f t="shared" si="159"/>
        <v>Distribuidores Regionales</v>
      </c>
      <c r="K342" s="260">
        <f t="shared" si="160"/>
        <v>2.62</v>
      </c>
      <c r="L342" s="234">
        <f>K342</f>
        <v>2.62</v>
      </c>
      <c r="M342" s="233"/>
      <c r="N342" s="233"/>
      <c r="O342" s="233"/>
      <c r="P342" s="260">
        <f t="shared" si="161"/>
        <v>0</v>
      </c>
      <c r="Q342" s="233">
        <v>2.2450000000000001</v>
      </c>
      <c r="R342" s="233">
        <v>0.27500000000000002</v>
      </c>
      <c r="S342" s="233">
        <v>0.1</v>
      </c>
      <c r="T342" s="260">
        <f t="shared" si="162"/>
        <v>2.62</v>
      </c>
      <c r="U342" s="233"/>
      <c r="V342" s="233"/>
      <c r="W342" s="233"/>
      <c r="X342" s="233">
        <f t="shared" si="163"/>
        <v>0</v>
      </c>
      <c r="Y342" s="233"/>
      <c r="Z342" s="233"/>
      <c r="AA342" s="233"/>
      <c r="AB342" s="233">
        <f t="shared" si="164"/>
        <v>0</v>
      </c>
      <c r="AC342" s="233">
        <f t="shared" si="165"/>
        <v>2.62</v>
      </c>
      <c r="AD342" s="233"/>
      <c r="AE342" s="233"/>
      <c r="AF342" s="233"/>
      <c r="AG342" s="233">
        <f t="shared" si="166"/>
        <v>0</v>
      </c>
      <c r="AH342" s="233"/>
      <c r="AI342" s="233"/>
      <c r="AJ342" s="233"/>
      <c r="AK342" s="233">
        <f t="shared" si="167"/>
        <v>0</v>
      </c>
      <c r="AL342" s="233"/>
      <c r="AM342" s="233"/>
      <c r="AN342" s="233"/>
      <c r="AO342" s="233">
        <f t="shared" si="168"/>
        <v>0</v>
      </c>
      <c r="AP342" s="233"/>
      <c r="AQ342" s="233"/>
      <c r="AR342" s="233"/>
      <c r="AS342" s="339">
        <f t="shared" si="169"/>
        <v>0</v>
      </c>
      <c r="AT342" s="233"/>
      <c r="AU342" s="233"/>
      <c r="AV342" s="233"/>
      <c r="AW342" s="260">
        <f t="shared" si="170"/>
        <v>0</v>
      </c>
      <c r="AX342" s="235" t="s">
        <v>1071</v>
      </c>
      <c r="AY342" s="236" t="s">
        <v>895</v>
      </c>
      <c r="AZ342" s="236" t="s">
        <v>935</v>
      </c>
      <c r="BA342" s="229" t="s">
        <v>1072</v>
      </c>
      <c r="BB342" s="231">
        <v>0</v>
      </c>
      <c r="BC342" s="231">
        <v>2</v>
      </c>
      <c r="BD342" s="237" t="str">
        <f t="shared" si="171"/>
        <v>Algo Ondulado (Pendientes naturales del terreno entre 6 y 14%)</v>
      </c>
      <c r="BE342" s="231">
        <v>1</v>
      </c>
      <c r="BF342" s="237" t="str">
        <f>VLOOKUP(BE342,'Códigos 2'!$A$1:$B$12,2,FALSE)</f>
        <v xml:space="preserve"> Carpeta Asfáltica (CA)</v>
      </c>
      <c r="BG342" s="238">
        <v>2</v>
      </c>
      <c r="BH342" s="239">
        <v>6.5</v>
      </c>
      <c r="BI342" s="231">
        <v>0</v>
      </c>
      <c r="BJ342" s="231" t="str">
        <f t="shared" si="172"/>
        <v>No existe</v>
      </c>
      <c r="BK342" s="240">
        <v>0</v>
      </c>
      <c r="BL342" s="231">
        <v>40</v>
      </c>
      <c r="BM342" s="231"/>
      <c r="BN342" s="231">
        <v>4</v>
      </c>
      <c r="BO342" s="237" t="str">
        <f t="shared" si="173"/>
        <v>Alineamiento con algunas curvas que exigen una reducción significativa en la velocidad promedio de circulación.</v>
      </c>
      <c r="BP342" s="231">
        <v>3</v>
      </c>
      <c r="BQ342" s="237" t="str">
        <f t="shared" si="174"/>
        <v>Pendientes generalmente entre 3 y 6%, pero con una rasante ondulada y, consecuentemente, con tramos cortos de subida fuerte.</v>
      </c>
      <c r="BR342" s="231">
        <v>2</v>
      </c>
      <c r="BS342" s="231">
        <v>0</v>
      </c>
      <c r="BT342" s="237" t="b">
        <f t="shared" si="175"/>
        <v>0</v>
      </c>
      <c r="BU342" s="231">
        <v>5</v>
      </c>
      <c r="BV342" s="237" t="str">
        <f t="shared" si="176"/>
        <v xml:space="preserve">Las señales son completamente adecuadas en número y ubicación, </v>
      </c>
      <c r="BW342" s="231">
        <v>4</v>
      </c>
      <c r="BX342" s="237" t="str">
        <f t="shared" si="177"/>
        <v>La mayoría de las alcantarillas y cunetas aparentemente funcionan bien, pero existen indicaciones en algunos sitios de que el agua se estanca.</v>
      </c>
      <c r="BY342" s="231">
        <v>5</v>
      </c>
      <c r="BZ342" s="237" t="str">
        <f t="shared" si="178"/>
        <v>Superficie lisa, sin baches ni irregularidades notables.</v>
      </c>
      <c r="CA342" s="231">
        <v>3</v>
      </c>
      <c r="CB342" s="237" t="str">
        <f t="shared" si="179"/>
        <v>Existen deformaciones u otras fallas de consideración sobre una buena parte de la subsección y, aunque no son extensas todavía, parece que siguen extendiéndose.</v>
      </c>
      <c r="CC342" s="231">
        <f t="shared" si="180"/>
        <v>0</v>
      </c>
      <c r="CD342" s="229" t="s">
        <v>1073</v>
      </c>
      <c r="CE342" s="229" t="s">
        <v>202</v>
      </c>
      <c r="CF342" s="270" t="s">
        <v>1074</v>
      </c>
    </row>
    <row r="343" spans="1:84" ht="69.95" customHeight="1" thickBot="1" x14ac:dyDescent="0.2">
      <c r="A343" s="217"/>
      <c r="B343" s="269">
        <v>20322</v>
      </c>
      <c r="C343" s="231">
        <v>3</v>
      </c>
      <c r="D343" s="231">
        <v>2</v>
      </c>
      <c r="E343" s="232">
        <v>1</v>
      </c>
      <c r="F343" s="231">
        <v>1</v>
      </c>
      <c r="G343" s="231">
        <v>125</v>
      </c>
      <c r="H343" s="230" t="str">
        <f t="shared" si="182"/>
        <v>Secundaria</v>
      </c>
      <c r="I343" s="230">
        <v>2</v>
      </c>
      <c r="J343" s="229" t="str">
        <f t="shared" si="159"/>
        <v>Distribuidores Regionales</v>
      </c>
      <c r="K343" s="260">
        <f t="shared" si="160"/>
        <v>8.0399999999999991</v>
      </c>
      <c r="L343" s="234">
        <f>L342+K343</f>
        <v>10.66</v>
      </c>
      <c r="M343" s="233"/>
      <c r="N343" s="233"/>
      <c r="O343" s="233"/>
      <c r="P343" s="260">
        <f t="shared" si="161"/>
        <v>0</v>
      </c>
      <c r="Q343" s="233">
        <v>8.0399999999999991</v>
      </c>
      <c r="R343" s="233"/>
      <c r="S343" s="233"/>
      <c r="T343" s="260">
        <f t="shared" si="162"/>
        <v>8.0399999999999991</v>
      </c>
      <c r="U343" s="233"/>
      <c r="V343" s="233"/>
      <c r="W343" s="233"/>
      <c r="X343" s="233">
        <f t="shared" si="163"/>
        <v>0</v>
      </c>
      <c r="Y343" s="233"/>
      <c r="Z343" s="233"/>
      <c r="AA343" s="233"/>
      <c r="AB343" s="233">
        <f t="shared" si="164"/>
        <v>0</v>
      </c>
      <c r="AC343" s="233">
        <f t="shared" si="165"/>
        <v>8.0399999999999991</v>
      </c>
      <c r="AD343" s="233"/>
      <c r="AE343" s="233"/>
      <c r="AF343" s="233"/>
      <c r="AG343" s="233">
        <f t="shared" si="166"/>
        <v>0</v>
      </c>
      <c r="AH343" s="233"/>
      <c r="AI343" s="233"/>
      <c r="AJ343" s="233"/>
      <c r="AK343" s="233">
        <f t="shared" si="167"/>
        <v>0</v>
      </c>
      <c r="AL343" s="233"/>
      <c r="AM343" s="233"/>
      <c r="AN343" s="233"/>
      <c r="AO343" s="233">
        <f t="shared" si="168"/>
        <v>0</v>
      </c>
      <c r="AP343" s="233"/>
      <c r="AQ343" s="233"/>
      <c r="AR343" s="233"/>
      <c r="AS343" s="339">
        <f t="shared" si="169"/>
        <v>0</v>
      </c>
      <c r="AT343" s="233"/>
      <c r="AU343" s="233"/>
      <c r="AV343" s="233"/>
      <c r="AW343" s="260">
        <f t="shared" si="170"/>
        <v>0</v>
      </c>
      <c r="AX343" s="235" t="s">
        <v>1075</v>
      </c>
      <c r="AY343" s="236" t="s">
        <v>1076</v>
      </c>
      <c r="AZ343" s="236" t="s">
        <v>935</v>
      </c>
      <c r="BA343" s="229" t="s">
        <v>808</v>
      </c>
      <c r="BB343" s="231">
        <v>0</v>
      </c>
      <c r="BC343" s="231">
        <v>3</v>
      </c>
      <c r="BD343" s="237" t="str">
        <f t="shared" si="171"/>
        <v>Muy Ondulado (Pendientes naturales del terreno entre 15 y 25%)</v>
      </c>
      <c r="BE343" s="231">
        <v>1</v>
      </c>
      <c r="BF343" s="237" t="str">
        <f>VLOOKUP(BE343,'Códigos 2'!$A$1:$B$12,2,FALSE)</f>
        <v xml:space="preserve"> Carpeta Asfáltica (CA)</v>
      </c>
      <c r="BG343" s="238">
        <v>2</v>
      </c>
      <c r="BH343" s="239">
        <v>6.5</v>
      </c>
      <c r="BI343" s="231">
        <v>0</v>
      </c>
      <c r="BJ343" s="231" t="str">
        <f t="shared" si="172"/>
        <v>No existe</v>
      </c>
      <c r="BK343" s="240">
        <v>0</v>
      </c>
      <c r="BL343" s="231">
        <v>40</v>
      </c>
      <c r="BM343" s="231"/>
      <c r="BN343" s="231">
        <v>3</v>
      </c>
      <c r="BO343" s="237" t="str">
        <f t="shared" si="173"/>
        <v>Alineamiento algo sinuoso, pero con curvas cerradas que son aparentes y consistentes con las gradientes y las demás características del camino y del terreno que se atraviesa.</v>
      </c>
      <c r="BP343" s="231">
        <v>2</v>
      </c>
      <c r="BQ343" s="237" t="str">
        <f t="shared" si="174"/>
        <v>Pendientes sostenidas entre 5 y 8% sobre una buena parte del tramo, condición que afecta en forma marcada la velocidad de recorrido y, cuando hay bastante tránsito, provoca frecuentes colas de vehículos detrás de los vehículos pesados.</v>
      </c>
      <c r="BR343" s="231">
        <v>1</v>
      </c>
      <c r="BS343" s="231">
        <v>0</v>
      </c>
      <c r="BT343" s="237" t="b">
        <f t="shared" si="175"/>
        <v>0</v>
      </c>
      <c r="BU343" s="231">
        <v>5</v>
      </c>
      <c r="BV343" s="237" t="str">
        <f t="shared" si="176"/>
        <v xml:space="preserve">Las señales son completamente adecuadas en número y ubicación, </v>
      </c>
      <c r="BW343" s="231">
        <v>4</v>
      </c>
      <c r="BX343" s="237" t="str">
        <f t="shared" si="177"/>
        <v>La mayoría de las alcantarillas y cunetas aparentemente funcionan bien, pero existen indicaciones en algunos sitios de que el agua se estanca.</v>
      </c>
      <c r="BY343" s="231">
        <v>5</v>
      </c>
      <c r="BZ343" s="237" t="str">
        <f t="shared" si="178"/>
        <v>Superficie lisa, sin baches ni irregularidades notables.</v>
      </c>
      <c r="CA343" s="231">
        <v>5</v>
      </c>
      <c r="CB343" s="237" t="str">
        <f t="shared" si="179"/>
        <v>No existen evidencias de fallas en la estructura del pavimento, con la posible excepción de algunas en la superficie de ruedo.</v>
      </c>
      <c r="CC343" s="231">
        <f t="shared" si="180"/>
        <v>0</v>
      </c>
      <c r="CD343" s="229" t="s">
        <v>1077</v>
      </c>
      <c r="CE343" s="229" t="s">
        <v>202</v>
      </c>
      <c r="CF343" s="270" t="s">
        <v>1078</v>
      </c>
    </row>
    <row r="344" spans="1:84" ht="69.95" customHeight="1" thickBot="1" x14ac:dyDescent="0.2">
      <c r="A344" s="217"/>
      <c r="B344" s="269">
        <v>20330</v>
      </c>
      <c r="C344" s="231">
        <v>3</v>
      </c>
      <c r="D344" s="231">
        <v>2</v>
      </c>
      <c r="E344" s="232">
        <v>2</v>
      </c>
      <c r="F344" s="231">
        <v>1</v>
      </c>
      <c r="G344" s="231">
        <v>169</v>
      </c>
      <c r="H344" s="230" t="str">
        <f t="shared" si="182"/>
        <v>Secundaria</v>
      </c>
      <c r="I344" s="230">
        <v>4</v>
      </c>
      <c r="J344" s="229" t="str">
        <f t="shared" si="159"/>
        <v>Red Básica de Accesso</v>
      </c>
      <c r="K344" s="260">
        <f t="shared" si="160"/>
        <v>3.3250000000000002</v>
      </c>
      <c r="L344" s="234">
        <f>K344</f>
        <v>3.3250000000000002</v>
      </c>
      <c r="M344" s="233"/>
      <c r="N344" s="233"/>
      <c r="O344" s="233"/>
      <c r="P344" s="260">
        <f t="shared" si="161"/>
        <v>0</v>
      </c>
      <c r="Q344" s="233">
        <v>0.19500000000000001</v>
      </c>
      <c r="R344" s="233">
        <v>0.29499999999999998</v>
      </c>
      <c r="S344" s="233"/>
      <c r="T344" s="260">
        <f t="shared" si="162"/>
        <v>0.49</v>
      </c>
      <c r="U344" s="233"/>
      <c r="V344" s="233">
        <v>2.1749999999999998</v>
      </c>
      <c r="W344" s="233">
        <v>0.66</v>
      </c>
      <c r="X344" s="233">
        <f t="shared" si="163"/>
        <v>2.835</v>
      </c>
      <c r="Y344" s="233"/>
      <c r="Z344" s="233"/>
      <c r="AA344" s="233"/>
      <c r="AB344" s="233">
        <f t="shared" si="164"/>
        <v>0</v>
      </c>
      <c r="AC344" s="233">
        <f t="shared" si="165"/>
        <v>3.3250000000000002</v>
      </c>
      <c r="AD344" s="233"/>
      <c r="AE344" s="233"/>
      <c r="AF344" s="233"/>
      <c r="AG344" s="233">
        <f t="shared" si="166"/>
        <v>0</v>
      </c>
      <c r="AH344" s="233"/>
      <c r="AI344" s="233"/>
      <c r="AJ344" s="233"/>
      <c r="AK344" s="233">
        <f t="shared" si="167"/>
        <v>0</v>
      </c>
      <c r="AL344" s="233"/>
      <c r="AM344" s="233"/>
      <c r="AN344" s="233"/>
      <c r="AO344" s="233">
        <f t="shared" si="168"/>
        <v>0</v>
      </c>
      <c r="AP344" s="233"/>
      <c r="AQ344" s="233"/>
      <c r="AR344" s="233"/>
      <c r="AS344" s="339">
        <f t="shared" si="169"/>
        <v>0</v>
      </c>
      <c r="AT344" s="233"/>
      <c r="AU344" s="233"/>
      <c r="AV344" s="233"/>
      <c r="AW344" s="260">
        <f t="shared" si="170"/>
        <v>0</v>
      </c>
      <c r="AX344" s="235" t="s">
        <v>1630</v>
      </c>
      <c r="AY344" s="236" t="s">
        <v>487</v>
      </c>
      <c r="AZ344" s="236" t="s">
        <v>1211</v>
      </c>
      <c r="BA344" s="229" t="s">
        <v>1628</v>
      </c>
      <c r="BB344" s="231">
        <v>1</v>
      </c>
      <c r="BC344" s="231">
        <v>3</v>
      </c>
      <c r="BD344" s="237" t="str">
        <f t="shared" si="171"/>
        <v>Muy Ondulado (Pendientes naturales del terreno entre 15 y 25%)</v>
      </c>
      <c r="BE344" s="231">
        <v>2</v>
      </c>
      <c r="BF344" s="237" t="str">
        <f>VLOOKUP(BE344,'Códigos 2'!$A$1:$B$12,2,FALSE)</f>
        <v xml:space="preserve">Tratamiento superficial múltiple (TSM) </v>
      </c>
      <c r="BG344" s="238">
        <v>2</v>
      </c>
      <c r="BH344" s="239">
        <v>5.5</v>
      </c>
      <c r="BI344" s="231">
        <v>0</v>
      </c>
      <c r="BJ344" s="231" t="str">
        <f t="shared" si="172"/>
        <v>No existe</v>
      </c>
      <c r="BK344" s="240">
        <v>0</v>
      </c>
      <c r="BL344" s="231">
        <v>35</v>
      </c>
      <c r="BM344" s="231">
        <v>1372</v>
      </c>
      <c r="BN344" s="231">
        <v>3</v>
      </c>
      <c r="BO344" s="237" t="str">
        <f t="shared" si="173"/>
        <v>Alineamiento algo sinuoso, pero con curvas cerradas que son aparentes y consistentes con las gradientes y las demás características del camino y del terreno que se atraviesa.</v>
      </c>
      <c r="BP344" s="231">
        <v>1</v>
      </c>
      <c r="BQ344" s="237" t="str">
        <f t="shared" si="174"/>
        <v xml:space="preserve">Pendientes sostenidas en exceso del 7% en casi todo el tramo. </v>
      </c>
      <c r="BR344" s="231">
        <v>1</v>
      </c>
      <c r="BS344" s="231">
        <v>0</v>
      </c>
      <c r="BT344" s="237" t="b">
        <f t="shared" si="175"/>
        <v>0</v>
      </c>
      <c r="BU344" s="231">
        <v>3</v>
      </c>
      <c r="BV344" s="237" t="str">
        <f t="shared" si="176"/>
        <v>El señalamiento es regular en cuanto a cantidad y ubicación, siendo notable la falta de algunas señales de precaución y de guía.</v>
      </c>
      <c r="BW344" s="231">
        <v>3</v>
      </c>
      <c r="BX344" s="237" t="str">
        <f t="shared" si="177"/>
        <v>Parece que algunas alcantarillas o cunetas no tienen capacidad hidráulica suficiente, por la erosión o socavación aparente.</v>
      </c>
      <c r="BY344" s="231">
        <v>3</v>
      </c>
      <c r="BZ344" s="237" t="str">
        <f t="shared" si="178"/>
        <v>Superficie con frecuentes baches o irregularidades .</v>
      </c>
      <c r="CA344" s="231">
        <v>5</v>
      </c>
      <c r="CB344" s="237" t="str">
        <f t="shared" si="179"/>
        <v>No existen evidencias de fallas en la estructura del pavimento, con la posible excepción de algunas en la superficie de ruedo.</v>
      </c>
      <c r="CC344" s="231">
        <f t="shared" si="180"/>
        <v>1.6650935000000002</v>
      </c>
      <c r="CD344" s="229" t="s">
        <v>1631</v>
      </c>
      <c r="CE344" s="229" t="s">
        <v>1175</v>
      </c>
      <c r="CF344" s="270" t="s">
        <v>1632</v>
      </c>
    </row>
    <row r="345" spans="1:84" ht="69.95" customHeight="1" thickBot="1" x14ac:dyDescent="0.2">
      <c r="A345" s="217"/>
      <c r="B345" s="269">
        <v>20340</v>
      </c>
      <c r="C345" s="231">
        <v>3</v>
      </c>
      <c r="D345" s="231">
        <v>2</v>
      </c>
      <c r="E345" s="232">
        <v>1</v>
      </c>
      <c r="F345" s="231">
        <v>3</v>
      </c>
      <c r="G345" s="231">
        <v>126</v>
      </c>
      <c r="H345" s="230" t="str">
        <f t="shared" si="182"/>
        <v>Secundaria</v>
      </c>
      <c r="I345" s="230">
        <v>2</v>
      </c>
      <c r="J345" s="229" t="str">
        <f t="shared" si="159"/>
        <v>Distribuidores Regionales</v>
      </c>
      <c r="K345" s="260">
        <f t="shared" si="160"/>
        <v>10.215</v>
      </c>
      <c r="L345" s="234">
        <f>L344+K345</f>
        <v>13.54</v>
      </c>
      <c r="M345" s="233"/>
      <c r="N345" s="233"/>
      <c r="O345" s="233"/>
      <c r="P345" s="260">
        <f t="shared" si="161"/>
        <v>0</v>
      </c>
      <c r="Q345" s="233">
        <v>2.64</v>
      </c>
      <c r="R345" s="233"/>
      <c r="S345" s="233">
        <v>7.5750000000000002</v>
      </c>
      <c r="T345" s="260">
        <f t="shared" si="162"/>
        <v>10.215</v>
      </c>
      <c r="U345" s="233"/>
      <c r="V345" s="233"/>
      <c r="W345" s="233"/>
      <c r="X345" s="233">
        <f t="shared" si="163"/>
        <v>0</v>
      </c>
      <c r="Y345" s="233"/>
      <c r="Z345" s="233"/>
      <c r="AA345" s="233"/>
      <c r="AB345" s="233">
        <f t="shared" si="164"/>
        <v>0</v>
      </c>
      <c r="AC345" s="233">
        <f t="shared" si="165"/>
        <v>10.215</v>
      </c>
      <c r="AD345" s="233"/>
      <c r="AE345" s="233"/>
      <c r="AF345" s="233"/>
      <c r="AG345" s="233">
        <f t="shared" si="166"/>
        <v>0</v>
      </c>
      <c r="AH345" s="233"/>
      <c r="AI345" s="233"/>
      <c r="AJ345" s="233"/>
      <c r="AK345" s="233">
        <f t="shared" si="167"/>
        <v>0</v>
      </c>
      <c r="AL345" s="233"/>
      <c r="AM345" s="233"/>
      <c r="AN345" s="233"/>
      <c r="AO345" s="233">
        <f t="shared" si="168"/>
        <v>0</v>
      </c>
      <c r="AP345" s="233"/>
      <c r="AQ345" s="233"/>
      <c r="AR345" s="233"/>
      <c r="AS345" s="339">
        <f t="shared" si="169"/>
        <v>0</v>
      </c>
      <c r="AT345" s="233"/>
      <c r="AU345" s="233"/>
      <c r="AV345" s="233"/>
      <c r="AW345" s="260">
        <f t="shared" si="170"/>
        <v>0</v>
      </c>
      <c r="AX345" s="235" t="s">
        <v>1079</v>
      </c>
      <c r="AY345" s="236" t="s">
        <v>541</v>
      </c>
      <c r="AZ345" s="236" t="s">
        <v>1080</v>
      </c>
      <c r="BA345" s="236" t="s">
        <v>1081</v>
      </c>
      <c r="BB345" s="231">
        <v>2</v>
      </c>
      <c r="BC345" s="231">
        <v>4</v>
      </c>
      <c r="BD345" s="237" t="str">
        <f t="shared" si="171"/>
        <v>Montañoso (Pendientes naturales del terreno mayores a 25%)</v>
      </c>
      <c r="BE345" s="231">
        <v>1</v>
      </c>
      <c r="BF345" s="237" t="str">
        <f>VLOOKUP(BE345,'Códigos 2'!$A$1:$B$12,2,FALSE)</f>
        <v xml:space="preserve"> Carpeta Asfáltica (CA)</v>
      </c>
      <c r="BG345" s="238">
        <v>2</v>
      </c>
      <c r="BH345" s="239">
        <v>5.8</v>
      </c>
      <c r="BI345" s="231">
        <v>0</v>
      </c>
      <c r="BJ345" s="231" t="str">
        <f t="shared" si="172"/>
        <v>No existe</v>
      </c>
      <c r="BK345" s="240">
        <v>0</v>
      </c>
      <c r="BL345" s="231">
        <v>40</v>
      </c>
      <c r="BM345" s="231">
        <v>615</v>
      </c>
      <c r="BN345" s="231">
        <v>3</v>
      </c>
      <c r="BO345" s="237" t="str">
        <f t="shared" si="173"/>
        <v>Alineamiento algo sinuoso, pero con curvas cerradas que son aparentes y consistentes con las gradientes y las demás características del camino y del terreno que se atraviesa.</v>
      </c>
      <c r="BP345" s="231">
        <v>1</v>
      </c>
      <c r="BQ345" s="237" t="str">
        <f t="shared" si="174"/>
        <v xml:space="preserve">Pendientes sostenidas en exceso del 7% en casi todo el tramo. </v>
      </c>
      <c r="BR345" s="231">
        <v>1</v>
      </c>
      <c r="BS345" s="231">
        <v>0</v>
      </c>
      <c r="BT345" s="237" t="b">
        <f t="shared" si="175"/>
        <v>0</v>
      </c>
      <c r="BU345" s="231">
        <v>3</v>
      </c>
      <c r="BV345" s="237" t="str">
        <f t="shared" si="176"/>
        <v>El señalamiento es regular en cuanto a cantidad y ubicación, siendo notable la falta de algunas señales de precaución y de guía.</v>
      </c>
      <c r="BW345" s="231">
        <v>3</v>
      </c>
      <c r="BX345" s="237" t="str">
        <f t="shared" si="177"/>
        <v>Parece que algunas alcantarillas o cunetas no tienen capacidad hidráulica suficiente, por la erosión o socavación aparente.</v>
      </c>
      <c r="BY345" s="231">
        <v>2</v>
      </c>
      <c r="BZ345" s="237" t="str">
        <f t="shared" si="178"/>
        <v>Superficie muy irregular o con baches extensos y frecuentes (o material suelto, en caso de superficies no pavimentadas).</v>
      </c>
      <c r="CA345" s="231">
        <v>3</v>
      </c>
      <c r="CB345" s="237" t="str">
        <f t="shared" si="179"/>
        <v>Existen deformaciones u otras fallas de consideración sobre una buena parte de la subsección y, aunque no son extensas todavía, parece que siguen extendiéndose.</v>
      </c>
      <c r="CC345" s="231">
        <f t="shared" si="180"/>
        <v>2.2930121250000002</v>
      </c>
      <c r="CD345" s="229" t="s">
        <v>1082</v>
      </c>
      <c r="CE345" s="229" t="s">
        <v>810</v>
      </c>
      <c r="CF345" s="270" t="s">
        <v>1083</v>
      </c>
    </row>
    <row r="346" spans="1:84" ht="69.95" customHeight="1" thickBot="1" x14ac:dyDescent="0.2">
      <c r="A346" s="217"/>
      <c r="B346" s="269">
        <v>20351</v>
      </c>
      <c r="C346" s="231">
        <v>3</v>
      </c>
      <c r="D346" s="231">
        <v>2</v>
      </c>
      <c r="E346" s="232">
        <v>1</v>
      </c>
      <c r="F346" s="231">
        <v>1</v>
      </c>
      <c r="G346" s="231">
        <v>130</v>
      </c>
      <c r="H346" s="230" t="str">
        <f t="shared" si="182"/>
        <v>Secundaria</v>
      </c>
      <c r="I346" s="230">
        <v>2</v>
      </c>
      <c r="J346" s="229" t="str">
        <f t="shared" si="159"/>
        <v>Distribuidores Regionales</v>
      </c>
      <c r="K346" s="260">
        <f t="shared" si="160"/>
        <v>3.04</v>
      </c>
      <c r="L346" s="234">
        <f>K346</f>
        <v>3.04</v>
      </c>
      <c r="M346" s="233"/>
      <c r="N346" s="233"/>
      <c r="O346" s="233"/>
      <c r="P346" s="260">
        <f t="shared" si="161"/>
        <v>0</v>
      </c>
      <c r="Q346" s="233">
        <v>2.95</v>
      </c>
      <c r="R346" s="233"/>
      <c r="S346" s="233">
        <v>0.09</v>
      </c>
      <c r="T346" s="260">
        <f t="shared" si="162"/>
        <v>3.04</v>
      </c>
      <c r="U346" s="233"/>
      <c r="V346" s="233"/>
      <c r="W346" s="233"/>
      <c r="X346" s="233">
        <f t="shared" si="163"/>
        <v>0</v>
      </c>
      <c r="Y346" s="233"/>
      <c r="Z346" s="233"/>
      <c r="AA346" s="233"/>
      <c r="AB346" s="233">
        <f t="shared" si="164"/>
        <v>0</v>
      </c>
      <c r="AC346" s="233">
        <f t="shared" si="165"/>
        <v>3.04</v>
      </c>
      <c r="AD346" s="233"/>
      <c r="AE346" s="233"/>
      <c r="AF346" s="233"/>
      <c r="AG346" s="233">
        <f t="shared" si="166"/>
        <v>0</v>
      </c>
      <c r="AH346" s="233"/>
      <c r="AI346" s="233"/>
      <c r="AJ346" s="233"/>
      <c r="AK346" s="233">
        <f t="shared" si="167"/>
        <v>0</v>
      </c>
      <c r="AL346" s="233"/>
      <c r="AM346" s="233"/>
      <c r="AN346" s="233"/>
      <c r="AO346" s="233">
        <f t="shared" si="168"/>
        <v>0</v>
      </c>
      <c r="AP346" s="233"/>
      <c r="AQ346" s="233"/>
      <c r="AR346" s="233"/>
      <c r="AS346" s="339">
        <f t="shared" si="169"/>
        <v>0</v>
      </c>
      <c r="AT346" s="233"/>
      <c r="AU346" s="233"/>
      <c r="AV346" s="233"/>
      <c r="AW346" s="260">
        <f t="shared" si="170"/>
        <v>0</v>
      </c>
      <c r="AX346" s="235" t="s">
        <v>1136</v>
      </c>
      <c r="AY346" s="236" t="s">
        <v>1134</v>
      </c>
      <c r="AZ346" s="236" t="s">
        <v>935</v>
      </c>
      <c r="BA346" s="229" t="s">
        <v>1137</v>
      </c>
      <c r="BB346" s="231">
        <v>0</v>
      </c>
      <c r="BC346" s="231">
        <v>2</v>
      </c>
      <c r="BD346" s="237" t="str">
        <f t="shared" si="171"/>
        <v>Algo Ondulado (Pendientes naturales del terreno entre 6 y 14%)</v>
      </c>
      <c r="BE346" s="231">
        <v>1</v>
      </c>
      <c r="BF346" s="237" t="str">
        <f>VLOOKUP(BE346,'Códigos 2'!$A$1:$B$12,2,FALSE)</f>
        <v xml:space="preserve"> Carpeta Asfáltica (CA)</v>
      </c>
      <c r="BG346" s="238">
        <v>2</v>
      </c>
      <c r="BH346" s="239">
        <v>5.8</v>
      </c>
      <c r="BI346" s="231">
        <v>0</v>
      </c>
      <c r="BJ346" s="231" t="str">
        <f t="shared" si="172"/>
        <v>No existe</v>
      </c>
      <c r="BK346" s="240">
        <v>0</v>
      </c>
      <c r="BL346" s="231">
        <v>60</v>
      </c>
      <c r="BM346" s="231"/>
      <c r="BN346" s="231">
        <v>4</v>
      </c>
      <c r="BO346" s="237" t="str">
        <f t="shared" si="173"/>
        <v>Alineamiento con algunas curvas que exigen una reducción significativa en la velocidad promedio de circulación.</v>
      </c>
      <c r="BP346" s="231">
        <v>3</v>
      </c>
      <c r="BQ346" s="237" t="str">
        <f t="shared" si="174"/>
        <v>Pendientes generalmente entre 3 y 6%, pero con una rasante ondulada y, consecuentemente, con tramos cortos de subida fuerte.</v>
      </c>
      <c r="BR346" s="231">
        <v>1</v>
      </c>
      <c r="BS346" s="231">
        <v>0</v>
      </c>
      <c r="BT346" s="237" t="b">
        <f t="shared" si="175"/>
        <v>0</v>
      </c>
      <c r="BU346" s="231">
        <v>5</v>
      </c>
      <c r="BV346" s="237" t="str">
        <f t="shared" si="176"/>
        <v xml:space="preserve">Las señales son completamente adecuadas en número y ubicación, </v>
      </c>
      <c r="BW346" s="231">
        <v>5</v>
      </c>
      <c r="BX346" s="237" t="str">
        <f t="shared" si="177"/>
        <v>Todas las alcantarillas y cunetas están bastante limpias y funcionan debidamente.</v>
      </c>
      <c r="BY346" s="231">
        <v>4</v>
      </c>
      <c r="BZ346" s="237" t="str">
        <f t="shared" si="178"/>
        <v>Superficie generalmente lisa, pero con unas pequeñas corrugaciones u otras irregularidades aisladas, o con baches pequeños superficiales.</v>
      </c>
      <c r="CA346" s="231">
        <v>5</v>
      </c>
      <c r="CB346" s="237" t="str">
        <f t="shared" si="179"/>
        <v>No existen evidencias de fallas en la estructura del pavimento, con la posible excepción de algunas en la superficie de ruedo.</v>
      </c>
      <c r="CC346" s="231">
        <f t="shared" si="180"/>
        <v>0</v>
      </c>
      <c r="CD346" s="229" t="s">
        <v>1138</v>
      </c>
      <c r="CE346" s="229" t="s">
        <v>202</v>
      </c>
      <c r="CF346" s="270" t="s">
        <v>1139</v>
      </c>
    </row>
    <row r="347" spans="1:84" ht="69.95" customHeight="1" thickBot="1" x14ac:dyDescent="0.2">
      <c r="A347" s="217"/>
      <c r="B347" s="269">
        <v>20352</v>
      </c>
      <c r="C347" s="231">
        <v>3</v>
      </c>
      <c r="D347" s="231">
        <v>2</v>
      </c>
      <c r="E347" s="232">
        <v>1</v>
      </c>
      <c r="F347" s="231">
        <v>6</v>
      </c>
      <c r="G347" s="231">
        <v>130</v>
      </c>
      <c r="H347" s="230" t="str">
        <f t="shared" si="182"/>
        <v>Secundaria</v>
      </c>
      <c r="I347" s="230">
        <v>3</v>
      </c>
      <c r="J347" s="229" t="str">
        <f t="shared" si="159"/>
        <v>Conectores de Integración Territorial</v>
      </c>
      <c r="K347" s="260">
        <f t="shared" si="160"/>
        <v>5.1899999999999995</v>
      </c>
      <c r="L347" s="234">
        <f>L346+K347</f>
        <v>8.23</v>
      </c>
      <c r="M347" s="233"/>
      <c r="N347" s="233"/>
      <c r="O347" s="233"/>
      <c r="P347" s="260">
        <f t="shared" si="161"/>
        <v>0</v>
      </c>
      <c r="Q347" s="233"/>
      <c r="R347" s="233">
        <v>1.37</v>
      </c>
      <c r="S347" s="233">
        <v>3.82</v>
      </c>
      <c r="T347" s="260">
        <f t="shared" si="162"/>
        <v>5.1899999999999995</v>
      </c>
      <c r="U347" s="233"/>
      <c r="V347" s="233"/>
      <c r="W347" s="233"/>
      <c r="X347" s="233">
        <f t="shared" si="163"/>
        <v>0</v>
      </c>
      <c r="Y347" s="233"/>
      <c r="Z347" s="233"/>
      <c r="AA347" s="233"/>
      <c r="AB347" s="233">
        <f t="shared" si="164"/>
        <v>0</v>
      </c>
      <c r="AC347" s="233">
        <f t="shared" si="165"/>
        <v>5.1899999999999995</v>
      </c>
      <c r="AD347" s="233"/>
      <c r="AE347" s="233"/>
      <c r="AF347" s="233"/>
      <c r="AG347" s="233">
        <f t="shared" si="166"/>
        <v>0</v>
      </c>
      <c r="AH347" s="233"/>
      <c r="AI347" s="233"/>
      <c r="AJ347" s="233"/>
      <c r="AK347" s="233">
        <f t="shared" si="167"/>
        <v>0</v>
      </c>
      <c r="AL347" s="233"/>
      <c r="AM347" s="233"/>
      <c r="AN347" s="233"/>
      <c r="AO347" s="233">
        <f t="shared" si="168"/>
        <v>0</v>
      </c>
      <c r="AP347" s="233"/>
      <c r="AQ347" s="233"/>
      <c r="AR347" s="233"/>
      <c r="AS347" s="339">
        <f t="shared" si="169"/>
        <v>0</v>
      </c>
      <c r="AT347" s="233"/>
      <c r="AU347" s="233"/>
      <c r="AV347" s="233"/>
      <c r="AW347" s="260">
        <f t="shared" si="170"/>
        <v>0</v>
      </c>
      <c r="AX347" s="235" t="s">
        <v>1140</v>
      </c>
      <c r="AY347" s="236" t="s">
        <v>1134</v>
      </c>
      <c r="AZ347" s="236" t="s">
        <v>935</v>
      </c>
      <c r="BA347" s="229" t="s">
        <v>1141</v>
      </c>
      <c r="BB347" s="231">
        <v>0</v>
      </c>
      <c r="BC347" s="231">
        <v>3</v>
      </c>
      <c r="BD347" s="237" t="str">
        <f t="shared" si="171"/>
        <v>Muy Ondulado (Pendientes naturales del terreno entre 15 y 25%)</v>
      </c>
      <c r="BE347" s="231">
        <v>1</v>
      </c>
      <c r="BF347" s="237" t="str">
        <f>VLOOKUP(BE347,'Códigos 2'!$A$1:$B$12,2,FALSE)</f>
        <v xml:space="preserve"> Carpeta Asfáltica (CA)</v>
      </c>
      <c r="BG347" s="238">
        <v>2</v>
      </c>
      <c r="BH347" s="239">
        <v>6</v>
      </c>
      <c r="BI347" s="231">
        <v>0</v>
      </c>
      <c r="BJ347" s="231" t="str">
        <f t="shared" si="172"/>
        <v>No existe</v>
      </c>
      <c r="BK347" s="240">
        <v>0</v>
      </c>
      <c r="BL347" s="231">
        <v>40</v>
      </c>
      <c r="BM347" s="231"/>
      <c r="BN347" s="231">
        <v>3</v>
      </c>
      <c r="BO347" s="237" t="str">
        <f t="shared" si="173"/>
        <v>Alineamiento algo sinuoso, pero con curvas cerradas que son aparentes y consistentes con las gradientes y las demás características del camino y del terreno que se atraviesa.</v>
      </c>
      <c r="BP347" s="231">
        <v>1</v>
      </c>
      <c r="BQ347" s="237" t="str">
        <f t="shared" si="174"/>
        <v xml:space="preserve">Pendientes sostenidas en exceso del 7% en casi todo el tramo. </v>
      </c>
      <c r="BR347" s="231">
        <v>1</v>
      </c>
      <c r="BS347" s="231">
        <v>0</v>
      </c>
      <c r="BT347" s="237" t="b">
        <f t="shared" si="175"/>
        <v>0</v>
      </c>
      <c r="BU347" s="231">
        <v>3</v>
      </c>
      <c r="BV347" s="237" t="str">
        <f t="shared" si="176"/>
        <v>El señalamiento es regular en cuanto a cantidad y ubicación, siendo notable la falta de algunas señales de precaución y de guía.</v>
      </c>
      <c r="BW347" s="231">
        <v>4</v>
      </c>
      <c r="BX347" s="237" t="str">
        <f t="shared" si="177"/>
        <v>La mayoría de las alcantarillas y cunetas aparentemente funcionan bien, pero existen indicaciones en algunos sitios de que el agua se estanca.</v>
      </c>
      <c r="BY347" s="231">
        <v>2</v>
      </c>
      <c r="BZ347" s="237" t="str">
        <f t="shared" si="178"/>
        <v>Superficie muy irregular o con baches extensos y frecuentes (o material suelto, en caso de superficies no pavimentadas).</v>
      </c>
      <c r="CA347" s="231">
        <v>4</v>
      </c>
      <c r="CB347" s="237" t="str">
        <f t="shared" si="179"/>
        <v>Existen huellas o corrugaciones que se derivan por debajo de la superficie de ruedo, pero que son aisladas y de poca extensión.</v>
      </c>
      <c r="CC347" s="231">
        <f t="shared" si="180"/>
        <v>0</v>
      </c>
      <c r="CD347" s="229" t="s">
        <v>1142</v>
      </c>
      <c r="CE347" s="229" t="s">
        <v>202</v>
      </c>
      <c r="CF347" s="270" t="s">
        <v>1143</v>
      </c>
    </row>
    <row r="348" spans="1:84" ht="69.95" customHeight="1" thickBot="1" x14ac:dyDescent="0.2">
      <c r="A348" s="217"/>
      <c r="B348" s="269">
        <v>20360</v>
      </c>
      <c r="C348" s="231">
        <v>3</v>
      </c>
      <c r="D348" s="231">
        <v>2</v>
      </c>
      <c r="E348" s="232">
        <v>1</v>
      </c>
      <c r="F348" s="231">
        <v>7</v>
      </c>
      <c r="G348" s="231">
        <v>130</v>
      </c>
      <c r="H348" s="230" t="str">
        <f t="shared" si="182"/>
        <v>Secundaria</v>
      </c>
      <c r="I348" s="230">
        <v>2</v>
      </c>
      <c r="J348" s="229" t="str">
        <f t="shared" si="159"/>
        <v>Distribuidores Regionales</v>
      </c>
      <c r="K348" s="260">
        <f t="shared" si="160"/>
        <v>3.105</v>
      </c>
      <c r="L348" s="234">
        <f>L347+K348</f>
        <v>11.335000000000001</v>
      </c>
      <c r="M348" s="233"/>
      <c r="N348" s="233"/>
      <c r="O348" s="233"/>
      <c r="P348" s="260">
        <f t="shared" si="161"/>
        <v>0</v>
      </c>
      <c r="Q348" s="233">
        <v>1.325</v>
      </c>
      <c r="R348" s="233"/>
      <c r="S348" s="233"/>
      <c r="T348" s="260">
        <f t="shared" si="162"/>
        <v>1.325</v>
      </c>
      <c r="U348" s="233">
        <v>0.78</v>
      </c>
      <c r="V348" s="233"/>
      <c r="W348" s="233">
        <v>1</v>
      </c>
      <c r="X348" s="233">
        <f t="shared" si="163"/>
        <v>1.78</v>
      </c>
      <c r="Y348" s="233"/>
      <c r="Z348" s="233"/>
      <c r="AA348" s="233"/>
      <c r="AB348" s="233">
        <f t="shared" si="164"/>
        <v>0</v>
      </c>
      <c r="AC348" s="233">
        <f t="shared" si="165"/>
        <v>3.105</v>
      </c>
      <c r="AD348" s="233"/>
      <c r="AE348" s="233"/>
      <c r="AF348" s="233"/>
      <c r="AG348" s="233">
        <f t="shared" si="166"/>
        <v>0</v>
      </c>
      <c r="AH348" s="233"/>
      <c r="AI348" s="233"/>
      <c r="AJ348" s="233"/>
      <c r="AK348" s="233">
        <f t="shared" si="167"/>
        <v>0</v>
      </c>
      <c r="AL348" s="233"/>
      <c r="AM348" s="233"/>
      <c r="AN348" s="233"/>
      <c r="AO348" s="233">
        <f t="shared" si="168"/>
        <v>0</v>
      </c>
      <c r="AP348" s="233"/>
      <c r="AQ348" s="233"/>
      <c r="AR348" s="233"/>
      <c r="AS348" s="339">
        <f t="shared" si="169"/>
        <v>0</v>
      </c>
      <c r="AT348" s="233"/>
      <c r="AU348" s="233"/>
      <c r="AV348" s="233"/>
      <c r="AW348" s="260">
        <f t="shared" si="170"/>
        <v>0</v>
      </c>
      <c r="AX348" s="235" t="s">
        <v>1149</v>
      </c>
      <c r="AY348" s="236" t="s">
        <v>1134</v>
      </c>
      <c r="AZ348" s="236" t="s">
        <v>935</v>
      </c>
      <c r="BA348" s="229" t="s">
        <v>1150</v>
      </c>
      <c r="BB348" s="231">
        <v>2</v>
      </c>
      <c r="BC348" s="231">
        <v>3</v>
      </c>
      <c r="BD348" s="237" t="str">
        <f t="shared" si="171"/>
        <v>Muy Ondulado (Pendientes naturales del terreno entre 15 y 25%)</v>
      </c>
      <c r="BE348" s="231">
        <v>2</v>
      </c>
      <c r="BF348" s="237" t="str">
        <f>VLOOKUP(BE348,'Códigos 2'!$A$1:$B$12,2,FALSE)</f>
        <v xml:space="preserve">Tratamiento superficial múltiple (TSM) </v>
      </c>
      <c r="BG348" s="238">
        <v>2</v>
      </c>
      <c r="BH348" s="239">
        <v>5.3</v>
      </c>
      <c r="BI348" s="231">
        <v>0</v>
      </c>
      <c r="BJ348" s="231" t="str">
        <f t="shared" si="172"/>
        <v>No existe</v>
      </c>
      <c r="BK348" s="240">
        <v>0</v>
      </c>
      <c r="BL348" s="231">
        <v>40</v>
      </c>
      <c r="BM348" s="231"/>
      <c r="BN348" s="231">
        <v>2</v>
      </c>
      <c r="BO348" s="237" t="str">
        <f t="shared" si="173"/>
        <v>Curvas cerradas frecuentes y, por lo general, inconsistentes con el terreno y la clase de carretera.</v>
      </c>
      <c r="BP348" s="231">
        <v>1</v>
      </c>
      <c r="BQ348" s="237" t="str">
        <f t="shared" si="174"/>
        <v xml:space="preserve">Pendientes sostenidas en exceso del 7% en casi todo el tramo. </v>
      </c>
      <c r="BR348" s="231">
        <v>1</v>
      </c>
      <c r="BS348" s="231">
        <v>0</v>
      </c>
      <c r="BT348" s="237" t="b">
        <f t="shared" si="175"/>
        <v>0</v>
      </c>
      <c r="BU348" s="231">
        <v>3</v>
      </c>
      <c r="BV348" s="237" t="str">
        <f t="shared" si="176"/>
        <v>El señalamiento es regular en cuanto a cantidad y ubicación, siendo notable la falta de algunas señales de precaución y de guía.</v>
      </c>
      <c r="BW348" s="231">
        <v>4</v>
      </c>
      <c r="BX348" s="237" t="str">
        <f t="shared" si="177"/>
        <v>La mayoría de las alcantarillas y cunetas aparentemente funcionan bien, pero existen indicaciones en algunos sitios de que el agua se estanca.</v>
      </c>
      <c r="BY348" s="231">
        <v>4</v>
      </c>
      <c r="BZ348" s="237" t="str">
        <f t="shared" si="178"/>
        <v>Superficie generalmente lisa, pero con unas pequeñas corrugaciones u otras irregularidades aisladas, o con baches pequeños superficiales.</v>
      </c>
      <c r="CA348" s="231">
        <v>5</v>
      </c>
      <c r="CB348" s="237" t="str">
        <f t="shared" si="179"/>
        <v>No existen evidencias de fallas en la estructura del pavimento, con la posible excepción de algunas en la superficie de ruedo.</v>
      </c>
      <c r="CC348" s="231">
        <f t="shared" si="180"/>
        <v>0</v>
      </c>
      <c r="CD348" s="229"/>
      <c r="CE348" s="229"/>
      <c r="CF348" s="270"/>
    </row>
    <row r="349" spans="1:84" ht="69.95" customHeight="1" thickBot="1" x14ac:dyDescent="0.2">
      <c r="A349" s="217"/>
      <c r="B349" s="269">
        <v>20370</v>
      </c>
      <c r="C349" s="231">
        <v>3</v>
      </c>
      <c r="D349" s="231">
        <v>2</v>
      </c>
      <c r="E349" s="232">
        <v>1</v>
      </c>
      <c r="F349" s="231">
        <v>6</v>
      </c>
      <c r="G349" s="231">
        <v>130</v>
      </c>
      <c r="H349" s="230" t="str">
        <f t="shared" si="182"/>
        <v>Secundaria</v>
      </c>
      <c r="I349" s="230">
        <v>2</v>
      </c>
      <c r="J349" s="229" t="str">
        <f t="shared" si="159"/>
        <v>Distribuidores Regionales</v>
      </c>
      <c r="K349" s="260">
        <f t="shared" si="160"/>
        <v>3.71</v>
      </c>
      <c r="L349" s="234">
        <f>L348+K349</f>
        <v>15.045000000000002</v>
      </c>
      <c r="M349" s="233"/>
      <c r="N349" s="233"/>
      <c r="O349" s="233"/>
      <c r="P349" s="260">
        <f t="shared" si="161"/>
        <v>0</v>
      </c>
      <c r="Q349" s="233"/>
      <c r="R349" s="233"/>
      <c r="S349" s="233">
        <v>3.71</v>
      </c>
      <c r="T349" s="260">
        <f t="shared" si="162"/>
        <v>3.71</v>
      </c>
      <c r="U349" s="233"/>
      <c r="V349" s="233"/>
      <c r="W349" s="233"/>
      <c r="X349" s="233">
        <f t="shared" si="163"/>
        <v>0</v>
      </c>
      <c r="Y349" s="233"/>
      <c r="Z349" s="233"/>
      <c r="AA349" s="233"/>
      <c r="AB349" s="233">
        <f t="shared" si="164"/>
        <v>0</v>
      </c>
      <c r="AC349" s="233">
        <f t="shared" si="165"/>
        <v>3.71</v>
      </c>
      <c r="AD349" s="233"/>
      <c r="AE349" s="233"/>
      <c r="AF349" s="233"/>
      <c r="AG349" s="233">
        <f t="shared" si="166"/>
        <v>0</v>
      </c>
      <c r="AH349" s="233"/>
      <c r="AI349" s="233"/>
      <c r="AJ349" s="233"/>
      <c r="AK349" s="233">
        <f t="shared" si="167"/>
        <v>0</v>
      </c>
      <c r="AL349" s="233"/>
      <c r="AM349" s="233"/>
      <c r="AN349" s="233"/>
      <c r="AO349" s="233">
        <f t="shared" si="168"/>
        <v>0</v>
      </c>
      <c r="AP349" s="233"/>
      <c r="AQ349" s="233"/>
      <c r="AR349" s="233"/>
      <c r="AS349" s="339">
        <f t="shared" si="169"/>
        <v>0</v>
      </c>
      <c r="AT349" s="233"/>
      <c r="AU349" s="233"/>
      <c r="AV349" s="233"/>
      <c r="AW349" s="260">
        <f t="shared" si="170"/>
        <v>0</v>
      </c>
      <c r="AX349" s="235" t="s">
        <v>1144</v>
      </c>
      <c r="AY349" s="236" t="s">
        <v>1145</v>
      </c>
      <c r="AZ349" s="236" t="s">
        <v>935</v>
      </c>
      <c r="BA349" s="229" t="s">
        <v>1146</v>
      </c>
      <c r="BB349" s="231">
        <v>0</v>
      </c>
      <c r="BC349" s="231">
        <v>3</v>
      </c>
      <c r="BD349" s="237" t="str">
        <f t="shared" si="171"/>
        <v>Muy Ondulado (Pendientes naturales del terreno entre 15 y 25%)</v>
      </c>
      <c r="BE349" s="231">
        <v>1</v>
      </c>
      <c r="BF349" s="237" t="str">
        <f>VLOOKUP(BE349,'Códigos 2'!$A$1:$B$12,2,FALSE)</f>
        <v xml:space="preserve"> Carpeta Asfáltica (CA)</v>
      </c>
      <c r="BG349" s="238">
        <v>2</v>
      </c>
      <c r="BH349" s="239">
        <v>5.3</v>
      </c>
      <c r="BI349" s="231">
        <v>0</v>
      </c>
      <c r="BJ349" s="231" t="str">
        <f t="shared" si="172"/>
        <v>No existe</v>
      </c>
      <c r="BK349" s="240">
        <v>0</v>
      </c>
      <c r="BL349" s="231">
        <v>30</v>
      </c>
      <c r="BM349" s="231"/>
      <c r="BN349" s="231">
        <v>3</v>
      </c>
      <c r="BO349" s="237" t="str">
        <f t="shared" si="173"/>
        <v>Alineamiento algo sinuoso, pero con curvas cerradas que son aparentes y consistentes con las gradientes y las demás características del camino y del terreno que se atraviesa.</v>
      </c>
      <c r="BP349" s="231">
        <v>2</v>
      </c>
      <c r="BQ349" s="237" t="str">
        <f t="shared" si="174"/>
        <v>Pendientes sostenidas entre 5 y 8% sobre una buena parte del tramo, condición que afecta en forma marcada la velocidad de recorrido y, cuando hay bastante tránsito, provoca frecuentes colas de vehículos detrás de los vehículos pesados.</v>
      </c>
      <c r="BR349" s="231">
        <v>1</v>
      </c>
      <c r="BS349" s="231">
        <v>0</v>
      </c>
      <c r="BT349" s="237" t="b">
        <f t="shared" si="175"/>
        <v>0</v>
      </c>
      <c r="BU349" s="231">
        <v>3</v>
      </c>
      <c r="BV349" s="237" t="str">
        <f t="shared" si="176"/>
        <v>El señalamiento es regular en cuanto a cantidad y ubicación, siendo notable la falta de algunas señales de precaución y de guía.</v>
      </c>
      <c r="BW349" s="231">
        <v>4</v>
      </c>
      <c r="BX349" s="237" t="str">
        <f t="shared" si="177"/>
        <v>La mayoría de las alcantarillas y cunetas aparentemente funcionan bien, pero existen indicaciones en algunos sitios de que el agua se estanca.</v>
      </c>
      <c r="BY349" s="231">
        <v>2</v>
      </c>
      <c r="BZ349" s="237" t="str">
        <f t="shared" si="178"/>
        <v>Superficie muy irregular o con baches extensos y frecuentes (o material suelto, en caso de superficies no pavimentadas).</v>
      </c>
      <c r="CA349" s="231">
        <v>4</v>
      </c>
      <c r="CB349" s="237" t="str">
        <f t="shared" si="179"/>
        <v>Existen huellas o corrugaciones que se derivan por debajo de la superficie de ruedo, pero que son aisladas y de poca extensión.</v>
      </c>
      <c r="CC349" s="231">
        <f t="shared" si="180"/>
        <v>0</v>
      </c>
      <c r="CD349" s="229" t="s">
        <v>1147</v>
      </c>
      <c r="CE349" s="229" t="s">
        <v>202</v>
      </c>
      <c r="CF349" s="270" t="s">
        <v>1148</v>
      </c>
    </row>
    <row r="350" spans="1:84" ht="69.95" customHeight="1" thickBot="1" x14ac:dyDescent="0.2">
      <c r="A350" s="217"/>
      <c r="B350" s="269">
        <v>20380</v>
      </c>
      <c r="C350" s="231">
        <v>3</v>
      </c>
      <c r="D350" s="231">
        <v>2</v>
      </c>
      <c r="E350" s="232">
        <v>1</v>
      </c>
      <c r="F350" s="231">
        <v>12</v>
      </c>
      <c r="G350" s="231">
        <v>107</v>
      </c>
      <c r="H350" s="230" t="str">
        <f t="shared" si="182"/>
        <v>Secundaria</v>
      </c>
      <c r="I350" s="230">
        <v>2</v>
      </c>
      <c r="J350" s="229" t="str">
        <f t="shared" si="159"/>
        <v>Distribuidores Regionales</v>
      </c>
      <c r="K350" s="260">
        <f t="shared" si="160"/>
        <v>6.7649999999999997</v>
      </c>
      <c r="L350" s="234">
        <f>K350</f>
        <v>6.7649999999999997</v>
      </c>
      <c r="M350" s="233"/>
      <c r="N350" s="233"/>
      <c r="O350" s="233"/>
      <c r="P350" s="260">
        <f t="shared" si="161"/>
        <v>0</v>
      </c>
      <c r="Q350" s="233">
        <v>6.7649999999999997</v>
      </c>
      <c r="R350" s="233"/>
      <c r="S350" s="233"/>
      <c r="T350" s="260">
        <f t="shared" si="162"/>
        <v>6.7649999999999997</v>
      </c>
      <c r="U350" s="233"/>
      <c r="V350" s="233"/>
      <c r="W350" s="233"/>
      <c r="X350" s="233">
        <f t="shared" si="163"/>
        <v>0</v>
      </c>
      <c r="Y350" s="233"/>
      <c r="Z350" s="233"/>
      <c r="AA350" s="233"/>
      <c r="AB350" s="233">
        <f t="shared" si="164"/>
        <v>0</v>
      </c>
      <c r="AC350" s="233">
        <f t="shared" si="165"/>
        <v>6.7649999999999997</v>
      </c>
      <c r="AD350" s="233"/>
      <c r="AE350" s="233"/>
      <c r="AF350" s="233"/>
      <c r="AG350" s="233">
        <f t="shared" si="166"/>
        <v>0</v>
      </c>
      <c r="AH350" s="233"/>
      <c r="AI350" s="233"/>
      <c r="AJ350" s="233"/>
      <c r="AK350" s="233">
        <f t="shared" si="167"/>
        <v>0</v>
      </c>
      <c r="AL350" s="233"/>
      <c r="AM350" s="233"/>
      <c r="AN350" s="233"/>
      <c r="AO350" s="233">
        <f t="shared" si="168"/>
        <v>0</v>
      </c>
      <c r="AP350" s="233"/>
      <c r="AQ350" s="233"/>
      <c r="AR350" s="233"/>
      <c r="AS350" s="339">
        <f t="shared" si="169"/>
        <v>0</v>
      </c>
      <c r="AT350" s="233"/>
      <c r="AU350" s="233"/>
      <c r="AV350" s="233"/>
      <c r="AW350" s="260">
        <f t="shared" si="170"/>
        <v>0</v>
      </c>
      <c r="AX350" s="235" t="s">
        <v>868</v>
      </c>
      <c r="AY350" s="236" t="s">
        <v>805</v>
      </c>
      <c r="AZ350" s="236" t="s">
        <v>71</v>
      </c>
      <c r="BA350" s="229" t="s">
        <v>869</v>
      </c>
      <c r="BB350" s="231">
        <v>1</v>
      </c>
      <c r="BC350" s="231">
        <v>3</v>
      </c>
      <c r="BD350" s="237" t="str">
        <f t="shared" si="171"/>
        <v>Muy Ondulado (Pendientes naturales del terreno entre 15 y 25%)</v>
      </c>
      <c r="BE350" s="231">
        <v>1</v>
      </c>
      <c r="BF350" s="237" t="str">
        <f>VLOOKUP(BE350,'Códigos 2'!$A$1:$B$12,2,FALSE)</f>
        <v xml:space="preserve"> Carpeta Asfáltica (CA)</v>
      </c>
      <c r="BG350" s="238">
        <v>2</v>
      </c>
      <c r="BH350" s="239">
        <v>7</v>
      </c>
      <c r="BI350" s="231">
        <v>0</v>
      </c>
      <c r="BJ350" s="231" t="str">
        <f t="shared" si="172"/>
        <v>No existe</v>
      </c>
      <c r="BK350" s="240">
        <v>0</v>
      </c>
      <c r="BL350" s="231">
        <v>50</v>
      </c>
      <c r="BM350" s="231"/>
      <c r="BN350" s="231">
        <v>3</v>
      </c>
      <c r="BO350" s="237" t="str">
        <f t="shared" si="173"/>
        <v>Alineamiento algo sinuoso, pero con curvas cerradas que son aparentes y consistentes con las gradientes y las demás características del camino y del terreno que se atraviesa.</v>
      </c>
      <c r="BP350" s="231">
        <v>1</v>
      </c>
      <c r="BQ350" s="237" t="str">
        <f t="shared" si="174"/>
        <v xml:space="preserve">Pendientes sostenidas en exceso del 7% en casi todo el tramo. </v>
      </c>
      <c r="BR350" s="231">
        <v>1</v>
      </c>
      <c r="BS350" s="231">
        <v>0</v>
      </c>
      <c r="BT350" s="237" t="b">
        <f t="shared" si="175"/>
        <v>0</v>
      </c>
      <c r="BU350" s="231">
        <v>5</v>
      </c>
      <c r="BV350" s="237" t="str">
        <f t="shared" si="176"/>
        <v xml:space="preserve">Las señales son completamente adecuadas en número y ubicación, </v>
      </c>
      <c r="BW350" s="231">
        <v>4</v>
      </c>
      <c r="BX350" s="237" t="str">
        <f t="shared" si="177"/>
        <v>La mayoría de las alcantarillas y cunetas aparentemente funcionan bien, pero existen indicaciones en algunos sitios de que el agua se estanca.</v>
      </c>
      <c r="BY350" s="231">
        <v>4</v>
      </c>
      <c r="BZ350" s="237" t="str">
        <f t="shared" si="178"/>
        <v>Superficie generalmente lisa, pero con unas pequeñas corrugaciones u otras irregularidades aisladas, o con baches pequeños superficiales.</v>
      </c>
      <c r="CA350" s="231">
        <v>5</v>
      </c>
      <c r="CB350" s="237" t="str">
        <f t="shared" si="179"/>
        <v>No existen evidencias de fallas en la estructura del pavimento, con la posible excepción de algunas en la superficie de ruedo.</v>
      </c>
      <c r="CC350" s="231">
        <f t="shared" si="180"/>
        <v>0</v>
      </c>
      <c r="CD350" s="229" t="s">
        <v>870</v>
      </c>
      <c r="CE350" s="229" t="s">
        <v>202</v>
      </c>
      <c r="CF350" s="270" t="s">
        <v>871</v>
      </c>
    </row>
    <row r="351" spans="1:84" ht="69.95" customHeight="1" thickBot="1" x14ac:dyDescent="0.2">
      <c r="A351" s="217"/>
      <c r="B351" s="269">
        <v>20390</v>
      </c>
      <c r="C351" s="231">
        <v>3</v>
      </c>
      <c r="D351" s="231">
        <v>2</v>
      </c>
      <c r="E351" s="232">
        <v>8</v>
      </c>
      <c r="F351" s="231">
        <v>1</v>
      </c>
      <c r="G351" s="231">
        <v>107</v>
      </c>
      <c r="H351" s="230" t="str">
        <f t="shared" si="182"/>
        <v>Secundaria</v>
      </c>
      <c r="I351" s="230">
        <v>2</v>
      </c>
      <c r="J351" s="229" t="str">
        <f t="shared" si="159"/>
        <v>Distribuidores Regionales</v>
      </c>
      <c r="K351" s="260">
        <f t="shared" si="160"/>
        <v>6.85</v>
      </c>
      <c r="L351" s="234">
        <f>L350+K351</f>
        <v>13.614999999999998</v>
      </c>
      <c r="M351" s="233"/>
      <c r="N351" s="233"/>
      <c r="O351" s="233"/>
      <c r="P351" s="260">
        <f t="shared" si="161"/>
        <v>0</v>
      </c>
      <c r="Q351" s="233">
        <v>1.7949999999999999</v>
      </c>
      <c r="R351" s="233"/>
      <c r="S351" s="233">
        <v>1.77</v>
      </c>
      <c r="T351" s="260">
        <f t="shared" si="162"/>
        <v>3.5649999999999999</v>
      </c>
      <c r="U351" s="233"/>
      <c r="V351" s="233"/>
      <c r="W351" s="233">
        <v>3.2850000000000001</v>
      </c>
      <c r="X351" s="233">
        <f t="shared" si="163"/>
        <v>3.2850000000000001</v>
      </c>
      <c r="Y351" s="233"/>
      <c r="Z351" s="233"/>
      <c r="AA351" s="233"/>
      <c r="AB351" s="233">
        <f t="shared" si="164"/>
        <v>0</v>
      </c>
      <c r="AC351" s="233">
        <f t="shared" si="165"/>
        <v>6.85</v>
      </c>
      <c r="AD351" s="233"/>
      <c r="AE351" s="233"/>
      <c r="AF351" s="233"/>
      <c r="AG351" s="233">
        <f t="shared" si="166"/>
        <v>0</v>
      </c>
      <c r="AH351" s="233"/>
      <c r="AI351" s="233"/>
      <c r="AJ351" s="233"/>
      <c r="AK351" s="233">
        <f t="shared" si="167"/>
        <v>0</v>
      </c>
      <c r="AL351" s="233"/>
      <c r="AM351" s="233"/>
      <c r="AN351" s="233"/>
      <c r="AO351" s="233">
        <f t="shared" si="168"/>
        <v>0</v>
      </c>
      <c r="AP351" s="233"/>
      <c r="AQ351" s="233"/>
      <c r="AR351" s="233"/>
      <c r="AS351" s="339">
        <f t="shared" si="169"/>
        <v>0</v>
      </c>
      <c r="AT351" s="233"/>
      <c r="AU351" s="233"/>
      <c r="AV351" s="233"/>
      <c r="AW351" s="260">
        <f t="shared" si="170"/>
        <v>0</v>
      </c>
      <c r="AX351" s="235" t="s">
        <v>859</v>
      </c>
      <c r="AY351" s="236" t="s">
        <v>805</v>
      </c>
      <c r="AZ351" s="236" t="s">
        <v>71</v>
      </c>
      <c r="BA351" s="229" t="s">
        <v>860</v>
      </c>
      <c r="BB351" s="231">
        <v>0</v>
      </c>
      <c r="BC351" s="231">
        <v>2</v>
      </c>
      <c r="BD351" s="237" t="str">
        <f t="shared" si="171"/>
        <v>Algo Ondulado (Pendientes naturales del terreno entre 6 y 14%)</v>
      </c>
      <c r="BE351" s="231">
        <v>1</v>
      </c>
      <c r="BF351" s="237" t="str">
        <f>VLOOKUP(BE351,'Códigos 2'!$A$1:$B$12,2,FALSE)</f>
        <v xml:space="preserve"> Carpeta Asfáltica (CA)</v>
      </c>
      <c r="BG351" s="238">
        <v>2</v>
      </c>
      <c r="BH351" s="239">
        <v>7.3</v>
      </c>
      <c r="BI351" s="231">
        <v>0</v>
      </c>
      <c r="BJ351" s="231" t="str">
        <f t="shared" si="172"/>
        <v>No existe</v>
      </c>
      <c r="BK351" s="240">
        <v>0</v>
      </c>
      <c r="BL351" s="231">
        <v>45</v>
      </c>
      <c r="BM351" s="231"/>
      <c r="BN351" s="231">
        <v>3</v>
      </c>
      <c r="BO351" s="237" t="str">
        <f t="shared" si="173"/>
        <v>Alineamiento algo sinuoso, pero con curvas cerradas que son aparentes y consistentes con las gradientes y las demás características del camino y del terreno que se atraviesa.</v>
      </c>
      <c r="BP351" s="231">
        <v>3</v>
      </c>
      <c r="BQ351" s="237" t="str">
        <f t="shared" si="174"/>
        <v>Pendientes generalmente entre 3 y 6%, pero con una rasante ondulada y, consecuentemente, con tramos cortos de subida fuerte.</v>
      </c>
      <c r="BR351" s="231">
        <v>1</v>
      </c>
      <c r="BS351" s="231">
        <v>0</v>
      </c>
      <c r="BT351" s="237" t="b">
        <f t="shared" si="175"/>
        <v>0</v>
      </c>
      <c r="BU351" s="231">
        <v>3</v>
      </c>
      <c r="BV351" s="237" t="str">
        <f t="shared" si="176"/>
        <v>El señalamiento es regular en cuanto a cantidad y ubicación, siendo notable la falta de algunas señales de precaución y de guía.</v>
      </c>
      <c r="BW351" s="231">
        <v>4</v>
      </c>
      <c r="BX351" s="237" t="str">
        <f t="shared" si="177"/>
        <v>La mayoría de las alcantarillas y cunetas aparentemente funcionan bien, pero existen indicaciones en algunos sitios de que el agua se estanca.</v>
      </c>
      <c r="BY351" s="231">
        <v>1</v>
      </c>
      <c r="BZ351" s="237" t="str">
        <f t="shared" si="178"/>
        <v>Superficie muy deteriorada o irregular (o material suelto), hasta tal grado, en casi todo el tramo.</v>
      </c>
      <c r="CA351" s="231">
        <v>4</v>
      </c>
      <c r="CB351" s="237" t="str">
        <f t="shared" si="179"/>
        <v>Existen huellas o corrugaciones que se derivan por debajo de la superficie de ruedo, pero que son aisladas y de poca extensión.</v>
      </c>
      <c r="CC351" s="231">
        <f t="shared" si="180"/>
        <v>0</v>
      </c>
      <c r="CD351" s="229" t="s">
        <v>861</v>
      </c>
      <c r="CE351" s="229" t="s">
        <v>202</v>
      </c>
      <c r="CF351" s="270" t="s">
        <v>862</v>
      </c>
    </row>
    <row r="352" spans="1:84" ht="69.95" customHeight="1" thickBot="1" x14ac:dyDescent="0.2">
      <c r="A352" s="217"/>
      <c r="B352" s="269">
        <v>20401</v>
      </c>
      <c r="C352" s="231">
        <v>3</v>
      </c>
      <c r="D352" s="231">
        <v>2</v>
      </c>
      <c r="E352" s="232">
        <v>3</v>
      </c>
      <c r="F352" s="231">
        <v>3</v>
      </c>
      <c r="G352" s="231">
        <v>107</v>
      </c>
      <c r="H352" s="230" t="str">
        <f t="shared" si="182"/>
        <v>Secundaria</v>
      </c>
      <c r="I352" s="230">
        <v>2</v>
      </c>
      <c r="J352" s="229" t="str">
        <f t="shared" si="159"/>
        <v>Distribuidores Regionales</v>
      </c>
      <c r="K352" s="260">
        <f t="shared" si="160"/>
        <v>5.125</v>
      </c>
      <c r="L352" s="234">
        <f>L351+K352</f>
        <v>18.739999999999998</v>
      </c>
      <c r="M352" s="233"/>
      <c r="N352" s="233"/>
      <c r="O352" s="233"/>
      <c r="P352" s="260">
        <f t="shared" si="161"/>
        <v>0</v>
      </c>
      <c r="Q352" s="233"/>
      <c r="R352" s="233"/>
      <c r="S352" s="233">
        <v>0.28999999999999998</v>
      </c>
      <c r="T352" s="260">
        <f t="shared" si="162"/>
        <v>0.28999999999999998</v>
      </c>
      <c r="U352" s="233"/>
      <c r="V352" s="233"/>
      <c r="W352" s="233">
        <v>4.835</v>
      </c>
      <c r="X352" s="233">
        <f t="shared" si="163"/>
        <v>4.835</v>
      </c>
      <c r="Y352" s="233"/>
      <c r="Z352" s="233"/>
      <c r="AA352" s="233"/>
      <c r="AB352" s="233">
        <f t="shared" si="164"/>
        <v>0</v>
      </c>
      <c r="AC352" s="233">
        <f t="shared" si="165"/>
        <v>5.125</v>
      </c>
      <c r="AD352" s="233"/>
      <c r="AE352" s="233"/>
      <c r="AF352" s="233"/>
      <c r="AG352" s="233">
        <f t="shared" si="166"/>
        <v>0</v>
      </c>
      <c r="AH352" s="233"/>
      <c r="AI352" s="233"/>
      <c r="AJ352" s="233"/>
      <c r="AK352" s="233">
        <f t="shared" si="167"/>
        <v>0</v>
      </c>
      <c r="AL352" s="233"/>
      <c r="AM352" s="233"/>
      <c r="AN352" s="233"/>
      <c r="AO352" s="233">
        <f t="shared" si="168"/>
        <v>0</v>
      </c>
      <c r="AP352" s="233"/>
      <c r="AQ352" s="233"/>
      <c r="AR352" s="233"/>
      <c r="AS352" s="339">
        <f t="shared" si="169"/>
        <v>0</v>
      </c>
      <c r="AT352" s="233"/>
      <c r="AU352" s="233"/>
      <c r="AV352" s="233"/>
      <c r="AW352" s="260">
        <f t="shared" si="170"/>
        <v>0</v>
      </c>
      <c r="AX352" s="235" t="s">
        <v>863</v>
      </c>
      <c r="AY352" s="236" t="s">
        <v>805</v>
      </c>
      <c r="AZ352" s="236" t="s">
        <v>71</v>
      </c>
      <c r="BA352" s="229" t="s">
        <v>864</v>
      </c>
      <c r="BB352" s="231">
        <v>0</v>
      </c>
      <c r="BC352" s="231">
        <v>3</v>
      </c>
      <c r="BD352" s="237" t="str">
        <f t="shared" si="171"/>
        <v>Muy Ondulado (Pendientes naturales del terreno entre 15 y 25%)</v>
      </c>
      <c r="BE352" s="231">
        <v>2</v>
      </c>
      <c r="BF352" s="237" t="str">
        <f>VLOOKUP(BE352,'Códigos 2'!$A$1:$B$12,2,FALSE)</f>
        <v xml:space="preserve">Tratamiento superficial múltiple (TSM) </v>
      </c>
      <c r="BG352" s="238">
        <v>2</v>
      </c>
      <c r="BH352" s="239">
        <v>7.2</v>
      </c>
      <c r="BI352" s="231">
        <v>0</v>
      </c>
      <c r="BJ352" s="231" t="str">
        <f t="shared" si="172"/>
        <v>No existe</v>
      </c>
      <c r="BK352" s="240">
        <v>0</v>
      </c>
      <c r="BL352" s="231">
        <v>45</v>
      </c>
      <c r="BM352" s="231">
        <v>3704</v>
      </c>
      <c r="BN352" s="231">
        <v>3</v>
      </c>
      <c r="BO352" s="237" t="str">
        <f t="shared" si="173"/>
        <v>Alineamiento algo sinuoso, pero con curvas cerradas que son aparentes y consistentes con las gradientes y las demás características del camino y del terreno que se atraviesa.</v>
      </c>
      <c r="BP352" s="231">
        <v>3</v>
      </c>
      <c r="BQ352" s="237" t="str">
        <f t="shared" si="174"/>
        <v>Pendientes generalmente entre 3 y 6%, pero con una rasante ondulada y, consecuentemente, con tramos cortos de subida fuerte.</v>
      </c>
      <c r="BR352" s="231">
        <v>1</v>
      </c>
      <c r="BS352" s="231">
        <v>0</v>
      </c>
      <c r="BT352" s="237" t="b">
        <f t="shared" si="175"/>
        <v>0</v>
      </c>
      <c r="BU352" s="231">
        <v>3</v>
      </c>
      <c r="BV352" s="237" t="str">
        <f t="shared" si="176"/>
        <v>El señalamiento es regular en cuanto a cantidad y ubicación, siendo notable la falta de algunas señales de precaución y de guía.</v>
      </c>
      <c r="BW352" s="231">
        <v>5</v>
      </c>
      <c r="BX352" s="237" t="str">
        <f t="shared" si="177"/>
        <v>Todas las alcantarillas y cunetas están bastante limpias y funcionan debidamente.</v>
      </c>
      <c r="BY352" s="231">
        <v>2</v>
      </c>
      <c r="BZ352" s="237" t="str">
        <f t="shared" si="178"/>
        <v>Superficie muy irregular o con baches extensos y frecuentes (o material suelto, en caso de superficies no pavimentadas).</v>
      </c>
      <c r="CA352" s="231">
        <v>4</v>
      </c>
      <c r="CB352" s="237" t="str">
        <f t="shared" si="179"/>
        <v>Existen huellas o corrugaciones que se derivan por debajo de la superficie de ruedo, pero que son aisladas y de poca extensión.</v>
      </c>
      <c r="CC352" s="231">
        <f t="shared" si="180"/>
        <v>6.928795</v>
      </c>
      <c r="CD352" s="229"/>
      <c r="CE352" s="229"/>
      <c r="CF352" s="270"/>
    </row>
    <row r="353" spans="1:84" ht="69.95" customHeight="1" thickBot="1" x14ac:dyDescent="0.2">
      <c r="A353" s="217"/>
      <c r="B353" s="269">
        <v>20402</v>
      </c>
      <c r="C353" s="231">
        <v>3</v>
      </c>
      <c r="D353" s="231">
        <v>2</v>
      </c>
      <c r="E353" s="232">
        <v>3</v>
      </c>
      <c r="F353" s="231">
        <v>2</v>
      </c>
      <c r="G353" s="231">
        <v>107</v>
      </c>
      <c r="H353" s="230" t="str">
        <f t="shared" si="182"/>
        <v>Secundaria</v>
      </c>
      <c r="I353" s="230">
        <v>2</v>
      </c>
      <c r="J353" s="229" t="str">
        <f t="shared" si="159"/>
        <v>Distribuidores Regionales</v>
      </c>
      <c r="K353" s="260">
        <f t="shared" si="160"/>
        <v>3.4</v>
      </c>
      <c r="L353" s="234">
        <f>L352+K353</f>
        <v>22.139999999999997</v>
      </c>
      <c r="M353" s="233"/>
      <c r="N353" s="233"/>
      <c r="O353" s="233"/>
      <c r="P353" s="260">
        <f t="shared" si="161"/>
        <v>0</v>
      </c>
      <c r="Q353" s="233"/>
      <c r="R353" s="233"/>
      <c r="S353" s="233">
        <v>0.39500000000000002</v>
      </c>
      <c r="T353" s="260">
        <f t="shared" si="162"/>
        <v>0.39500000000000002</v>
      </c>
      <c r="U353" s="233"/>
      <c r="V353" s="233"/>
      <c r="W353" s="233">
        <v>3.0049999999999999</v>
      </c>
      <c r="X353" s="233">
        <f t="shared" si="163"/>
        <v>3.0049999999999999</v>
      </c>
      <c r="Y353" s="233"/>
      <c r="Z353" s="233"/>
      <c r="AA353" s="233"/>
      <c r="AB353" s="233">
        <f t="shared" si="164"/>
        <v>0</v>
      </c>
      <c r="AC353" s="233">
        <f t="shared" si="165"/>
        <v>3.4</v>
      </c>
      <c r="AD353" s="233"/>
      <c r="AE353" s="233"/>
      <c r="AF353" s="233"/>
      <c r="AG353" s="233">
        <f t="shared" si="166"/>
        <v>0</v>
      </c>
      <c r="AH353" s="233"/>
      <c r="AI353" s="233"/>
      <c r="AJ353" s="233"/>
      <c r="AK353" s="233">
        <f t="shared" si="167"/>
        <v>0</v>
      </c>
      <c r="AL353" s="233"/>
      <c r="AM353" s="233"/>
      <c r="AN353" s="233"/>
      <c r="AO353" s="233">
        <f t="shared" si="168"/>
        <v>0</v>
      </c>
      <c r="AP353" s="233"/>
      <c r="AQ353" s="233"/>
      <c r="AR353" s="233"/>
      <c r="AS353" s="339">
        <f t="shared" si="169"/>
        <v>0</v>
      </c>
      <c r="AT353" s="233"/>
      <c r="AU353" s="233"/>
      <c r="AV353" s="233"/>
      <c r="AW353" s="260">
        <f t="shared" si="170"/>
        <v>0</v>
      </c>
      <c r="AX353" s="235" t="s">
        <v>865</v>
      </c>
      <c r="AY353" s="236" t="s">
        <v>805</v>
      </c>
      <c r="AZ353" s="236" t="s">
        <v>71</v>
      </c>
      <c r="BA353" s="229" t="s">
        <v>864</v>
      </c>
      <c r="BB353" s="231">
        <v>0</v>
      </c>
      <c r="BC353" s="231">
        <v>1</v>
      </c>
      <c r="BD353" s="237" t="str">
        <f t="shared" si="171"/>
        <v>Llano (Pendientes naturales del terreno entre 0 y 5%)</v>
      </c>
      <c r="BE353" s="231">
        <v>2</v>
      </c>
      <c r="BF353" s="237" t="str">
        <f>VLOOKUP(BE353,'Códigos 2'!$A$1:$B$12,2,FALSE)</f>
        <v xml:space="preserve">Tratamiento superficial múltiple (TSM) </v>
      </c>
      <c r="BG353" s="238">
        <v>2</v>
      </c>
      <c r="BH353" s="239">
        <v>7</v>
      </c>
      <c r="BI353" s="231">
        <v>0</v>
      </c>
      <c r="BJ353" s="231" t="str">
        <f t="shared" si="172"/>
        <v>No existe</v>
      </c>
      <c r="BK353" s="240">
        <v>0</v>
      </c>
      <c r="BL353" s="231">
        <v>45</v>
      </c>
      <c r="BM353" s="231"/>
      <c r="BN353" s="231">
        <v>5</v>
      </c>
      <c r="BO353" s="237" t="str">
        <f t="shared" si="173"/>
        <v>Alineamiento recto o con curvas tan suaves que no exigen una reducción significativa en la velocidad promedio normal de recorrido.</v>
      </c>
      <c r="BP353" s="231">
        <v>4</v>
      </c>
      <c r="BQ353" s="237" t="str">
        <f t="shared" si="174"/>
        <v>Pendientes generalmente menores del 3% pero con algunas cuestas de corta longitud de hasta el 5%.</v>
      </c>
      <c r="BR353" s="231">
        <v>5</v>
      </c>
      <c r="BS353" s="231">
        <v>0</v>
      </c>
      <c r="BT353" s="237" t="b">
        <f t="shared" si="175"/>
        <v>0</v>
      </c>
      <c r="BU353" s="231">
        <v>3</v>
      </c>
      <c r="BV353" s="237" t="str">
        <f t="shared" si="176"/>
        <v>El señalamiento es regular en cuanto a cantidad y ubicación, siendo notable la falta de algunas señales de precaución y de guía.</v>
      </c>
      <c r="BW353" s="231">
        <v>4</v>
      </c>
      <c r="BX353" s="237" t="str">
        <f t="shared" si="177"/>
        <v>La mayoría de las alcantarillas y cunetas aparentemente funcionan bien, pero existen indicaciones en algunos sitios de que el agua se estanca.</v>
      </c>
      <c r="BY353" s="231">
        <v>2</v>
      </c>
      <c r="BZ353" s="237" t="str">
        <f t="shared" si="178"/>
        <v>Superficie muy irregular o con baches extensos y frecuentes (o material suelto, en caso de superficies no pavimentadas).</v>
      </c>
      <c r="CA353" s="231">
        <v>4</v>
      </c>
      <c r="CB353" s="237" t="str">
        <f t="shared" si="179"/>
        <v>Existen huellas o corrugaciones que se derivan por debajo de la superficie de ruedo, pero que son aisladas y de poca extensión.</v>
      </c>
      <c r="CC353" s="231">
        <f t="shared" si="180"/>
        <v>0</v>
      </c>
      <c r="CD353" s="229" t="s">
        <v>866</v>
      </c>
      <c r="CE353" s="229" t="s">
        <v>277</v>
      </c>
      <c r="CF353" s="270" t="s">
        <v>867</v>
      </c>
    </row>
    <row r="354" spans="1:84" ht="69.95" customHeight="1" thickBot="1" x14ac:dyDescent="0.2">
      <c r="A354" s="217"/>
      <c r="B354" s="269">
        <v>20411</v>
      </c>
      <c r="C354" s="231">
        <v>3</v>
      </c>
      <c r="D354" s="231">
        <v>2</v>
      </c>
      <c r="E354" s="232">
        <v>6</v>
      </c>
      <c r="F354" s="231">
        <v>1</v>
      </c>
      <c r="G354" s="231">
        <v>709</v>
      </c>
      <c r="H354" s="230" t="str">
        <f t="shared" si="182"/>
        <v>Terciaria</v>
      </c>
      <c r="I354" s="230">
        <v>4</v>
      </c>
      <c r="J354" s="229" t="str">
        <f t="shared" si="159"/>
        <v>Red Básica de Accesso</v>
      </c>
      <c r="K354" s="260">
        <f t="shared" si="160"/>
        <v>1.26</v>
      </c>
      <c r="L354" s="234">
        <f>K354</f>
        <v>1.26</v>
      </c>
      <c r="M354" s="233"/>
      <c r="N354" s="233"/>
      <c r="O354" s="233"/>
      <c r="P354" s="260">
        <f t="shared" si="161"/>
        <v>0</v>
      </c>
      <c r="Q354" s="233"/>
      <c r="R354" s="233">
        <v>0.54500000000000004</v>
      </c>
      <c r="S354" s="233">
        <v>0.71499999999999997</v>
      </c>
      <c r="T354" s="260">
        <f t="shared" si="162"/>
        <v>1.26</v>
      </c>
      <c r="U354" s="233"/>
      <c r="V354" s="233"/>
      <c r="W354" s="233"/>
      <c r="X354" s="233">
        <f t="shared" si="163"/>
        <v>0</v>
      </c>
      <c r="Y354" s="233"/>
      <c r="Z354" s="233"/>
      <c r="AA354" s="233"/>
      <c r="AB354" s="233">
        <f t="shared" si="164"/>
        <v>0</v>
      </c>
      <c r="AC354" s="233">
        <f t="shared" si="165"/>
        <v>1.26</v>
      </c>
      <c r="AD354" s="233"/>
      <c r="AE354" s="233"/>
      <c r="AF354" s="233"/>
      <c r="AG354" s="233">
        <f t="shared" ref="AG354:AG385" si="183">SUM(AD354:AF354)</f>
        <v>0</v>
      </c>
      <c r="AH354" s="233"/>
      <c r="AI354" s="233"/>
      <c r="AJ354" s="233"/>
      <c r="AK354" s="233">
        <f t="shared" ref="AK354:AK385" si="184">SUM(AH354:AJ354)</f>
        <v>0</v>
      </c>
      <c r="AL354" s="233"/>
      <c r="AM354" s="233"/>
      <c r="AN354" s="233"/>
      <c r="AO354" s="233">
        <f t="shared" si="168"/>
        <v>0</v>
      </c>
      <c r="AP354" s="233"/>
      <c r="AQ354" s="233"/>
      <c r="AR354" s="233"/>
      <c r="AS354" s="339">
        <f t="shared" si="169"/>
        <v>0</v>
      </c>
      <c r="AT354" s="233"/>
      <c r="AU354" s="233"/>
      <c r="AV354" s="233"/>
      <c r="AW354" s="260">
        <f t="shared" si="170"/>
        <v>0</v>
      </c>
      <c r="AX354" s="235" t="s">
        <v>2945</v>
      </c>
      <c r="AY354" s="236" t="s">
        <v>1160</v>
      </c>
      <c r="AZ354" s="236" t="s">
        <v>2655</v>
      </c>
      <c r="BA354" s="229" t="s">
        <v>2946</v>
      </c>
      <c r="BB354" s="231">
        <v>0</v>
      </c>
      <c r="BC354" s="231">
        <v>3</v>
      </c>
      <c r="BD354" s="237" t="str">
        <f t="shared" si="171"/>
        <v>Muy Ondulado (Pendientes naturales del terreno entre 15 y 25%)</v>
      </c>
      <c r="BE354" s="231">
        <v>1</v>
      </c>
      <c r="BF354" s="237" t="str">
        <f>VLOOKUP(BE354,'Códigos 2'!$A$1:$B$12,2,FALSE)</f>
        <v xml:space="preserve"> Carpeta Asfáltica (CA)</v>
      </c>
      <c r="BG354" s="238">
        <v>2</v>
      </c>
      <c r="BH354" s="239">
        <v>5.7</v>
      </c>
      <c r="BI354" s="231">
        <v>0</v>
      </c>
      <c r="BJ354" s="231" t="str">
        <f t="shared" si="172"/>
        <v>No existe</v>
      </c>
      <c r="BK354" s="240">
        <v>0</v>
      </c>
      <c r="BL354" s="231">
        <v>40</v>
      </c>
      <c r="BM354" s="231">
        <v>4953</v>
      </c>
      <c r="BN354" s="231">
        <v>3</v>
      </c>
      <c r="BO354" s="237" t="str">
        <f t="shared" si="173"/>
        <v>Alineamiento algo sinuoso, pero con curvas cerradas que son aparentes y consistentes con las gradientes y las demás características del camino y del terreno que se atraviesa.</v>
      </c>
      <c r="BP354" s="231">
        <v>1</v>
      </c>
      <c r="BQ354" s="237" t="str">
        <f t="shared" si="174"/>
        <v xml:space="preserve">Pendientes sostenidas en exceso del 7% en casi todo el tramo. </v>
      </c>
      <c r="BR354" s="231">
        <v>1</v>
      </c>
      <c r="BS354" s="231">
        <v>0</v>
      </c>
      <c r="BT354" s="237" t="b">
        <f t="shared" ref="BT354:BT385" si="185">IF(BS354=5,"Superficie de los espaldones firme y regular, y donde se puede utilizar el ancho como fue construido originalmente.",IF(AND(BS354=4),"Superficie generalmente firme y utilizable en todo tiempo, pero con algunos tramos cortos en que el ancho inicial ha sido reducido por erosión u otras causas.",IF(AND(BS354=3),"Superficie erosionada o con baches profundos sobre una buena parte de la subsección, de manera que se inhibe el uso de los espaldones en la debida forma en esa parte.",IF(AND(BS354=2),"Superficie erosionada o con baches profundos, o el ancho transitable de los espaldones reducido sustancialmente, en casi toda la subsección.",IF(AND(BS354=1),"Se encuentra un desnivel peligroso entre el borde del pavimento y el espaldón, o la superficie está muy erosionada, con baches profundos o material suelto, o el ancho muy reducido del original.")))))</f>
        <v>0</v>
      </c>
      <c r="BU354" s="231">
        <v>3</v>
      </c>
      <c r="BV354" s="237" t="str">
        <f t="shared" si="176"/>
        <v>El señalamiento es regular en cuanto a cantidad y ubicación, siendo notable la falta de algunas señales de precaución y de guía.</v>
      </c>
      <c r="BW354" s="231">
        <v>4</v>
      </c>
      <c r="BX354" s="237" t="str">
        <f t="shared" si="177"/>
        <v>La mayoría de las alcantarillas y cunetas aparentemente funcionan bien, pero existen indicaciones en algunos sitios de que el agua se estanca.</v>
      </c>
      <c r="BY354" s="231">
        <v>2</v>
      </c>
      <c r="BZ354" s="237" t="str">
        <f t="shared" si="178"/>
        <v>Superficie muy irregular o con baches extensos y frecuentes (o material suelto, en caso de superficies no pavimentadas).</v>
      </c>
      <c r="CA354" s="231">
        <v>4</v>
      </c>
      <c r="CB354" s="237" t="str">
        <f t="shared" si="179"/>
        <v>Existen huellas o corrugaciones que se derivan por debajo de la superficie de ruedo, pero que son aisladas y de poca extensión.</v>
      </c>
      <c r="CC354" s="231">
        <f t="shared" si="180"/>
        <v>2.2778846999999995</v>
      </c>
      <c r="CD354" s="229"/>
      <c r="CE354" s="229"/>
      <c r="CF354" s="270" t="s">
        <v>2947</v>
      </c>
    </row>
    <row r="355" spans="1:84" ht="69.95" customHeight="1" thickBot="1" x14ac:dyDescent="0.2">
      <c r="A355" s="217"/>
      <c r="B355" s="269">
        <v>20412</v>
      </c>
      <c r="C355" s="231">
        <v>3</v>
      </c>
      <c r="D355" s="231">
        <v>2</v>
      </c>
      <c r="E355" s="232">
        <v>6</v>
      </c>
      <c r="F355" s="231">
        <v>4</v>
      </c>
      <c r="G355" s="231">
        <v>709</v>
      </c>
      <c r="H355" s="230" t="str">
        <f t="shared" si="182"/>
        <v>Terciaria</v>
      </c>
      <c r="I355" s="230">
        <v>4</v>
      </c>
      <c r="J355" s="229" t="str">
        <f t="shared" si="159"/>
        <v>Red Básica de Accesso</v>
      </c>
      <c r="K355" s="260">
        <f t="shared" si="160"/>
        <v>5.08</v>
      </c>
      <c r="L355" s="234">
        <f>L354+K355</f>
        <v>6.34</v>
      </c>
      <c r="M355" s="233"/>
      <c r="N355" s="233"/>
      <c r="O355" s="233"/>
      <c r="P355" s="260">
        <f t="shared" si="161"/>
        <v>0</v>
      </c>
      <c r="Q355" s="233"/>
      <c r="R355" s="233"/>
      <c r="S355" s="233"/>
      <c r="T355" s="260">
        <f t="shared" si="162"/>
        <v>0</v>
      </c>
      <c r="U355" s="233"/>
      <c r="V355" s="233">
        <v>1.9550000000000001</v>
      </c>
      <c r="W355" s="233">
        <v>3.125</v>
      </c>
      <c r="X355" s="233">
        <f t="shared" si="163"/>
        <v>5.08</v>
      </c>
      <c r="Y355" s="233"/>
      <c r="Z355" s="233"/>
      <c r="AA355" s="233"/>
      <c r="AB355" s="233">
        <f t="shared" si="164"/>
        <v>0</v>
      </c>
      <c r="AC355" s="233">
        <f t="shared" si="165"/>
        <v>5.08</v>
      </c>
      <c r="AD355" s="233"/>
      <c r="AE355" s="233"/>
      <c r="AF355" s="233"/>
      <c r="AG355" s="233">
        <f t="shared" si="183"/>
        <v>0</v>
      </c>
      <c r="AH355" s="233"/>
      <c r="AI355" s="233"/>
      <c r="AJ355" s="233"/>
      <c r="AK355" s="233">
        <f t="shared" si="184"/>
        <v>0</v>
      </c>
      <c r="AL355" s="233"/>
      <c r="AM355" s="233"/>
      <c r="AN355" s="233"/>
      <c r="AO355" s="233">
        <f t="shared" si="168"/>
        <v>0</v>
      </c>
      <c r="AP355" s="233"/>
      <c r="AQ355" s="233"/>
      <c r="AR355" s="233"/>
      <c r="AS355" s="339">
        <f t="shared" si="169"/>
        <v>0</v>
      </c>
      <c r="AT355" s="233"/>
      <c r="AU355" s="233"/>
      <c r="AV355" s="233"/>
      <c r="AW355" s="260">
        <f t="shared" si="170"/>
        <v>0</v>
      </c>
      <c r="AX355" s="235" t="s">
        <v>2948</v>
      </c>
      <c r="AY355" s="236" t="s">
        <v>1160</v>
      </c>
      <c r="AZ355" s="236" t="s">
        <v>2655</v>
      </c>
      <c r="BA355" s="229" t="s">
        <v>1224</v>
      </c>
      <c r="BB355" s="231">
        <v>0</v>
      </c>
      <c r="BC355" s="231">
        <v>3</v>
      </c>
      <c r="BD355" s="237" t="str">
        <f t="shared" si="171"/>
        <v>Muy Ondulado (Pendientes naturales del terreno entre 15 y 25%)</v>
      </c>
      <c r="BE355" s="231">
        <v>2</v>
      </c>
      <c r="BF355" s="237" t="str">
        <f>VLOOKUP(BE355,'Códigos 2'!$A$1:$B$12,2,FALSE)</f>
        <v xml:space="preserve">Tratamiento superficial múltiple (TSM) </v>
      </c>
      <c r="BG355" s="238">
        <v>2</v>
      </c>
      <c r="BH355" s="239">
        <v>5.5</v>
      </c>
      <c r="BI355" s="231">
        <v>0</v>
      </c>
      <c r="BJ355" s="231" t="str">
        <f t="shared" si="172"/>
        <v>No existe</v>
      </c>
      <c r="BK355" s="240">
        <v>0</v>
      </c>
      <c r="BL355" s="231">
        <v>40</v>
      </c>
      <c r="BM355" s="231">
        <v>1120</v>
      </c>
      <c r="BN355" s="231">
        <v>3</v>
      </c>
      <c r="BO355" s="237" t="str">
        <f t="shared" si="173"/>
        <v>Alineamiento algo sinuoso, pero con curvas cerradas que son aparentes y consistentes con las gradientes y las demás características del camino y del terreno que se atraviesa.</v>
      </c>
      <c r="BP355" s="231">
        <v>1</v>
      </c>
      <c r="BQ355" s="237" t="str">
        <f t="shared" si="174"/>
        <v xml:space="preserve">Pendientes sostenidas en exceso del 7% en casi todo el tramo. </v>
      </c>
      <c r="BR355" s="231">
        <v>1</v>
      </c>
      <c r="BS355" s="231">
        <v>0</v>
      </c>
      <c r="BT355" s="237" t="b">
        <f t="shared" si="185"/>
        <v>0</v>
      </c>
      <c r="BU355" s="231">
        <v>3</v>
      </c>
      <c r="BV355" s="237" t="str">
        <f t="shared" si="176"/>
        <v>El señalamiento es regular en cuanto a cantidad y ubicación, siendo notable la falta de algunas señales de precaución y de guía.</v>
      </c>
      <c r="BW355" s="231">
        <v>3</v>
      </c>
      <c r="BX355" s="237" t="str">
        <f t="shared" si="177"/>
        <v>Parece que algunas alcantarillas o cunetas no tienen capacidad hidráulica suficiente, por la erosión o socavación aparente.</v>
      </c>
      <c r="BY355" s="231">
        <v>2</v>
      </c>
      <c r="BZ355" s="237" t="str">
        <f t="shared" si="178"/>
        <v>Superficie muy irregular o con baches extensos y frecuentes (o material suelto, en caso de superficies no pavimentadas).</v>
      </c>
      <c r="CA355" s="231">
        <v>4</v>
      </c>
      <c r="CB355" s="237" t="str">
        <f t="shared" si="179"/>
        <v>Existen huellas o corrugaciones que se derivan por debajo de la superficie de ruedo, pero que son aisladas y de poca extensión.</v>
      </c>
      <c r="CC355" s="231">
        <f t="shared" si="180"/>
        <v>2.0767040000000003</v>
      </c>
      <c r="CD355" s="229"/>
      <c r="CE355" s="229"/>
      <c r="CF355" s="270" t="s">
        <v>2949</v>
      </c>
    </row>
    <row r="356" spans="1:84" ht="69.95" customHeight="1" thickBot="1" x14ac:dyDescent="0.2">
      <c r="A356" s="217"/>
      <c r="B356" s="269">
        <v>20413</v>
      </c>
      <c r="C356" s="231">
        <v>3</v>
      </c>
      <c r="D356" s="231">
        <v>2</v>
      </c>
      <c r="E356" s="232">
        <v>6</v>
      </c>
      <c r="F356" s="231">
        <v>4</v>
      </c>
      <c r="G356" s="231">
        <v>709</v>
      </c>
      <c r="H356" s="230" t="str">
        <f t="shared" si="182"/>
        <v>Terciaria</v>
      </c>
      <c r="I356" s="230">
        <v>4</v>
      </c>
      <c r="J356" s="229" t="str">
        <f t="shared" si="159"/>
        <v>Red Básica de Accesso</v>
      </c>
      <c r="K356" s="260">
        <f t="shared" si="160"/>
        <v>1.25</v>
      </c>
      <c r="L356" s="234">
        <f>L355+K356</f>
        <v>7.59</v>
      </c>
      <c r="M356" s="233"/>
      <c r="N356" s="233"/>
      <c r="O356" s="233"/>
      <c r="P356" s="260">
        <f t="shared" si="161"/>
        <v>0</v>
      </c>
      <c r="Q356" s="233"/>
      <c r="R356" s="233"/>
      <c r="S356" s="233"/>
      <c r="T356" s="260">
        <f t="shared" si="162"/>
        <v>0</v>
      </c>
      <c r="U356" s="233"/>
      <c r="V356" s="233"/>
      <c r="W356" s="233">
        <v>0.34</v>
      </c>
      <c r="X356" s="233">
        <f t="shared" si="163"/>
        <v>0.34</v>
      </c>
      <c r="Y356" s="233"/>
      <c r="Z356" s="233"/>
      <c r="AA356" s="233"/>
      <c r="AB356" s="233">
        <f t="shared" si="164"/>
        <v>0</v>
      </c>
      <c r="AC356" s="233">
        <f t="shared" si="165"/>
        <v>0.34</v>
      </c>
      <c r="AD356" s="233"/>
      <c r="AE356" s="233">
        <v>0.62</v>
      </c>
      <c r="AF356" s="233">
        <v>0.28999999999999998</v>
      </c>
      <c r="AG356" s="233">
        <f t="shared" si="183"/>
        <v>0.90999999999999992</v>
      </c>
      <c r="AH356" s="233"/>
      <c r="AI356" s="233"/>
      <c r="AJ356" s="233"/>
      <c r="AK356" s="233">
        <f t="shared" si="184"/>
        <v>0</v>
      </c>
      <c r="AL356" s="233"/>
      <c r="AM356" s="233"/>
      <c r="AN356" s="233"/>
      <c r="AO356" s="233">
        <f t="shared" si="168"/>
        <v>0</v>
      </c>
      <c r="AP356" s="233"/>
      <c r="AQ356" s="233"/>
      <c r="AR356" s="233"/>
      <c r="AS356" s="339">
        <f t="shared" si="169"/>
        <v>0</v>
      </c>
      <c r="AT356" s="233"/>
      <c r="AU356" s="233"/>
      <c r="AV356" s="233"/>
      <c r="AW356" s="260">
        <f t="shared" si="170"/>
        <v>0</v>
      </c>
      <c r="AX356" s="235" t="s">
        <v>2950</v>
      </c>
      <c r="AY356" s="236" t="s">
        <v>1160</v>
      </c>
      <c r="AZ356" s="236" t="s">
        <v>2655</v>
      </c>
      <c r="BA356" s="229" t="s">
        <v>2951</v>
      </c>
      <c r="BB356" s="231">
        <v>0</v>
      </c>
      <c r="BC356" s="231">
        <v>3</v>
      </c>
      <c r="BD356" s="237" t="str">
        <f t="shared" si="171"/>
        <v>Muy Ondulado (Pendientes naturales del terreno entre 15 y 25%)</v>
      </c>
      <c r="BE356" s="231">
        <v>4</v>
      </c>
      <c r="BF356" s="237" t="str">
        <f>VLOOKUP(BE356,'Códigos 2'!$A$1:$B$12,2,FALSE)</f>
        <v>Lastre o grava</v>
      </c>
      <c r="BG356" s="238">
        <v>2</v>
      </c>
      <c r="BH356" s="239">
        <v>5</v>
      </c>
      <c r="BI356" s="231">
        <v>0</v>
      </c>
      <c r="BJ356" s="231" t="str">
        <f t="shared" si="172"/>
        <v>No existe</v>
      </c>
      <c r="BK356" s="240">
        <v>0</v>
      </c>
      <c r="BL356" s="231">
        <v>30</v>
      </c>
      <c r="BM356" s="231"/>
      <c r="BN356" s="231">
        <v>3</v>
      </c>
      <c r="BO356" s="237" t="str">
        <f t="shared" si="173"/>
        <v>Alineamiento algo sinuoso, pero con curvas cerradas que son aparentes y consistentes con las gradientes y las demás características del camino y del terreno que se atraviesa.</v>
      </c>
      <c r="BP356" s="231">
        <v>2</v>
      </c>
      <c r="BQ356" s="237" t="str">
        <f t="shared" si="174"/>
        <v>Pendientes sostenidas entre 5 y 8% sobre una buena parte del tramo, condición que afecta en forma marcada la velocidad de recorrido y, cuando hay bastante tránsito, provoca frecuentes colas de vehículos detrás de los vehículos pesados.</v>
      </c>
      <c r="BR356" s="231">
        <v>1</v>
      </c>
      <c r="BS356" s="231">
        <v>0</v>
      </c>
      <c r="BT356" s="237" t="b">
        <f t="shared" si="185"/>
        <v>0</v>
      </c>
      <c r="BU356" s="231">
        <v>1</v>
      </c>
      <c r="BV356" s="237" t="str">
        <f t="shared" si="176"/>
        <v>No existen señales o son tan inadecuadas, que no proveen información útil al conductor.</v>
      </c>
      <c r="BW356" s="231">
        <v>4</v>
      </c>
      <c r="BX356" s="237" t="str">
        <f t="shared" si="177"/>
        <v>La mayoría de las alcantarillas y cunetas aparentemente funcionan bien, pero existen indicaciones en algunos sitios de que el agua se estanca.</v>
      </c>
      <c r="BY356" s="231">
        <v>3</v>
      </c>
      <c r="BZ356" s="237" t="str">
        <f t="shared" si="178"/>
        <v>Superficie con frecuentes baches o irregularidades .</v>
      </c>
      <c r="CA356" s="231">
        <v>4</v>
      </c>
      <c r="CB356" s="237" t="str">
        <f t="shared" si="179"/>
        <v>Existen huellas o corrugaciones que se derivan por debajo de la superficie de ruedo, pero que son aisladas y de poca extensión.</v>
      </c>
      <c r="CC356" s="231">
        <f t="shared" si="180"/>
        <v>0</v>
      </c>
      <c r="CD356" s="229"/>
      <c r="CE356" s="229"/>
      <c r="CF356" s="270"/>
    </row>
    <row r="357" spans="1:84" ht="69.95" customHeight="1" thickBot="1" x14ac:dyDescent="0.2">
      <c r="A357" s="217"/>
      <c r="B357" s="269">
        <v>20414</v>
      </c>
      <c r="C357" s="231">
        <v>3</v>
      </c>
      <c r="D357" s="231">
        <v>2</v>
      </c>
      <c r="E357" s="232">
        <v>6</v>
      </c>
      <c r="F357" s="231"/>
      <c r="G357" s="231">
        <v>709</v>
      </c>
      <c r="H357" s="230" t="str">
        <f t="shared" si="182"/>
        <v>Terciaria</v>
      </c>
      <c r="I357" s="230">
        <v>4</v>
      </c>
      <c r="J357" s="229" t="str">
        <f t="shared" si="159"/>
        <v>Red Básica de Accesso</v>
      </c>
      <c r="K357" s="260">
        <f t="shared" si="160"/>
        <v>2.85</v>
      </c>
      <c r="L357" s="234">
        <f>L356+K357</f>
        <v>10.44</v>
      </c>
      <c r="M357" s="233"/>
      <c r="N357" s="233"/>
      <c r="O357" s="233"/>
      <c r="P357" s="260">
        <f t="shared" si="161"/>
        <v>0</v>
      </c>
      <c r="Q357" s="233"/>
      <c r="R357" s="233"/>
      <c r="S357" s="233"/>
      <c r="T357" s="260">
        <f t="shared" si="162"/>
        <v>0</v>
      </c>
      <c r="U357" s="233"/>
      <c r="V357" s="233"/>
      <c r="W357" s="233"/>
      <c r="X357" s="233">
        <f t="shared" si="163"/>
        <v>0</v>
      </c>
      <c r="Y357" s="233"/>
      <c r="Z357" s="233"/>
      <c r="AA357" s="233"/>
      <c r="AB357" s="233">
        <f t="shared" si="164"/>
        <v>0</v>
      </c>
      <c r="AC357" s="233">
        <f t="shared" si="165"/>
        <v>0</v>
      </c>
      <c r="AD357" s="233"/>
      <c r="AE357" s="233"/>
      <c r="AF357" s="233">
        <v>2.85</v>
      </c>
      <c r="AG357" s="233">
        <f t="shared" si="183"/>
        <v>2.85</v>
      </c>
      <c r="AH357" s="233"/>
      <c r="AI357" s="233"/>
      <c r="AJ357" s="233"/>
      <c r="AK357" s="233">
        <f t="shared" si="184"/>
        <v>0</v>
      </c>
      <c r="AL357" s="233"/>
      <c r="AM357" s="233"/>
      <c r="AN357" s="233"/>
      <c r="AO357" s="233">
        <f t="shared" si="168"/>
        <v>0</v>
      </c>
      <c r="AP357" s="233"/>
      <c r="AQ357" s="233"/>
      <c r="AR357" s="233"/>
      <c r="AS357" s="339">
        <f t="shared" si="169"/>
        <v>0</v>
      </c>
      <c r="AT357" s="233"/>
      <c r="AU357" s="233"/>
      <c r="AV357" s="233"/>
      <c r="AW357" s="260">
        <f t="shared" si="170"/>
        <v>0</v>
      </c>
      <c r="AX357" s="235" t="s">
        <v>2952</v>
      </c>
      <c r="AY357" s="236" t="s">
        <v>1160</v>
      </c>
      <c r="AZ357" s="236" t="s">
        <v>2655</v>
      </c>
      <c r="BA357" s="229" t="s">
        <v>2396</v>
      </c>
      <c r="BB357" s="231">
        <v>0</v>
      </c>
      <c r="BC357" s="231">
        <v>3</v>
      </c>
      <c r="BD357" s="237" t="str">
        <f t="shared" si="171"/>
        <v>Muy Ondulado (Pendientes naturales del terreno entre 15 y 25%)</v>
      </c>
      <c r="BE357" s="231">
        <v>4</v>
      </c>
      <c r="BF357" s="237" t="str">
        <f>VLOOKUP(BE357,'Códigos 2'!$A$1:$B$12,2,FALSE)</f>
        <v>Lastre o grava</v>
      </c>
      <c r="BG357" s="238">
        <v>2</v>
      </c>
      <c r="BH357" s="239">
        <v>5</v>
      </c>
      <c r="BI357" s="231">
        <v>0</v>
      </c>
      <c r="BJ357" s="231" t="str">
        <f t="shared" si="172"/>
        <v>No existe</v>
      </c>
      <c r="BK357" s="240">
        <v>0</v>
      </c>
      <c r="BL357" s="231">
        <v>30</v>
      </c>
      <c r="BM357" s="231"/>
      <c r="BN357" s="231">
        <v>3</v>
      </c>
      <c r="BO357" s="237" t="str">
        <f t="shared" si="173"/>
        <v>Alineamiento algo sinuoso, pero con curvas cerradas que son aparentes y consistentes con las gradientes y las demás características del camino y del terreno que se atraviesa.</v>
      </c>
      <c r="BP357" s="231">
        <v>3</v>
      </c>
      <c r="BQ357" s="237" t="str">
        <f t="shared" si="174"/>
        <v>Pendientes generalmente entre 3 y 6%, pero con una rasante ondulada y, consecuentemente, con tramos cortos de subida fuerte.</v>
      </c>
      <c r="BR357" s="231">
        <v>1</v>
      </c>
      <c r="BS357" s="231">
        <v>0</v>
      </c>
      <c r="BT357" s="237" t="b">
        <f t="shared" si="185"/>
        <v>0</v>
      </c>
      <c r="BU357" s="231">
        <v>2</v>
      </c>
      <c r="BV357" s="237" t="str">
        <f t="shared" si="176"/>
        <v>Existen muy pocas señales</v>
      </c>
      <c r="BW357" s="231">
        <v>4</v>
      </c>
      <c r="BX357" s="237" t="str">
        <f t="shared" si="177"/>
        <v>La mayoría de las alcantarillas y cunetas aparentemente funcionan bien, pero existen indicaciones en algunos sitios de que el agua se estanca.</v>
      </c>
      <c r="BY357" s="231">
        <v>2</v>
      </c>
      <c r="BZ357" s="237" t="str">
        <f t="shared" si="178"/>
        <v>Superficie muy irregular o con baches extensos y frecuentes (o material suelto, en caso de superficies no pavimentadas).</v>
      </c>
      <c r="CA357" s="231">
        <v>4</v>
      </c>
      <c r="CB357" s="237" t="str">
        <f t="shared" si="179"/>
        <v>Existen huellas o corrugaciones que se derivan por debajo de la superficie de ruedo, pero que son aisladas y de poca extensión.</v>
      </c>
      <c r="CC357" s="231">
        <f t="shared" si="180"/>
        <v>0</v>
      </c>
      <c r="CD357" s="229"/>
      <c r="CE357" s="229"/>
      <c r="CF357" s="270"/>
    </row>
    <row r="358" spans="1:84" ht="69.95" customHeight="1" thickBot="1" x14ac:dyDescent="0.2">
      <c r="A358" s="217"/>
      <c r="B358" s="269">
        <v>20421</v>
      </c>
      <c r="C358" s="231">
        <v>3</v>
      </c>
      <c r="D358" s="231">
        <v>2</v>
      </c>
      <c r="E358" s="232">
        <v>3</v>
      </c>
      <c r="F358" s="231">
        <v>7</v>
      </c>
      <c r="G358" s="231">
        <v>154</v>
      </c>
      <c r="H358" s="230" t="str">
        <f t="shared" si="182"/>
        <v>Secundaria</v>
      </c>
      <c r="I358" s="230">
        <v>2</v>
      </c>
      <c r="J358" s="229" t="str">
        <f t="shared" si="159"/>
        <v>Distribuidores Regionales</v>
      </c>
      <c r="K358" s="260">
        <f t="shared" si="160"/>
        <v>2.06</v>
      </c>
      <c r="L358" s="234">
        <f>K358</f>
        <v>2.06</v>
      </c>
      <c r="M358" s="233"/>
      <c r="N358" s="233"/>
      <c r="O358" s="233"/>
      <c r="P358" s="260">
        <f t="shared" si="161"/>
        <v>0</v>
      </c>
      <c r="Q358" s="233">
        <v>2.06</v>
      </c>
      <c r="R358" s="233"/>
      <c r="S358" s="233"/>
      <c r="T358" s="260">
        <f t="shared" si="162"/>
        <v>2.06</v>
      </c>
      <c r="U358" s="233"/>
      <c r="V358" s="233"/>
      <c r="W358" s="233"/>
      <c r="X358" s="233">
        <f t="shared" si="163"/>
        <v>0</v>
      </c>
      <c r="Y358" s="233"/>
      <c r="Z358" s="233"/>
      <c r="AA358" s="233"/>
      <c r="AB358" s="233">
        <f t="shared" si="164"/>
        <v>0</v>
      </c>
      <c r="AC358" s="233">
        <f t="shared" si="165"/>
        <v>2.06</v>
      </c>
      <c r="AD358" s="233"/>
      <c r="AE358" s="233"/>
      <c r="AF358" s="233"/>
      <c r="AG358" s="233">
        <f t="shared" si="183"/>
        <v>0</v>
      </c>
      <c r="AH358" s="233"/>
      <c r="AI358" s="233"/>
      <c r="AJ358" s="233"/>
      <c r="AK358" s="233">
        <f t="shared" si="184"/>
        <v>0</v>
      </c>
      <c r="AL358" s="233"/>
      <c r="AM358" s="233"/>
      <c r="AN358" s="233"/>
      <c r="AO358" s="233">
        <f t="shared" si="168"/>
        <v>0</v>
      </c>
      <c r="AP358" s="233"/>
      <c r="AQ358" s="233"/>
      <c r="AR358" s="233"/>
      <c r="AS358" s="339">
        <f t="shared" si="169"/>
        <v>0</v>
      </c>
      <c r="AT358" s="233"/>
      <c r="AU358" s="233"/>
      <c r="AV358" s="233"/>
      <c r="AW358" s="260">
        <f t="shared" si="170"/>
        <v>0</v>
      </c>
      <c r="AX358" s="235" t="s">
        <v>1460</v>
      </c>
      <c r="AY358" s="236" t="s">
        <v>487</v>
      </c>
      <c r="AZ358" s="236" t="s">
        <v>1157</v>
      </c>
      <c r="BA358" s="229">
        <v>22.7</v>
      </c>
      <c r="BB358" s="231">
        <v>0</v>
      </c>
      <c r="BC358" s="231">
        <v>2</v>
      </c>
      <c r="BD358" s="237" t="str">
        <f t="shared" si="171"/>
        <v>Algo Ondulado (Pendientes naturales del terreno entre 6 y 14%)</v>
      </c>
      <c r="BE358" s="231">
        <v>1</v>
      </c>
      <c r="BF358" s="237" t="str">
        <f>VLOOKUP(BE358,'Códigos 2'!$A$1:$B$12,2,FALSE)</f>
        <v xml:space="preserve"> Carpeta Asfáltica (CA)</v>
      </c>
      <c r="BG358" s="238">
        <v>2</v>
      </c>
      <c r="BH358" s="239">
        <v>7.4</v>
      </c>
      <c r="BI358" s="231">
        <v>1</v>
      </c>
      <c r="BJ358" s="231" t="str">
        <f t="shared" si="172"/>
        <v>Pavimentado</v>
      </c>
      <c r="BK358" s="240">
        <v>0.7</v>
      </c>
      <c r="BL358" s="231">
        <v>65</v>
      </c>
      <c r="BM358" s="231"/>
      <c r="BN358" s="231">
        <v>4</v>
      </c>
      <c r="BO358" s="237" t="str">
        <f t="shared" si="173"/>
        <v>Alineamiento con algunas curvas que exigen una reducción significativa en la velocidad promedio de circulación.</v>
      </c>
      <c r="BP358" s="231">
        <v>3</v>
      </c>
      <c r="BQ358" s="237" t="str">
        <f t="shared" si="174"/>
        <v>Pendientes generalmente entre 3 y 6%, pero con una rasante ondulada y, consecuentemente, con tramos cortos de subida fuerte.</v>
      </c>
      <c r="BR358" s="231">
        <v>3</v>
      </c>
      <c r="BS358" s="231">
        <v>5</v>
      </c>
      <c r="BT358" s="237" t="str">
        <f t="shared" si="185"/>
        <v>Superficie de los espaldones firme y regular, y donde se puede utilizar el ancho como fue construido originalmente.</v>
      </c>
      <c r="BU358" s="231">
        <v>4</v>
      </c>
      <c r="BV358" s="237" t="str">
        <f t="shared" si="176"/>
        <v>El señalamiento es bastante completo, faltando solamente algunas señales de guía para los usuarios que no conocen la ruta.</v>
      </c>
      <c r="BW358" s="231">
        <v>5</v>
      </c>
      <c r="BX358" s="237" t="str">
        <f t="shared" si="177"/>
        <v>Todas las alcantarillas y cunetas están bastante limpias y funcionan debidamente.</v>
      </c>
      <c r="BY358" s="231">
        <v>4</v>
      </c>
      <c r="BZ358" s="237" t="str">
        <f t="shared" si="178"/>
        <v>Superficie generalmente lisa, pero con unas pequeñas corrugaciones u otras irregularidades aisladas, o con baches pequeños superficiales.</v>
      </c>
      <c r="CA358" s="231">
        <v>5</v>
      </c>
      <c r="CB358" s="237" t="str">
        <f t="shared" si="179"/>
        <v>No existen evidencias de fallas en la estructura del pavimento, con la posible excepción de algunas en la superficie de ruedo.</v>
      </c>
      <c r="CC358" s="231">
        <f t="shared" si="180"/>
        <v>0</v>
      </c>
      <c r="CD358" s="229" t="s">
        <v>1461</v>
      </c>
      <c r="CE358" s="229" t="s">
        <v>202</v>
      </c>
      <c r="CF358" s="270" t="s">
        <v>1462</v>
      </c>
    </row>
    <row r="359" spans="1:84" ht="69.95" customHeight="1" thickBot="1" x14ac:dyDescent="0.2">
      <c r="A359" s="217"/>
      <c r="B359" s="269">
        <v>20422</v>
      </c>
      <c r="C359" s="231">
        <v>3</v>
      </c>
      <c r="D359" s="231">
        <v>2</v>
      </c>
      <c r="E359" s="232">
        <v>3</v>
      </c>
      <c r="F359" s="231">
        <v>7</v>
      </c>
      <c r="G359" s="231">
        <v>154</v>
      </c>
      <c r="H359" s="230" t="str">
        <f t="shared" si="182"/>
        <v>Secundaria</v>
      </c>
      <c r="I359" s="230">
        <v>2</v>
      </c>
      <c r="J359" s="229" t="str">
        <f t="shared" si="159"/>
        <v>Distribuidores Regionales</v>
      </c>
      <c r="K359" s="260">
        <f t="shared" si="160"/>
        <v>7.1099999999999994</v>
      </c>
      <c r="L359" s="234">
        <f>L358+K359</f>
        <v>9.17</v>
      </c>
      <c r="M359" s="233"/>
      <c r="N359" s="233"/>
      <c r="O359" s="233"/>
      <c r="P359" s="260">
        <f t="shared" si="161"/>
        <v>0</v>
      </c>
      <c r="Q359" s="233">
        <v>2.8849999999999998</v>
      </c>
      <c r="R359" s="233">
        <v>0.53500000000000003</v>
      </c>
      <c r="S359" s="233">
        <v>3.69</v>
      </c>
      <c r="T359" s="260">
        <f t="shared" si="162"/>
        <v>7.1099999999999994</v>
      </c>
      <c r="U359" s="233"/>
      <c r="V359" s="233"/>
      <c r="W359" s="233"/>
      <c r="X359" s="233">
        <f t="shared" si="163"/>
        <v>0</v>
      </c>
      <c r="Y359" s="233"/>
      <c r="Z359" s="233"/>
      <c r="AA359" s="233"/>
      <c r="AB359" s="233">
        <f t="shared" si="164"/>
        <v>0</v>
      </c>
      <c r="AC359" s="233">
        <f t="shared" si="165"/>
        <v>7.1099999999999994</v>
      </c>
      <c r="AD359" s="233"/>
      <c r="AE359" s="233"/>
      <c r="AF359" s="233"/>
      <c r="AG359" s="233">
        <f t="shared" si="183"/>
        <v>0</v>
      </c>
      <c r="AH359" s="233"/>
      <c r="AI359" s="233"/>
      <c r="AJ359" s="233"/>
      <c r="AK359" s="233">
        <f t="shared" si="184"/>
        <v>0</v>
      </c>
      <c r="AL359" s="233"/>
      <c r="AM359" s="233"/>
      <c r="AN359" s="233"/>
      <c r="AO359" s="233">
        <f t="shared" si="168"/>
        <v>0</v>
      </c>
      <c r="AP359" s="233"/>
      <c r="AQ359" s="233"/>
      <c r="AR359" s="233"/>
      <c r="AS359" s="339">
        <f t="shared" si="169"/>
        <v>0</v>
      </c>
      <c r="AT359" s="233"/>
      <c r="AU359" s="233"/>
      <c r="AV359" s="233"/>
      <c r="AW359" s="260">
        <f t="shared" si="170"/>
        <v>0</v>
      </c>
      <c r="AX359" s="235" t="s">
        <v>1463</v>
      </c>
      <c r="AY359" s="236" t="s">
        <v>487</v>
      </c>
      <c r="AZ359" s="236" t="s">
        <v>1157</v>
      </c>
      <c r="BA359" s="229" t="s">
        <v>1345</v>
      </c>
      <c r="BB359" s="231">
        <v>0</v>
      </c>
      <c r="BC359" s="231">
        <v>3</v>
      </c>
      <c r="BD359" s="237" t="str">
        <f t="shared" si="171"/>
        <v>Muy Ondulado (Pendientes naturales del terreno entre 15 y 25%)</v>
      </c>
      <c r="BE359" s="231">
        <v>1</v>
      </c>
      <c r="BF359" s="237" t="str">
        <f>VLOOKUP(BE359,'Códigos 2'!$A$1:$B$12,2,FALSE)</f>
        <v xml:space="preserve"> Carpeta Asfáltica (CA)</v>
      </c>
      <c r="BG359" s="238">
        <v>2</v>
      </c>
      <c r="BH359" s="239">
        <v>7.4</v>
      </c>
      <c r="BI359" s="231">
        <v>1</v>
      </c>
      <c r="BJ359" s="231" t="str">
        <f t="shared" si="172"/>
        <v>Pavimentado</v>
      </c>
      <c r="BK359" s="240">
        <v>0.8</v>
      </c>
      <c r="BL359" s="231">
        <v>65</v>
      </c>
      <c r="BM359" s="231"/>
      <c r="BN359" s="231">
        <v>4</v>
      </c>
      <c r="BO359" s="237" t="str">
        <f t="shared" si="173"/>
        <v>Alineamiento con algunas curvas que exigen una reducción significativa en la velocidad promedio de circulación.</v>
      </c>
      <c r="BP359" s="231">
        <v>2</v>
      </c>
      <c r="BQ359" s="237" t="str">
        <f t="shared" si="174"/>
        <v>Pendientes sostenidas entre 5 y 8% sobre una buena parte del tramo, condición que afecta en forma marcada la velocidad de recorrido y, cuando hay bastante tránsito, provoca frecuentes colas de vehículos detrás de los vehículos pesados.</v>
      </c>
      <c r="BR359" s="231">
        <v>2</v>
      </c>
      <c r="BS359" s="231">
        <v>4</v>
      </c>
      <c r="BT359" s="237" t="str">
        <f t="shared" si="185"/>
        <v>Superficie generalmente firme y utilizable en todo tiempo, pero con algunos tramos cortos en que el ancho inicial ha sido reducido por erosión u otras causas.</v>
      </c>
      <c r="BU359" s="231">
        <v>4</v>
      </c>
      <c r="BV359" s="237" t="str">
        <f t="shared" si="176"/>
        <v>El señalamiento es bastante completo, faltando solamente algunas señales de guía para los usuarios que no conocen la ruta.</v>
      </c>
      <c r="BW359" s="231">
        <v>5</v>
      </c>
      <c r="BX359" s="237" t="str">
        <f t="shared" si="177"/>
        <v>Todas las alcantarillas y cunetas están bastante limpias y funcionan debidamente.</v>
      </c>
      <c r="BY359" s="231">
        <v>2</v>
      </c>
      <c r="BZ359" s="237" t="str">
        <f t="shared" si="178"/>
        <v>Superficie muy irregular o con baches extensos y frecuentes (o material suelto, en caso de superficies no pavimentadas).</v>
      </c>
      <c r="CA359" s="231">
        <v>5</v>
      </c>
      <c r="CB359" s="237" t="str">
        <f t="shared" si="179"/>
        <v>No existen evidencias de fallas en la estructura del pavimento, con la posible excepción de algunas en la superficie de ruedo.</v>
      </c>
      <c r="CC359" s="231">
        <f t="shared" si="180"/>
        <v>0</v>
      </c>
      <c r="CD359" s="229" t="s">
        <v>1464</v>
      </c>
      <c r="CE359" s="229" t="s">
        <v>202</v>
      </c>
      <c r="CF359" s="270" t="s">
        <v>1465</v>
      </c>
    </row>
    <row r="360" spans="1:84" ht="69.95" customHeight="1" thickBot="1" x14ac:dyDescent="0.2">
      <c r="A360" s="217"/>
      <c r="B360" s="269">
        <v>20431</v>
      </c>
      <c r="C360" s="231">
        <v>3</v>
      </c>
      <c r="D360" s="231">
        <v>2</v>
      </c>
      <c r="E360" s="232">
        <v>7</v>
      </c>
      <c r="F360" s="231">
        <v>0</v>
      </c>
      <c r="G360" s="231">
        <v>714</v>
      </c>
      <c r="H360" s="230" t="s">
        <v>2476</v>
      </c>
      <c r="I360" s="230">
        <v>4</v>
      </c>
      <c r="J360" s="229" t="str">
        <f t="shared" si="159"/>
        <v>Red Básica de Accesso</v>
      </c>
      <c r="K360" s="260">
        <f t="shared" si="160"/>
        <v>2.34</v>
      </c>
      <c r="L360" s="234">
        <f>K360</f>
        <v>2.34</v>
      </c>
      <c r="M360" s="233"/>
      <c r="N360" s="233"/>
      <c r="O360" s="233"/>
      <c r="P360" s="260">
        <f t="shared" si="161"/>
        <v>0</v>
      </c>
      <c r="Q360" s="233"/>
      <c r="R360" s="233">
        <v>1.925</v>
      </c>
      <c r="S360" s="233">
        <v>0.41499999999999998</v>
      </c>
      <c r="T360" s="260">
        <f t="shared" si="162"/>
        <v>2.34</v>
      </c>
      <c r="U360" s="233"/>
      <c r="V360" s="233"/>
      <c r="W360" s="233"/>
      <c r="X360" s="233">
        <f t="shared" si="163"/>
        <v>0</v>
      </c>
      <c r="Y360" s="233"/>
      <c r="Z360" s="233"/>
      <c r="AA360" s="233"/>
      <c r="AB360" s="233">
        <f t="shared" si="164"/>
        <v>0</v>
      </c>
      <c r="AC360" s="233">
        <f t="shared" si="165"/>
        <v>2.34</v>
      </c>
      <c r="AD360" s="233"/>
      <c r="AE360" s="233"/>
      <c r="AF360" s="233"/>
      <c r="AG360" s="233">
        <f t="shared" si="183"/>
        <v>0</v>
      </c>
      <c r="AH360" s="233"/>
      <c r="AI360" s="233"/>
      <c r="AJ360" s="233"/>
      <c r="AK360" s="233">
        <f t="shared" si="184"/>
        <v>0</v>
      </c>
      <c r="AL360" s="233"/>
      <c r="AM360" s="233"/>
      <c r="AN360" s="233"/>
      <c r="AO360" s="233">
        <f t="shared" si="168"/>
        <v>0</v>
      </c>
      <c r="AP360" s="233"/>
      <c r="AQ360" s="233"/>
      <c r="AR360" s="233"/>
      <c r="AS360" s="339">
        <f t="shared" si="169"/>
        <v>0</v>
      </c>
      <c r="AT360" s="233"/>
      <c r="AU360" s="233"/>
      <c r="AV360" s="233"/>
      <c r="AW360" s="260">
        <f t="shared" si="170"/>
        <v>0</v>
      </c>
      <c r="AX360" s="235" t="s">
        <v>2979</v>
      </c>
      <c r="AY360" s="236" t="s">
        <v>788</v>
      </c>
      <c r="AZ360" s="236" t="s">
        <v>1160</v>
      </c>
      <c r="BA360" s="236" t="s">
        <v>970</v>
      </c>
      <c r="BB360" s="231">
        <v>0</v>
      </c>
      <c r="BC360" s="231">
        <v>2</v>
      </c>
      <c r="BD360" s="237" t="str">
        <f t="shared" si="171"/>
        <v>Algo Ondulado (Pendientes naturales del terreno entre 6 y 14%)</v>
      </c>
      <c r="BE360" s="231">
        <v>1</v>
      </c>
      <c r="BF360" s="237" t="str">
        <f>VLOOKUP(BE360,'Códigos 2'!$A$1:$B$12,2,FALSE)</f>
        <v xml:space="preserve"> Carpeta Asfáltica (CA)</v>
      </c>
      <c r="BG360" s="238">
        <v>2</v>
      </c>
      <c r="BH360" s="239">
        <v>5.2</v>
      </c>
      <c r="BI360" s="231">
        <v>0</v>
      </c>
      <c r="BJ360" s="231" t="str">
        <f t="shared" si="172"/>
        <v>No existe</v>
      </c>
      <c r="BK360" s="240">
        <v>0</v>
      </c>
      <c r="BL360" s="231">
        <v>50</v>
      </c>
      <c r="BM360" s="231">
        <v>4047</v>
      </c>
      <c r="BN360" s="231">
        <v>4</v>
      </c>
      <c r="BO360" s="237" t="str">
        <f t="shared" si="173"/>
        <v>Alineamiento con algunas curvas que exigen una reducción significativa en la velocidad promedio de circulación.</v>
      </c>
      <c r="BP360" s="231">
        <v>3</v>
      </c>
      <c r="BQ360" s="237" t="str">
        <f t="shared" si="174"/>
        <v>Pendientes generalmente entre 3 y 6%, pero con una rasante ondulada y, consecuentemente, con tramos cortos de subida fuerte.</v>
      </c>
      <c r="BR360" s="231">
        <v>2</v>
      </c>
      <c r="BS360" s="231">
        <v>0</v>
      </c>
      <c r="BT360" s="237" t="b">
        <f t="shared" si="185"/>
        <v>0</v>
      </c>
      <c r="BU360" s="231">
        <v>4</v>
      </c>
      <c r="BV360" s="237" t="str">
        <f t="shared" si="176"/>
        <v>El señalamiento es bastante completo, faltando solamente algunas señales de guía para los usuarios que no conocen la ruta.</v>
      </c>
      <c r="BW360" s="231">
        <v>4</v>
      </c>
      <c r="BX360" s="237" t="str">
        <f t="shared" si="177"/>
        <v>La mayoría de las alcantarillas y cunetas aparentemente funcionan bien, pero existen indicaciones en algunos sitios de que el agua se estanca.</v>
      </c>
      <c r="BY360" s="231">
        <v>3</v>
      </c>
      <c r="BZ360" s="237" t="str">
        <f t="shared" si="178"/>
        <v>Superficie con frecuentes baches o irregularidades .</v>
      </c>
      <c r="CA360" s="231">
        <v>5</v>
      </c>
      <c r="CB360" s="237" t="str">
        <f t="shared" si="179"/>
        <v>No existen evidencias de fallas en la estructura del pavimento, con la posible excepción de algunas en la superficie de ruedo.</v>
      </c>
      <c r="CC360" s="231">
        <f t="shared" si="180"/>
        <v>3.4565426999999995</v>
      </c>
      <c r="CD360" s="229"/>
      <c r="CE360" s="229"/>
      <c r="CF360" s="270" t="s">
        <v>2980</v>
      </c>
    </row>
    <row r="361" spans="1:84" ht="69.95" customHeight="1" thickBot="1" x14ac:dyDescent="0.2">
      <c r="A361" s="217"/>
      <c r="B361" s="269">
        <v>20432</v>
      </c>
      <c r="C361" s="231">
        <v>3</v>
      </c>
      <c r="D361" s="231">
        <v>2</v>
      </c>
      <c r="E361" s="232">
        <v>7</v>
      </c>
      <c r="F361" s="231">
        <v>0</v>
      </c>
      <c r="G361" s="231">
        <v>714</v>
      </c>
      <c r="H361" s="230" t="b">
        <f>IF(G361&lt;100,"Primaria",IF(AND(RVN_0524!G998&gt;39,RVN_0524!G998&lt;300),"Secundaria",IF(AND(RVN_0524!G998&gt;299),"Terciaria")))</f>
        <v>0</v>
      </c>
      <c r="I361" s="230">
        <v>4</v>
      </c>
      <c r="J361" s="229" t="str">
        <f t="shared" si="159"/>
        <v>Red Básica de Accesso</v>
      </c>
      <c r="K361" s="260">
        <f t="shared" si="160"/>
        <v>3.5900000000000003</v>
      </c>
      <c r="L361" s="234">
        <f>L360+K361</f>
        <v>5.93</v>
      </c>
      <c r="M361" s="233"/>
      <c r="N361" s="233"/>
      <c r="O361" s="233">
        <v>0.52</v>
      </c>
      <c r="P361" s="260">
        <f t="shared" si="161"/>
        <v>0.52</v>
      </c>
      <c r="Q361" s="233">
        <v>2.33</v>
      </c>
      <c r="R361" s="233">
        <v>0.74</v>
      </c>
      <c r="S361" s="233"/>
      <c r="T361" s="260">
        <f t="shared" si="162"/>
        <v>3.0700000000000003</v>
      </c>
      <c r="U361" s="233"/>
      <c r="V361" s="233"/>
      <c r="W361" s="233"/>
      <c r="X361" s="233">
        <f t="shared" si="163"/>
        <v>0</v>
      </c>
      <c r="Y361" s="233"/>
      <c r="Z361" s="233"/>
      <c r="AA361" s="233"/>
      <c r="AB361" s="233">
        <f t="shared" si="164"/>
        <v>0</v>
      </c>
      <c r="AC361" s="233">
        <f t="shared" si="165"/>
        <v>3.0700000000000003</v>
      </c>
      <c r="AD361" s="233"/>
      <c r="AE361" s="233"/>
      <c r="AF361" s="233"/>
      <c r="AG361" s="233">
        <f t="shared" si="183"/>
        <v>0</v>
      </c>
      <c r="AH361" s="233"/>
      <c r="AI361" s="233"/>
      <c r="AJ361" s="233"/>
      <c r="AK361" s="233">
        <f t="shared" si="184"/>
        <v>0</v>
      </c>
      <c r="AL361" s="233"/>
      <c r="AM361" s="233"/>
      <c r="AN361" s="233"/>
      <c r="AO361" s="233">
        <f t="shared" si="168"/>
        <v>0</v>
      </c>
      <c r="AP361" s="233"/>
      <c r="AQ361" s="233"/>
      <c r="AR361" s="233"/>
      <c r="AS361" s="339">
        <f t="shared" si="169"/>
        <v>0</v>
      </c>
      <c r="AT361" s="233"/>
      <c r="AU361" s="233"/>
      <c r="AV361" s="233"/>
      <c r="AW361" s="260">
        <f t="shared" si="170"/>
        <v>0</v>
      </c>
      <c r="AX361" s="235" t="s">
        <v>2981</v>
      </c>
      <c r="AY361" s="236" t="s">
        <v>788</v>
      </c>
      <c r="AZ361" s="236" t="s">
        <v>1160</v>
      </c>
      <c r="BA361" s="236" t="s">
        <v>2982</v>
      </c>
      <c r="BB361" s="231">
        <v>0</v>
      </c>
      <c r="BC361" s="231">
        <v>4</v>
      </c>
      <c r="BD361" s="237" t="str">
        <f t="shared" si="171"/>
        <v>Montañoso (Pendientes naturales del terreno mayores a 25%)</v>
      </c>
      <c r="BE361" s="231">
        <v>1</v>
      </c>
      <c r="BF361" s="237" t="str">
        <f>VLOOKUP(BE361,'Códigos 2'!$A$1:$B$12,2,FALSE)</f>
        <v xml:space="preserve"> Carpeta Asfáltica (CA)</v>
      </c>
      <c r="BG361" s="238">
        <v>1</v>
      </c>
      <c r="BH361" s="239">
        <v>4.7</v>
      </c>
      <c r="BI361" s="231">
        <v>0</v>
      </c>
      <c r="BJ361" s="231" t="str">
        <f t="shared" si="172"/>
        <v>No existe</v>
      </c>
      <c r="BK361" s="240">
        <v>0</v>
      </c>
      <c r="BL361" s="231">
        <v>30</v>
      </c>
      <c r="BM361" s="231">
        <v>0</v>
      </c>
      <c r="BN361" s="231">
        <v>2</v>
      </c>
      <c r="BO361" s="237" t="str">
        <f t="shared" si="173"/>
        <v>Curvas cerradas frecuentes y, por lo general, inconsistentes con el terreno y la clase de carretera.</v>
      </c>
      <c r="BP361" s="231">
        <v>1</v>
      </c>
      <c r="BQ361" s="237" t="str">
        <f t="shared" si="174"/>
        <v xml:space="preserve">Pendientes sostenidas en exceso del 7% en casi todo el tramo. </v>
      </c>
      <c r="BR361" s="231">
        <v>1</v>
      </c>
      <c r="BS361" s="231">
        <v>0</v>
      </c>
      <c r="BT361" s="237" t="b">
        <f t="shared" si="185"/>
        <v>0</v>
      </c>
      <c r="BU361" s="231">
        <v>2</v>
      </c>
      <c r="BV361" s="237" t="str">
        <f t="shared" si="176"/>
        <v>Existen muy pocas señales</v>
      </c>
      <c r="BW361" s="231">
        <v>3</v>
      </c>
      <c r="BX361" s="237" t="str">
        <f t="shared" si="177"/>
        <v>Parece que algunas alcantarillas o cunetas no tienen capacidad hidráulica suficiente, por la erosión o socavación aparente.</v>
      </c>
      <c r="BY361" s="231">
        <v>4</v>
      </c>
      <c r="BZ361" s="237" t="str">
        <f t="shared" si="178"/>
        <v>Superficie generalmente lisa, pero con unas pequeñas corrugaciones u otras irregularidades aisladas, o con baches pequeños superficiales.</v>
      </c>
      <c r="CA361" s="231">
        <v>5</v>
      </c>
      <c r="CB361" s="237" t="str">
        <f t="shared" si="179"/>
        <v>No existen evidencias de fallas en la estructura del pavimento, con la posible excepción de algunas en la superficie de ruedo.</v>
      </c>
      <c r="CC361" s="231">
        <f t="shared" si="180"/>
        <v>0</v>
      </c>
      <c r="CD361" s="229"/>
      <c r="CE361" s="229"/>
      <c r="CF361" s="270"/>
    </row>
    <row r="362" spans="1:84" ht="69.95" customHeight="1" thickBot="1" x14ac:dyDescent="0.2">
      <c r="A362" s="217"/>
      <c r="B362" s="269">
        <v>20440</v>
      </c>
      <c r="C362" s="231">
        <v>3</v>
      </c>
      <c r="D362" s="231">
        <v>2</v>
      </c>
      <c r="E362" s="232">
        <v>6</v>
      </c>
      <c r="F362" s="231">
        <v>2</v>
      </c>
      <c r="G362" s="231">
        <v>141</v>
      </c>
      <c r="H362" s="230" t="str">
        <f>IF(G362&lt;100,"Primaria",IF(AND(G362&gt;39,G362&lt;300),"Secundaria",IF(AND(G362&gt;299),"Terciaria")))</f>
        <v>Secundaria</v>
      </c>
      <c r="I362" s="230">
        <v>2</v>
      </c>
      <c r="J362" s="229" t="str">
        <f t="shared" si="159"/>
        <v>Distribuidores Regionales</v>
      </c>
      <c r="K362" s="260">
        <f t="shared" si="160"/>
        <v>2.2149999999999999</v>
      </c>
      <c r="L362" s="234">
        <f>L361+K362</f>
        <v>8.1449999999999996</v>
      </c>
      <c r="M362" s="233"/>
      <c r="N362" s="233"/>
      <c r="O362" s="233"/>
      <c r="P362" s="260">
        <f t="shared" si="161"/>
        <v>0</v>
      </c>
      <c r="Q362" s="233"/>
      <c r="R362" s="233"/>
      <c r="S362" s="233">
        <v>2.2149999999999999</v>
      </c>
      <c r="T362" s="260">
        <f t="shared" si="162"/>
        <v>2.2149999999999999</v>
      </c>
      <c r="U362" s="233"/>
      <c r="V362" s="233"/>
      <c r="W362" s="233"/>
      <c r="X362" s="233">
        <f t="shared" si="163"/>
        <v>0</v>
      </c>
      <c r="Y362" s="233"/>
      <c r="Z362" s="233"/>
      <c r="AA362" s="233"/>
      <c r="AB362" s="233">
        <f t="shared" si="164"/>
        <v>0</v>
      </c>
      <c r="AC362" s="233">
        <f t="shared" si="165"/>
        <v>2.2149999999999999</v>
      </c>
      <c r="AD362" s="233"/>
      <c r="AE362" s="233"/>
      <c r="AF362" s="233"/>
      <c r="AG362" s="233">
        <f t="shared" si="183"/>
        <v>0</v>
      </c>
      <c r="AH362" s="233"/>
      <c r="AI362" s="233"/>
      <c r="AJ362" s="233"/>
      <c r="AK362" s="233">
        <f t="shared" si="184"/>
        <v>0</v>
      </c>
      <c r="AL362" s="233"/>
      <c r="AM362" s="233"/>
      <c r="AN362" s="233"/>
      <c r="AO362" s="233">
        <f t="shared" si="168"/>
        <v>0</v>
      </c>
      <c r="AP362" s="233"/>
      <c r="AQ362" s="233"/>
      <c r="AR362" s="233"/>
      <c r="AS362" s="339">
        <f t="shared" si="169"/>
        <v>0</v>
      </c>
      <c r="AT362" s="233"/>
      <c r="AU362" s="233"/>
      <c r="AV362" s="233"/>
      <c r="AW362" s="260">
        <f t="shared" si="170"/>
        <v>0</v>
      </c>
      <c r="AX362" s="235" t="s">
        <v>1287</v>
      </c>
      <c r="AY362" s="236" t="s">
        <v>1275</v>
      </c>
      <c r="AZ362" s="236" t="s">
        <v>586</v>
      </c>
      <c r="BA362" s="229" t="s">
        <v>1288</v>
      </c>
      <c r="BB362" s="231">
        <v>0</v>
      </c>
      <c r="BC362" s="231">
        <v>3</v>
      </c>
      <c r="BD362" s="237" t="str">
        <f t="shared" si="171"/>
        <v>Muy Ondulado (Pendientes naturales del terreno entre 15 y 25%)</v>
      </c>
      <c r="BE362" s="231">
        <v>1</v>
      </c>
      <c r="BF362" s="237" t="str">
        <f>VLOOKUP(BE362,'Códigos 2'!$A$1:$B$12,2,FALSE)</f>
        <v xml:space="preserve"> Carpeta Asfáltica (CA)</v>
      </c>
      <c r="BG362" s="238">
        <v>2</v>
      </c>
      <c r="BH362" s="239">
        <v>6.5</v>
      </c>
      <c r="BI362" s="231">
        <v>1</v>
      </c>
      <c r="BJ362" s="231" t="str">
        <f t="shared" si="172"/>
        <v>Pavimentado</v>
      </c>
      <c r="BK362" s="240">
        <v>1.5</v>
      </c>
      <c r="BL362" s="231">
        <v>50</v>
      </c>
      <c r="BM362" s="231"/>
      <c r="BN362" s="231">
        <v>4</v>
      </c>
      <c r="BO362" s="237" t="str">
        <f t="shared" si="173"/>
        <v>Alineamiento con algunas curvas que exigen una reducción significativa en la velocidad promedio de circulación.</v>
      </c>
      <c r="BP362" s="231">
        <v>2</v>
      </c>
      <c r="BQ362" s="237" t="str">
        <f t="shared" si="174"/>
        <v>Pendientes sostenidas entre 5 y 8% sobre una buena parte del tramo, condición que afecta en forma marcada la velocidad de recorrido y, cuando hay bastante tránsito, provoca frecuentes colas de vehículos detrás de los vehículos pesados.</v>
      </c>
      <c r="BR362" s="231">
        <v>1</v>
      </c>
      <c r="BS362" s="231">
        <v>4</v>
      </c>
      <c r="BT362" s="237" t="str">
        <f t="shared" si="185"/>
        <v>Superficie generalmente firme y utilizable en todo tiempo, pero con algunos tramos cortos en que el ancho inicial ha sido reducido por erosión u otras causas.</v>
      </c>
      <c r="BU362" s="231">
        <v>3</v>
      </c>
      <c r="BV362" s="237" t="str">
        <f t="shared" si="176"/>
        <v>El señalamiento es regular en cuanto a cantidad y ubicación, siendo notable la falta de algunas señales de precaución y de guía.</v>
      </c>
      <c r="BW362" s="231">
        <v>5</v>
      </c>
      <c r="BX362" s="237" t="str">
        <f t="shared" si="177"/>
        <v>Todas las alcantarillas y cunetas están bastante limpias y funcionan debidamente.</v>
      </c>
      <c r="BY362" s="231">
        <v>1</v>
      </c>
      <c r="BZ362" s="237" t="str">
        <f t="shared" si="178"/>
        <v>Superficie muy deteriorada o irregular (o material suelto), hasta tal grado, en casi todo el tramo.</v>
      </c>
      <c r="CA362" s="231">
        <v>4</v>
      </c>
      <c r="CB362" s="237" t="str">
        <f t="shared" si="179"/>
        <v>Existen huellas o corrugaciones que se derivan por debajo de la superficie de ruedo, pero que son aisladas y de poca extensión.</v>
      </c>
      <c r="CC362" s="231">
        <f t="shared" si="180"/>
        <v>0</v>
      </c>
      <c r="CD362" s="229" t="s">
        <v>1289</v>
      </c>
      <c r="CE362" s="229" t="s">
        <v>1175</v>
      </c>
      <c r="CF362" s="270" t="s">
        <v>1290</v>
      </c>
    </row>
    <row r="363" spans="1:84" ht="69.95" customHeight="1" thickBot="1" x14ac:dyDescent="0.2">
      <c r="A363" s="217"/>
      <c r="B363" s="269">
        <v>20450</v>
      </c>
      <c r="C363" s="231">
        <v>3</v>
      </c>
      <c r="D363" s="231">
        <v>2</v>
      </c>
      <c r="E363" s="232">
        <v>1</v>
      </c>
      <c r="F363" s="231">
        <v>13</v>
      </c>
      <c r="G363" s="231">
        <v>136</v>
      </c>
      <c r="H363" s="230" t="str">
        <f>IF(G363&lt;100,"Primaria",IF(AND(G363&gt;39,G363&lt;300),"Secundaria",IF(AND(G363&gt;299),"Terciaria")))</f>
        <v>Secundaria</v>
      </c>
      <c r="I363" s="230">
        <v>3</v>
      </c>
      <c r="J363" s="229" t="str">
        <f t="shared" si="159"/>
        <v>Conectores de Integración Territorial</v>
      </c>
      <c r="K363" s="260">
        <f t="shared" si="160"/>
        <v>4.04</v>
      </c>
      <c r="L363" s="234">
        <f>K363</f>
        <v>4.04</v>
      </c>
      <c r="M363" s="233"/>
      <c r="N363" s="233"/>
      <c r="O363" s="233"/>
      <c r="P363" s="260">
        <f t="shared" si="161"/>
        <v>0</v>
      </c>
      <c r="Q363" s="233">
        <v>0.2</v>
      </c>
      <c r="R363" s="233">
        <v>0.86</v>
      </c>
      <c r="S363" s="233">
        <v>2.98</v>
      </c>
      <c r="T363" s="260">
        <f t="shared" si="162"/>
        <v>4.04</v>
      </c>
      <c r="U363" s="233"/>
      <c r="V363" s="233"/>
      <c r="W363" s="233"/>
      <c r="X363" s="233">
        <f t="shared" si="163"/>
        <v>0</v>
      </c>
      <c r="Y363" s="233"/>
      <c r="Z363" s="233"/>
      <c r="AA363" s="233"/>
      <c r="AB363" s="233">
        <f t="shared" si="164"/>
        <v>0</v>
      </c>
      <c r="AC363" s="233">
        <f t="shared" si="165"/>
        <v>4.04</v>
      </c>
      <c r="AD363" s="233"/>
      <c r="AE363" s="233"/>
      <c r="AF363" s="233"/>
      <c r="AG363" s="233">
        <f t="shared" si="183"/>
        <v>0</v>
      </c>
      <c r="AH363" s="233"/>
      <c r="AI363" s="233"/>
      <c r="AJ363" s="233"/>
      <c r="AK363" s="233">
        <f t="shared" si="184"/>
        <v>0</v>
      </c>
      <c r="AL363" s="233"/>
      <c r="AM363" s="233"/>
      <c r="AN363" s="233"/>
      <c r="AO363" s="233">
        <f t="shared" si="168"/>
        <v>0</v>
      </c>
      <c r="AP363" s="233"/>
      <c r="AQ363" s="233"/>
      <c r="AR363" s="233"/>
      <c r="AS363" s="339">
        <f t="shared" si="169"/>
        <v>0</v>
      </c>
      <c r="AT363" s="233"/>
      <c r="AU363" s="233"/>
      <c r="AV363" s="233"/>
      <c r="AW363" s="260">
        <f t="shared" si="170"/>
        <v>0</v>
      </c>
      <c r="AX363" s="235" t="s">
        <v>1197</v>
      </c>
      <c r="AY363" s="236" t="s">
        <v>1007</v>
      </c>
      <c r="AZ363" s="236" t="s">
        <v>458</v>
      </c>
      <c r="BA363" s="229" t="s">
        <v>1198</v>
      </c>
      <c r="BB363" s="231">
        <v>3</v>
      </c>
      <c r="BC363" s="231">
        <v>2</v>
      </c>
      <c r="BD363" s="237" t="str">
        <f t="shared" si="171"/>
        <v>Algo Ondulado (Pendientes naturales del terreno entre 6 y 14%)</v>
      </c>
      <c r="BE363" s="231">
        <v>1</v>
      </c>
      <c r="BF363" s="237" t="str">
        <f>VLOOKUP(BE363,'Códigos 2'!$A$1:$B$12,2,FALSE)</f>
        <v xml:space="preserve"> Carpeta Asfáltica (CA)</v>
      </c>
      <c r="BG363" s="238">
        <v>2</v>
      </c>
      <c r="BH363" s="239">
        <v>6.1</v>
      </c>
      <c r="BI363" s="231">
        <v>0</v>
      </c>
      <c r="BJ363" s="231" t="str">
        <f t="shared" si="172"/>
        <v>No existe</v>
      </c>
      <c r="BK363" s="240">
        <v>0</v>
      </c>
      <c r="BL363" s="231">
        <v>50</v>
      </c>
      <c r="BM363" s="231"/>
      <c r="BN363" s="231">
        <v>4</v>
      </c>
      <c r="BO363" s="237" t="str">
        <f t="shared" si="173"/>
        <v>Alineamiento con algunas curvas que exigen una reducción significativa en la velocidad promedio de circulación.</v>
      </c>
      <c r="BP363" s="231">
        <v>3</v>
      </c>
      <c r="BQ363" s="237" t="str">
        <f t="shared" si="174"/>
        <v>Pendientes generalmente entre 3 y 6%, pero con una rasante ondulada y, consecuentemente, con tramos cortos de subida fuerte.</v>
      </c>
      <c r="BR363" s="231">
        <v>2</v>
      </c>
      <c r="BS363" s="231">
        <v>0</v>
      </c>
      <c r="BT363" s="237" t="b">
        <f t="shared" si="185"/>
        <v>0</v>
      </c>
      <c r="BU363" s="231">
        <v>3</v>
      </c>
      <c r="BV363" s="237" t="str">
        <f t="shared" si="176"/>
        <v>El señalamiento es regular en cuanto a cantidad y ubicación, siendo notable la falta de algunas señales de precaución y de guía.</v>
      </c>
      <c r="BW363" s="231">
        <v>4</v>
      </c>
      <c r="BX363" s="237" t="str">
        <f t="shared" si="177"/>
        <v>La mayoría de las alcantarillas y cunetas aparentemente funcionan bien, pero existen indicaciones en algunos sitios de que el agua se estanca.</v>
      </c>
      <c r="BY363" s="231">
        <v>3</v>
      </c>
      <c r="BZ363" s="237" t="str">
        <f t="shared" si="178"/>
        <v>Superficie con frecuentes baches o irregularidades .</v>
      </c>
      <c r="CA363" s="231">
        <v>5</v>
      </c>
      <c r="CB363" s="237" t="str">
        <f t="shared" si="179"/>
        <v>No existen evidencias de fallas en la estructura del pavimento, con la posible excepción de algunas en la superficie de ruedo.</v>
      </c>
      <c r="CC363" s="231">
        <f t="shared" si="180"/>
        <v>0</v>
      </c>
      <c r="CD363" s="229" t="s">
        <v>1199</v>
      </c>
      <c r="CE363" s="229" t="s">
        <v>202</v>
      </c>
      <c r="CF363" s="270" t="s">
        <v>1200</v>
      </c>
    </row>
    <row r="364" spans="1:84" ht="69.95" customHeight="1" thickBot="1" x14ac:dyDescent="0.2">
      <c r="A364" s="217"/>
      <c r="B364" s="269">
        <v>20460</v>
      </c>
      <c r="C364" s="231">
        <v>3</v>
      </c>
      <c r="D364" s="231">
        <v>2</v>
      </c>
      <c r="E364" s="232">
        <v>1</v>
      </c>
      <c r="F364" s="231">
        <v>11</v>
      </c>
      <c r="G364" s="231">
        <v>136</v>
      </c>
      <c r="H364" s="230" t="str">
        <f>IF(G364&lt;100,"Primaria",IF(AND(G364&gt;39,G364&lt;300),"Secundaria",IF(AND(G364&gt;299),"Terciaria")))</f>
        <v>Secundaria</v>
      </c>
      <c r="I364" s="230">
        <v>3</v>
      </c>
      <c r="J364" s="229" t="str">
        <f t="shared" si="159"/>
        <v>Conectores de Integración Territorial</v>
      </c>
      <c r="K364" s="260">
        <f t="shared" si="160"/>
        <v>2.62</v>
      </c>
      <c r="L364" s="234">
        <f>L363+K364</f>
        <v>6.66</v>
      </c>
      <c r="M364" s="233"/>
      <c r="N364" s="233"/>
      <c r="O364" s="233"/>
      <c r="P364" s="260">
        <f t="shared" si="161"/>
        <v>0</v>
      </c>
      <c r="Q364" s="233">
        <v>0.29499999999999998</v>
      </c>
      <c r="R364" s="233"/>
      <c r="S364" s="233"/>
      <c r="T364" s="260">
        <f t="shared" si="162"/>
        <v>0.29499999999999998</v>
      </c>
      <c r="U364" s="233"/>
      <c r="V364" s="233">
        <v>1.81</v>
      </c>
      <c r="W364" s="233">
        <v>0.51500000000000001</v>
      </c>
      <c r="X364" s="233">
        <f t="shared" si="163"/>
        <v>2.3250000000000002</v>
      </c>
      <c r="Y364" s="233"/>
      <c r="Z364" s="233"/>
      <c r="AA364" s="233"/>
      <c r="AB364" s="233">
        <f t="shared" si="164"/>
        <v>0</v>
      </c>
      <c r="AC364" s="233">
        <f t="shared" si="165"/>
        <v>2.62</v>
      </c>
      <c r="AD364" s="233"/>
      <c r="AE364" s="233"/>
      <c r="AF364" s="233"/>
      <c r="AG364" s="233">
        <f t="shared" si="183"/>
        <v>0</v>
      </c>
      <c r="AH364" s="233"/>
      <c r="AI364" s="233"/>
      <c r="AJ364" s="233"/>
      <c r="AK364" s="233">
        <f t="shared" si="184"/>
        <v>0</v>
      </c>
      <c r="AL364" s="233"/>
      <c r="AM364" s="233"/>
      <c r="AN364" s="233"/>
      <c r="AO364" s="233">
        <f t="shared" si="168"/>
        <v>0</v>
      </c>
      <c r="AP364" s="233"/>
      <c r="AQ364" s="233"/>
      <c r="AR364" s="233"/>
      <c r="AS364" s="339">
        <f t="shared" si="169"/>
        <v>0</v>
      </c>
      <c r="AT364" s="233"/>
      <c r="AU364" s="233"/>
      <c r="AV364" s="233"/>
      <c r="AW364" s="260">
        <f t="shared" si="170"/>
        <v>0</v>
      </c>
      <c r="AX364" s="235" t="s">
        <v>1201</v>
      </c>
      <c r="AY364" s="236" t="s">
        <v>1007</v>
      </c>
      <c r="AZ364" s="236" t="s">
        <v>458</v>
      </c>
      <c r="BA364" s="229" t="s">
        <v>1202</v>
      </c>
      <c r="BB364" s="231">
        <v>0</v>
      </c>
      <c r="BC364" s="231">
        <v>2</v>
      </c>
      <c r="BD364" s="237" t="str">
        <f t="shared" si="171"/>
        <v>Algo Ondulado (Pendientes naturales del terreno entre 6 y 14%)</v>
      </c>
      <c r="BE364" s="231">
        <v>2</v>
      </c>
      <c r="BF364" s="237" t="str">
        <f>VLOOKUP(BE364,'Códigos 2'!$A$1:$B$12,2,FALSE)</f>
        <v xml:space="preserve">Tratamiento superficial múltiple (TSM) </v>
      </c>
      <c r="BG364" s="238">
        <v>1</v>
      </c>
      <c r="BH364" s="239">
        <v>4.8</v>
      </c>
      <c r="BI364" s="231">
        <v>0</v>
      </c>
      <c r="BJ364" s="231" t="str">
        <f t="shared" si="172"/>
        <v>No existe</v>
      </c>
      <c r="BK364" s="240">
        <v>0</v>
      </c>
      <c r="BL364" s="231">
        <v>35</v>
      </c>
      <c r="BM364" s="231"/>
      <c r="BN364" s="231">
        <v>3</v>
      </c>
      <c r="BO364" s="237" t="str">
        <f t="shared" si="173"/>
        <v>Alineamiento algo sinuoso, pero con curvas cerradas que son aparentes y consistentes con las gradientes y las demás características del camino y del terreno que se atraviesa.</v>
      </c>
      <c r="BP364" s="231">
        <v>3</v>
      </c>
      <c r="BQ364" s="237" t="str">
        <f t="shared" si="174"/>
        <v>Pendientes generalmente entre 3 y 6%, pero con una rasante ondulada y, consecuentemente, con tramos cortos de subida fuerte.</v>
      </c>
      <c r="BR364" s="231">
        <v>2</v>
      </c>
      <c r="BS364" s="231">
        <v>0</v>
      </c>
      <c r="BT364" s="237" t="b">
        <f t="shared" si="185"/>
        <v>0</v>
      </c>
      <c r="BU364" s="231">
        <v>2</v>
      </c>
      <c r="BV364" s="237" t="str">
        <f t="shared" si="176"/>
        <v>Existen muy pocas señales</v>
      </c>
      <c r="BW364" s="231">
        <v>3</v>
      </c>
      <c r="BX364" s="237" t="str">
        <f t="shared" si="177"/>
        <v>Parece que algunas alcantarillas o cunetas no tienen capacidad hidráulica suficiente, por la erosión o socavación aparente.</v>
      </c>
      <c r="BY364" s="231">
        <v>3</v>
      </c>
      <c r="BZ364" s="237" t="str">
        <f t="shared" si="178"/>
        <v>Superficie con frecuentes baches o irregularidades .</v>
      </c>
      <c r="CA364" s="231">
        <v>4</v>
      </c>
      <c r="CB364" s="237" t="str">
        <f t="shared" si="179"/>
        <v>Existen huellas o corrugaciones que se derivan por debajo de la superficie de ruedo, pero que son aisladas y de poca extensión.</v>
      </c>
      <c r="CC364" s="231">
        <f t="shared" si="180"/>
        <v>0</v>
      </c>
      <c r="CD364" s="229"/>
      <c r="CE364" s="229"/>
      <c r="CF364" s="270"/>
    </row>
    <row r="365" spans="1:84" ht="69.95" customHeight="1" thickBot="1" x14ac:dyDescent="0.2">
      <c r="A365" s="217"/>
      <c r="B365" s="269">
        <v>20470</v>
      </c>
      <c r="C365" s="231">
        <v>3</v>
      </c>
      <c r="D365" s="231">
        <v>2</v>
      </c>
      <c r="E365" s="232">
        <v>3</v>
      </c>
      <c r="F365" s="231">
        <v>0</v>
      </c>
      <c r="G365" s="231">
        <v>717</v>
      </c>
      <c r="H365" s="230" t="b">
        <f>IF(G365&lt;100,"Primaria",IF(AND(RVN_0524!G1004&gt;39,RVN_0524!G1004&lt;300),"Secundaria",IF(AND(RVN_0524!G1004&gt;299),"Terciaria")))</f>
        <v>0</v>
      </c>
      <c r="I365" s="230">
        <v>4</v>
      </c>
      <c r="J365" s="229" t="str">
        <f t="shared" si="159"/>
        <v>Red Básica de Accesso</v>
      </c>
      <c r="K365" s="260">
        <f t="shared" si="160"/>
        <v>8.6900000000000013</v>
      </c>
      <c r="L365" s="234">
        <f>K365</f>
        <v>8.6900000000000013</v>
      </c>
      <c r="M365" s="233"/>
      <c r="N365" s="233"/>
      <c r="O365" s="233"/>
      <c r="P365" s="260">
        <f t="shared" si="161"/>
        <v>0</v>
      </c>
      <c r="Q365" s="233"/>
      <c r="R365" s="233"/>
      <c r="S365" s="233">
        <v>5.9850000000000003</v>
      </c>
      <c r="T365" s="260">
        <f t="shared" si="162"/>
        <v>5.9850000000000003</v>
      </c>
      <c r="U365" s="233"/>
      <c r="V365" s="233"/>
      <c r="W365" s="233">
        <v>2.7050000000000001</v>
      </c>
      <c r="X365" s="233">
        <f t="shared" si="163"/>
        <v>2.7050000000000001</v>
      </c>
      <c r="Y365" s="233"/>
      <c r="Z365" s="233"/>
      <c r="AA365" s="233"/>
      <c r="AB365" s="233">
        <f t="shared" si="164"/>
        <v>0</v>
      </c>
      <c r="AC365" s="233">
        <f t="shared" si="165"/>
        <v>8.6900000000000013</v>
      </c>
      <c r="AD365" s="233"/>
      <c r="AE365" s="233"/>
      <c r="AF365" s="233"/>
      <c r="AG365" s="233">
        <f t="shared" si="183"/>
        <v>0</v>
      </c>
      <c r="AH365" s="233"/>
      <c r="AI365" s="233"/>
      <c r="AJ365" s="233"/>
      <c r="AK365" s="233">
        <f t="shared" si="184"/>
        <v>0</v>
      </c>
      <c r="AL365" s="233"/>
      <c r="AM365" s="233"/>
      <c r="AN365" s="233"/>
      <c r="AO365" s="233">
        <f t="shared" si="168"/>
        <v>0</v>
      </c>
      <c r="AP365" s="233"/>
      <c r="AQ365" s="233"/>
      <c r="AR365" s="233"/>
      <c r="AS365" s="339">
        <f t="shared" si="169"/>
        <v>0</v>
      </c>
      <c r="AT365" s="233"/>
      <c r="AU365" s="233"/>
      <c r="AV365" s="233"/>
      <c r="AW365" s="260">
        <f t="shared" si="170"/>
        <v>0</v>
      </c>
      <c r="AX365" s="235" t="s">
        <v>2991</v>
      </c>
      <c r="AY365" s="236" t="s">
        <v>2989</v>
      </c>
      <c r="AZ365" s="244" t="s">
        <v>447</v>
      </c>
      <c r="BA365" s="252" t="s">
        <v>2506</v>
      </c>
      <c r="BB365" s="231">
        <v>0</v>
      </c>
      <c r="BC365" s="231">
        <v>2</v>
      </c>
      <c r="BD365" s="237" t="str">
        <f t="shared" si="171"/>
        <v>Algo Ondulado (Pendientes naturales del terreno entre 6 y 14%)</v>
      </c>
      <c r="BE365" s="231">
        <v>1</v>
      </c>
      <c r="BF365" s="237" t="str">
        <f>VLOOKUP(BE365,'Códigos 2'!$A$1:$B$12,2,FALSE)</f>
        <v xml:space="preserve"> Carpeta Asfáltica (CA)</v>
      </c>
      <c r="BG365" s="238">
        <v>2</v>
      </c>
      <c r="BH365" s="239">
        <v>5</v>
      </c>
      <c r="BI365" s="231">
        <v>0</v>
      </c>
      <c r="BJ365" s="231" t="str">
        <f t="shared" si="172"/>
        <v>No existe</v>
      </c>
      <c r="BK365" s="240">
        <v>0</v>
      </c>
      <c r="BL365" s="231">
        <v>45</v>
      </c>
      <c r="BM365" s="231">
        <v>0</v>
      </c>
      <c r="BN365" s="231">
        <v>4</v>
      </c>
      <c r="BO365" s="237" t="str">
        <f t="shared" si="173"/>
        <v>Alineamiento con algunas curvas que exigen una reducción significativa en la velocidad promedio de circulación.</v>
      </c>
      <c r="BP365" s="231">
        <v>3</v>
      </c>
      <c r="BQ365" s="237" t="str">
        <f t="shared" si="174"/>
        <v>Pendientes generalmente entre 3 y 6%, pero con una rasante ondulada y, consecuentemente, con tramos cortos de subida fuerte.</v>
      </c>
      <c r="BR365" s="231">
        <v>1</v>
      </c>
      <c r="BS365" s="231">
        <v>0</v>
      </c>
      <c r="BT365" s="237" t="b">
        <f t="shared" si="185"/>
        <v>0</v>
      </c>
      <c r="BU365" s="231">
        <v>3</v>
      </c>
      <c r="BV365" s="237" t="str">
        <f t="shared" si="176"/>
        <v>El señalamiento es regular en cuanto a cantidad y ubicación, siendo notable la falta de algunas señales de precaución y de guía.</v>
      </c>
      <c r="BW365" s="231">
        <v>3</v>
      </c>
      <c r="BX365" s="237" t="str">
        <f t="shared" si="177"/>
        <v>Parece que algunas alcantarillas o cunetas no tienen capacidad hidráulica suficiente, por la erosión o socavación aparente.</v>
      </c>
      <c r="BY365" s="231">
        <v>2</v>
      </c>
      <c r="BZ365" s="237" t="str">
        <f t="shared" si="178"/>
        <v>Superficie muy irregular o con baches extensos y frecuentes (o material suelto, en caso de superficies no pavimentadas).</v>
      </c>
      <c r="CA365" s="231">
        <v>4</v>
      </c>
      <c r="CB365" s="237" t="str">
        <f t="shared" si="179"/>
        <v>Existen huellas o corrugaciones que se derivan por debajo de la superficie de ruedo, pero que son aisladas y de poca extensión.</v>
      </c>
      <c r="CC365" s="231">
        <f t="shared" si="180"/>
        <v>0</v>
      </c>
      <c r="CD365" s="229" t="s">
        <v>2992</v>
      </c>
      <c r="CE365" s="229" t="s">
        <v>986</v>
      </c>
      <c r="CF365" s="270" t="s">
        <v>2993</v>
      </c>
    </row>
    <row r="366" spans="1:84" ht="69.95" customHeight="1" thickBot="1" x14ac:dyDescent="0.2">
      <c r="A366" s="217"/>
      <c r="B366" s="269">
        <v>20481</v>
      </c>
      <c r="C366" s="231">
        <v>3</v>
      </c>
      <c r="D366" s="231">
        <v>2</v>
      </c>
      <c r="E366" s="232">
        <v>3</v>
      </c>
      <c r="F366" s="231">
        <v>1</v>
      </c>
      <c r="G366" s="231">
        <v>711</v>
      </c>
      <c r="H366" s="230" t="str">
        <f>IF(G366&lt;100,"Primaria",IF(AND(G366&gt;39,G366&lt;300),"Secundaria",IF(AND(G366&gt;299),"Terciaria")))</f>
        <v>Terciaria</v>
      </c>
      <c r="I366" s="230">
        <v>4</v>
      </c>
      <c r="J366" s="229" t="str">
        <f t="shared" si="159"/>
        <v>Red Básica de Accesso</v>
      </c>
      <c r="K366" s="260">
        <f t="shared" si="160"/>
        <v>3.04</v>
      </c>
      <c r="L366" s="234">
        <f>K366</f>
        <v>3.04</v>
      </c>
      <c r="M366" s="233"/>
      <c r="N366" s="233"/>
      <c r="O366" s="233"/>
      <c r="P366" s="260">
        <f t="shared" si="161"/>
        <v>0</v>
      </c>
      <c r="Q366" s="233"/>
      <c r="R366" s="233"/>
      <c r="S366" s="233">
        <v>3.04</v>
      </c>
      <c r="T366" s="260">
        <f t="shared" si="162"/>
        <v>3.04</v>
      </c>
      <c r="U366" s="233"/>
      <c r="V366" s="233"/>
      <c r="W366" s="233"/>
      <c r="X366" s="233">
        <f t="shared" si="163"/>
        <v>0</v>
      </c>
      <c r="Y366" s="233"/>
      <c r="Z366" s="233"/>
      <c r="AA366" s="233"/>
      <c r="AB366" s="233">
        <f t="shared" si="164"/>
        <v>0</v>
      </c>
      <c r="AC366" s="233">
        <f t="shared" si="165"/>
        <v>3.04</v>
      </c>
      <c r="AD366" s="233"/>
      <c r="AE366" s="233"/>
      <c r="AF366" s="233"/>
      <c r="AG366" s="233">
        <f t="shared" si="183"/>
        <v>0</v>
      </c>
      <c r="AH366" s="233"/>
      <c r="AI366" s="233"/>
      <c r="AJ366" s="233"/>
      <c r="AK366" s="233">
        <f t="shared" si="184"/>
        <v>0</v>
      </c>
      <c r="AL366" s="233"/>
      <c r="AM366" s="233"/>
      <c r="AN366" s="233"/>
      <c r="AO366" s="233">
        <f t="shared" si="168"/>
        <v>0</v>
      </c>
      <c r="AP366" s="233"/>
      <c r="AQ366" s="233"/>
      <c r="AR366" s="233"/>
      <c r="AS366" s="339">
        <f t="shared" si="169"/>
        <v>0</v>
      </c>
      <c r="AT366" s="233"/>
      <c r="AU366" s="233"/>
      <c r="AV366" s="233"/>
      <c r="AW366" s="260">
        <f t="shared" si="170"/>
        <v>0</v>
      </c>
      <c r="AX366" s="235" t="s">
        <v>2962</v>
      </c>
      <c r="AY366" s="236" t="s">
        <v>1593</v>
      </c>
      <c r="AZ366" s="236" t="s">
        <v>2655</v>
      </c>
      <c r="BA366" s="229" t="s">
        <v>945</v>
      </c>
      <c r="BB366" s="231">
        <v>0</v>
      </c>
      <c r="BC366" s="231">
        <v>3</v>
      </c>
      <c r="BD366" s="237" t="str">
        <f t="shared" si="171"/>
        <v>Muy Ondulado (Pendientes naturales del terreno entre 15 y 25%)</v>
      </c>
      <c r="BE366" s="231">
        <v>1</v>
      </c>
      <c r="BF366" s="237" t="str">
        <f>VLOOKUP(BE366,'Códigos 2'!$A$1:$B$12,2,FALSE)</f>
        <v xml:space="preserve"> Carpeta Asfáltica (CA)</v>
      </c>
      <c r="BG366" s="238">
        <v>2</v>
      </c>
      <c r="BH366" s="239">
        <v>5.2</v>
      </c>
      <c r="BI366" s="231">
        <v>0</v>
      </c>
      <c r="BJ366" s="231" t="str">
        <f t="shared" si="172"/>
        <v>No existe</v>
      </c>
      <c r="BK366" s="240">
        <v>0</v>
      </c>
      <c r="BL366" s="231">
        <v>40</v>
      </c>
      <c r="BM366" s="231">
        <v>4825</v>
      </c>
      <c r="BN366" s="231">
        <v>3</v>
      </c>
      <c r="BO366" s="237" t="str">
        <f t="shared" si="173"/>
        <v>Alineamiento algo sinuoso, pero con curvas cerradas que son aparentes y consistentes con las gradientes y las demás características del camino y del terreno que se atraviesa.</v>
      </c>
      <c r="BP366" s="231">
        <v>2</v>
      </c>
      <c r="BQ366" s="237" t="str">
        <f t="shared" si="174"/>
        <v>Pendientes sostenidas entre 5 y 8% sobre una buena parte del tramo, condición que afecta en forma marcada la velocidad de recorrido y, cuando hay bastante tránsito, provoca frecuentes colas de vehículos detrás de los vehículos pesados.</v>
      </c>
      <c r="BR366" s="231">
        <v>1</v>
      </c>
      <c r="BS366" s="231">
        <v>0</v>
      </c>
      <c r="BT366" s="237" t="b">
        <f t="shared" si="185"/>
        <v>0</v>
      </c>
      <c r="BU366" s="231">
        <v>3</v>
      </c>
      <c r="BV366" s="237" t="str">
        <f t="shared" si="176"/>
        <v>El señalamiento es regular en cuanto a cantidad y ubicación, siendo notable la falta de algunas señales de precaución y de guía.</v>
      </c>
      <c r="BW366" s="231">
        <v>4</v>
      </c>
      <c r="BX366" s="237" t="str">
        <f t="shared" si="177"/>
        <v>La mayoría de las alcantarillas y cunetas aparentemente funcionan bien, pero existen indicaciones en algunos sitios de que el agua se estanca.</v>
      </c>
      <c r="BY366" s="231">
        <v>2</v>
      </c>
      <c r="BZ366" s="237" t="str">
        <f t="shared" si="178"/>
        <v>Superficie muy irregular o con baches extensos y frecuentes (o material suelto, en caso de superficies no pavimentadas).</v>
      </c>
      <c r="CA366" s="231">
        <v>4</v>
      </c>
      <c r="CB366" s="237" t="str">
        <f t="shared" si="179"/>
        <v>Existen huellas o corrugaciones que se derivan por debajo de la superficie de ruedo, pero que son aisladas y de poca extensión.</v>
      </c>
      <c r="CC366" s="231">
        <f t="shared" si="180"/>
        <v>5.3538199999999998</v>
      </c>
      <c r="CD366" s="229" t="s">
        <v>2963</v>
      </c>
      <c r="CE366" s="229" t="s">
        <v>986</v>
      </c>
      <c r="CF366" s="270" t="s">
        <v>2964</v>
      </c>
    </row>
    <row r="367" spans="1:84" ht="69.95" customHeight="1" thickBot="1" x14ac:dyDescent="0.2">
      <c r="A367" s="217"/>
      <c r="B367" s="269">
        <v>20482</v>
      </c>
      <c r="C367" s="231">
        <v>3</v>
      </c>
      <c r="D367" s="231">
        <v>2</v>
      </c>
      <c r="E367" s="232">
        <v>3</v>
      </c>
      <c r="F367" s="231">
        <v>4</v>
      </c>
      <c r="G367" s="231">
        <v>711</v>
      </c>
      <c r="H367" s="230" t="str">
        <f>IF(G367&lt;100,"Primaria",IF(AND(G367&gt;39,G367&lt;300),"Secundaria",IF(AND(G367&gt;299),"Terciaria")))</f>
        <v>Terciaria</v>
      </c>
      <c r="I367" s="230">
        <v>4</v>
      </c>
      <c r="J367" s="229" t="str">
        <f t="shared" si="159"/>
        <v>Red Básica de Accesso</v>
      </c>
      <c r="K367" s="260">
        <f t="shared" si="160"/>
        <v>1.7549999999999999</v>
      </c>
      <c r="L367" s="234">
        <f>L366+K367</f>
        <v>4.7949999999999999</v>
      </c>
      <c r="M367" s="233"/>
      <c r="N367" s="233"/>
      <c r="O367" s="233"/>
      <c r="P367" s="260">
        <f t="shared" si="161"/>
        <v>0</v>
      </c>
      <c r="Q367" s="233"/>
      <c r="R367" s="233">
        <v>0.105</v>
      </c>
      <c r="S367" s="233">
        <v>1.65</v>
      </c>
      <c r="T367" s="260">
        <f t="shared" si="162"/>
        <v>1.7549999999999999</v>
      </c>
      <c r="U367" s="233"/>
      <c r="V367" s="233"/>
      <c r="W367" s="233"/>
      <c r="X367" s="233">
        <f t="shared" si="163"/>
        <v>0</v>
      </c>
      <c r="Y367" s="233"/>
      <c r="Z367" s="233"/>
      <c r="AA367" s="233"/>
      <c r="AB367" s="233">
        <f t="shared" si="164"/>
        <v>0</v>
      </c>
      <c r="AC367" s="233">
        <f t="shared" si="165"/>
        <v>1.7549999999999999</v>
      </c>
      <c r="AD367" s="233"/>
      <c r="AE367" s="233"/>
      <c r="AF367" s="233"/>
      <c r="AG367" s="233">
        <f t="shared" si="183"/>
        <v>0</v>
      </c>
      <c r="AH367" s="233"/>
      <c r="AI367" s="233"/>
      <c r="AJ367" s="233"/>
      <c r="AK367" s="233">
        <f t="shared" si="184"/>
        <v>0</v>
      </c>
      <c r="AL367" s="233"/>
      <c r="AM367" s="233"/>
      <c r="AN367" s="233"/>
      <c r="AO367" s="233">
        <f t="shared" si="168"/>
        <v>0</v>
      </c>
      <c r="AP367" s="233"/>
      <c r="AQ367" s="233"/>
      <c r="AR367" s="233"/>
      <c r="AS367" s="339">
        <f t="shared" si="169"/>
        <v>0</v>
      </c>
      <c r="AT367" s="233"/>
      <c r="AU367" s="233"/>
      <c r="AV367" s="233"/>
      <c r="AW367" s="260">
        <f t="shared" si="170"/>
        <v>0</v>
      </c>
      <c r="AX367" s="235" t="s">
        <v>2965</v>
      </c>
      <c r="AY367" s="236" t="s">
        <v>1593</v>
      </c>
      <c r="AZ367" s="236" t="s">
        <v>2655</v>
      </c>
      <c r="BA367" s="229" t="s">
        <v>1518</v>
      </c>
      <c r="BB367" s="231">
        <v>0</v>
      </c>
      <c r="BC367" s="231">
        <v>2</v>
      </c>
      <c r="BD367" s="237" t="str">
        <f t="shared" si="171"/>
        <v>Algo Ondulado (Pendientes naturales del terreno entre 6 y 14%)</v>
      </c>
      <c r="BE367" s="231">
        <v>1</v>
      </c>
      <c r="BF367" s="237" t="str">
        <f>VLOOKUP(BE367,'Códigos 2'!$A$1:$B$12,2,FALSE)</f>
        <v xml:space="preserve"> Carpeta Asfáltica (CA)</v>
      </c>
      <c r="BG367" s="238">
        <v>1</v>
      </c>
      <c r="BH367" s="239">
        <v>4.9000000000000004</v>
      </c>
      <c r="BI367" s="231">
        <v>0</v>
      </c>
      <c r="BJ367" s="231" t="str">
        <f t="shared" si="172"/>
        <v>No existe</v>
      </c>
      <c r="BK367" s="240">
        <v>0</v>
      </c>
      <c r="BL367" s="231">
        <v>40</v>
      </c>
      <c r="BM367" s="231">
        <v>2160</v>
      </c>
      <c r="BN367" s="231">
        <v>3</v>
      </c>
      <c r="BO367" s="237" t="str">
        <f t="shared" si="173"/>
        <v>Alineamiento algo sinuoso, pero con curvas cerradas que son aparentes y consistentes con las gradientes y las demás características del camino y del terreno que se atraviesa.</v>
      </c>
      <c r="BP367" s="231">
        <v>2</v>
      </c>
      <c r="BQ367" s="237" t="str">
        <f t="shared" si="174"/>
        <v>Pendientes sostenidas entre 5 y 8% sobre una buena parte del tramo, condición que afecta en forma marcada la velocidad de recorrido y, cuando hay bastante tránsito, provoca frecuentes colas de vehículos detrás de los vehículos pesados.</v>
      </c>
      <c r="BR367" s="231">
        <v>1</v>
      </c>
      <c r="BS367" s="231">
        <v>0</v>
      </c>
      <c r="BT367" s="237" t="b">
        <f t="shared" si="185"/>
        <v>0</v>
      </c>
      <c r="BU367" s="231">
        <v>2</v>
      </c>
      <c r="BV367" s="237" t="str">
        <f t="shared" si="176"/>
        <v>Existen muy pocas señales</v>
      </c>
      <c r="BW367" s="231">
        <v>3</v>
      </c>
      <c r="BX367" s="237" t="str">
        <f t="shared" si="177"/>
        <v>Parece que algunas alcantarillas o cunetas no tienen capacidad hidráulica suficiente, por la erosión o socavación aparente.</v>
      </c>
      <c r="BY367" s="231">
        <v>2</v>
      </c>
      <c r="BZ367" s="237" t="str">
        <f t="shared" si="178"/>
        <v>Superficie muy irregular o con baches extensos y frecuentes (o material suelto, en caso de superficies no pavimentadas).</v>
      </c>
      <c r="CA367" s="231">
        <v>4</v>
      </c>
      <c r="CB367" s="237" t="str">
        <f t="shared" si="179"/>
        <v>Existen huellas o corrugaciones que se derivan por debajo de la superficie de ruedo, pero que son aisladas y de poca extensión.</v>
      </c>
      <c r="CC367" s="231">
        <f t="shared" si="180"/>
        <v>1.383642</v>
      </c>
      <c r="CD367" s="229"/>
      <c r="CE367" s="229"/>
      <c r="CF367" s="270" t="s">
        <v>2966</v>
      </c>
    </row>
    <row r="368" spans="1:84" ht="69.95" customHeight="1" thickBot="1" x14ac:dyDescent="0.2">
      <c r="A368" s="217"/>
      <c r="B368" s="269">
        <v>20491</v>
      </c>
      <c r="C368" s="231">
        <v>3</v>
      </c>
      <c r="D368" s="231">
        <v>2</v>
      </c>
      <c r="E368" s="232" t="s">
        <v>555</v>
      </c>
      <c r="F368" s="231">
        <v>1</v>
      </c>
      <c r="G368" s="231">
        <v>741</v>
      </c>
      <c r="H368" s="230" t="s">
        <v>2476</v>
      </c>
      <c r="I368" s="230">
        <v>4</v>
      </c>
      <c r="J368" s="229" t="str">
        <f t="shared" si="159"/>
        <v>Red Básica de Accesso</v>
      </c>
      <c r="K368" s="260">
        <f t="shared" si="160"/>
        <v>4.7300000000000004</v>
      </c>
      <c r="L368" s="234">
        <f>K368</f>
        <v>4.7300000000000004</v>
      </c>
      <c r="M368" s="233"/>
      <c r="N368" s="233"/>
      <c r="O368" s="233"/>
      <c r="P368" s="260">
        <f t="shared" si="161"/>
        <v>0</v>
      </c>
      <c r="Q368" s="233"/>
      <c r="R368" s="233"/>
      <c r="S368" s="233">
        <v>0.19</v>
      </c>
      <c r="T368" s="260">
        <f t="shared" si="162"/>
        <v>0.19</v>
      </c>
      <c r="U368" s="233"/>
      <c r="V368" s="233">
        <v>4.54</v>
      </c>
      <c r="W368" s="233"/>
      <c r="X368" s="233">
        <f t="shared" si="163"/>
        <v>4.54</v>
      </c>
      <c r="Y368" s="233"/>
      <c r="Z368" s="233"/>
      <c r="AA368" s="233"/>
      <c r="AB368" s="233">
        <f t="shared" si="164"/>
        <v>0</v>
      </c>
      <c r="AC368" s="233">
        <f t="shared" si="165"/>
        <v>4.7300000000000004</v>
      </c>
      <c r="AD368" s="233"/>
      <c r="AE368" s="233"/>
      <c r="AF368" s="233"/>
      <c r="AG368" s="233">
        <f t="shared" si="183"/>
        <v>0</v>
      </c>
      <c r="AH368" s="233"/>
      <c r="AI368" s="233"/>
      <c r="AJ368" s="233"/>
      <c r="AK368" s="233">
        <f t="shared" si="184"/>
        <v>0</v>
      </c>
      <c r="AL368" s="233"/>
      <c r="AM368" s="233"/>
      <c r="AN368" s="233"/>
      <c r="AO368" s="233">
        <f t="shared" si="168"/>
        <v>0</v>
      </c>
      <c r="AP368" s="233"/>
      <c r="AQ368" s="233"/>
      <c r="AR368" s="233"/>
      <c r="AS368" s="339">
        <f t="shared" si="169"/>
        <v>0</v>
      </c>
      <c r="AT368" s="233"/>
      <c r="AU368" s="233"/>
      <c r="AV368" s="233"/>
      <c r="AW368" s="260">
        <f t="shared" si="170"/>
        <v>0</v>
      </c>
      <c r="AX368" s="235" t="s">
        <v>3091</v>
      </c>
      <c r="AY368" s="244" t="s">
        <v>264</v>
      </c>
      <c r="AZ368" s="244" t="s">
        <v>2846</v>
      </c>
      <c r="BA368" s="229" t="s">
        <v>3092</v>
      </c>
      <c r="BB368" s="231">
        <v>0</v>
      </c>
      <c r="BC368" s="231">
        <v>4</v>
      </c>
      <c r="BD368" s="237" t="str">
        <f t="shared" si="171"/>
        <v>Montañoso (Pendientes naturales del terreno mayores a 25%)</v>
      </c>
      <c r="BE368" s="231">
        <v>2</v>
      </c>
      <c r="BF368" s="237" t="str">
        <f>VLOOKUP(BE368,'Códigos 2'!$A$1:$B$12,2,FALSE)</f>
        <v xml:space="preserve">Tratamiento superficial múltiple (TSM) </v>
      </c>
      <c r="BG368" s="238">
        <v>2</v>
      </c>
      <c r="BH368" s="239">
        <v>5.5</v>
      </c>
      <c r="BI368" s="231">
        <v>0</v>
      </c>
      <c r="BJ368" s="231" t="str">
        <f t="shared" si="172"/>
        <v>No existe</v>
      </c>
      <c r="BK368" s="240">
        <v>0</v>
      </c>
      <c r="BL368" s="231">
        <v>40</v>
      </c>
      <c r="BM368" s="231">
        <v>0</v>
      </c>
      <c r="BN368" s="231">
        <v>3</v>
      </c>
      <c r="BO368" s="237" t="str">
        <f t="shared" si="173"/>
        <v>Alineamiento algo sinuoso, pero con curvas cerradas que son aparentes y consistentes con las gradientes y las demás características del camino y del terreno que se atraviesa.</v>
      </c>
      <c r="BP368" s="231">
        <v>1</v>
      </c>
      <c r="BQ368" s="237" t="str">
        <f t="shared" si="174"/>
        <v xml:space="preserve">Pendientes sostenidas en exceso del 7% en casi todo el tramo. </v>
      </c>
      <c r="BR368" s="231">
        <v>2</v>
      </c>
      <c r="BS368" s="231">
        <v>0</v>
      </c>
      <c r="BT368" s="237" t="b">
        <f t="shared" si="185"/>
        <v>0</v>
      </c>
      <c r="BU368" s="231">
        <v>3</v>
      </c>
      <c r="BV368" s="237" t="str">
        <f t="shared" si="176"/>
        <v>El señalamiento es regular en cuanto a cantidad y ubicación, siendo notable la falta de algunas señales de precaución y de guía.</v>
      </c>
      <c r="BW368" s="231">
        <v>3</v>
      </c>
      <c r="BX368" s="237" t="str">
        <f t="shared" si="177"/>
        <v>Parece que algunas alcantarillas o cunetas no tienen capacidad hidráulica suficiente, por la erosión o socavación aparente.</v>
      </c>
      <c r="BY368" s="231">
        <v>3</v>
      </c>
      <c r="BZ368" s="237" t="str">
        <f t="shared" si="178"/>
        <v>Superficie con frecuentes baches o irregularidades .</v>
      </c>
      <c r="CA368" s="231">
        <v>4</v>
      </c>
      <c r="CB368" s="237" t="str">
        <f t="shared" si="179"/>
        <v>Existen huellas o corrugaciones que se derivan por debajo de la superficie de ruedo, pero que son aisladas y de poca extensión.</v>
      </c>
      <c r="CC368" s="231">
        <f t="shared" si="180"/>
        <v>0</v>
      </c>
      <c r="CD368" s="229" t="s">
        <v>3093</v>
      </c>
      <c r="CE368" s="229" t="s">
        <v>986</v>
      </c>
      <c r="CF368" s="270" t="s">
        <v>3094</v>
      </c>
    </row>
    <row r="369" spans="1:84" ht="69.95" customHeight="1" thickBot="1" x14ac:dyDescent="0.2">
      <c r="A369" s="217"/>
      <c r="B369" s="269">
        <v>20492</v>
      </c>
      <c r="C369" s="231">
        <v>3</v>
      </c>
      <c r="D369" s="231">
        <v>2</v>
      </c>
      <c r="E369" s="232" t="s">
        <v>555</v>
      </c>
      <c r="F369" s="231">
        <v>5</v>
      </c>
      <c r="G369" s="231">
        <v>741</v>
      </c>
      <c r="H369" s="230" t="s">
        <v>2476</v>
      </c>
      <c r="I369" s="230">
        <v>4</v>
      </c>
      <c r="J369" s="229" t="str">
        <f t="shared" si="159"/>
        <v>Red Básica de Accesso</v>
      </c>
      <c r="K369" s="260">
        <f t="shared" si="160"/>
        <v>2.74</v>
      </c>
      <c r="L369" s="234">
        <f t="shared" ref="L369:L376" si="186">L368+K369</f>
        <v>7.4700000000000006</v>
      </c>
      <c r="M369" s="233"/>
      <c r="N369" s="233"/>
      <c r="O369" s="233"/>
      <c r="P369" s="260">
        <f t="shared" si="161"/>
        <v>0</v>
      </c>
      <c r="Q369" s="233"/>
      <c r="R369" s="233"/>
      <c r="S369" s="233"/>
      <c r="T369" s="260">
        <f t="shared" si="162"/>
        <v>0</v>
      </c>
      <c r="U369" s="233"/>
      <c r="V369" s="233">
        <v>1.97</v>
      </c>
      <c r="W369" s="233">
        <v>0.77</v>
      </c>
      <c r="X369" s="233">
        <f t="shared" si="163"/>
        <v>2.74</v>
      </c>
      <c r="Y369" s="233"/>
      <c r="Z369" s="233"/>
      <c r="AA369" s="233"/>
      <c r="AB369" s="233">
        <f t="shared" si="164"/>
        <v>0</v>
      </c>
      <c r="AC369" s="233">
        <f t="shared" si="165"/>
        <v>2.74</v>
      </c>
      <c r="AD369" s="233"/>
      <c r="AE369" s="233"/>
      <c r="AF369" s="233"/>
      <c r="AG369" s="233">
        <f t="shared" si="183"/>
        <v>0</v>
      </c>
      <c r="AH369" s="233"/>
      <c r="AI369" s="233"/>
      <c r="AJ369" s="233"/>
      <c r="AK369" s="233">
        <f t="shared" si="184"/>
        <v>0</v>
      </c>
      <c r="AL369" s="233"/>
      <c r="AM369" s="233"/>
      <c r="AN369" s="233"/>
      <c r="AO369" s="233">
        <f t="shared" si="168"/>
        <v>0</v>
      </c>
      <c r="AP369" s="233"/>
      <c r="AQ369" s="233"/>
      <c r="AR369" s="233"/>
      <c r="AS369" s="339">
        <f t="shared" si="169"/>
        <v>0</v>
      </c>
      <c r="AT369" s="233"/>
      <c r="AU369" s="233"/>
      <c r="AV369" s="233"/>
      <c r="AW369" s="260">
        <f t="shared" si="170"/>
        <v>0</v>
      </c>
      <c r="AX369" s="235" t="s">
        <v>3095</v>
      </c>
      <c r="AY369" s="244" t="s">
        <v>264</v>
      </c>
      <c r="AZ369" s="244" t="s">
        <v>547</v>
      </c>
      <c r="BA369" s="229" t="s">
        <v>3096</v>
      </c>
      <c r="BB369" s="231">
        <v>0</v>
      </c>
      <c r="BC369" s="231">
        <v>2</v>
      </c>
      <c r="BD369" s="237" t="str">
        <f t="shared" si="171"/>
        <v>Algo Ondulado (Pendientes naturales del terreno entre 6 y 14%)</v>
      </c>
      <c r="BE369" s="231">
        <v>2</v>
      </c>
      <c r="BF369" s="237" t="str">
        <f>VLOOKUP(BE369,'Códigos 2'!$A$1:$B$12,2,FALSE)</f>
        <v xml:space="preserve">Tratamiento superficial múltiple (TSM) </v>
      </c>
      <c r="BG369" s="238">
        <v>2</v>
      </c>
      <c r="BH369" s="239">
        <v>5</v>
      </c>
      <c r="BI369" s="231">
        <v>0</v>
      </c>
      <c r="BJ369" s="231" t="str">
        <f t="shared" si="172"/>
        <v>No existe</v>
      </c>
      <c r="BK369" s="240">
        <v>0</v>
      </c>
      <c r="BL369" s="231">
        <v>40</v>
      </c>
      <c r="BM369" s="231">
        <v>0</v>
      </c>
      <c r="BN369" s="231">
        <v>3</v>
      </c>
      <c r="BO369" s="237" t="str">
        <f t="shared" si="173"/>
        <v>Alineamiento algo sinuoso, pero con curvas cerradas que son aparentes y consistentes con las gradientes y las demás características del camino y del terreno que se atraviesa.</v>
      </c>
      <c r="BP369" s="231">
        <v>3</v>
      </c>
      <c r="BQ369" s="237" t="str">
        <f t="shared" si="174"/>
        <v>Pendientes generalmente entre 3 y 6%, pero con una rasante ondulada y, consecuentemente, con tramos cortos de subida fuerte.</v>
      </c>
      <c r="BR369" s="231">
        <v>2</v>
      </c>
      <c r="BS369" s="231">
        <v>0</v>
      </c>
      <c r="BT369" s="237" t="b">
        <f t="shared" si="185"/>
        <v>0</v>
      </c>
      <c r="BU369" s="231">
        <v>2</v>
      </c>
      <c r="BV369" s="237" t="str">
        <f t="shared" si="176"/>
        <v>Existen muy pocas señales</v>
      </c>
      <c r="BW369" s="231">
        <v>4</v>
      </c>
      <c r="BX369" s="237" t="str">
        <f t="shared" si="177"/>
        <v>La mayoría de las alcantarillas y cunetas aparentemente funcionan bien, pero existen indicaciones en algunos sitios de que el agua se estanca.</v>
      </c>
      <c r="BY369" s="231">
        <v>3</v>
      </c>
      <c r="BZ369" s="237" t="str">
        <f t="shared" si="178"/>
        <v>Superficie con frecuentes baches o irregularidades .</v>
      </c>
      <c r="CA369" s="231">
        <v>4</v>
      </c>
      <c r="CB369" s="237" t="str">
        <f t="shared" si="179"/>
        <v>Existen huellas o corrugaciones que se derivan por debajo de la superficie de ruedo, pero que son aisladas y de poca extensión.</v>
      </c>
      <c r="CC369" s="231">
        <f t="shared" si="180"/>
        <v>0</v>
      </c>
      <c r="CD369" s="229"/>
      <c r="CE369" s="229"/>
      <c r="CF369" s="270"/>
    </row>
    <row r="370" spans="1:84" ht="69.95" customHeight="1" thickBot="1" x14ac:dyDescent="0.2">
      <c r="A370" s="217"/>
      <c r="B370" s="269">
        <v>20493</v>
      </c>
      <c r="C370" s="231">
        <v>3</v>
      </c>
      <c r="D370" s="231">
        <v>2</v>
      </c>
      <c r="E370" s="232" t="s">
        <v>555</v>
      </c>
      <c r="F370" s="231">
        <v>5</v>
      </c>
      <c r="G370" s="231">
        <v>741</v>
      </c>
      <c r="H370" s="230" t="str">
        <f>IF(G370&lt;100,"Primaria",IF(AND(RVN_0524!G1048&gt;39,RVN_0524!G1048&lt;300),"Secundaria",IF(AND(RVN_0524!G1048&gt;299),"Terciaria")))</f>
        <v>Secundaria</v>
      </c>
      <c r="I370" s="230">
        <v>4</v>
      </c>
      <c r="J370" s="229" t="str">
        <f t="shared" si="159"/>
        <v>Red Básica de Accesso</v>
      </c>
      <c r="K370" s="260">
        <f t="shared" si="160"/>
        <v>6.9950000000000001</v>
      </c>
      <c r="L370" s="234">
        <f t="shared" si="186"/>
        <v>14.465</v>
      </c>
      <c r="M370" s="233"/>
      <c r="N370" s="233"/>
      <c r="O370" s="233"/>
      <c r="P370" s="260">
        <f t="shared" si="161"/>
        <v>0</v>
      </c>
      <c r="Q370" s="233"/>
      <c r="R370" s="233"/>
      <c r="S370" s="233"/>
      <c r="T370" s="260">
        <f t="shared" si="162"/>
        <v>0</v>
      </c>
      <c r="U370" s="233"/>
      <c r="V370" s="233"/>
      <c r="W370" s="233">
        <v>6.585</v>
      </c>
      <c r="X370" s="233">
        <f t="shared" si="163"/>
        <v>6.585</v>
      </c>
      <c r="Y370" s="233"/>
      <c r="Z370" s="233"/>
      <c r="AA370" s="233"/>
      <c r="AB370" s="233">
        <f t="shared" si="164"/>
        <v>0</v>
      </c>
      <c r="AC370" s="233">
        <f t="shared" si="165"/>
        <v>6.585</v>
      </c>
      <c r="AD370" s="233"/>
      <c r="AE370" s="233"/>
      <c r="AF370" s="233">
        <v>0.41</v>
      </c>
      <c r="AG370" s="233">
        <f t="shared" si="183"/>
        <v>0.41</v>
      </c>
      <c r="AH370" s="233"/>
      <c r="AI370" s="233"/>
      <c r="AJ370" s="233"/>
      <c r="AK370" s="233">
        <f t="shared" si="184"/>
        <v>0</v>
      </c>
      <c r="AL370" s="233"/>
      <c r="AM370" s="233"/>
      <c r="AN370" s="233"/>
      <c r="AO370" s="233">
        <f t="shared" si="168"/>
        <v>0</v>
      </c>
      <c r="AP370" s="233"/>
      <c r="AQ370" s="233"/>
      <c r="AR370" s="233"/>
      <c r="AS370" s="339">
        <f t="shared" si="169"/>
        <v>0</v>
      </c>
      <c r="AT370" s="233"/>
      <c r="AU370" s="233"/>
      <c r="AV370" s="233"/>
      <c r="AW370" s="260">
        <f t="shared" si="170"/>
        <v>0</v>
      </c>
      <c r="AX370" s="235" t="s">
        <v>3097</v>
      </c>
      <c r="AY370" s="244" t="s">
        <v>264</v>
      </c>
      <c r="AZ370" s="244" t="s">
        <v>547</v>
      </c>
      <c r="BA370" s="229" t="s">
        <v>3098</v>
      </c>
      <c r="BB370" s="231">
        <v>0</v>
      </c>
      <c r="BC370" s="231">
        <v>4</v>
      </c>
      <c r="BD370" s="237" t="str">
        <f t="shared" si="171"/>
        <v>Montañoso (Pendientes naturales del terreno mayores a 25%)</v>
      </c>
      <c r="BE370" s="231">
        <v>2</v>
      </c>
      <c r="BF370" s="237" t="str">
        <f>VLOOKUP(BE370,'Códigos 2'!$A$1:$B$12,2,FALSE)</f>
        <v xml:space="preserve">Tratamiento superficial múltiple (TSM) </v>
      </c>
      <c r="BG370" s="238">
        <v>1</v>
      </c>
      <c r="BH370" s="239">
        <v>4.7</v>
      </c>
      <c r="BI370" s="231">
        <v>0</v>
      </c>
      <c r="BJ370" s="231" t="str">
        <f t="shared" si="172"/>
        <v>No existe</v>
      </c>
      <c r="BK370" s="240">
        <v>0</v>
      </c>
      <c r="BL370" s="231">
        <v>20</v>
      </c>
      <c r="BM370" s="231">
        <v>0</v>
      </c>
      <c r="BN370" s="231">
        <v>2</v>
      </c>
      <c r="BO370" s="237" t="str">
        <f t="shared" si="173"/>
        <v>Curvas cerradas frecuentes y, por lo general, inconsistentes con el terreno y la clase de carretera.</v>
      </c>
      <c r="BP370" s="231">
        <v>1</v>
      </c>
      <c r="BQ370" s="237" t="str">
        <f t="shared" si="174"/>
        <v xml:space="preserve">Pendientes sostenidas en exceso del 7% en casi todo el tramo. </v>
      </c>
      <c r="BR370" s="231">
        <v>1</v>
      </c>
      <c r="BS370" s="231">
        <v>0</v>
      </c>
      <c r="BT370" s="237" t="b">
        <f t="shared" si="185"/>
        <v>0</v>
      </c>
      <c r="BU370" s="231">
        <v>3</v>
      </c>
      <c r="BV370" s="237" t="str">
        <f t="shared" si="176"/>
        <v>El señalamiento es regular en cuanto a cantidad y ubicación, siendo notable la falta de algunas señales de precaución y de guía.</v>
      </c>
      <c r="BW370" s="231">
        <v>3</v>
      </c>
      <c r="BX370" s="237" t="str">
        <f t="shared" si="177"/>
        <v>Parece que algunas alcantarillas o cunetas no tienen capacidad hidráulica suficiente, por la erosión o socavación aparente.</v>
      </c>
      <c r="BY370" s="231">
        <v>3</v>
      </c>
      <c r="BZ370" s="237" t="str">
        <f t="shared" si="178"/>
        <v>Superficie con frecuentes baches o irregularidades .</v>
      </c>
      <c r="CA370" s="231">
        <v>4</v>
      </c>
      <c r="CB370" s="237" t="str">
        <f t="shared" si="179"/>
        <v>Existen huellas o corrugaciones que se derivan por debajo de la superficie de ruedo, pero que son aisladas y de poca extensión.</v>
      </c>
      <c r="CC370" s="231">
        <f t="shared" si="180"/>
        <v>0</v>
      </c>
      <c r="CD370" s="229"/>
      <c r="CE370" s="229"/>
      <c r="CF370" s="270" t="s">
        <v>3099</v>
      </c>
    </row>
    <row r="371" spans="1:84" ht="69.95" customHeight="1" thickBot="1" x14ac:dyDescent="0.2">
      <c r="A371" s="217"/>
      <c r="B371" s="269">
        <v>20501</v>
      </c>
      <c r="C371" s="231">
        <v>3</v>
      </c>
      <c r="D371" s="231">
        <v>2</v>
      </c>
      <c r="E371" s="232">
        <v>7</v>
      </c>
      <c r="F371" s="231">
        <v>1</v>
      </c>
      <c r="G371" s="231">
        <v>135</v>
      </c>
      <c r="H371" s="230" t="str">
        <f t="shared" ref="H371:H398" si="187">IF(G371&lt;100,"Primaria",IF(AND(G371&gt;39,G371&lt;300),"Secundaria",IF(AND(G371&gt;299),"Terciaria")))</f>
        <v>Secundaria</v>
      </c>
      <c r="I371" s="230">
        <v>2</v>
      </c>
      <c r="J371" s="229" t="str">
        <f t="shared" si="159"/>
        <v>Distribuidores Regionales</v>
      </c>
      <c r="K371" s="260">
        <f t="shared" si="160"/>
        <v>1.655</v>
      </c>
      <c r="L371" s="234">
        <f t="shared" si="186"/>
        <v>16.12</v>
      </c>
      <c r="M371" s="233"/>
      <c r="N371" s="233"/>
      <c r="O371" s="233"/>
      <c r="P371" s="260">
        <f t="shared" si="161"/>
        <v>0</v>
      </c>
      <c r="Q371" s="233">
        <v>1.655</v>
      </c>
      <c r="R371" s="233"/>
      <c r="S371" s="233"/>
      <c r="T371" s="260">
        <f t="shared" si="162"/>
        <v>1.655</v>
      </c>
      <c r="U371" s="233"/>
      <c r="V371" s="233"/>
      <c r="W371" s="233"/>
      <c r="X371" s="233">
        <f t="shared" si="163"/>
        <v>0</v>
      </c>
      <c r="Y371" s="233"/>
      <c r="Z371" s="233"/>
      <c r="AA371" s="233"/>
      <c r="AB371" s="233">
        <f t="shared" si="164"/>
        <v>0</v>
      </c>
      <c r="AC371" s="233">
        <f t="shared" si="165"/>
        <v>1.655</v>
      </c>
      <c r="AD371" s="233"/>
      <c r="AE371" s="233"/>
      <c r="AF371" s="233"/>
      <c r="AG371" s="233">
        <f t="shared" si="183"/>
        <v>0</v>
      </c>
      <c r="AH371" s="233"/>
      <c r="AI371" s="233"/>
      <c r="AJ371" s="233"/>
      <c r="AK371" s="233">
        <f t="shared" si="184"/>
        <v>0</v>
      </c>
      <c r="AL371" s="233"/>
      <c r="AM371" s="233"/>
      <c r="AN371" s="233"/>
      <c r="AO371" s="233">
        <f t="shared" si="168"/>
        <v>0</v>
      </c>
      <c r="AP371" s="233"/>
      <c r="AQ371" s="233"/>
      <c r="AR371" s="233"/>
      <c r="AS371" s="339">
        <f t="shared" si="169"/>
        <v>0</v>
      </c>
      <c r="AT371" s="233"/>
      <c r="AU371" s="233"/>
      <c r="AV371" s="233"/>
      <c r="AW371" s="260">
        <f t="shared" si="170"/>
        <v>0</v>
      </c>
      <c r="AX371" s="235" t="s">
        <v>1189</v>
      </c>
      <c r="AY371" s="236" t="s">
        <v>480</v>
      </c>
      <c r="AZ371" s="236" t="s">
        <v>1170</v>
      </c>
      <c r="BA371" s="229" t="s">
        <v>1190</v>
      </c>
      <c r="BB371" s="231">
        <v>0</v>
      </c>
      <c r="BC371" s="231">
        <v>2</v>
      </c>
      <c r="BD371" s="237" t="str">
        <f t="shared" si="171"/>
        <v>Algo Ondulado (Pendientes naturales del terreno entre 6 y 14%)</v>
      </c>
      <c r="BE371" s="231">
        <v>1</v>
      </c>
      <c r="BF371" s="237" t="str">
        <f>VLOOKUP(BE371,'Códigos 2'!$A$1:$B$12,2,FALSE)</f>
        <v xml:space="preserve"> Carpeta Asfáltica (CA)</v>
      </c>
      <c r="BG371" s="238">
        <v>2</v>
      </c>
      <c r="BH371" s="239">
        <v>5.8</v>
      </c>
      <c r="BI371" s="231">
        <v>0</v>
      </c>
      <c r="BJ371" s="231" t="str">
        <f t="shared" si="172"/>
        <v>No existe</v>
      </c>
      <c r="BK371" s="240">
        <v>0</v>
      </c>
      <c r="BL371" s="231">
        <v>40</v>
      </c>
      <c r="BM371" s="231"/>
      <c r="BN371" s="231">
        <v>5</v>
      </c>
      <c r="BO371" s="237" t="str">
        <f t="shared" si="173"/>
        <v>Alineamiento recto o con curvas tan suaves que no exigen una reducción significativa en la velocidad promedio normal de recorrido.</v>
      </c>
      <c r="BP371" s="231">
        <v>3</v>
      </c>
      <c r="BQ371" s="237" t="str">
        <f t="shared" si="174"/>
        <v>Pendientes generalmente entre 3 y 6%, pero con una rasante ondulada y, consecuentemente, con tramos cortos de subida fuerte.</v>
      </c>
      <c r="BR371" s="231">
        <v>3</v>
      </c>
      <c r="BS371" s="231">
        <v>0</v>
      </c>
      <c r="BT371" s="237" t="b">
        <f t="shared" si="185"/>
        <v>0</v>
      </c>
      <c r="BU371" s="231">
        <v>5</v>
      </c>
      <c r="BV371" s="237" t="str">
        <f t="shared" si="176"/>
        <v xml:space="preserve">Las señales son completamente adecuadas en número y ubicación, </v>
      </c>
      <c r="BW371" s="231">
        <v>4</v>
      </c>
      <c r="BX371" s="237" t="str">
        <f t="shared" si="177"/>
        <v>La mayoría de las alcantarillas y cunetas aparentemente funcionan bien, pero existen indicaciones en algunos sitios de que el agua se estanca.</v>
      </c>
      <c r="BY371" s="231">
        <v>4</v>
      </c>
      <c r="BZ371" s="237" t="str">
        <f t="shared" si="178"/>
        <v>Superficie generalmente lisa, pero con unas pequeñas corrugaciones u otras irregularidades aisladas, o con baches pequeños superficiales.</v>
      </c>
      <c r="CA371" s="231">
        <v>5</v>
      </c>
      <c r="CB371" s="237" t="str">
        <f t="shared" si="179"/>
        <v>No existen evidencias de fallas en la estructura del pavimento, con la posible excepción de algunas en la superficie de ruedo.</v>
      </c>
      <c r="CC371" s="231">
        <f t="shared" si="180"/>
        <v>0</v>
      </c>
      <c r="CD371" s="229" t="s">
        <v>1191</v>
      </c>
      <c r="CE371" s="229" t="s">
        <v>1175</v>
      </c>
      <c r="CF371" s="270" t="s">
        <v>1192</v>
      </c>
    </row>
    <row r="372" spans="1:84" ht="69.95" customHeight="1" thickBot="1" x14ac:dyDescent="0.2">
      <c r="A372" s="217"/>
      <c r="B372" s="269">
        <v>20502</v>
      </c>
      <c r="C372" s="231">
        <v>3</v>
      </c>
      <c r="D372" s="231">
        <v>2</v>
      </c>
      <c r="E372" s="232">
        <v>7</v>
      </c>
      <c r="F372" s="231">
        <v>2</v>
      </c>
      <c r="G372" s="231">
        <v>135</v>
      </c>
      <c r="H372" s="230" t="str">
        <f t="shared" si="187"/>
        <v>Secundaria</v>
      </c>
      <c r="I372" s="230">
        <v>2</v>
      </c>
      <c r="J372" s="229" t="str">
        <f t="shared" si="159"/>
        <v>Distribuidores Regionales</v>
      </c>
      <c r="K372" s="260">
        <f t="shared" si="160"/>
        <v>2.895</v>
      </c>
      <c r="L372" s="234">
        <f t="shared" si="186"/>
        <v>19.015000000000001</v>
      </c>
      <c r="M372" s="233"/>
      <c r="N372" s="233"/>
      <c r="O372" s="233"/>
      <c r="P372" s="260">
        <f t="shared" si="161"/>
        <v>0</v>
      </c>
      <c r="Q372" s="233">
        <v>2.895</v>
      </c>
      <c r="R372" s="233"/>
      <c r="S372" s="233"/>
      <c r="T372" s="260">
        <f t="shared" si="162"/>
        <v>2.895</v>
      </c>
      <c r="U372" s="233"/>
      <c r="V372" s="233"/>
      <c r="W372" s="233"/>
      <c r="X372" s="233">
        <f t="shared" si="163"/>
        <v>0</v>
      </c>
      <c r="Y372" s="233"/>
      <c r="Z372" s="233"/>
      <c r="AA372" s="233"/>
      <c r="AB372" s="233">
        <f t="shared" si="164"/>
        <v>0</v>
      </c>
      <c r="AC372" s="233">
        <f t="shared" si="165"/>
        <v>2.895</v>
      </c>
      <c r="AD372" s="233"/>
      <c r="AE372" s="233"/>
      <c r="AF372" s="233"/>
      <c r="AG372" s="233">
        <f t="shared" si="183"/>
        <v>0</v>
      </c>
      <c r="AH372" s="233"/>
      <c r="AI372" s="233"/>
      <c r="AJ372" s="233"/>
      <c r="AK372" s="233">
        <f t="shared" si="184"/>
        <v>0</v>
      </c>
      <c r="AL372" s="233"/>
      <c r="AM372" s="233"/>
      <c r="AN372" s="233"/>
      <c r="AO372" s="233">
        <f t="shared" si="168"/>
        <v>0</v>
      </c>
      <c r="AP372" s="233"/>
      <c r="AQ372" s="233"/>
      <c r="AR372" s="233"/>
      <c r="AS372" s="339">
        <f t="shared" si="169"/>
        <v>0</v>
      </c>
      <c r="AT372" s="233"/>
      <c r="AU372" s="233"/>
      <c r="AV372" s="233"/>
      <c r="AW372" s="260">
        <f t="shared" si="170"/>
        <v>0</v>
      </c>
      <c r="AX372" s="235" t="s">
        <v>1193</v>
      </c>
      <c r="AY372" s="236" t="s">
        <v>480</v>
      </c>
      <c r="AZ372" s="236" t="s">
        <v>1170</v>
      </c>
      <c r="BA372" s="229" t="s">
        <v>1194</v>
      </c>
      <c r="BB372" s="231">
        <v>0</v>
      </c>
      <c r="BC372" s="231">
        <v>3</v>
      </c>
      <c r="BD372" s="237" t="str">
        <f t="shared" si="171"/>
        <v>Muy Ondulado (Pendientes naturales del terreno entre 15 y 25%)</v>
      </c>
      <c r="BE372" s="231">
        <v>1</v>
      </c>
      <c r="BF372" s="237" t="str">
        <f>VLOOKUP(BE372,'Códigos 2'!$A$1:$B$12,2,FALSE)</f>
        <v xml:space="preserve"> Carpeta Asfáltica (CA)</v>
      </c>
      <c r="BG372" s="238">
        <v>2</v>
      </c>
      <c r="BH372" s="239">
        <v>5</v>
      </c>
      <c r="BI372" s="231">
        <v>0</v>
      </c>
      <c r="BJ372" s="231" t="str">
        <f t="shared" si="172"/>
        <v>No existe</v>
      </c>
      <c r="BK372" s="240">
        <v>0</v>
      </c>
      <c r="BL372" s="231">
        <v>40</v>
      </c>
      <c r="BM372" s="231"/>
      <c r="BN372" s="231">
        <v>2</v>
      </c>
      <c r="BO372" s="237" t="str">
        <f t="shared" si="173"/>
        <v>Curvas cerradas frecuentes y, por lo general, inconsistentes con el terreno y la clase de carretera.</v>
      </c>
      <c r="BP372" s="231">
        <v>1</v>
      </c>
      <c r="BQ372" s="237" t="str">
        <f t="shared" si="174"/>
        <v xml:space="preserve">Pendientes sostenidas en exceso del 7% en casi todo el tramo. </v>
      </c>
      <c r="BR372" s="231">
        <v>1</v>
      </c>
      <c r="BS372" s="231">
        <v>0</v>
      </c>
      <c r="BT372" s="237" t="b">
        <f t="shared" si="185"/>
        <v>0</v>
      </c>
      <c r="BU372" s="231">
        <v>3</v>
      </c>
      <c r="BV372" s="237" t="str">
        <f t="shared" si="176"/>
        <v>El señalamiento es regular en cuanto a cantidad y ubicación, siendo notable la falta de algunas señales de precaución y de guía.</v>
      </c>
      <c r="BW372" s="231">
        <v>4</v>
      </c>
      <c r="BX372" s="237" t="str">
        <f t="shared" si="177"/>
        <v>La mayoría de las alcantarillas y cunetas aparentemente funcionan bien, pero existen indicaciones en algunos sitios de que el agua se estanca.</v>
      </c>
      <c r="BY372" s="231">
        <v>5</v>
      </c>
      <c r="BZ372" s="237" t="str">
        <f t="shared" si="178"/>
        <v>Superficie lisa, sin baches ni irregularidades notables.</v>
      </c>
      <c r="CA372" s="231">
        <v>5</v>
      </c>
      <c r="CB372" s="237" t="str">
        <f t="shared" si="179"/>
        <v>No existen evidencias de fallas en la estructura del pavimento, con la posible excepción de algunas en la superficie de ruedo.</v>
      </c>
      <c r="CC372" s="231">
        <f t="shared" si="180"/>
        <v>0</v>
      </c>
      <c r="CD372" s="229" t="s">
        <v>1195</v>
      </c>
      <c r="CE372" s="229" t="s">
        <v>1175</v>
      </c>
      <c r="CF372" s="270" t="s">
        <v>1196</v>
      </c>
    </row>
    <row r="373" spans="1:84" ht="69.95" customHeight="1" thickBot="1" x14ac:dyDescent="0.2">
      <c r="A373" s="217"/>
      <c r="B373" s="269">
        <v>20510</v>
      </c>
      <c r="C373" s="231">
        <v>3</v>
      </c>
      <c r="D373" s="231">
        <v>2</v>
      </c>
      <c r="E373" s="232">
        <v>5</v>
      </c>
      <c r="F373" s="231">
        <v>6</v>
      </c>
      <c r="G373" s="231">
        <v>135</v>
      </c>
      <c r="H373" s="230" t="str">
        <f t="shared" si="187"/>
        <v>Secundaria</v>
      </c>
      <c r="I373" s="230">
        <v>2</v>
      </c>
      <c r="J373" s="229" t="str">
        <f t="shared" si="159"/>
        <v>Distribuidores Regionales</v>
      </c>
      <c r="K373" s="260">
        <f t="shared" si="160"/>
        <v>6.1850000000000005</v>
      </c>
      <c r="L373" s="234">
        <f t="shared" si="186"/>
        <v>25.200000000000003</v>
      </c>
      <c r="M373" s="233"/>
      <c r="N373" s="233"/>
      <c r="O373" s="233"/>
      <c r="P373" s="260">
        <f t="shared" si="161"/>
        <v>0</v>
      </c>
      <c r="Q373" s="233"/>
      <c r="R373" s="233"/>
      <c r="S373" s="233">
        <v>4.6050000000000004</v>
      </c>
      <c r="T373" s="260">
        <f t="shared" si="162"/>
        <v>4.6050000000000004</v>
      </c>
      <c r="U373" s="233"/>
      <c r="V373" s="233"/>
      <c r="W373" s="233">
        <v>1.58</v>
      </c>
      <c r="X373" s="233">
        <f t="shared" si="163"/>
        <v>1.58</v>
      </c>
      <c r="Y373" s="233"/>
      <c r="Z373" s="233"/>
      <c r="AA373" s="233"/>
      <c r="AB373" s="233">
        <f t="shared" si="164"/>
        <v>0</v>
      </c>
      <c r="AC373" s="233">
        <f t="shared" si="165"/>
        <v>6.1850000000000005</v>
      </c>
      <c r="AD373" s="233"/>
      <c r="AE373" s="233"/>
      <c r="AF373" s="233"/>
      <c r="AG373" s="233">
        <f t="shared" si="183"/>
        <v>0</v>
      </c>
      <c r="AH373" s="233"/>
      <c r="AI373" s="233"/>
      <c r="AJ373" s="233"/>
      <c r="AK373" s="233">
        <f t="shared" si="184"/>
        <v>0</v>
      </c>
      <c r="AL373" s="233"/>
      <c r="AM373" s="233"/>
      <c r="AN373" s="233"/>
      <c r="AO373" s="233">
        <f t="shared" si="168"/>
        <v>0</v>
      </c>
      <c r="AP373" s="233"/>
      <c r="AQ373" s="233"/>
      <c r="AR373" s="233"/>
      <c r="AS373" s="339">
        <f t="shared" si="169"/>
        <v>0</v>
      </c>
      <c r="AT373" s="233"/>
      <c r="AU373" s="233"/>
      <c r="AV373" s="233"/>
      <c r="AW373" s="260">
        <f t="shared" si="170"/>
        <v>0</v>
      </c>
      <c r="AX373" s="235" t="s">
        <v>1183</v>
      </c>
      <c r="AY373" s="236" t="s">
        <v>480</v>
      </c>
      <c r="AZ373" s="236" t="s">
        <v>1170</v>
      </c>
      <c r="BA373" s="229" t="s">
        <v>1184</v>
      </c>
      <c r="BB373" s="231">
        <v>0</v>
      </c>
      <c r="BC373" s="231">
        <v>4</v>
      </c>
      <c r="BD373" s="237" t="str">
        <f t="shared" si="171"/>
        <v>Montañoso (Pendientes naturales del terreno mayores a 25%)</v>
      </c>
      <c r="BE373" s="231">
        <v>1</v>
      </c>
      <c r="BF373" s="237" t="str">
        <f>VLOOKUP(BE373,'Códigos 2'!$A$1:$B$12,2,FALSE)</f>
        <v xml:space="preserve"> Carpeta Asfáltica (CA)</v>
      </c>
      <c r="BG373" s="238">
        <v>2</v>
      </c>
      <c r="BH373" s="239">
        <v>5</v>
      </c>
      <c r="BI373" s="231">
        <v>0</v>
      </c>
      <c r="BJ373" s="231" t="str">
        <f t="shared" si="172"/>
        <v>No existe</v>
      </c>
      <c r="BK373" s="240">
        <v>0</v>
      </c>
      <c r="BL373" s="231">
        <v>30</v>
      </c>
      <c r="BM373" s="231"/>
      <c r="BN373" s="231">
        <v>2</v>
      </c>
      <c r="BO373" s="237" t="str">
        <f t="shared" si="173"/>
        <v>Curvas cerradas frecuentes y, por lo general, inconsistentes con el terreno y la clase de carretera.</v>
      </c>
      <c r="BP373" s="231">
        <v>1</v>
      </c>
      <c r="BQ373" s="237" t="str">
        <f t="shared" si="174"/>
        <v xml:space="preserve">Pendientes sostenidas en exceso del 7% en casi todo el tramo. </v>
      </c>
      <c r="BR373" s="231">
        <v>1</v>
      </c>
      <c r="BS373" s="231">
        <v>0</v>
      </c>
      <c r="BT373" s="237" t="b">
        <f t="shared" si="185"/>
        <v>0</v>
      </c>
      <c r="BU373" s="231">
        <v>3</v>
      </c>
      <c r="BV373" s="237" t="str">
        <f t="shared" si="176"/>
        <v>El señalamiento es regular en cuanto a cantidad y ubicación, siendo notable la falta de algunas señales de precaución y de guía.</v>
      </c>
      <c r="BW373" s="231">
        <v>4</v>
      </c>
      <c r="BX373" s="237" t="str">
        <f t="shared" si="177"/>
        <v>La mayoría de las alcantarillas y cunetas aparentemente funcionan bien, pero existen indicaciones en algunos sitios de que el agua se estanca.</v>
      </c>
      <c r="BY373" s="231">
        <v>2</v>
      </c>
      <c r="BZ373" s="237" t="str">
        <f t="shared" si="178"/>
        <v>Superficie muy irregular o con baches extensos y frecuentes (o material suelto, en caso de superficies no pavimentadas).</v>
      </c>
      <c r="CA373" s="231">
        <v>4</v>
      </c>
      <c r="CB373" s="237" t="str">
        <f t="shared" si="179"/>
        <v>Existen huellas o corrugaciones que se derivan por debajo de la superficie de ruedo, pero que son aisladas y de poca extensión.</v>
      </c>
      <c r="CC373" s="231">
        <f t="shared" si="180"/>
        <v>0</v>
      </c>
      <c r="CD373" s="229" t="s">
        <v>1185</v>
      </c>
      <c r="CE373" s="229" t="s">
        <v>1175</v>
      </c>
      <c r="CF373" s="270" t="s">
        <v>1186</v>
      </c>
    </row>
    <row r="374" spans="1:84" ht="69.95" customHeight="1" thickBot="1" x14ac:dyDescent="0.2">
      <c r="A374" s="217"/>
      <c r="B374" s="269">
        <v>20520</v>
      </c>
      <c r="C374" s="231">
        <v>3</v>
      </c>
      <c r="D374" s="231">
        <v>2</v>
      </c>
      <c r="E374" s="232">
        <v>5</v>
      </c>
      <c r="F374" s="231">
        <v>6</v>
      </c>
      <c r="G374" s="231">
        <v>135</v>
      </c>
      <c r="H374" s="230" t="str">
        <f t="shared" si="187"/>
        <v>Secundaria</v>
      </c>
      <c r="I374" s="230">
        <v>2</v>
      </c>
      <c r="J374" s="229" t="str">
        <f t="shared" si="159"/>
        <v>Distribuidores Regionales</v>
      </c>
      <c r="K374" s="260">
        <f t="shared" si="160"/>
        <v>2.8800000000000003</v>
      </c>
      <c r="L374" s="234">
        <f t="shared" si="186"/>
        <v>28.080000000000002</v>
      </c>
      <c r="M374" s="233"/>
      <c r="N374" s="233"/>
      <c r="O374" s="233"/>
      <c r="P374" s="260">
        <f t="shared" si="161"/>
        <v>0</v>
      </c>
      <c r="Q374" s="233"/>
      <c r="R374" s="233">
        <v>0.53500000000000003</v>
      </c>
      <c r="S374" s="233">
        <v>2.3450000000000002</v>
      </c>
      <c r="T374" s="260">
        <f t="shared" si="162"/>
        <v>2.8800000000000003</v>
      </c>
      <c r="U374" s="233"/>
      <c r="V374" s="233"/>
      <c r="W374" s="233"/>
      <c r="X374" s="233">
        <f t="shared" si="163"/>
        <v>0</v>
      </c>
      <c r="Y374" s="233"/>
      <c r="Z374" s="233"/>
      <c r="AA374" s="233"/>
      <c r="AB374" s="233">
        <f t="shared" si="164"/>
        <v>0</v>
      </c>
      <c r="AC374" s="233">
        <f t="shared" si="165"/>
        <v>2.8800000000000003</v>
      </c>
      <c r="AD374" s="233"/>
      <c r="AE374" s="233"/>
      <c r="AF374" s="233"/>
      <c r="AG374" s="233">
        <f t="shared" si="183"/>
        <v>0</v>
      </c>
      <c r="AH374" s="233"/>
      <c r="AI374" s="233"/>
      <c r="AJ374" s="233"/>
      <c r="AK374" s="233">
        <f t="shared" si="184"/>
        <v>0</v>
      </c>
      <c r="AL374" s="233"/>
      <c r="AM374" s="233"/>
      <c r="AN374" s="233"/>
      <c r="AO374" s="233">
        <f t="shared" si="168"/>
        <v>0</v>
      </c>
      <c r="AP374" s="233"/>
      <c r="AQ374" s="233"/>
      <c r="AR374" s="233"/>
      <c r="AS374" s="339">
        <f t="shared" si="169"/>
        <v>0</v>
      </c>
      <c r="AT374" s="233"/>
      <c r="AU374" s="233"/>
      <c r="AV374" s="233"/>
      <c r="AW374" s="260">
        <f t="shared" si="170"/>
        <v>0</v>
      </c>
      <c r="AX374" s="235" t="s">
        <v>1187</v>
      </c>
      <c r="AY374" s="236" t="s">
        <v>480</v>
      </c>
      <c r="AZ374" s="236" t="s">
        <v>1170</v>
      </c>
      <c r="BA374" s="229" t="s">
        <v>1188</v>
      </c>
      <c r="BB374" s="231">
        <v>1</v>
      </c>
      <c r="BC374" s="231">
        <v>3</v>
      </c>
      <c r="BD374" s="237" t="str">
        <f t="shared" si="171"/>
        <v>Muy Ondulado (Pendientes naturales del terreno entre 15 y 25%)</v>
      </c>
      <c r="BE374" s="231">
        <v>1</v>
      </c>
      <c r="BF374" s="237" t="str">
        <f>VLOOKUP(BE374,'Códigos 2'!$A$1:$B$12,2,FALSE)</f>
        <v xml:space="preserve"> Carpeta Asfáltica (CA)</v>
      </c>
      <c r="BG374" s="238">
        <v>2</v>
      </c>
      <c r="BH374" s="239">
        <v>6</v>
      </c>
      <c r="BI374" s="231">
        <v>0</v>
      </c>
      <c r="BJ374" s="231" t="str">
        <f t="shared" si="172"/>
        <v>No existe</v>
      </c>
      <c r="BK374" s="240">
        <v>0</v>
      </c>
      <c r="BL374" s="231">
        <v>35</v>
      </c>
      <c r="BM374" s="231">
        <v>3317</v>
      </c>
      <c r="BN374" s="231">
        <v>3</v>
      </c>
      <c r="BO374" s="237" t="str">
        <f t="shared" si="173"/>
        <v>Alineamiento algo sinuoso, pero con curvas cerradas que son aparentes y consistentes con las gradientes y las demás características del camino y del terreno que se atraviesa.</v>
      </c>
      <c r="BP374" s="231">
        <v>1</v>
      </c>
      <c r="BQ374" s="237" t="str">
        <f t="shared" si="174"/>
        <v xml:space="preserve">Pendientes sostenidas en exceso del 7% en casi todo el tramo. </v>
      </c>
      <c r="BR374" s="231">
        <v>1</v>
      </c>
      <c r="BS374" s="231">
        <v>0</v>
      </c>
      <c r="BT374" s="237" t="b">
        <f t="shared" si="185"/>
        <v>0</v>
      </c>
      <c r="BU374" s="231">
        <v>3</v>
      </c>
      <c r="BV374" s="237" t="str">
        <f t="shared" si="176"/>
        <v>El señalamiento es regular en cuanto a cantidad y ubicación, siendo notable la falta de algunas señales de precaución y de guía.</v>
      </c>
      <c r="BW374" s="231">
        <v>3</v>
      </c>
      <c r="BX374" s="237" t="str">
        <f t="shared" si="177"/>
        <v>Parece que algunas alcantarillas o cunetas no tienen capacidad hidráulica suficiente, por la erosión o socavación aparente.</v>
      </c>
      <c r="BY374" s="231">
        <v>2</v>
      </c>
      <c r="BZ374" s="237" t="str">
        <f t="shared" si="178"/>
        <v>Superficie muy irregular o con baches extensos y frecuentes (o material suelto, en caso de superficies no pavimentadas).</v>
      </c>
      <c r="CA374" s="231">
        <v>4</v>
      </c>
      <c r="CB374" s="237" t="str">
        <f t="shared" si="179"/>
        <v>Existen huellas o corrugaciones que se derivan por debajo de la superficie de ruedo, pero que son aisladas y de poca extensión.</v>
      </c>
      <c r="CC374" s="231">
        <f t="shared" si="180"/>
        <v>3.4868304000000006</v>
      </c>
      <c r="CD374" s="229"/>
      <c r="CE374" s="229"/>
      <c r="CF374" s="270"/>
    </row>
    <row r="375" spans="1:84" ht="69.95" customHeight="1" thickBot="1" x14ac:dyDescent="0.2">
      <c r="A375" s="217"/>
      <c r="B375" s="269">
        <v>20531</v>
      </c>
      <c r="C375" s="231">
        <v>3</v>
      </c>
      <c r="D375" s="231">
        <v>2</v>
      </c>
      <c r="E375" s="232">
        <v>6</v>
      </c>
      <c r="F375" s="231"/>
      <c r="G375" s="231">
        <v>715</v>
      </c>
      <c r="H375" s="230" t="str">
        <f t="shared" si="187"/>
        <v>Terciaria</v>
      </c>
      <c r="I375" s="230">
        <v>4</v>
      </c>
      <c r="J375" s="229" t="str">
        <f t="shared" si="159"/>
        <v>Red Básica de Accesso</v>
      </c>
      <c r="K375" s="260">
        <f t="shared" si="160"/>
        <v>5.8550000000000004</v>
      </c>
      <c r="L375" s="234">
        <f t="shared" si="186"/>
        <v>33.935000000000002</v>
      </c>
      <c r="M375" s="233"/>
      <c r="N375" s="233"/>
      <c r="O375" s="233"/>
      <c r="P375" s="260">
        <f t="shared" si="161"/>
        <v>0</v>
      </c>
      <c r="Q375" s="233"/>
      <c r="R375" s="233"/>
      <c r="S375" s="233"/>
      <c r="T375" s="260">
        <f t="shared" si="162"/>
        <v>0</v>
      </c>
      <c r="U375" s="233">
        <v>1.7949999999999999</v>
      </c>
      <c r="V375" s="233">
        <v>0.27</v>
      </c>
      <c r="W375" s="233">
        <v>1.0049999999999999</v>
      </c>
      <c r="X375" s="233">
        <f t="shared" si="163"/>
        <v>3.07</v>
      </c>
      <c r="Y375" s="233"/>
      <c r="Z375" s="233"/>
      <c r="AA375" s="233"/>
      <c r="AB375" s="233">
        <f t="shared" si="164"/>
        <v>0</v>
      </c>
      <c r="AC375" s="233">
        <f t="shared" si="165"/>
        <v>3.07</v>
      </c>
      <c r="AD375" s="233"/>
      <c r="AE375" s="233">
        <v>2.7850000000000001</v>
      </c>
      <c r="AF375" s="233"/>
      <c r="AG375" s="233">
        <f t="shared" si="183"/>
        <v>2.7850000000000001</v>
      </c>
      <c r="AH375" s="233"/>
      <c r="AI375" s="233"/>
      <c r="AJ375" s="233"/>
      <c r="AK375" s="233">
        <f t="shared" si="184"/>
        <v>0</v>
      </c>
      <c r="AL375" s="233"/>
      <c r="AM375" s="233"/>
      <c r="AN375" s="233"/>
      <c r="AO375" s="233">
        <f t="shared" si="168"/>
        <v>0</v>
      </c>
      <c r="AP375" s="233"/>
      <c r="AQ375" s="233"/>
      <c r="AR375" s="233"/>
      <c r="AS375" s="339">
        <f t="shared" si="169"/>
        <v>0</v>
      </c>
      <c r="AT375" s="233"/>
      <c r="AU375" s="233"/>
      <c r="AV375" s="233"/>
      <c r="AW375" s="260">
        <f t="shared" si="170"/>
        <v>0</v>
      </c>
      <c r="AX375" s="235" t="s">
        <v>2985</v>
      </c>
      <c r="AY375" s="236" t="s">
        <v>1134</v>
      </c>
      <c r="AZ375" s="236"/>
      <c r="BA375" s="236" t="s">
        <v>2986</v>
      </c>
      <c r="BB375" s="231">
        <v>0</v>
      </c>
      <c r="BC375" s="231">
        <v>4</v>
      </c>
      <c r="BD375" s="237" t="str">
        <f t="shared" si="171"/>
        <v>Montañoso (Pendientes naturales del terreno mayores a 25%)</v>
      </c>
      <c r="BE375" s="231">
        <v>2</v>
      </c>
      <c r="BF375" s="237" t="str">
        <f>VLOOKUP(BE375,'Códigos 2'!$A$1:$B$12,2,FALSE)</f>
        <v xml:space="preserve">Tratamiento superficial múltiple (TSM) </v>
      </c>
      <c r="BG375" s="238">
        <v>1</v>
      </c>
      <c r="BH375" s="239">
        <v>4.3</v>
      </c>
      <c r="BI375" s="231">
        <v>0</v>
      </c>
      <c r="BJ375" s="231" t="str">
        <f t="shared" si="172"/>
        <v>No existe</v>
      </c>
      <c r="BK375" s="240">
        <v>0</v>
      </c>
      <c r="BL375" s="231">
        <v>25</v>
      </c>
      <c r="BM375" s="231"/>
      <c r="BN375" s="231">
        <v>2</v>
      </c>
      <c r="BO375" s="237" t="str">
        <f t="shared" si="173"/>
        <v>Curvas cerradas frecuentes y, por lo general, inconsistentes con el terreno y la clase de carretera.</v>
      </c>
      <c r="BP375" s="231">
        <v>1</v>
      </c>
      <c r="BQ375" s="237" t="str">
        <f t="shared" si="174"/>
        <v xml:space="preserve">Pendientes sostenidas en exceso del 7% en casi todo el tramo. </v>
      </c>
      <c r="BR375" s="231">
        <v>1</v>
      </c>
      <c r="BS375" s="231">
        <v>0</v>
      </c>
      <c r="BT375" s="237" t="b">
        <f t="shared" si="185"/>
        <v>0</v>
      </c>
      <c r="BU375" s="231">
        <v>2</v>
      </c>
      <c r="BV375" s="237" t="str">
        <f t="shared" si="176"/>
        <v>Existen muy pocas señales</v>
      </c>
      <c r="BW375" s="231">
        <v>3</v>
      </c>
      <c r="BX375" s="237" t="str">
        <f t="shared" si="177"/>
        <v>Parece que algunas alcantarillas o cunetas no tienen capacidad hidráulica suficiente, por la erosión o socavación aparente.</v>
      </c>
      <c r="BY375" s="231">
        <v>3</v>
      </c>
      <c r="BZ375" s="237" t="str">
        <f t="shared" si="178"/>
        <v>Superficie con frecuentes baches o irregularidades .</v>
      </c>
      <c r="CA375" s="231">
        <v>4</v>
      </c>
      <c r="CB375" s="237" t="str">
        <f t="shared" si="179"/>
        <v>Existen huellas o corrugaciones que se derivan por debajo de la superficie de ruedo, pero que son aisladas y de poca extensión.</v>
      </c>
      <c r="CC375" s="231">
        <f t="shared" si="180"/>
        <v>0</v>
      </c>
      <c r="CD375" s="229"/>
      <c r="CE375" s="229"/>
      <c r="CF375" s="270"/>
    </row>
    <row r="376" spans="1:84" ht="69.95" customHeight="1" thickBot="1" x14ac:dyDescent="0.2">
      <c r="A376" s="217"/>
      <c r="B376" s="269">
        <v>20532</v>
      </c>
      <c r="C376" s="231">
        <v>3</v>
      </c>
      <c r="D376" s="231">
        <v>2</v>
      </c>
      <c r="E376" s="232">
        <v>6</v>
      </c>
      <c r="F376" s="231"/>
      <c r="G376" s="231">
        <v>715</v>
      </c>
      <c r="H376" s="230" t="str">
        <f t="shared" si="187"/>
        <v>Terciaria</v>
      </c>
      <c r="I376" s="230">
        <v>4</v>
      </c>
      <c r="J376" s="229" t="str">
        <f t="shared" si="159"/>
        <v>Red Básica de Accesso</v>
      </c>
      <c r="K376" s="260">
        <f t="shared" si="160"/>
        <v>6.0600000000000005</v>
      </c>
      <c r="L376" s="234">
        <f t="shared" si="186"/>
        <v>39.995000000000005</v>
      </c>
      <c r="M376" s="233"/>
      <c r="N376" s="233"/>
      <c r="O376" s="233"/>
      <c r="P376" s="260">
        <f t="shared" si="161"/>
        <v>0</v>
      </c>
      <c r="Q376" s="233"/>
      <c r="R376" s="233"/>
      <c r="S376" s="233"/>
      <c r="T376" s="260">
        <f t="shared" si="162"/>
        <v>0</v>
      </c>
      <c r="U376" s="233">
        <v>2.79</v>
      </c>
      <c r="V376" s="233">
        <v>3.27</v>
      </c>
      <c r="W376" s="233"/>
      <c r="X376" s="233">
        <f t="shared" si="163"/>
        <v>6.0600000000000005</v>
      </c>
      <c r="Y376" s="233"/>
      <c r="Z376" s="233"/>
      <c r="AA376" s="233"/>
      <c r="AB376" s="233">
        <f t="shared" si="164"/>
        <v>0</v>
      </c>
      <c r="AC376" s="233">
        <f t="shared" si="165"/>
        <v>6.0600000000000005</v>
      </c>
      <c r="AD376" s="233"/>
      <c r="AE376" s="233"/>
      <c r="AF376" s="233"/>
      <c r="AG376" s="233">
        <f t="shared" si="183"/>
        <v>0</v>
      </c>
      <c r="AH376" s="233"/>
      <c r="AI376" s="233"/>
      <c r="AJ376" s="233"/>
      <c r="AK376" s="233">
        <f t="shared" si="184"/>
        <v>0</v>
      </c>
      <c r="AL376" s="233"/>
      <c r="AM376" s="233"/>
      <c r="AN376" s="233"/>
      <c r="AO376" s="233">
        <f t="shared" si="168"/>
        <v>0</v>
      </c>
      <c r="AP376" s="233"/>
      <c r="AQ376" s="233"/>
      <c r="AR376" s="233"/>
      <c r="AS376" s="339">
        <f t="shared" si="169"/>
        <v>0</v>
      </c>
      <c r="AT376" s="233"/>
      <c r="AU376" s="233"/>
      <c r="AV376" s="233"/>
      <c r="AW376" s="260">
        <f t="shared" si="170"/>
        <v>0</v>
      </c>
      <c r="AX376" s="235" t="s">
        <v>2987</v>
      </c>
      <c r="AY376" s="236" t="s">
        <v>1134</v>
      </c>
      <c r="AZ376" s="236"/>
      <c r="BA376" s="236" t="s">
        <v>860</v>
      </c>
      <c r="BB376" s="231">
        <v>2</v>
      </c>
      <c r="BC376" s="231">
        <v>3</v>
      </c>
      <c r="BD376" s="237" t="str">
        <f t="shared" si="171"/>
        <v>Muy Ondulado (Pendientes naturales del terreno entre 15 y 25%)</v>
      </c>
      <c r="BE376" s="231">
        <v>2</v>
      </c>
      <c r="BF376" s="237" t="str">
        <f>VLOOKUP(BE376,'Códigos 2'!$A$1:$B$12,2,FALSE)</f>
        <v xml:space="preserve">Tratamiento superficial múltiple (TSM) </v>
      </c>
      <c r="BG376" s="238">
        <v>2</v>
      </c>
      <c r="BH376" s="239">
        <v>5.5</v>
      </c>
      <c r="BI376" s="231">
        <v>0</v>
      </c>
      <c r="BJ376" s="231" t="str">
        <f t="shared" si="172"/>
        <v>No existe</v>
      </c>
      <c r="BK376" s="240">
        <v>0</v>
      </c>
      <c r="BL376" s="231">
        <v>40</v>
      </c>
      <c r="BM376" s="231"/>
      <c r="BN376" s="231">
        <v>3</v>
      </c>
      <c r="BO376" s="237" t="str">
        <f t="shared" si="173"/>
        <v>Alineamiento algo sinuoso, pero con curvas cerradas que son aparentes y consistentes con las gradientes y las demás características del camino y del terreno que se atraviesa.</v>
      </c>
      <c r="BP376" s="231">
        <v>2</v>
      </c>
      <c r="BQ376" s="237" t="str">
        <f t="shared" si="174"/>
        <v>Pendientes sostenidas entre 5 y 8% sobre una buena parte del tramo, condición que afecta en forma marcada la velocidad de recorrido y, cuando hay bastante tránsito, provoca frecuentes colas de vehículos detrás de los vehículos pesados.</v>
      </c>
      <c r="BR376" s="231">
        <v>2</v>
      </c>
      <c r="BS376" s="231">
        <v>0</v>
      </c>
      <c r="BT376" s="237" t="b">
        <f t="shared" si="185"/>
        <v>0</v>
      </c>
      <c r="BU376" s="231">
        <v>3</v>
      </c>
      <c r="BV376" s="237" t="str">
        <f t="shared" si="176"/>
        <v>El señalamiento es regular en cuanto a cantidad y ubicación, siendo notable la falta de algunas señales de precaución y de guía.</v>
      </c>
      <c r="BW376" s="231">
        <v>3</v>
      </c>
      <c r="BX376" s="237" t="str">
        <f t="shared" si="177"/>
        <v>Parece que algunas alcantarillas o cunetas no tienen capacidad hidráulica suficiente, por la erosión o socavación aparente.</v>
      </c>
      <c r="BY376" s="231">
        <v>3</v>
      </c>
      <c r="BZ376" s="237" t="str">
        <f t="shared" si="178"/>
        <v>Superficie con frecuentes baches o irregularidades .</v>
      </c>
      <c r="CA376" s="231">
        <v>4</v>
      </c>
      <c r="CB376" s="237" t="str">
        <f t="shared" si="179"/>
        <v>Existen huellas o corrugaciones que se derivan por debajo de la superficie de ruedo, pero que son aisladas y de poca extensión.</v>
      </c>
      <c r="CC376" s="231">
        <f t="shared" si="180"/>
        <v>0</v>
      </c>
      <c r="CD376" s="229"/>
      <c r="CE376" s="229"/>
      <c r="CF376" s="270"/>
    </row>
    <row r="377" spans="1:84" ht="69.95" customHeight="1" thickBot="1" x14ac:dyDescent="0.2">
      <c r="A377" s="217"/>
      <c r="B377" s="269">
        <v>20540</v>
      </c>
      <c r="C377" s="231">
        <v>3</v>
      </c>
      <c r="D377" s="231">
        <v>2</v>
      </c>
      <c r="E377" s="232">
        <v>8</v>
      </c>
      <c r="F377" s="231">
        <v>1</v>
      </c>
      <c r="G377" s="231">
        <v>146</v>
      </c>
      <c r="H377" s="230" t="str">
        <f t="shared" si="187"/>
        <v>Secundaria</v>
      </c>
      <c r="I377" s="230">
        <v>3</v>
      </c>
      <c r="J377" s="229" t="str">
        <f t="shared" si="159"/>
        <v>Conectores de Integración Territorial</v>
      </c>
      <c r="K377" s="260">
        <f t="shared" si="160"/>
        <v>11.065</v>
      </c>
      <c r="L377" s="234">
        <f>K377</f>
        <v>11.065</v>
      </c>
      <c r="M377" s="233"/>
      <c r="N377" s="233"/>
      <c r="O377" s="233"/>
      <c r="P377" s="260">
        <f t="shared" si="161"/>
        <v>0</v>
      </c>
      <c r="Q377" s="233"/>
      <c r="R377" s="233"/>
      <c r="S377" s="233">
        <v>0.35499999999999998</v>
      </c>
      <c r="T377" s="260">
        <f t="shared" si="162"/>
        <v>0.35499999999999998</v>
      </c>
      <c r="U377" s="233"/>
      <c r="V377" s="233">
        <v>0.09</v>
      </c>
      <c r="W377" s="233">
        <v>10.62</v>
      </c>
      <c r="X377" s="233">
        <f t="shared" si="163"/>
        <v>10.709999999999999</v>
      </c>
      <c r="Y377" s="233"/>
      <c r="Z377" s="233"/>
      <c r="AA377" s="233"/>
      <c r="AB377" s="233">
        <f t="shared" si="164"/>
        <v>0</v>
      </c>
      <c r="AC377" s="233">
        <f t="shared" si="165"/>
        <v>11.065</v>
      </c>
      <c r="AD377" s="233"/>
      <c r="AE377" s="233"/>
      <c r="AF377" s="233"/>
      <c r="AG377" s="233">
        <f t="shared" si="183"/>
        <v>0</v>
      </c>
      <c r="AH377" s="233"/>
      <c r="AI377" s="233"/>
      <c r="AJ377" s="233"/>
      <c r="AK377" s="233">
        <f t="shared" si="184"/>
        <v>0</v>
      </c>
      <c r="AL377" s="233"/>
      <c r="AM377" s="233"/>
      <c r="AN377" s="233"/>
      <c r="AO377" s="233">
        <f t="shared" si="168"/>
        <v>0</v>
      </c>
      <c r="AP377" s="233"/>
      <c r="AQ377" s="233"/>
      <c r="AR377" s="233"/>
      <c r="AS377" s="339">
        <f t="shared" si="169"/>
        <v>0</v>
      </c>
      <c r="AT377" s="233"/>
      <c r="AU377" s="233"/>
      <c r="AV377" s="233"/>
      <c r="AW377" s="260">
        <f t="shared" si="170"/>
        <v>0</v>
      </c>
      <c r="AX377" s="235" t="s">
        <v>1389</v>
      </c>
      <c r="AY377" s="236" t="s">
        <v>805</v>
      </c>
      <c r="AZ377" s="236" t="s">
        <v>306</v>
      </c>
      <c r="BA377" s="229" t="s">
        <v>1390</v>
      </c>
      <c r="BB377" s="231">
        <v>2</v>
      </c>
      <c r="BC377" s="231">
        <v>3</v>
      </c>
      <c r="BD377" s="237" t="str">
        <f t="shared" si="171"/>
        <v>Muy Ondulado (Pendientes naturales del terreno entre 15 y 25%)</v>
      </c>
      <c r="BE377" s="231">
        <v>2</v>
      </c>
      <c r="BF377" s="237" t="str">
        <f>VLOOKUP(BE377,'Códigos 2'!$A$1:$B$12,2,FALSE)</f>
        <v xml:space="preserve">Tratamiento superficial múltiple (TSM) </v>
      </c>
      <c r="BG377" s="238">
        <v>2</v>
      </c>
      <c r="BH377" s="239">
        <v>6</v>
      </c>
      <c r="BI377" s="231">
        <v>0</v>
      </c>
      <c r="BJ377" s="231" t="str">
        <f t="shared" si="172"/>
        <v>No existe</v>
      </c>
      <c r="BK377" s="240">
        <v>0</v>
      </c>
      <c r="BL377" s="231">
        <v>45</v>
      </c>
      <c r="BM377" s="231"/>
      <c r="BN377" s="231">
        <v>3</v>
      </c>
      <c r="BO377" s="237" t="str">
        <f t="shared" si="173"/>
        <v>Alineamiento algo sinuoso, pero con curvas cerradas que son aparentes y consistentes con las gradientes y las demás características del camino y del terreno que se atraviesa.</v>
      </c>
      <c r="BP377" s="231">
        <v>1</v>
      </c>
      <c r="BQ377" s="237" t="str">
        <f t="shared" si="174"/>
        <v xml:space="preserve">Pendientes sostenidas en exceso del 7% en casi todo el tramo. </v>
      </c>
      <c r="BR377" s="231">
        <v>1</v>
      </c>
      <c r="BS377" s="231">
        <v>0</v>
      </c>
      <c r="BT377" s="237" t="b">
        <f t="shared" si="185"/>
        <v>0</v>
      </c>
      <c r="BU377" s="231">
        <v>3</v>
      </c>
      <c r="BV377" s="237" t="str">
        <f t="shared" si="176"/>
        <v>El señalamiento es regular en cuanto a cantidad y ubicación, siendo notable la falta de algunas señales de precaución y de guía.</v>
      </c>
      <c r="BW377" s="231">
        <v>4</v>
      </c>
      <c r="BX377" s="237" t="str">
        <f t="shared" si="177"/>
        <v>La mayoría de las alcantarillas y cunetas aparentemente funcionan bien, pero existen indicaciones en algunos sitios de que el agua se estanca.</v>
      </c>
      <c r="BY377" s="231">
        <v>2</v>
      </c>
      <c r="BZ377" s="237" t="str">
        <f t="shared" si="178"/>
        <v>Superficie muy irregular o con baches extensos y frecuentes (o material suelto, en caso de superficies no pavimentadas).</v>
      </c>
      <c r="CA377" s="231">
        <v>4</v>
      </c>
      <c r="CB377" s="237" t="str">
        <f t="shared" si="179"/>
        <v>Existen huellas o corrugaciones que se derivan por debajo de la superficie de ruedo, pero que son aisladas y de poca extensión.</v>
      </c>
      <c r="CC377" s="231">
        <f t="shared" si="180"/>
        <v>0</v>
      </c>
      <c r="CD377" s="229" t="s">
        <v>1391</v>
      </c>
      <c r="CE377" s="229" t="s">
        <v>202</v>
      </c>
      <c r="CF377" s="270" t="s">
        <v>1392</v>
      </c>
    </row>
    <row r="378" spans="1:84" ht="69.95" customHeight="1" thickBot="1" x14ac:dyDescent="0.2">
      <c r="A378" s="217"/>
      <c r="B378" s="269">
        <v>20550</v>
      </c>
      <c r="C378" s="231">
        <v>3</v>
      </c>
      <c r="D378" s="231">
        <v>2</v>
      </c>
      <c r="E378" s="232">
        <v>1</v>
      </c>
      <c r="F378" s="231">
        <v>7</v>
      </c>
      <c r="G378" s="231">
        <v>120</v>
      </c>
      <c r="H378" s="230" t="str">
        <f t="shared" si="187"/>
        <v>Secundaria</v>
      </c>
      <c r="I378" s="230">
        <v>3</v>
      </c>
      <c r="J378" s="229" t="str">
        <f t="shared" si="159"/>
        <v>Conectores de Integración Territorial</v>
      </c>
      <c r="K378" s="260">
        <f t="shared" si="160"/>
        <v>6.02</v>
      </c>
      <c r="L378" s="234">
        <f>L377+K378</f>
        <v>17.085000000000001</v>
      </c>
      <c r="M378" s="233"/>
      <c r="N378" s="233"/>
      <c r="O378" s="233"/>
      <c r="P378" s="260">
        <f t="shared" si="161"/>
        <v>0</v>
      </c>
      <c r="Q378" s="233">
        <v>6.02</v>
      </c>
      <c r="R378" s="233"/>
      <c r="S378" s="233"/>
      <c r="T378" s="260">
        <f t="shared" si="162"/>
        <v>6.02</v>
      </c>
      <c r="U378" s="233"/>
      <c r="V378" s="233"/>
      <c r="W378" s="233"/>
      <c r="X378" s="233">
        <f t="shared" si="163"/>
        <v>0</v>
      </c>
      <c r="Y378" s="233"/>
      <c r="Z378" s="233"/>
      <c r="AA378" s="233"/>
      <c r="AB378" s="233">
        <f t="shared" si="164"/>
        <v>0</v>
      </c>
      <c r="AC378" s="233">
        <f t="shared" si="165"/>
        <v>6.02</v>
      </c>
      <c r="AD378" s="233"/>
      <c r="AE378" s="233"/>
      <c r="AF378" s="233"/>
      <c r="AG378" s="233">
        <f t="shared" si="183"/>
        <v>0</v>
      </c>
      <c r="AH378" s="233"/>
      <c r="AI378" s="233"/>
      <c r="AJ378" s="233"/>
      <c r="AK378" s="233">
        <f t="shared" si="184"/>
        <v>0</v>
      </c>
      <c r="AL378" s="233"/>
      <c r="AM378" s="233"/>
      <c r="AN378" s="233"/>
      <c r="AO378" s="233">
        <f t="shared" si="168"/>
        <v>0</v>
      </c>
      <c r="AP378" s="233"/>
      <c r="AQ378" s="233"/>
      <c r="AR378" s="233"/>
      <c r="AS378" s="339">
        <f t="shared" si="169"/>
        <v>0</v>
      </c>
      <c r="AT378" s="233"/>
      <c r="AU378" s="233"/>
      <c r="AV378" s="233"/>
      <c r="AW378" s="260">
        <f t="shared" si="170"/>
        <v>0</v>
      </c>
      <c r="AX378" s="235" t="s">
        <v>1012</v>
      </c>
      <c r="AY378" s="236" t="s">
        <v>1007</v>
      </c>
      <c r="AZ378" s="236" t="s">
        <v>935</v>
      </c>
      <c r="BA378" s="229" t="s">
        <v>1013</v>
      </c>
      <c r="BB378" s="231">
        <v>0</v>
      </c>
      <c r="BC378" s="231">
        <v>2</v>
      </c>
      <c r="BD378" s="237" t="str">
        <f t="shared" si="171"/>
        <v>Algo Ondulado (Pendientes naturales del terreno entre 6 y 14%)</v>
      </c>
      <c r="BE378" s="231">
        <v>1</v>
      </c>
      <c r="BF378" s="237" t="str">
        <f>VLOOKUP(BE378,'Códigos 2'!$A$1:$B$12,2,FALSE)</f>
        <v xml:space="preserve"> Carpeta Asfáltica (CA)</v>
      </c>
      <c r="BG378" s="238">
        <v>2</v>
      </c>
      <c r="BH378" s="239">
        <v>6</v>
      </c>
      <c r="BI378" s="231">
        <v>0</v>
      </c>
      <c r="BJ378" s="231" t="str">
        <f t="shared" si="172"/>
        <v>No existe</v>
      </c>
      <c r="BK378" s="240">
        <v>0</v>
      </c>
      <c r="BL378" s="231">
        <v>40</v>
      </c>
      <c r="BM378" s="231"/>
      <c r="BN378" s="231">
        <v>4</v>
      </c>
      <c r="BO378" s="237" t="str">
        <f t="shared" si="173"/>
        <v>Alineamiento con algunas curvas que exigen una reducción significativa en la velocidad promedio de circulación.</v>
      </c>
      <c r="BP378" s="231">
        <v>3</v>
      </c>
      <c r="BQ378" s="237" t="str">
        <f t="shared" si="174"/>
        <v>Pendientes generalmente entre 3 y 6%, pero con una rasante ondulada y, consecuentemente, con tramos cortos de subida fuerte.</v>
      </c>
      <c r="BR378" s="231">
        <v>1</v>
      </c>
      <c r="BS378" s="231">
        <v>0</v>
      </c>
      <c r="BT378" s="237" t="b">
        <f t="shared" si="185"/>
        <v>0</v>
      </c>
      <c r="BU378" s="231">
        <v>5</v>
      </c>
      <c r="BV378" s="237" t="str">
        <f t="shared" si="176"/>
        <v xml:space="preserve">Las señales son completamente adecuadas en número y ubicación, </v>
      </c>
      <c r="BW378" s="231">
        <v>4</v>
      </c>
      <c r="BX378" s="237" t="str">
        <f t="shared" si="177"/>
        <v>La mayoría de las alcantarillas y cunetas aparentemente funcionan bien, pero existen indicaciones en algunos sitios de que el agua se estanca.</v>
      </c>
      <c r="BY378" s="231">
        <v>5</v>
      </c>
      <c r="BZ378" s="237" t="str">
        <f t="shared" si="178"/>
        <v>Superficie lisa, sin baches ni irregularidades notables.</v>
      </c>
      <c r="CA378" s="231">
        <v>5</v>
      </c>
      <c r="CB378" s="237" t="str">
        <f t="shared" si="179"/>
        <v>No existen evidencias de fallas en la estructura del pavimento, con la posible excepción de algunas en la superficie de ruedo.</v>
      </c>
      <c r="CC378" s="231">
        <f t="shared" si="180"/>
        <v>0</v>
      </c>
      <c r="CD378" s="229" t="s">
        <v>1014</v>
      </c>
      <c r="CE378" s="229" t="s">
        <v>986</v>
      </c>
      <c r="CF378" s="270" t="s">
        <v>1015</v>
      </c>
    </row>
    <row r="379" spans="1:84" ht="69.95" customHeight="1" thickBot="1" x14ac:dyDescent="0.2">
      <c r="A379" s="217"/>
      <c r="B379" s="269">
        <v>20560</v>
      </c>
      <c r="C379" s="231">
        <v>3</v>
      </c>
      <c r="D379" s="231">
        <v>2</v>
      </c>
      <c r="E379" s="232">
        <v>8</v>
      </c>
      <c r="F379" s="231">
        <v>5</v>
      </c>
      <c r="G379" s="231">
        <v>120</v>
      </c>
      <c r="H379" s="230" t="str">
        <f t="shared" si="187"/>
        <v>Secundaria</v>
      </c>
      <c r="I379" s="230">
        <v>3</v>
      </c>
      <c r="J379" s="229" t="str">
        <f t="shared" si="159"/>
        <v>Conectores de Integración Territorial</v>
      </c>
      <c r="K379" s="260">
        <f t="shared" si="160"/>
        <v>8.48</v>
      </c>
      <c r="L379" s="234">
        <f>L378+K379</f>
        <v>25.565000000000001</v>
      </c>
      <c r="M379" s="233"/>
      <c r="N379" s="233"/>
      <c r="O379" s="233"/>
      <c r="P379" s="260">
        <f t="shared" si="161"/>
        <v>0</v>
      </c>
      <c r="Q379" s="233">
        <v>6.4349999999999996</v>
      </c>
      <c r="R379" s="233"/>
      <c r="S379" s="233"/>
      <c r="T379" s="260">
        <f t="shared" si="162"/>
        <v>6.4349999999999996</v>
      </c>
      <c r="U379" s="233"/>
      <c r="V379" s="233">
        <v>1.625</v>
      </c>
      <c r="W379" s="233">
        <v>0.42</v>
      </c>
      <c r="X379" s="233">
        <f t="shared" si="163"/>
        <v>2.0449999999999999</v>
      </c>
      <c r="Y379" s="233"/>
      <c r="Z379" s="233"/>
      <c r="AA379" s="233"/>
      <c r="AB379" s="233">
        <f t="shared" si="164"/>
        <v>0</v>
      </c>
      <c r="AC379" s="233">
        <f t="shared" si="165"/>
        <v>8.48</v>
      </c>
      <c r="AD379" s="233"/>
      <c r="AE379" s="233"/>
      <c r="AF379" s="233"/>
      <c r="AG379" s="233">
        <f t="shared" si="183"/>
        <v>0</v>
      </c>
      <c r="AH379" s="233"/>
      <c r="AI379" s="233"/>
      <c r="AJ379" s="233"/>
      <c r="AK379" s="233">
        <f t="shared" si="184"/>
        <v>0</v>
      </c>
      <c r="AL379" s="233"/>
      <c r="AM379" s="233"/>
      <c r="AN379" s="233"/>
      <c r="AO379" s="233">
        <f t="shared" si="168"/>
        <v>0</v>
      </c>
      <c r="AP379" s="233"/>
      <c r="AQ379" s="233"/>
      <c r="AR379" s="233"/>
      <c r="AS379" s="339">
        <f t="shared" si="169"/>
        <v>0</v>
      </c>
      <c r="AT379" s="233"/>
      <c r="AU379" s="233"/>
      <c r="AV379" s="233"/>
      <c r="AW379" s="260">
        <f t="shared" si="170"/>
        <v>0</v>
      </c>
      <c r="AX379" s="235" t="s">
        <v>1011</v>
      </c>
      <c r="AY379" s="236" t="s">
        <v>1007</v>
      </c>
      <c r="AZ379" s="236" t="s">
        <v>935</v>
      </c>
      <c r="BA379" s="229" t="s">
        <v>927</v>
      </c>
      <c r="BB379" s="231">
        <v>2</v>
      </c>
      <c r="BC379" s="231">
        <v>3</v>
      </c>
      <c r="BD379" s="237" t="str">
        <f t="shared" si="171"/>
        <v>Muy Ondulado (Pendientes naturales del terreno entre 15 y 25%)</v>
      </c>
      <c r="BE379" s="231">
        <v>1</v>
      </c>
      <c r="BF379" s="237" t="str">
        <f>VLOOKUP(BE379,'Códigos 2'!$A$1:$B$12,2,FALSE)</f>
        <v xml:space="preserve"> Carpeta Asfáltica (CA)</v>
      </c>
      <c r="BG379" s="238">
        <v>2</v>
      </c>
      <c r="BH379" s="239">
        <v>6.9</v>
      </c>
      <c r="BI379" s="231">
        <v>0</v>
      </c>
      <c r="BJ379" s="231" t="str">
        <f t="shared" si="172"/>
        <v>No existe</v>
      </c>
      <c r="BK379" s="240">
        <v>0</v>
      </c>
      <c r="BL379" s="231">
        <v>40</v>
      </c>
      <c r="BM379" s="231"/>
      <c r="BN379" s="231">
        <v>3</v>
      </c>
      <c r="BO379" s="237" t="str">
        <f t="shared" si="173"/>
        <v>Alineamiento algo sinuoso, pero con curvas cerradas que son aparentes y consistentes con las gradientes y las demás características del camino y del terreno que se atraviesa.</v>
      </c>
      <c r="BP379" s="231">
        <v>2</v>
      </c>
      <c r="BQ379" s="237" t="str">
        <f t="shared" si="174"/>
        <v>Pendientes sostenidas entre 5 y 8% sobre una buena parte del tramo, condición que afecta en forma marcada la velocidad de recorrido y, cuando hay bastante tránsito, provoca frecuentes colas de vehículos detrás de los vehículos pesados.</v>
      </c>
      <c r="BR379" s="231">
        <v>1</v>
      </c>
      <c r="BS379" s="231">
        <v>0</v>
      </c>
      <c r="BT379" s="237" t="b">
        <f t="shared" si="185"/>
        <v>0</v>
      </c>
      <c r="BU379" s="231">
        <v>5</v>
      </c>
      <c r="BV379" s="237" t="str">
        <f t="shared" si="176"/>
        <v xml:space="preserve">Las señales son completamente adecuadas en número y ubicación, </v>
      </c>
      <c r="BW379" s="231">
        <v>4</v>
      </c>
      <c r="BX379" s="237" t="str">
        <f t="shared" si="177"/>
        <v>La mayoría de las alcantarillas y cunetas aparentemente funcionan bien, pero existen indicaciones en algunos sitios de que el agua se estanca.</v>
      </c>
      <c r="BY379" s="231">
        <v>5</v>
      </c>
      <c r="BZ379" s="237" t="str">
        <f t="shared" si="178"/>
        <v>Superficie lisa, sin baches ni irregularidades notables.</v>
      </c>
      <c r="CA379" s="231">
        <v>5</v>
      </c>
      <c r="CB379" s="237" t="str">
        <f t="shared" si="179"/>
        <v>No existen evidencias de fallas en la estructura del pavimento, con la posible excepción de algunas en la superficie de ruedo.</v>
      </c>
      <c r="CC379" s="231">
        <f t="shared" si="180"/>
        <v>0</v>
      </c>
      <c r="CD379" s="229"/>
      <c r="CE379" s="229"/>
      <c r="CF379" s="270"/>
    </row>
    <row r="380" spans="1:84" ht="69.95" customHeight="1" thickBot="1" x14ac:dyDescent="0.2">
      <c r="A380" s="217"/>
      <c r="B380" s="269">
        <v>20571</v>
      </c>
      <c r="C380" s="231">
        <v>3</v>
      </c>
      <c r="D380" s="231">
        <v>2</v>
      </c>
      <c r="E380" s="232">
        <v>8</v>
      </c>
      <c r="F380" s="231"/>
      <c r="G380" s="231">
        <v>723</v>
      </c>
      <c r="H380" s="230" t="str">
        <f t="shared" si="187"/>
        <v>Terciaria</v>
      </c>
      <c r="I380" s="230">
        <v>4</v>
      </c>
      <c r="J380" s="229" t="str">
        <f t="shared" si="159"/>
        <v>Red Básica de Accesso</v>
      </c>
      <c r="K380" s="260">
        <f t="shared" si="160"/>
        <v>3.61</v>
      </c>
      <c r="L380" s="234">
        <f>L379+K380</f>
        <v>29.175000000000001</v>
      </c>
      <c r="M380" s="233"/>
      <c r="N380" s="233"/>
      <c r="O380" s="233"/>
      <c r="P380" s="260">
        <f t="shared" si="161"/>
        <v>0</v>
      </c>
      <c r="Q380" s="233"/>
      <c r="R380" s="233"/>
      <c r="S380" s="233">
        <v>0.82</v>
      </c>
      <c r="T380" s="260">
        <f t="shared" si="162"/>
        <v>0.82</v>
      </c>
      <c r="U380" s="233"/>
      <c r="V380" s="233"/>
      <c r="W380" s="233">
        <v>2.79</v>
      </c>
      <c r="X380" s="233">
        <f t="shared" si="163"/>
        <v>2.79</v>
      </c>
      <c r="Y380" s="233"/>
      <c r="Z380" s="233"/>
      <c r="AA380" s="233"/>
      <c r="AB380" s="233">
        <f t="shared" si="164"/>
        <v>0</v>
      </c>
      <c r="AC380" s="233">
        <f t="shared" si="165"/>
        <v>3.61</v>
      </c>
      <c r="AD380" s="233"/>
      <c r="AE380" s="233"/>
      <c r="AF380" s="233"/>
      <c r="AG380" s="233">
        <f t="shared" si="183"/>
        <v>0</v>
      </c>
      <c r="AH380" s="233"/>
      <c r="AI380" s="233"/>
      <c r="AJ380" s="233"/>
      <c r="AK380" s="233">
        <f t="shared" si="184"/>
        <v>0</v>
      </c>
      <c r="AL380" s="233"/>
      <c r="AM380" s="233"/>
      <c r="AN380" s="233"/>
      <c r="AO380" s="233">
        <f t="shared" si="168"/>
        <v>0</v>
      </c>
      <c r="AP380" s="233"/>
      <c r="AQ380" s="233"/>
      <c r="AR380" s="233"/>
      <c r="AS380" s="339">
        <f t="shared" si="169"/>
        <v>0</v>
      </c>
      <c r="AT380" s="233"/>
      <c r="AU380" s="233"/>
      <c r="AV380" s="233"/>
      <c r="AW380" s="260">
        <f t="shared" si="170"/>
        <v>0</v>
      </c>
      <c r="AX380" s="235" t="s">
        <v>3019</v>
      </c>
      <c r="AY380" s="236" t="s">
        <v>805</v>
      </c>
      <c r="AZ380" s="236" t="s">
        <v>461</v>
      </c>
      <c r="BA380" s="229" t="s">
        <v>3020</v>
      </c>
      <c r="BB380" s="231">
        <v>0</v>
      </c>
      <c r="BC380" s="231">
        <v>2</v>
      </c>
      <c r="BD380" s="237" t="str">
        <f t="shared" si="171"/>
        <v>Algo Ondulado (Pendientes naturales del terreno entre 6 y 14%)</v>
      </c>
      <c r="BE380" s="231">
        <v>2</v>
      </c>
      <c r="BF380" s="237" t="str">
        <f>VLOOKUP(BE380,'Códigos 2'!$A$1:$B$12,2,FALSE)</f>
        <v xml:space="preserve">Tratamiento superficial múltiple (TSM) </v>
      </c>
      <c r="BG380" s="238">
        <v>2</v>
      </c>
      <c r="BH380" s="239">
        <v>5.0999999999999996</v>
      </c>
      <c r="BI380" s="231">
        <v>0</v>
      </c>
      <c r="BJ380" s="231" t="str">
        <f t="shared" si="172"/>
        <v>No existe</v>
      </c>
      <c r="BK380" s="240">
        <v>0</v>
      </c>
      <c r="BL380" s="231">
        <v>40</v>
      </c>
      <c r="BM380" s="231"/>
      <c r="BN380" s="231">
        <v>4</v>
      </c>
      <c r="BO380" s="237" t="str">
        <f t="shared" si="173"/>
        <v>Alineamiento con algunas curvas que exigen una reducción significativa en la velocidad promedio de circulación.</v>
      </c>
      <c r="BP380" s="231">
        <v>3</v>
      </c>
      <c r="BQ380" s="237" t="str">
        <f t="shared" si="174"/>
        <v>Pendientes generalmente entre 3 y 6%, pero con una rasante ondulada y, consecuentemente, con tramos cortos de subida fuerte.</v>
      </c>
      <c r="BR380" s="231">
        <v>2</v>
      </c>
      <c r="BS380" s="231">
        <v>0</v>
      </c>
      <c r="BT380" s="237" t="b">
        <f t="shared" si="185"/>
        <v>0</v>
      </c>
      <c r="BU380" s="231">
        <v>2</v>
      </c>
      <c r="BV380" s="237" t="str">
        <f t="shared" si="176"/>
        <v>Existen muy pocas señales</v>
      </c>
      <c r="BW380" s="231">
        <v>3</v>
      </c>
      <c r="BX380" s="237" t="str">
        <f t="shared" si="177"/>
        <v>Parece que algunas alcantarillas o cunetas no tienen capacidad hidráulica suficiente, por la erosión o socavación aparente.</v>
      </c>
      <c r="BY380" s="231">
        <v>2</v>
      </c>
      <c r="BZ380" s="237" t="str">
        <f t="shared" si="178"/>
        <v>Superficie muy irregular o con baches extensos y frecuentes (o material suelto, en caso de superficies no pavimentadas).</v>
      </c>
      <c r="CA380" s="231">
        <v>3</v>
      </c>
      <c r="CB380" s="237" t="str">
        <f t="shared" si="179"/>
        <v>Existen deformaciones u otras fallas de consideración sobre una buena parte de la subsección y, aunque no son extensas todavía, parece que siguen extendiéndose.</v>
      </c>
      <c r="CC380" s="231">
        <f t="shared" si="180"/>
        <v>0</v>
      </c>
      <c r="CD380" s="229"/>
      <c r="CE380" s="229"/>
      <c r="CF380" s="270"/>
    </row>
    <row r="381" spans="1:84" ht="69.95" customHeight="1" thickBot="1" x14ac:dyDescent="0.2">
      <c r="A381" s="217"/>
      <c r="B381" s="269">
        <v>20572</v>
      </c>
      <c r="C381" s="231">
        <v>3</v>
      </c>
      <c r="D381" s="231">
        <v>2</v>
      </c>
      <c r="E381" s="232">
        <v>8</v>
      </c>
      <c r="F381" s="231"/>
      <c r="G381" s="231">
        <v>723</v>
      </c>
      <c r="H381" s="230" t="str">
        <f t="shared" si="187"/>
        <v>Terciaria</v>
      </c>
      <c r="I381" s="230">
        <v>4</v>
      </c>
      <c r="J381" s="229" t="str">
        <f t="shared" si="159"/>
        <v>Red Básica de Accesso</v>
      </c>
      <c r="K381" s="260">
        <f t="shared" si="160"/>
        <v>3.5449999999999999</v>
      </c>
      <c r="L381" s="234">
        <f>L380+K381</f>
        <v>32.72</v>
      </c>
      <c r="M381" s="233"/>
      <c r="N381" s="233"/>
      <c r="O381" s="233"/>
      <c r="P381" s="260">
        <f t="shared" si="161"/>
        <v>0</v>
      </c>
      <c r="Q381" s="233"/>
      <c r="R381" s="233"/>
      <c r="S381" s="233">
        <v>1.03</v>
      </c>
      <c r="T381" s="260">
        <f t="shared" si="162"/>
        <v>1.03</v>
      </c>
      <c r="U381" s="233"/>
      <c r="V381" s="233">
        <v>0.255</v>
      </c>
      <c r="W381" s="233">
        <v>2.2599999999999998</v>
      </c>
      <c r="X381" s="233">
        <f t="shared" si="163"/>
        <v>2.5149999999999997</v>
      </c>
      <c r="Y381" s="233"/>
      <c r="Z381" s="233"/>
      <c r="AA381" s="233"/>
      <c r="AB381" s="233">
        <f t="shared" si="164"/>
        <v>0</v>
      </c>
      <c r="AC381" s="233">
        <f t="shared" si="165"/>
        <v>3.5449999999999999</v>
      </c>
      <c r="AD381" s="233"/>
      <c r="AE381" s="233"/>
      <c r="AF381" s="233"/>
      <c r="AG381" s="233">
        <f t="shared" si="183"/>
        <v>0</v>
      </c>
      <c r="AH381" s="233"/>
      <c r="AI381" s="233"/>
      <c r="AJ381" s="233"/>
      <c r="AK381" s="233">
        <f t="shared" si="184"/>
        <v>0</v>
      </c>
      <c r="AL381" s="233"/>
      <c r="AM381" s="233"/>
      <c r="AN381" s="233"/>
      <c r="AO381" s="233">
        <f t="shared" si="168"/>
        <v>0</v>
      </c>
      <c r="AP381" s="233"/>
      <c r="AQ381" s="233"/>
      <c r="AR381" s="233"/>
      <c r="AS381" s="339">
        <f t="shared" si="169"/>
        <v>0</v>
      </c>
      <c r="AT381" s="233"/>
      <c r="AU381" s="233"/>
      <c r="AV381" s="233"/>
      <c r="AW381" s="260">
        <f t="shared" si="170"/>
        <v>0</v>
      </c>
      <c r="AX381" s="235" t="s">
        <v>3017</v>
      </c>
      <c r="AY381" s="236" t="s">
        <v>805</v>
      </c>
      <c r="AZ381" s="236" t="s">
        <v>461</v>
      </c>
      <c r="BA381" s="229" t="s">
        <v>3018</v>
      </c>
      <c r="BB381" s="231">
        <v>0</v>
      </c>
      <c r="BC381" s="231">
        <v>3</v>
      </c>
      <c r="BD381" s="237" t="str">
        <f t="shared" si="171"/>
        <v>Muy Ondulado (Pendientes naturales del terreno entre 15 y 25%)</v>
      </c>
      <c r="BE381" s="231">
        <v>2</v>
      </c>
      <c r="BF381" s="237" t="str">
        <f>VLOOKUP(BE381,'Códigos 2'!$A$1:$B$12,2,FALSE)</f>
        <v xml:space="preserve">Tratamiento superficial múltiple (TSM) </v>
      </c>
      <c r="BG381" s="238">
        <v>2</v>
      </c>
      <c r="BH381" s="239">
        <v>5.4</v>
      </c>
      <c r="BI381" s="231">
        <v>0</v>
      </c>
      <c r="BJ381" s="231" t="str">
        <f t="shared" si="172"/>
        <v>No existe</v>
      </c>
      <c r="BK381" s="240">
        <v>0</v>
      </c>
      <c r="BL381" s="231">
        <v>40</v>
      </c>
      <c r="BM381" s="231"/>
      <c r="BN381" s="231">
        <v>3</v>
      </c>
      <c r="BO381" s="237" t="str">
        <f t="shared" si="173"/>
        <v>Alineamiento algo sinuoso, pero con curvas cerradas que son aparentes y consistentes con las gradientes y las demás características del camino y del terreno que se atraviesa.</v>
      </c>
      <c r="BP381" s="231">
        <v>2</v>
      </c>
      <c r="BQ381" s="237" t="str">
        <f t="shared" si="174"/>
        <v>Pendientes sostenidas entre 5 y 8% sobre una buena parte del tramo, condición que afecta en forma marcada la velocidad de recorrido y, cuando hay bastante tránsito, provoca frecuentes colas de vehículos detrás de los vehículos pesados.</v>
      </c>
      <c r="BR381" s="231">
        <v>1</v>
      </c>
      <c r="BS381" s="231">
        <v>0</v>
      </c>
      <c r="BT381" s="237" t="b">
        <f t="shared" si="185"/>
        <v>0</v>
      </c>
      <c r="BU381" s="231">
        <v>3</v>
      </c>
      <c r="BV381" s="237" t="str">
        <f t="shared" si="176"/>
        <v>El señalamiento es regular en cuanto a cantidad y ubicación, siendo notable la falta de algunas señales de precaución y de guía.</v>
      </c>
      <c r="BW381" s="231">
        <v>3</v>
      </c>
      <c r="BX381" s="237" t="str">
        <f t="shared" si="177"/>
        <v>Parece que algunas alcantarillas o cunetas no tienen capacidad hidráulica suficiente, por la erosión o socavación aparente.</v>
      </c>
      <c r="BY381" s="231">
        <v>2</v>
      </c>
      <c r="BZ381" s="237" t="str">
        <f t="shared" si="178"/>
        <v>Superficie muy irregular o con baches extensos y frecuentes (o material suelto, en caso de superficies no pavimentadas).</v>
      </c>
      <c r="CA381" s="231">
        <v>3</v>
      </c>
      <c r="CB381" s="237" t="str">
        <f t="shared" si="179"/>
        <v>Existen deformaciones u otras fallas de consideración sobre una buena parte de la subsección y, aunque no son extensas todavía, parece que siguen extendiéndose.</v>
      </c>
      <c r="CC381" s="231">
        <f t="shared" si="180"/>
        <v>0</v>
      </c>
      <c r="CD381" s="229"/>
      <c r="CE381" s="229"/>
      <c r="CF381" s="270"/>
    </row>
    <row r="382" spans="1:84" ht="69.95" customHeight="1" thickBot="1" x14ac:dyDescent="0.2">
      <c r="A382" s="217"/>
      <c r="B382" s="269">
        <v>20573</v>
      </c>
      <c r="C382" s="231">
        <v>3</v>
      </c>
      <c r="D382" s="231">
        <v>2</v>
      </c>
      <c r="E382" s="232">
        <v>8</v>
      </c>
      <c r="F382" s="231"/>
      <c r="G382" s="231">
        <v>723</v>
      </c>
      <c r="H382" s="230" t="str">
        <f t="shared" si="187"/>
        <v>Terciaria</v>
      </c>
      <c r="I382" s="230">
        <v>4</v>
      </c>
      <c r="J382" s="229" t="str">
        <f t="shared" si="159"/>
        <v>Red Básica de Accesso</v>
      </c>
      <c r="K382" s="260">
        <f t="shared" si="160"/>
        <v>1.325</v>
      </c>
      <c r="L382" s="234">
        <f>K382</f>
        <v>1.325</v>
      </c>
      <c r="M382" s="233"/>
      <c r="N382" s="233"/>
      <c r="O382" s="233"/>
      <c r="P382" s="260">
        <f t="shared" si="161"/>
        <v>0</v>
      </c>
      <c r="Q382" s="233"/>
      <c r="R382" s="233"/>
      <c r="S382" s="233">
        <v>1.325</v>
      </c>
      <c r="T382" s="260">
        <f t="shared" si="162"/>
        <v>1.325</v>
      </c>
      <c r="U382" s="233"/>
      <c r="V382" s="233"/>
      <c r="W382" s="233"/>
      <c r="X382" s="233">
        <f t="shared" si="163"/>
        <v>0</v>
      </c>
      <c r="Y382" s="233"/>
      <c r="Z382" s="233"/>
      <c r="AA382" s="233"/>
      <c r="AB382" s="233">
        <f t="shared" si="164"/>
        <v>0</v>
      </c>
      <c r="AC382" s="233">
        <f t="shared" si="165"/>
        <v>1.325</v>
      </c>
      <c r="AD382" s="233"/>
      <c r="AE382" s="233"/>
      <c r="AF382" s="233"/>
      <c r="AG382" s="233">
        <f t="shared" si="183"/>
        <v>0</v>
      </c>
      <c r="AH382" s="233"/>
      <c r="AI382" s="233"/>
      <c r="AJ382" s="233"/>
      <c r="AK382" s="233">
        <f t="shared" si="184"/>
        <v>0</v>
      </c>
      <c r="AL382" s="233"/>
      <c r="AM382" s="233"/>
      <c r="AN382" s="233"/>
      <c r="AO382" s="233">
        <f t="shared" si="168"/>
        <v>0</v>
      </c>
      <c r="AP382" s="233"/>
      <c r="AQ382" s="233"/>
      <c r="AR382" s="233"/>
      <c r="AS382" s="339">
        <f t="shared" si="169"/>
        <v>0</v>
      </c>
      <c r="AT382" s="233"/>
      <c r="AU382" s="233"/>
      <c r="AV382" s="233"/>
      <c r="AW382" s="260">
        <f t="shared" si="170"/>
        <v>0</v>
      </c>
      <c r="AX382" s="235" t="s">
        <v>3015</v>
      </c>
      <c r="AY382" s="236" t="s">
        <v>805</v>
      </c>
      <c r="AZ382" s="236" t="s">
        <v>461</v>
      </c>
      <c r="BA382" s="229" t="s">
        <v>3016</v>
      </c>
      <c r="BB382" s="231">
        <v>0</v>
      </c>
      <c r="BC382" s="231">
        <v>3</v>
      </c>
      <c r="BD382" s="237" t="str">
        <f t="shared" si="171"/>
        <v>Muy Ondulado (Pendientes naturales del terreno entre 15 y 25%)</v>
      </c>
      <c r="BE382" s="231">
        <v>1</v>
      </c>
      <c r="BF382" s="237" t="str">
        <f>VLOOKUP(BE382,'Códigos 2'!$A$1:$B$12,2,FALSE)</f>
        <v xml:space="preserve"> Carpeta Asfáltica (CA)</v>
      </c>
      <c r="BG382" s="238">
        <v>1</v>
      </c>
      <c r="BH382" s="239">
        <v>5.3</v>
      </c>
      <c r="BI382" s="231">
        <v>0</v>
      </c>
      <c r="BJ382" s="231" t="str">
        <f t="shared" si="172"/>
        <v>No existe</v>
      </c>
      <c r="BK382" s="240">
        <v>0</v>
      </c>
      <c r="BL382" s="231">
        <v>40</v>
      </c>
      <c r="BM382" s="231"/>
      <c r="BN382" s="231">
        <v>3</v>
      </c>
      <c r="BO382" s="237" t="str">
        <f t="shared" si="173"/>
        <v>Alineamiento algo sinuoso, pero con curvas cerradas que son aparentes y consistentes con las gradientes y las demás características del camino y del terreno que se atraviesa.</v>
      </c>
      <c r="BP382" s="231">
        <v>2</v>
      </c>
      <c r="BQ382" s="237" t="str">
        <f t="shared" si="174"/>
        <v>Pendientes sostenidas entre 5 y 8% sobre una buena parte del tramo, condición que afecta en forma marcada la velocidad de recorrido y, cuando hay bastante tránsito, provoca frecuentes colas de vehículos detrás de los vehículos pesados.</v>
      </c>
      <c r="BR382" s="231">
        <v>1</v>
      </c>
      <c r="BS382" s="231">
        <v>0</v>
      </c>
      <c r="BT382" s="237" t="b">
        <f t="shared" si="185"/>
        <v>0</v>
      </c>
      <c r="BU382" s="231">
        <v>2</v>
      </c>
      <c r="BV382" s="237" t="str">
        <f t="shared" si="176"/>
        <v>Existen muy pocas señales</v>
      </c>
      <c r="BW382" s="231">
        <v>4</v>
      </c>
      <c r="BX382" s="237" t="str">
        <f t="shared" si="177"/>
        <v>La mayoría de las alcantarillas y cunetas aparentemente funcionan bien, pero existen indicaciones en algunos sitios de que el agua se estanca.</v>
      </c>
      <c r="BY382" s="231">
        <v>1</v>
      </c>
      <c r="BZ382" s="237" t="str">
        <f t="shared" si="178"/>
        <v>Superficie muy deteriorada o irregular (o material suelto), hasta tal grado, en casi todo el tramo.</v>
      </c>
      <c r="CA382" s="231">
        <v>4</v>
      </c>
      <c r="CB382" s="237" t="str">
        <f t="shared" si="179"/>
        <v>Existen huellas o corrugaciones que se derivan por debajo de la superficie de ruedo, pero que son aisladas y de poca extensión.</v>
      </c>
      <c r="CC382" s="231">
        <f t="shared" si="180"/>
        <v>0</v>
      </c>
      <c r="CD382" s="229"/>
      <c r="CE382" s="229"/>
      <c r="CF382" s="270"/>
    </row>
    <row r="383" spans="1:84" ht="69.95" customHeight="1" thickBot="1" x14ac:dyDescent="0.2">
      <c r="A383" s="217"/>
      <c r="B383" s="269">
        <v>20580</v>
      </c>
      <c r="C383" s="231">
        <v>3</v>
      </c>
      <c r="D383" s="231">
        <v>2</v>
      </c>
      <c r="E383" s="232">
        <v>1</v>
      </c>
      <c r="F383" s="231">
        <v>14</v>
      </c>
      <c r="G383" s="231">
        <v>126</v>
      </c>
      <c r="H383" s="230" t="str">
        <f t="shared" si="187"/>
        <v>Secundaria</v>
      </c>
      <c r="I383" s="230">
        <v>3</v>
      </c>
      <c r="J383" s="229" t="str">
        <f t="shared" si="159"/>
        <v>Conectores de Integración Territorial</v>
      </c>
      <c r="K383" s="260">
        <f t="shared" si="160"/>
        <v>11.33</v>
      </c>
      <c r="L383" s="234">
        <f t="shared" ref="L383:L398" si="188">L382+K383</f>
        <v>12.654999999999999</v>
      </c>
      <c r="M383" s="233"/>
      <c r="N383" s="233"/>
      <c r="O383" s="233"/>
      <c r="P383" s="260">
        <f t="shared" si="161"/>
        <v>0</v>
      </c>
      <c r="Q383" s="233">
        <v>11.33</v>
      </c>
      <c r="R383" s="233"/>
      <c r="S383" s="233"/>
      <c r="T383" s="260">
        <f t="shared" si="162"/>
        <v>11.33</v>
      </c>
      <c r="U383" s="233"/>
      <c r="V383" s="233"/>
      <c r="W383" s="233"/>
      <c r="X383" s="233">
        <f t="shared" si="163"/>
        <v>0</v>
      </c>
      <c r="Y383" s="233"/>
      <c r="Z383" s="233"/>
      <c r="AA383" s="233"/>
      <c r="AB383" s="233">
        <f t="shared" si="164"/>
        <v>0</v>
      </c>
      <c r="AC383" s="233">
        <f t="shared" si="165"/>
        <v>11.33</v>
      </c>
      <c r="AD383" s="233"/>
      <c r="AE383" s="233"/>
      <c r="AF383" s="233"/>
      <c r="AG383" s="233">
        <f t="shared" si="183"/>
        <v>0</v>
      </c>
      <c r="AH383" s="233"/>
      <c r="AI383" s="233"/>
      <c r="AJ383" s="233"/>
      <c r="AK383" s="233">
        <f t="shared" si="184"/>
        <v>0</v>
      </c>
      <c r="AL383" s="233"/>
      <c r="AM383" s="233"/>
      <c r="AN383" s="233"/>
      <c r="AO383" s="233">
        <f t="shared" si="168"/>
        <v>0</v>
      </c>
      <c r="AP383" s="233"/>
      <c r="AQ383" s="233"/>
      <c r="AR383" s="233"/>
      <c r="AS383" s="339">
        <f t="shared" si="169"/>
        <v>0</v>
      </c>
      <c r="AT383" s="233"/>
      <c r="AU383" s="233"/>
      <c r="AV383" s="233"/>
      <c r="AW383" s="260">
        <f t="shared" si="170"/>
        <v>0</v>
      </c>
      <c r="AX383" s="235" t="s">
        <v>1109</v>
      </c>
      <c r="AY383" s="236" t="s">
        <v>541</v>
      </c>
      <c r="AZ383" s="236" t="s">
        <v>935</v>
      </c>
      <c r="BA383" s="236" t="s">
        <v>1110</v>
      </c>
      <c r="BB383" s="231">
        <v>4</v>
      </c>
      <c r="BC383" s="231">
        <v>4</v>
      </c>
      <c r="BD383" s="237" t="str">
        <f t="shared" si="171"/>
        <v>Montañoso (Pendientes naturales del terreno mayores a 25%)</v>
      </c>
      <c r="BE383" s="231">
        <v>1</v>
      </c>
      <c r="BF383" s="237" t="str">
        <f>VLOOKUP(BE383,'Códigos 2'!$A$1:$B$12,2,FALSE)</f>
        <v xml:space="preserve"> Carpeta Asfáltica (CA)</v>
      </c>
      <c r="BG383" s="238">
        <v>2</v>
      </c>
      <c r="BH383" s="239">
        <v>5.8</v>
      </c>
      <c r="BI383" s="231">
        <v>0</v>
      </c>
      <c r="BJ383" s="231" t="str">
        <f t="shared" si="172"/>
        <v>No existe</v>
      </c>
      <c r="BK383" s="240">
        <v>0</v>
      </c>
      <c r="BL383" s="231">
        <v>40</v>
      </c>
      <c r="BM383" s="231">
        <v>1337</v>
      </c>
      <c r="BN383" s="231">
        <v>3</v>
      </c>
      <c r="BO383" s="237" t="str">
        <f t="shared" si="173"/>
        <v>Alineamiento algo sinuoso, pero con curvas cerradas que son aparentes y consistentes con las gradientes y las demás características del camino y del terreno que se atraviesa.</v>
      </c>
      <c r="BP383" s="231">
        <v>1</v>
      </c>
      <c r="BQ383" s="237" t="str">
        <f t="shared" si="174"/>
        <v xml:space="preserve">Pendientes sostenidas en exceso del 7% en casi todo el tramo. </v>
      </c>
      <c r="BR383" s="231">
        <v>1</v>
      </c>
      <c r="BS383" s="231">
        <v>0</v>
      </c>
      <c r="BT383" s="237" t="b">
        <f t="shared" si="185"/>
        <v>0</v>
      </c>
      <c r="BU383" s="231">
        <v>4</v>
      </c>
      <c r="BV383" s="237" t="str">
        <f t="shared" si="176"/>
        <v>El señalamiento es bastante completo, faltando solamente algunas señales de guía para los usuarios que no conocen la ruta.</v>
      </c>
      <c r="BW383" s="231">
        <v>4</v>
      </c>
      <c r="BX383" s="237" t="str">
        <f t="shared" si="177"/>
        <v>La mayoría de las alcantarillas y cunetas aparentemente funcionan bien, pero existen indicaciones en algunos sitios de que el agua se estanca.</v>
      </c>
      <c r="BY383" s="231">
        <v>5</v>
      </c>
      <c r="BZ383" s="237" t="str">
        <f t="shared" si="178"/>
        <v>Superficie lisa, sin baches ni irregularidades notables.</v>
      </c>
      <c r="CA383" s="231">
        <v>5</v>
      </c>
      <c r="CB383" s="237" t="str">
        <f t="shared" si="179"/>
        <v>No existen evidencias de fallas en la estructura del pavimento, con la posible excepción de algunas en la superficie de ruedo.</v>
      </c>
      <c r="CC383" s="231">
        <f t="shared" si="180"/>
        <v>5.5290966500000005</v>
      </c>
      <c r="CD383" s="229"/>
      <c r="CE383" s="229"/>
      <c r="CF383" s="270"/>
    </row>
    <row r="384" spans="1:84" ht="69.95" customHeight="1" thickBot="1" x14ac:dyDescent="0.2">
      <c r="A384" s="217"/>
      <c r="B384" s="269">
        <v>20590</v>
      </c>
      <c r="C384" s="231">
        <v>3</v>
      </c>
      <c r="D384" s="231">
        <v>2</v>
      </c>
      <c r="E384" s="232">
        <v>1</v>
      </c>
      <c r="F384" s="231">
        <v>14</v>
      </c>
      <c r="G384" s="231">
        <v>126</v>
      </c>
      <c r="H384" s="230" t="str">
        <f t="shared" si="187"/>
        <v>Secundaria</v>
      </c>
      <c r="I384" s="230">
        <v>3</v>
      </c>
      <c r="J384" s="229" t="str">
        <f t="shared" si="159"/>
        <v>Conectores de Integración Territorial</v>
      </c>
      <c r="K384" s="260">
        <f t="shared" si="160"/>
        <v>7.09</v>
      </c>
      <c r="L384" s="234">
        <f t="shared" si="188"/>
        <v>19.744999999999997</v>
      </c>
      <c r="M384" s="233"/>
      <c r="N384" s="233"/>
      <c r="O384" s="233"/>
      <c r="P384" s="260">
        <f t="shared" si="161"/>
        <v>0</v>
      </c>
      <c r="Q384" s="233"/>
      <c r="R384" s="233">
        <v>0.51</v>
      </c>
      <c r="S384" s="233"/>
      <c r="T384" s="260">
        <f t="shared" si="162"/>
        <v>0.51</v>
      </c>
      <c r="U384" s="233"/>
      <c r="V384" s="233">
        <v>6.58</v>
      </c>
      <c r="W384" s="233"/>
      <c r="X384" s="233">
        <f t="shared" si="163"/>
        <v>6.58</v>
      </c>
      <c r="Y384" s="233"/>
      <c r="Z384" s="233"/>
      <c r="AA384" s="233"/>
      <c r="AB384" s="233">
        <f t="shared" si="164"/>
        <v>0</v>
      </c>
      <c r="AC384" s="233">
        <f t="shared" si="165"/>
        <v>7.09</v>
      </c>
      <c r="AD384" s="233"/>
      <c r="AE384" s="233"/>
      <c r="AF384" s="233"/>
      <c r="AG384" s="233">
        <f t="shared" si="183"/>
        <v>0</v>
      </c>
      <c r="AH384" s="233"/>
      <c r="AI384" s="233"/>
      <c r="AJ384" s="233"/>
      <c r="AK384" s="233">
        <f t="shared" si="184"/>
        <v>0</v>
      </c>
      <c r="AL384" s="233"/>
      <c r="AM384" s="233"/>
      <c r="AN384" s="233"/>
      <c r="AO384" s="233">
        <f t="shared" si="168"/>
        <v>0</v>
      </c>
      <c r="AP384" s="233"/>
      <c r="AQ384" s="233"/>
      <c r="AR384" s="233"/>
      <c r="AS384" s="339">
        <f t="shared" si="169"/>
        <v>0</v>
      </c>
      <c r="AT384" s="233"/>
      <c r="AU384" s="233"/>
      <c r="AV384" s="233"/>
      <c r="AW384" s="260">
        <f t="shared" si="170"/>
        <v>0</v>
      </c>
      <c r="AX384" s="235" t="s">
        <v>1111</v>
      </c>
      <c r="AY384" s="236" t="s">
        <v>541</v>
      </c>
      <c r="AZ384" s="236" t="s">
        <v>935</v>
      </c>
      <c r="BA384" s="236" t="s">
        <v>1112</v>
      </c>
      <c r="BB384" s="231">
        <v>1</v>
      </c>
      <c r="BC384" s="231">
        <v>4</v>
      </c>
      <c r="BD384" s="237" t="str">
        <f t="shared" si="171"/>
        <v>Montañoso (Pendientes naturales del terreno mayores a 25%)</v>
      </c>
      <c r="BE384" s="231">
        <v>2</v>
      </c>
      <c r="BF384" s="237" t="str">
        <f>VLOOKUP(BE384,'Códigos 2'!$A$1:$B$12,2,FALSE)</f>
        <v xml:space="preserve">Tratamiento superficial múltiple (TSM) </v>
      </c>
      <c r="BG384" s="238">
        <v>2</v>
      </c>
      <c r="BH384" s="239">
        <v>5.5</v>
      </c>
      <c r="BI384" s="231">
        <v>0</v>
      </c>
      <c r="BJ384" s="231" t="str">
        <f t="shared" si="172"/>
        <v>No existe</v>
      </c>
      <c r="BK384" s="240">
        <v>0</v>
      </c>
      <c r="BL384" s="231">
        <v>40</v>
      </c>
      <c r="BM384" s="231">
        <v>1093</v>
      </c>
      <c r="BN384" s="231">
        <v>3</v>
      </c>
      <c r="BO384" s="237" t="str">
        <f t="shared" si="173"/>
        <v>Alineamiento algo sinuoso, pero con curvas cerradas que son aparentes y consistentes con las gradientes y las demás características del camino y del terreno que se atraviesa.</v>
      </c>
      <c r="BP384" s="231">
        <v>1</v>
      </c>
      <c r="BQ384" s="237" t="str">
        <f t="shared" si="174"/>
        <v xml:space="preserve">Pendientes sostenidas en exceso del 7% en casi todo el tramo. </v>
      </c>
      <c r="BR384" s="231">
        <v>1</v>
      </c>
      <c r="BS384" s="231">
        <v>0</v>
      </c>
      <c r="BT384" s="237" t="b">
        <f t="shared" si="185"/>
        <v>0</v>
      </c>
      <c r="BU384" s="231">
        <v>3</v>
      </c>
      <c r="BV384" s="237" t="str">
        <f t="shared" si="176"/>
        <v>El señalamiento es regular en cuanto a cantidad y ubicación, siendo notable la falta de algunas señales de precaución y de guía.</v>
      </c>
      <c r="BW384" s="231">
        <v>3</v>
      </c>
      <c r="BX384" s="237" t="str">
        <f t="shared" si="177"/>
        <v>Parece que algunas alcantarillas o cunetas no tienen capacidad hidráulica suficiente, por la erosión o socavación aparente.</v>
      </c>
      <c r="BY384" s="231">
        <v>3</v>
      </c>
      <c r="BZ384" s="237" t="str">
        <f t="shared" si="178"/>
        <v>Superficie con frecuentes baches o irregularidades .</v>
      </c>
      <c r="CA384" s="231">
        <v>4</v>
      </c>
      <c r="CB384" s="237" t="str">
        <f t="shared" si="179"/>
        <v>Existen huellas o corrugaciones que se derivan por debajo de la superficie de ruedo, pero que son aisladas y de poca extensión.</v>
      </c>
      <c r="CC384" s="231">
        <f t="shared" si="180"/>
        <v>2.8285200499999998</v>
      </c>
      <c r="CD384" s="229" t="s">
        <v>1113</v>
      </c>
      <c r="CE384" s="229" t="s">
        <v>810</v>
      </c>
      <c r="CF384" s="270" t="s">
        <v>1114</v>
      </c>
    </row>
    <row r="385" spans="1:84" ht="69.95" customHeight="1" thickBot="1" x14ac:dyDescent="0.2">
      <c r="A385" s="217"/>
      <c r="B385" s="269">
        <v>20600</v>
      </c>
      <c r="C385" s="231">
        <v>3</v>
      </c>
      <c r="D385" s="231">
        <v>2</v>
      </c>
      <c r="E385" s="232">
        <v>6</v>
      </c>
      <c r="F385" s="231">
        <v>1</v>
      </c>
      <c r="G385" s="231">
        <v>141</v>
      </c>
      <c r="H385" s="230" t="str">
        <f t="shared" si="187"/>
        <v>Secundaria</v>
      </c>
      <c r="I385" s="230">
        <v>2</v>
      </c>
      <c r="J385" s="229" t="str">
        <f t="shared" si="159"/>
        <v>Distribuidores Regionales</v>
      </c>
      <c r="K385" s="260">
        <f t="shared" si="160"/>
        <v>15.56</v>
      </c>
      <c r="L385" s="234">
        <f t="shared" si="188"/>
        <v>35.305</v>
      </c>
      <c r="M385" s="233"/>
      <c r="N385" s="233"/>
      <c r="O385" s="233"/>
      <c r="P385" s="260">
        <f t="shared" si="161"/>
        <v>0</v>
      </c>
      <c r="Q385" s="233"/>
      <c r="R385" s="233"/>
      <c r="S385" s="233">
        <v>15.56</v>
      </c>
      <c r="T385" s="260">
        <f t="shared" si="162"/>
        <v>15.56</v>
      </c>
      <c r="U385" s="233"/>
      <c r="V385" s="233"/>
      <c r="W385" s="233"/>
      <c r="X385" s="233">
        <f t="shared" si="163"/>
        <v>0</v>
      </c>
      <c r="Y385" s="233"/>
      <c r="Z385" s="233"/>
      <c r="AA385" s="233"/>
      <c r="AB385" s="233">
        <f t="shared" si="164"/>
        <v>0</v>
      </c>
      <c r="AC385" s="233">
        <f t="shared" si="165"/>
        <v>15.56</v>
      </c>
      <c r="AD385" s="233"/>
      <c r="AE385" s="233"/>
      <c r="AF385" s="233"/>
      <c r="AG385" s="233">
        <f t="shared" si="183"/>
        <v>0</v>
      </c>
      <c r="AH385" s="233"/>
      <c r="AI385" s="233"/>
      <c r="AJ385" s="233"/>
      <c r="AK385" s="233">
        <f t="shared" si="184"/>
        <v>0</v>
      </c>
      <c r="AL385" s="233"/>
      <c r="AM385" s="233"/>
      <c r="AN385" s="233"/>
      <c r="AO385" s="233">
        <f t="shared" si="168"/>
        <v>0</v>
      </c>
      <c r="AP385" s="233"/>
      <c r="AQ385" s="233"/>
      <c r="AR385" s="233"/>
      <c r="AS385" s="339">
        <f t="shared" si="169"/>
        <v>0</v>
      </c>
      <c r="AT385" s="233"/>
      <c r="AU385" s="233"/>
      <c r="AV385" s="233"/>
      <c r="AW385" s="260">
        <f t="shared" si="170"/>
        <v>0</v>
      </c>
      <c r="AX385" s="235" t="s">
        <v>1295</v>
      </c>
      <c r="AY385" s="236" t="s">
        <v>1275</v>
      </c>
      <c r="AZ385" s="236" t="s">
        <v>586</v>
      </c>
      <c r="BA385" s="229" t="s">
        <v>1296</v>
      </c>
      <c r="BB385" s="231">
        <v>2</v>
      </c>
      <c r="BC385" s="231">
        <v>3</v>
      </c>
      <c r="BD385" s="237" t="str">
        <f t="shared" si="171"/>
        <v>Muy Ondulado (Pendientes naturales del terreno entre 15 y 25%)</v>
      </c>
      <c r="BE385" s="231">
        <v>1</v>
      </c>
      <c r="BF385" s="237" t="str">
        <f>VLOOKUP(BE385,'Códigos 2'!$A$1:$B$12,2,FALSE)</f>
        <v xml:space="preserve"> Carpeta Asfáltica (CA)</v>
      </c>
      <c r="BG385" s="238">
        <v>2</v>
      </c>
      <c r="BH385" s="239">
        <v>5.7</v>
      </c>
      <c r="BI385" s="231">
        <v>0</v>
      </c>
      <c r="BJ385" s="231" t="str">
        <f t="shared" si="172"/>
        <v>No existe</v>
      </c>
      <c r="BK385" s="240">
        <v>0</v>
      </c>
      <c r="BL385" s="231">
        <v>60</v>
      </c>
      <c r="BM385" s="231"/>
      <c r="BN385" s="231">
        <v>3</v>
      </c>
      <c r="BO385" s="237" t="str">
        <f t="shared" si="173"/>
        <v>Alineamiento algo sinuoso, pero con curvas cerradas que son aparentes y consistentes con las gradientes y las demás características del camino y del terreno que se atraviesa.</v>
      </c>
      <c r="BP385" s="231">
        <v>2</v>
      </c>
      <c r="BQ385" s="237" t="str">
        <f t="shared" si="174"/>
        <v>Pendientes sostenidas entre 5 y 8% sobre una buena parte del tramo, condición que afecta en forma marcada la velocidad de recorrido y, cuando hay bastante tránsito, provoca frecuentes colas de vehículos detrás de los vehículos pesados.</v>
      </c>
      <c r="BR385" s="231">
        <v>1</v>
      </c>
      <c r="BS385" s="231">
        <v>0</v>
      </c>
      <c r="BT385" s="237" t="b">
        <f t="shared" si="185"/>
        <v>0</v>
      </c>
      <c r="BU385" s="231">
        <v>5</v>
      </c>
      <c r="BV385" s="237" t="str">
        <f t="shared" si="176"/>
        <v xml:space="preserve">Las señales son completamente adecuadas en número y ubicación, </v>
      </c>
      <c r="BW385" s="231">
        <v>4</v>
      </c>
      <c r="BX385" s="237" t="str">
        <f t="shared" si="177"/>
        <v>La mayoría de las alcantarillas y cunetas aparentemente funcionan bien, pero existen indicaciones en algunos sitios de que el agua se estanca.</v>
      </c>
      <c r="BY385" s="231">
        <v>1</v>
      </c>
      <c r="BZ385" s="237" t="str">
        <f t="shared" si="178"/>
        <v>Superficie muy deteriorada o irregular (o material suelto), hasta tal grado, en casi todo el tramo.</v>
      </c>
      <c r="CA385" s="231">
        <v>3</v>
      </c>
      <c r="CB385" s="237" t="str">
        <f t="shared" si="179"/>
        <v>Existen deformaciones u otras fallas de consideración sobre una buena parte de la subsección y, aunque no son extensas todavía, parece que siguen extendiéndose.</v>
      </c>
      <c r="CC385" s="231">
        <f t="shared" si="180"/>
        <v>0</v>
      </c>
      <c r="CD385" s="229" t="s">
        <v>1297</v>
      </c>
      <c r="CE385" s="229" t="s">
        <v>986</v>
      </c>
      <c r="CF385" s="270" t="s">
        <v>1298</v>
      </c>
    </row>
    <row r="386" spans="1:84" ht="69.95" customHeight="1" thickBot="1" x14ac:dyDescent="0.2">
      <c r="A386" s="217"/>
      <c r="B386" s="269">
        <v>20610</v>
      </c>
      <c r="C386" s="231">
        <v>3</v>
      </c>
      <c r="D386" s="231">
        <v>2</v>
      </c>
      <c r="E386" s="232" t="s">
        <v>555</v>
      </c>
      <c r="F386" s="231">
        <v>1</v>
      </c>
      <c r="G386" s="231">
        <v>141</v>
      </c>
      <c r="H386" s="230" t="str">
        <f t="shared" si="187"/>
        <v>Secundaria</v>
      </c>
      <c r="I386" s="230">
        <v>2</v>
      </c>
      <c r="J386" s="229" t="str">
        <f t="shared" ref="J386:J449" si="189">IF(I386=1,"Red de Alta Capacidad",IF(AND(I386=2),"Distribuidores Regionales",IF(AND(I386=3),"Conectores de Integración Territorial",IF(AND(I386=4),"Red Básica de Accesso"))))</f>
        <v>Distribuidores Regionales</v>
      </c>
      <c r="K386" s="260">
        <f t="shared" ref="K386:K449" si="190">P386+$T386+$X386+$AB386+$AG386+$AK386+$AW386+AO386+AS386</f>
        <v>11.435</v>
      </c>
      <c r="L386" s="234">
        <f t="shared" si="188"/>
        <v>46.74</v>
      </c>
      <c r="M386" s="233"/>
      <c r="N386" s="233"/>
      <c r="O386" s="233"/>
      <c r="P386" s="260">
        <f t="shared" ref="P386:P449" si="191">SUM(M386:O386)</f>
        <v>0</v>
      </c>
      <c r="Q386" s="233">
        <v>1.2050000000000001</v>
      </c>
      <c r="R386" s="233">
        <v>2.29</v>
      </c>
      <c r="S386" s="233">
        <v>7.94</v>
      </c>
      <c r="T386" s="260">
        <f t="shared" ref="T386:T449" si="192">SUM(Q386:S386)</f>
        <v>11.435</v>
      </c>
      <c r="U386" s="233"/>
      <c r="V386" s="233"/>
      <c r="W386" s="233"/>
      <c r="X386" s="233">
        <f t="shared" ref="X386:X449" si="193">U386+V386+W386</f>
        <v>0</v>
      </c>
      <c r="Y386" s="233"/>
      <c r="Z386" s="233"/>
      <c r="AA386" s="233"/>
      <c r="AB386" s="233">
        <f t="shared" ref="AB386:AB449" si="194">Y386+Z386+AA386</f>
        <v>0</v>
      </c>
      <c r="AC386" s="233">
        <f t="shared" ref="AC386:AC449" si="195">T386+X386+AB386</f>
        <v>11.435</v>
      </c>
      <c r="AD386" s="233"/>
      <c r="AE386" s="233"/>
      <c r="AF386" s="233"/>
      <c r="AG386" s="233">
        <f t="shared" ref="AG386:AG395" si="196">SUM(AD386:AF386)</f>
        <v>0</v>
      </c>
      <c r="AH386" s="233"/>
      <c r="AI386" s="233"/>
      <c r="AJ386" s="233"/>
      <c r="AK386" s="233">
        <f t="shared" ref="AK386:AK395" si="197">SUM(AH386:AJ386)</f>
        <v>0</v>
      </c>
      <c r="AL386" s="233"/>
      <c r="AM386" s="233"/>
      <c r="AN386" s="233"/>
      <c r="AO386" s="233">
        <f t="shared" ref="AO386:AO449" si="198">SUM(AL386:AN386)</f>
        <v>0</v>
      </c>
      <c r="AP386" s="233"/>
      <c r="AQ386" s="233"/>
      <c r="AR386" s="233"/>
      <c r="AS386" s="339">
        <f t="shared" ref="AS386:AS449" si="199">SUM(AP386:AR386)</f>
        <v>0</v>
      </c>
      <c r="AT386" s="233"/>
      <c r="AU386" s="233"/>
      <c r="AV386" s="233"/>
      <c r="AW386" s="260">
        <f t="shared" ref="AW386:AW449" si="200">SUM(AT386:AV386)</f>
        <v>0</v>
      </c>
      <c r="AX386" s="235" t="s">
        <v>1274</v>
      </c>
      <c r="AY386" s="236" t="s">
        <v>1275</v>
      </c>
      <c r="AZ386" s="236" t="s">
        <v>586</v>
      </c>
      <c r="BA386" s="229" t="s">
        <v>1276</v>
      </c>
      <c r="BB386" s="231">
        <v>0</v>
      </c>
      <c r="BC386" s="231">
        <v>4</v>
      </c>
      <c r="BD386" s="237" t="str">
        <f t="shared" ref="BD386:BD449" si="201">IF(BC386=1,"Llano (Pendientes naturales del terreno entre 0 y 5%)",IF(AND(BC386=2),"Algo Ondulado (Pendientes naturales del terreno entre 6 y 14%)",IF(AND(BC386=3),"Muy Ondulado (Pendientes naturales del terreno entre 15 y 25%)",IF(AND(BC386=4),"Montañoso (Pendientes naturales del terreno mayores a 25%)"))))</f>
        <v>Montañoso (Pendientes naturales del terreno mayores a 25%)</v>
      </c>
      <c r="BE386" s="231">
        <v>1</v>
      </c>
      <c r="BF386" s="237" t="str">
        <f>VLOOKUP(BE386,'Códigos 2'!$A$1:$B$12,2,FALSE)</f>
        <v xml:space="preserve"> Carpeta Asfáltica (CA)</v>
      </c>
      <c r="BG386" s="238">
        <v>2</v>
      </c>
      <c r="BH386" s="239">
        <v>5.9</v>
      </c>
      <c r="BI386" s="231">
        <v>0</v>
      </c>
      <c r="BJ386" s="231" t="str">
        <f t="shared" ref="BJ386:BJ449" si="202">IF(BI386=0,"No existe",IF(AND(BI386=1),"Pavimentado",IF(AND(BI386=2),"Mejorado",IF(AND(BI386=3),"Tierra"))))</f>
        <v>No existe</v>
      </c>
      <c r="BK386" s="240">
        <v>0</v>
      </c>
      <c r="BL386" s="231">
        <v>45</v>
      </c>
      <c r="BM386" s="231"/>
      <c r="BN386" s="231">
        <v>3</v>
      </c>
      <c r="BO386" s="237" t="str">
        <f t="shared" ref="BO386:BO449" si="203">IF(BN386=5,"Alineamiento recto o con curvas tan suaves que no exigen una reducción significativa en la velocidad promedio normal de recorrido.",IF(AND(BN386=4),"Alineamiento con algunas curvas que exigen una reducción significativa en la velocidad promedio de circulación.",IF(AND(BN386=3),"Alineamiento algo sinuoso, pero con curvas cerradas que son aparentes y consistentes con las gradientes y las demás características del camino y del terreno que se atraviesa.",IF(AND(BN386=2),"Curvas cerradas frecuentes y, por lo general, inconsistentes con el terreno y la clase de carretera.",IF(AND(BN386=1),"Alineamiento muy sinuoso en todo el tramo, condición que admite solamente una velocidad de circulación muy baja.")))))</f>
        <v>Alineamiento algo sinuoso, pero con curvas cerradas que son aparentes y consistentes con las gradientes y las demás características del camino y del terreno que se atraviesa.</v>
      </c>
      <c r="BP386" s="231">
        <v>1</v>
      </c>
      <c r="BQ386" s="237" t="str">
        <f t="shared" ref="BQ386:BQ449" si="204">IF(BP386=5,"Pendientes menores del 3% en todo el tramo.",IF(AND(BP386=4),"Pendientes generalmente menores del 3% pero con algunas cuestas de corta longitud de hasta el 5%.",IF(AND(BP386=3),"Pendientes generalmente entre 3 y 6%, pero con una rasante ondulada y, consecuentemente, con tramos cortos de subida fuerte.",IF(AND(BP386=2),"Pendientes sostenidas entre 5 y 8% sobre una buena parte del tramo, condición que afecta en forma marcada la velocidad de recorrido y, cuando hay bastante tránsito, provoca frecuentes colas de vehículos detrás de los vehículos pesados.",IF(AND(BP386=1),"Pendientes sostenidas en exceso del 7% en casi todo el tramo. ")))))</f>
        <v xml:space="preserve">Pendientes sostenidas en exceso del 7% en casi todo el tramo. </v>
      </c>
      <c r="BR386" s="231">
        <v>1</v>
      </c>
      <c r="BS386" s="231">
        <v>0</v>
      </c>
      <c r="BT386" s="237" t="b">
        <f t="shared" ref="BT386:BT390" si="205">IF(BS386=5,"Superficie de los espaldones firme y regular, y donde se puede utilizar el ancho como fue construido originalmente.",IF(AND(BS386=4),"Superficie generalmente firme y utilizable en todo tiempo, pero con algunos tramos cortos en que el ancho inicial ha sido reducido por erosión u otras causas.",IF(AND(BS386=3),"Superficie erosionada o con baches profundos sobre una buena parte de la subsección, de manera que se inhibe el uso de los espaldones en la debida forma en esa parte.",IF(AND(BS386=2),"Superficie erosionada o con baches profundos, o el ancho transitable de los espaldones reducido sustancialmente, en casi toda la subsección.",IF(AND(BS386=1),"Se encuentra un desnivel peligroso entre el borde del pavimento y el espaldón, o la superficie está muy erosionada, con baches profundos o material suelto, o el ancho muy reducido del original.")))))</f>
        <v>0</v>
      </c>
      <c r="BU386" s="231">
        <v>5</v>
      </c>
      <c r="BV386" s="237" t="str">
        <f t="shared" ref="BV386:BV449" si="206">IF(BU386=5,"Las señales son completamente adecuadas en número y ubicación, ",IF(AND(BU386=4),"El señalamiento es bastante completo, faltando solamente algunas señales de guía para los usuarios que no conocen la ruta.",IF(AND(BU386=3),"El señalamiento es regular en cuanto a cantidad y ubicación, siendo notable la falta de algunas señales de precaución y de guía.",IF(AND(BU386=2),"Existen muy pocas señales",IF(AND(BU386=1),"No existen señales o son tan inadecuadas, que no proveen información útil al conductor.")))))</f>
        <v xml:space="preserve">Las señales son completamente adecuadas en número y ubicación, </v>
      </c>
      <c r="BW386" s="231">
        <v>4</v>
      </c>
      <c r="BX386" s="237" t="str">
        <f t="shared" ref="BX386:BX449" si="207">IF(BW386=5,"Todas las alcantarillas y cunetas están bastante limpias y funcionan debidamente.",IF(AND(BW386=4),"La mayoría de las alcantarillas y cunetas aparentemente funcionan bien, pero existen indicaciones en algunos sitios de que el agua se estanca.",IF(AND(BW386=3),"Parece que algunas alcantarillas o cunetas no tienen capacidad hidráulica suficiente, por la erosión o socavación aparente.",IF(AND(BW386=2),"Parece que la mayoría de las alcantarillas y cunetas son inadecuadas; o hay vados en varios sitios en vez de estructuras de drenaje.",IF(AND(BW386=1),"El agua escurre por la calzada durante períodos de lluvia sobre una buena parte de la sub-sección y no existen cunetas longitudinales definidas; las estructuras de drenaje no existen, o son completamente inadecuadas.")))))</f>
        <v>La mayoría de las alcantarillas y cunetas aparentemente funcionan bien, pero existen indicaciones en algunos sitios de que el agua se estanca.</v>
      </c>
      <c r="BY386" s="231">
        <v>5</v>
      </c>
      <c r="BZ386" s="237" t="str">
        <f t="shared" ref="BZ386:BZ449" si="208">IF(BY386=5,"Superficie lisa, sin baches ni irregularidades notables.",IF(AND(BY386=4),"Superficie generalmente lisa, pero con unas pequeñas corrugaciones u otras irregularidades aisladas, o con baches pequeños superficiales.",IF(AND(BY386=3),"Superficie con frecuentes baches o irregularidades .",IF(AND(BY386=2),"Superficie muy irregular o con baches extensos y frecuentes (o material suelto, en caso de superficies no pavimentadas).",IF(AND(BY386=1),"Superficie muy deteriorada o irregular (o material suelto), hasta tal grado, en casi todo el tramo.")))))</f>
        <v>Superficie lisa, sin baches ni irregularidades notables.</v>
      </c>
      <c r="CA386" s="231">
        <v>5</v>
      </c>
      <c r="CB386" s="237" t="str">
        <f t="shared" ref="CB386:CB449" si="209">IF(CA386=5,"No existen evidencias de fallas en la estructura del pavimento, con la posible excepción de algunas en la superficie de ruedo.",IF(AND(CA386=4),"Existen huellas o corrugaciones que se derivan por debajo de la superficie de ruedo, pero que son aisladas y de poca extensión.",IF(AND(CA386=3),"Existen deformaciones u otras fallas de consideración sobre una buena parte de la subsección y, aunque no son extensas todavía, parece que siguen extendiéndose.",IF(AND(CA386=2),"Existen deformaciones u otras fallas de consideración sobre la mayor parte del tramo.",IF(AND(CA386=1),"Existen corrugaciones o huellas profundas sobre casi toda la faja de ruedo del tramo, hasta tal grado que no sería factible corregir la falla de la estructura, sino que se tendría que reconstruirla completamente.")))))</f>
        <v>No existen evidencias de fallas en la estructura del pavimento, con la posible excepción de algunas en la superficie de ruedo.</v>
      </c>
      <c r="CC386" s="231">
        <f t="shared" ref="CC386:CC449" si="210">(K386*BM386)*365/1000000</f>
        <v>0</v>
      </c>
      <c r="CD386" s="229" t="s">
        <v>1277</v>
      </c>
      <c r="CE386" s="229" t="s">
        <v>986</v>
      </c>
      <c r="CF386" s="270" t="s">
        <v>1278</v>
      </c>
    </row>
    <row r="387" spans="1:84" ht="69.95" customHeight="1" thickBot="1" x14ac:dyDescent="0.2">
      <c r="A387" s="217"/>
      <c r="B387" s="269">
        <v>20620</v>
      </c>
      <c r="C387" s="231">
        <v>3</v>
      </c>
      <c r="D387" s="231">
        <v>2</v>
      </c>
      <c r="E387" s="232" t="s">
        <v>555</v>
      </c>
      <c r="F387" s="231">
        <v>6</v>
      </c>
      <c r="G387" s="231">
        <v>141</v>
      </c>
      <c r="H387" s="230" t="str">
        <f t="shared" si="187"/>
        <v>Secundaria</v>
      </c>
      <c r="I387" s="230">
        <v>2</v>
      </c>
      <c r="J387" s="229" t="str">
        <f t="shared" si="189"/>
        <v>Distribuidores Regionales</v>
      </c>
      <c r="K387" s="260">
        <f t="shared" si="190"/>
        <v>10.055</v>
      </c>
      <c r="L387" s="234">
        <f t="shared" si="188"/>
        <v>56.795000000000002</v>
      </c>
      <c r="M387" s="233"/>
      <c r="N387" s="233"/>
      <c r="O387" s="233"/>
      <c r="P387" s="260">
        <f t="shared" si="191"/>
        <v>0</v>
      </c>
      <c r="Q387" s="233">
        <v>10.055</v>
      </c>
      <c r="R387" s="233"/>
      <c r="S387" s="233"/>
      <c r="T387" s="260">
        <f t="shared" si="192"/>
        <v>10.055</v>
      </c>
      <c r="U387" s="233"/>
      <c r="V387" s="233"/>
      <c r="W387" s="233"/>
      <c r="X387" s="233">
        <f t="shared" si="193"/>
        <v>0</v>
      </c>
      <c r="Y387" s="233"/>
      <c r="Z387" s="233"/>
      <c r="AA387" s="233"/>
      <c r="AB387" s="233">
        <f t="shared" si="194"/>
        <v>0</v>
      </c>
      <c r="AC387" s="233">
        <f t="shared" si="195"/>
        <v>10.055</v>
      </c>
      <c r="AD387" s="233"/>
      <c r="AE387" s="233"/>
      <c r="AF387" s="233"/>
      <c r="AG387" s="233">
        <f t="shared" si="196"/>
        <v>0</v>
      </c>
      <c r="AH387" s="233"/>
      <c r="AI387" s="233"/>
      <c r="AJ387" s="233"/>
      <c r="AK387" s="233">
        <f t="shared" si="197"/>
        <v>0</v>
      </c>
      <c r="AL387" s="233"/>
      <c r="AM387" s="233"/>
      <c r="AN387" s="233"/>
      <c r="AO387" s="233">
        <f t="shared" si="198"/>
        <v>0</v>
      </c>
      <c r="AP387" s="233"/>
      <c r="AQ387" s="233"/>
      <c r="AR387" s="233"/>
      <c r="AS387" s="339">
        <f t="shared" si="199"/>
        <v>0</v>
      </c>
      <c r="AT387" s="233"/>
      <c r="AU387" s="233"/>
      <c r="AV387" s="233"/>
      <c r="AW387" s="260">
        <f t="shared" si="200"/>
        <v>0</v>
      </c>
      <c r="AX387" s="235" t="s">
        <v>1279</v>
      </c>
      <c r="AY387" s="236" t="s">
        <v>328</v>
      </c>
      <c r="AZ387" s="236" t="s">
        <v>1280</v>
      </c>
      <c r="BA387" s="229" t="s">
        <v>1281</v>
      </c>
      <c r="BB387" s="231">
        <v>0</v>
      </c>
      <c r="BC387" s="231">
        <v>4</v>
      </c>
      <c r="BD387" s="237" t="str">
        <f t="shared" si="201"/>
        <v>Montañoso (Pendientes naturales del terreno mayores a 25%)</v>
      </c>
      <c r="BE387" s="231">
        <v>1</v>
      </c>
      <c r="BF387" s="237" t="str">
        <f>VLOOKUP(BE387,'Códigos 2'!$A$1:$B$12,2,FALSE)</f>
        <v xml:space="preserve"> Carpeta Asfáltica (CA)</v>
      </c>
      <c r="BG387" s="238">
        <v>2</v>
      </c>
      <c r="BH387" s="239">
        <v>6</v>
      </c>
      <c r="BI387" s="231">
        <v>0</v>
      </c>
      <c r="BJ387" s="231" t="str">
        <f t="shared" si="202"/>
        <v>No existe</v>
      </c>
      <c r="BK387" s="240">
        <v>0</v>
      </c>
      <c r="BL387" s="231">
        <v>40</v>
      </c>
      <c r="BM387" s="231">
        <v>2635</v>
      </c>
      <c r="BN387" s="231">
        <v>3</v>
      </c>
      <c r="BO387" s="237" t="str">
        <f t="shared" si="203"/>
        <v>Alineamiento algo sinuoso, pero con curvas cerradas que son aparentes y consistentes con las gradientes y las demás características del camino y del terreno que se atraviesa.</v>
      </c>
      <c r="BP387" s="231">
        <v>1</v>
      </c>
      <c r="BQ387" s="237" t="str">
        <f t="shared" si="204"/>
        <v xml:space="preserve">Pendientes sostenidas en exceso del 7% en casi todo el tramo. </v>
      </c>
      <c r="BR387" s="231">
        <v>1</v>
      </c>
      <c r="BS387" s="231">
        <v>0</v>
      </c>
      <c r="BT387" s="237" t="b">
        <f t="shared" si="205"/>
        <v>0</v>
      </c>
      <c r="BU387" s="231">
        <v>5</v>
      </c>
      <c r="BV387" s="237" t="str">
        <f t="shared" si="206"/>
        <v xml:space="preserve">Las señales son completamente adecuadas en número y ubicación, </v>
      </c>
      <c r="BW387" s="231">
        <v>4</v>
      </c>
      <c r="BX387" s="237" t="str">
        <f t="shared" si="207"/>
        <v>La mayoría de las alcantarillas y cunetas aparentemente funcionan bien, pero existen indicaciones en algunos sitios de que el agua se estanca.</v>
      </c>
      <c r="BY387" s="231">
        <v>5</v>
      </c>
      <c r="BZ387" s="237" t="str">
        <f t="shared" si="208"/>
        <v>Superficie lisa, sin baches ni irregularidades notables.</v>
      </c>
      <c r="CA387" s="231">
        <v>5</v>
      </c>
      <c r="CB387" s="237" t="str">
        <f t="shared" si="209"/>
        <v>No existen evidencias de fallas en la estructura del pavimento, con la posible excepción de algunas en la superficie de ruedo.</v>
      </c>
      <c r="CC387" s="231">
        <f t="shared" si="210"/>
        <v>9.6706476250000009</v>
      </c>
      <c r="CD387" s="229"/>
      <c r="CE387" s="229"/>
      <c r="CF387" s="270" t="s">
        <v>1282</v>
      </c>
    </row>
    <row r="388" spans="1:84" ht="69.95" customHeight="1" thickBot="1" x14ac:dyDescent="0.2">
      <c r="A388" s="217"/>
      <c r="B388" s="269">
        <v>20630</v>
      </c>
      <c r="C388" s="231">
        <v>4</v>
      </c>
      <c r="D388" s="231">
        <v>2</v>
      </c>
      <c r="E388" s="232" t="s">
        <v>126</v>
      </c>
      <c r="F388" s="231">
        <v>1</v>
      </c>
      <c r="G388" s="231">
        <v>141</v>
      </c>
      <c r="H388" s="230" t="str">
        <f t="shared" si="187"/>
        <v>Secundaria</v>
      </c>
      <c r="I388" s="230">
        <v>2</v>
      </c>
      <c r="J388" s="229" t="str">
        <f t="shared" si="189"/>
        <v>Distribuidores Regionales</v>
      </c>
      <c r="K388" s="260">
        <f t="shared" si="190"/>
        <v>9.56</v>
      </c>
      <c r="L388" s="234">
        <f t="shared" si="188"/>
        <v>66.355000000000004</v>
      </c>
      <c r="M388" s="233"/>
      <c r="N388" s="233"/>
      <c r="O388" s="233"/>
      <c r="P388" s="260">
        <f t="shared" si="191"/>
        <v>0</v>
      </c>
      <c r="Q388" s="233">
        <v>9.4649999999999999</v>
      </c>
      <c r="R388" s="233"/>
      <c r="S388" s="233">
        <v>9.5000000000000001E-2</v>
      </c>
      <c r="T388" s="260">
        <f t="shared" si="192"/>
        <v>9.56</v>
      </c>
      <c r="U388" s="233"/>
      <c r="V388" s="233"/>
      <c r="W388" s="233"/>
      <c r="X388" s="233">
        <f t="shared" si="193"/>
        <v>0</v>
      </c>
      <c r="Y388" s="233"/>
      <c r="Z388" s="233"/>
      <c r="AA388" s="233"/>
      <c r="AB388" s="233">
        <f t="shared" si="194"/>
        <v>0</v>
      </c>
      <c r="AC388" s="233">
        <f t="shared" si="195"/>
        <v>9.56</v>
      </c>
      <c r="AD388" s="233"/>
      <c r="AE388" s="233"/>
      <c r="AF388" s="233"/>
      <c r="AG388" s="233">
        <f t="shared" si="196"/>
        <v>0</v>
      </c>
      <c r="AH388" s="233"/>
      <c r="AI388" s="233"/>
      <c r="AJ388" s="233"/>
      <c r="AK388" s="233">
        <f t="shared" si="197"/>
        <v>0</v>
      </c>
      <c r="AL388" s="233"/>
      <c r="AM388" s="233"/>
      <c r="AN388" s="233"/>
      <c r="AO388" s="233">
        <f t="shared" si="198"/>
        <v>0</v>
      </c>
      <c r="AP388" s="233"/>
      <c r="AQ388" s="233"/>
      <c r="AR388" s="233"/>
      <c r="AS388" s="339">
        <f t="shared" si="199"/>
        <v>0</v>
      </c>
      <c r="AT388" s="233"/>
      <c r="AU388" s="233"/>
      <c r="AV388" s="233"/>
      <c r="AW388" s="260">
        <f t="shared" si="200"/>
        <v>0</v>
      </c>
      <c r="AX388" s="235" t="s">
        <v>1283</v>
      </c>
      <c r="AY388" s="236" t="s">
        <v>328</v>
      </c>
      <c r="AZ388" s="236" t="s">
        <v>294</v>
      </c>
      <c r="BA388" s="229" t="s">
        <v>1284</v>
      </c>
      <c r="BB388" s="231">
        <v>0</v>
      </c>
      <c r="BC388" s="231">
        <v>3</v>
      </c>
      <c r="BD388" s="237" t="str">
        <f t="shared" si="201"/>
        <v>Muy Ondulado (Pendientes naturales del terreno entre 15 y 25%)</v>
      </c>
      <c r="BE388" s="231">
        <v>1</v>
      </c>
      <c r="BF388" s="237" t="str">
        <f>VLOOKUP(BE388,'Códigos 2'!$A$1:$B$12,2,FALSE)</f>
        <v xml:space="preserve"> Carpeta Asfáltica (CA)</v>
      </c>
      <c r="BG388" s="238">
        <v>2</v>
      </c>
      <c r="BH388" s="239">
        <v>7</v>
      </c>
      <c r="BI388" s="231">
        <v>0</v>
      </c>
      <c r="BJ388" s="231" t="str">
        <f t="shared" si="202"/>
        <v>No existe</v>
      </c>
      <c r="BK388" s="240">
        <v>0</v>
      </c>
      <c r="BL388" s="231">
        <v>40</v>
      </c>
      <c r="BM388" s="231"/>
      <c r="BN388" s="231">
        <v>4</v>
      </c>
      <c r="BO388" s="237" t="str">
        <f t="shared" si="203"/>
        <v>Alineamiento con algunas curvas que exigen una reducción significativa en la velocidad promedio de circulación.</v>
      </c>
      <c r="BP388" s="231">
        <v>1</v>
      </c>
      <c r="BQ388" s="237" t="str">
        <f t="shared" si="204"/>
        <v xml:space="preserve">Pendientes sostenidas en exceso del 7% en casi todo el tramo. </v>
      </c>
      <c r="BR388" s="231">
        <v>2</v>
      </c>
      <c r="BS388" s="231">
        <v>0</v>
      </c>
      <c r="BT388" s="237" t="b">
        <f t="shared" si="205"/>
        <v>0</v>
      </c>
      <c r="BU388" s="231">
        <v>3</v>
      </c>
      <c r="BV388" s="237" t="str">
        <f t="shared" si="206"/>
        <v>El señalamiento es regular en cuanto a cantidad y ubicación, siendo notable la falta de algunas señales de precaución y de guía.</v>
      </c>
      <c r="BW388" s="231">
        <v>4</v>
      </c>
      <c r="BX388" s="237" t="str">
        <f t="shared" si="207"/>
        <v>La mayoría de las alcantarillas y cunetas aparentemente funcionan bien, pero existen indicaciones en algunos sitios de que el agua se estanca.</v>
      </c>
      <c r="BY388" s="231">
        <v>5</v>
      </c>
      <c r="BZ388" s="237" t="str">
        <f t="shared" si="208"/>
        <v>Superficie lisa, sin baches ni irregularidades notables.</v>
      </c>
      <c r="CA388" s="231">
        <v>4</v>
      </c>
      <c r="CB388" s="237" t="str">
        <f t="shared" si="209"/>
        <v>Existen huellas o corrugaciones que se derivan por debajo de la superficie de ruedo, pero que son aisladas y de poca extensión.</v>
      </c>
      <c r="CC388" s="231">
        <f t="shared" si="210"/>
        <v>0</v>
      </c>
      <c r="CD388" s="229" t="s">
        <v>1285</v>
      </c>
      <c r="CE388" s="229" t="s">
        <v>986</v>
      </c>
      <c r="CF388" s="270" t="s">
        <v>1286</v>
      </c>
    </row>
    <row r="389" spans="1:84" ht="69.95" customHeight="1" thickBot="1" x14ac:dyDescent="0.2">
      <c r="A389" s="217"/>
      <c r="B389" s="269">
        <v>20640</v>
      </c>
      <c r="C389" s="231">
        <v>4</v>
      </c>
      <c r="D389" s="231">
        <v>2</v>
      </c>
      <c r="E389" s="232" t="s">
        <v>126</v>
      </c>
      <c r="F389" s="231">
        <v>2</v>
      </c>
      <c r="G389" s="231">
        <v>35</v>
      </c>
      <c r="H389" s="230" t="str">
        <f t="shared" si="187"/>
        <v>Primaria</v>
      </c>
      <c r="I389" s="230">
        <v>1</v>
      </c>
      <c r="J389" s="229" t="str">
        <f t="shared" si="189"/>
        <v>Red de Alta Capacidad</v>
      </c>
      <c r="K389" s="260">
        <f t="shared" si="190"/>
        <v>4.7699999999999996</v>
      </c>
      <c r="L389" s="234">
        <f t="shared" si="188"/>
        <v>71.125</v>
      </c>
      <c r="M389" s="233"/>
      <c r="N389" s="233"/>
      <c r="O389" s="233"/>
      <c r="P389" s="260">
        <f t="shared" si="191"/>
        <v>0</v>
      </c>
      <c r="Q389" s="233"/>
      <c r="R389" s="233">
        <v>3.9249999999999998</v>
      </c>
      <c r="S389" s="233">
        <v>0.84499999999999997</v>
      </c>
      <c r="T389" s="260">
        <f t="shared" si="192"/>
        <v>4.7699999999999996</v>
      </c>
      <c r="U389" s="233"/>
      <c r="V389" s="233"/>
      <c r="W389" s="233"/>
      <c r="X389" s="233">
        <f t="shared" si="193"/>
        <v>0</v>
      </c>
      <c r="Y389" s="233"/>
      <c r="Z389" s="233"/>
      <c r="AA389" s="233"/>
      <c r="AB389" s="233">
        <f t="shared" si="194"/>
        <v>0</v>
      </c>
      <c r="AC389" s="233">
        <f t="shared" si="195"/>
        <v>4.7699999999999996</v>
      </c>
      <c r="AD389" s="233"/>
      <c r="AE389" s="233"/>
      <c r="AF389" s="233"/>
      <c r="AG389" s="233">
        <f t="shared" si="196"/>
        <v>0</v>
      </c>
      <c r="AH389" s="233"/>
      <c r="AI389" s="233"/>
      <c r="AJ389" s="233"/>
      <c r="AK389" s="233">
        <f t="shared" si="197"/>
        <v>0</v>
      </c>
      <c r="AL389" s="233"/>
      <c r="AM389" s="233"/>
      <c r="AN389" s="233"/>
      <c r="AO389" s="233">
        <f t="shared" si="198"/>
        <v>0</v>
      </c>
      <c r="AP389" s="233"/>
      <c r="AQ389" s="233"/>
      <c r="AR389" s="233"/>
      <c r="AS389" s="339">
        <f t="shared" si="199"/>
        <v>0</v>
      </c>
      <c r="AT389" s="233"/>
      <c r="AU389" s="233"/>
      <c r="AV389" s="233"/>
      <c r="AW389" s="260">
        <f t="shared" si="200"/>
        <v>0</v>
      </c>
      <c r="AX389" s="235" t="s">
        <v>682</v>
      </c>
      <c r="AY389" s="236" t="s">
        <v>669</v>
      </c>
      <c r="AZ389" s="236" t="s">
        <v>480</v>
      </c>
      <c r="BA389" s="229" t="s">
        <v>273</v>
      </c>
      <c r="BB389" s="231">
        <v>1</v>
      </c>
      <c r="BC389" s="231">
        <v>2</v>
      </c>
      <c r="BD389" s="237" t="str">
        <f t="shared" si="201"/>
        <v>Algo Ondulado (Pendientes naturales del terreno entre 6 y 14%)</v>
      </c>
      <c r="BE389" s="231">
        <v>1</v>
      </c>
      <c r="BF389" s="237" t="str">
        <f>VLOOKUP(BE389,'Códigos 2'!$A$1:$B$12,2,FALSE)</f>
        <v xml:space="preserve"> Carpeta Asfáltica (CA)</v>
      </c>
      <c r="BG389" s="238">
        <v>2</v>
      </c>
      <c r="BH389" s="239">
        <v>6.3</v>
      </c>
      <c r="BI389" s="231">
        <v>2</v>
      </c>
      <c r="BJ389" s="231" t="str">
        <f t="shared" si="202"/>
        <v>Mejorado</v>
      </c>
      <c r="BK389" s="240">
        <v>1.5</v>
      </c>
      <c r="BL389" s="231">
        <v>45</v>
      </c>
      <c r="BM389" s="231"/>
      <c r="BN389" s="231">
        <v>4</v>
      </c>
      <c r="BO389" s="237" t="str">
        <f t="shared" si="203"/>
        <v>Alineamiento con algunas curvas que exigen una reducción significativa en la velocidad promedio de circulación.</v>
      </c>
      <c r="BP389" s="231">
        <v>3</v>
      </c>
      <c r="BQ389" s="237" t="str">
        <f t="shared" si="204"/>
        <v>Pendientes generalmente entre 3 y 6%, pero con una rasante ondulada y, consecuentemente, con tramos cortos de subida fuerte.</v>
      </c>
      <c r="BR389" s="231">
        <v>1</v>
      </c>
      <c r="BS389" s="231">
        <v>4</v>
      </c>
      <c r="BT389" s="237" t="str">
        <f t="shared" si="205"/>
        <v>Superficie generalmente firme y utilizable en todo tiempo, pero con algunos tramos cortos en que el ancho inicial ha sido reducido por erosión u otras causas.</v>
      </c>
      <c r="BU389" s="231">
        <v>3</v>
      </c>
      <c r="BV389" s="237" t="str">
        <f t="shared" si="206"/>
        <v>El señalamiento es regular en cuanto a cantidad y ubicación, siendo notable la falta de algunas señales de precaución y de guía.</v>
      </c>
      <c r="BW389" s="231">
        <v>4</v>
      </c>
      <c r="BX389" s="237" t="str">
        <f t="shared" si="207"/>
        <v>La mayoría de las alcantarillas y cunetas aparentemente funcionan bien, pero existen indicaciones en algunos sitios de que el agua se estanca.</v>
      </c>
      <c r="BY389" s="231">
        <v>3</v>
      </c>
      <c r="BZ389" s="237" t="str">
        <f t="shared" si="208"/>
        <v>Superficie con frecuentes baches o irregularidades .</v>
      </c>
      <c r="CA389" s="231">
        <v>4</v>
      </c>
      <c r="CB389" s="237" t="str">
        <f t="shared" si="209"/>
        <v>Existen huellas o corrugaciones que se derivan por debajo de la superficie de ruedo, pero que son aisladas y de poca extensión.</v>
      </c>
      <c r="CC389" s="231">
        <f t="shared" si="210"/>
        <v>0</v>
      </c>
      <c r="CD389" s="229" t="s">
        <v>683</v>
      </c>
      <c r="CE389" s="229" t="s">
        <v>277</v>
      </c>
      <c r="CF389" s="270" t="s">
        <v>684</v>
      </c>
    </row>
    <row r="390" spans="1:84" ht="69.95" customHeight="1" thickBot="1" x14ac:dyDescent="0.2">
      <c r="A390" s="217"/>
      <c r="B390" s="269">
        <v>20650</v>
      </c>
      <c r="C390" s="231">
        <v>4</v>
      </c>
      <c r="D390" s="231">
        <v>2</v>
      </c>
      <c r="E390" s="232" t="s">
        <v>126</v>
      </c>
      <c r="F390" s="231">
        <v>2</v>
      </c>
      <c r="G390" s="231">
        <v>35</v>
      </c>
      <c r="H390" s="230" t="str">
        <f t="shared" si="187"/>
        <v>Primaria</v>
      </c>
      <c r="I390" s="230">
        <v>1</v>
      </c>
      <c r="J390" s="229" t="str">
        <f t="shared" si="189"/>
        <v>Red de Alta Capacidad</v>
      </c>
      <c r="K390" s="260">
        <f t="shared" si="190"/>
        <v>9.8450000000000006</v>
      </c>
      <c r="L390" s="234">
        <f t="shared" si="188"/>
        <v>80.97</v>
      </c>
      <c r="M390" s="233"/>
      <c r="N390" s="233"/>
      <c r="O390" s="233"/>
      <c r="P390" s="260">
        <f t="shared" si="191"/>
        <v>0</v>
      </c>
      <c r="Q390" s="233"/>
      <c r="R390" s="233">
        <v>9.8450000000000006</v>
      </c>
      <c r="S390" s="233"/>
      <c r="T390" s="260">
        <f t="shared" si="192"/>
        <v>9.8450000000000006</v>
      </c>
      <c r="U390" s="233"/>
      <c r="V390" s="233"/>
      <c r="W390" s="233"/>
      <c r="X390" s="233">
        <f t="shared" si="193"/>
        <v>0</v>
      </c>
      <c r="Y390" s="233"/>
      <c r="Z390" s="233"/>
      <c r="AA390" s="233"/>
      <c r="AB390" s="233">
        <f t="shared" si="194"/>
        <v>0</v>
      </c>
      <c r="AC390" s="233">
        <f t="shared" si="195"/>
        <v>9.8450000000000006</v>
      </c>
      <c r="AD390" s="233"/>
      <c r="AE390" s="233"/>
      <c r="AF390" s="233"/>
      <c r="AG390" s="233">
        <f t="shared" si="196"/>
        <v>0</v>
      </c>
      <c r="AH390" s="233"/>
      <c r="AI390" s="233"/>
      <c r="AJ390" s="233"/>
      <c r="AK390" s="233">
        <f t="shared" si="197"/>
        <v>0</v>
      </c>
      <c r="AL390" s="233"/>
      <c r="AM390" s="233"/>
      <c r="AN390" s="233"/>
      <c r="AO390" s="233">
        <f t="shared" si="198"/>
        <v>0</v>
      </c>
      <c r="AP390" s="233"/>
      <c r="AQ390" s="233"/>
      <c r="AR390" s="233"/>
      <c r="AS390" s="339">
        <f t="shared" si="199"/>
        <v>0</v>
      </c>
      <c r="AT390" s="233"/>
      <c r="AU390" s="233"/>
      <c r="AV390" s="233"/>
      <c r="AW390" s="260">
        <f t="shared" si="200"/>
        <v>0</v>
      </c>
      <c r="AX390" s="235" t="s">
        <v>685</v>
      </c>
      <c r="AY390" s="236" t="s">
        <v>669</v>
      </c>
      <c r="AZ390" s="236" t="s">
        <v>480</v>
      </c>
      <c r="BA390" s="229" t="s">
        <v>686</v>
      </c>
      <c r="BB390" s="231">
        <v>2</v>
      </c>
      <c r="BC390" s="231">
        <v>1</v>
      </c>
      <c r="BD390" s="237" t="str">
        <f t="shared" si="201"/>
        <v>Llano (Pendientes naturales del terreno entre 0 y 5%)</v>
      </c>
      <c r="BE390" s="231">
        <v>1</v>
      </c>
      <c r="BF390" s="237" t="str">
        <f>VLOOKUP(BE390,'Códigos 2'!$A$1:$B$12,2,FALSE)</f>
        <v xml:space="preserve"> Carpeta Asfáltica (CA)</v>
      </c>
      <c r="BG390" s="238">
        <v>2</v>
      </c>
      <c r="BH390" s="239">
        <v>6.8</v>
      </c>
      <c r="BI390" s="231">
        <v>2</v>
      </c>
      <c r="BJ390" s="231" t="str">
        <f t="shared" si="202"/>
        <v>Mejorado</v>
      </c>
      <c r="BK390" s="240">
        <v>2</v>
      </c>
      <c r="BL390" s="231">
        <v>45</v>
      </c>
      <c r="BM390" s="231"/>
      <c r="BN390" s="231">
        <v>4</v>
      </c>
      <c r="BO390" s="237" t="str">
        <f t="shared" si="203"/>
        <v>Alineamiento con algunas curvas que exigen una reducción significativa en la velocidad promedio de circulación.</v>
      </c>
      <c r="BP390" s="231">
        <v>4</v>
      </c>
      <c r="BQ390" s="237" t="str">
        <f t="shared" si="204"/>
        <v>Pendientes generalmente menores del 3% pero con algunas cuestas de corta longitud de hasta el 5%.</v>
      </c>
      <c r="BR390" s="231">
        <v>1</v>
      </c>
      <c r="BS390" s="231">
        <v>3</v>
      </c>
      <c r="BT390" s="237" t="str">
        <f t="shared" si="205"/>
        <v>Superficie erosionada o con baches profundos sobre una buena parte de la subsección, de manera que se inhibe el uso de los espaldones en la debida forma en esa parte.</v>
      </c>
      <c r="BU390" s="231">
        <v>3</v>
      </c>
      <c r="BV390" s="237" t="str">
        <f t="shared" si="206"/>
        <v>El señalamiento es regular en cuanto a cantidad y ubicación, siendo notable la falta de algunas señales de precaución y de guía.</v>
      </c>
      <c r="BW390" s="231">
        <v>4</v>
      </c>
      <c r="BX390" s="237" t="str">
        <f t="shared" si="207"/>
        <v>La mayoría de las alcantarillas y cunetas aparentemente funcionan bien, pero existen indicaciones en algunos sitios de que el agua se estanca.</v>
      </c>
      <c r="BY390" s="231">
        <v>3</v>
      </c>
      <c r="BZ390" s="237" t="str">
        <f t="shared" si="208"/>
        <v>Superficie con frecuentes baches o irregularidades .</v>
      </c>
      <c r="CA390" s="231">
        <v>5</v>
      </c>
      <c r="CB390" s="237" t="str">
        <f t="shared" si="209"/>
        <v>No existen evidencias de fallas en la estructura del pavimento, con la posible excepción de algunas en la superficie de ruedo.</v>
      </c>
      <c r="CC390" s="231">
        <f t="shared" si="210"/>
        <v>0</v>
      </c>
      <c r="CD390" s="229" t="s">
        <v>687</v>
      </c>
      <c r="CE390" s="229" t="s">
        <v>277</v>
      </c>
      <c r="CF390" s="270" t="s">
        <v>688</v>
      </c>
    </row>
    <row r="391" spans="1:84" ht="69.95" customHeight="1" thickBot="1" x14ac:dyDescent="0.2">
      <c r="A391" s="217"/>
      <c r="B391" s="269">
        <v>20661</v>
      </c>
      <c r="C391" s="231">
        <v>4</v>
      </c>
      <c r="D391" s="231">
        <v>2</v>
      </c>
      <c r="E391" s="232" t="s">
        <v>126</v>
      </c>
      <c r="F391" s="231">
        <v>1</v>
      </c>
      <c r="G391" s="231">
        <v>140</v>
      </c>
      <c r="H391" s="230" t="str">
        <f t="shared" si="187"/>
        <v>Secundaria</v>
      </c>
      <c r="I391" s="230">
        <v>3</v>
      </c>
      <c r="J391" s="229" t="str">
        <f t="shared" si="189"/>
        <v>Conectores de Integración Territorial</v>
      </c>
      <c r="K391" s="260">
        <f t="shared" si="190"/>
        <v>10.904999999999999</v>
      </c>
      <c r="L391" s="234">
        <f t="shared" si="188"/>
        <v>91.875</v>
      </c>
      <c r="M391" s="233"/>
      <c r="N391" s="233"/>
      <c r="O391" s="233"/>
      <c r="P391" s="260">
        <f t="shared" si="191"/>
        <v>0</v>
      </c>
      <c r="Q391" s="233">
        <v>1.41</v>
      </c>
      <c r="R391" s="233">
        <v>9.4949999999999992</v>
      </c>
      <c r="S391" s="233"/>
      <c r="T391" s="260">
        <f t="shared" si="192"/>
        <v>10.904999999999999</v>
      </c>
      <c r="U391" s="233"/>
      <c r="V391" s="233"/>
      <c r="W391" s="233"/>
      <c r="X391" s="233">
        <f t="shared" si="193"/>
        <v>0</v>
      </c>
      <c r="Y391" s="233"/>
      <c r="Z391" s="233"/>
      <c r="AA391" s="233"/>
      <c r="AB391" s="233">
        <f t="shared" si="194"/>
        <v>0</v>
      </c>
      <c r="AC391" s="233">
        <f t="shared" si="195"/>
        <v>10.904999999999999</v>
      </c>
      <c r="AD391" s="233"/>
      <c r="AE391" s="233"/>
      <c r="AF391" s="233"/>
      <c r="AG391" s="233">
        <f t="shared" si="196"/>
        <v>0</v>
      </c>
      <c r="AH391" s="233"/>
      <c r="AI391" s="233"/>
      <c r="AJ391" s="233"/>
      <c r="AK391" s="233">
        <f t="shared" si="197"/>
        <v>0</v>
      </c>
      <c r="AL391" s="233"/>
      <c r="AM391" s="233"/>
      <c r="AN391" s="233"/>
      <c r="AO391" s="233">
        <f t="shared" si="198"/>
        <v>0</v>
      </c>
      <c r="AP391" s="233"/>
      <c r="AQ391" s="233"/>
      <c r="AR391" s="233"/>
      <c r="AS391" s="339">
        <f t="shared" si="199"/>
        <v>0</v>
      </c>
      <c r="AT391" s="233"/>
      <c r="AU391" s="233"/>
      <c r="AV391" s="233"/>
      <c r="AW391" s="260">
        <f t="shared" si="200"/>
        <v>0</v>
      </c>
      <c r="AX391" s="235" t="s">
        <v>1259</v>
      </c>
      <c r="AY391" s="236" t="s">
        <v>89</v>
      </c>
      <c r="AZ391" s="236" t="s">
        <v>547</v>
      </c>
      <c r="BA391" s="229" t="s">
        <v>1260</v>
      </c>
      <c r="BB391" s="231">
        <v>3</v>
      </c>
      <c r="BC391" s="231">
        <v>3</v>
      </c>
      <c r="BD391" s="237" t="str">
        <f t="shared" si="201"/>
        <v>Muy Ondulado (Pendientes naturales del terreno entre 15 y 25%)</v>
      </c>
      <c r="BE391" s="231">
        <v>1</v>
      </c>
      <c r="BF391" s="237" t="str">
        <f>VLOOKUP(BE391,'Códigos 2'!$A$1:$B$12,2,FALSE)</f>
        <v xml:space="preserve"> Carpeta Asfáltica (CA)</v>
      </c>
      <c r="BG391" s="238">
        <v>2</v>
      </c>
      <c r="BH391" s="239">
        <v>6</v>
      </c>
      <c r="BI391" s="231">
        <v>0</v>
      </c>
      <c r="BJ391" s="231" t="str">
        <f t="shared" si="202"/>
        <v>No existe</v>
      </c>
      <c r="BK391" s="240">
        <v>0</v>
      </c>
      <c r="BL391" s="231">
        <v>50</v>
      </c>
      <c r="BM391" s="231"/>
      <c r="BN391" s="231">
        <v>3</v>
      </c>
      <c r="BO391" s="237" t="str">
        <f t="shared" si="203"/>
        <v>Alineamiento algo sinuoso, pero con curvas cerradas que son aparentes y consistentes con las gradientes y las demás características del camino y del terreno que se atraviesa.</v>
      </c>
      <c r="BP391" s="231">
        <v>2</v>
      </c>
      <c r="BQ391" s="237" t="str">
        <f t="shared" si="204"/>
        <v>Pendientes sostenidas entre 5 y 8% sobre una buena parte del tramo, condición que afecta en forma marcada la velocidad de recorrido y, cuando hay bastante tránsito, provoca frecuentes colas de vehículos detrás de los vehículos pesados.</v>
      </c>
      <c r="BR391" s="231">
        <v>1</v>
      </c>
      <c r="BS391" s="231">
        <v>0</v>
      </c>
      <c r="BT391" s="237">
        <v>4</v>
      </c>
      <c r="BU391" s="231">
        <v>4</v>
      </c>
      <c r="BV391" s="237" t="str">
        <f t="shared" si="206"/>
        <v>El señalamiento es bastante completo, faltando solamente algunas señales de guía para los usuarios que no conocen la ruta.</v>
      </c>
      <c r="BW391" s="231">
        <v>4</v>
      </c>
      <c r="BX391" s="237" t="str">
        <f t="shared" si="207"/>
        <v>La mayoría de las alcantarillas y cunetas aparentemente funcionan bien, pero existen indicaciones en algunos sitios de que el agua se estanca.</v>
      </c>
      <c r="BY391" s="231">
        <v>3</v>
      </c>
      <c r="BZ391" s="237" t="str">
        <f t="shared" si="208"/>
        <v>Superficie con frecuentes baches o irregularidades .</v>
      </c>
      <c r="CA391" s="231">
        <v>4</v>
      </c>
      <c r="CB391" s="237" t="str">
        <f t="shared" si="209"/>
        <v>Existen huellas o corrugaciones que se derivan por debajo de la superficie de ruedo, pero que son aisladas y de poca extensión.</v>
      </c>
      <c r="CC391" s="231">
        <f t="shared" si="210"/>
        <v>0</v>
      </c>
      <c r="CD391" s="229" t="s">
        <v>1261</v>
      </c>
      <c r="CE391" s="229" t="s">
        <v>986</v>
      </c>
      <c r="CF391" s="270" t="s">
        <v>1262</v>
      </c>
    </row>
    <row r="392" spans="1:84" ht="69.95" customHeight="1" thickBot="1" x14ac:dyDescent="0.2">
      <c r="A392" s="217"/>
      <c r="B392" s="269">
        <v>20662</v>
      </c>
      <c r="C392" s="231">
        <v>4</v>
      </c>
      <c r="D392" s="231">
        <v>2</v>
      </c>
      <c r="E392" s="232" t="s">
        <v>126</v>
      </c>
      <c r="F392" s="231"/>
      <c r="G392" s="231">
        <v>140</v>
      </c>
      <c r="H392" s="230" t="str">
        <f t="shared" si="187"/>
        <v>Secundaria</v>
      </c>
      <c r="I392" s="230">
        <v>3</v>
      </c>
      <c r="J392" s="229" t="str">
        <f t="shared" si="189"/>
        <v>Conectores de Integración Territorial</v>
      </c>
      <c r="K392" s="260">
        <f t="shared" si="190"/>
        <v>3.96</v>
      </c>
      <c r="L392" s="234">
        <f t="shared" si="188"/>
        <v>95.834999999999994</v>
      </c>
      <c r="M392" s="233"/>
      <c r="N392" s="233"/>
      <c r="O392" s="233"/>
      <c r="P392" s="260">
        <f t="shared" si="191"/>
        <v>0</v>
      </c>
      <c r="Q392" s="233">
        <v>2.74</v>
      </c>
      <c r="R392" s="233">
        <v>1.22</v>
      </c>
      <c r="S392" s="233"/>
      <c r="T392" s="260">
        <f t="shared" si="192"/>
        <v>3.96</v>
      </c>
      <c r="U392" s="233"/>
      <c r="V392" s="233"/>
      <c r="W392" s="233"/>
      <c r="X392" s="233">
        <f t="shared" si="193"/>
        <v>0</v>
      </c>
      <c r="Y392" s="233"/>
      <c r="Z392" s="233"/>
      <c r="AA392" s="233"/>
      <c r="AB392" s="233">
        <f t="shared" si="194"/>
        <v>0</v>
      </c>
      <c r="AC392" s="233">
        <f t="shared" si="195"/>
        <v>3.96</v>
      </c>
      <c r="AD392" s="233"/>
      <c r="AE392" s="233"/>
      <c r="AF392" s="233"/>
      <c r="AG392" s="233">
        <f t="shared" si="196"/>
        <v>0</v>
      </c>
      <c r="AH392" s="233"/>
      <c r="AI392" s="233"/>
      <c r="AJ392" s="233"/>
      <c r="AK392" s="233">
        <f t="shared" si="197"/>
        <v>0</v>
      </c>
      <c r="AL392" s="233"/>
      <c r="AM392" s="233"/>
      <c r="AN392" s="233"/>
      <c r="AO392" s="233">
        <f t="shared" si="198"/>
        <v>0</v>
      </c>
      <c r="AP392" s="233"/>
      <c r="AQ392" s="233"/>
      <c r="AR392" s="233"/>
      <c r="AS392" s="339">
        <f t="shared" si="199"/>
        <v>0</v>
      </c>
      <c r="AT392" s="233"/>
      <c r="AU392" s="233"/>
      <c r="AV392" s="233"/>
      <c r="AW392" s="260">
        <f t="shared" si="200"/>
        <v>0</v>
      </c>
      <c r="AX392" s="235" t="s">
        <v>1263</v>
      </c>
      <c r="AY392" s="236" t="s">
        <v>89</v>
      </c>
      <c r="AZ392" s="236" t="s">
        <v>547</v>
      </c>
      <c r="BA392" s="229" t="s">
        <v>1264</v>
      </c>
      <c r="BB392" s="231">
        <v>1</v>
      </c>
      <c r="BC392" s="231">
        <v>2</v>
      </c>
      <c r="BD392" s="237" t="str">
        <f t="shared" si="201"/>
        <v>Algo Ondulado (Pendientes naturales del terreno entre 6 y 14%)</v>
      </c>
      <c r="BE392" s="231">
        <v>1</v>
      </c>
      <c r="BF392" s="237" t="str">
        <f>VLOOKUP(BE392,'Códigos 2'!$A$1:$B$12,2,FALSE)</f>
        <v xml:space="preserve"> Carpeta Asfáltica (CA)</v>
      </c>
      <c r="BG392" s="238">
        <v>2</v>
      </c>
      <c r="BH392" s="239">
        <v>6.5</v>
      </c>
      <c r="BI392" s="231">
        <v>0</v>
      </c>
      <c r="BJ392" s="231" t="str">
        <f t="shared" si="202"/>
        <v>No existe</v>
      </c>
      <c r="BK392" s="240">
        <v>0</v>
      </c>
      <c r="BL392" s="231">
        <v>50</v>
      </c>
      <c r="BM392" s="231">
        <v>6705</v>
      </c>
      <c r="BN392" s="231">
        <v>4</v>
      </c>
      <c r="BO392" s="237" t="str">
        <f t="shared" si="203"/>
        <v>Alineamiento con algunas curvas que exigen una reducción significativa en la velocidad promedio de circulación.</v>
      </c>
      <c r="BP392" s="231">
        <v>3</v>
      </c>
      <c r="BQ392" s="237" t="str">
        <f t="shared" si="204"/>
        <v>Pendientes generalmente entre 3 y 6%, pero con una rasante ondulada y, consecuentemente, con tramos cortos de subida fuerte.</v>
      </c>
      <c r="BR392" s="231">
        <v>2</v>
      </c>
      <c r="BS392" s="231">
        <v>0</v>
      </c>
      <c r="BT392" s="237" t="b">
        <f t="shared" ref="BT392:BT423" si="211">IF(BS392=5,"Superficie de los espaldones firme y regular, y donde se puede utilizar el ancho como fue construido originalmente.",IF(AND(BS392=4),"Superficie generalmente firme y utilizable en todo tiempo, pero con algunos tramos cortos en que el ancho inicial ha sido reducido por erosión u otras causas.",IF(AND(BS392=3),"Superficie erosionada o con baches profundos sobre una buena parte de la subsección, de manera que se inhibe el uso de los espaldones en la debida forma en esa parte.",IF(AND(BS392=2),"Superficie erosionada o con baches profundos, o el ancho transitable de los espaldones reducido sustancialmente, en casi toda la subsección.",IF(AND(BS392=1),"Se encuentra un desnivel peligroso entre el borde del pavimento y el espaldón, o la superficie está muy erosionada, con baches profundos o material suelto, o el ancho muy reducido del original.")))))</f>
        <v>0</v>
      </c>
      <c r="BU392" s="231">
        <v>4</v>
      </c>
      <c r="BV392" s="237" t="str">
        <f t="shared" si="206"/>
        <v>El señalamiento es bastante completo, faltando solamente algunas señales de guía para los usuarios que no conocen la ruta.</v>
      </c>
      <c r="BW392" s="231">
        <v>4</v>
      </c>
      <c r="BX392" s="237" t="str">
        <f t="shared" si="207"/>
        <v>La mayoría de las alcantarillas y cunetas aparentemente funcionan bien, pero existen indicaciones en algunos sitios de que el agua se estanca.</v>
      </c>
      <c r="BY392" s="231">
        <v>5</v>
      </c>
      <c r="BZ392" s="237" t="str">
        <f t="shared" si="208"/>
        <v>Superficie lisa, sin baches ni irregularidades notables.</v>
      </c>
      <c r="CA392" s="231">
        <v>5</v>
      </c>
      <c r="CB392" s="237" t="str">
        <f t="shared" si="209"/>
        <v>No existen evidencias de fallas en la estructura del pavimento, con la posible excepción de algunas en la superficie de ruedo.</v>
      </c>
      <c r="CC392" s="231">
        <f t="shared" si="210"/>
        <v>9.6914069999999999</v>
      </c>
      <c r="CD392" s="229"/>
      <c r="CE392" s="229"/>
      <c r="CF392" s="270" t="s">
        <v>1265</v>
      </c>
    </row>
    <row r="393" spans="1:84" ht="69.95" customHeight="1" thickBot="1" x14ac:dyDescent="0.2">
      <c r="A393" s="217"/>
      <c r="B393" s="269">
        <v>20671</v>
      </c>
      <c r="C393" s="231">
        <v>4</v>
      </c>
      <c r="D393" s="231">
        <v>2</v>
      </c>
      <c r="E393" s="232" t="s">
        <v>126</v>
      </c>
      <c r="F393" s="231">
        <v>4</v>
      </c>
      <c r="G393" s="231">
        <v>250</v>
      </c>
      <c r="H393" s="230" t="str">
        <f t="shared" si="187"/>
        <v>Secundaria</v>
      </c>
      <c r="I393" s="230">
        <v>3</v>
      </c>
      <c r="J393" s="229" t="str">
        <f t="shared" si="189"/>
        <v>Conectores de Integración Territorial</v>
      </c>
      <c r="K393" s="260">
        <f t="shared" si="190"/>
        <v>8.9550000000000001</v>
      </c>
      <c r="L393" s="234">
        <f t="shared" si="188"/>
        <v>104.78999999999999</v>
      </c>
      <c r="M393" s="233"/>
      <c r="N393" s="233"/>
      <c r="O393" s="233"/>
      <c r="P393" s="260">
        <f t="shared" si="191"/>
        <v>0</v>
      </c>
      <c r="Q393" s="233"/>
      <c r="R393" s="233">
        <v>5.585</v>
      </c>
      <c r="S393" s="233">
        <v>3.37</v>
      </c>
      <c r="T393" s="260">
        <f t="shared" si="192"/>
        <v>8.9550000000000001</v>
      </c>
      <c r="U393" s="233"/>
      <c r="V393" s="233"/>
      <c r="W393" s="233"/>
      <c r="X393" s="233">
        <f t="shared" si="193"/>
        <v>0</v>
      </c>
      <c r="Y393" s="233"/>
      <c r="Z393" s="233"/>
      <c r="AA393" s="233"/>
      <c r="AB393" s="233">
        <f t="shared" si="194"/>
        <v>0</v>
      </c>
      <c r="AC393" s="233">
        <f t="shared" si="195"/>
        <v>8.9550000000000001</v>
      </c>
      <c r="AD393" s="233"/>
      <c r="AE393" s="233"/>
      <c r="AF393" s="233"/>
      <c r="AG393" s="233">
        <f t="shared" si="196"/>
        <v>0</v>
      </c>
      <c r="AH393" s="233"/>
      <c r="AI393" s="233"/>
      <c r="AJ393" s="233"/>
      <c r="AK393" s="233">
        <f t="shared" si="197"/>
        <v>0</v>
      </c>
      <c r="AL393" s="233"/>
      <c r="AM393" s="233"/>
      <c r="AN393" s="233"/>
      <c r="AO393" s="233">
        <f t="shared" si="198"/>
        <v>0</v>
      </c>
      <c r="AP393" s="233"/>
      <c r="AQ393" s="233"/>
      <c r="AR393" s="233"/>
      <c r="AS393" s="339">
        <f t="shared" si="199"/>
        <v>0</v>
      </c>
      <c r="AT393" s="233"/>
      <c r="AU393" s="233"/>
      <c r="AV393" s="233"/>
      <c r="AW393" s="260">
        <f t="shared" si="200"/>
        <v>0</v>
      </c>
      <c r="AX393" s="235" t="s">
        <v>2258</v>
      </c>
      <c r="AY393" s="236" t="s">
        <v>2254</v>
      </c>
      <c r="AZ393" s="236" t="s">
        <v>89</v>
      </c>
      <c r="BA393" s="229" t="s">
        <v>2259</v>
      </c>
      <c r="BB393" s="231">
        <v>0</v>
      </c>
      <c r="BC393" s="231">
        <v>2</v>
      </c>
      <c r="BD393" s="237" t="str">
        <f t="shared" si="201"/>
        <v>Algo Ondulado (Pendientes naturales del terreno entre 6 y 14%)</v>
      </c>
      <c r="BE393" s="231">
        <v>1</v>
      </c>
      <c r="BF393" s="237" t="str">
        <f>VLOOKUP(BE393,'Códigos 2'!$A$1:$B$12,2,FALSE)</f>
        <v xml:space="preserve"> Carpeta Asfáltica (CA)</v>
      </c>
      <c r="BG393" s="238">
        <v>2</v>
      </c>
      <c r="BH393" s="239">
        <v>6</v>
      </c>
      <c r="BI393" s="231">
        <v>0</v>
      </c>
      <c r="BJ393" s="231" t="str">
        <f t="shared" si="202"/>
        <v>No existe</v>
      </c>
      <c r="BK393" s="240">
        <v>0</v>
      </c>
      <c r="BL393" s="231">
        <v>60</v>
      </c>
      <c r="BM393" s="231"/>
      <c r="BN393" s="231">
        <v>5</v>
      </c>
      <c r="BO393" s="237" t="str">
        <f t="shared" si="203"/>
        <v>Alineamiento recto o con curvas tan suaves que no exigen una reducción significativa en la velocidad promedio normal de recorrido.</v>
      </c>
      <c r="BP393" s="231">
        <v>4</v>
      </c>
      <c r="BQ393" s="237" t="str">
        <f t="shared" si="204"/>
        <v>Pendientes generalmente menores del 3% pero con algunas cuestas de corta longitud de hasta el 5%.</v>
      </c>
      <c r="BR393" s="231">
        <v>2</v>
      </c>
      <c r="BS393" s="231">
        <v>0</v>
      </c>
      <c r="BT393" s="237" t="b">
        <f t="shared" si="211"/>
        <v>0</v>
      </c>
      <c r="BU393" s="231">
        <v>3</v>
      </c>
      <c r="BV393" s="237" t="str">
        <f t="shared" si="206"/>
        <v>El señalamiento es regular en cuanto a cantidad y ubicación, siendo notable la falta de algunas señales de precaución y de guía.</v>
      </c>
      <c r="BW393" s="231">
        <v>4</v>
      </c>
      <c r="BX393" s="237" t="str">
        <f t="shared" si="207"/>
        <v>La mayoría de las alcantarillas y cunetas aparentemente funcionan bien, pero existen indicaciones en algunos sitios de que el agua se estanca.</v>
      </c>
      <c r="BY393" s="231">
        <v>3</v>
      </c>
      <c r="BZ393" s="237" t="str">
        <f t="shared" si="208"/>
        <v>Superficie con frecuentes baches o irregularidades .</v>
      </c>
      <c r="CA393" s="231">
        <v>4</v>
      </c>
      <c r="CB393" s="237" t="str">
        <f t="shared" si="209"/>
        <v>Existen huellas o corrugaciones que se derivan por debajo de la superficie de ruedo, pero que son aisladas y de poca extensión.</v>
      </c>
      <c r="CC393" s="231">
        <f t="shared" si="210"/>
        <v>0</v>
      </c>
      <c r="CD393" s="229" t="s">
        <v>2260</v>
      </c>
      <c r="CE393" s="229" t="s">
        <v>986</v>
      </c>
      <c r="CF393" s="270" t="s">
        <v>2261</v>
      </c>
    </row>
    <row r="394" spans="1:84" ht="69.95" customHeight="1" thickBot="1" x14ac:dyDescent="0.2">
      <c r="A394" s="217"/>
      <c r="B394" s="269">
        <v>20672</v>
      </c>
      <c r="C394" s="231">
        <v>4</v>
      </c>
      <c r="D394" s="231">
        <v>2</v>
      </c>
      <c r="E394" s="232" t="s">
        <v>126</v>
      </c>
      <c r="F394" s="231">
        <v>6</v>
      </c>
      <c r="G394" s="231">
        <v>250</v>
      </c>
      <c r="H394" s="230" t="str">
        <f t="shared" si="187"/>
        <v>Secundaria</v>
      </c>
      <c r="I394" s="230">
        <v>3</v>
      </c>
      <c r="J394" s="229" t="str">
        <f t="shared" si="189"/>
        <v>Conectores de Integración Territorial</v>
      </c>
      <c r="K394" s="260">
        <f t="shared" si="190"/>
        <v>15.54</v>
      </c>
      <c r="L394" s="234">
        <f t="shared" si="188"/>
        <v>120.32999999999998</v>
      </c>
      <c r="M394" s="233"/>
      <c r="N394" s="233"/>
      <c r="O394" s="233"/>
      <c r="P394" s="260">
        <f t="shared" si="191"/>
        <v>0</v>
      </c>
      <c r="Q394" s="233">
        <v>0.77500000000000002</v>
      </c>
      <c r="R394" s="233"/>
      <c r="S394" s="233"/>
      <c r="T394" s="260">
        <f t="shared" si="192"/>
        <v>0.77500000000000002</v>
      </c>
      <c r="U394" s="233">
        <v>1.2649999999999999</v>
      </c>
      <c r="V394" s="233"/>
      <c r="W394" s="233"/>
      <c r="X394" s="233">
        <f t="shared" si="193"/>
        <v>1.2649999999999999</v>
      </c>
      <c r="Y394" s="233"/>
      <c r="Z394" s="233"/>
      <c r="AA394" s="233"/>
      <c r="AB394" s="233">
        <f t="shared" si="194"/>
        <v>0</v>
      </c>
      <c r="AC394" s="233">
        <f t="shared" si="195"/>
        <v>2.04</v>
      </c>
      <c r="AD394" s="233">
        <v>4.6900000000000004</v>
      </c>
      <c r="AE394" s="233">
        <v>8.81</v>
      </c>
      <c r="AF394" s="233"/>
      <c r="AG394" s="233">
        <f t="shared" si="196"/>
        <v>13.5</v>
      </c>
      <c r="AH394" s="233"/>
      <c r="AI394" s="233"/>
      <c r="AJ394" s="233"/>
      <c r="AK394" s="233">
        <f t="shared" si="197"/>
        <v>0</v>
      </c>
      <c r="AL394" s="233"/>
      <c r="AM394" s="233"/>
      <c r="AN394" s="233"/>
      <c r="AO394" s="233">
        <f t="shared" si="198"/>
        <v>0</v>
      </c>
      <c r="AP394" s="233"/>
      <c r="AQ394" s="233"/>
      <c r="AR394" s="233"/>
      <c r="AS394" s="339">
        <f t="shared" si="199"/>
        <v>0</v>
      </c>
      <c r="AT394" s="233"/>
      <c r="AU394" s="233"/>
      <c r="AV394" s="233"/>
      <c r="AW394" s="260">
        <f t="shared" si="200"/>
        <v>0</v>
      </c>
      <c r="AX394" s="235" t="s">
        <v>2262</v>
      </c>
      <c r="AY394" s="236" t="s">
        <v>2254</v>
      </c>
      <c r="AZ394" s="236" t="s">
        <v>89</v>
      </c>
      <c r="BA394" s="229" t="s">
        <v>2263</v>
      </c>
      <c r="BB394" s="231">
        <v>4</v>
      </c>
      <c r="BC394" s="231">
        <v>1</v>
      </c>
      <c r="BD394" s="237" t="str">
        <f t="shared" si="201"/>
        <v>Llano (Pendientes naturales del terreno entre 0 y 5%)</v>
      </c>
      <c r="BE394" s="231">
        <v>4</v>
      </c>
      <c r="BF394" s="237" t="str">
        <f>VLOOKUP(BE394,'Códigos 2'!$A$1:$B$12,2,FALSE)</f>
        <v>Lastre o grava</v>
      </c>
      <c r="BG394" s="238">
        <v>2</v>
      </c>
      <c r="BH394" s="239">
        <v>6.8</v>
      </c>
      <c r="BI394" s="231">
        <v>0</v>
      </c>
      <c r="BJ394" s="231" t="str">
        <f t="shared" si="202"/>
        <v>No existe</v>
      </c>
      <c r="BK394" s="240">
        <v>0</v>
      </c>
      <c r="BL394" s="231">
        <v>35</v>
      </c>
      <c r="BM394" s="231">
        <v>655</v>
      </c>
      <c r="BN394" s="231">
        <v>4</v>
      </c>
      <c r="BO394" s="237" t="str">
        <f t="shared" si="203"/>
        <v>Alineamiento con algunas curvas que exigen una reducción significativa en la velocidad promedio de circulación.</v>
      </c>
      <c r="BP394" s="231">
        <v>4</v>
      </c>
      <c r="BQ394" s="237" t="str">
        <f t="shared" si="204"/>
        <v>Pendientes generalmente menores del 3% pero con algunas cuestas de corta longitud de hasta el 5%.</v>
      </c>
      <c r="BR394" s="231">
        <v>3</v>
      </c>
      <c r="BS394" s="231">
        <v>0</v>
      </c>
      <c r="BT394" s="237" t="b">
        <f t="shared" si="211"/>
        <v>0</v>
      </c>
      <c r="BU394" s="231">
        <v>3</v>
      </c>
      <c r="BV394" s="237" t="str">
        <f t="shared" si="206"/>
        <v>El señalamiento es regular en cuanto a cantidad y ubicación, siendo notable la falta de algunas señales de precaución y de guía.</v>
      </c>
      <c r="BW394" s="231">
        <v>4</v>
      </c>
      <c r="BX394" s="237" t="str">
        <f t="shared" si="207"/>
        <v>La mayoría de las alcantarillas y cunetas aparentemente funcionan bien, pero existen indicaciones en algunos sitios de que el agua se estanca.</v>
      </c>
      <c r="BY394" s="231">
        <v>3</v>
      </c>
      <c r="BZ394" s="237" t="str">
        <f t="shared" si="208"/>
        <v>Superficie con frecuentes baches o irregularidades .</v>
      </c>
      <c r="CA394" s="231">
        <v>4</v>
      </c>
      <c r="CB394" s="237" t="str">
        <f t="shared" si="209"/>
        <v>Existen huellas o corrugaciones que se derivan por debajo de la superficie de ruedo, pero que son aisladas y de poca extensión.</v>
      </c>
      <c r="CC394" s="231">
        <f t="shared" si="210"/>
        <v>3.7152254999999994</v>
      </c>
      <c r="CD394" s="229" t="s">
        <v>2264</v>
      </c>
      <c r="CE394" s="229" t="s">
        <v>986</v>
      </c>
      <c r="CF394" s="270" t="s">
        <v>2265</v>
      </c>
    </row>
    <row r="395" spans="1:84" ht="69.95" customHeight="1" thickBot="1" x14ac:dyDescent="0.2">
      <c r="A395" s="217"/>
      <c r="B395" s="269">
        <v>20673</v>
      </c>
      <c r="C395" s="231">
        <v>4</v>
      </c>
      <c r="D395" s="231">
        <v>2</v>
      </c>
      <c r="E395" s="232" t="s">
        <v>126</v>
      </c>
      <c r="F395" s="231">
        <v>6</v>
      </c>
      <c r="G395" s="231">
        <v>250</v>
      </c>
      <c r="H395" s="230" t="str">
        <f t="shared" si="187"/>
        <v>Secundaria</v>
      </c>
      <c r="I395" s="230">
        <v>3</v>
      </c>
      <c r="J395" s="229" t="str">
        <f t="shared" si="189"/>
        <v>Conectores de Integración Territorial</v>
      </c>
      <c r="K395" s="260">
        <f t="shared" si="190"/>
        <v>15.26</v>
      </c>
      <c r="L395" s="234">
        <f t="shared" si="188"/>
        <v>135.58999999999997</v>
      </c>
      <c r="M395" s="233"/>
      <c r="N395" s="233"/>
      <c r="O395" s="233"/>
      <c r="P395" s="260">
        <f t="shared" si="191"/>
        <v>0</v>
      </c>
      <c r="Q395" s="233"/>
      <c r="R395" s="233"/>
      <c r="S395" s="233"/>
      <c r="T395" s="260">
        <f t="shared" si="192"/>
        <v>0</v>
      </c>
      <c r="U395" s="233"/>
      <c r="V395" s="233"/>
      <c r="W395" s="233"/>
      <c r="X395" s="233">
        <f t="shared" si="193"/>
        <v>0</v>
      </c>
      <c r="Y395" s="233"/>
      <c r="Z395" s="233"/>
      <c r="AA395" s="233"/>
      <c r="AB395" s="233">
        <f t="shared" si="194"/>
        <v>0</v>
      </c>
      <c r="AC395" s="233">
        <f t="shared" si="195"/>
        <v>0</v>
      </c>
      <c r="AD395" s="233"/>
      <c r="AE395" s="233"/>
      <c r="AF395" s="233">
        <v>0.78</v>
      </c>
      <c r="AG395" s="233">
        <f t="shared" si="196"/>
        <v>0.78</v>
      </c>
      <c r="AH395" s="233"/>
      <c r="AI395" s="233"/>
      <c r="AJ395" s="233"/>
      <c r="AK395" s="233">
        <f t="shared" si="197"/>
        <v>0</v>
      </c>
      <c r="AL395" s="233"/>
      <c r="AM395" s="233"/>
      <c r="AN395" s="233"/>
      <c r="AO395" s="233">
        <f t="shared" si="198"/>
        <v>0</v>
      </c>
      <c r="AP395" s="233">
        <v>14.48</v>
      </c>
      <c r="AQ395" s="233"/>
      <c r="AR395" s="233"/>
      <c r="AS395" s="339">
        <f t="shared" si="199"/>
        <v>14.48</v>
      </c>
      <c r="AT395" s="233"/>
      <c r="AU395" s="233"/>
      <c r="AV395" s="233"/>
      <c r="AW395" s="260">
        <f t="shared" si="200"/>
        <v>0</v>
      </c>
      <c r="AX395" s="235" t="s">
        <v>2266</v>
      </c>
      <c r="AY395" s="236" t="s">
        <v>2254</v>
      </c>
      <c r="AZ395" s="236" t="s">
        <v>7562</v>
      </c>
      <c r="BA395" s="229" t="s">
        <v>2267</v>
      </c>
      <c r="BB395" s="231">
        <v>2</v>
      </c>
      <c r="BC395" s="231">
        <v>3</v>
      </c>
      <c r="BD395" s="237" t="str">
        <f t="shared" si="201"/>
        <v>Muy Ondulado (Pendientes naturales del terreno entre 15 y 25%)</v>
      </c>
      <c r="BE395" s="231">
        <v>7</v>
      </c>
      <c r="BF395" s="237" t="str">
        <f>VLOOKUP(BE395,'Códigos 2'!$A$1:$B$12,2,FALSE)</f>
        <v xml:space="preserve">Sello asfáltico con emulsión de rompimiento lento (SA) </v>
      </c>
      <c r="BG395" s="238">
        <v>2</v>
      </c>
      <c r="BH395" s="239">
        <v>6.2</v>
      </c>
      <c r="BI395" s="231">
        <v>0</v>
      </c>
      <c r="BJ395" s="231" t="str">
        <f t="shared" si="202"/>
        <v>No existe</v>
      </c>
      <c r="BK395" s="240">
        <v>0</v>
      </c>
      <c r="BL395" s="231">
        <v>35</v>
      </c>
      <c r="BM395" s="231">
        <v>95</v>
      </c>
      <c r="BN395" s="231">
        <v>2</v>
      </c>
      <c r="BO395" s="237" t="str">
        <f t="shared" si="203"/>
        <v>Curvas cerradas frecuentes y, por lo general, inconsistentes con el terreno y la clase de carretera.</v>
      </c>
      <c r="BP395" s="231">
        <v>1</v>
      </c>
      <c r="BQ395" s="237" t="str">
        <f t="shared" si="204"/>
        <v xml:space="preserve">Pendientes sostenidas en exceso del 7% en casi todo el tramo. </v>
      </c>
      <c r="BR395" s="231">
        <v>1</v>
      </c>
      <c r="BS395" s="231">
        <v>0</v>
      </c>
      <c r="BT395" s="237" t="b">
        <f t="shared" si="211"/>
        <v>0</v>
      </c>
      <c r="BU395" s="231">
        <v>3</v>
      </c>
      <c r="BV395" s="237" t="str">
        <f t="shared" si="206"/>
        <v>El señalamiento es regular en cuanto a cantidad y ubicación, siendo notable la falta de algunas señales de precaución y de guía.</v>
      </c>
      <c r="BW395" s="231">
        <v>3</v>
      </c>
      <c r="BX395" s="237" t="str">
        <f t="shared" si="207"/>
        <v>Parece que algunas alcantarillas o cunetas no tienen capacidad hidráulica suficiente, por la erosión o socavación aparente.</v>
      </c>
      <c r="BY395" s="231">
        <v>3</v>
      </c>
      <c r="BZ395" s="237" t="str">
        <f t="shared" si="208"/>
        <v>Superficie con frecuentes baches o irregularidades .</v>
      </c>
      <c r="CA395" s="231">
        <v>4</v>
      </c>
      <c r="CB395" s="237" t="str">
        <f t="shared" si="209"/>
        <v>Existen huellas o corrugaciones que se derivan por debajo de la superficie de ruedo, pero que son aisladas y de poca extensión.</v>
      </c>
      <c r="CC395" s="231">
        <f t="shared" si="210"/>
        <v>0.52914050000000001</v>
      </c>
      <c r="CD395" s="229"/>
      <c r="CE395" s="229"/>
      <c r="CF395" s="270" t="s">
        <v>2268</v>
      </c>
    </row>
    <row r="396" spans="1:84" ht="69.95" customHeight="1" thickBot="1" x14ac:dyDescent="0.2">
      <c r="A396" s="217"/>
      <c r="B396" s="269">
        <v>20674</v>
      </c>
      <c r="C396" s="231">
        <v>4</v>
      </c>
      <c r="D396" s="231">
        <v>2</v>
      </c>
      <c r="E396" s="232">
        <v>10</v>
      </c>
      <c r="F396" s="231">
        <v>6</v>
      </c>
      <c r="G396" s="231">
        <v>250</v>
      </c>
      <c r="H396" s="230" t="str">
        <f t="shared" si="187"/>
        <v>Secundaria</v>
      </c>
      <c r="I396" s="230">
        <v>3</v>
      </c>
      <c r="J396" s="229" t="str">
        <f t="shared" si="189"/>
        <v>Conectores de Integración Territorial</v>
      </c>
      <c r="K396" s="260">
        <f t="shared" si="190"/>
        <v>19.215</v>
      </c>
      <c r="L396" s="234">
        <f t="shared" si="188"/>
        <v>154.80499999999998</v>
      </c>
      <c r="M396" s="233"/>
      <c r="N396" s="233"/>
      <c r="O396" s="233"/>
      <c r="P396" s="260">
        <f t="shared" si="191"/>
        <v>0</v>
      </c>
      <c r="Q396" s="233"/>
      <c r="R396" s="233"/>
      <c r="S396" s="233"/>
      <c r="T396" s="260">
        <f t="shared" si="192"/>
        <v>0</v>
      </c>
      <c r="U396" s="233"/>
      <c r="V396" s="233"/>
      <c r="W396" s="233"/>
      <c r="X396" s="233">
        <f t="shared" si="193"/>
        <v>0</v>
      </c>
      <c r="Y396" s="233"/>
      <c r="Z396" s="233"/>
      <c r="AA396" s="233"/>
      <c r="AB396" s="233">
        <f t="shared" si="194"/>
        <v>0</v>
      </c>
      <c r="AC396" s="233">
        <f t="shared" si="195"/>
        <v>0</v>
      </c>
      <c r="AD396" s="233">
        <v>16.05</v>
      </c>
      <c r="AE396" s="233">
        <v>3.165</v>
      </c>
      <c r="AF396" s="233"/>
      <c r="AG396" s="233">
        <f>AD396+AE396+AF396</f>
        <v>19.215</v>
      </c>
      <c r="AH396" s="233"/>
      <c r="AI396" s="233"/>
      <c r="AJ396" s="233"/>
      <c r="AK396" s="233">
        <f>AH396+AI396+AJ396</f>
        <v>0</v>
      </c>
      <c r="AL396" s="233"/>
      <c r="AM396" s="233"/>
      <c r="AN396" s="233"/>
      <c r="AO396" s="233">
        <f t="shared" si="198"/>
        <v>0</v>
      </c>
      <c r="AP396" s="233"/>
      <c r="AQ396" s="233"/>
      <c r="AR396" s="233"/>
      <c r="AS396" s="339">
        <f t="shared" si="199"/>
        <v>0</v>
      </c>
      <c r="AT396" s="233"/>
      <c r="AU396" s="233"/>
      <c r="AV396" s="233"/>
      <c r="AW396" s="260">
        <f t="shared" si="200"/>
        <v>0</v>
      </c>
      <c r="AX396" s="235" t="s">
        <v>2269</v>
      </c>
      <c r="AY396" s="236" t="s">
        <v>2254</v>
      </c>
      <c r="AZ396" s="236" t="s">
        <v>89</v>
      </c>
      <c r="BA396" s="236" t="s">
        <v>2270</v>
      </c>
      <c r="BB396" s="231">
        <v>3</v>
      </c>
      <c r="BC396" s="231">
        <v>2</v>
      </c>
      <c r="BD396" s="237" t="str">
        <f t="shared" si="201"/>
        <v>Algo Ondulado (Pendientes naturales del terreno entre 6 y 14%)</v>
      </c>
      <c r="BE396" s="231">
        <v>4</v>
      </c>
      <c r="BF396" s="237" t="str">
        <f>VLOOKUP(BE396,'Códigos 2'!$A$1:$B$12,2,FALSE)</f>
        <v>Lastre o grava</v>
      </c>
      <c r="BG396" s="238">
        <v>2</v>
      </c>
      <c r="BH396" s="239">
        <v>5.8</v>
      </c>
      <c r="BI396" s="231">
        <v>0</v>
      </c>
      <c r="BJ396" s="231" t="str">
        <f t="shared" si="202"/>
        <v>No existe</v>
      </c>
      <c r="BK396" s="240">
        <v>0</v>
      </c>
      <c r="BL396" s="231">
        <v>35</v>
      </c>
      <c r="BM396" s="231">
        <v>53</v>
      </c>
      <c r="BN396" s="231">
        <v>3</v>
      </c>
      <c r="BO396" s="237" t="str">
        <f t="shared" si="203"/>
        <v>Alineamiento algo sinuoso, pero con curvas cerradas que son aparentes y consistentes con las gradientes y las demás características del camino y del terreno que se atraviesa.</v>
      </c>
      <c r="BP396" s="231">
        <v>2</v>
      </c>
      <c r="BQ396" s="237" t="str">
        <f t="shared" si="204"/>
        <v>Pendientes sostenidas entre 5 y 8% sobre una buena parte del tramo, condición que afecta en forma marcada la velocidad de recorrido y, cuando hay bastante tránsito, provoca frecuentes colas de vehículos detrás de los vehículos pesados.</v>
      </c>
      <c r="BR396" s="231">
        <v>1</v>
      </c>
      <c r="BS396" s="231">
        <v>0</v>
      </c>
      <c r="BT396" s="237" t="b">
        <f t="shared" si="211"/>
        <v>0</v>
      </c>
      <c r="BU396" s="231">
        <v>2</v>
      </c>
      <c r="BV396" s="237" t="str">
        <f t="shared" si="206"/>
        <v>Existen muy pocas señales</v>
      </c>
      <c r="BW396" s="231">
        <v>4</v>
      </c>
      <c r="BX396" s="237" t="str">
        <f t="shared" si="207"/>
        <v>La mayoría de las alcantarillas y cunetas aparentemente funcionan bien, pero existen indicaciones en algunos sitios de que el agua se estanca.</v>
      </c>
      <c r="BY396" s="231">
        <v>4</v>
      </c>
      <c r="BZ396" s="237" t="str">
        <f t="shared" si="208"/>
        <v>Superficie generalmente lisa, pero con unas pequeñas corrugaciones u otras irregularidades aisladas, o con baches pequeños superficiales.</v>
      </c>
      <c r="CA396" s="231">
        <v>4</v>
      </c>
      <c r="CB396" s="237" t="str">
        <f t="shared" si="209"/>
        <v>Existen huellas o corrugaciones que se derivan por debajo de la superficie de ruedo, pero que son aisladas y de poca extensión.</v>
      </c>
      <c r="CC396" s="231">
        <f t="shared" si="210"/>
        <v>0.37171417499999998</v>
      </c>
      <c r="CD396" s="229"/>
      <c r="CE396" s="229"/>
      <c r="CF396" s="270" t="s">
        <v>2271</v>
      </c>
    </row>
    <row r="397" spans="1:84" ht="69.95" customHeight="1" thickBot="1" x14ac:dyDescent="0.2">
      <c r="A397" s="217"/>
      <c r="B397" s="269">
        <v>20681</v>
      </c>
      <c r="C397" s="231">
        <v>4</v>
      </c>
      <c r="D397" s="231">
        <v>2</v>
      </c>
      <c r="E397" s="232" t="s">
        <v>126</v>
      </c>
      <c r="F397" s="231">
        <v>2</v>
      </c>
      <c r="G397" s="231">
        <v>141</v>
      </c>
      <c r="H397" s="230" t="str">
        <f t="shared" si="187"/>
        <v>Secundaria</v>
      </c>
      <c r="I397" s="230">
        <v>2</v>
      </c>
      <c r="J397" s="229" t="str">
        <f t="shared" si="189"/>
        <v>Distribuidores Regionales</v>
      </c>
      <c r="K397" s="260">
        <f t="shared" si="190"/>
        <v>4.6950000000000003</v>
      </c>
      <c r="L397" s="234">
        <f t="shared" si="188"/>
        <v>159.49999999999997</v>
      </c>
      <c r="M397" s="233"/>
      <c r="N397" s="233"/>
      <c r="O397" s="233"/>
      <c r="P397" s="260">
        <f t="shared" si="191"/>
        <v>0</v>
      </c>
      <c r="Q397" s="233"/>
      <c r="R397" s="233">
        <v>4.6950000000000003</v>
      </c>
      <c r="S397" s="233"/>
      <c r="T397" s="260">
        <f t="shared" si="192"/>
        <v>4.6950000000000003</v>
      </c>
      <c r="U397" s="233"/>
      <c r="V397" s="233"/>
      <c r="W397" s="233"/>
      <c r="X397" s="233">
        <f t="shared" si="193"/>
        <v>0</v>
      </c>
      <c r="Y397" s="233"/>
      <c r="Z397" s="233"/>
      <c r="AA397" s="233"/>
      <c r="AB397" s="233">
        <f t="shared" si="194"/>
        <v>0</v>
      </c>
      <c r="AC397" s="233">
        <f t="shared" si="195"/>
        <v>4.6950000000000003</v>
      </c>
      <c r="AD397" s="233"/>
      <c r="AE397" s="233"/>
      <c r="AF397" s="233"/>
      <c r="AG397" s="233">
        <f t="shared" ref="AG397:AG428" si="212">SUM(AD397:AF397)</f>
        <v>0</v>
      </c>
      <c r="AH397" s="233"/>
      <c r="AI397" s="233"/>
      <c r="AJ397" s="233"/>
      <c r="AK397" s="233">
        <f t="shared" ref="AK397:AK428" si="213">SUM(AH397:AJ397)</f>
        <v>0</v>
      </c>
      <c r="AL397" s="233"/>
      <c r="AM397" s="233"/>
      <c r="AN397" s="233"/>
      <c r="AO397" s="233">
        <f t="shared" si="198"/>
        <v>0</v>
      </c>
      <c r="AP397" s="233"/>
      <c r="AQ397" s="233"/>
      <c r="AR397" s="233"/>
      <c r="AS397" s="339">
        <f t="shared" si="199"/>
        <v>0</v>
      </c>
      <c r="AT397" s="233"/>
      <c r="AU397" s="233"/>
      <c r="AV397" s="233"/>
      <c r="AW397" s="260">
        <f t="shared" si="200"/>
        <v>0</v>
      </c>
      <c r="AX397" s="235" t="s">
        <v>1303</v>
      </c>
      <c r="AY397" s="236" t="s">
        <v>328</v>
      </c>
      <c r="AZ397" s="236" t="s">
        <v>586</v>
      </c>
      <c r="BA397" s="229" t="s">
        <v>1304</v>
      </c>
      <c r="BB397" s="231">
        <v>3</v>
      </c>
      <c r="BC397" s="231">
        <v>1</v>
      </c>
      <c r="BD397" s="237" t="str">
        <f t="shared" si="201"/>
        <v>Llano (Pendientes naturales del terreno entre 0 y 5%)</v>
      </c>
      <c r="BE397" s="231">
        <v>1</v>
      </c>
      <c r="BF397" s="237" t="str">
        <f>VLOOKUP(BE397,'Códigos 2'!$A$1:$B$12,2,FALSE)</f>
        <v xml:space="preserve"> Carpeta Asfáltica (CA)</v>
      </c>
      <c r="BG397" s="238">
        <v>2</v>
      </c>
      <c r="BH397" s="239">
        <v>5.6</v>
      </c>
      <c r="BI397" s="231">
        <v>0</v>
      </c>
      <c r="BJ397" s="231" t="str">
        <f t="shared" si="202"/>
        <v>No existe</v>
      </c>
      <c r="BK397" s="240">
        <v>0</v>
      </c>
      <c r="BL397" s="231">
        <v>50</v>
      </c>
      <c r="BM397" s="231"/>
      <c r="BN397" s="231">
        <v>5</v>
      </c>
      <c r="BO397" s="237" t="str">
        <f t="shared" si="203"/>
        <v>Alineamiento recto o con curvas tan suaves que no exigen una reducción significativa en la velocidad promedio normal de recorrido.</v>
      </c>
      <c r="BP397" s="231">
        <v>5</v>
      </c>
      <c r="BQ397" s="237" t="str">
        <f t="shared" si="204"/>
        <v>Pendientes menores del 3% en todo el tramo.</v>
      </c>
      <c r="BR397" s="231">
        <v>3</v>
      </c>
      <c r="BS397" s="231">
        <v>0</v>
      </c>
      <c r="BT397" s="237" t="b">
        <f t="shared" si="211"/>
        <v>0</v>
      </c>
      <c r="BU397" s="231">
        <v>4</v>
      </c>
      <c r="BV397" s="237" t="str">
        <f t="shared" si="206"/>
        <v>El señalamiento es bastante completo, faltando solamente algunas señales de guía para los usuarios que no conocen la ruta.</v>
      </c>
      <c r="BW397" s="231">
        <v>4</v>
      </c>
      <c r="BX397" s="237" t="str">
        <f t="shared" si="207"/>
        <v>La mayoría de las alcantarillas y cunetas aparentemente funcionan bien, pero existen indicaciones en algunos sitios de que el agua se estanca.</v>
      </c>
      <c r="BY397" s="231">
        <v>3</v>
      </c>
      <c r="BZ397" s="237" t="str">
        <f t="shared" si="208"/>
        <v>Superficie con frecuentes baches o irregularidades .</v>
      </c>
      <c r="CA397" s="231">
        <v>5</v>
      </c>
      <c r="CB397" s="237" t="str">
        <f t="shared" si="209"/>
        <v>No existen evidencias de fallas en la estructura del pavimento, con la posible excepción de algunas en la superficie de ruedo.</v>
      </c>
      <c r="CC397" s="231">
        <f t="shared" si="210"/>
        <v>0</v>
      </c>
      <c r="CD397" s="229" t="s">
        <v>1305</v>
      </c>
      <c r="CE397" s="229" t="s">
        <v>986</v>
      </c>
      <c r="CF397" s="270" t="s">
        <v>1306</v>
      </c>
    </row>
    <row r="398" spans="1:84" ht="69.95" customHeight="1" thickBot="1" x14ac:dyDescent="0.2">
      <c r="A398" s="217"/>
      <c r="B398" s="269">
        <v>20682</v>
      </c>
      <c r="C398" s="231">
        <v>4</v>
      </c>
      <c r="D398" s="231">
        <v>2</v>
      </c>
      <c r="E398" s="232" t="s">
        <v>126</v>
      </c>
      <c r="F398" s="231">
        <v>2</v>
      </c>
      <c r="G398" s="231">
        <v>141</v>
      </c>
      <c r="H398" s="230" t="str">
        <f t="shared" si="187"/>
        <v>Secundaria</v>
      </c>
      <c r="I398" s="230">
        <v>2</v>
      </c>
      <c r="J398" s="229" t="str">
        <f t="shared" si="189"/>
        <v>Distribuidores Regionales</v>
      </c>
      <c r="K398" s="260">
        <f t="shared" si="190"/>
        <v>4.2699999999999996</v>
      </c>
      <c r="L398" s="234">
        <f t="shared" si="188"/>
        <v>163.76999999999998</v>
      </c>
      <c r="M398" s="233"/>
      <c r="N398" s="233"/>
      <c r="O398" s="233"/>
      <c r="P398" s="260">
        <f t="shared" si="191"/>
        <v>0</v>
      </c>
      <c r="Q398" s="233"/>
      <c r="R398" s="233"/>
      <c r="S398" s="233">
        <v>4.2699999999999996</v>
      </c>
      <c r="T398" s="260">
        <f t="shared" si="192"/>
        <v>4.2699999999999996</v>
      </c>
      <c r="U398" s="233"/>
      <c r="V398" s="233"/>
      <c r="W398" s="233"/>
      <c r="X398" s="233">
        <f t="shared" si="193"/>
        <v>0</v>
      </c>
      <c r="Y398" s="233"/>
      <c r="Z398" s="233"/>
      <c r="AA398" s="233"/>
      <c r="AB398" s="233">
        <f t="shared" si="194"/>
        <v>0</v>
      </c>
      <c r="AC398" s="233">
        <f t="shared" si="195"/>
        <v>4.2699999999999996</v>
      </c>
      <c r="AD398" s="233"/>
      <c r="AE398" s="233"/>
      <c r="AF398" s="233"/>
      <c r="AG398" s="233">
        <f t="shared" si="212"/>
        <v>0</v>
      </c>
      <c r="AH398" s="233"/>
      <c r="AI398" s="233"/>
      <c r="AJ398" s="233"/>
      <c r="AK398" s="233">
        <f t="shared" si="213"/>
        <v>0</v>
      </c>
      <c r="AL398" s="233"/>
      <c r="AM398" s="233"/>
      <c r="AN398" s="233"/>
      <c r="AO398" s="233">
        <f t="shared" si="198"/>
        <v>0</v>
      </c>
      <c r="AP398" s="233"/>
      <c r="AQ398" s="233"/>
      <c r="AR398" s="233"/>
      <c r="AS398" s="339">
        <f t="shared" si="199"/>
        <v>0</v>
      </c>
      <c r="AT398" s="233"/>
      <c r="AU398" s="233"/>
      <c r="AV398" s="233"/>
      <c r="AW398" s="260">
        <f t="shared" si="200"/>
        <v>0</v>
      </c>
      <c r="AX398" s="235" t="s">
        <v>1307</v>
      </c>
      <c r="AY398" s="236" t="s">
        <v>328</v>
      </c>
      <c r="AZ398" s="236" t="s">
        <v>586</v>
      </c>
      <c r="BA398" s="229" t="s">
        <v>1308</v>
      </c>
      <c r="BB398" s="231">
        <v>0</v>
      </c>
      <c r="BC398" s="231">
        <v>2</v>
      </c>
      <c r="BD398" s="237" t="str">
        <f t="shared" si="201"/>
        <v>Algo Ondulado (Pendientes naturales del terreno entre 6 y 14%)</v>
      </c>
      <c r="BE398" s="231">
        <v>1</v>
      </c>
      <c r="BF398" s="237" t="str">
        <f>VLOOKUP(BE398,'Códigos 2'!$A$1:$B$12,2,FALSE)</f>
        <v xml:space="preserve"> Carpeta Asfáltica (CA)</v>
      </c>
      <c r="BG398" s="238">
        <v>2</v>
      </c>
      <c r="BH398" s="239">
        <v>5.6</v>
      </c>
      <c r="BI398" s="231">
        <v>0</v>
      </c>
      <c r="BJ398" s="231" t="str">
        <f t="shared" si="202"/>
        <v>No existe</v>
      </c>
      <c r="BK398" s="240">
        <v>0</v>
      </c>
      <c r="BL398" s="231">
        <v>50</v>
      </c>
      <c r="BM398" s="231"/>
      <c r="BN398" s="231">
        <v>4</v>
      </c>
      <c r="BO398" s="237" t="str">
        <f t="shared" si="203"/>
        <v>Alineamiento con algunas curvas que exigen una reducción significativa en la velocidad promedio de circulación.</v>
      </c>
      <c r="BP398" s="231">
        <v>3</v>
      </c>
      <c r="BQ398" s="237" t="str">
        <f t="shared" si="204"/>
        <v>Pendientes generalmente entre 3 y 6%, pero con una rasante ondulada y, consecuentemente, con tramos cortos de subida fuerte.</v>
      </c>
      <c r="BR398" s="231">
        <v>2</v>
      </c>
      <c r="BS398" s="231">
        <v>0</v>
      </c>
      <c r="BT398" s="237" t="b">
        <f t="shared" si="211"/>
        <v>0</v>
      </c>
      <c r="BU398" s="231">
        <v>4</v>
      </c>
      <c r="BV398" s="237" t="str">
        <f t="shared" si="206"/>
        <v>El señalamiento es bastante completo, faltando solamente algunas señales de guía para los usuarios que no conocen la ruta.</v>
      </c>
      <c r="BW398" s="231">
        <v>4</v>
      </c>
      <c r="BX398" s="237" t="str">
        <f t="shared" si="207"/>
        <v>La mayoría de las alcantarillas y cunetas aparentemente funcionan bien, pero existen indicaciones en algunos sitios de que el agua se estanca.</v>
      </c>
      <c r="BY398" s="231">
        <v>2</v>
      </c>
      <c r="BZ398" s="237" t="str">
        <f t="shared" si="208"/>
        <v>Superficie muy irregular o con baches extensos y frecuentes (o material suelto, en caso de superficies no pavimentadas).</v>
      </c>
      <c r="CA398" s="231">
        <v>5</v>
      </c>
      <c r="CB398" s="237" t="str">
        <f t="shared" si="209"/>
        <v>No existen evidencias de fallas en la estructura del pavimento, con la posible excepción de algunas en la superficie de ruedo.</v>
      </c>
      <c r="CC398" s="231">
        <f t="shared" si="210"/>
        <v>0</v>
      </c>
      <c r="CD398" s="229" t="s">
        <v>1309</v>
      </c>
      <c r="CE398" s="229" t="s">
        <v>986</v>
      </c>
      <c r="CF398" s="270" t="s">
        <v>1310</v>
      </c>
    </row>
    <row r="399" spans="1:84" ht="69.95" customHeight="1" thickBot="1" x14ac:dyDescent="0.2">
      <c r="A399" s="217"/>
      <c r="B399" s="269">
        <v>20690</v>
      </c>
      <c r="C399" s="231">
        <v>4</v>
      </c>
      <c r="D399" s="231">
        <v>2</v>
      </c>
      <c r="E399" s="232" t="s">
        <v>126</v>
      </c>
      <c r="F399" s="231">
        <v>8</v>
      </c>
      <c r="G399" s="231">
        <v>738</v>
      </c>
      <c r="H399" s="230" t="s">
        <v>2476</v>
      </c>
      <c r="I399" s="230">
        <v>4</v>
      </c>
      <c r="J399" s="229" t="str">
        <f t="shared" si="189"/>
        <v>Red Básica de Accesso</v>
      </c>
      <c r="K399" s="260">
        <f t="shared" si="190"/>
        <v>5.6</v>
      </c>
      <c r="L399" s="234">
        <f>K399</f>
        <v>5.6</v>
      </c>
      <c r="M399" s="233"/>
      <c r="N399" s="233"/>
      <c r="O399" s="233"/>
      <c r="P399" s="260">
        <f t="shared" si="191"/>
        <v>0</v>
      </c>
      <c r="Q399" s="233"/>
      <c r="R399" s="233"/>
      <c r="S399" s="233"/>
      <c r="T399" s="260">
        <f t="shared" si="192"/>
        <v>0</v>
      </c>
      <c r="U399" s="233"/>
      <c r="V399" s="233">
        <v>5.6</v>
      </c>
      <c r="W399" s="233"/>
      <c r="X399" s="233">
        <f t="shared" si="193"/>
        <v>5.6</v>
      </c>
      <c r="Y399" s="233"/>
      <c r="Z399" s="233"/>
      <c r="AA399" s="233"/>
      <c r="AB399" s="233">
        <f t="shared" si="194"/>
        <v>0</v>
      </c>
      <c r="AC399" s="233">
        <f t="shared" si="195"/>
        <v>5.6</v>
      </c>
      <c r="AD399" s="233"/>
      <c r="AE399" s="233"/>
      <c r="AF399" s="233"/>
      <c r="AG399" s="233">
        <f t="shared" si="212"/>
        <v>0</v>
      </c>
      <c r="AH399" s="233"/>
      <c r="AI399" s="233"/>
      <c r="AJ399" s="233"/>
      <c r="AK399" s="233">
        <f t="shared" si="213"/>
        <v>0</v>
      </c>
      <c r="AL399" s="233"/>
      <c r="AM399" s="233"/>
      <c r="AN399" s="233"/>
      <c r="AO399" s="233">
        <f t="shared" si="198"/>
        <v>0</v>
      </c>
      <c r="AP399" s="233"/>
      <c r="AQ399" s="233"/>
      <c r="AR399" s="233"/>
      <c r="AS399" s="339">
        <f t="shared" si="199"/>
        <v>0</v>
      </c>
      <c r="AT399" s="233"/>
      <c r="AU399" s="233"/>
      <c r="AV399" s="233"/>
      <c r="AW399" s="260">
        <f t="shared" si="200"/>
        <v>0</v>
      </c>
      <c r="AX399" s="235" t="s">
        <v>3079</v>
      </c>
      <c r="AY399" s="244" t="s">
        <v>305</v>
      </c>
      <c r="AZ399" s="244" t="s">
        <v>547</v>
      </c>
      <c r="BA399" s="229" t="s">
        <v>3080</v>
      </c>
      <c r="BB399" s="231">
        <v>0</v>
      </c>
      <c r="BC399" s="231">
        <v>1</v>
      </c>
      <c r="BD399" s="237" t="str">
        <f t="shared" si="201"/>
        <v>Llano (Pendientes naturales del terreno entre 0 y 5%)</v>
      </c>
      <c r="BE399" s="231">
        <v>2</v>
      </c>
      <c r="BF399" s="237" t="str">
        <f>VLOOKUP(BE399,'Códigos 2'!$A$1:$B$12,2,FALSE)</f>
        <v xml:space="preserve">Tratamiento superficial múltiple (TSM) </v>
      </c>
      <c r="BG399" s="238">
        <v>2</v>
      </c>
      <c r="BH399" s="239">
        <v>6.2</v>
      </c>
      <c r="BI399" s="231">
        <v>0</v>
      </c>
      <c r="BJ399" s="231" t="str">
        <f t="shared" si="202"/>
        <v>No existe</v>
      </c>
      <c r="BK399" s="240">
        <v>0</v>
      </c>
      <c r="BL399" s="231">
        <v>50</v>
      </c>
      <c r="BM399" s="231">
        <v>0</v>
      </c>
      <c r="BN399" s="231">
        <v>5</v>
      </c>
      <c r="BO399" s="237" t="str">
        <f t="shared" si="203"/>
        <v>Alineamiento recto o con curvas tan suaves que no exigen una reducción significativa en la velocidad promedio normal de recorrido.</v>
      </c>
      <c r="BP399" s="231">
        <v>4</v>
      </c>
      <c r="BQ399" s="237" t="str">
        <f t="shared" si="204"/>
        <v>Pendientes generalmente menores del 3% pero con algunas cuestas de corta longitud de hasta el 5%.</v>
      </c>
      <c r="BR399" s="231">
        <v>2</v>
      </c>
      <c r="BS399" s="231">
        <v>0</v>
      </c>
      <c r="BT399" s="237" t="b">
        <f t="shared" si="211"/>
        <v>0</v>
      </c>
      <c r="BU399" s="231">
        <v>3</v>
      </c>
      <c r="BV399" s="237" t="str">
        <f t="shared" si="206"/>
        <v>El señalamiento es regular en cuanto a cantidad y ubicación, siendo notable la falta de algunas señales de precaución y de guía.</v>
      </c>
      <c r="BW399" s="231">
        <v>4</v>
      </c>
      <c r="BX399" s="237" t="str">
        <f t="shared" si="207"/>
        <v>La mayoría de las alcantarillas y cunetas aparentemente funcionan bien, pero existen indicaciones en algunos sitios de que el agua se estanca.</v>
      </c>
      <c r="BY399" s="231">
        <v>3</v>
      </c>
      <c r="BZ399" s="237" t="str">
        <f t="shared" si="208"/>
        <v>Superficie con frecuentes baches o irregularidades .</v>
      </c>
      <c r="CA399" s="231">
        <v>5</v>
      </c>
      <c r="CB399" s="237" t="str">
        <f t="shared" si="209"/>
        <v>No existen evidencias de fallas en la estructura del pavimento, con la posible excepción de algunas en la superficie de ruedo.</v>
      </c>
      <c r="CC399" s="231">
        <f t="shared" si="210"/>
        <v>0</v>
      </c>
      <c r="CD399" s="229" t="s">
        <v>3081</v>
      </c>
      <c r="CE399" s="229" t="s">
        <v>986</v>
      </c>
      <c r="CF399" s="270" t="s">
        <v>3082</v>
      </c>
    </row>
    <row r="400" spans="1:84" ht="69.95" customHeight="1" thickBot="1" x14ac:dyDescent="0.2">
      <c r="A400" s="333">
        <v>16</v>
      </c>
      <c r="B400" s="269">
        <v>20700</v>
      </c>
      <c r="C400" s="231">
        <v>3</v>
      </c>
      <c r="D400" s="231">
        <v>2</v>
      </c>
      <c r="E400" s="232">
        <v>9</v>
      </c>
      <c r="F400" s="231">
        <v>1</v>
      </c>
      <c r="G400" s="231">
        <v>3</v>
      </c>
      <c r="H400" s="230" t="str">
        <f>IF(G400&lt;100,"Primaria",IF(AND(G400&gt;39,G400&lt;300),"Secundaria",IF(AND(G400&gt;299),"Terciaria")))</f>
        <v>Primaria</v>
      </c>
      <c r="I400" s="230">
        <v>3</v>
      </c>
      <c r="J400" s="229" t="str">
        <f t="shared" si="189"/>
        <v>Conectores de Integración Territorial</v>
      </c>
      <c r="K400" s="260">
        <f t="shared" si="190"/>
        <v>2.5649999999999999</v>
      </c>
      <c r="L400" s="234">
        <f>L399+K400</f>
        <v>8.1649999999999991</v>
      </c>
      <c r="M400" s="233"/>
      <c r="N400" s="233"/>
      <c r="O400" s="233"/>
      <c r="P400" s="260">
        <f t="shared" si="191"/>
        <v>0</v>
      </c>
      <c r="Q400" s="233">
        <v>2.5649999999999999</v>
      </c>
      <c r="R400" s="233"/>
      <c r="S400" s="233"/>
      <c r="T400" s="260">
        <f t="shared" si="192"/>
        <v>2.5649999999999999</v>
      </c>
      <c r="U400" s="233"/>
      <c r="V400" s="233"/>
      <c r="W400" s="233"/>
      <c r="X400" s="233">
        <f t="shared" si="193"/>
        <v>0</v>
      </c>
      <c r="Y400" s="233"/>
      <c r="Z400" s="233"/>
      <c r="AA400" s="233"/>
      <c r="AB400" s="233">
        <f t="shared" si="194"/>
        <v>0</v>
      </c>
      <c r="AC400" s="233">
        <f t="shared" si="195"/>
        <v>2.5649999999999999</v>
      </c>
      <c r="AD400" s="233"/>
      <c r="AE400" s="233"/>
      <c r="AF400" s="233"/>
      <c r="AG400" s="233">
        <f t="shared" si="212"/>
        <v>0</v>
      </c>
      <c r="AH400" s="233"/>
      <c r="AI400" s="233"/>
      <c r="AJ400" s="233"/>
      <c r="AK400" s="233">
        <f t="shared" si="213"/>
        <v>0</v>
      </c>
      <c r="AL400" s="233"/>
      <c r="AM400" s="233"/>
      <c r="AN400" s="233"/>
      <c r="AO400" s="233">
        <f t="shared" si="198"/>
        <v>0</v>
      </c>
      <c r="AP400" s="233"/>
      <c r="AQ400" s="233"/>
      <c r="AR400" s="233"/>
      <c r="AS400" s="339">
        <f t="shared" si="199"/>
        <v>0</v>
      </c>
      <c r="AT400" s="233"/>
      <c r="AU400" s="233"/>
      <c r="AV400" s="233"/>
      <c r="AW400" s="260">
        <f t="shared" si="200"/>
        <v>0</v>
      </c>
      <c r="AX400" s="235" t="s">
        <v>279</v>
      </c>
      <c r="AY400" s="236" t="s">
        <v>264</v>
      </c>
      <c r="AZ400" s="236" t="s">
        <v>193</v>
      </c>
      <c r="BA400" s="229" t="s">
        <v>280</v>
      </c>
      <c r="BB400" s="231">
        <v>1</v>
      </c>
      <c r="BC400" s="231">
        <v>2</v>
      </c>
      <c r="BD400" s="237" t="str">
        <f t="shared" si="201"/>
        <v>Algo Ondulado (Pendientes naturales del terreno entre 6 y 14%)</v>
      </c>
      <c r="BE400" s="231">
        <v>1</v>
      </c>
      <c r="BF400" s="237" t="str">
        <f>VLOOKUP(BE400,'Códigos 2'!$A$1:$B$12,2,FALSE)</f>
        <v xml:space="preserve"> Carpeta Asfáltica (CA)</v>
      </c>
      <c r="BG400" s="238">
        <v>2</v>
      </c>
      <c r="BH400" s="239">
        <v>8</v>
      </c>
      <c r="BI400" s="231">
        <v>1</v>
      </c>
      <c r="BJ400" s="231" t="str">
        <f t="shared" si="202"/>
        <v>Pavimentado</v>
      </c>
      <c r="BK400" s="240">
        <v>1.2</v>
      </c>
      <c r="BL400" s="231">
        <v>50</v>
      </c>
      <c r="BM400" s="231"/>
      <c r="BN400" s="231">
        <v>4</v>
      </c>
      <c r="BO400" s="237" t="str">
        <f t="shared" si="203"/>
        <v>Alineamiento con algunas curvas que exigen una reducción significativa en la velocidad promedio de circulación.</v>
      </c>
      <c r="BP400" s="231">
        <v>3</v>
      </c>
      <c r="BQ400" s="237" t="str">
        <f t="shared" si="204"/>
        <v>Pendientes generalmente entre 3 y 6%, pero con una rasante ondulada y, consecuentemente, con tramos cortos de subida fuerte.</v>
      </c>
      <c r="BR400" s="231">
        <v>1</v>
      </c>
      <c r="BS400" s="231">
        <v>5</v>
      </c>
      <c r="BT400" s="237" t="str">
        <f t="shared" si="211"/>
        <v>Superficie de los espaldones firme y regular, y donde se puede utilizar el ancho como fue construido originalmente.</v>
      </c>
      <c r="BU400" s="231">
        <v>4</v>
      </c>
      <c r="BV400" s="237" t="str">
        <f t="shared" si="206"/>
        <v>El señalamiento es bastante completo, faltando solamente algunas señales de guía para los usuarios que no conocen la ruta.</v>
      </c>
      <c r="BW400" s="231">
        <v>5</v>
      </c>
      <c r="BX400" s="237" t="str">
        <f t="shared" si="207"/>
        <v>Todas las alcantarillas y cunetas están bastante limpias y funcionan debidamente.</v>
      </c>
      <c r="BY400" s="231">
        <v>4</v>
      </c>
      <c r="BZ400" s="237" t="str">
        <f t="shared" si="208"/>
        <v>Superficie generalmente lisa, pero con unas pequeñas corrugaciones u otras irregularidades aisladas, o con baches pequeños superficiales.</v>
      </c>
      <c r="CA400" s="231">
        <v>5</v>
      </c>
      <c r="CB400" s="237" t="str">
        <f t="shared" si="209"/>
        <v>No existen evidencias de fallas en la estructura del pavimento, con la posible excepción de algunas en la superficie de ruedo.</v>
      </c>
      <c r="CC400" s="231">
        <f t="shared" si="210"/>
        <v>0</v>
      </c>
      <c r="CD400" s="229"/>
      <c r="CE400" s="229"/>
      <c r="CF400" s="270"/>
    </row>
    <row r="401" spans="1:84" ht="69.95" customHeight="1" thickBot="1" x14ac:dyDescent="0.2">
      <c r="A401" s="217"/>
      <c r="B401" s="269">
        <v>20711</v>
      </c>
      <c r="C401" s="231">
        <v>3</v>
      </c>
      <c r="D401" s="231">
        <v>2</v>
      </c>
      <c r="E401" s="232">
        <v>9</v>
      </c>
      <c r="F401" s="231"/>
      <c r="G401" s="231">
        <v>757</v>
      </c>
      <c r="H401" s="230" t="str">
        <f>IF(G401&lt;100,"Primaria",IF(AND(RVN_0524!G1092&gt;39,RVN_0524!G1092&lt;300),"Secundaria",IF(AND(RVN_0524!G1092&gt;299),"Terciaria")))</f>
        <v>Terciaria</v>
      </c>
      <c r="I401" s="230">
        <v>4</v>
      </c>
      <c r="J401" s="229" t="str">
        <f t="shared" si="189"/>
        <v>Red Básica de Accesso</v>
      </c>
      <c r="K401" s="260">
        <f t="shared" si="190"/>
        <v>5.6950000000000003</v>
      </c>
      <c r="L401" s="234">
        <f>K401</f>
        <v>5.6950000000000003</v>
      </c>
      <c r="M401" s="233"/>
      <c r="N401" s="233"/>
      <c r="O401" s="233"/>
      <c r="P401" s="260">
        <f t="shared" si="191"/>
        <v>0</v>
      </c>
      <c r="Q401" s="233">
        <v>5.6950000000000003</v>
      </c>
      <c r="R401" s="233"/>
      <c r="S401" s="233"/>
      <c r="T401" s="260">
        <f t="shared" si="192"/>
        <v>5.6950000000000003</v>
      </c>
      <c r="U401" s="233"/>
      <c r="V401" s="233"/>
      <c r="W401" s="233"/>
      <c r="X401" s="233">
        <f t="shared" si="193"/>
        <v>0</v>
      </c>
      <c r="Y401" s="233"/>
      <c r="Z401" s="233"/>
      <c r="AA401" s="233"/>
      <c r="AB401" s="233">
        <f t="shared" si="194"/>
        <v>0</v>
      </c>
      <c r="AC401" s="233">
        <f t="shared" si="195"/>
        <v>5.6950000000000003</v>
      </c>
      <c r="AD401" s="233"/>
      <c r="AE401" s="233"/>
      <c r="AF401" s="233"/>
      <c r="AG401" s="233">
        <f t="shared" si="212"/>
        <v>0</v>
      </c>
      <c r="AH401" s="233"/>
      <c r="AI401" s="233"/>
      <c r="AJ401" s="233"/>
      <c r="AK401" s="233">
        <f t="shared" si="213"/>
        <v>0</v>
      </c>
      <c r="AL401" s="233"/>
      <c r="AM401" s="233"/>
      <c r="AN401" s="233"/>
      <c r="AO401" s="233">
        <f t="shared" si="198"/>
        <v>0</v>
      </c>
      <c r="AP401" s="233"/>
      <c r="AQ401" s="233"/>
      <c r="AR401" s="233"/>
      <c r="AS401" s="339">
        <f t="shared" si="199"/>
        <v>0</v>
      </c>
      <c r="AT401" s="233"/>
      <c r="AU401" s="233"/>
      <c r="AV401" s="233"/>
      <c r="AW401" s="260">
        <f t="shared" si="200"/>
        <v>0</v>
      </c>
      <c r="AX401" s="235" t="s">
        <v>3213</v>
      </c>
      <c r="AY401" s="244" t="s">
        <v>766</v>
      </c>
      <c r="AZ401" s="244" t="s">
        <v>479</v>
      </c>
      <c r="BA401" s="229" t="s">
        <v>2693</v>
      </c>
      <c r="BB401" s="231">
        <v>0</v>
      </c>
      <c r="BC401" s="231">
        <v>2</v>
      </c>
      <c r="BD401" s="237" t="str">
        <f t="shared" si="201"/>
        <v>Algo Ondulado (Pendientes naturales del terreno entre 6 y 14%)</v>
      </c>
      <c r="BE401" s="231">
        <v>1</v>
      </c>
      <c r="BF401" s="237" t="str">
        <f>VLOOKUP(BE401,'Códigos 2'!$A$1:$B$12,2,FALSE)</f>
        <v xml:space="preserve"> Carpeta Asfáltica (CA)</v>
      </c>
      <c r="BG401" s="238">
        <v>2</v>
      </c>
      <c r="BH401" s="239">
        <v>6.5</v>
      </c>
      <c r="BI401" s="231">
        <v>0</v>
      </c>
      <c r="BJ401" s="231" t="str">
        <f t="shared" si="202"/>
        <v>No existe</v>
      </c>
      <c r="BK401" s="240">
        <v>0</v>
      </c>
      <c r="BL401" s="231">
        <v>50</v>
      </c>
      <c r="BM401" s="231">
        <v>0</v>
      </c>
      <c r="BN401" s="231">
        <v>3</v>
      </c>
      <c r="BO401" s="237" t="str">
        <f t="shared" si="203"/>
        <v>Alineamiento algo sinuoso, pero con curvas cerradas que son aparentes y consistentes con las gradientes y las demás características del camino y del terreno que se atraviesa.</v>
      </c>
      <c r="BP401" s="231">
        <v>2</v>
      </c>
      <c r="BQ401" s="237" t="str">
        <f t="shared" si="204"/>
        <v>Pendientes sostenidas entre 5 y 8% sobre una buena parte del tramo, condición que afecta en forma marcada la velocidad de recorrido y, cuando hay bastante tránsito, provoca frecuentes colas de vehículos detrás de los vehículos pesados.</v>
      </c>
      <c r="BR401" s="231">
        <v>2</v>
      </c>
      <c r="BS401" s="231">
        <v>0</v>
      </c>
      <c r="BT401" s="237" t="b">
        <f t="shared" si="211"/>
        <v>0</v>
      </c>
      <c r="BU401" s="231">
        <v>3</v>
      </c>
      <c r="BV401" s="237" t="str">
        <f t="shared" si="206"/>
        <v>El señalamiento es regular en cuanto a cantidad y ubicación, siendo notable la falta de algunas señales de precaución y de guía.</v>
      </c>
      <c r="BW401" s="231">
        <v>5</v>
      </c>
      <c r="BX401" s="237" t="str">
        <f t="shared" si="207"/>
        <v>Todas las alcantarillas y cunetas están bastante limpias y funcionan debidamente.</v>
      </c>
      <c r="BY401" s="231">
        <v>5</v>
      </c>
      <c r="BZ401" s="237" t="str">
        <f t="shared" si="208"/>
        <v>Superficie lisa, sin baches ni irregularidades notables.</v>
      </c>
      <c r="CA401" s="231">
        <v>5</v>
      </c>
      <c r="CB401" s="237" t="str">
        <f t="shared" si="209"/>
        <v>No existen evidencias de fallas en la estructura del pavimento, con la posible excepción de algunas en la superficie de ruedo.</v>
      </c>
      <c r="CC401" s="231">
        <f t="shared" si="210"/>
        <v>0</v>
      </c>
      <c r="CD401" s="229" t="s">
        <v>3214</v>
      </c>
      <c r="CE401" s="229" t="s">
        <v>986</v>
      </c>
      <c r="CF401" s="270" t="s">
        <v>3215</v>
      </c>
    </row>
    <row r="402" spans="1:84" ht="69.95" customHeight="1" thickBot="1" x14ac:dyDescent="0.2">
      <c r="A402" s="217"/>
      <c r="B402" s="269">
        <v>20712</v>
      </c>
      <c r="C402" s="231">
        <v>3</v>
      </c>
      <c r="D402" s="231">
        <v>2</v>
      </c>
      <c r="E402" s="232">
        <v>9</v>
      </c>
      <c r="F402" s="231"/>
      <c r="G402" s="231">
        <v>757</v>
      </c>
      <c r="H402" s="230" t="str">
        <f>IF(G402&lt;100,"Primaria",IF(AND(RVN_0524!G1093&gt;39,RVN_0524!G1093&lt;300),"Secundaria",IF(AND(RVN_0524!G1093&gt;299),"Terciaria")))</f>
        <v>Secundaria</v>
      </c>
      <c r="I402" s="230">
        <v>4</v>
      </c>
      <c r="J402" s="229" t="str">
        <f t="shared" si="189"/>
        <v>Red Básica de Accesso</v>
      </c>
      <c r="K402" s="260">
        <f t="shared" si="190"/>
        <v>6.1099999999999994</v>
      </c>
      <c r="L402" s="234">
        <f>L401+K402</f>
        <v>11.805</v>
      </c>
      <c r="M402" s="233"/>
      <c r="N402" s="233"/>
      <c r="O402" s="233"/>
      <c r="P402" s="260">
        <f t="shared" si="191"/>
        <v>0</v>
      </c>
      <c r="Q402" s="233">
        <v>0.28000000000000003</v>
      </c>
      <c r="R402" s="233"/>
      <c r="S402" s="233"/>
      <c r="T402" s="260">
        <f t="shared" si="192"/>
        <v>0.28000000000000003</v>
      </c>
      <c r="U402" s="233">
        <v>0.77500000000000002</v>
      </c>
      <c r="V402" s="233">
        <v>0.13</v>
      </c>
      <c r="W402" s="233"/>
      <c r="X402" s="233">
        <f t="shared" si="193"/>
        <v>0.90500000000000003</v>
      </c>
      <c r="Y402" s="233"/>
      <c r="Z402" s="233">
        <v>4.9249999999999998</v>
      </c>
      <c r="AA402" s="233"/>
      <c r="AB402" s="233">
        <f t="shared" si="194"/>
        <v>4.9249999999999998</v>
      </c>
      <c r="AC402" s="233">
        <f t="shared" si="195"/>
        <v>6.1099999999999994</v>
      </c>
      <c r="AD402" s="233"/>
      <c r="AE402" s="233"/>
      <c r="AF402" s="233"/>
      <c r="AG402" s="233">
        <f t="shared" si="212"/>
        <v>0</v>
      </c>
      <c r="AH402" s="233"/>
      <c r="AI402" s="233"/>
      <c r="AJ402" s="233"/>
      <c r="AK402" s="233">
        <f t="shared" si="213"/>
        <v>0</v>
      </c>
      <c r="AL402" s="233"/>
      <c r="AM402" s="233"/>
      <c r="AN402" s="233"/>
      <c r="AO402" s="233">
        <f t="shared" si="198"/>
        <v>0</v>
      </c>
      <c r="AP402" s="233"/>
      <c r="AQ402" s="233"/>
      <c r="AR402" s="233"/>
      <c r="AS402" s="339">
        <f t="shared" si="199"/>
        <v>0</v>
      </c>
      <c r="AT402" s="233"/>
      <c r="AU402" s="233"/>
      <c r="AV402" s="233"/>
      <c r="AW402" s="260">
        <f t="shared" si="200"/>
        <v>0</v>
      </c>
      <c r="AX402" s="235" t="s">
        <v>3216</v>
      </c>
      <c r="AY402" s="244" t="s">
        <v>766</v>
      </c>
      <c r="AZ402" s="244" t="s">
        <v>479</v>
      </c>
      <c r="BA402" s="229" t="s">
        <v>3217</v>
      </c>
      <c r="BB402" s="231">
        <v>0</v>
      </c>
      <c r="BC402" s="231">
        <v>2</v>
      </c>
      <c r="BD402" s="237" t="str">
        <f t="shared" si="201"/>
        <v>Algo Ondulado (Pendientes naturales del terreno entre 6 y 14%)</v>
      </c>
      <c r="BE402" s="231">
        <v>3</v>
      </c>
      <c r="BF402" s="237" t="str">
        <f>VLOOKUP(BE402,'Códigos 2'!$A$1:$B$12,2,FALSE)</f>
        <v xml:space="preserve">Tratamiento superficial simple (TSS) </v>
      </c>
      <c r="BG402" s="238">
        <v>2</v>
      </c>
      <c r="BH402" s="239">
        <v>5.5</v>
      </c>
      <c r="BI402" s="231">
        <v>0</v>
      </c>
      <c r="BJ402" s="231" t="str">
        <f t="shared" si="202"/>
        <v>No existe</v>
      </c>
      <c r="BK402" s="240">
        <v>0</v>
      </c>
      <c r="BL402" s="231">
        <v>55</v>
      </c>
      <c r="BM402" s="231">
        <v>260</v>
      </c>
      <c r="BN402" s="231">
        <v>3</v>
      </c>
      <c r="BO402" s="237" t="str">
        <f t="shared" si="203"/>
        <v>Alineamiento algo sinuoso, pero con curvas cerradas que son aparentes y consistentes con las gradientes y las demás características del camino y del terreno que se atraviesa.</v>
      </c>
      <c r="BP402" s="231">
        <v>3</v>
      </c>
      <c r="BQ402" s="237" t="str">
        <f t="shared" si="204"/>
        <v>Pendientes generalmente entre 3 y 6%, pero con una rasante ondulada y, consecuentemente, con tramos cortos de subida fuerte.</v>
      </c>
      <c r="BR402" s="231">
        <v>3</v>
      </c>
      <c r="BS402" s="231">
        <v>0</v>
      </c>
      <c r="BT402" s="237" t="b">
        <f t="shared" si="211"/>
        <v>0</v>
      </c>
      <c r="BU402" s="231">
        <v>3</v>
      </c>
      <c r="BV402" s="237" t="str">
        <f t="shared" si="206"/>
        <v>El señalamiento es regular en cuanto a cantidad y ubicación, siendo notable la falta de algunas señales de precaución y de guía.</v>
      </c>
      <c r="BW402" s="231">
        <v>4</v>
      </c>
      <c r="BX402" s="237" t="str">
        <f t="shared" si="207"/>
        <v>La mayoría de las alcantarillas y cunetas aparentemente funcionan bien, pero existen indicaciones en algunos sitios de que el agua se estanca.</v>
      </c>
      <c r="BY402" s="231">
        <v>3</v>
      </c>
      <c r="BZ402" s="237" t="str">
        <f t="shared" si="208"/>
        <v>Superficie con frecuentes baches o irregularidades .</v>
      </c>
      <c r="CA402" s="231">
        <v>5</v>
      </c>
      <c r="CB402" s="237" t="str">
        <f t="shared" si="209"/>
        <v>No existen evidencias de fallas en la estructura del pavimento, con la posible excepción de algunas en la superficie de ruedo.</v>
      </c>
      <c r="CC402" s="231">
        <f t="shared" si="210"/>
        <v>0.57983899999999999</v>
      </c>
      <c r="CD402" s="229"/>
      <c r="CE402" s="229"/>
      <c r="CF402" s="270"/>
    </row>
    <row r="403" spans="1:84" ht="69.95" customHeight="1" thickBot="1" x14ac:dyDescent="0.2">
      <c r="A403" s="217">
        <v>12</v>
      </c>
      <c r="B403" s="269">
        <v>20721</v>
      </c>
      <c r="C403" s="231">
        <v>7</v>
      </c>
      <c r="D403" s="231">
        <v>2</v>
      </c>
      <c r="E403" s="232" t="s">
        <v>135</v>
      </c>
      <c r="F403" s="231">
        <v>1</v>
      </c>
      <c r="G403" s="231">
        <v>4</v>
      </c>
      <c r="H403" s="230" t="str">
        <f>IF(G403&lt;100,"Primaria",IF(AND(G403&gt;39,G403&lt;300),"Secundaria",IF(AND(G403&gt;299),"Terciaria")))</f>
        <v>Primaria</v>
      </c>
      <c r="I403" s="230">
        <v>1</v>
      </c>
      <c r="J403" s="229" t="str">
        <f t="shared" si="189"/>
        <v>Red de Alta Capacidad</v>
      </c>
      <c r="K403" s="260">
        <f t="shared" si="190"/>
        <v>6.4249999999999998</v>
      </c>
      <c r="L403" s="234">
        <f>L402+K403</f>
        <v>18.23</v>
      </c>
      <c r="M403" s="233"/>
      <c r="N403" s="233"/>
      <c r="O403" s="233"/>
      <c r="P403" s="260">
        <f t="shared" si="191"/>
        <v>0</v>
      </c>
      <c r="Q403" s="233"/>
      <c r="R403" s="233"/>
      <c r="S403" s="233">
        <v>4.3</v>
      </c>
      <c r="T403" s="260">
        <f t="shared" si="192"/>
        <v>4.3</v>
      </c>
      <c r="U403" s="233"/>
      <c r="V403" s="233"/>
      <c r="W403" s="233">
        <v>2.125</v>
      </c>
      <c r="X403" s="233">
        <f t="shared" si="193"/>
        <v>2.125</v>
      </c>
      <c r="Y403" s="233"/>
      <c r="Z403" s="233"/>
      <c r="AA403" s="233"/>
      <c r="AB403" s="233">
        <f t="shared" si="194"/>
        <v>0</v>
      </c>
      <c r="AC403" s="233">
        <f t="shared" si="195"/>
        <v>6.4249999999999998</v>
      </c>
      <c r="AD403" s="233"/>
      <c r="AE403" s="233"/>
      <c r="AF403" s="233"/>
      <c r="AG403" s="233">
        <f t="shared" si="212"/>
        <v>0</v>
      </c>
      <c r="AH403" s="233"/>
      <c r="AI403" s="233"/>
      <c r="AJ403" s="233"/>
      <c r="AK403" s="233">
        <f t="shared" si="213"/>
        <v>0</v>
      </c>
      <c r="AL403" s="233"/>
      <c r="AM403" s="233"/>
      <c r="AN403" s="233"/>
      <c r="AO403" s="233">
        <f t="shared" si="198"/>
        <v>0</v>
      </c>
      <c r="AP403" s="233"/>
      <c r="AQ403" s="233"/>
      <c r="AR403" s="233"/>
      <c r="AS403" s="339">
        <f t="shared" si="199"/>
        <v>0</v>
      </c>
      <c r="AT403" s="233"/>
      <c r="AU403" s="233"/>
      <c r="AV403" s="233"/>
      <c r="AW403" s="260">
        <f t="shared" si="200"/>
        <v>0</v>
      </c>
      <c r="AX403" s="235" t="s">
        <v>323</v>
      </c>
      <c r="AY403" s="236" t="s">
        <v>305</v>
      </c>
      <c r="AZ403" s="236" t="s">
        <v>189</v>
      </c>
      <c r="BA403" s="229" t="s">
        <v>324</v>
      </c>
      <c r="BB403" s="231">
        <v>1</v>
      </c>
      <c r="BC403" s="231">
        <v>1</v>
      </c>
      <c r="BD403" s="237" t="str">
        <f t="shared" si="201"/>
        <v>Llano (Pendientes naturales del terreno entre 0 y 5%)</v>
      </c>
      <c r="BE403" s="231">
        <v>1</v>
      </c>
      <c r="BF403" s="237" t="str">
        <f>VLOOKUP(BE403,'Códigos 2'!$A$1:$B$12,2,FALSE)</f>
        <v xml:space="preserve"> Carpeta Asfáltica (CA)</v>
      </c>
      <c r="BG403" s="238">
        <v>2</v>
      </c>
      <c r="BH403" s="239">
        <v>6.8</v>
      </c>
      <c r="BI403" s="231">
        <v>0</v>
      </c>
      <c r="BJ403" s="231" t="str">
        <f t="shared" si="202"/>
        <v>No existe</v>
      </c>
      <c r="BK403" s="240">
        <v>0</v>
      </c>
      <c r="BL403" s="231">
        <v>70</v>
      </c>
      <c r="BM403" s="231">
        <v>1872</v>
      </c>
      <c r="BN403" s="231">
        <v>5</v>
      </c>
      <c r="BO403" s="237" t="str">
        <f t="shared" si="203"/>
        <v>Alineamiento recto o con curvas tan suaves que no exigen una reducción significativa en la velocidad promedio normal de recorrido.</v>
      </c>
      <c r="BP403" s="231">
        <v>4</v>
      </c>
      <c r="BQ403" s="237" t="str">
        <f t="shared" si="204"/>
        <v>Pendientes generalmente menores del 3% pero con algunas cuestas de corta longitud de hasta el 5%.</v>
      </c>
      <c r="BR403" s="231">
        <v>3</v>
      </c>
      <c r="BS403" s="231">
        <v>0</v>
      </c>
      <c r="BT403" s="237" t="b">
        <f t="shared" si="211"/>
        <v>0</v>
      </c>
      <c r="BU403" s="231">
        <v>3</v>
      </c>
      <c r="BV403" s="237" t="str">
        <f t="shared" si="206"/>
        <v>El señalamiento es regular en cuanto a cantidad y ubicación, siendo notable la falta de algunas señales de precaución y de guía.</v>
      </c>
      <c r="BW403" s="231">
        <v>4</v>
      </c>
      <c r="BX403" s="237" t="str">
        <f t="shared" si="207"/>
        <v>La mayoría de las alcantarillas y cunetas aparentemente funcionan bien, pero existen indicaciones en algunos sitios de que el agua se estanca.</v>
      </c>
      <c r="BY403" s="231">
        <v>1</v>
      </c>
      <c r="BZ403" s="237" t="str">
        <f t="shared" si="208"/>
        <v>Superficie muy deteriorada o irregular (o material suelto), hasta tal grado, en casi todo el tramo.</v>
      </c>
      <c r="CA403" s="231">
        <v>4</v>
      </c>
      <c r="CB403" s="237" t="str">
        <f t="shared" si="209"/>
        <v>Existen huellas o corrugaciones que se derivan por debajo de la superficie de ruedo, pero que son aisladas y de poca extensión.</v>
      </c>
      <c r="CC403" s="231">
        <f t="shared" si="210"/>
        <v>4.3900740000000003</v>
      </c>
      <c r="CD403" s="229" t="s">
        <v>325</v>
      </c>
      <c r="CE403" s="229" t="s">
        <v>277</v>
      </c>
      <c r="CF403" s="270" t="s">
        <v>326</v>
      </c>
    </row>
    <row r="404" spans="1:84" ht="69.95" customHeight="1" thickBot="1" x14ac:dyDescent="0.2">
      <c r="A404" s="217">
        <v>13</v>
      </c>
      <c r="B404" s="269">
        <v>20722</v>
      </c>
      <c r="C404" s="231">
        <v>7</v>
      </c>
      <c r="D404" s="231">
        <v>2</v>
      </c>
      <c r="E404" s="232" t="s">
        <v>135</v>
      </c>
      <c r="F404" s="231">
        <v>1</v>
      </c>
      <c r="G404" s="231">
        <v>4</v>
      </c>
      <c r="H404" s="230" t="str">
        <f>IF(G404&lt;100,"Primaria",IF(AND(G404&gt;39,G404&lt;300),"Secundaria",IF(AND(G404&gt;299),"Terciaria")))</f>
        <v>Primaria</v>
      </c>
      <c r="I404" s="230">
        <v>1</v>
      </c>
      <c r="J404" s="229" t="str">
        <f t="shared" si="189"/>
        <v>Red de Alta Capacidad</v>
      </c>
      <c r="K404" s="260">
        <f t="shared" si="190"/>
        <v>18.615000000000002</v>
      </c>
      <c r="L404" s="234">
        <f>L403+K404</f>
        <v>36.844999999999999</v>
      </c>
      <c r="M404" s="233"/>
      <c r="N404" s="233"/>
      <c r="O404" s="233"/>
      <c r="P404" s="260">
        <f t="shared" si="191"/>
        <v>0</v>
      </c>
      <c r="Q404" s="233">
        <v>14.13</v>
      </c>
      <c r="R404" s="233">
        <v>4.4850000000000003</v>
      </c>
      <c r="S404" s="233"/>
      <c r="T404" s="260">
        <f t="shared" si="192"/>
        <v>18.615000000000002</v>
      </c>
      <c r="U404" s="233"/>
      <c r="V404" s="233"/>
      <c r="W404" s="233"/>
      <c r="X404" s="233">
        <f t="shared" si="193"/>
        <v>0</v>
      </c>
      <c r="Y404" s="233"/>
      <c r="Z404" s="233"/>
      <c r="AA404" s="233"/>
      <c r="AB404" s="233">
        <f t="shared" si="194"/>
        <v>0</v>
      </c>
      <c r="AC404" s="233">
        <f t="shared" si="195"/>
        <v>18.615000000000002</v>
      </c>
      <c r="AD404" s="233"/>
      <c r="AE404" s="233"/>
      <c r="AF404" s="233"/>
      <c r="AG404" s="233">
        <f t="shared" si="212"/>
        <v>0</v>
      </c>
      <c r="AH404" s="233"/>
      <c r="AI404" s="233"/>
      <c r="AJ404" s="233"/>
      <c r="AK404" s="233">
        <f t="shared" si="213"/>
        <v>0</v>
      </c>
      <c r="AL404" s="233"/>
      <c r="AM404" s="233"/>
      <c r="AN404" s="233"/>
      <c r="AO404" s="233">
        <f t="shared" si="198"/>
        <v>0</v>
      </c>
      <c r="AP404" s="233"/>
      <c r="AQ404" s="233"/>
      <c r="AR404" s="233"/>
      <c r="AS404" s="339">
        <f t="shared" si="199"/>
        <v>0</v>
      </c>
      <c r="AT404" s="233"/>
      <c r="AU404" s="233"/>
      <c r="AV404" s="233"/>
      <c r="AW404" s="260">
        <f t="shared" si="200"/>
        <v>0</v>
      </c>
      <c r="AX404" s="235" t="s">
        <v>327</v>
      </c>
      <c r="AY404" s="236" t="s">
        <v>328</v>
      </c>
      <c r="AZ404" s="236" t="s">
        <v>189</v>
      </c>
      <c r="BA404" s="229" t="s">
        <v>329</v>
      </c>
      <c r="BB404" s="231">
        <v>6</v>
      </c>
      <c r="BC404" s="231">
        <v>1</v>
      </c>
      <c r="BD404" s="237" t="str">
        <f t="shared" si="201"/>
        <v>Llano (Pendientes naturales del terreno entre 0 y 5%)</v>
      </c>
      <c r="BE404" s="231">
        <v>1</v>
      </c>
      <c r="BF404" s="237" t="str">
        <f>VLOOKUP(BE404,'Códigos 2'!$A$1:$B$12,2,FALSE)</f>
        <v xml:space="preserve"> Carpeta Asfáltica (CA)</v>
      </c>
      <c r="BG404" s="238">
        <v>2</v>
      </c>
      <c r="BH404" s="239">
        <v>6</v>
      </c>
      <c r="BI404" s="231">
        <v>0</v>
      </c>
      <c r="BJ404" s="231" t="str">
        <f t="shared" si="202"/>
        <v>No existe</v>
      </c>
      <c r="BK404" s="240">
        <v>0</v>
      </c>
      <c r="BL404" s="231">
        <v>70</v>
      </c>
      <c r="BM404" s="231">
        <v>2226</v>
      </c>
      <c r="BN404" s="231">
        <v>5</v>
      </c>
      <c r="BO404" s="237" t="str">
        <f t="shared" si="203"/>
        <v>Alineamiento recto o con curvas tan suaves que no exigen una reducción significativa en la velocidad promedio normal de recorrido.</v>
      </c>
      <c r="BP404" s="231">
        <v>4</v>
      </c>
      <c r="BQ404" s="237" t="str">
        <f t="shared" si="204"/>
        <v>Pendientes generalmente menores del 3% pero con algunas cuestas de corta longitud de hasta el 5%.</v>
      </c>
      <c r="BR404" s="231">
        <v>4</v>
      </c>
      <c r="BS404" s="231">
        <v>0</v>
      </c>
      <c r="BT404" s="237" t="b">
        <f t="shared" si="211"/>
        <v>0</v>
      </c>
      <c r="BU404" s="231">
        <v>3</v>
      </c>
      <c r="BV404" s="237" t="str">
        <f t="shared" si="206"/>
        <v>El señalamiento es regular en cuanto a cantidad y ubicación, siendo notable la falta de algunas señales de precaución y de guía.</v>
      </c>
      <c r="BW404" s="231">
        <v>4</v>
      </c>
      <c r="BX404" s="237" t="str">
        <f t="shared" si="207"/>
        <v>La mayoría de las alcantarillas y cunetas aparentemente funcionan bien, pero existen indicaciones en algunos sitios de que el agua se estanca.</v>
      </c>
      <c r="BY404" s="231">
        <v>4</v>
      </c>
      <c r="BZ404" s="237" t="str">
        <f t="shared" si="208"/>
        <v>Superficie generalmente lisa, pero con unas pequeñas corrugaciones u otras irregularidades aisladas, o con baches pequeños superficiales.</v>
      </c>
      <c r="CA404" s="231">
        <v>5</v>
      </c>
      <c r="CB404" s="237" t="str">
        <f t="shared" si="209"/>
        <v>No existen evidencias de fallas en la estructura del pavimento, con la posible excepción de algunas en la superficie de ruedo.</v>
      </c>
      <c r="CC404" s="231">
        <f t="shared" si="210"/>
        <v>15.124501350000001</v>
      </c>
      <c r="CD404" s="229" t="s">
        <v>330</v>
      </c>
      <c r="CE404" s="229" t="s">
        <v>277</v>
      </c>
      <c r="CF404" s="270" t="s">
        <v>331</v>
      </c>
    </row>
    <row r="405" spans="1:84" ht="69.95" customHeight="1" thickBot="1" x14ac:dyDescent="0.2">
      <c r="A405" s="217"/>
      <c r="B405" s="269">
        <v>20731</v>
      </c>
      <c r="C405" s="231">
        <v>3</v>
      </c>
      <c r="D405" s="231">
        <v>2</v>
      </c>
      <c r="E405" s="232">
        <v>5</v>
      </c>
      <c r="F405" s="231">
        <v>0</v>
      </c>
      <c r="G405" s="231">
        <v>720</v>
      </c>
      <c r="H405" s="230" t="s">
        <v>2476</v>
      </c>
      <c r="I405" s="230">
        <v>4</v>
      </c>
      <c r="J405" s="229" t="str">
        <f t="shared" si="189"/>
        <v>Red Básica de Accesso</v>
      </c>
      <c r="K405" s="260">
        <f t="shared" si="190"/>
        <v>1.42</v>
      </c>
      <c r="L405" s="234">
        <f>K405</f>
        <v>1.42</v>
      </c>
      <c r="M405" s="233"/>
      <c r="N405" s="233"/>
      <c r="O405" s="233"/>
      <c r="P405" s="260">
        <f t="shared" si="191"/>
        <v>0</v>
      </c>
      <c r="Q405" s="233">
        <v>1.42</v>
      </c>
      <c r="R405" s="233"/>
      <c r="S405" s="233"/>
      <c r="T405" s="260">
        <f t="shared" si="192"/>
        <v>1.42</v>
      </c>
      <c r="U405" s="233"/>
      <c r="V405" s="233"/>
      <c r="W405" s="233"/>
      <c r="X405" s="233">
        <f t="shared" si="193"/>
        <v>0</v>
      </c>
      <c r="Y405" s="233"/>
      <c r="Z405" s="233"/>
      <c r="AA405" s="233"/>
      <c r="AB405" s="233">
        <f t="shared" si="194"/>
        <v>0</v>
      </c>
      <c r="AC405" s="233">
        <f t="shared" si="195"/>
        <v>1.42</v>
      </c>
      <c r="AD405" s="233"/>
      <c r="AE405" s="233"/>
      <c r="AF405" s="233"/>
      <c r="AG405" s="233">
        <f t="shared" si="212"/>
        <v>0</v>
      </c>
      <c r="AH405" s="233"/>
      <c r="AI405" s="233"/>
      <c r="AJ405" s="233"/>
      <c r="AK405" s="233">
        <f t="shared" si="213"/>
        <v>0</v>
      </c>
      <c r="AL405" s="233"/>
      <c r="AM405" s="233"/>
      <c r="AN405" s="233"/>
      <c r="AO405" s="233">
        <f t="shared" si="198"/>
        <v>0</v>
      </c>
      <c r="AP405" s="233"/>
      <c r="AQ405" s="233"/>
      <c r="AR405" s="233"/>
      <c r="AS405" s="339">
        <f t="shared" si="199"/>
        <v>0</v>
      </c>
      <c r="AT405" s="233"/>
      <c r="AU405" s="233"/>
      <c r="AV405" s="233"/>
      <c r="AW405" s="260">
        <f t="shared" si="200"/>
        <v>0</v>
      </c>
      <c r="AX405" s="235" t="s">
        <v>2999</v>
      </c>
      <c r="AY405" s="244" t="s">
        <v>264</v>
      </c>
      <c r="AZ405" s="244" t="s">
        <v>447</v>
      </c>
      <c r="BA405" s="229" t="s">
        <v>380</v>
      </c>
      <c r="BB405" s="231">
        <v>0</v>
      </c>
      <c r="BC405" s="231">
        <v>3</v>
      </c>
      <c r="BD405" s="237" t="str">
        <f t="shared" si="201"/>
        <v>Muy Ondulado (Pendientes naturales del terreno entre 15 y 25%)</v>
      </c>
      <c r="BE405" s="231">
        <v>2</v>
      </c>
      <c r="BF405" s="237" t="str">
        <f>VLOOKUP(BE405,'Códigos 2'!$A$1:$B$12,2,FALSE)</f>
        <v xml:space="preserve">Tratamiento superficial múltiple (TSM) </v>
      </c>
      <c r="BG405" s="238">
        <v>2</v>
      </c>
      <c r="BH405" s="239">
        <v>6</v>
      </c>
      <c r="BI405" s="231">
        <v>0</v>
      </c>
      <c r="BJ405" s="231" t="str">
        <f t="shared" si="202"/>
        <v>No existe</v>
      </c>
      <c r="BK405" s="240">
        <v>0</v>
      </c>
      <c r="BL405" s="231">
        <v>40</v>
      </c>
      <c r="BM405" s="231">
        <v>0</v>
      </c>
      <c r="BN405" s="231">
        <v>3</v>
      </c>
      <c r="BO405" s="237" t="str">
        <f t="shared" si="203"/>
        <v>Alineamiento algo sinuoso, pero con curvas cerradas que son aparentes y consistentes con las gradientes y las demás características del camino y del terreno que se atraviesa.</v>
      </c>
      <c r="BP405" s="231">
        <v>2</v>
      </c>
      <c r="BQ405" s="237" t="str">
        <f t="shared" si="204"/>
        <v>Pendientes sostenidas entre 5 y 8% sobre una buena parte del tramo, condición que afecta en forma marcada la velocidad de recorrido y, cuando hay bastante tránsito, provoca frecuentes colas de vehículos detrás de los vehículos pesados.</v>
      </c>
      <c r="BR405" s="231">
        <v>2</v>
      </c>
      <c r="BS405" s="231">
        <v>0</v>
      </c>
      <c r="BT405" s="237" t="b">
        <f t="shared" si="211"/>
        <v>0</v>
      </c>
      <c r="BU405" s="231">
        <v>4</v>
      </c>
      <c r="BV405" s="237" t="str">
        <f t="shared" si="206"/>
        <v>El señalamiento es bastante completo, faltando solamente algunas señales de guía para los usuarios que no conocen la ruta.</v>
      </c>
      <c r="BW405" s="231">
        <v>4</v>
      </c>
      <c r="BX405" s="237" t="str">
        <f t="shared" si="207"/>
        <v>La mayoría de las alcantarillas y cunetas aparentemente funcionan bien, pero existen indicaciones en algunos sitios de que el agua se estanca.</v>
      </c>
      <c r="BY405" s="231">
        <v>5</v>
      </c>
      <c r="BZ405" s="237" t="str">
        <f t="shared" si="208"/>
        <v>Superficie lisa, sin baches ni irregularidades notables.</v>
      </c>
      <c r="CA405" s="231">
        <v>4</v>
      </c>
      <c r="CB405" s="237" t="str">
        <f t="shared" si="209"/>
        <v>Existen huellas o corrugaciones que se derivan por debajo de la superficie de ruedo, pero que son aisladas y de poca extensión.</v>
      </c>
      <c r="CC405" s="231">
        <f t="shared" si="210"/>
        <v>0</v>
      </c>
      <c r="CD405" s="229" t="s">
        <v>3000</v>
      </c>
      <c r="CE405" s="229" t="s">
        <v>1175</v>
      </c>
      <c r="CF405" s="270" t="s">
        <v>3001</v>
      </c>
    </row>
    <row r="406" spans="1:84" ht="69.95" customHeight="1" thickBot="1" x14ac:dyDescent="0.2">
      <c r="A406" s="217"/>
      <c r="B406" s="269">
        <v>20732</v>
      </c>
      <c r="C406" s="231">
        <v>3</v>
      </c>
      <c r="D406" s="231">
        <v>2</v>
      </c>
      <c r="E406" s="232">
        <v>5</v>
      </c>
      <c r="F406" s="231">
        <v>0</v>
      </c>
      <c r="G406" s="231">
        <v>720</v>
      </c>
      <c r="H406" s="230" t="b">
        <f>IF(G406&lt;100,"Primaria",IF(AND(RVN_0524!G1009&gt;39,RVN_0524!G1009&lt;300),"Secundaria",IF(AND(RVN_0524!G1009&gt;299),"Terciaria")))</f>
        <v>0</v>
      </c>
      <c r="I406" s="230">
        <v>4</v>
      </c>
      <c r="J406" s="229" t="str">
        <f t="shared" si="189"/>
        <v>Red Básica de Accesso</v>
      </c>
      <c r="K406" s="260">
        <f t="shared" si="190"/>
        <v>4.54</v>
      </c>
      <c r="L406" s="234">
        <f>L405+K406</f>
        <v>5.96</v>
      </c>
      <c r="M406" s="233"/>
      <c r="N406" s="233"/>
      <c r="O406" s="233"/>
      <c r="P406" s="260">
        <f t="shared" si="191"/>
        <v>0</v>
      </c>
      <c r="Q406" s="233">
        <v>4.54</v>
      </c>
      <c r="R406" s="233"/>
      <c r="S406" s="233"/>
      <c r="T406" s="260">
        <f t="shared" si="192"/>
        <v>4.54</v>
      </c>
      <c r="U406" s="233"/>
      <c r="V406" s="233"/>
      <c r="W406" s="233"/>
      <c r="X406" s="233">
        <f t="shared" si="193"/>
        <v>0</v>
      </c>
      <c r="Y406" s="233"/>
      <c r="Z406" s="233"/>
      <c r="AA406" s="233"/>
      <c r="AB406" s="233">
        <f t="shared" si="194"/>
        <v>0</v>
      </c>
      <c r="AC406" s="233">
        <f t="shared" si="195"/>
        <v>4.54</v>
      </c>
      <c r="AD406" s="233"/>
      <c r="AE406" s="233"/>
      <c r="AF406" s="233"/>
      <c r="AG406" s="233">
        <f t="shared" si="212"/>
        <v>0</v>
      </c>
      <c r="AH406" s="233"/>
      <c r="AI406" s="233"/>
      <c r="AJ406" s="233"/>
      <c r="AK406" s="233">
        <f t="shared" si="213"/>
        <v>0</v>
      </c>
      <c r="AL406" s="233"/>
      <c r="AM406" s="233"/>
      <c r="AN406" s="233"/>
      <c r="AO406" s="233">
        <f t="shared" si="198"/>
        <v>0</v>
      </c>
      <c r="AP406" s="233"/>
      <c r="AQ406" s="233"/>
      <c r="AR406" s="233"/>
      <c r="AS406" s="339">
        <f t="shared" si="199"/>
        <v>0</v>
      </c>
      <c r="AT406" s="233"/>
      <c r="AU406" s="233"/>
      <c r="AV406" s="233"/>
      <c r="AW406" s="260">
        <f t="shared" si="200"/>
        <v>0</v>
      </c>
      <c r="AX406" s="235" t="s">
        <v>3002</v>
      </c>
      <c r="AY406" s="244" t="s">
        <v>264</v>
      </c>
      <c r="AZ406" s="244" t="s">
        <v>447</v>
      </c>
      <c r="BA406" s="229" t="s">
        <v>380</v>
      </c>
      <c r="BB406" s="231">
        <v>0</v>
      </c>
      <c r="BC406" s="231">
        <v>2</v>
      </c>
      <c r="BD406" s="237" t="str">
        <f t="shared" si="201"/>
        <v>Algo Ondulado (Pendientes naturales del terreno entre 6 y 14%)</v>
      </c>
      <c r="BE406" s="231">
        <v>1</v>
      </c>
      <c r="BF406" s="237" t="str">
        <f>VLOOKUP(BE406,'Códigos 2'!$A$1:$B$12,2,FALSE)</f>
        <v xml:space="preserve"> Carpeta Asfáltica (CA)</v>
      </c>
      <c r="BG406" s="238">
        <v>2</v>
      </c>
      <c r="BH406" s="239">
        <v>5.0999999999999996</v>
      </c>
      <c r="BI406" s="231">
        <v>0</v>
      </c>
      <c r="BJ406" s="231" t="str">
        <f t="shared" si="202"/>
        <v>No existe</v>
      </c>
      <c r="BK406" s="240">
        <v>0</v>
      </c>
      <c r="BL406" s="231">
        <v>35</v>
      </c>
      <c r="BM406" s="231">
        <v>0</v>
      </c>
      <c r="BN406" s="231">
        <v>3</v>
      </c>
      <c r="BO406" s="237" t="str">
        <f t="shared" si="203"/>
        <v>Alineamiento algo sinuoso, pero con curvas cerradas que son aparentes y consistentes con las gradientes y las demás características del camino y del terreno que se atraviesa.</v>
      </c>
      <c r="BP406" s="231">
        <v>3</v>
      </c>
      <c r="BQ406" s="237" t="str">
        <f t="shared" si="204"/>
        <v>Pendientes generalmente entre 3 y 6%, pero con una rasante ondulada y, consecuentemente, con tramos cortos de subida fuerte.</v>
      </c>
      <c r="BR406" s="231">
        <v>2</v>
      </c>
      <c r="BS406" s="231">
        <v>0</v>
      </c>
      <c r="BT406" s="237" t="b">
        <f t="shared" si="211"/>
        <v>0</v>
      </c>
      <c r="BU406" s="231">
        <v>3</v>
      </c>
      <c r="BV406" s="237" t="str">
        <f t="shared" si="206"/>
        <v>El señalamiento es regular en cuanto a cantidad y ubicación, siendo notable la falta de algunas señales de precaución y de guía.</v>
      </c>
      <c r="BW406" s="231">
        <v>3</v>
      </c>
      <c r="BX406" s="237" t="str">
        <f t="shared" si="207"/>
        <v>Parece que algunas alcantarillas o cunetas no tienen capacidad hidráulica suficiente, por la erosión o socavación aparente.</v>
      </c>
      <c r="BY406" s="231">
        <v>5</v>
      </c>
      <c r="BZ406" s="237" t="str">
        <f t="shared" si="208"/>
        <v>Superficie lisa, sin baches ni irregularidades notables.</v>
      </c>
      <c r="CA406" s="231">
        <v>4</v>
      </c>
      <c r="CB406" s="237" t="str">
        <f t="shared" si="209"/>
        <v>Existen huellas o corrugaciones que se derivan por debajo de la superficie de ruedo, pero que son aisladas y de poca extensión.</v>
      </c>
      <c r="CC406" s="231">
        <f t="shared" si="210"/>
        <v>0</v>
      </c>
      <c r="CD406" s="229"/>
      <c r="CE406" s="229"/>
      <c r="CF406" s="270"/>
    </row>
    <row r="407" spans="1:84" ht="69.95" customHeight="1" thickBot="1" x14ac:dyDescent="0.2">
      <c r="A407" s="217"/>
      <c r="B407" s="269">
        <v>20741</v>
      </c>
      <c r="C407" s="231">
        <v>3</v>
      </c>
      <c r="D407" s="231">
        <v>2</v>
      </c>
      <c r="E407" s="232">
        <v>2</v>
      </c>
      <c r="F407" s="231">
        <v>6</v>
      </c>
      <c r="G407" s="231">
        <v>713</v>
      </c>
      <c r="H407" s="230" t="str">
        <f>IF(G407&lt;100,"Primaria",IF(AND(G407&gt;39,G407&lt;300),"Secundaria",IF(AND(G407&gt;299),"Terciaria")))</f>
        <v>Terciaria</v>
      </c>
      <c r="I407" s="230">
        <v>4</v>
      </c>
      <c r="J407" s="229" t="str">
        <f t="shared" si="189"/>
        <v>Red Básica de Accesso</v>
      </c>
      <c r="K407" s="260">
        <f t="shared" si="190"/>
        <v>5.23</v>
      </c>
      <c r="L407" s="234">
        <f>K407</f>
        <v>5.23</v>
      </c>
      <c r="M407" s="233"/>
      <c r="N407" s="233"/>
      <c r="O407" s="233"/>
      <c r="P407" s="260">
        <f t="shared" si="191"/>
        <v>0</v>
      </c>
      <c r="Q407" s="233"/>
      <c r="R407" s="233"/>
      <c r="S407" s="233"/>
      <c r="T407" s="260">
        <f t="shared" si="192"/>
        <v>0</v>
      </c>
      <c r="U407" s="233"/>
      <c r="V407" s="233">
        <v>4.75</v>
      </c>
      <c r="W407" s="233">
        <v>0.48</v>
      </c>
      <c r="X407" s="233">
        <f t="shared" si="193"/>
        <v>5.23</v>
      </c>
      <c r="Y407" s="233"/>
      <c r="Z407" s="233"/>
      <c r="AA407" s="233"/>
      <c r="AB407" s="233">
        <f t="shared" si="194"/>
        <v>0</v>
      </c>
      <c r="AC407" s="233">
        <f t="shared" si="195"/>
        <v>5.23</v>
      </c>
      <c r="AD407" s="233"/>
      <c r="AE407" s="233"/>
      <c r="AF407" s="233"/>
      <c r="AG407" s="233">
        <f t="shared" si="212"/>
        <v>0</v>
      </c>
      <c r="AH407" s="233"/>
      <c r="AI407" s="233"/>
      <c r="AJ407" s="233"/>
      <c r="AK407" s="233">
        <f t="shared" si="213"/>
        <v>0</v>
      </c>
      <c r="AL407" s="233"/>
      <c r="AM407" s="233"/>
      <c r="AN407" s="233"/>
      <c r="AO407" s="233">
        <f t="shared" si="198"/>
        <v>0</v>
      </c>
      <c r="AP407" s="233"/>
      <c r="AQ407" s="233"/>
      <c r="AR407" s="233"/>
      <c r="AS407" s="339">
        <f t="shared" si="199"/>
        <v>0</v>
      </c>
      <c r="AT407" s="233"/>
      <c r="AU407" s="233"/>
      <c r="AV407" s="233"/>
      <c r="AW407" s="260">
        <f t="shared" si="200"/>
        <v>0</v>
      </c>
      <c r="AX407" s="235" t="s">
        <v>2969</v>
      </c>
      <c r="AY407" s="236" t="s">
        <v>2970</v>
      </c>
      <c r="AZ407" s="236" t="s">
        <v>480</v>
      </c>
      <c r="BA407" s="229" t="s">
        <v>2072</v>
      </c>
      <c r="BB407" s="231">
        <v>1</v>
      </c>
      <c r="BC407" s="231">
        <v>2</v>
      </c>
      <c r="BD407" s="237" t="str">
        <f t="shared" si="201"/>
        <v>Algo Ondulado (Pendientes naturales del terreno entre 6 y 14%)</v>
      </c>
      <c r="BE407" s="231">
        <v>2</v>
      </c>
      <c r="BF407" s="237" t="str">
        <f>VLOOKUP(BE407,'Códigos 2'!$A$1:$B$12,2,FALSE)</f>
        <v xml:space="preserve">Tratamiento superficial múltiple (TSM) </v>
      </c>
      <c r="BG407" s="238">
        <v>2</v>
      </c>
      <c r="BH407" s="239">
        <v>6.1</v>
      </c>
      <c r="BI407" s="231">
        <v>0</v>
      </c>
      <c r="BJ407" s="231" t="str">
        <f t="shared" si="202"/>
        <v>No existe</v>
      </c>
      <c r="BK407" s="240">
        <v>0</v>
      </c>
      <c r="BL407" s="231">
        <v>40</v>
      </c>
      <c r="BM407" s="231"/>
      <c r="BN407" s="231">
        <v>3</v>
      </c>
      <c r="BO407" s="237" t="str">
        <f t="shared" si="203"/>
        <v>Alineamiento algo sinuoso, pero con curvas cerradas que son aparentes y consistentes con las gradientes y las demás características del camino y del terreno que se atraviesa.</v>
      </c>
      <c r="BP407" s="231">
        <v>2</v>
      </c>
      <c r="BQ407" s="237" t="str">
        <f t="shared" si="204"/>
        <v>Pendientes sostenidas entre 5 y 8% sobre una buena parte del tramo, condición que afecta en forma marcada la velocidad de recorrido y, cuando hay bastante tránsito, provoca frecuentes colas de vehículos detrás de los vehículos pesados.</v>
      </c>
      <c r="BR407" s="231">
        <v>1</v>
      </c>
      <c r="BS407" s="231">
        <v>0</v>
      </c>
      <c r="BT407" s="237" t="b">
        <f t="shared" si="211"/>
        <v>0</v>
      </c>
      <c r="BU407" s="231">
        <v>3</v>
      </c>
      <c r="BV407" s="237" t="str">
        <f t="shared" si="206"/>
        <v>El señalamiento es regular en cuanto a cantidad y ubicación, siendo notable la falta de algunas señales de precaución y de guía.</v>
      </c>
      <c r="BW407" s="231">
        <v>3</v>
      </c>
      <c r="BX407" s="237" t="str">
        <f t="shared" si="207"/>
        <v>Parece que algunas alcantarillas o cunetas no tienen capacidad hidráulica suficiente, por la erosión o socavación aparente.</v>
      </c>
      <c r="BY407" s="231">
        <v>3</v>
      </c>
      <c r="BZ407" s="237" t="str">
        <f t="shared" si="208"/>
        <v>Superficie con frecuentes baches o irregularidades .</v>
      </c>
      <c r="CA407" s="231">
        <v>4</v>
      </c>
      <c r="CB407" s="237" t="str">
        <f t="shared" si="209"/>
        <v>Existen huellas o corrugaciones que se derivan por debajo de la superficie de ruedo, pero que son aisladas y de poca extensión.</v>
      </c>
      <c r="CC407" s="231">
        <f t="shared" si="210"/>
        <v>0</v>
      </c>
      <c r="CD407" s="229"/>
      <c r="CE407" s="229"/>
      <c r="CF407" s="270"/>
    </row>
    <row r="408" spans="1:84" ht="69.95" customHeight="1" thickBot="1" x14ac:dyDescent="0.2">
      <c r="A408" s="217"/>
      <c r="B408" s="269">
        <v>20742</v>
      </c>
      <c r="C408" s="231">
        <v>3</v>
      </c>
      <c r="D408" s="231">
        <v>2</v>
      </c>
      <c r="E408" s="232">
        <v>2</v>
      </c>
      <c r="F408" s="231"/>
      <c r="G408" s="231">
        <v>713</v>
      </c>
      <c r="H408" s="230" t="str">
        <f>IF(G408&lt;100,"Primaria",IF(AND(G408&gt;39,G408&lt;300),"Secundaria",IF(AND(G408&gt;299),"Terciaria")))</f>
        <v>Terciaria</v>
      </c>
      <c r="I408" s="230">
        <v>4</v>
      </c>
      <c r="J408" s="229" t="str">
        <f t="shared" si="189"/>
        <v>Red Básica de Accesso</v>
      </c>
      <c r="K408" s="260">
        <f t="shared" si="190"/>
        <v>8.004999999999999</v>
      </c>
      <c r="L408" s="234">
        <f>L407+K408</f>
        <v>13.234999999999999</v>
      </c>
      <c r="M408" s="233"/>
      <c r="N408" s="233"/>
      <c r="O408" s="233"/>
      <c r="P408" s="260">
        <f t="shared" si="191"/>
        <v>0</v>
      </c>
      <c r="Q408" s="233"/>
      <c r="R408" s="233"/>
      <c r="S408" s="233"/>
      <c r="T408" s="260">
        <f t="shared" si="192"/>
        <v>0</v>
      </c>
      <c r="U408" s="233">
        <v>3.2349999999999999</v>
      </c>
      <c r="V408" s="233">
        <v>4.7699999999999996</v>
      </c>
      <c r="W408" s="233"/>
      <c r="X408" s="233">
        <f t="shared" si="193"/>
        <v>8.004999999999999</v>
      </c>
      <c r="Y408" s="233"/>
      <c r="Z408" s="233"/>
      <c r="AA408" s="233"/>
      <c r="AB408" s="233">
        <f t="shared" si="194"/>
        <v>0</v>
      </c>
      <c r="AC408" s="233">
        <f t="shared" si="195"/>
        <v>8.004999999999999</v>
      </c>
      <c r="AD408" s="233"/>
      <c r="AE408" s="233"/>
      <c r="AF408" s="233"/>
      <c r="AG408" s="233">
        <f t="shared" si="212"/>
        <v>0</v>
      </c>
      <c r="AH408" s="233"/>
      <c r="AI408" s="233"/>
      <c r="AJ408" s="233"/>
      <c r="AK408" s="233">
        <f t="shared" si="213"/>
        <v>0</v>
      </c>
      <c r="AL408" s="233"/>
      <c r="AM408" s="233"/>
      <c r="AN408" s="233"/>
      <c r="AO408" s="233">
        <f t="shared" si="198"/>
        <v>0</v>
      </c>
      <c r="AP408" s="233"/>
      <c r="AQ408" s="233"/>
      <c r="AR408" s="233"/>
      <c r="AS408" s="339">
        <f t="shared" si="199"/>
        <v>0</v>
      </c>
      <c r="AT408" s="233"/>
      <c r="AU408" s="233"/>
      <c r="AV408" s="233"/>
      <c r="AW408" s="260">
        <f t="shared" si="200"/>
        <v>0</v>
      </c>
      <c r="AX408" s="235" t="s">
        <v>2971</v>
      </c>
      <c r="AY408" s="236" t="s">
        <v>2970</v>
      </c>
      <c r="AZ408" s="236" t="s">
        <v>480</v>
      </c>
      <c r="BA408" s="229" t="s">
        <v>1518</v>
      </c>
      <c r="BB408" s="231">
        <v>0</v>
      </c>
      <c r="BC408" s="231">
        <v>4</v>
      </c>
      <c r="BD408" s="237" t="str">
        <f t="shared" si="201"/>
        <v>Montañoso (Pendientes naturales del terreno mayores a 25%)</v>
      </c>
      <c r="BE408" s="231">
        <v>2</v>
      </c>
      <c r="BF408" s="237" t="str">
        <f>VLOOKUP(BE408,'Códigos 2'!$A$1:$B$12,2,FALSE)</f>
        <v xml:space="preserve">Tratamiento superficial múltiple (TSM) </v>
      </c>
      <c r="BG408" s="238">
        <v>2</v>
      </c>
      <c r="BH408" s="239">
        <v>5.5</v>
      </c>
      <c r="BI408" s="231">
        <v>0</v>
      </c>
      <c r="BJ408" s="231" t="str">
        <f t="shared" si="202"/>
        <v>No existe</v>
      </c>
      <c r="BK408" s="240">
        <v>0</v>
      </c>
      <c r="BL408" s="231">
        <v>30</v>
      </c>
      <c r="BM408" s="231">
        <v>450</v>
      </c>
      <c r="BN408" s="231">
        <v>2</v>
      </c>
      <c r="BO408" s="237" t="str">
        <f t="shared" si="203"/>
        <v>Curvas cerradas frecuentes y, por lo general, inconsistentes con el terreno y la clase de carretera.</v>
      </c>
      <c r="BP408" s="231">
        <v>1</v>
      </c>
      <c r="BQ408" s="237" t="str">
        <f t="shared" si="204"/>
        <v xml:space="preserve">Pendientes sostenidas en exceso del 7% en casi todo el tramo. </v>
      </c>
      <c r="BR408" s="231">
        <v>1</v>
      </c>
      <c r="BS408" s="231">
        <v>0</v>
      </c>
      <c r="BT408" s="237" t="b">
        <f t="shared" si="211"/>
        <v>0</v>
      </c>
      <c r="BU408" s="231">
        <v>3</v>
      </c>
      <c r="BV408" s="237" t="str">
        <f t="shared" si="206"/>
        <v>El señalamiento es regular en cuanto a cantidad y ubicación, siendo notable la falta de algunas señales de precaución y de guía.</v>
      </c>
      <c r="BW408" s="231">
        <v>4</v>
      </c>
      <c r="BX408" s="237" t="str">
        <f t="shared" si="207"/>
        <v>La mayoría de las alcantarillas y cunetas aparentemente funcionan bien, pero existen indicaciones en algunos sitios de que el agua se estanca.</v>
      </c>
      <c r="BY408" s="231">
        <v>3</v>
      </c>
      <c r="BZ408" s="237" t="str">
        <f t="shared" si="208"/>
        <v>Superficie con frecuentes baches o irregularidades .</v>
      </c>
      <c r="CA408" s="231">
        <v>5</v>
      </c>
      <c r="CB408" s="237" t="str">
        <f t="shared" si="209"/>
        <v>No existen evidencias de fallas en la estructura del pavimento, con la posible excepción de algunas en la superficie de ruedo.</v>
      </c>
      <c r="CC408" s="231">
        <f t="shared" si="210"/>
        <v>1.3148212499999998</v>
      </c>
      <c r="CD408" s="229"/>
      <c r="CE408" s="229"/>
      <c r="CF408" s="270" t="s">
        <v>2972</v>
      </c>
    </row>
    <row r="409" spans="1:84" ht="69.95" customHeight="1" thickBot="1" x14ac:dyDescent="0.2">
      <c r="A409" s="217"/>
      <c r="B409" s="269">
        <v>20743</v>
      </c>
      <c r="C409" s="231">
        <v>3</v>
      </c>
      <c r="D409" s="231">
        <v>2</v>
      </c>
      <c r="E409" s="232">
        <v>2</v>
      </c>
      <c r="F409" s="231"/>
      <c r="G409" s="231">
        <v>713</v>
      </c>
      <c r="H409" s="230" t="str">
        <f>IF(G409&lt;100,"Primaria",IF(AND(G409&gt;39,G409&lt;300),"Secundaria",IF(AND(G409&gt;299),"Terciaria")))</f>
        <v>Terciaria</v>
      </c>
      <c r="I409" s="230">
        <v>4</v>
      </c>
      <c r="J409" s="229" t="str">
        <f t="shared" si="189"/>
        <v>Red Básica de Accesso</v>
      </c>
      <c r="K409" s="260">
        <f t="shared" si="190"/>
        <v>1.4550000000000001</v>
      </c>
      <c r="L409" s="234">
        <f>L408+K409</f>
        <v>14.69</v>
      </c>
      <c r="M409" s="233"/>
      <c r="N409" s="233"/>
      <c r="O409" s="233"/>
      <c r="P409" s="260">
        <f t="shared" si="191"/>
        <v>0</v>
      </c>
      <c r="Q409" s="233"/>
      <c r="R409" s="233"/>
      <c r="S409" s="233"/>
      <c r="T409" s="260">
        <f t="shared" si="192"/>
        <v>0</v>
      </c>
      <c r="U409" s="233"/>
      <c r="V409" s="233"/>
      <c r="W409" s="233"/>
      <c r="X409" s="233">
        <f t="shared" si="193"/>
        <v>0</v>
      </c>
      <c r="Y409" s="233"/>
      <c r="Z409" s="233"/>
      <c r="AA409" s="233"/>
      <c r="AB409" s="233">
        <f t="shared" si="194"/>
        <v>0</v>
      </c>
      <c r="AC409" s="233">
        <f t="shared" si="195"/>
        <v>0</v>
      </c>
      <c r="AD409" s="233"/>
      <c r="AE409" s="233">
        <v>1.4550000000000001</v>
      </c>
      <c r="AF409" s="233"/>
      <c r="AG409" s="233">
        <f t="shared" si="212"/>
        <v>1.4550000000000001</v>
      </c>
      <c r="AH409" s="233"/>
      <c r="AI409" s="233"/>
      <c r="AJ409" s="233"/>
      <c r="AK409" s="233">
        <f t="shared" si="213"/>
        <v>0</v>
      </c>
      <c r="AL409" s="233"/>
      <c r="AM409" s="233"/>
      <c r="AN409" s="233"/>
      <c r="AO409" s="233">
        <f t="shared" si="198"/>
        <v>0</v>
      </c>
      <c r="AP409" s="233"/>
      <c r="AQ409" s="233"/>
      <c r="AR409" s="233"/>
      <c r="AS409" s="339">
        <f t="shared" si="199"/>
        <v>0</v>
      </c>
      <c r="AT409" s="233"/>
      <c r="AU409" s="233"/>
      <c r="AV409" s="233"/>
      <c r="AW409" s="260">
        <f t="shared" si="200"/>
        <v>0</v>
      </c>
      <c r="AX409" s="235" t="s">
        <v>2973</v>
      </c>
      <c r="AY409" s="236" t="s">
        <v>2970</v>
      </c>
      <c r="AZ409" s="236" t="s">
        <v>480</v>
      </c>
      <c r="BA409" s="229" t="s">
        <v>2974</v>
      </c>
      <c r="BB409" s="231">
        <v>1</v>
      </c>
      <c r="BC409" s="231">
        <v>4</v>
      </c>
      <c r="BD409" s="237" t="str">
        <f t="shared" si="201"/>
        <v>Montañoso (Pendientes naturales del terreno mayores a 25%)</v>
      </c>
      <c r="BE409" s="231">
        <v>4</v>
      </c>
      <c r="BF409" s="237" t="str">
        <f>VLOOKUP(BE409,'Códigos 2'!$A$1:$B$12,2,FALSE)</f>
        <v>Lastre o grava</v>
      </c>
      <c r="BG409" s="238">
        <v>1</v>
      </c>
      <c r="BH409" s="239">
        <v>4</v>
      </c>
      <c r="BI409" s="231">
        <v>0</v>
      </c>
      <c r="BJ409" s="231" t="str">
        <f t="shared" si="202"/>
        <v>No existe</v>
      </c>
      <c r="BK409" s="240">
        <v>0</v>
      </c>
      <c r="BL409" s="231">
        <v>10</v>
      </c>
      <c r="BM409" s="231">
        <v>20</v>
      </c>
      <c r="BN409" s="231">
        <v>1</v>
      </c>
      <c r="BO409" s="237" t="str">
        <f t="shared" si="203"/>
        <v>Alineamiento muy sinuoso en todo el tramo, condición que admite solamente una velocidad de circulación muy baja.</v>
      </c>
      <c r="BP409" s="231">
        <v>1</v>
      </c>
      <c r="BQ409" s="237" t="str">
        <f t="shared" si="204"/>
        <v xml:space="preserve">Pendientes sostenidas en exceso del 7% en casi todo el tramo. </v>
      </c>
      <c r="BR409" s="231">
        <v>1</v>
      </c>
      <c r="BS409" s="231">
        <v>0</v>
      </c>
      <c r="BT409" s="237" t="b">
        <f t="shared" si="211"/>
        <v>0</v>
      </c>
      <c r="BU409" s="231">
        <v>2</v>
      </c>
      <c r="BV409" s="237" t="str">
        <f t="shared" si="206"/>
        <v>Existen muy pocas señales</v>
      </c>
      <c r="BW409" s="231">
        <v>3</v>
      </c>
      <c r="BX409" s="237" t="str">
        <f t="shared" si="207"/>
        <v>Parece que algunas alcantarillas o cunetas no tienen capacidad hidráulica suficiente, por la erosión o socavación aparente.</v>
      </c>
      <c r="BY409" s="231">
        <v>2</v>
      </c>
      <c r="BZ409" s="237" t="str">
        <f t="shared" si="208"/>
        <v>Superficie muy irregular o con baches extensos y frecuentes (o material suelto, en caso de superficies no pavimentadas).</v>
      </c>
      <c r="CA409" s="231">
        <v>3</v>
      </c>
      <c r="CB409" s="237" t="str">
        <f t="shared" si="209"/>
        <v>Existen deformaciones u otras fallas de consideración sobre una buena parte de la subsección y, aunque no son extensas todavía, parece que siguen extendiéndose.</v>
      </c>
      <c r="CC409" s="231">
        <f t="shared" si="210"/>
        <v>1.0621500000000001E-2</v>
      </c>
      <c r="CD409" s="229"/>
      <c r="CE409" s="229"/>
      <c r="CF409" s="270"/>
    </row>
    <row r="410" spans="1:84" ht="69.95" customHeight="1" thickBot="1" x14ac:dyDescent="0.2">
      <c r="A410" s="217"/>
      <c r="B410" s="269">
        <v>20750</v>
      </c>
      <c r="C410" s="231">
        <v>3</v>
      </c>
      <c r="D410" s="231">
        <v>2</v>
      </c>
      <c r="E410" s="232">
        <v>6</v>
      </c>
      <c r="F410" s="231">
        <v>3</v>
      </c>
      <c r="G410" s="231">
        <v>703</v>
      </c>
      <c r="H410" s="230" t="b">
        <f>IF(G410&lt;100,"Primaria",IF(AND(G403&gt;39,G403&lt;300),"Secundaria",IF(AND(G403&gt;299),"Terciaria")))</f>
        <v>0</v>
      </c>
      <c r="I410" s="230">
        <v>4</v>
      </c>
      <c r="J410" s="229" t="str">
        <f t="shared" si="189"/>
        <v>Red Básica de Accesso</v>
      </c>
      <c r="K410" s="260">
        <f t="shared" si="190"/>
        <v>6.2949999999999999</v>
      </c>
      <c r="L410" s="234">
        <f>L409+K410</f>
        <v>20.984999999999999</v>
      </c>
      <c r="M410" s="233"/>
      <c r="N410" s="233"/>
      <c r="O410" s="233"/>
      <c r="P410" s="260">
        <f t="shared" si="191"/>
        <v>0</v>
      </c>
      <c r="Q410" s="233">
        <v>3.13</v>
      </c>
      <c r="R410" s="233">
        <v>0.71499999999999997</v>
      </c>
      <c r="S410" s="233">
        <v>2.4500000000000002</v>
      </c>
      <c r="T410" s="260">
        <f t="shared" si="192"/>
        <v>6.2949999999999999</v>
      </c>
      <c r="U410" s="233"/>
      <c r="V410" s="233"/>
      <c r="W410" s="233"/>
      <c r="X410" s="233">
        <f t="shared" si="193"/>
        <v>0</v>
      </c>
      <c r="Y410" s="233"/>
      <c r="Z410" s="233"/>
      <c r="AA410" s="233"/>
      <c r="AB410" s="233">
        <f t="shared" si="194"/>
        <v>0</v>
      </c>
      <c r="AC410" s="233">
        <f t="shared" si="195"/>
        <v>6.2949999999999999</v>
      </c>
      <c r="AD410" s="233"/>
      <c r="AE410" s="233"/>
      <c r="AF410" s="233"/>
      <c r="AG410" s="233">
        <f t="shared" si="212"/>
        <v>0</v>
      </c>
      <c r="AH410" s="233"/>
      <c r="AI410" s="233"/>
      <c r="AJ410" s="233"/>
      <c r="AK410" s="233">
        <f t="shared" si="213"/>
        <v>0</v>
      </c>
      <c r="AL410" s="233"/>
      <c r="AM410" s="233"/>
      <c r="AN410" s="233"/>
      <c r="AO410" s="233">
        <f t="shared" si="198"/>
        <v>0</v>
      </c>
      <c r="AP410" s="233"/>
      <c r="AQ410" s="233"/>
      <c r="AR410" s="233"/>
      <c r="AS410" s="339">
        <f t="shared" si="199"/>
        <v>0</v>
      </c>
      <c r="AT410" s="233"/>
      <c r="AU410" s="233"/>
      <c r="AV410" s="233"/>
      <c r="AW410" s="260">
        <f t="shared" si="200"/>
        <v>0</v>
      </c>
      <c r="AX410" s="235" t="s">
        <v>2914</v>
      </c>
      <c r="AY410" s="244" t="s">
        <v>2376</v>
      </c>
      <c r="AZ410" s="244" t="s">
        <v>487</v>
      </c>
      <c r="BA410" s="252" t="s">
        <v>2440</v>
      </c>
      <c r="BB410" s="231">
        <v>0</v>
      </c>
      <c r="BC410" s="231">
        <v>3</v>
      </c>
      <c r="BD410" s="237" t="str">
        <f t="shared" si="201"/>
        <v>Muy Ondulado (Pendientes naturales del terreno entre 15 y 25%)</v>
      </c>
      <c r="BE410" s="231">
        <v>1</v>
      </c>
      <c r="BF410" s="237" t="str">
        <f>VLOOKUP(BE410,'Códigos 2'!$A$1:$B$12,2,FALSE)</f>
        <v xml:space="preserve"> Carpeta Asfáltica (CA)</v>
      </c>
      <c r="BG410" s="238">
        <v>2</v>
      </c>
      <c r="BH410" s="239">
        <v>5.9</v>
      </c>
      <c r="BI410" s="231">
        <v>0</v>
      </c>
      <c r="BJ410" s="231" t="str">
        <f t="shared" si="202"/>
        <v>No existe</v>
      </c>
      <c r="BK410" s="240">
        <v>0</v>
      </c>
      <c r="BL410" s="231">
        <v>40</v>
      </c>
      <c r="BM410" s="231">
        <v>1925</v>
      </c>
      <c r="BN410" s="231">
        <v>3</v>
      </c>
      <c r="BO410" s="237" t="str">
        <f t="shared" si="203"/>
        <v>Alineamiento algo sinuoso, pero con curvas cerradas que son aparentes y consistentes con las gradientes y las demás características del camino y del terreno que se atraviesa.</v>
      </c>
      <c r="BP410" s="231">
        <v>2</v>
      </c>
      <c r="BQ410" s="237" t="str">
        <f t="shared" si="204"/>
        <v>Pendientes sostenidas entre 5 y 8% sobre una buena parte del tramo, condición que afecta en forma marcada la velocidad de recorrido y, cuando hay bastante tránsito, provoca frecuentes colas de vehículos detrás de los vehículos pesados.</v>
      </c>
      <c r="BR410" s="231">
        <v>1</v>
      </c>
      <c r="BS410" s="231">
        <v>0</v>
      </c>
      <c r="BT410" s="237" t="b">
        <f t="shared" si="211"/>
        <v>0</v>
      </c>
      <c r="BU410" s="231">
        <v>4</v>
      </c>
      <c r="BV410" s="237" t="str">
        <f t="shared" si="206"/>
        <v>El señalamiento es bastante completo, faltando solamente algunas señales de guía para los usuarios que no conocen la ruta.</v>
      </c>
      <c r="BW410" s="231">
        <v>4</v>
      </c>
      <c r="BX410" s="237" t="str">
        <f t="shared" si="207"/>
        <v>La mayoría de las alcantarillas y cunetas aparentemente funcionan bien, pero existen indicaciones en algunos sitios de que el agua se estanca.</v>
      </c>
      <c r="BY410" s="231">
        <v>3</v>
      </c>
      <c r="BZ410" s="237" t="str">
        <f t="shared" si="208"/>
        <v>Superficie con frecuentes baches o irregularidades .</v>
      </c>
      <c r="CA410" s="231">
        <v>5</v>
      </c>
      <c r="CB410" s="237" t="str">
        <f t="shared" si="209"/>
        <v>No existen evidencias de fallas en la estructura del pavimento, con la posible excepción de algunas en la superficie de ruedo.</v>
      </c>
      <c r="CC410" s="231">
        <f t="shared" si="210"/>
        <v>4.4230243749999998</v>
      </c>
      <c r="CD410" s="229" t="s">
        <v>2915</v>
      </c>
      <c r="CE410" s="229" t="s">
        <v>986</v>
      </c>
      <c r="CF410" s="270" t="s">
        <v>2916</v>
      </c>
    </row>
    <row r="411" spans="1:84" ht="69.95" customHeight="1" thickBot="1" x14ac:dyDescent="0.2">
      <c r="A411" s="217"/>
      <c r="B411" s="269">
        <v>20760</v>
      </c>
      <c r="C411" s="231">
        <v>3</v>
      </c>
      <c r="D411" s="231">
        <v>2</v>
      </c>
      <c r="E411" s="232">
        <v>6</v>
      </c>
      <c r="F411" s="231"/>
      <c r="G411" s="231">
        <v>35</v>
      </c>
      <c r="H411" s="230" t="str">
        <f>IF(G411&lt;100,"Primaria",IF(AND(G411&gt;39,G411&lt;300),"Secundaria",IF(AND(G411&gt;299),"Terciaria")))</f>
        <v>Primaria</v>
      </c>
      <c r="I411" s="230">
        <v>0</v>
      </c>
      <c r="J411" s="229" t="b">
        <f t="shared" si="189"/>
        <v>0</v>
      </c>
      <c r="K411" s="260">
        <f t="shared" si="190"/>
        <v>0</v>
      </c>
      <c r="L411" s="234">
        <f>K411</f>
        <v>0</v>
      </c>
      <c r="M411" s="233"/>
      <c r="N411" s="233"/>
      <c r="O411" s="233"/>
      <c r="P411" s="260">
        <f t="shared" si="191"/>
        <v>0</v>
      </c>
      <c r="Q411" s="233"/>
      <c r="R411" s="233"/>
      <c r="S411" s="233"/>
      <c r="T411" s="260">
        <f t="shared" si="192"/>
        <v>0</v>
      </c>
      <c r="U411" s="233"/>
      <c r="V411" s="233"/>
      <c r="W411" s="233"/>
      <c r="X411" s="233">
        <f t="shared" si="193"/>
        <v>0</v>
      </c>
      <c r="Y411" s="233"/>
      <c r="Z411" s="233"/>
      <c r="AA411" s="233"/>
      <c r="AB411" s="233">
        <f t="shared" si="194"/>
        <v>0</v>
      </c>
      <c r="AC411" s="233">
        <f t="shared" si="195"/>
        <v>0</v>
      </c>
      <c r="AD411" s="233"/>
      <c r="AE411" s="233"/>
      <c r="AF411" s="233"/>
      <c r="AG411" s="233">
        <f t="shared" si="212"/>
        <v>0</v>
      </c>
      <c r="AH411" s="233"/>
      <c r="AI411" s="233"/>
      <c r="AJ411" s="233"/>
      <c r="AK411" s="233">
        <f t="shared" si="213"/>
        <v>0</v>
      </c>
      <c r="AL411" s="233"/>
      <c r="AM411" s="233"/>
      <c r="AN411" s="233"/>
      <c r="AO411" s="233">
        <f t="shared" si="198"/>
        <v>0</v>
      </c>
      <c r="AP411" s="233"/>
      <c r="AQ411" s="233"/>
      <c r="AR411" s="233"/>
      <c r="AS411" s="339">
        <f t="shared" si="199"/>
        <v>0</v>
      </c>
      <c r="AT411" s="233"/>
      <c r="AU411" s="233"/>
      <c r="AV411" s="233"/>
      <c r="AW411" s="260">
        <f t="shared" si="200"/>
        <v>0</v>
      </c>
      <c r="AX411" s="235" t="s">
        <v>679</v>
      </c>
      <c r="AY411" s="236" t="s">
        <v>669</v>
      </c>
      <c r="AZ411" s="236" t="s">
        <v>680</v>
      </c>
      <c r="BA411" s="229"/>
      <c r="BB411" s="231"/>
      <c r="BC411" s="231">
        <v>0</v>
      </c>
      <c r="BD411" s="237" t="b">
        <f t="shared" si="201"/>
        <v>0</v>
      </c>
      <c r="BE411" s="231">
        <v>8</v>
      </c>
      <c r="BF411" s="237" t="str">
        <f>VLOOKUP(BE411,'Códigos 2'!$A$1:$B$12,2,FALSE)</f>
        <v xml:space="preserve">Material producto del perfilado de pavimentos asfálticos </v>
      </c>
      <c r="BG411" s="238">
        <v>0</v>
      </c>
      <c r="BH411" s="239">
        <v>0</v>
      </c>
      <c r="BI411" s="231">
        <v>0</v>
      </c>
      <c r="BJ411" s="231" t="str">
        <f t="shared" si="202"/>
        <v>No existe</v>
      </c>
      <c r="BK411" s="240">
        <v>0</v>
      </c>
      <c r="BL411" s="231">
        <v>0</v>
      </c>
      <c r="BM411" s="231"/>
      <c r="BN411" s="231">
        <v>0</v>
      </c>
      <c r="BO411" s="237" t="b">
        <f t="shared" si="203"/>
        <v>0</v>
      </c>
      <c r="BP411" s="231">
        <v>0</v>
      </c>
      <c r="BQ411" s="237" t="b">
        <f t="shared" si="204"/>
        <v>0</v>
      </c>
      <c r="BR411" s="231">
        <v>0</v>
      </c>
      <c r="BS411" s="231">
        <v>0</v>
      </c>
      <c r="BT411" s="237" t="b">
        <f t="shared" si="211"/>
        <v>0</v>
      </c>
      <c r="BU411" s="231">
        <v>0</v>
      </c>
      <c r="BV411" s="237" t="b">
        <f t="shared" si="206"/>
        <v>0</v>
      </c>
      <c r="BW411" s="231">
        <v>0</v>
      </c>
      <c r="BX411" s="237" t="b">
        <f t="shared" si="207"/>
        <v>0</v>
      </c>
      <c r="BY411" s="231">
        <v>0</v>
      </c>
      <c r="BZ411" s="237" t="b">
        <f t="shared" si="208"/>
        <v>0</v>
      </c>
      <c r="CA411" s="231">
        <v>0</v>
      </c>
      <c r="CB411" s="237" t="b">
        <f t="shared" si="209"/>
        <v>0</v>
      </c>
      <c r="CC411" s="231">
        <f t="shared" si="210"/>
        <v>0</v>
      </c>
      <c r="CD411" s="229"/>
      <c r="CE411" s="229"/>
      <c r="CF411" s="270" t="s">
        <v>681</v>
      </c>
    </row>
    <row r="412" spans="1:84" ht="69.95" customHeight="1" thickBot="1" x14ac:dyDescent="0.2">
      <c r="A412" s="217"/>
      <c r="B412" s="269">
        <v>20770</v>
      </c>
      <c r="C412" s="231">
        <v>3</v>
      </c>
      <c r="D412" s="231">
        <v>2</v>
      </c>
      <c r="E412" s="232">
        <v>2</v>
      </c>
      <c r="F412" s="231">
        <v>0</v>
      </c>
      <c r="G412" s="231">
        <v>742</v>
      </c>
      <c r="H412" s="230" t="str">
        <f>IF(G412&lt;100,"Primaria",IF(AND(RVN_0524!G1056&gt;39,RVN_0524!G1056&lt;300),"Secundaria",IF(AND(RVN_0524!G1056&gt;299),"Terciaria")))</f>
        <v>Terciaria</v>
      </c>
      <c r="I412" s="230">
        <v>4</v>
      </c>
      <c r="J412" s="229" t="str">
        <f t="shared" si="189"/>
        <v>Red Básica de Accesso</v>
      </c>
      <c r="K412" s="260">
        <f t="shared" si="190"/>
        <v>10.82</v>
      </c>
      <c r="L412" s="234">
        <f>L411+K412</f>
        <v>10.82</v>
      </c>
      <c r="M412" s="233"/>
      <c r="N412" s="233"/>
      <c r="O412" s="233"/>
      <c r="P412" s="260">
        <f t="shared" si="191"/>
        <v>0</v>
      </c>
      <c r="Q412" s="233">
        <v>0.68500000000000005</v>
      </c>
      <c r="R412" s="233">
        <v>1.57</v>
      </c>
      <c r="S412" s="233"/>
      <c r="T412" s="260">
        <f t="shared" si="192"/>
        <v>2.2549999999999999</v>
      </c>
      <c r="U412" s="233"/>
      <c r="V412" s="233"/>
      <c r="W412" s="233">
        <v>8.5649999999999995</v>
      </c>
      <c r="X412" s="233">
        <f t="shared" si="193"/>
        <v>8.5649999999999995</v>
      </c>
      <c r="Y412" s="233"/>
      <c r="Z412" s="233"/>
      <c r="AA412" s="233"/>
      <c r="AB412" s="233">
        <f t="shared" si="194"/>
        <v>0</v>
      </c>
      <c r="AC412" s="233">
        <f t="shared" si="195"/>
        <v>10.82</v>
      </c>
      <c r="AD412" s="233"/>
      <c r="AE412" s="233"/>
      <c r="AF412" s="233"/>
      <c r="AG412" s="233">
        <f t="shared" si="212"/>
        <v>0</v>
      </c>
      <c r="AH412" s="233"/>
      <c r="AI412" s="233"/>
      <c r="AJ412" s="233"/>
      <c r="AK412" s="233">
        <f t="shared" si="213"/>
        <v>0</v>
      </c>
      <c r="AL412" s="233"/>
      <c r="AM412" s="233"/>
      <c r="AN412" s="233"/>
      <c r="AO412" s="233">
        <f t="shared" si="198"/>
        <v>0</v>
      </c>
      <c r="AP412" s="233"/>
      <c r="AQ412" s="233"/>
      <c r="AR412" s="233"/>
      <c r="AS412" s="339">
        <f t="shared" si="199"/>
        <v>0</v>
      </c>
      <c r="AT412" s="233"/>
      <c r="AU412" s="233"/>
      <c r="AV412" s="233"/>
      <c r="AW412" s="260">
        <f t="shared" si="200"/>
        <v>0</v>
      </c>
      <c r="AX412" s="235" t="s">
        <v>3114</v>
      </c>
      <c r="AY412" s="244" t="s">
        <v>1101</v>
      </c>
      <c r="AZ412" s="244" t="s">
        <v>1057</v>
      </c>
      <c r="BA412" s="236" t="s">
        <v>3115</v>
      </c>
      <c r="BB412" s="231">
        <v>2</v>
      </c>
      <c r="BC412" s="231">
        <v>3</v>
      </c>
      <c r="BD412" s="237" t="str">
        <f t="shared" si="201"/>
        <v>Muy Ondulado (Pendientes naturales del terreno entre 15 y 25%)</v>
      </c>
      <c r="BE412" s="231">
        <v>2</v>
      </c>
      <c r="BF412" s="237" t="str">
        <f>VLOOKUP(BE412,'Códigos 2'!$A$1:$B$12,2,FALSE)</f>
        <v xml:space="preserve">Tratamiento superficial múltiple (TSM) </v>
      </c>
      <c r="BG412" s="238">
        <v>2</v>
      </c>
      <c r="BH412" s="239">
        <v>6.3</v>
      </c>
      <c r="BI412" s="231">
        <v>0</v>
      </c>
      <c r="BJ412" s="231" t="str">
        <f t="shared" si="202"/>
        <v>No existe</v>
      </c>
      <c r="BK412" s="240">
        <v>0</v>
      </c>
      <c r="BL412" s="231">
        <v>40</v>
      </c>
      <c r="BM412" s="231">
        <v>0</v>
      </c>
      <c r="BN412" s="231">
        <v>3</v>
      </c>
      <c r="BO412" s="237" t="str">
        <f t="shared" si="203"/>
        <v>Alineamiento algo sinuoso, pero con curvas cerradas que son aparentes y consistentes con las gradientes y las demás características del camino y del terreno que se atraviesa.</v>
      </c>
      <c r="BP412" s="231">
        <v>1</v>
      </c>
      <c r="BQ412" s="237" t="str">
        <f t="shared" si="204"/>
        <v xml:space="preserve">Pendientes sostenidas en exceso del 7% en casi todo el tramo. </v>
      </c>
      <c r="BR412" s="231">
        <v>1</v>
      </c>
      <c r="BS412" s="231">
        <v>0</v>
      </c>
      <c r="BT412" s="237" t="b">
        <f t="shared" si="211"/>
        <v>0</v>
      </c>
      <c r="BU412" s="231">
        <v>3</v>
      </c>
      <c r="BV412" s="237" t="str">
        <f t="shared" si="206"/>
        <v>El señalamiento es regular en cuanto a cantidad y ubicación, siendo notable la falta de algunas señales de precaución y de guía.</v>
      </c>
      <c r="BW412" s="231">
        <v>4</v>
      </c>
      <c r="BX412" s="237" t="str">
        <f t="shared" si="207"/>
        <v>La mayoría de las alcantarillas y cunetas aparentemente funcionan bien, pero existen indicaciones en algunos sitios de que el agua se estanca.</v>
      </c>
      <c r="BY412" s="231">
        <v>2</v>
      </c>
      <c r="BZ412" s="237" t="str">
        <f t="shared" si="208"/>
        <v>Superficie muy irregular o con baches extensos y frecuentes (o material suelto, en caso de superficies no pavimentadas).</v>
      </c>
      <c r="CA412" s="231">
        <v>4</v>
      </c>
      <c r="CB412" s="237" t="str">
        <f t="shared" si="209"/>
        <v>Existen huellas o corrugaciones que se derivan por debajo de la superficie de ruedo, pero que son aisladas y de poca extensión.</v>
      </c>
      <c r="CC412" s="231">
        <f t="shared" si="210"/>
        <v>0</v>
      </c>
      <c r="CD412" s="229" t="s">
        <v>3116</v>
      </c>
      <c r="CE412" s="229" t="s">
        <v>986</v>
      </c>
      <c r="CF412" s="270" t="s">
        <v>3117</v>
      </c>
    </row>
    <row r="413" spans="1:84" ht="69.95" customHeight="1" thickBot="1" x14ac:dyDescent="0.2">
      <c r="A413" s="217"/>
      <c r="B413" s="269">
        <v>20781</v>
      </c>
      <c r="C413" s="231">
        <v>3</v>
      </c>
      <c r="D413" s="231">
        <v>2</v>
      </c>
      <c r="E413" s="232">
        <v>2</v>
      </c>
      <c r="F413" s="231">
        <v>0</v>
      </c>
      <c r="G413" s="231">
        <v>742</v>
      </c>
      <c r="H413" s="230" t="str">
        <f>IF(G413&lt;100,"Primaria",IF(AND(RVN_0524!G1055&gt;39,RVN_0524!G1055&lt;300),"Secundaria",IF(AND(RVN_0524!G1055&gt;299),"Terciaria")))</f>
        <v>Terciaria</v>
      </c>
      <c r="I413" s="230">
        <v>4</v>
      </c>
      <c r="J413" s="229" t="str">
        <f t="shared" si="189"/>
        <v>Red Básica de Accesso</v>
      </c>
      <c r="K413" s="260">
        <f t="shared" si="190"/>
        <v>5.3849999999999998</v>
      </c>
      <c r="L413" s="234">
        <f>L412+K413</f>
        <v>16.204999999999998</v>
      </c>
      <c r="M413" s="233"/>
      <c r="N413" s="233"/>
      <c r="O413" s="233"/>
      <c r="P413" s="260">
        <f t="shared" si="191"/>
        <v>0</v>
      </c>
      <c r="Q413" s="233"/>
      <c r="R413" s="233"/>
      <c r="S413" s="233"/>
      <c r="T413" s="260">
        <f t="shared" si="192"/>
        <v>0</v>
      </c>
      <c r="U413" s="233"/>
      <c r="V413" s="233"/>
      <c r="W413" s="233"/>
      <c r="X413" s="233">
        <f t="shared" si="193"/>
        <v>0</v>
      </c>
      <c r="Y413" s="233"/>
      <c r="Z413" s="233"/>
      <c r="AA413" s="233"/>
      <c r="AB413" s="233">
        <f t="shared" si="194"/>
        <v>0</v>
      </c>
      <c r="AC413" s="233">
        <f t="shared" si="195"/>
        <v>0</v>
      </c>
      <c r="AD413" s="233">
        <v>5.3849999999999998</v>
      </c>
      <c r="AE413" s="233"/>
      <c r="AF413" s="233"/>
      <c r="AG413" s="233">
        <f t="shared" si="212"/>
        <v>5.3849999999999998</v>
      </c>
      <c r="AH413" s="233"/>
      <c r="AI413" s="233"/>
      <c r="AJ413" s="233"/>
      <c r="AK413" s="233">
        <f t="shared" si="213"/>
        <v>0</v>
      </c>
      <c r="AL413" s="233"/>
      <c r="AM413" s="233"/>
      <c r="AN413" s="233"/>
      <c r="AO413" s="233">
        <f t="shared" si="198"/>
        <v>0</v>
      </c>
      <c r="AP413" s="233"/>
      <c r="AQ413" s="233"/>
      <c r="AR413" s="233"/>
      <c r="AS413" s="339">
        <f t="shared" si="199"/>
        <v>0</v>
      </c>
      <c r="AT413" s="233"/>
      <c r="AU413" s="233"/>
      <c r="AV413" s="233"/>
      <c r="AW413" s="260">
        <f t="shared" si="200"/>
        <v>0</v>
      </c>
      <c r="AX413" s="235" t="s">
        <v>3112</v>
      </c>
      <c r="AY413" s="244" t="s">
        <v>1101</v>
      </c>
      <c r="AZ413" s="244" t="s">
        <v>1057</v>
      </c>
      <c r="BA413" s="236" t="s">
        <v>3113</v>
      </c>
      <c r="BB413" s="231">
        <v>1</v>
      </c>
      <c r="BC413" s="231">
        <v>3</v>
      </c>
      <c r="BD413" s="237" t="str">
        <f t="shared" si="201"/>
        <v>Muy Ondulado (Pendientes naturales del terreno entre 15 y 25%)</v>
      </c>
      <c r="BE413" s="231">
        <v>4</v>
      </c>
      <c r="BF413" s="237" t="str">
        <f>VLOOKUP(BE413,'Códigos 2'!$A$1:$B$12,2,FALSE)</f>
        <v>Lastre o grava</v>
      </c>
      <c r="BG413" s="238">
        <v>2</v>
      </c>
      <c r="BH413" s="239">
        <v>5</v>
      </c>
      <c r="BI413" s="231">
        <v>0</v>
      </c>
      <c r="BJ413" s="231" t="str">
        <f t="shared" si="202"/>
        <v>No existe</v>
      </c>
      <c r="BK413" s="240">
        <v>0</v>
      </c>
      <c r="BL413" s="231">
        <v>35</v>
      </c>
      <c r="BM413" s="231">
        <v>170</v>
      </c>
      <c r="BN413" s="231">
        <v>3</v>
      </c>
      <c r="BO413" s="237" t="str">
        <f t="shared" si="203"/>
        <v>Alineamiento algo sinuoso, pero con curvas cerradas que son aparentes y consistentes con las gradientes y las demás características del camino y del terreno que se atraviesa.</v>
      </c>
      <c r="BP413" s="231">
        <v>2</v>
      </c>
      <c r="BQ413" s="237" t="str">
        <f t="shared" si="204"/>
        <v>Pendientes sostenidas entre 5 y 8% sobre una buena parte del tramo, condición que afecta en forma marcada la velocidad de recorrido y, cuando hay bastante tránsito, provoca frecuentes colas de vehículos detrás de los vehículos pesados.</v>
      </c>
      <c r="BR413" s="231">
        <v>1</v>
      </c>
      <c r="BS413" s="231">
        <v>0</v>
      </c>
      <c r="BT413" s="237" t="b">
        <f t="shared" si="211"/>
        <v>0</v>
      </c>
      <c r="BU413" s="231">
        <v>1</v>
      </c>
      <c r="BV413" s="237" t="str">
        <f t="shared" si="206"/>
        <v>No existen señales o son tan inadecuadas, que no proveen información útil al conductor.</v>
      </c>
      <c r="BW413" s="231">
        <v>4</v>
      </c>
      <c r="BX413" s="237" t="str">
        <f t="shared" si="207"/>
        <v>La mayoría de las alcantarillas y cunetas aparentemente funcionan bien, pero existen indicaciones en algunos sitios de que el agua se estanca.</v>
      </c>
      <c r="BY413" s="231">
        <v>4</v>
      </c>
      <c r="BZ413" s="237" t="str">
        <f t="shared" si="208"/>
        <v>Superficie generalmente lisa, pero con unas pequeñas corrugaciones u otras irregularidades aisladas, o con baches pequeños superficiales.</v>
      </c>
      <c r="CA413" s="231">
        <v>4</v>
      </c>
      <c r="CB413" s="237" t="str">
        <f t="shared" si="209"/>
        <v>Existen huellas o corrugaciones que se derivan por debajo de la superficie de ruedo, pero que son aisladas y de poca extensión.</v>
      </c>
      <c r="CC413" s="231">
        <f t="shared" si="210"/>
        <v>0.33413925</v>
      </c>
      <c r="CD413" s="229"/>
      <c r="CE413" s="229"/>
      <c r="CF413" s="270"/>
    </row>
    <row r="414" spans="1:84" ht="69.95" customHeight="1" thickBot="1" x14ac:dyDescent="0.2">
      <c r="A414" s="217"/>
      <c r="B414" s="269">
        <v>20782</v>
      </c>
      <c r="C414" s="231">
        <v>3</v>
      </c>
      <c r="D414" s="231">
        <v>2</v>
      </c>
      <c r="E414" s="232">
        <v>2</v>
      </c>
      <c r="F414" s="231">
        <v>0</v>
      </c>
      <c r="G414" s="231">
        <v>742</v>
      </c>
      <c r="H414" s="230" t="str">
        <f>IF(G414&lt;100,"Primaria",IF(AND(RVN_0524!G1054&gt;39,RVN_0524!G1054&lt;300),"Secundaria",IF(AND(RVN_0524!G1054&gt;299),"Terciaria")))</f>
        <v>Secundaria</v>
      </c>
      <c r="I414" s="230">
        <v>4</v>
      </c>
      <c r="J414" s="229" t="str">
        <f t="shared" si="189"/>
        <v>Red Básica de Accesso</v>
      </c>
      <c r="K414" s="260">
        <f t="shared" si="190"/>
        <v>6.68</v>
      </c>
      <c r="L414" s="234">
        <f>L413+K414</f>
        <v>22.884999999999998</v>
      </c>
      <c r="M414" s="233"/>
      <c r="N414" s="233"/>
      <c r="O414" s="233"/>
      <c r="P414" s="260">
        <f t="shared" si="191"/>
        <v>0</v>
      </c>
      <c r="Q414" s="233"/>
      <c r="R414" s="233"/>
      <c r="S414" s="233"/>
      <c r="T414" s="260">
        <f t="shared" si="192"/>
        <v>0</v>
      </c>
      <c r="U414" s="233"/>
      <c r="V414" s="233"/>
      <c r="W414" s="233"/>
      <c r="X414" s="233">
        <f t="shared" si="193"/>
        <v>0</v>
      </c>
      <c r="Y414" s="233"/>
      <c r="Z414" s="233"/>
      <c r="AA414" s="233"/>
      <c r="AB414" s="233">
        <f t="shared" si="194"/>
        <v>0</v>
      </c>
      <c r="AC414" s="233">
        <f t="shared" si="195"/>
        <v>0</v>
      </c>
      <c r="AD414" s="233"/>
      <c r="AE414" s="233">
        <v>6.68</v>
      </c>
      <c r="AF414" s="233"/>
      <c r="AG414" s="233">
        <f t="shared" si="212"/>
        <v>6.68</v>
      </c>
      <c r="AH414" s="233"/>
      <c r="AI414" s="233"/>
      <c r="AJ414" s="233"/>
      <c r="AK414" s="233">
        <f t="shared" si="213"/>
        <v>0</v>
      </c>
      <c r="AL414" s="233"/>
      <c r="AM414" s="233"/>
      <c r="AN414" s="233"/>
      <c r="AO414" s="233">
        <f t="shared" si="198"/>
        <v>0</v>
      </c>
      <c r="AP414" s="233"/>
      <c r="AQ414" s="233"/>
      <c r="AR414" s="233"/>
      <c r="AS414" s="339">
        <f t="shared" si="199"/>
        <v>0</v>
      </c>
      <c r="AT414" s="233"/>
      <c r="AU414" s="233"/>
      <c r="AV414" s="233"/>
      <c r="AW414" s="260">
        <f t="shared" si="200"/>
        <v>0</v>
      </c>
      <c r="AX414" s="235" t="s">
        <v>3110</v>
      </c>
      <c r="AY414" s="244" t="s">
        <v>1101</v>
      </c>
      <c r="AZ414" s="244" t="s">
        <v>1057</v>
      </c>
      <c r="BA414" s="236" t="s">
        <v>3111</v>
      </c>
      <c r="BB414" s="231">
        <v>0</v>
      </c>
      <c r="BC414" s="231">
        <v>4</v>
      </c>
      <c r="BD414" s="237" t="str">
        <f t="shared" si="201"/>
        <v>Montañoso (Pendientes naturales del terreno mayores a 25%)</v>
      </c>
      <c r="BE414" s="231">
        <v>4</v>
      </c>
      <c r="BF414" s="237" t="str">
        <f>VLOOKUP(BE414,'Códigos 2'!$A$1:$B$12,2,FALSE)</f>
        <v>Lastre o grava</v>
      </c>
      <c r="BG414" s="238">
        <v>2</v>
      </c>
      <c r="BH414" s="239">
        <v>5.3</v>
      </c>
      <c r="BI414" s="231">
        <v>0</v>
      </c>
      <c r="BJ414" s="231" t="str">
        <f t="shared" si="202"/>
        <v>No existe</v>
      </c>
      <c r="BK414" s="240">
        <v>0</v>
      </c>
      <c r="BL414" s="231">
        <v>25</v>
      </c>
      <c r="BM414" s="231">
        <v>30</v>
      </c>
      <c r="BN414" s="231">
        <v>3</v>
      </c>
      <c r="BO414" s="237" t="str">
        <f t="shared" si="203"/>
        <v>Alineamiento algo sinuoso, pero con curvas cerradas que son aparentes y consistentes con las gradientes y las demás características del camino y del terreno que se atraviesa.</v>
      </c>
      <c r="BP414" s="231">
        <v>1</v>
      </c>
      <c r="BQ414" s="237" t="str">
        <f t="shared" si="204"/>
        <v xml:space="preserve">Pendientes sostenidas en exceso del 7% en casi todo el tramo. </v>
      </c>
      <c r="BR414" s="231">
        <v>1</v>
      </c>
      <c r="BS414" s="231">
        <v>0</v>
      </c>
      <c r="BT414" s="237" t="b">
        <f t="shared" si="211"/>
        <v>0</v>
      </c>
      <c r="BU414" s="231">
        <v>3</v>
      </c>
      <c r="BV414" s="237" t="str">
        <f t="shared" si="206"/>
        <v>El señalamiento es regular en cuanto a cantidad y ubicación, siendo notable la falta de algunas señales de precaución y de guía.</v>
      </c>
      <c r="BW414" s="231">
        <v>4</v>
      </c>
      <c r="BX414" s="237" t="str">
        <f t="shared" si="207"/>
        <v>La mayoría de las alcantarillas y cunetas aparentemente funcionan bien, pero existen indicaciones en algunos sitios de que el agua se estanca.</v>
      </c>
      <c r="BY414" s="231">
        <v>3</v>
      </c>
      <c r="BZ414" s="237" t="str">
        <f t="shared" si="208"/>
        <v>Superficie con frecuentes baches o irregularidades .</v>
      </c>
      <c r="CA414" s="231">
        <v>3</v>
      </c>
      <c r="CB414" s="237" t="str">
        <f t="shared" si="209"/>
        <v>Existen deformaciones u otras fallas de consideración sobre una buena parte de la subsección y, aunque no son extensas todavía, parece que siguen extendiéndose.</v>
      </c>
      <c r="CC414" s="231">
        <f t="shared" si="210"/>
        <v>7.3145999999999989E-2</v>
      </c>
      <c r="CD414" s="229"/>
      <c r="CE414" s="229"/>
      <c r="CF414" s="270"/>
    </row>
    <row r="415" spans="1:84" ht="69.95" customHeight="1" thickBot="1" x14ac:dyDescent="0.2">
      <c r="A415" s="217"/>
      <c r="B415" s="269">
        <v>20791</v>
      </c>
      <c r="C415" s="231">
        <v>3</v>
      </c>
      <c r="D415" s="231">
        <v>2</v>
      </c>
      <c r="E415" s="232">
        <v>2</v>
      </c>
      <c r="F415" s="231">
        <v>0</v>
      </c>
      <c r="G415" s="231">
        <v>742</v>
      </c>
      <c r="H415" s="230" t="str">
        <f>IF(G415&lt;100,"Primaria",IF(AND(RVN_0524!G1052&gt;39,RVN_0524!G1052&lt;300),"Secundaria",IF(AND(RVN_0524!G1052&gt;299),"Terciaria")))</f>
        <v>Secundaria</v>
      </c>
      <c r="I415" s="230">
        <v>4</v>
      </c>
      <c r="J415" s="229" t="str">
        <f t="shared" si="189"/>
        <v>Red Básica de Accesso</v>
      </c>
      <c r="K415" s="260">
        <f t="shared" si="190"/>
        <v>4.1349999999999998</v>
      </c>
      <c r="L415" s="234">
        <f>L414+K415</f>
        <v>27.019999999999996</v>
      </c>
      <c r="M415" s="233"/>
      <c r="N415" s="233"/>
      <c r="O415" s="233"/>
      <c r="P415" s="260">
        <f t="shared" si="191"/>
        <v>0</v>
      </c>
      <c r="Q415" s="233"/>
      <c r="R415" s="233"/>
      <c r="S415" s="233"/>
      <c r="T415" s="260">
        <f t="shared" si="192"/>
        <v>0</v>
      </c>
      <c r="U415" s="233"/>
      <c r="V415" s="233"/>
      <c r="W415" s="233"/>
      <c r="X415" s="233">
        <f t="shared" si="193"/>
        <v>0</v>
      </c>
      <c r="Y415" s="233"/>
      <c r="Z415" s="233"/>
      <c r="AA415" s="233"/>
      <c r="AB415" s="233">
        <f t="shared" si="194"/>
        <v>0</v>
      </c>
      <c r="AC415" s="233">
        <f t="shared" si="195"/>
        <v>0</v>
      </c>
      <c r="AD415" s="233"/>
      <c r="AE415" s="233">
        <v>4.1349999999999998</v>
      </c>
      <c r="AF415" s="233"/>
      <c r="AG415" s="233">
        <f t="shared" si="212"/>
        <v>4.1349999999999998</v>
      </c>
      <c r="AH415" s="233"/>
      <c r="AI415" s="233"/>
      <c r="AJ415" s="233"/>
      <c r="AK415" s="233">
        <f t="shared" si="213"/>
        <v>0</v>
      </c>
      <c r="AL415" s="233"/>
      <c r="AM415" s="233"/>
      <c r="AN415" s="233"/>
      <c r="AO415" s="233">
        <f t="shared" si="198"/>
        <v>0</v>
      </c>
      <c r="AP415" s="233"/>
      <c r="AQ415" s="233"/>
      <c r="AR415" s="233"/>
      <c r="AS415" s="339">
        <f t="shared" si="199"/>
        <v>0</v>
      </c>
      <c r="AT415" s="233"/>
      <c r="AU415" s="233"/>
      <c r="AV415" s="233"/>
      <c r="AW415" s="260">
        <f t="shared" si="200"/>
        <v>0</v>
      </c>
      <c r="AX415" s="235" t="s">
        <v>3107</v>
      </c>
      <c r="AY415" s="244" t="s">
        <v>1101</v>
      </c>
      <c r="AZ415" s="244" t="s">
        <v>1057</v>
      </c>
      <c r="BA415" s="236" t="s">
        <v>3108</v>
      </c>
      <c r="BB415" s="231">
        <v>1</v>
      </c>
      <c r="BC415" s="231">
        <v>4</v>
      </c>
      <c r="BD415" s="237" t="str">
        <f t="shared" si="201"/>
        <v>Montañoso (Pendientes naturales del terreno mayores a 25%)</v>
      </c>
      <c r="BE415" s="231">
        <v>4</v>
      </c>
      <c r="BF415" s="237" t="str">
        <f>VLOOKUP(BE415,'Códigos 2'!$A$1:$B$12,2,FALSE)</f>
        <v>Lastre o grava</v>
      </c>
      <c r="BG415" s="238">
        <v>1</v>
      </c>
      <c r="BH415" s="239">
        <v>3</v>
      </c>
      <c r="BI415" s="231">
        <v>0</v>
      </c>
      <c r="BJ415" s="231" t="str">
        <f t="shared" si="202"/>
        <v>No existe</v>
      </c>
      <c r="BK415" s="240">
        <v>0</v>
      </c>
      <c r="BL415" s="231">
        <v>25</v>
      </c>
      <c r="BM415" s="231">
        <v>10</v>
      </c>
      <c r="BN415" s="231">
        <v>2</v>
      </c>
      <c r="BO415" s="237" t="str">
        <f t="shared" si="203"/>
        <v>Curvas cerradas frecuentes y, por lo general, inconsistentes con el terreno y la clase de carretera.</v>
      </c>
      <c r="BP415" s="231">
        <v>1</v>
      </c>
      <c r="BQ415" s="237" t="str">
        <f t="shared" si="204"/>
        <v xml:space="preserve">Pendientes sostenidas en exceso del 7% en casi todo el tramo. </v>
      </c>
      <c r="BR415" s="231">
        <v>1</v>
      </c>
      <c r="BS415" s="231">
        <v>0</v>
      </c>
      <c r="BT415" s="237" t="b">
        <f t="shared" si="211"/>
        <v>0</v>
      </c>
      <c r="BU415" s="231">
        <v>1</v>
      </c>
      <c r="BV415" s="237" t="str">
        <f t="shared" si="206"/>
        <v>No existen señales o son tan inadecuadas, que no proveen información útil al conductor.</v>
      </c>
      <c r="BW415" s="231">
        <v>3</v>
      </c>
      <c r="BX415" s="237" t="str">
        <f t="shared" si="207"/>
        <v>Parece que algunas alcantarillas o cunetas no tienen capacidad hidráulica suficiente, por la erosión o socavación aparente.</v>
      </c>
      <c r="BY415" s="231">
        <v>3</v>
      </c>
      <c r="BZ415" s="237" t="str">
        <f t="shared" si="208"/>
        <v>Superficie con frecuentes baches o irregularidades .</v>
      </c>
      <c r="CA415" s="231">
        <v>3</v>
      </c>
      <c r="CB415" s="237" t="str">
        <f t="shared" si="209"/>
        <v>Existen deformaciones u otras fallas de consideración sobre una buena parte de la subsección y, aunque no son extensas todavía, parece que siguen extendiéndose.</v>
      </c>
      <c r="CC415" s="231">
        <f t="shared" si="210"/>
        <v>1.5092749999999999E-2</v>
      </c>
      <c r="CD415" s="229"/>
      <c r="CE415" s="229"/>
      <c r="CF415" s="270"/>
    </row>
    <row r="416" spans="1:84" ht="69.95" customHeight="1" thickBot="1" x14ac:dyDescent="0.2">
      <c r="A416" s="217"/>
      <c r="B416" s="269">
        <v>20792</v>
      </c>
      <c r="C416" s="231">
        <v>3</v>
      </c>
      <c r="D416" s="231">
        <v>2</v>
      </c>
      <c r="E416" s="232">
        <v>2</v>
      </c>
      <c r="F416" s="231">
        <v>0</v>
      </c>
      <c r="G416" s="231">
        <v>742</v>
      </c>
      <c r="H416" s="230" t="str">
        <f>IF(G416&lt;100,"Primaria",IF(AND(RVN_0524!G1053&gt;39,RVN_0524!G1053&lt;300),"Secundaria",IF(AND(RVN_0524!G1053&gt;299),"Terciaria")))</f>
        <v>Secundaria</v>
      </c>
      <c r="I416" s="230">
        <v>4</v>
      </c>
      <c r="J416" s="229" t="str">
        <f t="shared" si="189"/>
        <v>Red Básica de Accesso</v>
      </c>
      <c r="K416" s="260">
        <f t="shared" si="190"/>
        <v>5.13</v>
      </c>
      <c r="L416" s="234">
        <f>L415+K416</f>
        <v>32.15</v>
      </c>
      <c r="M416" s="233"/>
      <c r="N416" s="233"/>
      <c r="O416" s="233"/>
      <c r="P416" s="260">
        <f t="shared" si="191"/>
        <v>0</v>
      </c>
      <c r="Q416" s="233"/>
      <c r="R416" s="233"/>
      <c r="S416" s="233"/>
      <c r="T416" s="260">
        <f t="shared" si="192"/>
        <v>0</v>
      </c>
      <c r="U416" s="233"/>
      <c r="V416" s="233"/>
      <c r="W416" s="233"/>
      <c r="X416" s="233">
        <f t="shared" si="193"/>
        <v>0</v>
      </c>
      <c r="Y416" s="233"/>
      <c r="Z416" s="233"/>
      <c r="AA416" s="233"/>
      <c r="AB416" s="233">
        <f t="shared" si="194"/>
        <v>0</v>
      </c>
      <c r="AC416" s="233">
        <f t="shared" si="195"/>
        <v>0</v>
      </c>
      <c r="AD416" s="233"/>
      <c r="AE416" s="233">
        <v>5.13</v>
      </c>
      <c r="AF416" s="233"/>
      <c r="AG416" s="233">
        <f t="shared" si="212"/>
        <v>5.13</v>
      </c>
      <c r="AH416" s="233"/>
      <c r="AI416" s="233"/>
      <c r="AJ416" s="233"/>
      <c r="AK416" s="233">
        <f t="shared" si="213"/>
        <v>0</v>
      </c>
      <c r="AL416" s="233"/>
      <c r="AM416" s="233"/>
      <c r="AN416" s="233"/>
      <c r="AO416" s="233">
        <f t="shared" si="198"/>
        <v>0</v>
      </c>
      <c r="AP416" s="233"/>
      <c r="AQ416" s="233"/>
      <c r="AR416" s="233"/>
      <c r="AS416" s="339">
        <f t="shared" si="199"/>
        <v>0</v>
      </c>
      <c r="AT416" s="233"/>
      <c r="AU416" s="233"/>
      <c r="AV416" s="233"/>
      <c r="AW416" s="260">
        <f t="shared" si="200"/>
        <v>0</v>
      </c>
      <c r="AX416" s="235" t="s">
        <v>3109</v>
      </c>
      <c r="AY416" s="244" t="s">
        <v>1101</v>
      </c>
      <c r="AZ416" s="244" t="s">
        <v>1057</v>
      </c>
      <c r="BA416" s="236" t="s">
        <v>1097</v>
      </c>
      <c r="BB416" s="231">
        <v>1</v>
      </c>
      <c r="BC416" s="231">
        <v>4</v>
      </c>
      <c r="BD416" s="237" t="str">
        <f t="shared" si="201"/>
        <v>Montañoso (Pendientes naturales del terreno mayores a 25%)</v>
      </c>
      <c r="BE416" s="231">
        <v>4</v>
      </c>
      <c r="BF416" s="237" t="str">
        <f>VLOOKUP(BE416,'Códigos 2'!$A$1:$B$12,2,FALSE)</f>
        <v>Lastre o grava</v>
      </c>
      <c r="BG416" s="238">
        <v>1</v>
      </c>
      <c r="BH416" s="239">
        <v>4.5</v>
      </c>
      <c r="BI416" s="231">
        <v>0</v>
      </c>
      <c r="BJ416" s="231" t="str">
        <f t="shared" si="202"/>
        <v>No existe</v>
      </c>
      <c r="BK416" s="240">
        <v>0</v>
      </c>
      <c r="BL416" s="231">
        <v>30</v>
      </c>
      <c r="BM416" s="231">
        <v>238</v>
      </c>
      <c r="BN416" s="231">
        <v>2</v>
      </c>
      <c r="BO416" s="237" t="str">
        <f t="shared" si="203"/>
        <v>Curvas cerradas frecuentes y, por lo general, inconsistentes con el terreno y la clase de carretera.</v>
      </c>
      <c r="BP416" s="231">
        <v>1</v>
      </c>
      <c r="BQ416" s="237" t="str">
        <f t="shared" si="204"/>
        <v xml:space="preserve">Pendientes sostenidas en exceso del 7% en casi todo el tramo. </v>
      </c>
      <c r="BR416" s="231">
        <v>1</v>
      </c>
      <c r="BS416" s="231">
        <v>0</v>
      </c>
      <c r="BT416" s="237" t="b">
        <f t="shared" si="211"/>
        <v>0</v>
      </c>
      <c r="BU416" s="231">
        <v>1</v>
      </c>
      <c r="BV416" s="237" t="str">
        <f t="shared" si="206"/>
        <v>No existen señales o son tan inadecuadas, que no proveen información útil al conductor.</v>
      </c>
      <c r="BW416" s="231">
        <v>3</v>
      </c>
      <c r="BX416" s="237" t="str">
        <f t="shared" si="207"/>
        <v>Parece que algunas alcantarillas o cunetas no tienen capacidad hidráulica suficiente, por la erosión o socavación aparente.</v>
      </c>
      <c r="BY416" s="231">
        <v>3</v>
      </c>
      <c r="BZ416" s="237" t="str">
        <f t="shared" si="208"/>
        <v>Superficie con frecuentes baches o irregularidades .</v>
      </c>
      <c r="CA416" s="231">
        <v>3</v>
      </c>
      <c r="CB416" s="237" t="str">
        <f t="shared" si="209"/>
        <v>Existen deformaciones u otras fallas de consideración sobre una buena parte de la subsección y, aunque no son extensas todavía, parece que siguen extendiéndose.</v>
      </c>
      <c r="CC416" s="231">
        <f t="shared" si="210"/>
        <v>0.44564310000000001</v>
      </c>
      <c r="CD416" s="229"/>
      <c r="CE416" s="229"/>
      <c r="CF416" s="270"/>
    </row>
    <row r="417" spans="1:84" ht="69.95" customHeight="1" thickBot="1" x14ac:dyDescent="0.2">
      <c r="A417" s="217"/>
      <c r="B417" s="269">
        <v>20800</v>
      </c>
      <c r="C417" s="231">
        <v>3</v>
      </c>
      <c r="D417" s="231">
        <v>2</v>
      </c>
      <c r="E417" s="232">
        <v>6</v>
      </c>
      <c r="F417" s="231">
        <v>1</v>
      </c>
      <c r="G417" s="231">
        <v>148</v>
      </c>
      <c r="H417" s="230" t="str">
        <f>IF(G417&lt;100,"Primaria",IF(AND(G417&gt;39,G417&lt;300),"Secundaria",IF(AND(G417&gt;299),"Terciaria")))</f>
        <v>Secundaria</v>
      </c>
      <c r="I417" s="230">
        <v>4</v>
      </c>
      <c r="J417" s="229" t="str">
        <f t="shared" si="189"/>
        <v>Red Básica de Accesso</v>
      </c>
      <c r="K417" s="260">
        <f t="shared" si="190"/>
        <v>6.7749999999999995</v>
      </c>
      <c r="L417" s="234">
        <f>K417</f>
        <v>6.7749999999999995</v>
      </c>
      <c r="M417" s="233"/>
      <c r="N417" s="233"/>
      <c r="O417" s="233"/>
      <c r="P417" s="260">
        <f t="shared" si="191"/>
        <v>0</v>
      </c>
      <c r="Q417" s="233"/>
      <c r="R417" s="233">
        <v>3.46</v>
      </c>
      <c r="S417" s="233">
        <v>1.9</v>
      </c>
      <c r="T417" s="260">
        <f t="shared" si="192"/>
        <v>5.3599999999999994</v>
      </c>
      <c r="U417" s="233"/>
      <c r="V417" s="233"/>
      <c r="W417" s="233">
        <v>1.415</v>
      </c>
      <c r="X417" s="233">
        <f t="shared" si="193"/>
        <v>1.415</v>
      </c>
      <c r="Y417" s="233"/>
      <c r="Z417" s="233"/>
      <c r="AA417" s="233"/>
      <c r="AB417" s="233">
        <f t="shared" si="194"/>
        <v>0</v>
      </c>
      <c r="AC417" s="233">
        <f t="shared" si="195"/>
        <v>6.7749999999999995</v>
      </c>
      <c r="AD417" s="233"/>
      <c r="AE417" s="233"/>
      <c r="AF417" s="233"/>
      <c r="AG417" s="233">
        <f t="shared" si="212"/>
        <v>0</v>
      </c>
      <c r="AH417" s="233"/>
      <c r="AI417" s="233"/>
      <c r="AJ417" s="233"/>
      <c r="AK417" s="233">
        <f t="shared" si="213"/>
        <v>0</v>
      </c>
      <c r="AL417" s="233"/>
      <c r="AM417" s="233"/>
      <c r="AN417" s="233"/>
      <c r="AO417" s="233">
        <f t="shared" si="198"/>
        <v>0</v>
      </c>
      <c r="AP417" s="233"/>
      <c r="AQ417" s="233"/>
      <c r="AR417" s="233"/>
      <c r="AS417" s="339">
        <f t="shared" si="199"/>
        <v>0</v>
      </c>
      <c r="AT417" s="233"/>
      <c r="AU417" s="233"/>
      <c r="AV417" s="233"/>
      <c r="AW417" s="260">
        <f t="shared" si="200"/>
        <v>0</v>
      </c>
      <c r="AX417" s="235" t="s">
        <v>1404</v>
      </c>
      <c r="AY417" s="236" t="s">
        <v>111</v>
      </c>
      <c r="AZ417" s="236" t="s">
        <v>1211</v>
      </c>
      <c r="BA417" s="236" t="s">
        <v>1405</v>
      </c>
      <c r="BB417" s="231">
        <v>1</v>
      </c>
      <c r="BC417" s="231">
        <v>3</v>
      </c>
      <c r="BD417" s="237" t="str">
        <f t="shared" si="201"/>
        <v>Muy Ondulado (Pendientes naturales del terreno entre 15 y 25%)</v>
      </c>
      <c r="BE417" s="231">
        <v>1</v>
      </c>
      <c r="BF417" s="237" t="str">
        <f>VLOOKUP(BE417,'Códigos 2'!$A$1:$B$12,2,FALSE)</f>
        <v xml:space="preserve"> Carpeta Asfáltica (CA)</v>
      </c>
      <c r="BG417" s="238">
        <v>2</v>
      </c>
      <c r="BH417" s="239">
        <v>5</v>
      </c>
      <c r="BI417" s="231">
        <v>0</v>
      </c>
      <c r="BJ417" s="231" t="str">
        <f t="shared" si="202"/>
        <v>No existe</v>
      </c>
      <c r="BK417" s="240">
        <v>0</v>
      </c>
      <c r="BL417" s="231">
        <v>40</v>
      </c>
      <c r="BM417" s="231">
        <v>2703</v>
      </c>
      <c r="BN417" s="231">
        <v>2</v>
      </c>
      <c r="BO417" s="237" t="str">
        <f t="shared" si="203"/>
        <v>Curvas cerradas frecuentes y, por lo general, inconsistentes con el terreno y la clase de carretera.</v>
      </c>
      <c r="BP417" s="231">
        <v>2</v>
      </c>
      <c r="BQ417" s="237" t="str">
        <f t="shared" si="204"/>
        <v>Pendientes sostenidas entre 5 y 8% sobre una buena parte del tramo, condición que afecta en forma marcada la velocidad de recorrido y, cuando hay bastante tránsito, provoca frecuentes colas de vehículos detrás de los vehículos pesados.</v>
      </c>
      <c r="BR417" s="231">
        <v>1</v>
      </c>
      <c r="BS417" s="231">
        <v>0</v>
      </c>
      <c r="BT417" s="237" t="b">
        <f t="shared" si="211"/>
        <v>0</v>
      </c>
      <c r="BU417" s="231">
        <v>5</v>
      </c>
      <c r="BV417" s="237" t="str">
        <f t="shared" si="206"/>
        <v xml:space="preserve">Las señales son completamente adecuadas en número y ubicación, </v>
      </c>
      <c r="BW417" s="231">
        <v>3</v>
      </c>
      <c r="BX417" s="237" t="str">
        <f t="shared" si="207"/>
        <v>Parece que algunas alcantarillas o cunetas no tienen capacidad hidráulica suficiente, por la erosión o socavación aparente.</v>
      </c>
      <c r="BY417" s="231">
        <v>4</v>
      </c>
      <c r="BZ417" s="237" t="str">
        <f t="shared" si="208"/>
        <v>Superficie generalmente lisa, pero con unas pequeñas corrugaciones u otras irregularidades aisladas, o con baches pequeños superficiales.</v>
      </c>
      <c r="CA417" s="231">
        <v>4</v>
      </c>
      <c r="CB417" s="237" t="str">
        <f t="shared" si="209"/>
        <v>Existen huellas o corrugaciones que se derivan por debajo de la superficie de ruedo, pero que son aisladas y de poca extensión.</v>
      </c>
      <c r="CC417" s="231">
        <f t="shared" si="210"/>
        <v>6.6841811249999994</v>
      </c>
      <c r="CD417" s="229" t="s">
        <v>1406</v>
      </c>
      <c r="CE417" s="229" t="s">
        <v>986</v>
      </c>
      <c r="CF417" s="270" t="s">
        <v>1407</v>
      </c>
    </row>
    <row r="418" spans="1:84" ht="69.95" customHeight="1" thickBot="1" x14ac:dyDescent="0.2">
      <c r="A418" s="217"/>
      <c r="B418" s="269">
        <v>20811</v>
      </c>
      <c r="C418" s="231">
        <v>3</v>
      </c>
      <c r="D418" s="231">
        <v>2</v>
      </c>
      <c r="E418" s="232">
        <v>7</v>
      </c>
      <c r="F418" s="231">
        <v>7</v>
      </c>
      <c r="G418" s="231">
        <v>135</v>
      </c>
      <c r="H418" s="230" t="str">
        <f>IF(G418&lt;100,"Primaria",IF(AND(G418&gt;39,G418&lt;300),"Secundaria",IF(AND(G418&gt;299),"Terciaria")))</f>
        <v>Secundaria</v>
      </c>
      <c r="I418" s="230">
        <v>4</v>
      </c>
      <c r="J418" s="229" t="str">
        <f t="shared" si="189"/>
        <v>Red Básica de Accesso</v>
      </c>
      <c r="K418" s="260">
        <f t="shared" si="190"/>
        <v>1.7</v>
      </c>
      <c r="L418" s="234">
        <f>L417+K418</f>
        <v>8.4749999999999996</v>
      </c>
      <c r="M418" s="233"/>
      <c r="N418" s="233"/>
      <c r="O418" s="233"/>
      <c r="P418" s="260">
        <f t="shared" si="191"/>
        <v>0</v>
      </c>
      <c r="Q418" s="367">
        <v>1.7</v>
      </c>
      <c r="R418" s="233"/>
      <c r="S418" s="233"/>
      <c r="T418" s="260">
        <f t="shared" si="192"/>
        <v>1.7</v>
      </c>
      <c r="U418" s="233"/>
      <c r="V418" s="233"/>
      <c r="W418" s="233"/>
      <c r="X418" s="233">
        <f t="shared" si="193"/>
        <v>0</v>
      </c>
      <c r="Y418" s="233"/>
      <c r="Z418" s="233"/>
      <c r="AA418" s="233"/>
      <c r="AB418" s="233">
        <f t="shared" si="194"/>
        <v>0</v>
      </c>
      <c r="AC418" s="233">
        <f t="shared" si="195"/>
        <v>1.7</v>
      </c>
      <c r="AD418" s="233"/>
      <c r="AE418" s="233"/>
      <c r="AF418" s="233"/>
      <c r="AG418" s="233">
        <f t="shared" si="212"/>
        <v>0</v>
      </c>
      <c r="AH418" s="233"/>
      <c r="AI418" s="233"/>
      <c r="AJ418" s="233"/>
      <c r="AK418" s="233">
        <f t="shared" si="213"/>
        <v>0</v>
      </c>
      <c r="AL418" s="233"/>
      <c r="AM418" s="233"/>
      <c r="AN418" s="233"/>
      <c r="AO418" s="233">
        <f t="shared" si="198"/>
        <v>0</v>
      </c>
      <c r="AP418" s="233"/>
      <c r="AQ418" s="233"/>
      <c r="AR418" s="233"/>
      <c r="AS418" s="339">
        <f t="shared" si="199"/>
        <v>0</v>
      </c>
      <c r="AT418" s="233"/>
      <c r="AU418" s="233"/>
      <c r="AV418" s="233"/>
      <c r="AW418" s="260">
        <f t="shared" si="200"/>
        <v>0</v>
      </c>
      <c r="AX418" s="235" t="s">
        <v>1177</v>
      </c>
      <c r="AY418" s="236" t="s">
        <v>480</v>
      </c>
      <c r="AZ418" s="236" t="s">
        <v>1170</v>
      </c>
      <c r="BA418" s="229" t="s">
        <v>1178</v>
      </c>
      <c r="BB418" s="231">
        <v>1</v>
      </c>
      <c r="BC418" s="231">
        <v>3</v>
      </c>
      <c r="BD418" s="237" t="str">
        <f t="shared" si="201"/>
        <v>Muy Ondulado (Pendientes naturales del terreno entre 15 y 25%)</v>
      </c>
      <c r="BE418" s="231">
        <v>1</v>
      </c>
      <c r="BF418" s="237" t="str">
        <f>VLOOKUP(BE418,'Códigos 2'!$A$1:$B$12,2,FALSE)</f>
        <v xml:space="preserve"> Carpeta Asfáltica (CA)</v>
      </c>
      <c r="BG418" s="238">
        <v>2</v>
      </c>
      <c r="BH418" s="239">
        <v>6</v>
      </c>
      <c r="BI418" s="231">
        <v>0</v>
      </c>
      <c r="BJ418" s="231" t="str">
        <f t="shared" si="202"/>
        <v>No existe</v>
      </c>
      <c r="BK418" s="240">
        <v>0</v>
      </c>
      <c r="BL418" s="231">
        <v>45</v>
      </c>
      <c r="BM418" s="231"/>
      <c r="BN418" s="231">
        <v>3</v>
      </c>
      <c r="BO418" s="237" t="str">
        <f t="shared" si="203"/>
        <v>Alineamiento algo sinuoso, pero con curvas cerradas que son aparentes y consistentes con las gradientes y las demás características del camino y del terreno que se atraviesa.</v>
      </c>
      <c r="BP418" s="231">
        <v>2</v>
      </c>
      <c r="BQ418" s="237" t="str">
        <f t="shared" si="204"/>
        <v>Pendientes sostenidas entre 5 y 8% sobre una buena parte del tramo, condición que afecta en forma marcada la velocidad de recorrido y, cuando hay bastante tránsito, provoca frecuentes colas de vehículos detrás de los vehículos pesados.</v>
      </c>
      <c r="BR418" s="231">
        <v>1</v>
      </c>
      <c r="BS418" s="231">
        <v>3</v>
      </c>
      <c r="BT418" s="237" t="str">
        <f t="shared" si="211"/>
        <v>Superficie erosionada o con baches profundos sobre una buena parte de la subsección, de manera que se inhibe el uso de los espaldones en la debida forma en esa parte.</v>
      </c>
      <c r="BU418" s="231">
        <v>4</v>
      </c>
      <c r="BV418" s="237" t="str">
        <f t="shared" si="206"/>
        <v>El señalamiento es bastante completo, faltando solamente algunas señales de guía para los usuarios que no conocen la ruta.</v>
      </c>
      <c r="BW418" s="231">
        <v>4</v>
      </c>
      <c r="BX418" s="237" t="str">
        <f t="shared" si="207"/>
        <v>La mayoría de las alcantarillas y cunetas aparentemente funcionan bien, pero existen indicaciones en algunos sitios de que el agua se estanca.</v>
      </c>
      <c r="BY418" s="231">
        <v>5</v>
      </c>
      <c r="BZ418" s="237" t="str">
        <f t="shared" si="208"/>
        <v>Superficie lisa, sin baches ni irregularidades notables.</v>
      </c>
      <c r="CA418" s="231">
        <v>5</v>
      </c>
      <c r="CB418" s="237" t="str">
        <f t="shared" si="209"/>
        <v>No existen evidencias de fallas en la estructura del pavimento, con la posible excepción de algunas en la superficie de ruedo.</v>
      </c>
      <c r="CC418" s="231">
        <f t="shared" si="210"/>
        <v>0</v>
      </c>
      <c r="CD418" s="229"/>
      <c r="CE418" s="229"/>
      <c r="CF418" s="270"/>
    </row>
    <row r="419" spans="1:84" ht="69.95" customHeight="1" thickBot="1" x14ac:dyDescent="0.2">
      <c r="A419" s="217"/>
      <c r="B419" s="269">
        <v>20812</v>
      </c>
      <c r="C419" s="231">
        <v>3</v>
      </c>
      <c r="D419" s="231">
        <v>2</v>
      </c>
      <c r="E419" s="232">
        <v>7</v>
      </c>
      <c r="F419" s="231">
        <v>7</v>
      </c>
      <c r="G419" s="231">
        <v>135</v>
      </c>
      <c r="H419" s="230" t="str">
        <f>IF(G419&lt;100,"Primaria",IF(AND(G419&gt;39,G419&lt;300),"Secundaria",IF(AND(G419&gt;299),"Terciaria")))</f>
        <v>Secundaria</v>
      </c>
      <c r="I419" s="230">
        <v>2</v>
      </c>
      <c r="J419" s="229" t="str">
        <f t="shared" si="189"/>
        <v>Distribuidores Regionales</v>
      </c>
      <c r="K419" s="260">
        <f t="shared" si="190"/>
        <v>1.41</v>
      </c>
      <c r="L419" s="234">
        <f>L418+K419</f>
        <v>9.8849999999999998</v>
      </c>
      <c r="M419" s="233"/>
      <c r="N419" s="233"/>
      <c r="O419" s="233"/>
      <c r="P419" s="260">
        <f t="shared" si="191"/>
        <v>0</v>
      </c>
      <c r="Q419" s="233">
        <v>1.41</v>
      </c>
      <c r="R419" s="233"/>
      <c r="S419" s="233"/>
      <c r="T419" s="260">
        <f t="shared" si="192"/>
        <v>1.41</v>
      </c>
      <c r="U419" s="233"/>
      <c r="V419" s="233"/>
      <c r="W419" s="233"/>
      <c r="X419" s="233">
        <f t="shared" si="193"/>
        <v>0</v>
      </c>
      <c r="Y419" s="233"/>
      <c r="Z419" s="233"/>
      <c r="AA419" s="233"/>
      <c r="AB419" s="233">
        <f t="shared" si="194"/>
        <v>0</v>
      </c>
      <c r="AC419" s="233">
        <f t="shared" si="195"/>
        <v>1.41</v>
      </c>
      <c r="AD419" s="233"/>
      <c r="AE419" s="233"/>
      <c r="AF419" s="233"/>
      <c r="AG419" s="233">
        <f t="shared" si="212"/>
        <v>0</v>
      </c>
      <c r="AH419" s="233"/>
      <c r="AI419" s="233"/>
      <c r="AJ419" s="233"/>
      <c r="AK419" s="233">
        <f t="shared" si="213"/>
        <v>0</v>
      </c>
      <c r="AL419" s="233"/>
      <c r="AM419" s="233"/>
      <c r="AN419" s="233"/>
      <c r="AO419" s="233">
        <f t="shared" si="198"/>
        <v>0</v>
      </c>
      <c r="AP419" s="233"/>
      <c r="AQ419" s="233"/>
      <c r="AR419" s="233"/>
      <c r="AS419" s="339">
        <f t="shared" si="199"/>
        <v>0</v>
      </c>
      <c r="AT419" s="233"/>
      <c r="AU419" s="233"/>
      <c r="AV419" s="233"/>
      <c r="AW419" s="260">
        <f t="shared" si="200"/>
        <v>0</v>
      </c>
      <c r="AX419" s="235" t="s">
        <v>1179</v>
      </c>
      <c r="AY419" s="236" t="s">
        <v>480</v>
      </c>
      <c r="AZ419" s="236" t="s">
        <v>1170</v>
      </c>
      <c r="BA419" s="229" t="s">
        <v>1180</v>
      </c>
      <c r="BB419" s="231">
        <v>0</v>
      </c>
      <c r="BC419" s="231">
        <v>1</v>
      </c>
      <c r="BD419" s="237" t="str">
        <f t="shared" si="201"/>
        <v>Llano (Pendientes naturales del terreno entre 0 y 5%)</v>
      </c>
      <c r="BE419" s="231">
        <v>1</v>
      </c>
      <c r="BF419" s="237" t="str">
        <f>VLOOKUP(BE419,'Códigos 2'!$A$1:$B$12,2,FALSE)</f>
        <v xml:space="preserve"> Carpeta Asfáltica (CA)</v>
      </c>
      <c r="BG419" s="238">
        <v>2</v>
      </c>
      <c r="BH419" s="239">
        <v>9.6999999999999993</v>
      </c>
      <c r="BI419" s="231">
        <v>0</v>
      </c>
      <c r="BJ419" s="231" t="str">
        <f t="shared" si="202"/>
        <v>No existe</v>
      </c>
      <c r="BK419" s="240">
        <v>0</v>
      </c>
      <c r="BL419" s="231">
        <v>40</v>
      </c>
      <c r="BM419" s="231"/>
      <c r="BN419" s="231">
        <v>5</v>
      </c>
      <c r="BO419" s="237" t="str">
        <f t="shared" si="203"/>
        <v>Alineamiento recto o con curvas tan suaves que no exigen una reducción significativa en la velocidad promedio normal de recorrido.</v>
      </c>
      <c r="BP419" s="231">
        <v>5</v>
      </c>
      <c r="BQ419" s="237" t="str">
        <f t="shared" si="204"/>
        <v>Pendientes menores del 3% en todo el tramo.</v>
      </c>
      <c r="BR419" s="231">
        <v>5</v>
      </c>
      <c r="BS419" s="231">
        <v>0</v>
      </c>
      <c r="BT419" s="237" t="b">
        <f t="shared" si="211"/>
        <v>0</v>
      </c>
      <c r="BU419" s="231">
        <v>4</v>
      </c>
      <c r="BV419" s="237" t="str">
        <f t="shared" si="206"/>
        <v>El señalamiento es bastante completo, faltando solamente algunas señales de guía para los usuarios que no conocen la ruta.</v>
      </c>
      <c r="BW419" s="231">
        <v>5</v>
      </c>
      <c r="BX419" s="237" t="str">
        <f t="shared" si="207"/>
        <v>Todas las alcantarillas y cunetas están bastante limpias y funcionan debidamente.</v>
      </c>
      <c r="BY419" s="231">
        <v>5</v>
      </c>
      <c r="BZ419" s="237" t="str">
        <f t="shared" si="208"/>
        <v>Superficie lisa, sin baches ni irregularidades notables.</v>
      </c>
      <c r="CA419" s="231">
        <v>5</v>
      </c>
      <c r="CB419" s="237" t="str">
        <f t="shared" si="209"/>
        <v>No existen evidencias de fallas en la estructura del pavimento, con la posible excepción de algunas en la superficie de ruedo.</v>
      </c>
      <c r="CC419" s="231">
        <f t="shared" si="210"/>
        <v>0</v>
      </c>
      <c r="CD419" s="229" t="s">
        <v>1181</v>
      </c>
      <c r="CE419" s="229" t="s">
        <v>1175</v>
      </c>
      <c r="CF419" s="270" t="s">
        <v>1182</v>
      </c>
    </row>
    <row r="420" spans="1:84" ht="69.95" customHeight="1" thickBot="1" x14ac:dyDescent="0.2">
      <c r="A420" s="217"/>
      <c r="B420" s="269">
        <v>20820</v>
      </c>
      <c r="C420" s="231">
        <v>3</v>
      </c>
      <c r="D420" s="231">
        <v>2</v>
      </c>
      <c r="E420" s="232">
        <v>2</v>
      </c>
      <c r="F420" s="231">
        <v>3</v>
      </c>
      <c r="G420" s="231">
        <v>702</v>
      </c>
      <c r="H420" s="230" t="str">
        <f>IF(G420&lt;100,"Primaria",IF(AND(RVN_0524!G953&gt;39,RVN_0524!G953&lt;300),"Secundaria",IF(AND(RVN_0524!G953&gt;299),"Terciaria")))</f>
        <v>Secundaria</v>
      </c>
      <c r="I420" s="230">
        <v>2</v>
      </c>
      <c r="J420" s="229" t="str">
        <f t="shared" si="189"/>
        <v>Distribuidores Regionales</v>
      </c>
      <c r="K420" s="260">
        <f t="shared" si="190"/>
        <v>8.83</v>
      </c>
      <c r="L420" s="234">
        <f>K420</f>
        <v>8.83</v>
      </c>
      <c r="M420" s="233"/>
      <c r="N420" s="233"/>
      <c r="O420" s="233"/>
      <c r="P420" s="260">
        <f t="shared" si="191"/>
        <v>0</v>
      </c>
      <c r="Q420" s="233">
        <v>8.4949999999999992</v>
      </c>
      <c r="R420" s="233">
        <v>0.33500000000000002</v>
      </c>
      <c r="S420" s="233"/>
      <c r="T420" s="260">
        <f t="shared" si="192"/>
        <v>8.83</v>
      </c>
      <c r="U420" s="233"/>
      <c r="V420" s="233"/>
      <c r="W420" s="233"/>
      <c r="X420" s="233">
        <f t="shared" si="193"/>
        <v>0</v>
      </c>
      <c r="Y420" s="233"/>
      <c r="Z420" s="233"/>
      <c r="AA420" s="233"/>
      <c r="AB420" s="233">
        <f t="shared" si="194"/>
        <v>0</v>
      </c>
      <c r="AC420" s="233">
        <f t="shared" si="195"/>
        <v>8.83</v>
      </c>
      <c r="AD420" s="233"/>
      <c r="AE420" s="233"/>
      <c r="AF420" s="233"/>
      <c r="AG420" s="233">
        <f t="shared" si="212"/>
        <v>0</v>
      </c>
      <c r="AH420" s="233"/>
      <c r="AI420" s="233"/>
      <c r="AJ420" s="233"/>
      <c r="AK420" s="233">
        <f t="shared" si="213"/>
        <v>0</v>
      </c>
      <c r="AL420" s="233"/>
      <c r="AM420" s="233"/>
      <c r="AN420" s="233"/>
      <c r="AO420" s="233">
        <f t="shared" si="198"/>
        <v>0</v>
      </c>
      <c r="AP420" s="233"/>
      <c r="AQ420" s="233"/>
      <c r="AR420" s="233"/>
      <c r="AS420" s="339">
        <f t="shared" si="199"/>
        <v>0</v>
      </c>
      <c r="AT420" s="233"/>
      <c r="AU420" s="233"/>
      <c r="AV420" s="233"/>
      <c r="AW420" s="260">
        <f t="shared" si="200"/>
        <v>0</v>
      </c>
      <c r="AX420" s="235" t="s">
        <v>2885</v>
      </c>
      <c r="AY420" s="244" t="s">
        <v>579</v>
      </c>
      <c r="AZ420" s="236" t="s">
        <v>189</v>
      </c>
      <c r="BA420" s="229" t="s">
        <v>2693</v>
      </c>
      <c r="BB420" s="231">
        <v>1</v>
      </c>
      <c r="BC420" s="231">
        <v>3</v>
      </c>
      <c r="BD420" s="237" t="str">
        <f t="shared" si="201"/>
        <v>Muy Ondulado (Pendientes naturales del terreno entre 15 y 25%)</v>
      </c>
      <c r="BE420" s="231">
        <v>1</v>
      </c>
      <c r="BF420" s="237" t="str">
        <f>VLOOKUP(BE420,'Códigos 2'!$A$1:$B$12,2,FALSE)</f>
        <v xml:space="preserve"> Carpeta Asfáltica (CA)</v>
      </c>
      <c r="BG420" s="238">
        <v>2</v>
      </c>
      <c r="BH420" s="239">
        <v>5.6</v>
      </c>
      <c r="BI420" s="231">
        <v>0</v>
      </c>
      <c r="BJ420" s="231" t="str">
        <f t="shared" si="202"/>
        <v>No existe</v>
      </c>
      <c r="BK420" s="240">
        <v>0</v>
      </c>
      <c r="BL420" s="231">
        <v>40</v>
      </c>
      <c r="BM420" s="231">
        <v>2754</v>
      </c>
      <c r="BN420" s="231">
        <v>3</v>
      </c>
      <c r="BO420" s="237" t="str">
        <f t="shared" si="203"/>
        <v>Alineamiento algo sinuoso, pero con curvas cerradas que son aparentes y consistentes con las gradientes y las demás características del camino y del terreno que se atraviesa.</v>
      </c>
      <c r="BP420" s="231">
        <v>1</v>
      </c>
      <c r="BQ420" s="237" t="str">
        <f t="shared" si="204"/>
        <v xml:space="preserve">Pendientes sostenidas en exceso del 7% en casi todo el tramo. </v>
      </c>
      <c r="BR420" s="231">
        <v>1</v>
      </c>
      <c r="BS420" s="231">
        <v>0</v>
      </c>
      <c r="BT420" s="237" t="b">
        <f t="shared" si="211"/>
        <v>0</v>
      </c>
      <c r="BU420" s="231">
        <v>5</v>
      </c>
      <c r="BV420" s="237" t="str">
        <f t="shared" si="206"/>
        <v xml:space="preserve">Las señales son completamente adecuadas en número y ubicación, </v>
      </c>
      <c r="BW420" s="231">
        <v>5</v>
      </c>
      <c r="BX420" s="237" t="str">
        <f t="shared" si="207"/>
        <v>Todas las alcantarillas y cunetas están bastante limpias y funcionan debidamente.</v>
      </c>
      <c r="BY420" s="231">
        <v>5</v>
      </c>
      <c r="BZ420" s="237" t="str">
        <f t="shared" si="208"/>
        <v>Superficie lisa, sin baches ni irregularidades notables.</v>
      </c>
      <c r="CA420" s="231">
        <v>5</v>
      </c>
      <c r="CB420" s="237" t="str">
        <f t="shared" si="209"/>
        <v>No existen evidencias de fallas en la estructura del pavimento, con la posible excepción de algunas en la superficie de ruedo.</v>
      </c>
      <c r="CC420" s="231">
        <f t="shared" si="210"/>
        <v>8.8760043</v>
      </c>
      <c r="CD420" s="229" t="s">
        <v>2886</v>
      </c>
      <c r="CE420" s="229" t="s">
        <v>986</v>
      </c>
      <c r="CF420" s="270" t="s">
        <v>2887</v>
      </c>
    </row>
    <row r="421" spans="1:84" ht="69.95" customHeight="1" thickBot="1" x14ac:dyDescent="0.2">
      <c r="A421" s="217"/>
      <c r="B421" s="269">
        <v>20830</v>
      </c>
      <c r="C421" s="231">
        <v>3</v>
      </c>
      <c r="D421" s="231">
        <v>2</v>
      </c>
      <c r="E421" s="232">
        <v>2</v>
      </c>
      <c r="F421" s="231">
        <v>8</v>
      </c>
      <c r="G421" s="231">
        <v>702</v>
      </c>
      <c r="H421" s="230" t="str">
        <f>IF(G421&lt;100,"Primaria",IF(AND(RVN_0524!G954&gt;39,RVN_0524!G954&lt;300),"Secundaria",IF(AND(RVN_0524!G954&gt;299),"Terciaria")))</f>
        <v>Secundaria</v>
      </c>
      <c r="I421" s="230">
        <v>2</v>
      </c>
      <c r="J421" s="229" t="str">
        <f t="shared" si="189"/>
        <v>Distribuidores Regionales</v>
      </c>
      <c r="K421" s="260">
        <f t="shared" si="190"/>
        <v>29.58</v>
      </c>
      <c r="L421" s="234">
        <f>L418+K421</f>
        <v>38.055</v>
      </c>
      <c r="M421" s="233"/>
      <c r="N421" s="233"/>
      <c r="O421" s="233"/>
      <c r="P421" s="260">
        <f t="shared" si="191"/>
        <v>0</v>
      </c>
      <c r="Q421" s="233"/>
      <c r="R421" s="233"/>
      <c r="S421" s="233"/>
      <c r="T421" s="260">
        <f t="shared" si="192"/>
        <v>0</v>
      </c>
      <c r="U421" s="233"/>
      <c r="V421" s="233"/>
      <c r="W421" s="233"/>
      <c r="X421" s="233">
        <f t="shared" si="193"/>
        <v>0</v>
      </c>
      <c r="Y421" s="233">
        <v>11.595000000000001</v>
      </c>
      <c r="Z421" s="233">
        <v>17.984999999999999</v>
      </c>
      <c r="AA421" s="233"/>
      <c r="AB421" s="233">
        <f t="shared" si="194"/>
        <v>29.58</v>
      </c>
      <c r="AC421" s="233">
        <f t="shared" si="195"/>
        <v>29.58</v>
      </c>
      <c r="AD421" s="233"/>
      <c r="AE421" s="233"/>
      <c r="AF421" s="233"/>
      <c r="AG421" s="233">
        <f t="shared" si="212"/>
        <v>0</v>
      </c>
      <c r="AH421" s="233"/>
      <c r="AI421" s="233"/>
      <c r="AJ421" s="233"/>
      <c r="AK421" s="233">
        <f t="shared" si="213"/>
        <v>0</v>
      </c>
      <c r="AL421" s="233"/>
      <c r="AM421" s="233"/>
      <c r="AN421" s="233"/>
      <c r="AO421" s="233">
        <f t="shared" si="198"/>
        <v>0</v>
      </c>
      <c r="AP421" s="233"/>
      <c r="AQ421" s="233"/>
      <c r="AR421" s="233"/>
      <c r="AS421" s="339">
        <f t="shared" si="199"/>
        <v>0</v>
      </c>
      <c r="AT421" s="233"/>
      <c r="AU421" s="233"/>
      <c r="AV421" s="233"/>
      <c r="AW421" s="260">
        <f t="shared" si="200"/>
        <v>0</v>
      </c>
      <c r="AX421" s="235" t="s">
        <v>2888</v>
      </c>
      <c r="AY421" s="244" t="s">
        <v>579</v>
      </c>
      <c r="AZ421" s="236" t="s">
        <v>189</v>
      </c>
      <c r="BA421" s="229" t="s">
        <v>2889</v>
      </c>
      <c r="BB421" s="231">
        <v>6</v>
      </c>
      <c r="BC421" s="231">
        <v>4</v>
      </c>
      <c r="BD421" s="237" t="str">
        <f t="shared" si="201"/>
        <v>Montañoso (Pendientes naturales del terreno mayores a 25%)</v>
      </c>
      <c r="BE421" s="231">
        <v>1</v>
      </c>
      <c r="BF421" s="237" t="str">
        <f>VLOOKUP(BE421,'Códigos 2'!$A$1:$B$12,2,FALSE)</f>
        <v xml:space="preserve"> Carpeta Asfáltica (CA)</v>
      </c>
      <c r="BG421" s="238">
        <v>2</v>
      </c>
      <c r="BH421" s="239">
        <v>5.6</v>
      </c>
      <c r="BI421" s="231">
        <v>0</v>
      </c>
      <c r="BJ421" s="231" t="str">
        <f t="shared" si="202"/>
        <v>No existe</v>
      </c>
      <c r="BK421" s="240">
        <v>0</v>
      </c>
      <c r="BL421" s="231">
        <v>50</v>
      </c>
      <c r="BM421" s="231">
        <v>1579</v>
      </c>
      <c r="BN421" s="231">
        <v>3</v>
      </c>
      <c r="BO421" s="237" t="str">
        <f t="shared" si="203"/>
        <v>Alineamiento algo sinuoso, pero con curvas cerradas que son aparentes y consistentes con las gradientes y las demás características del camino y del terreno que se atraviesa.</v>
      </c>
      <c r="BP421" s="231">
        <v>1</v>
      </c>
      <c r="BQ421" s="237" t="str">
        <f t="shared" si="204"/>
        <v xml:space="preserve">Pendientes sostenidas en exceso del 7% en casi todo el tramo. </v>
      </c>
      <c r="BR421" s="231">
        <v>1</v>
      </c>
      <c r="BS421" s="231">
        <v>0</v>
      </c>
      <c r="BT421" s="237" t="b">
        <f t="shared" si="211"/>
        <v>0</v>
      </c>
      <c r="BU421" s="231">
        <v>4</v>
      </c>
      <c r="BV421" s="237" t="str">
        <f t="shared" si="206"/>
        <v>El señalamiento es bastante completo, faltando solamente algunas señales de guía para los usuarios que no conocen la ruta.</v>
      </c>
      <c r="BW421" s="231">
        <v>4</v>
      </c>
      <c r="BX421" s="237" t="str">
        <f t="shared" si="207"/>
        <v>La mayoría de las alcantarillas y cunetas aparentemente funcionan bien, pero existen indicaciones en algunos sitios de que el agua se estanca.</v>
      </c>
      <c r="BY421" s="231">
        <v>3</v>
      </c>
      <c r="BZ421" s="237" t="str">
        <f t="shared" si="208"/>
        <v>Superficie con frecuentes baches o irregularidades .</v>
      </c>
      <c r="CA421" s="231">
        <v>5</v>
      </c>
      <c r="CB421" s="237" t="str">
        <f t="shared" si="209"/>
        <v>No existen evidencias de fallas en la estructura del pavimento, con la posible excepción de algunas en la superficie de ruedo.</v>
      </c>
      <c r="CC421" s="231">
        <f t="shared" si="210"/>
        <v>17.047989300000001</v>
      </c>
      <c r="CD421" s="229" t="s">
        <v>2890</v>
      </c>
      <c r="CE421" s="229" t="s">
        <v>986</v>
      </c>
      <c r="CF421" s="270" t="s">
        <v>2891</v>
      </c>
    </row>
    <row r="422" spans="1:84" ht="69.95" customHeight="1" thickBot="1" x14ac:dyDescent="0.2">
      <c r="A422" s="217"/>
      <c r="B422" s="269">
        <v>20840</v>
      </c>
      <c r="C422" s="231">
        <v>3</v>
      </c>
      <c r="D422" s="231">
        <v>2</v>
      </c>
      <c r="E422" s="232">
        <v>2</v>
      </c>
      <c r="F422" s="231">
        <v>8</v>
      </c>
      <c r="G422" s="231">
        <v>702</v>
      </c>
      <c r="H422" s="230" t="s">
        <v>2476</v>
      </c>
      <c r="I422" s="230">
        <v>2</v>
      </c>
      <c r="J422" s="229" t="str">
        <f t="shared" si="189"/>
        <v>Distribuidores Regionales</v>
      </c>
      <c r="K422" s="260">
        <f t="shared" si="190"/>
        <v>7.61</v>
      </c>
      <c r="L422" s="234">
        <f>L421+K422</f>
        <v>45.664999999999999</v>
      </c>
      <c r="M422" s="233"/>
      <c r="N422" s="233"/>
      <c r="O422" s="233"/>
      <c r="P422" s="260">
        <f t="shared" si="191"/>
        <v>0</v>
      </c>
      <c r="Q422" s="233">
        <v>7.61</v>
      </c>
      <c r="R422" s="233"/>
      <c r="S422" s="233"/>
      <c r="T422" s="260">
        <f t="shared" si="192"/>
        <v>7.61</v>
      </c>
      <c r="U422" s="233"/>
      <c r="V422" s="233"/>
      <c r="W422" s="233"/>
      <c r="X422" s="233">
        <f t="shared" si="193"/>
        <v>0</v>
      </c>
      <c r="Y422" s="233"/>
      <c r="Z422" s="233"/>
      <c r="AA422" s="233"/>
      <c r="AB422" s="233">
        <f t="shared" si="194"/>
        <v>0</v>
      </c>
      <c r="AC422" s="233">
        <f t="shared" si="195"/>
        <v>7.61</v>
      </c>
      <c r="AD422" s="233"/>
      <c r="AE422" s="233"/>
      <c r="AF422" s="233"/>
      <c r="AG422" s="233">
        <f t="shared" si="212"/>
        <v>0</v>
      </c>
      <c r="AH422" s="233"/>
      <c r="AI422" s="233"/>
      <c r="AJ422" s="233"/>
      <c r="AK422" s="233">
        <f t="shared" si="213"/>
        <v>0</v>
      </c>
      <c r="AL422" s="233"/>
      <c r="AM422" s="233"/>
      <c r="AN422" s="233"/>
      <c r="AO422" s="233">
        <f t="shared" si="198"/>
        <v>0</v>
      </c>
      <c r="AP422" s="233"/>
      <c r="AQ422" s="233"/>
      <c r="AR422" s="233"/>
      <c r="AS422" s="339">
        <f t="shared" si="199"/>
        <v>0</v>
      </c>
      <c r="AT422" s="233"/>
      <c r="AU422" s="233"/>
      <c r="AV422" s="233"/>
      <c r="AW422" s="260">
        <f t="shared" si="200"/>
        <v>0</v>
      </c>
      <c r="AX422" s="235" t="s">
        <v>2892</v>
      </c>
      <c r="AY422" s="244" t="s">
        <v>579</v>
      </c>
      <c r="AZ422" s="236" t="s">
        <v>189</v>
      </c>
      <c r="BA422" s="229" t="s">
        <v>2815</v>
      </c>
      <c r="BB422" s="231">
        <v>3</v>
      </c>
      <c r="BC422" s="231">
        <v>2</v>
      </c>
      <c r="BD422" s="237" t="str">
        <f t="shared" si="201"/>
        <v>Algo Ondulado (Pendientes naturales del terreno entre 6 y 14%)</v>
      </c>
      <c r="BE422" s="231">
        <v>1</v>
      </c>
      <c r="BF422" s="237" t="str">
        <f>VLOOKUP(BE422,'Códigos 2'!$A$1:$B$12,2,FALSE)</f>
        <v xml:space="preserve"> Carpeta Asfáltica (CA)</v>
      </c>
      <c r="BG422" s="238">
        <v>2</v>
      </c>
      <c r="BH422" s="239">
        <v>5.4</v>
      </c>
      <c r="BI422" s="231">
        <v>0</v>
      </c>
      <c r="BJ422" s="231" t="str">
        <f t="shared" si="202"/>
        <v>No existe</v>
      </c>
      <c r="BK422" s="240">
        <v>0</v>
      </c>
      <c r="BL422" s="231">
        <v>50</v>
      </c>
      <c r="BM422" s="231">
        <v>1935</v>
      </c>
      <c r="BN422" s="231">
        <v>4</v>
      </c>
      <c r="BO422" s="237" t="str">
        <f t="shared" si="203"/>
        <v>Alineamiento con algunas curvas que exigen una reducción significativa en la velocidad promedio de circulación.</v>
      </c>
      <c r="BP422" s="231">
        <v>3</v>
      </c>
      <c r="BQ422" s="237" t="str">
        <f t="shared" si="204"/>
        <v>Pendientes generalmente entre 3 y 6%, pero con una rasante ondulada y, consecuentemente, con tramos cortos de subida fuerte.</v>
      </c>
      <c r="BR422" s="231">
        <v>3</v>
      </c>
      <c r="BS422" s="231">
        <v>0</v>
      </c>
      <c r="BT422" s="237" t="b">
        <f t="shared" si="211"/>
        <v>0</v>
      </c>
      <c r="BU422" s="231">
        <v>5</v>
      </c>
      <c r="BV422" s="237" t="str">
        <f t="shared" si="206"/>
        <v xml:space="preserve">Las señales son completamente adecuadas en número y ubicación, </v>
      </c>
      <c r="BW422" s="231">
        <v>4</v>
      </c>
      <c r="BX422" s="237" t="str">
        <f t="shared" si="207"/>
        <v>La mayoría de las alcantarillas y cunetas aparentemente funcionan bien, pero existen indicaciones en algunos sitios de que el agua se estanca.</v>
      </c>
      <c r="BY422" s="231">
        <v>5</v>
      </c>
      <c r="BZ422" s="237" t="str">
        <f t="shared" si="208"/>
        <v>Superficie lisa, sin baches ni irregularidades notables.</v>
      </c>
      <c r="CA422" s="231">
        <v>5</v>
      </c>
      <c r="CB422" s="237" t="str">
        <f t="shared" si="209"/>
        <v>No existen evidencias de fallas en la estructura del pavimento, con la posible excepción de algunas en la superficie de ruedo.</v>
      </c>
      <c r="CC422" s="231">
        <f t="shared" si="210"/>
        <v>5.3747527499999999</v>
      </c>
      <c r="CD422" s="229"/>
      <c r="CE422" s="229"/>
      <c r="CF422" s="270" t="s">
        <v>2893</v>
      </c>
    </row>
    <row r="423" spans="1:84" ht="69.95" customHeight="1" thickBot="1" x14ac:dyDescent="0.2">
      <c r="A423" s="217"/>
      <c r="B423" s="269">
        <v>20850</v>
      </c>
      <c r="C423" s="231">
        <v>3</v>
      </c>
      <c r="D423" s="231">
        <v>2</v>
      </c>
      <c r="E423" s="232">
        <v>6</v>
      </c>
      <c r="F423" s="231"/>
      <c r="G423" s="231">
        <v>725</v>
      </c>
      <c r="H423" s="230" t="str">
        <f>IF(G423&lt;100,"Primaria",IF(AND(G423&gt;39,G423&lt;300),"Secundaria",IF(AND(G423&gt;299),"Terciaria")))</f>
        <v>Terciaria</v>
      </c>
      <c r="I423" s="230">
        <v>4</v>
      </c>
      <c r="J423" s="229" t="str">
        <f t="shared" si="189"/>
        <v>Red Básica de Accesso</v>
      </c>
      <c r="K423" s="260">
        <f t="shared" si="190"/>
        <v>4.625</v>
      </c>
      <c r="L423" s="234">
        <f>K423</f>
        <v>4.625</v>
      </c>
      <c r="M423" s="233"/>
      <c r="N423" s="233"/>
      <c r="O423" s="233"/>
      <c r="P423" s="260">
        <f t="shared" si="191"/>
        <v>0</v>
      </c>
      <c r="Q423" s="233">
        <v>4.625</v>
      </c>
      <c r="R423" s="233"/>
      <c r="S423" s="233"/>
      <c r="T423" s="260">
        <f t="shared" si="192"/>
        <v>4.625</v>
      </c>
      <c r="U423" s="233"/>
      <c r="V423" s="233"/>
      <c r="W423" s="233"/>
      <c r="X423" s="233">
        <f t="shared" si="193"/>
        <v>0</v>
      </c>
      <c r="Y423" s="233"/>
      <c r="Z423" s="233"/>
      <c r="AA423" s="233"/>
      <c r="AB423" s="233">
        <f t="shared" si="194"/>
        <v>0</v>
      </c>
      <c r="AC423" s="233">
        <f t="shared" si="195"/>
        <v>4.625</v>
      </c>
      <c r="AD423" s="233"/>
      <c r="AE423" s="233"/>
      <c r="AF423" s="233"/>
      <c r="AG423" s="233">
        <f t="shared" si="212"/>
        <v>0</v>
      </c>
      <c r="AH423" s="233"/>
      <c r="AI423" s="233"/>
      <c r="AJ423" s="233"/>
      <c r="AK423" s="233">
        <f t="shared" si="213"/>
        <v>0</v>
      </c>
      <c r="AL423" s="233"/>
      <c r="AM423" s="233"/>
      <c r="AN423" s="233"/>
      <c r="AO423" s="233">
        <f t="shared" si="198"/>
        <v>0</v>
      </c>
      <c r="AP423" s="233"/>
      <c r="AQ423" s="233"/>
      <c r="AR423" s="233"/>
      <c r="AS423" s="339">
        <f t="shared" si="199"/>
        <v>0</v>
      </c>
      <c r="AT423" s="233"/>
      <c r="AU423" s="233"/>
      <c r="AV423" s="233"/>
      <c r="AW423" s="260">
        <f t="shared" si="200"/>
        <v>0</v>
      </c>
      <c r="AX423" s="235" t="s">
        <v>3021</v>
      </c>
      <c r="AY423" s="236" t="s">
        <v>822</v>
      </c>
      <c r="AZ423" s="236" t="s">
        <v>1727</v>
      </c>
      <c r="BA423" s="229" t="s">
        <v>3022</v>
      </c>
      <c r="BB423" s="231">
        <v>1</v>
      </c>
      <c r="BC423" s="231">
        <v>3</v>
      </c>
      <c r="BD423" s="237" t="str">
        <f t="shared" si="201"/>
        <v>Muy Ondulado (Pendientes naturales del terreno entre 15 y 25%)</v>
      </c>
      <c r="BE423" s="231">
        <v>8</v>
      </c>
      <c r="BF423" s="237" t="str">
        <f>VLOOKUP(BE423,'Códigos 2'!$A$1:$B$12,2,FALSE)</f>
        <v xml:space="preserve">Material producto del perfilado de pavimentos asfálticos </v>
      </c>
      <c r="BG423" s="238">
        <v>2</v>
      </c>
      <c r="BH423" s="239">
        <v>5.0999999999999996</v>
      </c>
      <c r="BI423" s="231">
        <v>0</v>
      </c>
      <c r="BJ423" s="231" t="str">
        <f t="shared" si="202"/>
        <v>No existe</v>
      </c>
      <c r="BK423" s="240">
        <v>0</v>
      </c>
      <c r="BL423" s="231">
        <v>45</v>
      </c>
      <c r="BM423" s="231">
        <v>748</v>
      </c>
      <c r="BN423" s="231">
        <v>3</v>
      </c>
      <c r="BO423" s="237" t="str">
        <f t="shared" si="203"/>
        <v>Alineamiento algo sinuoso, pero con curvas cerradas que son aparentes y consistentes con las gradientes y las demás características del camino y del terreno que se atraviesa.</v>
      </c>
      <c r="BP423" s="231">
        <v>1</v>
      </c>
      <c r="BQ423" s="237" t="str">
        <f t="shared" si="204"/>
        <v xml:space="preserve">Pendientes sostenidas en exceso del 7% en casi todo el tramo. </v>
      </c>
      <c r="BR423" s="231">
        <v>2</v>
      </c>
      <c r="BS423" s="231">
        <v>0</v>
      </c>
      <c r="BT423" s="237" t="b">
        <f t="shared" si="211"/>
        <v>0</v>
      </c>
      <c r="BU423" s="231">
        <v>4</v>
      </c>
      <c r="BV423" s="237" t="str">
        <f t="shared" si="206"/>
        <v>El señalamiento es bastante completo, faltando solamente algunas señales de guía para los usuarios que no conocen la ruta.</v>
      </c>
      <c r="BW423" s="231">
        <v>3</v>
      </c>
      <c r="BX423" s="237" t="str">
        <f t="shared" si="207"/>
        <v>Parece que algunas alcantarillas o cunetas no tienen capacidad hidráulica suficiente, por la erosión o socavación aparente.</v>
      </c>
      <c r="BY423" s="231">
        <v>5</v>
      </c>
      <c r="BZ423" s="237" t="str">
        <f t="shared" si="208"/>
        <v>Superficie lisa, sin baches ni irregularidades notables.</v>
      </c>
      <c r="CA423" s="231">
        <v>4</v>
      </c>
      <c r="CB423" s="237" t="str">
        <f t="shared" si="209"/>
        <v>Existen huellas o corrugaciones que se derivan por debajo de la superficie de ruedo, pero que son aisladas y de poca extensión.</v>
      </c>
      <c r="CC423" s="231">
        <f t="shared" si="210"/>
        <v>1.2627174999999999</v>
      </c>
      <c r="CD423" s="229"/>
      <c r="CE423" s="229"/>
      <c r="CF423" s="270"/>
    </row>
    <row r="424" spans="1:84" ht="69.95" customHeight="1" thickBot="1" x14ac:dyDescent="0.2">
      <c r="A424" s="217"/>
      <c r="B424" s="269">
        <v>20860</v>
      </c>
      <c r="C424" s="231">
        <v>4</v>
      </c>
      <c r="D424" s="231">
        <v>2</v>
      </c>
      <c r="E424" s="232">
        <v>2</v>
      </c>
      <c r="F424" s="231">
        <v>0</v>
      </c>
      <c r="G424" s="231">
        <v>739</v>
      </c>
      <c r="H424" s="230" t="s">
        <v>2476</v>
      </c>
      <c r="I424" s="230">
        <v>4</v>
      </c>
      <c r="J424" s="229" t="str">
        <f t="shared" si="189"/>
        <v>Red Básica de Accesso</v>
      </c>
      <c r="K424" s="260">
        <f t="shared" si="190"/>
        <v>1.1400000000000001</v>
      </c>
      <c r="L424" s="234">
        <f>L423+K424</f>
        <v>5.7650000000000006</v>
      </c>
      <c r="M424" s="233"/>
      <c r="N424" s="233"/>
      <c r="O424" s="233"/>
      <c r="P424" s="260">
        <f t="shared" si="191"/>
        <v>0</v>
      </c>
      <c r="Q424" s="233"/>
      <c r="R424" s="233"/>
      <c r="S424" s="233"/>
      <c r="T424" s="260">
        <f t="shared" si="192"/>
        <v>0</v>
      </c>
      <c r="U424" s="233"/>
      <c r="V424" s="233"/>
      <c r="W424" s="233">
        <v>0.61499999999999999</v>
      </c>
      <c r="X424" s="233">
        <f t="shared" si="193"/>
        <v>0.61499999999999999</v>
      </c>
      <c r="Y424" s="233"/>
      <c r="Z424" s="233"/>
      <c r="AA424" s="233"/>
      <c r="AB424" s="233">
        <f t="shared" si="194"/>
        <v>0</v>
      </c>
      <c r="AC424" s="233">
        <f t="shared" si="195"/>
        <v>0.61499999999999999</v>
      </c>
      <c r="AD424" s="233"/>
      <c r="AE424" s="233">
        <v>0.52500000000000002</v>
      </c>
      <c r="AF424" s="233"/>
      <c r="AG424" s="233">
        <f t="shared" si="212"/>
        <v>0.52500000000000002</v>
      </c>
      <c r="AH424" s="233"/>
      <c r="AI424" s="233"/>
      <c r="AJ424" s="233"/>
      <c r="AK424" s="233">
        <f t="shared" si="213"/>
        <v>0</v>
      </c>
      <c r="AL424" s="233"/>
      <c r="AM424" s="233"/>
      <c r="AN424" s="233"/>
      <c r="AO424" s="233">
        <f t="shared" si="198"/>
        <v>0</v>
      </c>
      <c r="AP424" s="233"/>
      <c r="AQ424" s="233"/>
      <c r="AR424" s="233"/>
      <c r="AS424" s="339">
        <f t="shared" si="199"/>
        <v>0</v>
      </c>
      <c r="AT424" s="233"/>
      <c r="AU424" s="233"/>
      <c r="AV424" s="233"/>
      <c r="AW424" s="260">
        <f t="shared" si="200"/>
        <v>0</v>
      </c>
      <c r="AX424" s="235" t="s">
        <v>3089</v>
      </c>
      <c r="AY424" s="244" t="s">
        <v>264</v>
      </c>
      <c r="AZ424" s="244" t="s">
        <v>547</v>
      </c>
      <c r="BA424" s="229" t="s">
        <v>3090</v>
      </c>
      <c r="BB424" s="231">
        <v>0</v>
      </c>
      <c r="BC424" s="231">
        <v>2</v>
      </c>
      <c r="BD424" s="237" t="str">
        <f t="shared" si="201"/>
        <v>Algo Ondulado (Pendientes naturales del terreno entre 6 y 14%)</v>
      </c>
      <c r="BE424" s="231">
        <v>2</v>
      </c>
      <c r="BF424" s="237" t="str">
        <f>VLOOKUP(BE424,'Códigos 2'!$A$1:$B$12,2,FALSE)</f>
        <v xml:space="preserve">Tratamiento superficial múltiple (TSM) </v>
      </c>
      <c r="BG424" s="238">
        <v>2</v>
      </c>
      <c r="BH424" s="239">
        <v>5.8</v>
      </c>
      <c r="BI424" s="231">
        <v>0</v>
      </c>
      <c r="BJ424" s="231" t="str">
        <f t="shared" si="202"/>
        <v>No existe</v>
      </c>
      <c r="BK424" s="240">
        <v>0</v>
      </c>
      <c r="BL424" s="231">
        <v>20</v>
      </c>
      <c r="BM424" s="231">
        <v>290</v>
      </c>
      <c r="BN424" s="231">
        <v>2</v>
      </c>
      <c r="BO424" s="237" t="str">
        <f t="shared" si="203"/>
        <v>Curvas cerradas frecuentes y, por lo general, inconsistentes con el terreno y la clase de carretera.</v>
      </c>
      <c r="BP424" s="231">
        <v>3</v>
      </c>
      <c r="BQ424" s="237" t="str">
        <f t="shared" si="204"/>
        <v>Pendientes generalmente entre 3 y 6%, pero con una rasante ondulada y, consecuentemente, con tramos cortos de subida fuerte.</v>
      </c>
      <c r="BR424" s="231">
        <v>1</v>
      </c>
      <c r="BS424" s="231">
        <v>0</v>
      </c>
      <c r="BT424" s="237" t="b">
        <f t="shared" ref="BT424:BT455" si="214">IF(BS424=5,"Superficie de los espaldones firme y regular, y donde se puede utilizar el ancho como fue construido originalmente.",IF(AND(BS424=4),"Superficie generalmente firme y utilizable en todo tiempo, pero con algunos tramos cortos en que el ancho inicial ha sido reducido por erosión u otras causas.",IF(AND(BS424=3),"Superficie erosionada o con baches profundos sobre una buena parte de la subsección, de manera que se inhibe el uso de los espaldones en la debida forma en esa parte.",IF(AND(BS424=2),"Superficie erosionada o con baches profundos, o el ancho transitable de los espaldones reducido sustancialmente, en casi toda la subsección.",IF(AND(BS424=1),"Se encuentra un desnivel peligroso entre el borde del pavimento y el espaldón, o la superficie está muy erosionada, con baches profundos o material suelto, o el ancho muy reducido del original.")))))</f>
        <v>0</v>
      </c>
      <c r="BU424" s="231">
        <v>3</v>
      </c>
      <c r="BV424" s="237" t="str">
        <f t="shared" si="206"/>
        <v>El señalamiento es regular en cuanto a cantidad y ubicación, siendo notable la falta de algunas señales de precaución y de guía.</v>
      </c>
      <c r="BW424" s="231">
        <v>4</v>
      </c>
      <c r="BX424" s="237" t="str">
        <f t="shared" si="207"/>
        <v>La mayoría de las alcantarillas y cunetas aparentemente funcionan bien, pero existen indicaciones en algunos sitios de que el agua se estanca.</v>
      </c>
      <c r="BY424" s="231">
        <v>2</v>
      </c>
      <c r="BZ424" s="237" t="str">
        <f t="shared" si="208"/>
        <v>Superficie muy irregular o con baches extensos y frecuentes (o material suelto, en caso de superficies no pavimentadas).</v>
      </c>
      <c r="CA424" s="231">
        <v>4</v>
      </c>
      <c r="CB424" s="237" t="str">
        <f t="shared" si="209"/>
        <v>Existen huellas o corrugaciones que se derivan por debajo de la superficie de ruedo, pero que son aisladas y de poca extensión.</v>
      </c>
      <c r="CC424" s="231">
        <f t="shared" si="210"/>
        <v>0.12066900000000001</v>
      </c>
      <c r="CD424" s="229"/>
      <c r="CE424" s="229"/>
      <c r="CF424" s="270"/>
    </row>
    <row r="425" spans="1:84" ht="69.95" customHeight="1" thickBot="1" x14ac:dyDescent="0.2">
      <c r="A425" s="217"/>
      <c r="B425" s="269">
        <v>20870</v>
      </c>
      <c r="C425" s="231">
        <v>4</v>
      </c>
      <c r="D425" s="231">
        <v>2</v>
      </c>
      <c r="E425" s="232" t="s">
        <v>126</v>
      </c>
      <c r="F425" s="231"/>
      <c r="G425" s="231">
        <v>250</v>
      </c>
      <c r="H425" s="230" t="str">
        <f>IF(G425&lt;100,"Primaria",IF(AND(G425&gt;39,G425&lt;300),"Secundaria",IF(AND(G425&gt;299),"Terciaria")))</f>
        <v>Secundaria</v>
      </c>
      <c r="I425" s="230">
        <v>3</v>
      </c>
      <c r="J425" s="229" t="str">
        <f t="shared" si="189"/>
        <v>Conectores de Integración Territorial</v>
      </c>
      <c r="K425" s="260">
        <f t="shared" si="190"/>
        <v>3.5049999999999999</v>
      </c>
      <c r="L425" s="234">
        <f>K425</f>
        <v>3.5049999999999999</v>
      </c>
      <c r="M425" s="233"/>
      <c r="N425" s="233"/>
      <c r="O425" s="233"/>
      <c r="P425" s="260">
        <f t="shared" si="191"/>
        <v>0</v>
      </c>
      <c r="Q425" s="233">
        <v>1.92</v>
      </c>
      <c r="R425" s="233">
        <v>1.585</v>
      </c>
      <c r="S425" s="233"/>
      <c r="T425" s="260">
        <f t="shared" si="192"/>
        <v>3.5049999999999999</v>
      </c>
      <c r="U425" s="233"/>
      <c r="V425" s="233"/>
      <c r="W425" s="233"/>
      <c r="X425" s="233">
        <f t="shared" si="193"/>
        <v>0</v>
      </c>
      <c r="Y425" s="233"/>
      <c r="Z425" s="233"/>
      <c r="AA425" s="233"/>
      <c r="AB425" s="233">
        <f t="shared" si="194"/>
        <v>0</v>
      </c>
      <c r="AC425" s="233">
        <f t="shared" si="195"/>
        <v>3.5049999999999999</v>
      </c>
      <c r="AD425" s="233"/>
      <c r="AE425" s="233"/>
      <c r="AF425" s="233"/>
      <c r="AG425" s="233">
        <f t="shared" si="212"/>
        <v>0</v>
      </c>
      <c r="AH425" s="233"/>
      <c r="AI425" s="233"/>
      <c r="AJ425" s="233"/>
      <c r="AK425" s="233">
        <f t="shared" si="213"/>
        <v>0</v>
      </c>
      <c r="AL425" s="233"/>
      <c r="AM425" s="233"/>
      <c r="AN425" s="233"/>
      <c r="AO425" s="233">
        <f t="shared" si="198"/>
        <v>0</v>
      </c>
      <c r="AP425" s="233"/>
      <c r="AQ425" s="233"/>
      <c r="AR425" s="233"/>
      <c r="AS425" s="339">
        <f t="shared" si="199"/>
        <v>0</v>
      </c>
      <c r="AT425" s="233"/>
      <c r="AU425" s="233"/>
      <c r="AV425" s="233"/>
      <c r="AW425" s="260">
        <f t="shared" si="200"/>
        <v>0</v>
      </c>
      <c r="AX425" s="235" t="s">
        <v>2253</v>
      </c>
      <c r="AY425" s="236" t="s">
        <v>2254</v>
      </c>
      <c r="AZ425" s="236" t="s">
        <v>89</v>
      </c>
      <c r="BA425" s="229" t="s">
        <v>2255</v>
      </c>
      <c r="BB425" s="231">
        <v>0</v>
      </c>
      <c r="BC425" s="231">
        <v>2</v>
      </c>
      <c r="BD425" s="237" t="str">
        <f t="shared" si="201"/>
        <v>Algo Ondulado (Pendientes naturales del terreno entre 6 y 14%)</v>
      </c>
      <c r="BE425" s="231">
        <v>1</v>
      </c>
      <c r="BF425" s="237" t="str">
        <f>VLOOKUP(BE425,'Códigos 2'!$A$1:$B$12,2,FALSE)</f>
        <v xml:space="preserve"> Carpeta Asfáltica (CA)</v>
      </c>
      <c r="BG425" s="238">
        <v>2</v>
      </c>
      <c r="BH425" s="239">
        <v>6.2</v>
      </c>
      <c r="BI425" s="231">
        <v>0</v>
      </c>
      <c r="BJ425" s="231" t="str">
        <f t="shared" si="202"/>
        <v>No existe</v>
      </c>
      <c r="BK425" s="240">
        <v>0</v>
      </c>
      <c r="BL425" s="231">
        <v>50</v>
      </c>
      <c r="BM425" s="231"/>
      <c r="BN425" s="231">
        <v>5</v>
      </c>
      <c r="BO425" s="237" t="str">
        <f t="shared" si="203"/>
        <v>Alineamiento recto o con curvas tan suaves que no exigen una reducción significativa en la velocidad promedio normal de recorrido.</v>
      </c>
      <c r="BP425" s="231">
        <v>3</v>
      </c>
      <c r="BQ425" s="237" t="str">
        <f t="shared" si="204"/>
        <v>Pendientes generalmente entre 3 y 6%, pero con una rasante ondulada y, consecuentemente, con tramos cortos de subida fuerte.</v>
      </c>
      <c r="BR425" s="231">
        <v>2</v>
      </c>
      <c r="BS425" s="231">
        <v>0</v>
      </c>
      <c r="BT425" s="237" t="b">
        <f t="shared" si="214"/>
        <v>0</v>
      </c>
      <c r="BU425" s="231">
        <v>3</v>
      </c>
      <c r="BV425" s="237" t="str">
        <f t="shared" si="206"/>
        <v>El señalamiento es regular en cuanto a cantidad y ubicación, siendo notable la falta de algunas señales de precaución y de guía.</v>
      </c>
      <c r="BW425" s="231">
        <v>4</v>
      </c>
      <c r="BX425" s="237" t="str">
        <f t="shared" si="207"/>
        <v>La mayoría de las alcantarillas y cunetas aparentemente funcionan bien, pero existen indicaciones en algunos sitios de que el agua se estanca.</v>
      </c>
      <c r="BY425" s="231">
        <v>4</v>
      </c>
      <c r="BZ425" s="237" t="str">
        <f t="shared" si="208"/>
        <v>Superficie generalmente lisa, pero con unas pequeñas corrugaciones u otras irregularidades aisladas, o con baches pequeños superficiales.</v>
      </c>
      <c r="CA425" s="231">
        <v>3</v>
      </c>
      <c r="CB425" s="237" t="str">
        <f t="shared" si="209"/>
        <v>Existen deformaciones u otras fallas de consideración sobre una buena parte de la subsección y, aunque no son extensas todavía, parece que siguen extendiéndose.</v>
      </c>
      <c r="CC425" s="231">
        <f t="shared" si="210"/>
        <v>0</v>
      </c>
      <c r="CD425" s="229" t="s">
        <v>2256</v>
      </c>
      <c r="CE425" s="229" t="s">
        <v>986</v>
      </c>
      <c r="CF425" s="270" t="s">
        <v>2257</v>
      </c>
    </row>
    <row r="426" spans="1:84" ht="69.95" customHeight="1" thickBot="1" x14ac:dyDescent="0.2">
      <c r="A426" s="217"/>
      <c r="B426" s="269">
        <v>20880</v>
      </c>
      <c r="C426" s="231">
        <v>4</v>
      </c>
      <c r="D426" s="231">
        <v>2</v>
      </c>
      <c r="E426" s="232" t="s">
        <v>126</v>
      </c>
      <c r="F426" s="231">
        <v>8</v>
      </c>
      <c r="G426" s="231">
        <v>702</v>
      </c>
      <c r="H426" s="230" t="s">
        <v>2476</v>
      </c>
      <c r="I426" s="230">
        <v>2</v>
      </c>
      <c r="J426" s="229" t="str">
        <f t="shared" si="189"/>
        <v>Distribuidores Regionales</v>
      </c>
      <c r="K426" s="260">
        <f t="shared" si="190"/>
        <v>6.14</v>
      </c>
      <c r="L426" s="234">
        <f>L425+K426</f>
        <v>9.6449999999999996</v>
      </c>
      <c r="M426" s="233"/>
      <c r="N426" s="233"/>
      <c r="O426" s="233"/>
      <c r="P426" s="260">
        <f t="shared" si="191"/>
        <v>0</v>
      </c>
      <c r="Q426" s="233">
        <v>0.87</v>
      </c>
      <c r="R426" s="233">
        <v>5.27</v>
      </c>
      <c r="S426" s="233"/>
      <c r="T426" s="260">
        <f t="shared" si="192"/>
        <v>6.14</v>
      </c>
      <c r="U426" s="233"/>
      <c r="V426" s="233"/>
      <c r="W426" s="233"/>
      <c r="X426" s="233">
        <f t="shared" si="193"/>
        <v>0</v>
      </c>
      <c r="Y426" s="233"/>
      <c r="Z426" s="233"/>
      <c r="AA426" s="233"/>
      <c r="AB426" s="233">
        <f t="shared" si="194"/>
        <v>0</v>
      </c>
      <c r="AC426" s="233">
        <f t="shared" si="195"/>
        <v>6.14</v>
      </c>
      <c r="AD426" s="233"/>
      <c r="AE426" s="233"/>
      <c r="AF426" s="233"/>
      <c r="AG426" s="233">
        <f t="shared" si="212"/>
        <v>0</v>
      </c>
      <c r="AH426" s="233"/>
      <c r="AI426" s="233"/>
      <c r="AJ426" s="233"/>
      <c r="AK426" s="233">
        <f t="shared" si="213"/>
        <v>0</v>
      </c>
      <c r="AL426" s="233"/>
      <c r="AM426" s="233"/>
      <c r="AN426" s="233"/>
      <c r="AO426" s="233">
        <f t="shared" si="198"/>
        <v>0</v>
      </c>
      <c r="AP426" s="233"/>
      <c r="AQ426" s="233"/>
      <c r="AR426" s="233"/>
      <c r="AS426" s="339">
        <f t="shared" si="199"/>
        <v>0</v>
      </c>
      <c r="AT426" s="233"/>
      <c r="AU426" s="233"/>
      <c r="AV426" s="233"/>
      <c r="AW426" s="260">
        <f t="shared" si="200"/>
        <v>0</v>
      </c>
      <c r="AX426" s="235" t="s">
        <v>2899</v>
      </c>
      <c r="AY426" s="244" t="s">
        <v>579</v>
      </c>
      <c r="AZ426" s="236" t="s">
        <v>586</v>
      </c>
      <c r="BA426" s="229" t="s">
        <v>2900</v>
      </c>
      <c r="BB426" s="231">
        <v>3</v>
      </c>
      <c r="BC426" s="231">
        <v>3</v>
      </c>
      <c r="BD426" s="237" t="str">
        <f t="shared" si="201"/>
        <v>Muy Ondulado (Pendientes naturales del terreno entre 15 y 25%)</v>
      </c>
      <c r="BE426" s="231">
        <v>1</v>
      </c>
      <c r="BF426" s="237" t="str">
        <f>VLOOKUP(BE426,'Códigos 2'!$A$1:$B$12,2,FALSE)</f>
        <v xml:space="preserve"> Carpeta Asfáltica (CA)</v>
      </c>
      <c r="BG426" s="238">
        <v>2</v>
      </c>
      <c r="BH426" s="239">
        <v>5.3</v>
      </c>
      <c r="BI426" s="231">
        <v>0</v>
      </c>
      <c r="BJ426" s="231" t="str">
        <f t="shared" si="202"/>
        <v>No existe</v>
      </c>
      <c r="BK426" s="240">
        <v>0</v>
      </c>
      <c r="BL426" s="231">
        <v>40</v>
      </c>
      <c r="BM426" s="231">
        <v>2665</v>
      </c>
      <c r="BN426" s="231">
        <v>4</v>
      </c>
      <c r="BO426" s="237" t="str">
        <f t="shared" si="203"/>
        <v>Alineamiento con algunas curvas que exigen una reducción significativa en la velocidad promedio de circulación.</v>
      </c>
      <c r="BP426" s="231">
        <v>2</v>
      </c>
      <c r="BQ426" s="237" t="str">
        <f t="shared" si="204"/>
        <v>Pendientes sostenidas entre 5 y 8% sobre una buena parte del tramo, condición que afecta en forma marcada la velocidad de recorrido y, cuando hay bastante tránsito, provoca frecuentes colas de vehículos detrás de los vehículos pesados.</v>
      </c>
      <c r="BR426" s="231">
        <v>2</v>
      </c>
      <c r="BS426" s="231">
        <v>0</v>
      </c>
      <c r="BT426" s="237" t="b">
        <f t="shared" si="214"/>
        <v>0</v>
      </c>
      <c r="BU426" s="231">
        <v>4</v>
      </c>
      <c r="BV426" s="237" t="str">
        <f t="shared" si="206"/>
        <v>El señalamiento es bastante completo, faltando solamente algunas señales de guía para los usuarios que no conocen la ruta.</v>
      </c>
      <c r="BW426" s="231">
        <v>4</v>
      </c>
      <c r="BX426" s="237" t="str">
        <f t="shared" si="207"/>
        <v>La mayoría de las alcantarillas y cunetas aparentemente funcionan bien, pero existen indicaciones en algunos sitios de que el agua se estanca.</v>
      </c>
      <c r="BY426" s="231">
        <v>3</v>
      </c>
      <c r="BZ426" s="237" t="str">
        <f t="shared" si="208"/>
        <v>Superficie con frecuentes baches o irregularidades .</v>
      </c>
      <c r="CA426" s="231">
        <v>5</v>
      </c>
      <c r="CB426" s="237" t="str">
        <f t="shared" si="209"/>
        <v>No existen evidencias de fallas en la estructura del pavimento, con la posible excepción de algunas en la superficie de ruedo.</v>
      </c>
      <c r="CC426" s="231">
        <f t="shared" si="210"/>
        <v>5.9725314999999988</v>
      </c>
      <c r="CD426" s="229" t="s">
        <v>2901</v>
      </c>
      <c r="CE426" s="229" t="s">
        <v>986</v>
      </c>
      <c r="CF426" s="270" t="s">
        <v>2902</v>
      </c>
    </row>
    <row r="427" spans="1:84" ht="69.95" customHeight="1" thickBot="1" x14ac:dyDescent="0.2">
      <c r="A427" s="217"/>
      <c r="B427" s="269">
        <v>20891</v>
      </c>
      <c r="C427" s="231">
        <v>3</v>
      </c>
      <c r="D427" s="231">
        <v>2</v>
      </c>
      <c r="E427" s="232">
        <v>2</v>
      </c>
      <c r="F427" s="231">
        <v>3</v>
      </c>
      <c r="G427" s="231">
        <v>704</v>
      </c>
      <c r="H427" s="230" t="str">
        <f t="shared" ref="H427:H436" si="215">IF(G427&lt;100,"Primaria",IF(AND(G427&gt;39,G427&lt;300),"Secundaria",IF(AND(G427&gt;299),"Terciaria")))</f>
        <v>Terciaria</v>
      </c>
      <c r="I427" s="230">
        <v>4</v>
      </c>
      <c r="J427" s="229" t="str">
        <f t="shared" si="189"/>
        <v>Red Básica de Accesso</v>
      </c>
      <c r="K427" s="260">
        <f t="shared" si="190"/>
        <v>4.6549999999999994</v>
      </c>
      <c r="L427" s="234">
        <f>K427</f>
        <v>4.6549999999999994</v>
      </c>
      <c r="M427" s="233"/>
      <c r="N427" s="233"/>
      <c r="O427" s="233"/>
      <c r="P427" s="260">
        <f t="shared" si="191"/>
        <v>0</v>
      </c>
      <c r="Q427" s="233">
        <v>1.21</v>
      </c>
      <c r="R427" s="233">
        <v>2.3199999999999998</v>
      </c>
      <c r="S427" s="233"/>
      <c r="T427" s="260">
        <f t="shared" si="192"/>
        <v>3.53</v>
      </c>
      <c r="U427" s="233">
        <v>1.125</v>
      </c>
      <c r="V427" s="233"/>
      <c r="W427" s="233"/>
      <c r="X427" s="233">
        <f t="shared" si="193"/>
        <v>1.125</v>
      </c>
      <c r="Y427" s="233"/>
      <c r="Z427" s="233"/>
      <c r="AA427" s="233"/>
      <c r="AB427" s="233">
        <f t="shared" si="194"/>
        <v>0</v>
      </c>
      <c r="AC427" s="233">
        <f t="shared" si="195"/>
        <v>4.6549999999999994</v>
      </c>
      <c r="AD427" s="233"/>
      <c r="AE427" s="233"/>
      <c r="AF427" s="233"/>
      <c r="AG427" s="233">
        <f t="shared" si="212"/>
        <v>0</v>
      </c>
      <c r="AH427" s="233"/>
      <c r="AI427" s="233"/>
      <c r="AJ427" s="233"/>
      <c r="AK427" s="233">
        <f t="shared" si="213"/>
        <v>0</v>
      </c>
      <c r="AL427" s="233"/>
      <c r="AM427" s="233"/>
      <c r="AN427" s="233"/>
      <c r="AO427" s="233">
        <f t="shared" si="198"/>
        <v>0</v>
      </c>
      <c r="AP427" s="233"/>
      <c r="AQ427" s="233"/>
      <c r="AR427" s="233"/>
      <c r="AS427" s="339">
        <f t="shared" si="199"/>
        <v>0</v>
      </c>
      <c r="AT427" s="233"/>
      <c r="AU427" s="233"/>
      <c r="AV427" s="233"/>
      <c r="AW427" s="260">
        <f t="shared" si="200"/>
        <v>0</v>
      </c>
      <c r="AX427" s="235" t="s">
        <v>2918</v>
      </c>
      <c r="AY427" s="236" t="s">
        <v>487</v>
      </c>
      <c r="AZ427" s="236" t="s">
        <v>2655</v>
      </c>
      <c r="BA427" s="229" t="s">
        <v>945</v>
      </c>
      <c r="BB427" s="231">
        <v>0</v>
      </c>
      <c r="BC427" s="231">
        <v>3</v>
      </c>
      <c r="BD427" s="237" t="str">
        <f t="shared" si="201"/>
        <v>Muy Ondulado (Pendientes naturales del terreno entre 15 y 25%)</v>
      </c>
      <c r="BE427" s="231">
        <v>1</v>
      </c>
      <c r="BF427" s="237" t="str">
        <f>VLOOKUP(BE427,'Códigos 2'!$A$1:$B$12,2,FALSE)</f>
        <v xml:space="preserve"> Carpeta Asfáltica (CA)</v>
      </c>
      <c r="BG427" s="238">
        <v>2</v>
      </c>
      <c r="BH427" s="239">
        <v>5.3</v>
      </c>
      <c r="BI427" s="231">
        <v>0</v>
      </c>
      <c r="BJ427" s="231" t="str">
        <f t="shared" si="202"/>
        <v>No existe</v>
      </c>
      <c r="BK427" s="240">
        <v>0</v>
      </c>
      <c r="BL427" s="231">
        <v>35</v>
      </c>
      <c r="BM427" s="231"/>
      <c r="BN427" s="231">
        <v>3</v>
      </c>
      <c r="BO427" s="237" t="str">
        <f t="shared" si="203"/>
        <v>Alineamiento algo sinuoso, pero con curvas cerradas que son aparentes y consistentes con las gradientes y las demás características del camino y del terreno que se atraviesa.</v>
      </c>
      <c r="BP427" s="231">
        <v>1</v>
      </c>
      <c r="BQ427" s="237" t="str">
        <f t="shared" si="204"/>
        <v xml:space="preserve">Pendientes sostenidas en exceso del 7% en casi todo el tramo. </v>
      </c>
      <c r="BR427" s="231">
        <v>2</v>
      </c>
      <c r="BS427" s="231">
        <v>0</v>
      </c>
      <c r="BT427" s="237" t="b">
        <f t="shared" si="214"/>
        <v>0</v>
      </c>
      <c r="BU427" s="231">
        <v>4</v>
      </c>
      <c r="BV427" s="237" t="str">
        <f t="shared" si="206"/>
        <v>El señalamiento es bastante completo, faltando solamente algunas señales de guía para los usuarios que no conocen la ruta.</v>
      </c>
      <c r="BW427" s="231">
        <v>4</v>
      </c>
      <c r="BX427" s="237" t="str">
        <f t="shared" si="207"/>
        <v>La mayoría de las alcantarillas y cunetas aparentemente funcionan bien, pero existen indicaciones en algunos sitios de que el agua se estanca.</v>
      </c>
      <c r="BY427" s="231">
        <v>5</v>
      </c>
      <c r="BZ427" s="237" t="str">
        <f t="shared" si="208"/>
        <v>Superficie lisa, sin baches ni irregularidades notables.</v>
      </c>
      <c r="CA427" s="231">
        <v>5</v>
      </c>
      <c r="CB427" s="237" t="str">
        <f t="shared" si="209"/>
        <v>No existen evidencias de fallas en la estructura del pavimento, con la posible excepción de algunas en la superficie de ruedo.</v>
      </c>
      <c r="CC427" s="231">
        <f t="shared" si="210"/>
        <v>0</v>
      </c>
      <c r="CD427" s="229"/>
      <c r="CE427" s="229"/>
      <c r="CF427" s="270"/>
    </row>
    <row r="428" spans="1:84" ht="69.95" customHeight="1" thickBot="1" x14ac:dyDescent="0.2">
      <c r="A428" s="217"/>
      <c r="B428" s="269">
        <v>20892</v>
      </c>
      <c r="C428" s="231">
        <v>3</v>
      </c>
      <c r="D428" s="231">
        <v>2</v>
      </c>
      <c r="E428" s="232">
        <v>2</v>
      </c>
      <c r="F428" s="231">
        <v>2</v>
      </c>
      <c r="G428" s="231">
        <v>704</v>
      </c>
      <c r="H428" s="230" t="str">
        <f t="shared" si="215"/>
        <v>Terciaria</v>
      </c>
      <c r="I428" s="230">
        <v>4</v>
      </c>
      <c r="J428" s="229" t="str">
        <f t="shared" si="189"/>
        <v>Red Básica de Accesso</v>
      </c>
      <c r="K428" s="260">
        <f t="shared" si="190"/>
        <v>2.99</v>
      </c>
      <c r="L428" s="234">
        <f>L427+K428</f>
        <v>7.6449999999999996</v>
      </c>
      <c r="M428" s="233"/>
      <c r="N428" s="233"/>
      <c r="O428" s="233"/>
      <c r="P428" s="260">
        <f t="shared" si="191"/>
        <v>0</v>
      </c>
      <c r="Q428" s="233"/>
      <c r="R428" s="233"/>
      <c r="S428" s="233"/>
      <c r="T428" s="260">
        <f t="shared" si="192"/>
        <v>0</v>
      </c>
      <c r="U428" s="233">
        <v>2.99</v>
      </c>
      <c r="V428" s="233"/>
      <c r="W428" s="233"/>
      <c r="X428" s="233">
        <f t="shared" si="193"/>
        <v>2.99</v>
      </c>
      <c r="Y428" s="233"/>
      <c r="Z428" s="233"/>
      <c r="AA428" s="233"/>
      <c r="AB428" s="233">
        <f t="shared" si="194"/>
        <v>0</v>
      </c>
      <c r="AC428" s="233">
        <f t="shared" si="195"/>
        <v>2.99</v>
      </c>
      <c r="AD428" s="233"/>
      <c r="AE428" s="233"/>
      <c r="AF428" s="233"/>
      <c r="AG428" s="233">
        <f t="shared" si="212"/>
        <v>0</v>
      </c>
      <c r="AH428" s="233"/>
      <c r="AI428" s="233"/>
      <c r="AJ428" s="233"/>
      <c r="AK428" s="233">
        <f t="shared" si="213"/>
        <v>0</v>
      </c>
      <c r="AL428" s="233"/>
      <c r="AM428" s="233"/>
      <c r="AN428" s="233"/>
      <c r="AO428" s="233">
        <f t="shared" si="198"/>
        <v>0</v>
      </c>
      <c r="AP428" s="233"/>
      <c r="AQ428" s="233"/>
      <c r="AR428" s="233"/>
      <c r="AS428" s="339">
        <f t="shared" si="199"/>
        <v>0</v>
      </c>
      <c r="AT428" s="233"/>
      <c r="AU428" s="233"/>
      <c r="AV428" s="233"/>
      <c r="AW428" s="260">
        <f t="shared" si="200"/>
        <v>0</v>
      </c>
      <c r="AX428" s="235" t="s">
        <v>2919</v>
      </c>
      <c r="AY428" s="236" t="s">
        <v>487</v>
      </c>
      <c r="AZ428" s="236" t="s">
        <v>2655</v>
      </c>
      <c r="BA428" s="229" t="s">
        <v>945</v>
      </c>
      <c r="BB428" s="231">
        <v>0</v>
      </c>
      <c r="BC428" s="231">
        <v>3</v>
      </c>
      <c r="BD428" s="237" t="str">
        <f t="shared" si="201"/>
        <v>Muy Ondulado (Pendientes naturales del terreno entre 15 y 25%)</v>
      </c>
      <c r="BE428" s="231">
        <v>2</v>
      </c>
      <c r="BF428" s="237" t="str">
        <f>VLOOKUP(BE428,'Códigos 2'!$A$1:$B$12,2,FALSE)</f>
        <v xml:space="preserve">Tratamiento superficial múltiple (TSM) </v>
      </c>
      <c r="BG428" s="238">
        <v>1</v>
      </c>
      <c r="BH428" s="239">
        <v>4.9000000000000004</v>
      </c>
      <c r="BI428" s="231">
        <v>0</v>
      </c>
      <c r="BJ428" s="231" t="str">
        <f t="shared" si="202"/>
        <v>No existe</v>
      </c>
      <c r="BK428" s="240">
        <v>0</v>
      </c>
      <c r="BL428" s="231">
        <v>40</v>
      </c>
      <c r="BM428" s="231"/>
      <c r="BN428" s="231">
        <v>3</v>
      </c>
      <c r="BO428" s="237" t="str">
        <f t="shared" si="203"/>
        <v>Alineamiento algo sinuoso, pero con curvas cerradas que son aparentes y consistentes con las gradientes y las demás características del camino y del terreno que se atraviesa.</v>
      </c>
      <c r="BP428" s="231">
        <v>1</v>
      </c>
      <c r="BQ428" s="237" t="str">
        <f t="shared" si="204"/>
        <v xml:space="preserve">Pendientes sostenidas en exceso del 7% en casi todo el tramo. </v>
      </c>
      <c r="BR428" s="231">
        <v>1</v>
      </c>
      <c r="BS428" s="231">
        <v>0</v>
      </c>
      <c r="BT428" s="237" t="b">
        <f t="shared" si="214"/>
        <v>0</v>
      </c>
      <c r="BU428" s="231">
        <v>4</v>
      </c>
      <c r="BV428" s="237" t="str">
        <f t="shared" si="206"/>
        <v>El señalamiento es bastante completo, faltando solamente algunas señales de guía para los usuarios que no conocen la ruta.</v>
      </c>
      <c r="BW428" s="231">
        <v>4</v>
      </c>
      <c r="BX428" s="237" t="str">
        <f t="shared" si="207"/>
        <v>La mayoría de las alcantarillas y cunetas aparentemente funcionan bien, pero existen indicaciones en algunos sitios de que el agua se estanca.</v>
      </c>
      <c r="BY428" s="231">
        <v>4</v>
      </c>
      <c r="BZ428" s="237" t="str">
        <f t="shared" si="208"/>
        <v>Superficie generalmente lisa, pero con unas pequeñas corrugaciones u otras irregularidades aisladas, o con baches pequeños superficiales.</v>
      </c>
      <c r="CA428" s="231">
        <v>5</v>
      </c>
      <c r="CB428" s="237" t="str">
        <f t="shared" si="209"/>
        <v>No existen evidencias de fallas en la estructura del pavimento, con la posible excepción de algunas en la superficie de ruedo.</v>
      </c>
      <c r="CC428" s="231">
        <f t="shared" si="210"/>
        <v>0</v>
      </c>
      <c r="CD428" s="229"/>
      <c r="CE428" s="229"/>
      <c r="CF428" s="270"/>
    </row>
    <row r="429" spans="1:84" ht="69.95" customHeight="1" thickBot="1" x14ac:dyDescent="0.2">
      <c r="A429" s="217"/>
      <c r="B429" s="269">
        <v>20900</v>
      </c>
      <c r="C429" s="231">
        <v>3</v>
      </c>
      <c r="D429" s="231">
        <v>2</v>
      </c>
      <c r="E429" s="232" t="s">
        <v>489</v>
      </c>
      <c r="F429" s="231">
        <v>1</v>
      </c>
      <c r="G429" s="231">
        <v>710</v>
      </c>
      <c r="H429" s="230" t="str">
        <f t="shared" si="215"/>
        <v>Terciaria</v>
      </c>
      <c r="I429" s="230">
        <v>4</v>
      </c>
      <c r="J429" s="229" t="str">
        <f t="shared" si="189"/>
        <v>Red Básica de Accesso</v>
      </c>
      <c r="K429" s="260">
        <f t="shared" si="190"/>
        <v>1.81</v>
      </c>
      <c r="L429" s="234">
        <f>K429</f>
        <v>1.81</v>
      </c>
      <c r="M429" s="233"/>
      <c r="N429" s="233"/>
      <c r="O429" s="233"/>
      <c r="P429" s="260">
        <f t="shared" si="191"/>
        <v>0</v>
      </c>
      <c r="Q429" s="233"/>
      <c r="R429" s="233"/>
      <c r="S429" s="233"/>
      <c r="T429" s="260">
        <f t="shared" si="192"/>
        <v>0</v>
      </c>
      <c r="U429" s="233"/>
      <c r="V429" s="233"/>
      <c r="W429" s="233">
        <v>1.81</v>
      </c>
      <c r="X429" s="233">
        <f t="shared" si="193"/>
        <v>1.81</v>
      </c>
      <c r="Y429" s="233"/>
      <c r="Z429" s="233"/>
      <c r="AA429" s="233"/>
      <c r="AB429" s="233">
        <f t="shared" si="194"/>
        <v>0</v>
      </c>
      <c r="AC429" s="233">
        <f t="shared" si="195"/>
        <v>1.81</v>
      </c>
      <c r="AD429" s="233"/>
      <c r="AE429" s="233"/>
      <c r="AF429" s="233"/>
      <c r="AG429" s="233">
        <f t="shared" ref="AG429:AG460" si="216">SUM(AD429:AF429)</f>
        <v>0</v>
      </c>
      <c r="AH429" s="233"/>
      <c r="AI429" s="233"/>
      <c r="AJ429" s="233"/>
      <c r="AK429" s="233">
        <f t="shared" ref="AK429:AK460" si="217">SUM(AH429:AJ429)</f>
        <v>0</v>
      </c>
      <c r="AL429" s="233"/>
      <c r="AM429" s="233"/>
      <c r="AN429" s="233"/>
      <c r="AO429" s="233">
        <f t="shared" si="198"/>
        <v>0</v>
      </c>
      <c r="AP429" s="233"/>
      <c r="AQ429" s="233"/>
      <c r="AR429" s="233"/>
      <c r="AS429" s="339">
        <f t="shared" si="199"/>
        <v>0</v>
      </c>
      <c r="AT429" s="233"/>
      <c r="AU429" s="233"/>
      <c r="AV429" s="233"/>
      <c r="AW429" s="260">
        <f t="shared" si="200"/>
        <v>0</v>
      </c>
      <c r="AX429" s="235" t="s">
        <v>2953</v>
      </c>
      <c r="AY429" s="236" t="s">
        <v>805</v>
      </c>
      <c r="AZ429" s="236" t="s">
        <v>458</v>
      </c>
      <c r="BA429" s="229" t="s">
        <v>2954</v>
      </c>
      <c r="BB429" s="231">
        <v>1</v>
      </c>
      <c r="BC429" s="231">
        <v>3</v>
      </c>
      <c r="BD429" s="237" t="str">
        <f t="shared" si="201"/>
        <v>Muy Ondulado (Pendientes naturales del terreno entre 15 y 25%)</v>
      </c>
      <c r="BE429" s="231">
        <v>2</v>
      </c>
      <c r="BF429" s="237" t="str">
        <f>VLOOKUP(BE429,'Códigos 2'!$A$1:$B$12,2,FALSE)</f>
        <v xml:space="preserve">Tratamiento superficial múltiple (TSM) </v>
      </c>
      <c r="BG429" s="238">
        <v>2</v>
      </c>
      <c r="BH429" s="239">
        <v>5.3</v>
      </c>
      <c r="BI429" s="231">
        <v>0</v>
      </c>
      <c r="BJ429" s="231" t="str">
        <f t="shared" si="202"/>
        <v>No existe</v>
      </c>
      <c r="BK429" s="240">
        <v>0</v>
      </c>
      <c r="BL429" s="231">
        <v>40</v>
      </c>
      <c r="BM429" s="231">
        <v>1186</v>
      </c>
      <c r="BN429" s="231">
        <v>2</v>
      </c>
      <c r="BO429" s="237" t="str">
        <f t="shared" si="203"/>
        <v>Curvas cerradas frecuentes y, por lo general, inconsistentes con el terreno y la clase de carretera.</v>
      </c>
      <c r="BP429" s="231">
        <v>1</v>
      </c>
      <c r="BQ429" s="237" t="str">
        <f t="shared" si="204"/>
        <v xml:space="preserve">Pendientes sostenidas en exceso del 7% en casi todo el tramo. </v>
      </c>
      <c r="BR429" s="231">
        <v>1</v>
      </c>
      <c r="BS429" s="231">
        <v>0</v>
      </c>
      <c r="BT429" s="237" t="b">
        <f t="shared" si="214"/>
        <v>0</v>
      </c>
      <c r="BU429" s="231">
        <v>2</v>
      </c>
      <c r="BV429" s="237" t="str">
        <f t="shared" si="206"/>
        <v>Existen muy pocas señales</v>
      </c>
      <c r="BW429" s="231">
        <v>4</v>
      </c>
      <c r="BX429" s="237" t="str">
        <f t="shared" si="207"/>
        <v>La mayoría de las alcantarillas y cunetas aparentemente funcionan bien, pero existen indicaciones en algunos sitios de que el agua se estanca.</v>
      </c>
      <c r="BY429" s="231">
        <v>2</v>
      </c>
      <c r="BZ429" s="237" t="str">
        <f t="shared" si="208"/>
        <v>Superficie muy irregular o con baches extensos y frecuentes (o material suelto, en caso de superficies no pavimentadas).</v>
      </c>
      <c r="CA429" s="231">
        <v>4</v>
      </c>
      <c r="CB429" s="237" t="str">
        <f t="shared" si="209"/>
        <v>Existen huellas o corrugaciones que se derivan por debajo de la superficie de ruedo, pero que son aisladas y de poca extensión.</v>
      </c>
      <c r="CC429" s="231">
        <f t="shared" si="210"/>
        <v>0.78353089999999992</v>
      </c>
      <c r="CD429" s="229"/>
      <c r="CE429" s="229"/>
      <c r="CF429" s="270" t="s">
        <v>2955</v>
      </c>
    </row>
    <row r="430" spans="1:84" ht="69.95" customHeight="1" thickBot="1" x14ac:dyDescent="0.2">
      <c r="A430" s="217"/>
      <c r="B430" s="269">
        <v>20910</v>
      </c>
      <c r="C430" s="231">
        <v>4</v>
      </c>
      <c r="D430" s="231">
        <v>2</v>
      </c>
      <c r="E430" s="232" t="s">
        <v>126</v>
      </c>
      <c r="F430" s="231"/>
      <c r="G430" s="231">
        <v>140</v>
      </c>
      <c r="H430" s="230" t="str">
        <f t="shared" si="215"/>
        <v>Secundaria</v>
      </c>
      <c r="I430" s="230">
        <v>0</v>
      </c>
      <c r="J430" s="229" t="b">
        <f t="shared" si="189"/>
        <v>0</v>
      </c>
      <c r="K430" s="260">
        <f t="shared" si="190"/>
        <v>0</v>
      </c>
      <c r="L430" s="234">
        <f>K430</f>
        <v>0</v>
      </c>
      <c r="M430" s="233"/>
      <c r="N430" s="233"/>
      <c r="O430" s="233"/>
      <c r="P430" s="260">
        <f t="shared" si="191"/>
        <v>0</v>
      </c>
      <c r="Q430" s="233"/>
      <c r="R430" s="233"/>
      <c r="S430" s="233"/>
      <c r="T430" s="260">
        <f t="shared" si="192"/>
        <v>0</v>
      </c>
      <c r="U430" s="233"/>
      <c r="V430" s="233"/>
      <c r="W430" s="233"/>
      <c r="X430" s="233">
        <f t="shared" si="193"/>
        <v>0</v>
      </c>
      <c r="Y430" s="233"/>
      <c r="Z430" s="233"/>
      <c r="AA430" s="233"/>
      <c r="AB430" s="233">
        <f t="shared" si="194"/>
        <v>0</v>
      </c>
      <c r="AC430" s="233">
        <f t="shared" si="195"/>
        <v>0</v>
      </c>
      <c r="AD430" s="233"/>
      <c r="AE430" s="233"/>
      <c r="AF430" s="233"/>
      <c r="AG430" s="233">
        <f t="shared" si="216"/>
        <v>0</v>
      </c>
      <c r="AH430" s="233"/>
      <c r="AI430" s="233"/>
      <c r="AJ430" s="233"/>
      <c r="AK430" s="233">
        <f t="shared" si="217"/>
        <v>0</v>
      </c>
      <c r="AL430" s="233"/>
      <c r="AM430" s="233"/>
      <c r="AN430" s="233"/>
      <c r="AO430" s="233">
        <f t="shared" si="198"/>
        <v>0</v>
      </c>
      <c r="AP430" s="233"/>
      <c r="AQ430" s="233"/>
      <c r="AR430" s="233"/>
      <c r="AS430" s="339">
        <f t="shared" si="199"/>
        <v>0</v>
      </c>
      <c r="AT430" s="233"/>
      <c r="AU430" s="233"/>
      <c r="AV430" s="233"/>
      <c r="AW430" s="260">
        <f t="shared" si="200"/>
        <v>0</v>
      </c>
      <c r="AX430" s="235" t="s">
        <v>1273</v>
      </c>
      <c r="AY430" s="236" t="s">
        <v>669</v>
      </c>
      <c r="AZ430" s="236" t="s">
        <v>89</v>
      </c>
      <c r="BA430" s="229"/>
      <c r="BB430" s="231">
        <v>0</v>
      </c>
      <c r="BC430" s="231">
        <v>0</v>
      </c>
      <c r="BD430" s="237" t="b">
        <f t="shared" si="201"/>
        <v>0</v>
      </c>
      <c r="BE430" s="231">
        <v>8</v>
      </c>
      <c r="BF430" s="237" t="str">
        <f>VLOOKUP(BE430,'Códigos 2'!$A$1:$B$12,2,FALSE)</f>
        <v xml:space="preserve">Material producto del perfilado de pavimentos asfálticos </v>
      </c>
      <c r="BG430" s="238">
        <v>0</v>
      </c>
      <c r="BH430" s="239">
        <v>0</v>
      </c>
      <c r="BI430" s="231">
        <v>0</v>
      </c>
      <c r="BJ430" s="231" t="str">
        <f t="shared" si="202"/>
        <v>No existe</v>
      </c>
      <c r="BK430" s="240">
        <v>0</v>
      </c>
      <c r="BL430" s="231">
        <v>0</v>
      </c>
      <c r="BM430" s="231"/>
      <c r="BN430" s="231">
        <v>0</v>
      </c>
      <c r="BO430" s="237" t="b">
        <f t="shared" si="203"/>
        <v>0</v>
      </c>
      <c r="BP430" s="231">
        <v>0</v>
      </c>
      <c r="BQ430" s="237" t="b">
        <f t="shared" si="204"/>
        <v>0</v>
      </c>
      <c r="BR430" s="231">
        <v>0</v>
      </c>
      <c r="BS430" s="231">
        <v>0</v>
      </c>
      <c r="BT430" s="237" t="b">
        <f t="shared" si="214"/>
        <v>0</v>
      </c>
      <c r="BU430" s="231">
        <v>0</v>
      </c>
      <c r="BV430" s="237" t="b">
        <f t="shared" si="206"/>
        <v>0</v>
      </c>
      <c r="BW430" s="231">
        <v>0</v>
      </c>
      <c r="BX430" s="237" t="b">
        <f t="shared" si="207"/>
        <v>0</v>
      </c>
      <c r="BY430" s="231">
        <v>0</v>
      </c>
      <c r="BZ430" s="237" t="b">
        <f t="shared" si="208"/>
        <v>0</v>
      </c>
      <c r="CA430" s="231">
        <v>0</v>
      </c>
      <c r="CB430" s="237" t="b">
        <f t="shared" si="209"/>
        <v>0</v>
      </c>
      <c r="CC430" s="231">
        <f t="shared" si="210"/>
        <v>0</v>
      </c>
      <c r="CD430" s="229"/>
      <c r="CE430" s="229"/>
      <c r="CF430" s="270" t="s">
        <v>681</v>
      </c>
    </row>
    <row r="431" spans="1:84" ht="69.95" customHeight="1" thickBot="1" x14ac:dyDescent="0.2">
      <c r="A431" s="217"/>
      <c r="B431" s="269">
        <v>20921</v>
      </c>
      <c r="C431" s="231">
        <v>3</v>
      </c>
      <c r="D431" s="231">
        <v>2</v>
      </c>
      <c r="E431" s="232" t="s">
        <v>489</v>
      </c>
      <c r="F431" s="231"/>
      <c r="G431" s="231">
        <v>708</v>
      </c>
      <c r="H431" s="230" t="str">
        <f t="shared" si="215"/>
        <v>Terciaria</v>
      </c>
      <c r="I431" s="230">
        <v>3</v>
      </c>
      <c r="J431" s="229" t="str">
        <f t="shared" si="189"/>
        <v>Conectores de Integración Territorial</v>
      </c>
      <c r="K431" s="260">
        <f t="shared" si="190"/>
        <v>4.8249999999999993</v>
      </c>
      <c r="L431" s="234">
        <f>K431</f>
        <v>4.8249999999999993</v>
      </c>
      <c r="M431" s="233"/>
      <c r="N431" s="233"/>
      <c r="O431" s="233"/>
      <c r="P431" s="260">
        <f t="shared" si="191"/>
        <v>0</v>
      </c>
      <c r="Q431" s="233"/>
      <c r="R431" s="233"/>
      <c r="S431" s="233"/>
      <c r="T431" s="260">
        <f t="shared" si="192"/>
        <v>0</v>
      </c>
      <c r="U431" s="233">
        <v>0.52500000000000002</v>
      </c>
      <c r="V431" s="233">
        <v>0.28999999999999998</v>
      </c>
      <c r="W431" s="233">
        <v>4.01</v>
      </c>
      <c r="X431" s="233">
        <f t="shared" si="193"/>
        <v>4.8249999999999993</v>
      </c>
      <c r="Y431" s="233"/>
      <c r="Z431" s="233"/>
      <c r="AA431" s="233"/>
      <c r="AB431" s="233">
        <f t="shared" si="194"/>
        <v>0</v>
      </c>
      <c r="AC431" s="233">
        <f t="shared" si="195"/>
        <v>4.8249999999999993</v>
      </c>
      <c r="AD431" s="233"/>
      <c r="AE431" s="233"/>
      <c r="AF431" s="233"/>
      <c r="AG431" s="233">
        <f t="shared" si="216"/>
        <v>0</v>
      </c>
      <c r="AH431" s="233"/>
      <c r="AI431" s="233"/>
      <c r="AJ431" s="233"/>
      <c r="AK431" s="233">
        <f t="shared" si="217"/>
        <v>0</v>
      </c>
      <c r="AL431" s="233"/>
      <c r="AM431" s="233"/>
      <c r="AN431" s="233"/>
      <c r="AO431" s="233">
        <f t="shared" si="198"/>
        <v>0</v>
      </c>
      <c r="AP431" s="233"/>
      <c r="AQ431" s="233"/>
      <c r="AR431" s="233"/>
      <c r="AS431" s="339">
        <f t="shared" si="199"/>
        <v>0</v>
      </c>
      <c r="AT431" s="233"/>
      <c r="AU431" s="233"/>
      <c r="AV431" s="233"/>
      <c r="AW431" s="260">
        <f t="shared" si="200"/>
        <v>0</v>
      </c>
      <c r="AX431" s="235" t="s">
        <v>2936</v>
      </c>
      <c r="AY431" s="236" t="s">
        <v>1208</v>
      </c>
      <c r="AZ431" s="236" t="s">
        <v>1134</v>
      </c>
      <c r="BA431" s="229" t="s">
        <v>1665</v>
      </c>
      <c r="BB431" s="231">
        <v>1</v>
      </c>
      <c r="BC431" s="231">
        <v>2</v>
      </c>
      <c r="BD431" s="237" t="str">
        <f t="shared" si="201"/>
        <v>Algo Ondulado (Pendientes naturales del terreno entre 6 y 14%)</v>
      </c>
      <c r="BE431" s="231">
        <v>2</v>
      </c>
      <c r="BF431" s="237" t="str">
        <f>VLOOKUP(BE431,'Códigos 2'!$A$1:$B$12,2,FALSE)</f>
        <v xml:space="preserve">Tratamiento superficial múltiple (TSM) </v>
      </c>
      <c r="BG431" s="238">
        <v>2</v>
      </c>
      <c r="BH431" s="239">
        <v>6</v>
      </c>
      <c r="BI431" s="231">
        <v>0</v>
      </c>
      <c r="BJ431" s="231" t="str">
        <f t="shared" si="202"/>
        <v>No existe</v>
      </c>
      <c r="BK431" s="240">
        <v>0</v>
      </c>
      <c r="BL431" s="231">
        <v>45</v>
      </c>
      <c r="BM431" s="231"/>
      <c r="BN431" s="231">
        <v>4</v>
      </c>
      <c r="BO431" s="237" t="str">
        <f t="shared" si="203"/>
        <v>Alineamiento con algunas curvas que exigen una reducción significativa en la velocidad promedio de circulación.</v>
      </c>
      <c r="BP431" s="231">
        <v>2</v>
      </c>
      <c r="BQ431" s="237" t="str">
        <f t="shared" si="204"/>
        <v>Pendientes sostenidas entre 5 y 8% sobre una buena parte del tramo, condición que afecta en forma marcada la velocidad de recorrido y, cuando hay bastante tránsito, provoca frecuentes colas de vehículos detrás de los vehículos pesados.</v>
      </c>
      <c r="BR431" s="231">
        <v>3</v>
      </c>
      <c r="BS431" s="231">
        <v>0</v>
      </c>
      <c r="BT431" s="237" t="b">
        <f t="shared" si="214"/>
        <v>0</v>
      </c>
      <c r="BU431" s="231">
        <v>3</v>
      </c>
      <c r="BV431" s="237" t="str">
        <f t="shared" si="206"/>
        <v>El señalamiento es regular en cuanto a cantidad y ubicación, siendo notable la falta de algunas señales de precaución y de guía.</v>
      </c>
      <c r="BW431" s="231">
        <v>4</v>
      </c>
      <c r="BX431" s="237" t="str">
        <f t="shared" si="207"/>
        <v>La mayoría de las alcantarillas y cunetas aparentemente funcionan bien, pero existen indicaciones en algunos sitios de que el agua se estanca.</v>
      </c>
      <c r="BY431" s="231">
        <v>2</v>
      </c>
      <c r="BZ431" s="237" t="str">
        <f t="shared" si="208"/>
        <v>Superficie muy irregular o con baches extensos y frecuentes (o material suelto, en caso de superficies no pavimentadas).</v>
      </c>
      <c r="CA431" s="231">
        <v>4</v>
      </c>
      <c r="CB431" s="237" t="str">
        <f t="shared" si="209"/>
        <v>Existen huellas o corrugaciones que se derivan por debajo de la superficie de ruedo, pero que son aisladas y de poca extensión.</v>
      </c>
      <c r="CC431" s="231">
        <f t="shared" si="210"/>
        <v>0</v>
      </c>
      <c r="CD431" s="229"/>
      <c r="CE431" s="229"/>
      <c r="CF431" s="270"/>
    </row>
    <row r="432" spans="1:84" ht="69.95" customHeight="1" thickBot="1" x14ac:dyDescent="0.2">
      <c r="A432" s="217"/>
      <c r="B432" s="269">
        <v>20922</v>
      </c>
      <c r="C432" s="231">
        <v>3</v>
      </c>
      <c r="D432" s="231">
        <v>2</v>
      </c>
      <c r="E432" s="232" t="s">
        <v>489</v>
      </c>
      <c r="F432" s="231"/>
      <c r="G432" s="231">
        <v>708</v>
      </c>
      <c r="H432" s="230" t="str">
        <f t="shared" si="215"/>
        <v>Terciaria</v>
      </c>
      <c r="I432" s="230">
        <v>3</v>
      </c>
      <c r="J432" s="229" t="str">
        <f t="shared" si="189"/>
        <v>Conectores de Integración Territorial</v>
      </c>
      <c r="K432" s="260">
        <f t="shared" si="190"/>
        <v>5.36</v>
      </c>
      <c r="L432" s="234">
        <f>L431+K432</f>
        <v>10.184999999999999</v>
      </c>
      <c r="M432" s="233"/>
      <c r="N432" s="233"/>
      <c r="O432" s="233"/>
      <c r="P432" s="260">
        <f t="shared" si="191"/>
        <v>0</v>
      </c>
      <c r="Q432" s="233">
        <v>1.1200000000000001</v>
      </c>
      <c r="R432" s="233">
        <v>1.365</v>
      </c>
      <c r="S432" s="233"/>
      <c r="T432" s="260">
        <f t="shared" si="192"/>
        <v>2.4850000000000003</v>
      </c>
      <c r="U432" s="233">
        <v>2.875</v>
      </c>
      <c r="V432" s="233"/>
      <c r="W432" s="233"/>
      <c r="X432" s="233">
        <f t="shared" si="193"/>
        <v>2.875</v>
      </c>
      <c r="Y432" s="233"/>
      <c r="Z432" s="233"/>
      <c r="AA432" s="233"/>
      <c r="AB432" s="233">
        <f t="shared" si="194"/>
        <v>0</v>
      </c>
      <c r="AC432" s="233">
        <f t="shared" si="195"/>
        <v>5.36</v>
      </c>
      <c r="AD432" s="233"/>
      <c r="AE432" s="233"/>
      <c r="AF432" s="233"/>
      <c r="AG432" s="233">
        <f t="shared" si="216"/>
        <v>0</v>
      </c>
      <c r="AH432" s="233"/>
      <c r="AI432" s="233"/>
      <c r="AJ432" s="233"/>
      <c r="AK432" s="233">
        <f t="shared" si="217"/>
        <v>0</v>
      </c>
      <c r="AL432" s="233"/>
      <c r="AM432" s="233"/>
      <c r="AN432" s="233"/>
      <c r="AO432" s="233">
        <f t="shared" si="198"/>
        <v>0</v>
      </c>
      <c r="AP432" s="233"/>
      <c r="AQ432" s="233"/>
      <c r="AR432" s="233"/>
      <c r="AS432" s="339">
        <f t="shared" si="199"/>
        <v>0</v>
      </c>
      <c r="AT432" s="233"/>
      <c r="AU432" s="233"/>
      <c r="AV432" s="233"/>
      <c r="AW432" s="260">
        <f t="shared" si="200"/>
        <v>0</v>
      </c>
      <c r="AX432" s="235" t="s">
        <v>2937</v>
      </c>
      <c r="AY432" s="236" t="s">
        <v>1208</v>
      </c>
      <c r="AZ432" s="236" t="s">
        <v>1134</v>
      </c>
      <c r="BA432" s="229" t="s">
        <v>2938</v>
      </c>
      <c r="BB432" s="231">
        <v>0</v>
      </c>
      <c r="BC432" s="231">
        <v>3</v>
      </c>
      <c r="BD432" s="237" t="str">
        <f t="shared" si="201"/>
        <v>Muy Ondulado (Pendientes naturales del terreno entre 15 y 25%)</v>
      </c>
      <c r="BE432" s="231">
        <v>2</v>
      </c>
      <c r="BF432" s="237" t="str">
        <f>VLOOKUP(BE432,'Códigos 2'!$A$1:$B$12,2,FALSE)</f>
        <v xml:space="preserve">Tratamiento superficial múltiple (TSM) </v>
      </c>
      <c r="BG432" s="238">
        <v>2</v>
      </c>
      <c r="BH432" s="239">
        <v>5</v>
      </c>
      <c r="BI432" s="231">
        <v>0</v>
      </c>
      <c r="BJ432" s="231" t="str">
        <f t="shared" si="202"/>
        <v>No existe</v>
      </c>
      <c r="BK432" s="240">
        <v>0</v>
      </c>
      <c r="BL432" s="231">
        <v>45</v>
      </c>
      <c r="BM432" s="231"/>
      <c r="BN432" s="231">
        <v>3</v>
      </c>
      <c r="BO432" s="237" t="str">
        <f t="shared" si="203"/>
        <v>Alineamiento algo sinuoso, pero con curvas cerradas que son aparentes y consistentes con las gradientes y las demás características del camino y del terreno que se atraviesa.</v>
      </c>
      <c r="BP432" s="231">
        <v>1</v>
      </c>
      <c r="BQ432" s="237" t="str">
        <f t="shared" si="204"/>
        <v xml:space="preserve">Pendientes sostenidas en exceso del 7% en casi todo el tramo. </v>
      </c>
      <c r="BR432" s="231">
        <v>1</v>
      </c>
      <c r="BS432" s="231">
        <v>0</v>
      </c>
      <c r="BT432" s="237" t="b">
        <f t="shared" si="214"/>
        <v>0</v>
      </c>
      <c r="BU432" s="231">
        <v>2</v>
      </c>
      <c r="BV432" s="237" t="str">
        <f t="shared" si="206"/>
        <v>Existen muy pocas señales</v>
      </c>
      <c r="BW432" s="231">
        <v>3</v>
      </c>
      <c r="BX432" s="237" t="str">
        <f t="shared" si="207"/>
        <v>Parece que algunas alcantarillas o cunetas no tienen capacidad hidráulica suficiente, por la erosión o socavación aparente.</v>
      </c>
      <c r="BY432" s="231">
        <v>4</v>
      </c>
      <c r="BZ432" s="237" t="str">
        <f t="shared" si="208"/>
        <v>Superficie generalmente lisa, pero con unas pequeñas corrugaciones u otras irregularidades aisladas, o con baches pequeños superficiales.</v>
      </c>
      <c r="CA432" s="231">
        <v>4</v>
      </c>
      <c r="CB432" s="237" t="str">
        <f t="shared" si="209"/>
        <v>Existen huellas o corrugaciones que se derivan por debajo de la superficie de ruedo, pero que son aisladas y de poca extensión.</v>
      </c>
      <c r="CC432" s="231">
        <f t="shared" si="210"/>
        <v>0</v>
      </c>
      <c r="CD432" s="229"/>
      <c r="CE432" s="229"/>
      <c r="CF432" s="270"/>
    </row>
    <row r="433" spans="1:84" ht="69.95" customHeight="1" thickBot="1" x14ac:dyDescent="0.2">
      <c r="A433" s="217"/>
      <c r="B433" s="269">
        <v>20923</v>
      </c>
      <c r="C433" s="231">
        <v>3</v>
      </c>
      <c r="D433" s="231">
        <v>2</v>
      </c>
      <c r="E433" s="232" t="s">
        <v>489</v>
      </c>
      <c r="F433" s="231"/>
      <c r="G433" s="231">
        <v>708</v>
      </c>
      <c r="H433" s="230" t="str">
        <f t="shared" si="215"/>
        <v>Terciaria</v>
      </c>
      <c r="I433" s="230">
        <v>3</v>
      </c>
      <c r="J433" s="229" t="str">
        <f t="shared" si="189"/>
        <v>Conectores de Integración Territorial</v>
      </c>
      <c r="K433" s="260">
        <f t="shared" si="190"/>
        <v>14.530000000000001</v>
      </c>
      <c r="L433" s="234">
        <f>L432+K433</f>
        <v>24.715</v>
      </c>
      <c r="M433" s="233"/>
      <c r="N433" s="233"/>
      <c r="O433" s="233"/>
      <c r="P433" s="260">
        <f t="shared" si="191"/>
        <v>0</v>
      </c>
      <c r="Q433" s="233">
        <v>1.3</v>
      </c>
      <c r="R433" s="233"/>
      <c r="S433" s="233"/>
      <c r="T433" s="260">
        <f t="shared" si="192"/>
        <v>1.3</v>
      </c>
      <c r="U433" s="233"/>
      <c r="V433" s="233"/>
      <c r="W433" s="233">
        <v>13.17</v>
      </c>
      <c r="X433" s="233">
        <f t="shared" si="193"/>
        <v>13.17</v>
      </c>
      <c r="Y433" s="233"/>
      <c r="Z433" s="233"/>
      <c r="AA433" s="233"/>
      <c r="AB433" s="233">
        <f t="shared" si="194"/>
        <v>0</v>
      </c>
      <c r="AC433" s="233">
        <f t="shared" si="195"/>
        <v>14.47</v>
      </c>
      <c r="AD433" s="233"/>
      <c r="AE433" s="233"/>
      <c r="AF433" s="233">
        <v>0.06</v>
      </c>
      <c r="AG433" s="233">
        <f t="shared" si="216"/>
        <v>0.06</v>
      </c>
      <c r="AH433" s="233"/>
      <c r="AI433" s="233"/>
      <c r="AJ433" s="233"/>
      <c r="AK433" s="233">
        <f t="shared" si="217"/>
        <v>0</v>
      </c>
      <c r="AL433" s="233"/>
      <c r="AM433" s="233"/>
      <c r="AN433" s="233"/>
      <c r="AO433" s="233">
        <f t="shared" si="198"/>
        <v>0</v>
      </c>
      <c r="AP433" s="233"/>
      <c r="AQ433" s="233"/>
      <c r="AR433" s="233"/>
      <c r="AS433" s="339">
        <f t="shared" si="199"/>
        <v>0</v>
      </c>
      <c r="AT433" s="233"/>
      <c r="AU433" s="233"/>
      <c r="AV433" s="233"/>
      <c r="AW433" s="260">
        <f t="shared" si="200"/>
        <v>0</v>
      </c>
      <c r="AX433" s="235" t="s">
        <v>2939</v>
      </c>
      <c r="AY433" s="236" t="s">
        <v>1208</v>
      </c>
      <c r="AZ433" s="236" t="s">
        <v>1134</v>
      </c>
      <c r="BA433" s="229" t="s">
        <v>2940</v>
      </c>
      <c r="BB433" s="231">
        <v>1</v>
      </c>
      <c r="BC433" s="231">
        <v>4</v>
      </c>
      <c r="BD433" s="237" t="str">
        <f t="shared" si="201"/>
        <v>Montañoso (Pendientes naturales del terreno mayores a 25%)</v>
      </c>
      <c r="BE433" s="231">
        <v>2</v>
      </c>
      <c r="BF433" s="237" t="str">
        <f>VLOOKUP(BE433,'Códigos 2'!$A$1:$B$12,2,FALSE)</f>
        <v xml:space="preserve">Tratamiento superficial múltiple (TSM) </v>
      </c>
      <c r="BG433" s="238">
        <v>1</v>
      </c>
      <c r="BH433" s="239">
        <v>4</v>
      </c>
      <c r="BI433" s="231">
        <v>0</v>
      </c>
      <c r="BJ433" s="231" t="str">
        <f t="shared" si="202"/>
        <v>No existe</v>
      </c>
      <c r="BK433" s="240">
        <v>0</v>
      </c>
      <c r="BL433" s="231">
        <v>35</v>
      </c>
      <c r="BM433" s="231"/>
      <c r="BN433" s="231">
        <v>2</v>
      </c>
      <c r="BO433" s="237" t="str">
        <f t="shared" si="203"/>
        <v>Curvas cerradas frecuentes y, por lo general, inconsistentes con el terreno y la clase de carretera.</v>
      </c>
      <c r="BP433" s="231">
        <v>1</v>
      </c>
      <c r="BQ433" s="237" t="str">
        <f t="shared" si="204"/>
        <v xml:space="preserve">Pendientes sostenidas en exceso del 7% en casi todo el tramo. </v>
      </c>
      <c r="BR433" s="231">
        <v>1</v>
      </c>
      <c r="BS433" s="231">
        <v>0</v>
      </c>
      <c r="BT433" s="237" t="b">
        <f t="shared" si="214"/>
        <v>0</v>
      </c>
      <c r="BU433" s="231">
        <v>2</v>
      </c>
      <c r="BV433" s="237" t="str">
        <f t="shared" si="206"/>
        <v>Existen muy pocas señales</v>
      </c>
      <c r="BW433" s="231">
        <v>3</v>
      </c>
      <c r="BX433" s="237" t="str">
        <f t="shared" si="207"/>
        <v>Parece que algunas alcantarillas o cunetas no tienen capacidad hidráulica suficiente, por la erosión o socavación aparente.</v>
      </c>
      <c r="BY433" s="231">
        <v>2</v>
      </c>
      <c r="BZ433" s="237" t="str">
        <f t="shared" si="208"/>
        <v>Superficie muy irregular o con baches extensos y frecuentes (o material suelto, en caso de superficies no pavimentadas).</v>
      </c>
      <c r="CA433" s="231">
        <v>3</v>
      </c>
      <c r="CB433" s="237" t="str">
        <f t="shared" si="209"/>
        <v>Existen deformaciones u otras fallas de consideración sobre una buena parte de la subsección y, aunque no son extensas todavía, parece que siguen extendiéndose.</v>
      </c>
      <c r="CC433" s="231">
        <f t="shared" si="210"/>
        <v>0</v>
      </c>
      <c r="CD433" s="229"/>
      <c r="CE433" s="229"/>
      <c r="CF433" s="270"/>
    </row>
    <row r="434" spans="1:84" ht="69.95" customHeight="1" thickBot="1" x14ac:dyDescent="0.2">
      <c r="A434" s="217"/>
      <c r="B434" s="269">
        <v>20924</v>
      </c>
      <c r="C434" s="231">
        <v>3</v>
      </c>
      <c r="D434" s="231">
        <v>2</v>
      </c>
      <c r="E434" s="232" t="s">
        <v>489</v>
      </c>
      <c r="F434" s="231"/>
      <c r="G434" s="231">
        <v>708</v>
      </c>
      <c r="H434" s="230" t="str">
        <f t="shared" si="215"/>
        <v>Terciaria</v>
      </c>
      <c r="I434" s="230">
        <v>3</v>
      </c>
      <c r="J434" s="229" t="str">
        <f t="shared" si="189"/>
        <v>Conectores de Integración Territorial</v>
      </c>
      <c r="K434" s="260">
        <f t="shared" si="190"/>
        <v>7.7450000000000001</v>
      </c>
      <c r="L434" s="234">
        <f>L433+K434</f>
        <v>32.46</v>
      </c>
      <c r="M434" s="233"/>
      <c r="N434" s="233"/>
      <c r="O434" s="233"/>
      <c r="P434" s="260">
        <f t="shared" si="191"/>
        <v>0</v>
      </c>
      <c r="Q434" s="233"/>
      <c r="R434" s="233"/>
      <c r="S434" s="233"/>
      <c r="T434" s="260">
        <f t="shared" si="192"/>
        <v>0</v>
      </c>
      <c r="U434" s="233">
        <v>2.5099999999999998</v>
      </c>
      <c r="V434" s="233">
        <v>1.605</v>
      </c>
      <c r="W434" s="233">
        <v>3.63</v>
      </c>
      <c r="X434" s="233">
        <f t="shared" si="193"/>
        <v>7.7450000000000001</v>
      </c>
      <c r="Y434" s="233"/>
      <c r="Z434" s="233"/>
      <c r="AA434" s="233"/>
      <c r="AB434" s="233">
        <f t="shared" si="194"/>
        <v>0</v>
      </c>
      <c r="AC434" s="233">
        <f t="shared" si="195"/>
        <v>7.7450000000000001</v>
      </c>
      <c r="AD434" s="233"/>
      <c r="AE434" s="233"/>
      <c r="AF434" s="233"/>
      <c r="AG434" s="233">
        <f t="shared" si="216"/>
        <v>0</v>
      </c>
      <c r="AH434" s="233"/>
      <c r="AI434" s="233"/>
      <c r="AJ434" s="233"/>
      <c r="AK434" s="233">
        <f t="shared" si="217"/>
        <v>0</v>
      </c>
      <c r="AL434" s="233"/>
      <c r="AM434" s="233"/>
      <c r="AN434" s="233"/>
      <c r="AO434" s="233">
        <f t="shared" si="198"/>
        <v>0</v>
      </c>
      <c r="AP434" s="233"/>
      <c r="AQ434" s="233"/>
      <c r="AR434" s="233"/>
      <c r="AS434" s="339">
        <f t="shared" si="199"/>
        <v>0</v>
      </c>
      <c r="AT434" s="233"/>
      <c r="AU434" s="233"/>
      <c r="AV434" s="233"/>
      <c r="AW434" s="260">
        <f t="shared" si="200"/>
        <v>0</v>
      </c>
      <c r="AX434" s="235" t="s">
        <v>2941</v>
      </c>
      <c r="AY434" s="236" t="s">
        <v>111</v>
      </c>
      <c r="AZ434" s="236"/>
      <c r="BA434" s="229" t="s">
        <v>1604</v>
      </c>
      <c r="BB434" s="231">
        <v>4</v>
      </c>
      <c r="BC434" s="231">
        <v>2</v>
      </c>
      <c r="BD434" s="237" t="str">
        <f t="shared" si="201"/>
        <v>Algo Ondulado (Pendientes naturales del terreno entre 6 y 14%)</v>
      </c>
      <c r="BE434" s="231">
        <v>2</v>
      </c>
      <c r="BF434" s="237" t="str">
        <f>VLOOKUP(BE434,'Códigos 2'!$A$1:$B$12,2,FALSE)</f>
        <v xml:space="preserve">Tratamiento superficial múltiple (TSM) </v>
      </c>
      <c r="BG434" s="238">
        <v>2</v>
      </c>
      <c r="BH434" s="239">
        <v>5.0999999999999996</v>
      </c>
      <c r="BI434" s="231">
        <v>0</v>
      </c>
      <c r="BJ434" s="231" t="str">
        <f t="shared" si="202"/>
        <v>No existe</v>
      </c>
      <c r="BK434" s="240">
        <v>0</v>
      </c>
      <c r="BL434" s="231">
        <v>40</v>
      </c>
      <c r="BM434" s="231"/>
      <c r="BN434" s="231">
        <v>3</v>
      </c>
      <c r="BO434" s="237" t="str">
        <f t="shared" si="203"/>
        <v>Alineamiento algo sinuoso, pero con curvas cerradas que son aparentes y consistentes con las gradientes y las demás características del camino y del terreno que se atraviesa.</v>
      </c>
      <c r="BP434" s="231">
        <v>2</v>
      </c>
      <c r="BQ434" s="237" t="str">
        <f t="shared" si="204"/>
        <v>Pendientes sostenidas entre 5 y 8% sobre una buena parte del tramo, condición que afecta en forma marcada la velocidad de recorrido y, cuando hay bastante tránsito, provoca frecuentes colas de vehículos detrás de los vehículos pesados.</v>
      </c>
      <c r="BR434" s="231">
        <v>1</v>
      </c>
      <c r="BS434" s="231">
        <v>0</v>
      </c>
      <c r="BT434" s="237" t="b">
        <f t="shared" si="214"/>
        <v>0</v>
      </c>
      <c r="BU434" s="231">
        <v>4</v>
      </c>
      <c r="BV434" s="237" t="str">
        <f t="shared" si="206"/>
        <v>El señalamiento es bastante completo, faltando solamente algunas señales de guía para los usuarios que no conocen la ruta.</v>
      </c>
      <c r="BW434" s="231">
        <v>3</v>
      </c>
      <c r="BX434" s="237" t="str">
        <f t="shared" si="207"/>
        <v>Parece que algunas alcantarillas o cunetas no tienen capacidad hidráulica suficiente, por la erosión o socavación aparente.</v>
      </c>
      <c r="BY434" s="231">
        <v>3</v>
      </c>
      <c r="BZ434" s="237" t="str">
        <f t="shared" si="208"/>
        <v>Superficie con frecuentes baches o irregularidades .</v>
      </c>
      <c r="CA434" s="231">
        <v>4</v>
      </c>
      <c r="CB434" s="237" t="str">
        <f t="shared" si="209"/>
        <v>Existen huellas o corrugaciones que se derivan por debajo de la superficie de ruedo, pero que son aisladas y de poca extensión.</v>
      </c>
      <c r="CC434" s="231">
        <f t="shared" si="210"/>
        <v>0</v>
      </c>
      <c r="CD434" s="229"/>
      <c r="CE434" s="229"/>
      <c r="CF434" s="270"/>
    </row>
    <row r="435" spans="1:84" ht="69.95" customHeight="1" thickBot="1" x14ac:dyDescent="0.2">
      <c r="A435" s="217"/>
      <c r="B435" s="269">
        <v>20931</v>
      </c>
      <c r="C435" s="231">
        <v>4</v>
      </c>
      <c r="D435" s="231">
        <v>2</v>
      </c>
      <c r="E435" s="232" t="s">
        <v>126</v>
      </c>
      <c r="F435" s="231">
        <v>4</v>
      </c>
      <c r="G435" s="231">
        <v>140</v>
      </c>
      <c r="H435" s="230" t="str">
        <f t="shared" si="215"/>
        <v>Secundaria</v>
      </c>
      <c r="I435" s="230">
        <v>3</v>
      </c>
      <c r="J435" s="229" t="str">
        <f t="shared" si="189"/>
        <v>Conectores de Integración Territorial</v>
      </c>
      <c r="K435" s="260">
        <f t="shared" si="190"/>
        <v>10.62</v>
      </c>
      <c r="L435" s="234">
        <f>L434+K435</f>
        <v>43.08</v>
      </c>
      <c r="M435" s="233"/>
      <c r="N435" s="233"/>
      <c r="O435" s="233"/>
      <c r="P435" s="260">
        <f t="shared" si="191"/>
        <v>0</v>
      </c>
      <c r="Q435" s="233">
        <v>10.62</v>
      </c>
      <c r="R435" s="233"/>
      <c r="S435" s="233"/>
      <c r="T435" s="260">
        <f t="shared" si="192"/>
        <v>10.62</v>
      </c>
      <c r="U435" s="233"/>
      <c r="V435" s="233"/>
      <c r="W435" s="233"/>
      <c r="X435" s="233">
        <f t="shared" si="193"/>
        <v>0</v>
      </c>
      <c r="Y435" s="233"/>
      <c r="Z435" s="233"/>
      <c r="AA435" s="233"/>
      <c r="AB435" s="233">
        <f t="shared" si="194"/>
        <v>0</v>
      </c>
      <c r="AC435" s="233">
        <f t="shared" si="195"/>
        <v>10.62</v>
      </c>
      <c r="AD435" s="233"/>
      <c r="AE435" s="233"/>
      <c r="AF435" s="233"/>
      <c r="AG435" s="233">
        <f t="shared" si="216"/>
        <v>0</v>
      </c>
      <c r="AH435" s="233"/>
      <c r="AI435" s="233"/>
      <c r="AJ435" s="233"/>
      <c r="AK435" s="233">
        <f t="shared" si="217"/>
        <v>0</v>
      </c>
      <c r="AL435" s="233"/>
      <c r="AM435" s="233"/>
      <c r="AN435" s="233"/>
      <c r="AO435" s="233">
        <f t="shared" si="198"/>
        <v>0</v>
      </c>
      <c r="AP435" s="233"/>
      <c r="AQ435" s="233"/>
      <c r="AR435" s="233"/>
      <c r="AS435" s="339">
        <f t="shared" si="199"/>
        <v>0</v>
      </c>
      <c r="AT435" s="233"/>
      <c r="AU435" s="233"/>
      <c r="AV435" s="233"/>
      <c r="AW435" s="260">
        <f t="shared" si="200"/>
        <v>0</v>
      </c>
      <c r="AX435" s="235" t="s">
        <v>1266</v>
      </c>
      <c r="AY435" s="236" t="s">
        <v>89</v>
      </c>
      <c r="AZ435" s="236" t="s">
        <v>547</v>
      </c>
      <c r="BA435" s="229" t="s">
        <v>1267</v>
      </c>
      <c r="BB435" s="231">
        <v>4</v>
      </c>
      <c r="BC435" s="231">
        <v>2</v>
      </c>
      <c r="BD435" s="237" t="str">
        <f t="shared" si="201"/>
        <v>Algo Ondulado (Pendientes naturales del terreno entre 6 y 14%)</v>
      </c>
      <c r="BE435" s="231">
        <v>1</v>
      </c>
      <c r="BF435" s="237" t="str">
        <f>VLOOKUP(BE435,'Códigos 2'!$A$1:$B$12,2,FALSE)</f>
        <v xml:space="preserve"> Carpeta Asfáltica (CA)</v>
      </c>
      <c r="BG435" s="238">
        <v>2</v>
      </c>
      <c r="BH435" s="239">
        <v>6</v>
      </c>
      <c r="BI435" s="231">
        <v>0</v>
      </c>
      <c r="BJ435" s="231" t="str">
        <f t="shared" si="202"/>
        <v>No existe</v>
      </c>
      <c r="BK435" s="240">
        <v>0</v>
      </c>
      <c r="BL435" s="231">
        <v>60</v>
      </c>
      <c r="BM435" s="231">
        <v>3929</v>
      </c>
      <c r="BN435" s="231">
        <v>4</v>
      </c>
      <c r="BO435" s="237" t="str">
        <f t="shared" si="203"/>
        <v>Alineamiento con algunas curvas que exigen una reducción significativa en la velocidad promedio de circulación.</v>
      </c>
      <c r="BP435" s="231">
        <v>3</v>
      </c>
      <c r="BQ435" s="237" t="str">
        <f t="shared" si="204"/>
        <v>Pendientes generalmente entre 3 y 6%, pero con una rasante ondulada y, consecuentemente, con tramos cortos de subida fuerte.</v>
      </c>
      <c r="BR435" s="231">
        <v>1</v>
      </c>
      <c r="BS435" s="231">
        <v>0</v>
      </c>
      <c r="BT435" s="237" t="b">
        <f t="shared" si="214"/>
        <v>0</v>
      </c>
      <c r="BU435" s="231">
        <v>5</v>
      </c>
      <c r="BV435" s="237" t="str">
        <f t="shared" si="206"/>
        <v xml:space="preserve">Las señales son completamente adecuadas en número y ubicación, </v>
      </c>
      <c r="BW435" s="231">
        <v>5</v>
      </c>
      <c r="BX435" s="237" t="str">
        <f t="shared" si="207"/>
        <v>Todas las alcantarillas y cunetas están bastante limpias y funcionan debidamente.</v>
      </c>
      <c r="BY435" s="231">
        <v>5</v>
      </c>
      <c r="BZ435" s="237" t="str">
        <f t="shared" si="208"/>
        <v>Superficie lisa, sin baches ni irregularidades notables.</v>
      </c>
      <c r="CA435" s="231">
        <v>5</v>
      </c>
      <c r="CB435" s="237" t="str">
        <f t="shared" si="209"/>
        <v>No existen evidencias de fallas en la estructura del pavimento, con la posible excepción de algunas en la superficie de ruedo.</v>
      </c>
      <c r="CC435" s="231">
        <f t="shared" si="210"/>
        <v>15.229982699999999</v>
      </c>
      <c r="CD435" s="229" t="s">
        <v>1268</v>
      </c>
      <c r="CE435" s="229" t="s">
        <v>986</v>
      </c>
      <c r="CF435" s="270" t="s">
        <v>1269</v>
      </c>
    </row>
    <row r="436" spans="1:84" ht="69.95" customHeight="1" thickBot="1" x14ac:dyDescent="0.2">
      <c r="A436" s="217"/>
      <c r="B436" s="269">
        <v>20932</v>
      </c>
      <c r="C436" s="231">
        <v>4</v>
      </c>
      <c r="D436" s="231">
        <v>2</v>
      </c>
      <c r="E436" s="232" t="s">
        <v>126</v>
      </c>
      <c r="F436" s="231">
        <v>5</v>
      </c>
      <c r="G436" s="231">
        <v>140</v>
      </c>
      <c r="H436" s="230" t="str">
        <f t="shared" si="215"/>
        <v>Secundaria</v>
      </c>
      <c r="I436" s="230">
        <v>3</v>
      </c>
      <c r="J436" s="229" t="str">
        <f t="shared" si="189"/>
        <v>Conectores de Integración Territorial</v>
      </c>
      <c r="K436" s="260">
        <f t="shared" si="190"/>
        <v>3.68</v>
      </c>
      <c r="L436" s="234">
        <f>L435+K436</f>
        <v>46.76</v>
      </c>
      <c r="M436" s="233"/>
      <c r="N436" s="233"/>
      <c r="O436" s="233"/>
      <c r="P436" s="260">
        <f t="shared" si="191"/>
        <v>0</v>
      </c>
      <c r="Q436" s="233">
        <v>3.68</v>
      </c>
      <c r="R436" s="233"/>
      <c r="S436" s="233"/>
      <c r="T436" s="260">
        <f t="shared" si="192"/>
        <v>3.68</v>
      </c>
      <c r="U436" s="233"/>
      <c r="V436" s="233"/>
      <c r="W436" s="233"/>
      <c r="X436" s="233">
        <f t="shared" si="193"/>
        <v>0</v>
      </c>
      <c r="Y436" s="233"/>
      <c r="Z436" s="233"/>
      <c r="AA436" s="233"/>
      <c r="AB436" s="233">
        <f t="shared" si="194"/>
        <v>0</v>
      </c>
      <c r="AC436" s="233">
        <f t="shared" si="195"/>
        <v>3.68</v>
      </c>
      <c r="AD436" s="233"/>
      <c r="AE436" s="233"/>
      <c r="AF436" s="233"/>
      <c r="AG436" s="233">
        <f t="shared" si="216"/>
        <v>0</v>
      </c>
      <c r="AH436" s="233"/>
      <c r="AI436" s="233"/>
      <c r="AJ436" s="233"/>
      <c r="AK436" s="233">
        <f t="shared" si="217"/>
        <v>0</v>
      </c>
      <c r="AL436" s="233"/>
      <c r="AM436" s="233"/>
      <c r="AN436" s="233"/>
      <c r="AO436" s="233">
        <f t="shared" si="198"/>
        <v>0</v>
      </c>
      <c r="AP436" s="233"/>
      <c r="AQ436" s="233"/>
      <c r="AR436" s="233"/>
      <c r="AS436" s="339">
        <f t="shared" si="199"/>
        <v>0</v>
      </c>
      <c r="AT436" s="233"/>
      <c r="AU436" s="233"/>
      <c r="AV436" s="233"/>
      <c r="AW436" s="260">
        <f t="shared" si="200"/>
        <v>0</v>
      </c>
      <c r="AX436" s="235" t="s">
        <v>1270</v>
      </c>
      <c r="AY436" s="236" t="s">
        <v>89</v>
      </c>
      <c r="AZ436" s="236" t="s">
        <v>547</v>
      </c>
      <c r="BA436" s="229" t="s">
        <v>1271</v>
      </c>
      <c r="BB436" s="231">
        <v>1</v>
      </c>
      <c r="BC436" s="231">
        <v>2</v>
      </c>
      <c r="BD436" s="237" t="str">
        <f t="shared" si="201"/>
        <v>Algo Ondulado (Pendientes naturales del terreno entre 6 y 14%)</v>
      </c>
      <c r="BE436" s="231">
        <v>1</v>
      </c>
      <c r="BF436" s="237" t="str">
        <f>VLOOKUP(BE436,'Códigos 2'!$A$1:$B$12,2,FALSE)</f>
        <v xml:space="preserve"> Carpeta Asfáltica (CA)</v>
      </c>
      <c r="BG436" s="238">
        <v>2</v>
      </c>
      <c r="BH436" s="239">
        <v>6.5</v>
      </c>
      <c r="BI436" s="231">
        <v>0</v>
      </c>
      <c r="BJ436" s="231" t="str">
        <f t="shared" si="202"/>
        <v>No existe</v>
      </c>
      <c r="BK436" s="240">
        <v>0</v>
      </c>
      <c r="BL436" s="231">
        <v>60</v>
      </c>
      <c r="BM436" s="231">
        <v>4564</v>
      </c>
      <c r="BN436" s="231">
        <v>4</v>
      </c>
      <c r="BO436" s="237" t="str">
        <f t="shared" si="203"/>
        <v>Alineamiento con algunas curvas que exigen una reducción significativa en la velocidad promedio de circulación.</v>
      </c>
      <c r="BP436" s="231">
        <v>3</v>
      </c>
      <c r="BQ436" s="237" t="str">
        <f t="shared" si="204"/>
        <v>Pendientes generalmente entre 3 y 6%, pero con una rasante ondulada y, consecuentemente, con tramos cortos de subida fuerte.</v>
      </c>
      <c r="BR436" s="231">
        <v>2</v>
      </c>
      <c r="BS436" s="231">
        <v>0</v>
      </c>
      <c r="BT436" s="237" t="b">
        <f t="shared" si="214"/>
        <v>0</v>
      </c>
      <c r="BU436" s="231">
        <v>5</v>
      </c>
      <c r="BV436" s="237" t="str">
        <f t="shared" si="206"/>
        <v xml:space="preserve">Las señales son completamente adecuadas en número y ubicación, </v>
      </c>
      <c r="BW436" s="231">
        <v>4</v>
      </c>
      <c r="BX436" s="237" t="str">
        <f t="shared" si="207"/>
        <v>La mayoría de las alcantarillas y cunetas aparentemente funcionan bien, pero existen indicaciones en algunos sitios de que el agua se estanca.</v>
      </c>
      <c r="BY436" s="231">
        <v>5</v>
      </c>
      <c r="BZ436" s="237" t="str">
        <f t="shared" si="208"/>
        <v>Superficie lisa, sin baches ni irregularidades notables.</v>
      </c>
      <c r="CA436" s="231">
        <v>5</v>
      </c>
      <c r="CB436" s="237" t="str">
        <f t="shared" si="209"/>
        <v>No existen evidencias de fallas en la estructura del pavimento, con la posible excepción de algunas en la superficie de ruedo.</v>
      </c>
      <c r="CC436" s="231">
        <f t="shared" si="210"/>
        <v>6.1303647999999997</v>
      </c>
      <c r="CD436" s="229"/>
      <c r="CE436" s="229"/>
      <c r="CF436" s="270" t="s">
        <v>1272</v>
      </c>
    </row>
    <row r="437" spans="1:84" ht="69.95" customHeight="1" thickBot="1" x14ac:dyDescent="0.2">
      <c r="A437" s="217">
        <v>1</v>
      </c>
      <c r="B437" s="269">
        <v>20941</v>
      </c>
      <c r="C437" s="231">
        <v>4</v>
      </c>
      <c r="D437" s="231">
        <v>2</v>
      </c>
      <c r="E437" s="232" t="s">
        <v>126</v>
      </c>
      <c r="F437" s="231">
        <v>2</v>
      </c>
      <c r="G437" s="231">
        <v>748</v>
      </c>
      <c r="H437" s="230" t="str">
        <f>IF(G437&lt;100,"Primaria",IF(AND(RVN_0524!G1072&gt;39,RVN_0524!G1072&lt;300),"Secundaria",IF(AND(RVN_0524!G1072&gt;299),"Terciaria")))</f>
        <v>Terciaria</v>
      </c>
      <c r="I437" s="230">
        <v>4</v>
      </c>
      <c r="J437" s="229" t="str">
        <f t="shared" si="189"/>
        <v>Red Básica de Accesso</v>
      </c>
      <c r="K437" s="260">
        <f t="shared" si="190"/>
        <v>8.6850000000000005</v>
      </c>
      <c r="L437" s="234">
        <f>K437</f>
        <v>8.6850000000000005</v>
      </c>
      <c r="M437" s="233"/>
      <c r="N437" s="233"/>
      <c r="O437" s="233"/>
      <c r="P437" s="260">
        <f t="shared" si="191"/>
        <v>0</v>
      </c>
      <c r="Q437" s="233"/>
      <c r="R437" s="233"/>
      <c r="S437" s="233"/>
      <c r="T437" s="260">
        <f t="shared" si="192"/>
        <v>0</v>
      </c>
      <c r="U437" s="233">
        <v>0.23</v>
      </c>
      <c r="V437" s="233"/>
      <c r="W437" s="233"/>
      <c r="X437" s="233">
        <f t="shared" si="193"/>
        <v>0.23</v>
      </c>
      <c r="Y437" s="233"/>
      <c r="Z437" s="233"/>
      <c r="AA437" s="233"/>
      <c r="AB437" s="233">
        <f t="shared" si="194"/>
        <v>0</v>
      </c>
      <c r="AC437" s="233">
        <f t="shared" si="195"/>
        <v>0.23</v>
      </c>
      <c r="AD437" s="233"/>
      <c r="AE437" s="233"/>
      <c r="AF437" s="233">
        <v>8.4550000000000001</v>
      </c>
      <c r="AG437" s="233">
        <f t="shared" si="216"/>
        <v>8.4550000000000001</v>
      </c>
      <c r="AH437" s="233"/>
      <c r="AI437" s="233"/>
      <c r="AJ437" s="233"/>
      <c r="AK437" s="233">
        <f t="shared" si="217"/>
        <v>0</v>
      </c>
      <c r="AL437" s="233"/>
      <c r="AM437" s="233"/>
      <c r="AN437" s="233"/>
      <c r="AO437" s="233">
        <f t="shared" si="198"/>
        <v>0</v>
      </c>
      <c r="AP437" s="233"/>
      <c r="AQ437" s="233"/>
      <c r="AR437" s="233"/>
      <c r="AS437" s="339">
        <f t="shared" si="199"/>
        <v>0</v>
      </c>
      <c r="AT437" s="233"/>
      <c r="AU437" s="233"/>
      <c r="AV437" s="233"/>
      <c r="AW437" s="260">
        <f t="shared" si="200"/>
        <v>0</v>
      </c>
      <c r="AX437" s="235" t="s">
        <v>3164</v>
      </c>
      <c r="AY437" s="244" t="s">
        <v>3059</v>
      </c>
      <c r="AZ437" s="236" t="s">
        <v>306</v>
      </c>
      <c r="BA437" s="229" t="s">
        <v>3165</v>
      </c>
      <c r="BB437" s="231">
        <v>0</v>
      </c>
      <c r="BC437" s="231">
        <v>1</v>
      </c>
      <c r="BD437" s="237" t="str">
        <f t="shared" si="201"/>
        <v>Llano (Pendientes naturales del terreno entre 0 y 5%)</v>
      </c>
      <c r="BE437" s="231">
        <v>8</v>
      </c>
      <c r="BF437" s="237" t="str">
        <f>VLOOKUP(BE437,'Códigos 2'!$A$1:$B$12,2,FALSE)</f>
        <v xml:space="preserve">Material producto del perfilado de pavimentos asfálticos </v>
      </c>
      <c r="BG437" s="238">
        <v>2</v>
      </c>
      <c r="BH437" s="239">
        <v>6.5</v>
      </c>
      <c r="BI437" s="231">
        <v>0</v>
      </c>
      <c r="BJ437" s="231" t="str">
        <f t="shared" si="202"/>
        <v>No existe</v>
      </c>
      <c r="BK437" s="240">
        <v>0</v>
      </c>
      <c r="BL437" s="231">
        <v>20</v>
      </c>
      <c r="BM437" s="231">
        <v>100</v>
      </c>
      <c r="BN437" s="231">
        <v>4</v>
      </c>
      <c r="BO437" s="237" t="str">
        <f t="shared" si="203"/>
        <v>Alineamiento con algunas curvas que exigen una reducción significativa en la velocidad promedio de circulación.</v>
      </c>
      <c r="BP437" s="231">
        <v>4</v>
      </c>
      <c r="BQ437" s="237" t="str">
        <f t="shared" si="204"/>
        <v>Pendientes generalmente menores del 3% pero con algunas cuestas de corta longitud de hasta el 5%.</v>
      </c>
      <c r="BR437" s="231">
        <v>1</v>
      </c>
      <c r="BS437" s="231">
        <v>0</v>
      </c>
      <c r="BT437" s="237" t="b">
        <f t="shared" si="214"/>
        <v>0</v>
      </c>
      <c r="BU437" s="231">
        <v>1</v>
      </c>
      <c r="BV437" s="237" t="str">
        <f t="shared" si="206"/>
        <v>No existen señales o son tan inadecuadas, que no proveen información útil al conductor.</v>
      </c>
      <c r="BW437" s="231">
        <v>3</v>
      </c>
      <c r="BX437" s="237" t="str">
        <f t="shared" si="207"/>
        <v>Parece que algunas alcantarillas o cunetas no tienen capacidad hidráulica suficiente, por la erosión o socavación aparente.</v>
      </c>
      <c r="BY437" s="231">
        <v>2</v>
      </c>
      <c r="BZ437" s="237" t="str">
        <f t="shared" si="208"/>
        <v>Superficie muy irregular o con baches extensos y frecuentes (o material suelto, en caso de superficies no pavimentadas).</v>
      </c>
      <c r="CA437" s="231">
        <v>4</v>
      </c>
      <c r="CB437" s="237" t="str">
        <f t="shared" si="209"/>
        <v>Existen huellas o corrugaciones que se derivan por debajo de la superficie de ruedo, pero que son aisladas y de poca extensión.</v>
      </c>
      <c r="CC437" s="231">
        <f t="shared" si="210"/>
        <v>0.31700250000000002</v>
      </c>
      <c r="CD437" s="229"/>
      <c r="CE437" s="229"/>
      <c r="CF437" s="270" t="s">
        <v>3166</v>
      </c>
    </row>
    <row r="438" spans="1:84" ht="69.95" customHeight="1" thickBot="1" x14ac:dyDescent="0.2">
      <c r="A438" s="217">
        <v>2</v>
      </c>
      <c r="B438" s="269">
        <v>20942</v>
      </c>
      <c r="C438" s="231">
        <v>4</v>
      </c>
      <c r="D438" s="231">
        <v>2</v>
      </c>
      <c r="E438" s="232" t="s">
        <v>126</v>
      </c>
      <c r="F438" s="231">
        <v>9</v>
      </c>
      <c r="G438" s="231">
        <v>748</v>
      </c>
      <c r="H438" s="230" t="str">
        <f>IF(G438&lt;100,"Primaria",IF(AND(RVN_0524!G1073&gt;39,RVN_0524!G1073&lt;300),"Secundaria",IF(AND(RVN_0524!G1073&gt;299),"Terciaria")))</f>
        <v>Terciaria</v>
      </c>
      <c r="I438" s="230">
        <v>4</v>
      </c>
      <c r="J438" s="229" t="str">
        <f t="shared" si="189"/>
        <v>Red Básica de Accesso</v>
      </c>
      <c r="K438" s="260">
        <f t="shared" si="190"/>
        <v>4.04</v>
      </c>
      <c r="L438" s="234">
        <f>L437+K438</f>
        <v>12.725000000000001</v>
      </c>
      <c r="M438" s="233"/>
      <c r="N438" s="233"/>
      <c r="O438" s="233"/>
      <c r="P438" s="260">
        <f t="shared" si="191"/>
        <v>0</v>
      </c>
      <c r="Q438" s="233"/>
      <c r="R438" s="233"/>
      <c r="S438" s="233"/>
      <c r="T438" s="260">
        <f t="shared" si="192"/>
        <v>0</v>
      </c>
      <c r="U438" s="233">
        <v>0.58499999999999996</v>
      </c>
      <c r="V438" s="233"/>
      <c r="W438" s="233"/>
      <c r="X438" s="233">
        <f t="shared" si="193"/>
        <v>0.58499999999999996</v>
      </c>
      <c r="Y438" s="233"/>
      <c r="Z438" s="233"/>
      <c r="AA438" s="233"/>
      <c r="AB438" s="233">
        <f t="shared" si="194"/>
        <v>0</v>
      </c>
      <c r="AC438" s="233">
        <f t="shared" si="195"/>
        <v>0.58499999999999996</v>
      </c>
      <c r="AD438" s="233"/>
      <c r="AE438" s="233"/>
      <c r="AF438" s="233">
        <v>3.4550000000000001</v>
      </c>
      <c r="AG438" s="233">
        <f t="shared" si="216"/>
        <v>3.4550000000000001</v>
      </c>
      <c r="AH438" s="233"/>
      <c r="AI438" s="233"/>
      <c r="AJ438" s="233"/>
      <c r="AK438" s="233">
        <f t="shared" si="217"/>
        <v>0</v>
      </c>
      <c r="AL438" s="233"/>
      <c r="AM438" s="233"/>
      <c r="AN438" s="233"/>
      <c r="AO438" s="233">
        <f t="shared" si="198"/>
        <v>0</v>
      </c>
      <c r="AP438" s="233"/>
      <c r="AQ438" s="233"/>
      <c r="AR438" s="233"/>
      <c r="AS438" s="339">
        <f t="shared" si="199"/>
        <v>0</v>
      </c>
      <c r="AT438" s="233"/>
      <c r="AU438" s="233"/>
      <c r="AV438" s="233"/>
      <c r="AW438" s="260">
        <f t="shared" si="200"/>
        <v>0</v>
      </c>
      <c r="AX438" s="235" t="s">
        <v>3167</v>
      </c>
      <c r="AY438" s="244" t="s">
        <v>3059</v>
      </c>
      <c r="AZ438" s="236" t="s">
        <v>306</v>
      </c>
      <c r="BA438" s="229" t="s">
        <v>3168</v>
      </c>
      <c r="BB438" s="231">
        <v>0</v>
      </c>
      <c r="BC438" s="231">
        <v>3</v>
      </c>
      <c r="BD438" s="237" t="str">
        <f t="shared" si="201"/>
        <v>Muy Ondulado (Pendientes naturales del terreno entre 15 y 25%)</v>
      </c>
      <c r="BE438" s="231">
        <v>8</v>
      </c>
      <c r="BF438" s="237" t="str">
        <f>VLOOKUP(BE438,'Códigos 2'!$A$1:$B$12,2,FALSE)</f>
        <v xml:space="preserve">Material producto del perfilado de pavimentos asfálticos </v>
      </c>
      <c r="BG438" s="238">
        <v>2</v>
      </c>
      <c r="BH438" s="239">
        <v>5.5</v>
      </c>
      <c r="BI438" s="231">
        <v>0</v>
      </c>
      <c r="BJ438" s="231" t="str">
        <f t="shared" si="202"/>
        <v>No existe</v>
      </c>
      <c r="BK438" s="240">
        <v>0</v>
      </c>
      <c r="BL438" s="231">
        <v>20</v>
      </c>
      <c r="BM438" s="231">
        <v>38</v>
      </c>
      <c r="BN438" s="231">
        <v>3</v>
      </c>
      <c r="BO438" s="237" t="str">
        <f t="shared" si="203"/>
        <v>Alineamiento algo sinuoso, pero con curvas cerradas que son aparentes y consistentes con las gradientes y las demás características del camino y del terreno que se atraviesa.</v>
      </c>
      <c r="BP438" s="231">
        <v>1</v>
      </c>
      <c r="BQ438" s="237" t="str">
        <f t="shared" si="204"/>
        <v xml:space="preserve">Pendientes sostenidas en exceso del 7% en casi todo el tramo. </v>
      </c>
      <c r="BR438" s="231">
        <v>1</v>
      </c>
      <c r="BS438" s="231">
        <v>0</v>
      </c>
      <c r="BT438" s="237" t="b">
        <f t="shared" si="214"/>
        <v>0</v>
      </c>
      <c r="BU438" s="231">
        <v>2</v>
      </c>
      <c r="BV438" s="237" t="str">
        <f t="shared" si="206"/>
        <v>Existen muy pocas señales</v>
      </c>
      <c r="BW438" s="231">
        <v>3</v>
      </c>
      <c r="BX438" s="237" t="str">
        <f t="shared" si="207"/>
        <v>Parece que algunas alcantarillas o cunetas no tienen capacidad hidráulica suficiente, por la erosión o socavación aparente.</v>
      </c>
      <c r="BY438" s="231">
        <v>2</v>
      </c>
      <c r="BZ438" s="237" t="str">
        <f t="shared" si="208"/>
        <v>Superficie muy irregular o con baches extensos y frecuentes (o material suelto, en caso de superficies no pavimentadas).</v>
      </c>
      <c r="CA438" s="231">
        <v>4</v>
      </c>
      <c r="CB438" s="237" t="str">
        <f t="shared" si="209"/>
        <v>Existen huellas o corrugaciones que se derivan por debajo de la superficie de ruedo, pero que son aisladas y de poca extensión.</v>
      </c>
      <c r="CC438" s="231">
        <f t="shared" si="210"/>
        <v>5.6034800000000003E-2</v>
      </c>
      <c r="CD438" s="229"/>
      <c r="CE438" s="229"/>
      <c r="CF438" s="270" t="s">
        <v>3169</v>
      </c>
    </row>
    <row r="439" spans="1:84" ht="69.95" customHeight="1" thickBot="1" x14ac:dyDescent="0.2">
      <c r="A439" s="217">
        <v>3</v>
      </c>
      <c r="B439" s="269">
        <v>20943</v>
      </c>
      <c r="C439" s="231">
        <v>4</v>
      </c>
      <c r="D439" s="231">
        <v>2</v>
      </c>
      <c r="E439" s="232" t="s">
        <v>126</v>
      </c>
      <c r="F439" s="231">
        <v>9</v>
      </c>
      <c r="G439" s="231">
        <v>748</v>
      </c>
      <c r="H439" s="230" t="str">
        <f>IF(G439&lt;100,"Primaria",IF(AND(RVN_0524!G1074&gt;39,RVN_0524!G1074&lt;300),"Secundaria",IF(AND(RVN_0524!G1074&gt;299),"Terciaria")))</f>
        <v>Terciaria</v>
      </c>
      <c r="I439" s="230">
        <v>4</v>
      </c>
      <c r="J439" s="229" t="str">
        <f t="shared" si="189"/>
        <v>Red Básica de Accesso</v>
      </c>
      <c r="K439" s="260">
        <f t="shared" si="190"/>
        <v>5.1749999999999998</v>
      </c>
      <c r="L439" s="234">
        <f>L438+K439</f>
        <v>17.900000000000002</v>
      </c>
      <c r="M439" s="233"/>
      <c r="N439" s="233"/>
      <c r="O439" s="233"/>
      <c r="P439" s="260">
        <f t="shared" si="191"/>
        <v>0</v>
      </c>
      <c r="Q439" s="233">
        <v>1.0049999999999999</v>
      </c>
      <c r="R439" s="233"/>
      <c r="S439" s="233"/>
      <c r="T439" s="260">
        <f t="shared" si="192"/>
        <v>1.0049999999999999</v>
      </c>
      <c r="U439" s="233">
        <v>2.12</v>
      </c>
      <c r="V439" s="233"/>
      <c r="W439" s="233">
        <v>2.0499999999999998</v>
      </c>
      <c r="X439" s="233">
        <f t="shared" si="193"/>
        <v>4.17</v>
      </c>
      <c r="Y439" s="233"/>
      <c r="Z439" s="233"/>
      <c r="AA439" s="233"/>
      <c r="AB439" s="233">
        <f t="shared" si="194"/>
        <v>0</v>
      </c>
      <c r="AC439" s="233">
        <f t="shared" si="195"/>
        <v>5.1749999999999998</v>
      </c>
      <c r="AD439" s="233"/>
      <c r="AE439" s="233"/>
      <c r="AF439" s="233"/>
      <c r="AG439" s="233">
        <f t="shared" si="216"/>
        <v>0</v>
      </c>
      <c r="AH439" s="233"/>
      <c r="AI439" s="233"/>
      <c r="AJ439" s="233"/>
      <c r="AK439" s="233">
        <f t="shared" si="217"/>
        <v>0</v>
      </c>
      <c r="AL439" s="233"/>
      <c r="AM439" s="233"/>
      <c r="AN439" s="233"/>
      <c r="AO439" s="233">
        <f t="shared" si="198"/>
        <v>0</v>
      </c>
      <c r="AP439" s="233"/>
      <c r="AQ439" s="233"/>
      <c r="AR439" s="233"/>
      <c r="AS439" s="339">
        <f t="shared" si="199"/>
        <v>0</v>
      </c>
      <c r="AT439" s="233"/>
      <c r="AU439" s="233"/>
      <c r="AV439" s="233"/>
      <c r="AW439" s="260">
        <f t="shared" si="200"/>
        <v>0</v>
      </c>
      <c r="AX439" s="235" t="s">
        <v>3170</v>
      </c>
      <c r="AY439" s="244" t="s">
        <v>3171</v>
      </c>
      <c r="AZ439" s="236" t="s">
        <v>306</v>
      </c>
      <c r="BA439" s="229" t="s">
        <v>380</v>
      </c>
      <c r="BB439" s="231">
        <v>2</v>
      </c>
      <c r="BC439" s="231">
        <v>2</v>
      </c>
      <c r="BD439" s="237" t="str">
        <f t="shared" si="201"/>
        <v>Algo Ondulado (Pendientes naturales del terreno entre 6 y 14%)</v>
      </c>
      <c r="BE439" s="231">
        <v>2</v>
      </c>
      <c r="BF439" s="237" t="str">
        <f>VLOOKUP(BE439,'Códigos 2'!$A$1:$B$12,2,FALSE)</f>
        <v xml:space="preserve">Tratamiento superficial múltiple (TSM) </v>
      </c>
      <c r="BG439" s="238">
        <v>2</v>
      </c>
      <c r="BH439" s="239">
        <v>5.0999999999999996</v>
      </c>
      <c r="BI439" s="231">
        <v>0</v>
      </c>
      <c r="BJ439" s="231" t="str">
        <f t="shared" si="202"/>
        <v>No existe</v>
      </c>
      <c r="BK439" s="240">
        <v>0</v>
      </c>
      <c r="BL439" s="231">
        <v>50</v>
      </c>
      <c r="BM439" s="231">
        <v>1360</v>
      </c>
      <c r="BN439" s="231">
        <v>3</v>
      </c>
      <c r="BO439" s="237" t="str">
        <f t="shared" si="203"/>
        <v>Alineamiento algo sinuoso, pero con curvas cerradas que son aparentes y consistentes con las gradientes y las demás características del camino y del terreno que se atraviesa.</v>
      </c>
      <c r="BP439" s="231">
        <v>3</v>
      </c>
      <c r="BQ439" s="237" t="str">
        <f t="shared" si="204"/>
        <v>Pendientes generalmente entre 3 y 6%, pero con una rasante ondulada y, consecuentemente, con tramos cortos de subida fuerte.</v>
      </c>
      <c r="BR439" s="231">
        <v>1</v>
      </c>
      <c r="BS439" s="231">
        <v>0</v>
      </c>
      <c r="BT439" s="237" t="b">
        <f t="shared" si="214"/>
        <v>0</v>
      </c>
      <c r="BU439" s="231">
        <v>4</v>
      </c>
      <c r="BV439" s="237" t="str">
        <f t="shared" si="206"/>
        <v>El señalamiento es bastante completo, faltando solamente algunas señales de guía para los usuarios que no conocen la ruta.</v>
      </c>
      <c r="BW439" s="231">
        <v>4</v>
      </c>
      <c r="BX439" s="237" t="str">
        <f t="shared" si="207"/>
        <v>La mayoría de las alcantarillas y cunetas aparentemente funcionan bien, pero existen indicaciones en algunos sitios de que el agua se estanca.</v>
      </c>
      <c r="BY439" s="231">
        <v>3</v>
      </c>
      <c r="BZ439" s="237" t="str">
        <f t="shared" si="208"/>
        <v>Superficie con frecuentes baches o irregularidades .</v>
      </c>
      <c r="CA439" s="231">
        <v>5</v>
      </c>
      <c r="CB439" s="237" t="str">
        <f t="shared" si="209"/>
        <v>No existen evidencias de fallas en la estructura del pavimento, con la posible excepción de algunas en la superficie de ruedo.</v>
      </c>
      <c r="CC439" s="231">
        <f t="shared" si="210"/>
        <v>2.56887</v>
      </c>
      <c r="CD439" s="229"/>
      <c r="CE439" s="229"/>
      <c r="CF439" s="270" t="s">
        <v>3172</v>
      </c>
    </row>
    <row r="440" spans="1:84" ht="69.95" customHeight="1" thickBot="1" x14ac:dyDescent="0.2">
      <c r="A440" s="217"/>
      <c r="B440" s="269">
        <v>20951</v>
      </c>
      <c r="C440" s="231">
        <v>3</v>
      </c>
      <c r="D440" s="231">
        <v>2</v>
      </c>
      <c r="E440" s="232">
        <v>3</v>
      </c>
      <c r="F440" s="231">
        <v>6</v>
      </c>
      <c r="G440" s="231">
        <v>744</v>
      </c>
      <c r="H440" s="230" t="str">
        <f>IF(G440&lt;100,"Primaria",IF(AND(RVN_0524!G1057&gt;39,RVN_0524!G1057&lt;300),"Secundaria",IF(AND(RVN_0524!G1057&gt;299),"Terciaria")))</f>
        <v>Secundaria</v>
      </c>
      <c r="I440" s="230">
        <v>4</v>
      </c>
      <c r="J440" s="229" t="str">
        <f t="shared" si="189"/>
        <v>Red Básica de Accesso</v>
      </c>
      <c r="K440" s="260">
        <f t="shared" si="190"/>
        <v>7.93</v>
      </c>
      <c r="L440" s="234">
        <f>K440</f>
        <v>7.93</v>
      </c>
      <c r="M440" s="233"/>
      <c r="N440" s="233"/>
      <c r="O440" s="233"/>
      <c r="P440" s="260">
        <f t="shared" si="191"/>
        <v>0</v>
      </c>
      <c r="Q440" s="233"/>
      <c r="R440" s="233"/>
      <c r="S440" s="233"/>
      <c r="T440" s="260">
        <f t="shared" si="192"/>
        <v>0</v>
      </c>
      <c r="U440" s="233"/>
      <c r="V440" s="233"/>
      <c r="W440" s="233"/>
      <c r="X440" s="233">
        <f t="shared" si="193"/>
        <v>0</v>
      </c>
      <c r="Y440" s="233"/>
      <c r="Z440" s="233"/>
      <c r="AA440" s="233"/>
      <c r="AB440" s="233">
        <f t="shared" si="194"/>
        <v>0</v>
      </c>
      <c r="AC440" s="233">
        <f t="shared" si="195"/>
        <v>0</v>
      </c>
      <c r="AD440" s="233"/>
      <c r="AE440" s="233"/>
      <c r="AF440" s="368"/>
      <c r="AG440" s="233">
        <f t="shared" si="216"/>
        <v>0</v>
      </c>
      <c r="AH440" s="233"/>
      <c r="AI440" s="233"/>
      <c r="AJ440" s="233"/>
      <c r="AK440" s="233">
        <f t="shared" si="217"/>
        <v>0</v>
      </c>
      <c r="AL440" s="233"/>
      <c r="AM440" s="233"/>
      <c r="AN440" s="233"/>
      <c r="AO440" s="233">
        <f t="shared" si="198"/>
        <v>0</v>
      </c>
      <c r="AP440" s="233">
        <v>7.93</v>
      </c>
      <c r="AQ440" s="233"/>
      <c r="AR440" s="233"/>
      <c r="AS440" s="339">
        <f t="shared" si="199"/>
        <v>7.93</v>
      </c>
      <c r="AT440" s="233"/>
      <c r="AU440" s="233"/>
      <c r="AV440" s="233"/>
      <c r="AW440" s="260">
        <f t="shared" si="200"/>
        <v>0</v>
      </c>
      <c r="AX440" s="235" t="s">
        <v>3118</v>
      </c>
      <c r="AY440" s="236" t="s">
        <v>3119</v>
      </c>
      <c r="AZ440" s="236" t="s">
        <v>7562</v>
      </c>
      <c r="BA440" s="229" t="s">
        <v>3120</v>
      </c>
      <c r="BB440" s="231">
        <v>0</v>
      </c>
      <c r="BC440" s="231">
        <v>2</v>
      </c>
      <c r="BD440" s="237" t="str">
        <f t="shared" si="201"/>
        <v>Algo Ondulado (Pendientes naturales del terreno entre 6 y 14%)</v>
      </c>
      <c r="BE440" s="231">
        <v>7</v>
      </c>
      <c r="BF440" s="237" t="str">
        <f>VLOOKUP(BE440,'Códigos 2'!$A$1:$B$12,2,FALSE)</f>
        <v xml:space="preserve">Sello asfáltico con emulsión de rompimiento lento (SA) </v>
      </c>
      <c r="BG440" s="238">
        <v>2</v>
      </c>
      <c r="BH440" s="239">
        <v>5.8</v>
      </c>
      <c r="BI440" s="231">
        <v>0</v>
      </c>
      <c r="BJ440" s="231" t="str">
        <f t="shared" si="202"/>
        <v>No existe</v>
      </c>
      <c r="BK440" s="240">
        <v>0</v>
      </c>
      <c r="BL440" s="231">
        <v>20</v>
      </c>
      <c r="BM440" s="231">
        <v>109</v>
      </c>
      <c r="BN440" s="231">
        <v>4</v>
      </c>
      <c r="BO440" s="237" t="str">
        <f t="shared" si="203"/>
        <v>Alineamiento con algunas curvas que exigen una reducción significativa en la velocidad promedio de circulación.</v>
      </c>
      <c r="BP440" s="231">
        <v>3</v>
      </c>
      <c r="BQ440" s="237" t="str">
        <f t="shared" si="204"/>
        <v>Pendientes generalmente entre 3 y 6%, pero con una rasante ondulada y, consecuentemente, con tramos cortos de subida fuerte.</v>
      </c>
      <c r="BR440" s="231">
        <v>2</v>
      </c>
      <c r="BS440" s="231">
        <v>0</v>
      </c>
      <c r="BT440" s="237" t="b">
        <f t="shared" si="214"/>
        <v>0</v>
      </c>
      <c r="BU440" s="231">
        <v>3</v>
      </c>
      <c r="BV440" s="237" t="str">
        <f t="shared" si="206"/>
        <v>El señalamiento es regular en cuanto a cantidad y ubicación, siendo notable la falta de algunas señales de precaución y de guía.</v>
      </c>
      <c r="BW440" s="231">
        <v>3</v>
      </c>
      <c r="BX440" s="237" t="str">
        <f t="shared" si="207"/>
        <v>Parece que algunas alcantarillas o cunetas no tienen capacidad hidráulica suficiente, por la erosión o socavación aparente.</v>
      </c>
      <c r="BY440" s="231">
        <v>2</v>
      </c>
      <c r="BZ440" s="237" t="str">
        <f t="shared" si="208"/>
        <v>Superficie muy irregular o con baches extensos y frecuentes (o material suelto, en caso de superficies no pavimentadas).</v>
      </c>
      <c r="CA440" s="231">
        <v>5</v>
      </c>
      <c r="CB440" s="237" t="str">
        <f t="shared" si="209"/>
        <v>No existen evidencias de fallas en la estructura del pavimento, con la posible excepción de algunas en la superficie de ruedo.</v>
      </c>
      <c r="CC440" s="231">
        <f t="shared" si="210"/>
        <v>0.31549505</v>
      </c>
      <c r="CD440" s="229"/>
      <c r="CE440" s="229"/>
      <c r="CF440" s="270" t="s">
        <v>3121</v>
      </c>
    </row>
    <row r="441" spans="1:84" ht="69.95" customHeight="1" thickBot="1" x14ac:dyDescent="0.2">
      <c r="A441" s="217"/>
      <c r="B441" s="269">
        <v>20952</v>
      </c>
      <c r="C441" s="231">
        <v>3</v>
      </c>
      <c r="D441" s="231">
        <v>2</v>
      </c>
      <c r="E441" s="232">
        <v>3</v>
      </c>
      <c r="F441" s="231">
        <v>6</v>
      </c>
      <c r="G441" s="231">
        <v>744</v>
      </c>
      <c r="H441" s="230" t="str">
        <f>IF(G441&lt;100,"Primaria",IF(AND(RVN_0524!G1058&gt;39,RVN_0524!G1058&lt;300),"Secundaria",IF(AND(RVN_0524!G1058&gt;299),"Terciaria")))</f>
        <v>Secundaria</v>
      </c>
      <c r="I441" s="230">
        <v>4</v>
      </c>
      <c r="J441" s="229" t="str">
        <f t="shared" si="189"/>
        <v>Red Básica de Accesso</v>
      </c>
      <c r="K441" s="260">
        <f t="shared" si="190"/>
        <v>3.3650000000000002</v>
      </c>
      <c r="L441" s="234">
        <f>L440+K441</f>
        <v>11.295</v>
      </c>
      <c r="M441" s="233"/>
      <c r="N441" s="233"/>
      <c r="O441" s="233"/>
      <c r="P441" s="260">
        <f t="shared" si="191"/>
        <v>0</v>
      </c>
      <c r="Q441" s="233"/>
      <c r="R441" s="233"/>
      <c r="S441" s="233"/>
      <c r="T441" s="260">
        <f t="shared" si="192"/>
        <v>0</v>
      </c>
      <c r="U441" s="233"/>
      <c r="V441" s="233"/>
      <c r="W441" s="233"/>
      <c r="X441" s="233">
        <f t="shared" si="193"/>
        <v>0</v>
      </c>
      <c r="Y441" s="233"/>
      <c r="Z441" s="233"/>
      <c r="AA441" s="233"/>
      <c r="AB441" s="233">
        <f t="shared" si="194"/>
        <v>0</v>
      </c>
      <c r="AC441" s="233">
        <f t="shared" si="195"/>
        <v>0</v>
      </c>
      <c r="AD441" s="233"/>
      <c r="AE441" s="233"/>
      <c r="AF441" s="233">
        <v>3.3650000000000002</v>
      </c>
      <c r="AG441" s="233">
        <f t="shared" si="216"/>
        <v>3.3650000000000002</v>
      </c>
      <c r="AH441" s="233"/>
      <c r="AI441" s="233"/>
      <c r="AJ441" s="233"/>
      <c r="AK441" s="233">
        <f t="shared" si="217"/>
        <v>0</v>
      </c>
      <c r="AL441" s="233"/>
      <c r="AM441" s="233"/>
      <c r="AN441" s="233"/>
      <c r="AO441" s="233">
        <f t="shared" si="198"/>
        <v>0</v>
      </c>
      <c r="AP441" s="233"/>
      <c r="AQ441" s="233"/>
      <c r="AR441" s="233"/>
      <c r="AS441" s="339">
        <f t="shared" si="199"/>
        <v>0</v>
      </c>
      <c r="AT441" s="233"/>
      <c r="AU441" s="233"/>
      <c r="AV441" s="233"/>
      <c r="AW441" s="260">
        <f t="shared" si="200"/>
        <v>0</v>
      </c>
      <c r="AX441" s="235" t="s">
        <v>3122</v>
      </c>
      <c r="AY441" s="236" t="s">
        <v>3119</v>
      </c>
      <c r="AZ441" s="236" t="s">
        <v>586</v>
      </c>
      <c r="BA441" s="229" t="s">
        <v>3123</v>
      </c>
      <c r="BB441" s="231">
        <v>0</v>
      </c>
      <c r="BC441" s="231">
        <v>2</v>
      </c>
      <c r="BD441" s="237" t="str">
        <f t="shared" si="201"/>
        <v>Algo Ondulado (Pendientes naturales del terreno entre 6 y 14%)</v>
      </c>
      <c r="BE441" s="231">
        <v>8</v>
      </c>
      <c r="BF441" s="237" t="str">
        <f>VLOOKUP(BE441,'Códigos 2'!$A$1:$B$12,2,FALSE)</f>
        <v xml:space="preserve">Material producto del perfilado de pavimentos asfálticos </v>
      </c>
      <c r="BG441" s="238">
        <v>2</v>
      </c>
      <c r="BH441" s="239">
        <v>6.2</v>
      </c>
      <c r="BI441" s="231">
        <v>0</v>
      </c>
      <c r="BJ441" s="231" t="str">
        <f t="shared" si="202"/>
        <v>No existe</v>
      </c>
      <c r="BK441" s="240">
        <v>0</v>
      </c>
      <c r="BL441" s="231">
        <v>15</v>
      </c>
      <c r="BM441" s="231">
        <v>302</v>
      </c>
      <c r="BN441" s="231">
        <v>4</v>
      </c>
      <c r="BO441" s="237" t="str">
        <f t="shared" si="203"/>
        <v>Alineamiento con algunas curvas que exigen una reducción significativa en la velocidad promedio de circulación.</v>
      </c>
      <c r="BP441" s="231">
        <v>3</v>
      </c>
      <c r="BQ441" s="237" t="str">
        <f t="shared" si="204"/>
        <v>Pendientes generalmente entre 3 y 6%, pero con una rasante ondulada y, consecuentemente, con tramos cortos de subida fuerte.</v>
      </c>
      <c r="BR441" s="231">
        <v>2</v>
      </c>
      <c r="BS441" s="231">
        <v>0</v>
      </c>
      <c r="BT441" s="237" t="b">
        <f t="shared" si="214"/>
        <v>0</v>
      </c>
      <c r="BU441" s="231">
        <v>3</v>
      </c>
      <c r="BV441" s="237" t="str">
        <f t="shared" si="206"/>
        <v>El señalamiento es regular en cuanto a cantidad y ubicación, siendo notable la falta de algunas señales de precaución y de guía.</v>
      </c>
      <c r="BW441" s="231">
        <v>3</v>
      </c>
      <c r="BX441" s="237" t="str">
        <f t="shared" si="207"/>
        <v>Parece que algunas alcantarillas o cunetas no tienen capacidad hidráulica suficiente, por la erosión o socavación aparente.</v>
      </c>
      <c r="BY441" s="231">
        <v>1</v>
      </c>
      <c r="BZ441" s="237" t="str">
        <f t="shared" si="208"/>
        <v>Superficie muy deteriorada o irregular (o material suelto), hasta tal grado, en casi todo el tramo.</v>
      </c>
      <c r="CA441" s="231">
        <v>5</v>
      </c>
      <c r="CB441" s="237" t="str">
        <f t="shared" si="209"/>
        <v>No existen evidencias de fallas en la estructura del pavimento, con la posible excepción de algunas en la superficie de ruedo.</v>
      </c>
      <c r="CC441" s="231">
        <f t="shared" si="210"/>
        <v>0.37092395</v>
      </c>
      <c r="CD441" s="229"/>
      <c r="CE441" s="229"/>
      <c r="CF441" s="270" t="s">
        <v>3124</v>
      </c>
    </row>
    <row r="442" spans="1:84" ht="69.95" customHeight="1" thickBot="1" x14ac:dyDescent="0.2">
      <c r="A442" s="217">
        <v>4</v>
      </c>
      <c r="B442" s="269">
        <v>20961</v>
      </c>
      <c r="C442" s="231">
        <v>3</v>
      </c>
      <c r="D442" s="231">
        <v>2</v>
      </c>
      <c r="E442" s="232">
        <v>3</v>
      </c>
      <c r="F442" s="231">
        <v>6</v>
      </c>
      <c r="G442" s="231">
        <v>745</v>
      </c>
      <c r="H442" s="230" t="str">
        <f>IF(G442&lt;100,"Primaria",IF(AND(G435&gt;39,G435&lt;300),"Secundaria",IF(AND(G435&gt;299),"Terciaria")))</f>
        <v>Secundaria</v>
      </c>
      <c r="I442" s="230">
        <v>4</v>
      </c>
      <c r="J442" s="229" t="str">
        <f t="shared" si="189"/>
        <v>Red Básica de Accesso</v>
      </c>
      <c r="K442" s="260">
        <f t="shared" si="190"/>
        <v>7.73</v>
      </c>
      <c r="L442" s="234">
        <f>L441+K442</f>
        <v>19.024999999999999</v>
      </c>
      <c r="M442" s="233"/>
      <c r="N442" s="233"/>
      <c r="O442" s="233"/>
      <c r="P442" s="260">
        <f t="shared" si="191"/>
        <v>0</v>
      </c>
      <c r="Q442" s="233"/>
      <c r="R442" s="233"/>
      <c r="S442" s="233"/>
      <c r="T442" s="260">
        <f t="shared" si="192"/>
        <v>0</v>
      </c>
      <c r="U442" s="233"/>
      <c r="V442" s="233">
        <v>6.69</v>
      </c>
      <c r="W442" s="233">
        <v>1.04</v>
      </c>
      <c r="X442" s="233">
        <f t="shared" si="193"/>
        <v>7.73</v>
      </c>
      <c r="Y442" s="233"/>
      <c r="Z442" s="233"/>
      <c r="AA442" s="233"/>
      <c r="AB442" s="233">
        <f t="shared" si="194"/>
        <v>0</v>
      </c>
      <c r="AC442" s="233">
        <f t="shared" si="195"/>
        <v>7.73</v>
      </c>
      <c r="AD442" s="233"/>
      <c r="AE442" s="233"/>
      <c r="AF442" s="233"/>
      <c r="AG442" s="233">
        <f t="shared" si="216"/>
        <v>0</v>
      </c>
      <c r="AH442" s="233"/>
      <c r="AI442" s="233"/>
      <c r="AJ442" s="233"/>
      <c r="AK442" s="233">
        <f t="shared" si="217"/>
        <v>0</v>
      </c>
      <c r="AL442" s="233"/>
      <c r="AM442" s="233"/>
      <c r="AN442" s="233"/>
      <c r="AO442" s="233">
        <f t="shared" si="198"/>
        <v>0</v>
      </c>
      <c r="AP442" s="233"/>
      <c r="AQ442" s="233"/>
      <c r="AR442" s="233"/>
      <c r="AS442" s="339">
        <f t="shared" si="199"/>
        <v>0</v>
      </c>
      <c r="AT442" s="233"/>
      <c r="AU442" s="233"/>
      <c r="AV442" s="233"/>
      <c r="AW442" s="260">
        <f t="shared" si="200"/>
        <v>0</v>
      </c>
      <c r="AX442" s="235" t="s">
        <v>3136</v>
      </c>
      <c r="AY442" s="244" t="s">
        <v>264</v>
      </c>
      <c r="AZ442" s="236" t="s">
        <v>586</v>
      </c>
      <c r="BA442" s="229" t="s">
        <v>3137</v>
      </c>
      <c r="BB442" s="231">
        <v>0</v>
      </c>
      <c r="BC442" s="231">
        <v>2</v>
      </c>
      <c r="BD442" s="237" t="str">
        <f t="shared" si="201"/>
        <v>Algo Ondulado (Pendientes naturales del terreno entre 6 y 14%)</v>
      </c>
      <c r="BE442" s="231">
        <v>1</v>
      </c>
      <c r="BF442" s="237" t="str">
        <f>VLOOKUP(BE442,'Códigos 2'!$A$1:$B$12,2,FALSE)</f>
        <v xml:space="preserve"> Carpeta Asfáltica (CA)</v>
      </c>
      <c r="BG442" s="238">
        <v>1</v>
      </c>
      <c r="BH442" s="239">
        <v>4.8</v>
      </c>
      <c r="BI442" s="231">
        <v>0</v>
      </c>
      <c r="BJ442" s="231" t="str">
        <f t="shared" si="202"/>
        <v>No existe</v>
      </c>
      <c r="BK442" s="240">
        <v>0</v>
      </c>
      <c r="BL442" s="231">
        <v>40</v>
      </c>
      <c r="BM442" s="231">
        <v>259</v>
      </c>
      <c r="BN442" s="231">
        <v>3</v>
      </c>
      <c r="BO442" s="237" t="str">
        <f t="shared" si="203"/>
        <v>Alineamiento algo sinuoso, pero con curvas cerradas que son aparentes y consistentes con las gradientes y las demás características del camino y del terreno que se atraviesa.</v>
      </c>
      <c r="BP442" s="231">
        <v>3</v>
      </c>
      <c r="BQ442" s="237" t="str">
        <f t="shared" si="204"/>
        <v>Pendientes generalmente entre 3 y 6%, pero con una rasante ondulada y, consecuentemente, con tramos cortos de subida fuerte.</v>
      </c>
      <c r="BR442" s="231">
        <v>1</v>
      </c>
      <c r="BS442" s="231">
        <v>0</v>
      </c>
      <c r="BT442" s="237" t="b">
        <f t="shared" si="214"/>
        <v>0</v>
      </c>
      <c r="BU442" s="231">
        <v>2</v>
      </c>
      <c r="BV442" s="237" t="str">
        <f t="shared" si="206"/>
        <v>Existen muy pocas señales</v>
      </c>
      <c r="BW442" s="231">
        <v>3</v>
      </c>
      <c r="BX442" s="237" t="str">
        <f t="shared" si="207"/>
        <v>Parece que algunas alcantarillas o cunetas no tienen capacidad hidráulica suficiente, por la erosión o socavación aparente.</v>
      </c>
      <c r="BY442" s="231">
        <v>3</v>
      </c>
      <c r="BZ442" s="237" t="str">
        <f t="shared" si="208"/>
        <v>Superficie con frecuentes baches o irregularidades .</v>
      </c>
      <c r="CA442" s="231">
        <v>5</v>
      </c>
      <c r="CB442" s="237" t="str">
        <f t="shared" si="209"/>
        <v>No existen evidencias de fallas en la estructura del pavimento, con la posible excepción de algunas en la superficie de ruedo.</v>
      </c>
      <c r="CC442" s="231">
        <f t="shared" si="210"/>
        <v>0.73075555000000003</v>
      </c>
      <c r="CD442" s="229"/>
      <c r="CE442" s="229"/>
      <c r="CF442" s="270" t="s">
        <v>3138</v>
      </c>
    </row>
    <row r="443" spans="1:84" ht="69.95" customHeight="1" thickBot="1" x14ac:dyDescent="0.2">
      <c r="A443" s="217">
        <v>5</v>
      </c>
      <c r="B443" s="269">
        <v>20962</v>
      </c>
      <c r="C443" s="231">
        <v>3</v>
      </c>
      <c r="D443" s="231">
        <v>2</v>
      </c>
      <c r="E443" s="232">
        <v>3</v>
      </c>
      <c r="F443" s="231">
        <v>6</v>
      </c>
      <c r="G443" s="231">
        <v>745</v>
      </c>
      <c r="H443" s="230" t="str">
        <f>IF(G443&lt;100,"Primaria",IF(AND(G436&gt;39,G436&lt;300),"Secundaria",IF(AND(G436&gt;299),"Terciaria")))</f>
        <v>Secundaria</v>
      </c>
      <c r="I443" s="230">
        <v>4</v>
      </c>
      <c r="J443" s="229" t="str">
        <f t="shared" si="189"/>
        <v>Red Básica de Accesso</v>
      </c>
      <c r="K443" s="260">
        <f t="shared" si="190"/>
        <v>6.2350000000000003</v>
      </c>
      <c r="L443" s="234">
        <f>L442+K443</f>
        <v>25.259999999999998</v>
      </c>
      <c r="M443" s="233"/>
      <c r="N443" s="233"/>
      <c r="O443" s="233"/>
      <c r="P443" s="260">
        <f t="shared" si="191"/>
        <v>0</v>
      </c>
      <c r="Q443" s="233"/>
      <c r="R443" s="233"/>
      <c r="S443" s="233"/>
      <c r="T443" s="260">
        <f t="shared" si="192"/>
        <v>0</v>
      </c>
      <c r="U443" s="233"/>
      <c r="V443" s="233">
        <v>6.2350000000000003</v>
      </c>
      <c r="W443" s="233"/>
      <c r="X443" s="233">
        <f t="shared" si="193"/>
        <v>6.2350000000000003</v>
      </c>
      <c r="Y443" s="233"/>
      <c r="Z443" s="233"/>
      <c r="AA443" s="233"/>
      <c r="AB443" s="233">
        <f t="shared" si="194"/>
        <v>0</v>
      </c>
      <c r="AC443" s="233">
        <f t="shared" si="195"/>
        <v>6.2350000000000003</v>
      </c>
      <c r="AD443" s="233"/>
      <c r="AE443" s="233"/>
      <c r="AF443" s="233"/>
      <c r="AG443" s="233">
        <f t="shared" si="216"/>
        <v>0</v>
      </c>
      <c r="AH443" s="233"/>
      <c r="AI443" s="233"/>
      <c r="AJ443" s="233"/>
      <c r="AK443" s="233">
        <f t="shared" si="217"/>
        <v>0</v>
      </c>
      <c r="AL443" s="233"/>
      <c r="AM443" s="233"/>
      <c r="AN443" s="233"/>
      <c r="AO443" s="233">
        <f t="shared" si="198"/>
        <v>0</v>
      </c>
      <c r="AP443" s="233"/>
      <c r="AQ443" s="233"/>
      <c r="AR443" s="233"/>
      <c r="AS443" s="339">
        <f t="shared" si="199"/>
        <v>0</v>
      </c>
      <c r="AT443" s="233"/>
      <c r="AU443" s="233"/>
      <c r="AV443" s="233"/>
      <c r="AW443" s="260">
        <f t="shared" si="200"/>
        <v>0</v>
      </c>
      <c r="AX443" s="235" t="s">
        <v>3139</v>
      </c>
      <c r="AY443" s="244" t="s">
        <v>264</v>
      </c>
      <c r="AZ443" s="236" t="s">
        <v>586</v>
      </c>
      <c r="BA443" s="229" t="s">
        <v>3140</v>
      </c>
      <c r="BB443" s="231">
        <v>1</v>
      </c>
      <c r="BC443" s="231">
        <v>2</v>
      </c>
      <c r="BD443" s="237" t="str">
        <f t="shared" si="201"/>
        <v>Algo Ondulado (Pendientes naturales del terreno entre 6 y 14%)</v>
      </c>
      <c r="BE443" s="231">
        <v>1</v>
      </c>
      <c r="BF443" s="237" t="str">
        <f>VLOOKUP(BE443,'Códigos 2'!$A$1:$B$12,2,FALSE)</f>
        <v xml:space="preserve"> Carpeta Asfáltica (CA)</v>
      </c>
      <c r="BG443" s="238">
        <v>2</v>
      </c>
      <c r="BH443" s="239">
        <v>5.5</v>
      </c>
      <c r="BI443" s="231">
        <v>0</v>
      </c>
      <c r="BJ443" s="231" t="str">
        <f t="shared" si="202"/>
        <v>No existe</v>
      </c>
      <c r="BK443" s="240">
        <v>0</v>
      </c>
      <c r="BL443" s="231">
        <v>40</v>
      </c>
      <c r="BM443" s="231">
        <v>897</v>
      </c>
      <c r="BN443" s="231">
        <v>3</v>
      </c>
      <c r="BO443" s="237" t="str">
        <f t="shared" si="203"/>
        <v>Alineamiento algo sinuoso, pero con curvas cerradas que son aparentes y consistentes con las gradientes y las demás características del camino y del terreno que se atraviesa.</v>
      </c>
      <c r="BP443" s="231">
        <v>2</v>
      </c>
      <c r="BQ443" s="237" t="str">
        <f t="shared" si="204"/>
        <v>Pendientes sostenidas entre 5 y 8% sobre una buena parte del tramo, condición que afecta en forma marcada la velocidad de recorrido y, cuando hay bastante tránsito, provoca frecuentes colas de vehículos detrás de los vehículos pesados.</v>
      </c>
      <c r="BR443" s="231">
        <v>1</v>
      </c>
      <c r="BS443" s="231">
        <v>0</v>
      </c>
      <c r="BT443" s="237" t="b">
        <f t="shared" si="214"/>
        <v>0</v>
      </c>
      <c r="BU443" s="231">
        <v>3</v>
      </c>
      <c r="BV443" s="237" t="str">
        <f t="shared" si="206"/>
        <v>El señalamiento es regular en cuanto a cantidad y ubicación, siendo notable la falta de algunas señales de precaución y de guía.</v>
      </c>
      <c r="BW443" s="231">
        <v>3</v>
      </c>
      <c r="BX443" s="237" t="str">
        <f t="shared" si="207"/>
        <v>Parece que algunas alcantarillas o cunetas no tienen capacidad hidráulica suficiente, por la erosión o socavación aparente.</v>
      </c>
      <c r="BY443" s="231">
        <v>3</v>
      </c>
      <c r="BZ443" s="237" t="str">
        <f t="shared" si="208"/>
        <v>Superficie con frecuentes baches o irregularidades .</v>
      </c>
      <c r="CA443" s="231">
        <v>5</v>
      </c>
      <c r="CB443" s="237" t="str">
        <f t="shared" si="209"/>
        <v>No existen evidencias de fallas en la estructura del pavimento, con la posible excepción de algunas en la superficie de ruedo.</v>
      </c>
      <c r="CC443" s="231">
        <f t="shared" si="210"/>
        <v>2.041370175</v>
      </c>
      <c r="CD443" s="229"/>
      <c r="CE443" s="229"/>
      <c r="CF443" s="270" t="s">
        <v>3141</v>
      </c>
    </row>
    <row r="444" spans="1:84" ht="69.95" customHeight="1" thickBot="1" x14ac:dyDescent="0.2">
      <c r="A444" s="217">
        <v>6</v>
      </c>
      <c r="B444" s="269">
        <v>20963</v>
      </c>
      <c r="C444" s="231">
        <v>3</v>
      </c>
      <c r="D444" s="231">
        <v>2</v>
      </c>
      <c r="E444" s="232">
        <v>3</v>
      </c>
      <c r="F444" s="231">
        <v>0</v>
      </c>
      <c r="G444" s="231">
        <v>745</v>
      </c>
      <c r="H444" s="230" t="str">
        <f>IF(G444&lt;100,"Primaria",IF(AND(G437&gt;39,G437&lt;300),"Secundaria",IF(AND(G437&gt;299),"Terciaria")))</f>
        <v>Terciaria</v>
      </c>
      <c r="I444" s="230">
        <v>4</v>
      </c>
      <c r="J444" s="229" t="str">
        <f t="shared" si="189"/>
        <v>Red Básica de Accesso</v>
      </c>
      <c r="K444" s="260">
        <f t="shared" si="190"/>
        <v>2.6449999999999996</v>
      </c>
      <c r="L444" s="234">
        <f>L443+K444</f>
        <v>27.904999999999998</v>
      </c>
      <c r="M444" s="233"/>
      <c r="N444" s="233"/>
      <c r="O444" s="233"/>
      <c r="P444" s="260">
        <f t="shared" si="191"/>
        <v>0</v>
      </c>
      <c r="Q444" s="233"/>
      <c r="R444" s="233"/>
      <c r="S444" s="233"/>
      <c r="T444" s="260">
        <f t="shared" si="192"/>
        <v>0</v>
      </c>
      <c r="U444" s="233"/>
      <c r="V444" s="233">
        <v>0.34499999999999997</v>
      </c>
      <c r="W444" s="233"/>
      <c r="X444" s="233">
        <f t="shared" si="193"/>
        <v>0.34499999999999997</v>
      </c>
      <c r="Y444" s="233"/>
      <c r="Z444" s="233"/>
      <c r="AA444" s="233"/>
      <c r="AB444" s="233">
        <f t="shared" si="194"/>
        <v>0</v>
      </c>
      <c r="AC444" s="233">
        <f t="shared" si="195"/>
        <v>0.34499999999999997</v>
      </c>
      <c r="AD444" s="233"/>
      <c r="AE444" s="233"/>
      <c r="AF444" s="233">
        <v>2.2999999999999998</v>
      </c>
      <c r="AG444" s="233">
        <f t="shared" si="216"/>
        <v>2.2999999999999998</v>
      </c>
      <c r="AH444" s="233"/>
      <c r="AI444" s="233"/>
      <c r="AJ444" s="233"/>
      <c r="AK444" s="233">
        <f t="shared" si="217"/>
        <v>0</v>
      </c>
      <c r="AL444" s="233"/>
      <c r="AM444" s="233"/>
      <c r="AN444" s="233"/>
      <c r="AO444" s="233">
        <f t="shared" si="198"/>
        <v>0</v>
      </c>
      <c r="AP444" s="233"/>
      <c r="AQ444" s="233"/>
      <c r="AR444" s="233"/>
      <c r="AS444" s="339">
        <f t="shared" si="199"/>
        <v>0</v>
      </c>
      <c r="AT444" s="233"/>
      <c r="AU444" s="233"/>
      <c r="AV444" s="233"/>
      <c r="AW444" s="260">
        <f t="shared" si="200"/>
        <v>0</v>
      </c>
      <c r="AX444" s="235" t="s">
        <v>3142</v>
      </c>
      <c r="AY444" s="244" t="s">
        <v>264</v>
      </c>
      <c r="AZ444" s="236" t="s">
        <v>586</v>
      </c>
      <c r="BA444" s="229" t="s">
        <v>3143</v>
      </c>
      <c r="BB444" s="231">
        <v>1</v>
      </c>
      <c r="BC444" s="231">
        <v>2</v>
      </c>
      <c r="BD444" s="237" t="str">
        <f t="shared" si="201"/>
        <v>Algo Ondulado (Pendientes naturales del terreno entre 6 y 14%)</v>
      </c>
      <c r="BE444" s="231">
        <v>8</v>
      </c>
      <c r="BF444" s="237" t="str">
        <f>VLOOKUP(BE444,'Códigos 2'!$A$1:$B$12,2,FALSE)</f>
        <v xml:space="preserve">Material producto del perfilado de pavimentos asfálticos </v>
      </c>
      <c r="BG444" s="238">
        <v>2</v>
      </c>
      <c r="BH444" s="239">
        <v>5.8</v>
      </c>
      <c r="BI444" s="231">
        <v>0</v>
      </c>
      <c r="BJ444" s="231" t="str">
        <f t="shared" si="202"/>
        <v>No existe</v>
      </c>
      <c r="BK444" s="240">
        <v>0</v>
      </c>
      <c r="BL444" s="231">
        <v>20</v>
      </c>
      <c r="BM444" s="231">
        <v>467</v>
      </c>
      <c r="BN444" s="231">
        <v>4</v>
      </c>
      <c r="BO444" s="237" t="str">
        <f t="shared" si="203"/>
        <v>Alineamiento con algunas curvas que exigen una reducción significativa en la velocidad promedio de circulación.</v>
      </c>
      <c r="BP444" s="231">
        <v>2</v>
      </c>
      <c r="BQ444" s="237" t="str">
        <f t="shared" si="204"/>
        <v>Pendientes sostenidas entre 5 y 8% sobre una buena parte del tramo, condición que afecta en forma marcada la velocidad de recorrido y, cuando hay bastante tránsito, provoca frecuentes colas de vehículos detrás de los vehículos pesados.</v>
      </c>
      <c r="BR444" s="231">
        <v>1</v>
      </c>
      <c r="BS444" s="231">
        <v>0</v>
      </c>
      <c r="BT444" s="237" t="b">
        <f t="shared" si="214"/>
        <v>0</v>
      </c>
      <c r="BU444" s="231">
        <v>2</v>
      </c>
      <c r="BV444" s="237" t="str">
        <f t="shared" si="206"/>
        <v>Existen muy pocas señales</v>
      </c>
      <c r="BW444" s="231">
        <v>3</v>
      </c>
      <c r="BX444" s="237" t="str">
        <f t="shared" si="207"/>
        <v>Parece que algunas alcantarillas o cunetas no tienen capacidad hidráulica suficiente, por la erosión o socavación aparente.</v>
      </c>
      <c r="BY444" s="231">
        <v>2</v>
      </c>
      <c r="BZ444" s="237" t="str">
        <f t="shared" si="208"/>
        <v>Superficie muy irregular o con baches extensos y frecuentes (o material suelto, en caso de superficies no pavimentadas).</v>
      </c>
      <c r="CA444" s="231">
        <v>4</v>
      </c>
      <c r="CB444" s="237" t="str">
        <f t="shared" si="209"/>
        <v>Existen huellas o corrugaciones que se derivan por debajo de la superficie de ruedo, pero que son aisladas y de poca extensión.</v>
      </c>
      <c r="CC444" s="231">
        <f t="shared" si="210"/>
        <v>0.45085347499999984</v>
      </c>
      <c r="CD444" s="229"/>
      <c r="CE444" s="229"/>
      <c r="CF444" s="270" t="s">
        <v>3144</v>
      </c>
    </row>
    <row r="445" spans="1:84" ht="69.95" customHeight="1" thickBot="1" x14ac:dyDescent="0.2">
      <c r="A445" s="217"/>
      <c r="B445" s="269">
        <v>20970</v>
      </c>
      <c r="C445" s="231">
        <v>4</v>
      </c>
      <c r="D445" s="231">
        <v>2</v>
      </c>
      <c r="E445" s="232" t="s">
        <v>126</v>
      </c>
      <c r="F445" s="231">
        <v>6</v>
      </c>
      <c r="G445" s="231">
        <v>746</v>
      </c>
      <c r="H445" s="230" t="str">
        <f>IF(G445&lt;100,"Primaria",IF(AND(G438&gt;39,G438&lt;300),"Secundaria",IF(AND(G438&gt;299),"Terciaria")))</f>
        <v>Terciaria</v>
      </c>
      <c r="I445" s="230">
        <v>4</v>
      </c>
      <c r="J445" s="229" t="str">
        <f t="shared" si="189"/>
        <v>Red Básica de Accesso</v>
      </c>
      <c r="K445" s="260">
        <f t="shared" si="190"/>
        <v>4.8999999999999995</v>
      </c>
      <c r="L445" s="234">
        <f>K445</f>
        <v>4.8999999999999995</v>
      </c>
      <c r="M445" s="233"/>
      <c r="N445" s="233"/>
      <c r="O445" s="233"/>
      <c r="P445" s="260">
        <f t="shared" si="191"/>
        <v>0</v>
      </c>
      <c r="Q445" s="233"/>
      <c r="R445" s="233"/>
      <c r="S445" s="233"/>
      <c r="T445" s="260">
        <f t="shared" si="192"/>
        <v>0</v>
      </c>
      <c r="U445" s="233">
        <v>1.7649999999999999</v>
      </c>
      <c r="V445" s="233"/>
      <c r="W445" s="233"/>
      <c r="X445" s="233">
        <f t="shared" si="193"/>
        <v>1.7649999999999999</v>
      </c>
      <c r="Y445" s="233"/>
      <c r="Z445" s="233"/>
      <c r="AA445" s="233"/>
      <c r="AB445" s="233">
        <f t="shared" si="194"/>
        <v>0</v>
      </c>
      <c r="AC445" s="233">
        <f t="shared" si="195"/>
        <v>1.7649999999999999</v>
      </c>
      <c r="AD445" s="233"/>
      <c r="AE445" s="233"/>
      <c r="AF445" s="233">
        <v>3.1349999999999998</v>
      </c>
      <c r="AG445" s="233">
        <f t="shared" si="216"/>
        <v>3.1349999999999998</v>
      </c>
      <c r="AH445" s="233"/>
      <c r="AI445" s="233"/>
      <c r="AJ445" s="233"/>
      <c r="AK445" s="233">
        <f t="shared" si="217"/>
        <v>0</v>
      </c>
      <c r="AL445" s="233"/>
      <c r="AM445" s="233"/>
      <c r="AN445" s="233"/>
      <c r="AO445" s="233">
        <f t="shared" si="198"/>
        <v>0</v>
      </c>
      <c r="AP445" s="233"/>
      <c r="AQ445" s="233"/>
      <c r="AR445" s="233"/>
      <c r="AS445" s="339">
        <f t="shared" si="199"/>
        <v>0</v>
      </c>
      <c r="AT445" s="233"/>
      <c r="AU445" s="233"/>
      <c r="AV445" s="233"/>
      <c r="AW445" s="260">
        <f t="shared" si="200"/>
        <v>0</v>
      </c>
      <c r="AX445" s="235" t="s">
        <v>3155</v>
      </c>
      <c r="AY445" s="236" t="s">
        <v>3119</v>
      </c>
      <c r="AZ445" s="236" t="s">
        <v>586</v>
      </c>
      <c r="BA445" s="229" t="s">
        <v>3156</v>
      </c>
      <c r="BB445" s="231">
        <v>2</v>
      </c>
      <c r="BC445" s="231">
        <v>2</v>
      </c>
      <c r="BD445" s="237" t="str">
        <f t="shared" si="201"/>
        <v>Algo Ondulado (Pendientes naturales del terreno entre 6 y 14%)</v>
      </c>
      <c r="BE445" s="231">
        <v>8</v>
      </c>
      <c r="BF445" s="237" t="str">
        <f>VLOOKUP(BE445,'Códigos 2'!$A$1:$B$12,2,FALSE)</f>
        <v xml:space="preserve">Material producto del perfilado de pavimentos asfálticos </v>
      </c>
      <c r="BG445" s="238">
        <v>2</v>
      </c>
      <c r="BH445" s="239">
        <v>6.1</v>
      </c>
      <c r="BI445" s="231">
        <v>0</v>
      </c>
      <c r="BJ445" s="231" t="str">
        <f t="shared" si="202"/>
        <v>No existe</v>
      </c>
      <c r="BK445" s="240">
        <v>0</v>
      </c>
      <c r="BL445" s="231">
        <v>20</v>
      </c>
      <c r="BM445" s="231">
        <v>410</v>
      </c>
      <c r="BN445" s="231">
        <v>4</v>
      </c>
      <c r="BO445" s="237" t="str">
        <f t="shared" si="203"/>
        <v>Alineamiento con algunas curvas que exigen una reducción significativa en la velocidad promedio de circulación.</v>
      </c>
      <c r="BP445" s="231">
        <v>3</v>
      </c>
      <c r="BQ445" s="237" t="str">
        <f t="shared" si="204"/>
        <v>Pendientes generalmente entre 3 y 6%, pero con una rasante ondulada y, consecuentemente, con tramos cortos de subida fuerte.</v>
      </c>
      <c r="BR445" s="231">
        <v>2</v>
      </c>
      <c r="BS445" s="231">
        <v>0</v>
      </c>
      <c r="BT445" s="237" t="b">
        <f t="shared" si="214"/>
        <v>0</v>
      </c>
      <c r="BU445" s="231">
        <v>3</v>
      </c>
      <c r="BV445" s="237" t="str">
        <f t="shared" si="206"/>
        <v>El señalamiento es regular en cuanto a cantidad y ubicación, siendo notable la falta de algunas señales de precaución y de guía.</v>
      </c>
      <c r="BW445" s="231">
        <v>3</v>
      </c>
      <c r="BX445" s="237" t="str">
        <f t="shared" si="207"/>
        <v>Parece que algunas alcantarillas o cunetas no tienen capacidad hidráulica suficiente, por la erosión o socavación aparente.</v>
      </c>
      <c r="BY445" s="231">
        <v>2</v>
      </c>
      <c r="BZ445" s="237" t="str">
        <f t="shared" si="208"/>
        <v>Superficie muy irregular o con baches extensos y frecuentes (o material suelto, en caso de superficies no pavimentadas).</v>
      </c>
      <c r="CA445" s="231">
        <v>4</v>
      </c>
      <c r="CB445" s="237" t="str">
        <f t="shared" si="209"/>
        <v>Existen huellas o corrugaciones que se derivan por debajo de la superficie de ruedo, pero que son aisladas y de poca extensión.</v>
      </c>
      <c r="CC445" s="231">
        <f t="shared" si="210"/>
        <v>0.73328499999999985</v>
      </c>
      <c r="CD445" s="229"/>
      <c r="CE445" s="229"/>
      <c r="CF445" s="270" t="s">
        <v>3157</v>
      </c>
    </row>
    <row r="446" spans="1:84" ht="69.95" customHeight="1" thickBot="1" x14ac:dyDescent="0.2">
      <c r="A446" s="217"/>
      <c r="B446" s="269">
        <v>20980</v>
      </c>
      <c r="C446" s="231">
        <v>4</v>
      </c>
      <c r="D446" s="231">
        <v>2</v>
      </c>
      <c r="E446" s="232" t="s">
        <v>126</v>
      </c>
      <c r="F446" s="231">
        <v>2</v>
      </c>
      <c r="G446" s="231">
        <v>141</v>
      </c>
      <c r="H446" s="230" t="str">
        <f>IF(G446&lt;100,"Primaria",IF(AND(G446&gt;39,G446&lt;300),"Secundaria",IF(AND(G446&gt;299),"Terciaria")))</f>
        <v>Secundaria</v>
      </c>
      <c r="I446" s="230">
        <v>2</v>
      </c>
      <c r="J446" s="229" t="str">
        <f t="shared" si="189"/>
        <v>Distribuidores Regionales</v>
      </c>
      <c r="K446" s="260">
        <f t="shared" si="190"/>
        <v>18.844999999999999</v>
      </c>
      <c r="L446" s="234">
        <f>L445+K446</f>
        <v>23.744999999999997</v>
      </c>
      <c r="M446" s="233"/>
      <c r="N446" s="233"/>
      <c r="O446" s="233"/>
      <c r="P446" s="260">
        <f t="shared" si="191"/>
        <v>0</v>
      </c>
      <c r="Q446" s="233">
        <v>8.8450000000000006</v>
      </c>
      <c r="R446" s="233">
        <v>10</v>
      </c>
      <c r="S446" s="233"/>
      <c r="T446" s="260">
        <f t="shared" si="192"/>
        <v>18.844999999999999</v>
      </c>
      <c r="U446" s="233"/>
      <c r="V446" s="233"/>
      <c r="W446" s="233"/>
      <c r="X446" s="233">
        <f t="shared" si="193"/>
        <v>0</v>
      </c>
      <c r="Y446" s="233"/>
      <c r="Z446" s="233"/>
      <c r="AA446" s="233"/>
      <c r="AB446" s="233">
        <f t="shared" si="194"/>
        <v>0</v>
      </c>
      <c r="AC446" s="233">
        <f t="shared" si="195"/>
        <v>18.844999999999999</v>
      </c>
      <c r="AD446" s="233"/>
      <c r="AE446" s="233"/>
      <c r="AF446" s="233"/>
      <c r="AG446" s="233">
        <f t="shared" si="216"/>
        <v>0</v>
      </c>
      <c r="AH446" s="233"/>
      <c r="AI446" s="233"/>
      <c r="AJ446" s="233"/>
      <c r="AK446" s="233">
        <f t="shared" si="217"/>
        <v>0</v>
      </c>
      <c r="AL446" s="233"/>
      <c r="AM446" s="233"/>
      <c r="AN446" s="233"/>
      <c r="AO446" s="233">
        <f t="shared" si="198"/>
        <v>0</v>
      </c>
      <c r="AP446" s="233"/>
      <c r="AQ446" s="233"/>
      <c r="AR446" s="233"/>
      <c r="AS446" s="339">
        <f t="shared" si="199"/>
        <v>0</v>
      </c>
      <c r="AT446" s="233"/>
      <c r="AU446" s="233"/>
      <c r="AV446" s="233"/>
      <c r="AW446" s="260">
        <f t="shared" si="200"/>
        <v>0</v>
      </c>
      <c r="AX446" s="235" t="s">
        <v>1314</v>
      </c>
      <c r="AY446" s="236" t="s">
        <v>328</v>
      </c>
      <c r="AZ446" s="236" t="s">
        <v>586</v>
      </c>
      <c r="BA446" s="229" t="s">
        <v>1315</v>
      </c>
      <c r="BB446" s="231">
        <v>3</v>
      </c>
      <c r="BC446" s="231">
        <v>1</v>
      </c>
      <c r="BD446" s="237" t="str">
        <f t="shared" si="201"/>
        <v>Llano (Pendientes naturales del terreno entre 0 y 5%)</v>
      </c>
      <c r="BE446" s="231">
        <v>1</v>
      </c>
      <c r="BF446" s="237" t="str">
        <f>VLOOKUP(BE446,'Códigos 2'!$A$1:$B$12,2,FALSE)</f>
        <v xml:space="preserve"> Carpeta Asfáltica (CA)</v>
      </c>
      <c r="BG446" s="238">
        <v>2</v>
      </c>
      <c r="BH446" s="239">
        <v>5.6</v>
      </c>
      <c r="BI446" s="231">
        <v>0</v>
      </c>
      <c r="BJ446" s="231" t="str">
        <f t="shared" si="202"/>
        <v>No existe</v>
      </c>
      <c r="BK446" s="240">
        <v>0</v>
      </c>
      <c r="BL446" s="231">
        <v>60</v>
      </c>
      <c r="BM446" s="231"/>
      <c r="BN446" s="231">
        <v>5</v>
      </c>
      <c r="BO446" s="237" t="str">
        <f t="shared" si="203"/>
        <v>Alineamiento recto o con curvas tan suaves que no exigen una reducción significativa en la velocidad promedio normal de recorrido.</v>
      </c>
      <c r="BP446" s="231">
        <v>4</v>
      </c>
      <c r="BQ446" s="237" t="str">
        <f t="shared" si="204"/>
        <v>Pendientes generalmente menores del 3% pero con algunas cuestas de corta longitud de hasta el 5%.</v>
      </c>
      <c r="BR446" s="231">
        <v>4</v>
      </c>
      <c r="BS446" s="231">
        <v>0</v>
      </c>
      <c r="BT446" s="237" t="b">
        <f t="shared" si="214"/>
        <v>0</v>
      </c>
      <c r="BU446" s="231">
        <v>4</v>
      </c>
      <c r="BV446" s="237" t="str">
        <f t="shared" si="206"/>
        <v>El señalamiento es bastante completo, faltando solamente algunas señales de guía para los usuarios que no conocen la ruta.</v>
      </c>
      <c r="BW446" s="231">
        <v>4</v>
      </c>
      <c r="BX446" s="237" t="str">
        <f t="shared" si="207"/>
        <v>La mayoría de las alcantarillas y cunetas aparentemente funcionan bien, pero existen indicaciones en algunos sitios de que el agua se estanca.</v>
      </c>
      <c r="BY446" s="231">
        <v>3</v>
      </c>
      <c r="BZ446" s="237" t="str">
        <f t="shared" si="208"/>
        <v>Superficie con frecuentes baches o irregularidades .</v>
      </c>
      <c r="CA446" s="231">
        <v>5</v>
      </c>
      <c r="CB446" s="237" t="str">
        <f t="shared" si="209"/>
        <v>No existen evidencias de fallas en la estructura del pavimento, con la posible excepción de algunas en la superficie de ruedo.</v>
      </c>
      <c r="CC446" s="231">
        <f t="shared" si="210"/>
        <v>0</v>
      </c>
      <c r="CD446" s="229" t="s">
        <v>1316</v>
      </c>
      <c r="CE446" s="229" t="s">
        <v>986</v>
      </c>
      <c r="CF446" s="270" t="s">
        <v>1317</v>
      </c>
    </row>
    <row r="447" spans="1:84" ht="69.95" customHeight="1" thickBot="1" x14ac:dyDescent="0.2">
      <c r="A447" s="217"/>
      <c r="B447" s="269">
        <v>20991</v>
      </c>
      <c r="C447" s="231">
        <v>4</v>
      </c>
      <c r="D447" s="231">
        <v>2</v>
      </c>
      <c r="E447" s="232" t="s">
        <v>126</v>
      </c>
      <c r="F447" s="231">
        <v>11</v>
      </c>
      <c r="G447" s="231">
        <v>751</v>
      </c>
      <c r="H447" s="230" t="str">
        <f>IF(G447&lt;100,"Primaria",IF(AND(G440&gt;39,G440&lt;300),"Secundaria",IF(AND(G440&gt;299),"Terciaria")))</f>
        <v>Terciaria</v>
      </c>
      <c r="I447" s="230">
        <v>3</v>
      </c>
      <c r="J447" s="229" t="str">
        <f t="shared" si="189"/>
        <v>Conectores de Integración Territorial</v>
      </c>
      <c r="K447" s="260">
        <f t="shared" si="190"/>
        <v>6.3650000000000002</v>
      </c>
      <c r="L447" s="234">
        <f>L446+K447</f>
        <v>30.11</v>
      </c>
      <c r="M447" s="233"/>
      <c r="N447" s="233"/>
      <c r="O447" s="233"/>
      <c r="P447" s="260">
        <f t="shared" si="191"/>
        <v>0</v>
      </c>
      <c r="Q447" s="233"/>
      <c r="R447" s="233"/>
      <c r="S447" s="233"/>
      <c r="T447" s="260">
        <f t="shared" si="192"/>
        <v>0</v>
      </c>
      <c r="U447" s="233"/>
      <c r="V447" s="233"/>
      <c r="W447" s="233"/>
      <c r="X447" s="233">
        <f t="shared" si="193"/>
        <v>0</v>
      </c>
      <c r="Y447" s="233"/>
      <c r="Z447" s="233"/>
      <c r="AA447" s="233"/>
      <c r="AB447" s="233">
        <f t="shared" si="194"/>
        <v>0</v>
      </c>
      <c r="AC447" s="233">
        <f t="shared" si="195"/>
        <v>0</v>
      </c>
      <c r="AD447" s="233"/>
      <c r="AE447" s="233">
        <v>4.24</v>
      </c>
      <c r="AF447" s="233">
        <v>2.125</v>
      </c>
      <c r="AG447" s="233">
        <f t="shared" si="216"/>
        <v>6.3650000000000002</v>
      </c>
      <c r="AH447" s="233"/>
      <c r="AI447" s="233"/>
      <c r="AJ447" s="233"/>
      <c r="AK447" s="233">
        <f t="shared" si="217"/>
        <v>0</v>
      </c>
      <c r="AL447" s="233"/>
      <c r="AM447" s="233"/>
      <c r="AN447" s="233"/>
      <c r="AO447" s="233">
        <f t="shared" si="198"/>
        <v>0</v>
      </c>
      <c r="AP447" s="233"/>
      <c r="AQ447" s="233"/>
      <c r="AR447" s="233"/>
      <c r="AS447" s="339">
        <f t="shared" si="199"/>
        <v>0</v>
      </c>
      <c r="AT447" s="233"/>
      <c r="AU447" s="233"/>
      <c r="AV447" s="233"/>
      <c r="AW447" s="260">
        <f t="shared" si="200"/>
        <v>0</v>
      </c>
      <c r="AX447" s="235" t="s">
        <v>3186</v>
      </c>
      <c r="AY447" s="244" t="s">
        <v>3187</v>
      </c>
      <c r="AZ447" s="244" t="s">
        <v>851</v>
      </c>
      <c r="BA447" s="229" t="s">
        <v>3188</v>
      </c>
      <c r="BB447" s="231">
        <v>0</v>
      </c>
      <c r="BC447" s="231">
        <v>2</v>
      </c>
      <c r="BD447" s="237" t="str">
        <f t="shared" si="201"/>
        <v>Algo Ondulado (Pendientes naturales del terreno entre 6 y 14%)</v>
      </c>
      <c r="BE447" s="231">
        <v>8</v>
      </c>
      <c r="BF447" s="237" t="str">
        <f>VLOOKUP(BE447,'Códigos 2'!$A$1:$B$12,2,FALSE)</f>
        <v xml:space="preserve">Material producto del perfilado de pavimentos asfálticos </v>
      </c>
      <c r="BG447" s="238">
        <v>2</v>
      </c>
      <c r="BH447" s="239">
        <v>6.6</v>
      </c>
      <c r="BI447" s="231">
        <v>0</v>
      </c>
      <c r="BJ447" s="231" t="str">
        <f t="shared" si="202"/>
        <v>No existe</v>
      </c>
      <c r="BK447" s="240">
        <v>0</v>
      </c>
      <c r="BL447" s="231">
        <v>25</v>
      </c>
      <c r="BM447" s="231">
        <v>196</v>
      </c>
      <c r="BN447" s="231">
        <v>3</v>
      </c>
      <c r="BO447" s="237" t="str">
        <f t="shared" si="203"/>
        <v>Alineamiento algo sinuoso, pero con curvas cerradas que son aparentes y consistentes con las gradientes y las demás características del camino y del terreno que se atraviesa.</v>
      </c>
      <c r="BP447" s="231">
        <v>2</v>
      </c>
      <c r="BQ447" s="237" t="str">
        <f t="shared" si="204"/>
        <v>Pendientes sostenidas entre 5 y 8% sobre una buena parte del tramo, condición que afecta en forma marcada la velocidad de recorrido y, cuando hay bastante tránsito, provoca frecuentes colas de vehículos detrás de los vehículos pesados.</v>
      </c>
      <c r="BR447" s="231">
        <v>1</v>
      </c>
      <c r="BS447" s="231">
        <v>0</v>
      </c>
      <c r="BT447" s="237" t="b">
        <f t="shared" si="214"/>
        <v>0</v>
      </c>
      <c r="BU447" s="231">
        <v>3</v>
      </c>
      <c r="BV447" s="237" t="str">
        <f t="shared" si="206"/>
        <v>El señalamiento es regular en cuanto a cantidad y ubicación, siendo notable la falta de algunas señales de precaución y de guía.</v>
      </c>
      <c r="BW447" s="231">
        <v>4</v>
      </c>
      <c r="BX447" s="237" t="str">
        <f t="shared" si="207"/>
        <v>La mayoría de las alcantarillas y cunetas aparentemente funcionan bien, pero existen indicaciones en algunos sitios de que el agua se estanca.</v>
      </c>
      <c r="BY447" s="231">
        <v>3</v>
      </c>
      <c r="BZ447" s="237" t="str">
        <f t="shared" si="208"/>
        <v>Superficie con frecuentes baches o irregularidades .</v>
      </c>
      <c r="CA447" s="231">
        <v>4</v>
      </c>
      <c r="CB447" s="237" t="str">
        <f t="shared" si="209"/>
        <v>Existen huellas o corrugaciones que se derivan por debajo de la superficie de ruedo, pero que son aisladas y de poca extensión.</v>
      </c>
      <c r="CC447" s="231">
        <f t="shared" si="210"/>
        <v>0.45535209999999998</v>
      </c>
      <c r="CD447" s="229"/>
      <c r="CE447" s="229"/>
      <c r="CF447" s="270"/>
    </row>
    <row r="448" spans="1:84" ht="69.95" customHeight="1" thickBot="1" x14ac:dyDescent="0.2">
      <c r="A448" s="217"/>
      <c r="B448" s="269">
        <v>20992</v>
      </c>
      <c r="C448" s="231">
        <v>4</v>
      </c>
      <c r="D448" s="231">
        <v>2</v>
      </c>
      <c r="E448" s="232" t="s">
        <v>126</v>
      </c>
      <c r="F448" s="231">
        <v>9</v>
      </c>
      <c r="G448" s="231">
        <v>751</v>
      </c>
      <c r="H448" s="230" t="str">
        <f>IF(G448&lt;100,"Primaria",IF(AND(G441&gt;39,G441&lt;300),"Secundaria",IF(AND(G441&gt;299),"Terciaria")))</f>
        <v>Terciaria</v>
      </c>
      <c r="I448" s="230">
        <v>3</v>
      </c>
      <c r="J448" s="229" t="str">
        <f t="shared" si="189"/>
        <v>Conectores de Integración Territorial</v>
      </c>
      <c r="K448" s="260">
        <f t="shared" si="190"/>
        <v>8.8550000000000004</v>
      </c>
      <c r="L448" s="234">
        <f>L447+K448</f>
        <v>38.965000000000003</v>
      </c>
      <c r="M448" s="233"/>
      <c r="N448" s="233"/>
      <c r="O448" s="233"/>
      <c r="P448" s="260">
        <f t="shared" si="191"/>
        <v>0</v>
      </c>
      <c r="Q448" s="233"/>
      <c r="R448" s="233"/>
      <c r="S448" s="233"/>
      <c r="T448" s="260">
        <f t="shared" si="192"/>
        <v>0</v>
      </c>
      <c r="U448" s="233"/>
      <c r="V448" s="233"/>
      <c r="W448" s="233"/>
      <c r="X448" s="233">
        <f t="shared" si="193"/>
        <v>0</v>
      </c>
      <c r="Y448" s="233"/>
      <c r="Z448" s="233"/>
      <c r="AA448" s="233"/>
      <c r="AB448" s="233">
        <f t="shared" si="194"/>
        <v>0</v>
      </c>
      <c r="AC448" s="233">
        <f t="shared" si="195"/>
        <v>0</v>
      </c>
      <c r="AD448" s="233"/>
      <c r="AE448" s="233">
        <v>6.2949999999999999</v>
      </c>
      <c r="AF448" s="233">
        <v>2.56</v>
      </c>
      <c r="AG448" s="233">
        <f t="shared" si="216"/>
        <v>8.8550000000000004</v>
      </c>
      <c r="AH448" s="233"/>
      <c r="AI448" s="233"/>
      <c r="AJ448" s="233"/>
      <c r="AK448" s="233">
        <f t="shared" si="217"/>
        <v>0</v>
      </c>
      <c r="AL448" s="233"/>
      <c r="AM448" s="233"/>
      <c r="AN448" s="233"/>
      <c r="AO448" s="233">
        <f t="shared" si="198"/>
        <v>0</v>
      </c>
      <c r="AP448" s="233"/>
      <c r="AQ448" s="233"/>
      <c r="AR448" s="233"/>
      <c r="AS448" s="339">
        <f t="shared" si="199"/>
        <v>0</v>
      </c>
      <c r="AT448" s="233"/>
      <c r="AU448" s="233"/>
      <c r="AV448" s="233"/>
      <c r="AW448" s="260">
        <f t="shared" si="200"/>
        <v>0</v>
      </c>
      <c r="AX448" s="235" t="s">
        <v>3183</v>
      </c>
      <c r="AY448" s="244" t="s">
        <v>3059</v>
      </c>
      <c r="AZ448" s="244" t="s">
        <v>851</v>
      </c>
      <c r="BA448" s="229" t="s">
        <v>3184</v>
      </c>
      <c r="BB448" s="231">
        <v>1</v>
      </c>
      <c r="BC448" s="231">
        <v>2</v>
      </c>
      <c r="BD448" s="237" t="str">
        <f t="shared" si="201"/>
        <v>Algo Ondulado (Pendientes naturales del terreno entre 6 y 14%)</v>
      </c>
      <c r="BE448" s="231">
        <v>8</v>
      </c>
      <c r="BF448" s="237" t="str">
        <f>VLOOKUP(BE448,'Códigos 2'!$A$1:$B$12,2,FALSE)</f>
        <v xml:space="preserve">Material producto del perfilado de pavimentos asfálticos </v>
      </c>
      <c r="BG448" s="238">
        <v>2</v>
      </c>
      <c r="BH448" s="239">
        <v>5.7</v>
      </c>
      <c r="BI448" s="231">
        <v>0</v>
      </c>
      <c r="BJ448" s="231" t="str">
        <f t="shared" si="202"/>
        <v>No existe</v>
      </c>
      <c r="BK448" s="240">
        <v>0</v>
      </c>
      <c r="BL448" s="231">
        <v>25</v>
      </c>
      <c r="BM448" s="231">
        <v>0</v>
      </c>
      <c r="BN448" s="231">
        <v>4</v>
      </c>
      <c r="BO448" s="237" t="str">
        <f t="shared" si="203"/>
        <v>Alineamiento con algunas curvas que exigen una reducción significativa en la velocidad promedio de circulación.</v>
      </c>
      <c r="BP448" s="231">
        <v>3</v>
      </c>
      <c r="BQ448" s="237" t="str">
        <f t="shared" si="204"/>
        <v>Pendientes generalmente entre 3 y 6%, pero con una rasante ondulada y, consecuentemente, con tramos cortos de subida fuerte.</v>
      </c>
      <c r="BR448" s="231">
        <v>2</v>
      </c>
      <c r="BS448" s="231">
        <v>0</v>
      </c>
      <c r="BT448" s="237" t="b">
        <f t="shared" si="214"/>
        <v>0</v>
      </c>
      <c r="BU448" s="231">
        <v>1</v>
      </c>
      <c r="BV448" s="237" t="str">
        <f t="shared" si="206"/>
        <v>No existen señales o son tan inadecuadas, que no proveen información útil al conductor.</v>
      </c>
      <c r="BW448" s="231">
        <v>3</v>
      </c>
      <c r="BX448" s="237" t="str">
        <f t="shared" si="207"/>
        <v>Parece que algunas alcantarillas o cunetas no tienen capacidad hidráulica suficiente, por la erosión o socavación aparente.</v>
      </c>
      <c r="BY448" s="231">
        <v>3</v>
      </c>
      <c r="BZ448" s="237" t="str">
        <f t="shared" si="208"/>
        <v>Superficie con frecuentes baches o irregularidades .</v>
      </c>
      <c r="CA448" s="231">
        <v>4</v>
      </c>
      <c r="CB448" s="237" t="str">
        <f t="shared" si="209"/>
        <v>Existen huellas o corrugaciones que se derivan por debajo de la superficie de ruedo, pero que son aisladas y de poca extensión.</v>
      </c>
      <c r="CC448" s="231">
        <f t="shared" si="210"/>
        <v>0</v>
      </c>
      <c r="CD448" s="229"/>
      <c r="CE448" s="229"/>
      <c r="CF448" s="270" t="s">
        <v>3185</v>
      </c>
    </row>
    <row r="449" spans="1:84" ht="69.95" customHeight="1" thickBot="1" x14ac:dyDescent="0.2">
      <c r="A449" s="217"/>
      <c r="B449" s="269">
        <v>20993</v>
      </c>
      <c r="C449" s="231">
        <v>4</v>
      </c>
      <c r="D449" s="231">
        <v>2</v>
      </c>
      <c r="E449" s="232" t="s">
        <v>126</v>
      </c>
      <c r="F449" s="231">
        <v>4</v>
      </c>
      <c r="G449" s="231">
        <v>751</v>
      </c>
      <c r="H449" s="230" t="str">
        <f>IF(G449&lt;100,"Primaria",IF(AND(G442&gt;39,G442&lt;300),"Secundaria",IF(AND(G442&gt;299),"Terciaria")))</f>
        <v>Terciaria</v>
      </c>
      <c r="I449" s="230">
        <v>3</v>
      </c>
      <c r="J449" s="229" t="str">
        <f t="shared" si="189"/>
        <v>Conectores de Integración Territorial</v>
      </c>
      <c r="K449" s="260">
        <f t="shared" si="190"/>
        <v>7.7149999999999999</v>
      </c>
      <c r="L449" s="234">
        <f>L448+K449</f>
        <v>46.680000000000007</v>
      </c>
      <c r="M449" s="233"/>
      <c r="N449" s="233"/>
      <c r="O449" s="233"/>
      <c r="P449" s="260">
        <f t="shared" si="191"/>
        <v>0</v>
      </c>
      <c r="Q449" s="233"/>
      <c r="R449" s="233">
        <v>7.0000000000000007E-2</v>
      </c>
      <c r="S449" s="233"/>
      <c r="T449" s="260">
        <f t="shared" si="192"/>
        <v>7.0000000000000007E-2</v>
      </c>
      <c r="U449" s="233"/>
      <c r="V449" s="233"/>
      <c r="W449" s="233"/>
      <c r="X449" s="233">
        <f t="shared" si="193"/>
        <v>0</v>
      </c>
      <c r="Y449" s="233"/>
      <c r="Z449" s="233"/>
      <c r="AA449" s="233"/>
      <c r="AB449" s="233">
        <f t="shared" si="194"/>
        <v>0</v>
      </c>
      <c r="AC449" s="233">
        <f t="shared" si="195"/>
        <v>7.0000000000000007E-2</v>
      </c>
      <c r="AD449" s="233">
        <v>2.2200000000000002</v>
      </c>
      <c r="AE449" s="233">
        <v>0.7</v>
      </c>
      <c r="AF449" s="233">
        <v>4.7249999999999996</v>
      </c>
      <c r="AG449" s="233">
        <f t="shared" si="216"/>
        <v>7.6449999999999996</v>
      </c>
      <c r="AH449" s="233"/>
      <c r="AI449" s="233"/>
      <c r="AJ449" s="233"/>
      <c r="AK449" s="233">
        <f t="shared" si="217"/>
        <v>0</v>
      </c>
      <c r="AL449" s="233"/>
      <c r="AM449" s="233"/>
      <c r="AN449" s="233"/>
      <c r="AO449" s="233">
        <f t="shared" si="198"/>
        <v>0</v>
      </c>
      <c r="AP449" s="233"/>
      <c r="AQ449" s="233"/>
      <c r="AR449" s="233"/>
      <c r="AS449" s="339">
        <f t="shared" si="199"/>
        <v>0</v>
      </c>
      <c r="AT449" s="233"/>
      <c r="AU449" s="233"/>
      <c r="AV449" s="233"/>
      <c r="AW449" s="260">
        <f t="shared" si="200"/>
        <v>0</v>
      </c>
      <c r="AX449" s="235" t="s">
        <v>3189</v>
      </c>
      <c r="AY449" s="244" t="s">
        <v>3059</v>
      </c>
      <c r="AZ449" s="244" t="s">
        <v>379</v>
      </c>
      <c r="BA449" s="229" t="s">
        <v>3190</v>
      </c>
      <c r="BB449" s="231">
        <v>0</v>
      </c>
      <c r="BC449" s="231">
        <v>1</v>
      </c>
      <c r="BD449" s="237" t="str">
        <f t="shared" si="201"/>
        <v>Llano (Pendientes naturales del terreno entre 0 y 5%)</v>
      </c>
      <c r="BE449" s="231">
        <v>4</v>
      </c>
      <c r="BF449" s="237" t="str">
        <f>VLOOKUP(BE449,'Códigos 2'!$A$1:$B$12,2,FALSE)</f>
        <v>Lastre o grava</v>
      </c>
      <c r="BG449" s="238">
        <v>2</v>
      </c>
      <c r="BH449" s="239">
        <v>7.6</v>
      </c>
      <c r="BI449" s="231">
        <v>0</v>
      </c>
      <c r="BJ449" s="231" t="str">
        <f t="shared" si="202"/>
        <v>No existe</v>
      </c>
      <c r="BK449" s="240">
        <v>0</v>
      </c>
      <c r="BL449" s="231">
        <v>25</v>
      </c>
      <c r="BM449" s="231">
        <v>346</v>
      </c>
      <c r="BN449" s="231">
        <v>5</v>
      </c>
      <c r="BO449" s="237" t="str">
        <f t="shared" si="203"/>
        <v>Alineamiento recto o con curvas tan suaves que no exigen una reducción significativa en la velocidad promedio normal de recorrido.</v>
      </c>
      <c r="BP449" s="231">
        <v>5</v>
      </c>
      <c r="BQ449" s="237" t="str">
        <f t="shared" si="204"/>
        <v>Pendientes menores del 3% en todo el tramo.</v>
      </c>
      <c r="BR449" s="231">
        <v>2</v>
      </c>
      <c r="BS449" s="231">
        <v>0</v>
      </c>
      <c r="BT449" s="237" t="b">
        <f t="shared" si="214"/>
        <v>0</v>
      </c>
      <c r="BU449" s="231">
        <v>1</v>
      </c>
      <c r="BV449" s="237" t="str">
        <f t="shared" si="206"/>
        <v>No existen señales o son tan inadecuadas, que no proveen información útil al conductor.</v>
      </c>
      <c r="BW449" s="231">
        <v>3</v>
      </c>
      <c r="BX449" s="237" t="str">
        <f t="shared" si="207"/>
        <v>Parece que algunas alcantarillas o cunetas no tienen capacidad hidráulica suficiente, por la erosión o socavación aparente.</v>
      </c>
      <c r="BY449" s="231">
        <v>2</v>
      </c>
      <c r="BZ449" s="237" t="str">
        <f t="shared" si="208"/>
        <v>Superficie muy irregular o con baches extensos y frecuentes (o material suelto, en caso de superficies no pavimentadas).</v>
      </c>
      <c r="CA449" s="231">
        <v>5</v>
      </c>
      <c r="CB449" s="237" t="str">
        <f t="shared" si="209"/>
        <v>No existen evidencias de fallas en la estructura del pavimento, con la posible excepción de algunas en la superficie de ruedo.</v>
      </c>
      <c r="CC449" s="231">
        <f t="shared" si="210"/>
        <v>0.97432734999999993</v>
      </c>
      <c r="CD449" s="229"/>
      <c r="CE449" s="229"/>
      <c r="CF449" s="270" t="s">
        <v>3191</v>
      </c>
    </row>
    <row r="450" spans="1:84" ht="69.95" customHeight="1" thickBot="1" x14ac:dyDescent="0.2">
      <c r="A450" s="217"/>
      <c r="B450" s="269">
        <v>20994</v>
      </c>
      <c r="C450" s="231">
        <v>4</v>
      </c>
      <c r="D450" s="231">
        <v>2</v>
      </c>
      <c r="E450" s="232" t="s">
        <v>126</v>
      </c>
      <c r="F450" s="231">
        <v>4</v>
      </c>
      <c r="G450" s="231">
        <v>751</v>
      </c>
      <c r="H450" s="230" t="str">
        <f>IF(G450&lt;100,"Primaria",IF(AND(G443&gt;39,G443&lt;300),"Secundaria",IF(AND(G443&gt;299),"Terciaria")))</f>
        <v>Terciaria</v>
      </c>
      <c r="I450" s="230">
        <v>3</v>
      </c>
      <c r="J450" s="229" t="str">
        <f t="shared" ref="J450:J513" si="218">IF(I450=1,"Red de Alta Capacidad",IF(AND(I450=2),"Distribuidores Regionales",IF(AND(I450=3),"Conectores de Integración Territorial",IF(AND(I450=4),"Red Básica de Accesso"))))</f>
        <v>Conectores de Integración Territorial</v>
      </c>
      <c r="K450" s="260">
        <f t="shared" ref="K450:K513" si="219">P450+$T450+$X450+$AB450+$AG450+$AK450+$AW450+AO450+AS450</f>
        <v>3.7549999999999999</v>
      </c>
      <c r="L450" s="234">
        <f>K450</f>
        <v>3.7549999999999999</v>
      </c>
      <c r="M450" s="233"/>
      <c r="N450" s="233"/>
      <c r="O450" s="233"/>
      <c r="P450" s="260">
        <f t="shared" ref="P450:P513" si="220">SUM(M450:O450)</f>
        <v>0</v>
      </c>
      <c r="Q450" s="233"/>
      <c r="R450" s="233"/>
      <c r="S450" s="233">
        <v>3.7549999999999999</v>
      </c>
      <c r="T450" s="260">
        <f t="shared" ref="T450:T513" si="221">SUM(Q450:S450)</f>
        <v>3.7549999999999999</v>
      </c>
      <c r="U450" s="233"/>
      <c r="V450" s="233"/>
      <c r="W450" s="233"/>
      <c r="X450" s="233">
        <f t="shared" ref="X450:X513" si="222">U450+V450+W450</f>
        <v>0</v>
      </c>
      <c r="Y450" s="233"/>
      <c r="Z450" s="233"/>
      <c r="AA450" s="233"/>
      <c r="AB450" s="233">
        <f t="shared" ref="AB450:AB513" si="223">Y450+Z450+AA450</f>
        <v>0</v>
      </c>
      <c r="AC450" s="233">
        <f t="shared" ref="AC450:AC513" si="224">T450+X450+AB450</f>
        <v>3.7549999999999999</v>
      </c>
      <c r="AD450" s="233"/>
      <c r="AE450" s="233"/>
      <c r="AF450" s="233"/>
      <c r="AG450" s="233">
        <f t="shared" si="216"/>
        <v>0</v>
      </c>
      <c r="AH450" s="233"/>
      <c r="AI450" s="233"/>
      <c r="AJ450" s="233"/>
      <c r="AK450" s="233">
        <f t="shared" si="217"/>
        <v>0</v>
      </c>
      <c r="AL450" s="233"/>
      <c r="AM450" s="233"/>
      <c r="AN450" s="233"/>
      <c r="AO450" s="233">
        <f t="shared" ref="AO450:AO513" si="225">SUM(AL450:AN450)</f>
        <v>0</v>
      </c>
      <c r="AP450" s="233"/>
      <c r="AQ450" s="233"/>
      <c r="AR450" s="233"/>
      <c r="AS450" s="339">
        <f t="shared" ref="AS450:AS513" si="226">SUM(AP450:AR450)</f>
        <v>0</v>
      </c>
      <c r="AT450" s="233"/>
      <c r="AU450" s="233"/>
      <c r="AV450" s="233"/>
      <c r="AW450" s="260">
        <f t="shared" ref="AW450:AW513" si="227">SUM(AT450:AV450)</f>
        <v>0</v>
      </c>
      <c r="AX450" s="235" t="s">
        <v>3179</v>
      </c>
      <c r="AY450" s="244" t="s">
        <v>3059</v>
      </c>
      <c r="AZ450" s="244" t="s">
        <v>851</v>
      </c>
      <c r="BA450" s="229" t="s">
        <v>3180</v>
      </c>
      <c r="BB450" s="231">
        <v>0</v>
      </c>
      <c r="BC450" s="231">
        <v>1</v>
      </c>
      <c r="BD450" s="237" t="str">
        <f t="shared" ref="BD450:BD513" si="228">IF(BC450=1,"Llano (Pendientes naturales del terreno entre 0 y 5%)",IF(AND(BC450=2),"Algo Ondulado (Pendientes naturales del terreno entre 6 y 14%)",IF(AND(BC450=3),"Muy Ondulado (Pendientes naturales del terreno entre 15 y 25%)",IF(AND(BC450=4),"Montañoso (Pendientes naturales del terreno mayores a 25%)"))))</f>
        <v>Llano (Pendientes naturales del terreno entre 0 y 5%)</v>
      </c>
      <c r="BE450" s="231">
        <v>1</v>
      </c>
      <c r="BF450" s="237" t="str">
        <f>VLOOKUP(BE450,'Códigos 2'!$A$1:$B$12,2,FALSE)</f>
        <v xml:space="preserve"> Carpeta Asfáltica (CA)</v>
      </c>
      <c r="BG450" s="238">
        <v>2</v>
      </c>
      <c r="BH450" s="239">
        <v>6</v>
      </c>
      <c r="BI450" s="231">
        <v>0</v>
      </c>
      <c r="BJ450" s="231" t="str">
        <f t="shared" ref="BJ450:BJ513" si="229">IF(BI450=0,"No existe",IF(AND(BI450=1),"Pavimentado",IF(AND(BI450=2),"Mejorado",IF(AND(BI450=3),"Tierra"))))</f>
        <v>No existe</v>
      </c>
      <c r="BK450" s="240">
        <v>0</v>
      </c>
      <c r="BL450" s="231">
        <v>60</v>
      </c>
      <c r="BM450" s="231">
        <v>0</v>
      </c>
      <c r="BN450" s="231">
        <v>5</v>
      </c>
      <c r="BO450" s="237" t="str">
        <f t="shared" ref="BO450:BO513" si="230">IF(BN450=5,"Alineamiento recto o con curvas tan suaves que no exigen una reducción significativa en la velocidad promedio normal de recorrido.",IF(AND(BN450=4),"Alineamiento con algunas curvas que exigen una reducción significativa en la velocidad promedio de circulación.",IF(AND(BN450=3),"Alineamiento algo sinuoso, pero con curvas cerradas que son aparentes y consistentes con las gradientes y las demás características del camino y del terreno que se atraviesa.",IF(AND(BN450=2),"Curvas cerradas frecuentes y, por lo general, inconsistentes con el terreno y la clase de carretera.",IF(AND(BN450=1),"Alineamiento muy sinuoso en todo el tramo, condición que admite solamente una velocidad de circulación muy baja.")))))</f>
        <v>Alineamiento recto o con curvas tan suaves que no exigen una reducción significativa en la velocidad promedio normal de recorrido.</v>
      </c>
      <c r="BP450" s="231">
        <v>4</v>
      </c>
      <c r="BQ450" s="237" t="str">
        <f t="shared" ref="BQ450:BQ513" si="231">IF(BP450=5,"Pendientes menores del 3% en todo el tramo.",IF(AND(BP450=4),"Pendientes generalmente menores del 3% pero con algunas cuestas de corta longitud de hasta el 5%.",IF(AND(BP450=3),"Pendientes generalmente entre 3 y 6%, pero con una rasante ondulada y, consecuentemente, con tramos cortos de subida fuerte.",IF(AND(BP450=2),"Pendientes sostenidas entre 5 y 8% sobre una buena parte del tramo, condición que afecta en forma marcada la velocidad de recorrido y, cuando hay bastante tránsito, provoca frecuentes colas de vehículos detrás de los vehículos pesados.",IF(AND(BP450=1),"Pendientes sostenidas en exceso del 7% en casi todo el tramo. ")))))</f>
        <v>Pendientes generalmente menores del 3% pero con algunas cuestas de corta longitud de hasta el 5%.</v>
      </c>
      <c r="BR450" s="231">
        <v>5</v>
      </c>
      <c r="BS450" s="231">
        <v>0</v>
      </c>
      <c r="BT450" s="237" t="b">
        <f t="shared" si="214"/>
        <v>0</v>
      </c>
      <c r="BU450" s="231">
        <v>4</v>
      </c>
      <c r="BV450" s="237" t="str">
        <f t="shared" ref="BV450:BV513" si="232">IF(BU450=5,"Las señales son completamente adecuadas en número y ubicación, ",IF(AND(BU450=4),"El señalamiento es bastante completo, faltando solamente algunas señales de guía para los usuarios que no conocen la ruta.",IF(AND(BU450=3),"El señalamiento es regular en cuanto a cantidad y ubicación, siendo notable la falta de algunas señales de precaución y de guía.",IF(AND(BU450=2),"Existen muy pocas señales",IF(AND(BU450=1),"No existen señales o son tan inadecuadas, que no proveen información útil al conductor.")))))</f>
        <v>El señalamiento es bastante completo, faltando solamente algunas señales de guía para los usuarios que no conocen la ruta.</v>
      </c>
      <c r="BW450" s="231">
        <v>4</v>
      </c>
      <c r="BX450" s="237" t="str">
        <f t="shared" ref="BX450:BX513" si="233">IF(BW450=5,"Todas las alcantarillas y cunetas están bastante limpias y funcionan debidamente.",IF(AND(BW450=4),"La mayoría de las alcantarillas y cunetas aparentemente funcionan bien, pero existen indicaciones en algunos sitios de que el agua se estanca.",IF(AND(BW450=3),"Parece que algunas alcantarillas o cunetas no tienen capacidad hidráulica suficiente, por la erosión o socavación aparente.",IF(AND(BW450=2),"Parece que la mayoría de las alcantarillas y cunetas son inadecuadas; o hay vados en varios sitios en vez de estructuras de drenaje.",IF(AND(BW450=1),"El agua escurre por la calzada durante períodos de lluvia sobre una buena parte de la sub-sección y no existen cunetas longitudinales definidas; las estructuras de drenaje no existen, o son completamente inadecuadas.")))))</f>
        <v>La mayoría de las alcantarillas y cunetas aparentemente funcionan bien, pero existen indicaciones en algunos sitios de que el agua se estanca.</v>
      </c>
      <c r="BY450" s="231">
        <v>2</v>
      </c>
      <c r="BZ450" s="237" t="str">
        <f t="shared" ref="BZ450:BZ513" si="234">IF(BY450=5,"Superficie lisa, sin baches ni irregularidades notables.",IF(AND(BY450=4),"Superficie generalmente lisa, pero con unas pequeñas corrugaciones u otras irregularidades aisladas, o con baches pequeños superficiales.",IF(AND(BY450=3),"Superficie con frecuentes baches o irregularidades .",IF(AND(BY450=2),"Superficie muy irregular o con baches extensos y frecuentes (o material suelto, en caso de superficies no pavimentadas).",IF(AND(BY450=1),"Superficie muy deteriorada o irregular (o material suelto), hasta tal grado, en casi todo el tramo.")))))</f>
        <v>Superficie muy irregular o con baches extensos y frecuentes (o material suelto, en caso de superficies no pavimentadas).</v>
      </c>
      <c r="CA450" s="231">
        <v>4</v>
      </c>
      <c r="CB450" s="237" t="str">
        <f t="shared" ref="CB450:CB513" si="235">IF(CA450=5,"No existen evidencias de fallas en la estructura del pavimento, con la posible excepción de algunas en la superficie de ruedo.",IF(AND(CA450=4),"Existen huellas o corrugaciones que se derivan por debajo de la superficie de ruedo, pero que son aisladas y de poca extensión.",IF(AND(CA450=3),"Existen deformaciones u otras fallas de consideración sobre una buena parte de la subsección y, aunque no son extensas todavía, parece que siguen extendiéndose.",IF(AND(CA450=2),"Existen deformaciones u otras fallas de consideración sobre la mayor parte del tramo.",IF(AND(CA450=1),"Existen corrugaciones o huellas profundas sobre casi toda la faja de ruedo del tramo, hasta tal grado que no sería factible corregir la falla de la estructura, sino que se tendría que reconstruirla completamente.")))))</f>
        <v>Existen huellas o corrugaciones que se derivan por debajo de la superficie de ruedo, pero que son aisladas y de poca extensión.</v>
      </c>
      <c r="CC450" s="231">
        <f t="shared" ref="CC450:CC513" si="236">(K450*BM450)*365/1000000</f>
        <v>0</v>
      </c>
      <c r="CD450" s="229" t="s">
        <v>3181</v>
      </c>
      <c r="CE450" s="229" t="s">
        <v>986</v>
      </c>
      <c r="CF450" s="270" t="s">
        <v>3182</v>
      </c>
    </row>
    <row r="451" spans="1:84" ht="69.95" customHeight="1" thickBot="1" x14ac:dyDescent="0.2">
      <c r="A451" s="217">
        <v>6</v>
      </c>
      <c r="B451" s="269">
        <v>21001</v>
      </c>
      <c r="C451" s="231">
        <v>4</v>
      </c>
      <c r="D451" s="231">
        <v>2</v>
      </c>
      <c r="E451" s="232">
        <v>3</v>
      </c>
      <c r="F451" s="231"/>
      <c r="G451" s="231">
        <v>4</v>
      </c>
      <c r="H451" s="230" t="str">
        <f t="shared" ref="H451:H459" si="237">IF(G451&lt;100,"Primaria",IF(AND(G451&gt;39,G451&lt;300),"Secundaria",IF(AND(G451&gt;299),"Terciaria")))</f>
        <v>Primaria</v>
      </c>
      <c r="I451" s="230">
        <v>1</v>
      </c>
      <c r="J451" s="229" t="str">
        <f t="shared" si="218"/>
        <v>Red de Alta Capacidad</v>
      </c>
      <c r="K451" s="260">
        <f t="shared" si="219"/>
        <v>12.494999999999999</v>
      </c>
      <c r="L451" s="234">
        <f t="shared" ref="L451:L459" si="238">L450+K451</f>
        <v>16.25</v>
      </c>
      <c r="M451" s="233"/>
      <c r="N451" s="233"/>
      <c r="O451" s="233"/>
      <c r="P451" s="260">
        <f t="shared" si="220"/>
        <v>0</v>
      </c>
      <c r="Q451" s="233">
        <v>12.494999999999999</v>
      </c>
      <c r="R451" s="233"/>
      <c r="S451" s="233"/>
      <c r="T451" s="260">
        <f t="shared" si="221"/>
        <v>12.494999999999999</v>
      </c>
      <c r="U451" s="233"/>
      <c r="V451" s="233"/>
      <c r="W451" s="233"/>
      <c r="X451" s="233">
        <f t="shared" si="222"/>
        <v>0</v>
      </c>
      <c r="Y451" s="233"/>
      <c r="Z451" s="233"/>
      <c r="AA451" s="233"/>
      <c r="AB451" s="233">
        <f t="shared" si="223"/>
        <v>0</v>
      </c>
      <c r="AC451" s="233">
        <f t="shared" si="224"/>
        <v>12.494999999999999</v>
      </c>
      <c r="AD451" s="233"/>
      <c r="AE451" s="233"/>
      <c r="AF451" s="233"/>
      <c r="AG451" s="233">
        <f t="shared" si="216"/>
        <v>0</v>
      </c>
      <c r="AH451" s="233"/>
      <c r="AI451" s="233"/>
      <c r="AJ451" s="233"/>
      <c r="AK451" s="233">
        <f t="shared" si="217"/>
        <v>0</v>
      </c>
      <c r="AL451" s="233"/>
      <c r="AM451" s="233"/>
      <c r="AN451" s="233"/>
      <c r="AO451" s="233">
        <f t="shared" si="225"/>
        <v>0</v>
      </c>
      <c r="AP451" s="233"/>
      <c r="AQ451" s="233"/>
      <c r="AR451" s="233"/>
      <c r="AS451" s="339">
        <f t="shared" si="226"/>
        <v>0</v>
      </c>
      <c r="AT451" s="233"/>
      <c r="AU451" s="233"/>
      <c r="AV451" s="233"/>
      <c r="AW451" s="260">
        <f t="shared" si="227"/>
        <v>0</v>
      </c>
      <c r="AX451" s="235" t="s">
        <v>322</v>
      </c>
      <c r="AY451" s="236" t="s">
        <v>321</v>
      </c>
      <c r="AZ451" s="236"/>
      <c r="BA451" s="229">
        <v>50</v>
      </c>
      <c r="BB451" s="231">
        <v>0</v>
      </c>
      <c r="BC451" s="231">
        <v>1</v>
      </c>
      <c r="BD451" s="237" t="str">
        <f t="shared" si="228"/>
        <v>Llano (Pendientes naturales del terreno entre 0 y 5%)</v>
      </c>
      <c r="BE451" s="231">
        <v>1</v>
      </c>
      <c r="BF451" s="237" t="str">
        <f>VLOOKUP(BE451,'Códigos 2'!$A$1:$B$12,2,FALSE)</f>
        <v xml:space="preserve"> Carpeta Asfáltica (CA)</v>
      </c>
      <c r="BG451" s="238">
        <v>2</v>
      </c>
      <c r="BH451" s="239">
        <v>7.3</v>
      </c>
      <c r="BI451" s="231">
        <v>1</v>
      </c>
      <c r="BJ451" s="231" t="str">
        <f t="shared" si="229"/>
        <v>Pavimentado</v>
      </c>
      <c r="BK451" s="240">
        <v>18</v>
      </c>
      <c r="BL451" s="231">
        <v>80</v>
      </c>
      <c r="BM451" s="231"/>
      <c r="BN451" s="231">
        <v>5</v>
      </c>
      <c r="BO451" s="237" t="str">
        <f t="shared" si="230"/>
        <v>Alineamiento recto o con curvas tan suaves que no exigen una reducción significativa en la velocidad promedio normal de recorrido.</v>
      </c>
      <c r="BP451" s="231">
        <v>5</v>
      </c>
      <c r="BQ451" s="237" t="str">
        <f t="shared" si="231"/>
        <v>Pendientes menores del 3% en todo el tramo.</v>
      </c>
      <c r="BR451" s="231">
        <v>4</v>
      </c>
      <c r="BS451" s="231">
        <v>5</v>
      </c>
      <c r="BT451" s="237" t="str">
        <f t="shared" si="214"/>
        <v>Superficie de los espaldones firme y regular, y donde se puede utilizar el ancho como fue construido originalmente.</v>
      </c>
      <c r="BU451" s="231">
        <v>5</v>
      </c>
      <c r="BV451" s="237" t="str">
        <f t="shared" si="232"/>
        <v xml:space="preserve">Las señales son completamente adecuadas en número y ubicación, </v>
      </c>
      <c r="BW451" s="231">
        <v>5</v>
      </c>
      <c r="BX451" s="237" t="str">
        <f t="shared" si="233"/>
        <v>Todas las alcantarillas y cunetas están bastante limpias y funcionan debidamente.</v>
      </c>
      <c r="BY451" s="231">
        <v>5</v>
      </c>
      <c r="BZ451" s="237" t="str">
        <f t="shared" si="234"/>
        <v>Superficie lisa, sin baches ni irregularidades notables.</v>
      </c>
      <c r="CA451" s="231">
        <v>5</v>
      </c>
      <c r="CB451" s="237" t="str">
        <f t="shared" si="235"/>
        <v>No existen evidencias de fallas en la estructura del pavimento, con la posible excepción de algunas en la superficie de ruedo.</v>
      </c>
      <c r="CC451" s="231">
        <f t="shared" si="236"/>
        <v>0</v>
      </c>
      <c r="CD451" s="229"/>
      <c r="CE451" s="229"/>
      <c r="CF451" s="270"/>
    </row>
    <row r="452" spans="1:84" ht="69.95" customHeight="1" thickBot="1" x14ac:dyDescent="0.2">
      <c r="A452" s="217">
        <v>7</v>
      </c>
      <c r="B452" s="269">
        <v>21002</v>
      </c>
      <c r="C452" s="231">
        <v>4</v>
      </c>
      <c r="D452" s="231">
        <v>2</v>
      </c>
      <c r="E452" s="232" t="s">
        <v>126</v>
      </c>
      <c r="F452" s="231"/>
      <c r="G452" s="231">
        <v>4</v>
      </c>
      <c r="H452" s="230" t="str">
        <f t="shared" si="237"/>
        <v>Primaria</v>
      </c>
      <c r="I452" s="230">
        <v>1</v>
      </c>
      <c r="J452" s="229" t="str">
        <f t="shared" si="218"/>
        <v>Red de Alta Capacidad</v>
      </c>
      <c r="K452" s="260">
        <f t="shared" si="219"/>
        <v>9.9700000000000006</v>
      </c>
      <c r="L452" s="234">
        <f t="shared" si="238"/>
        <v>26.22</v>
      </c>
      <c r="M452" s="233"/>
      <c r="N452" s="233"/>
      <c r="O452" s="233"/>
      <c r="P452" s="260">
        <f t="shared" si="220"/>
        <v>0</v>
      </c>
      <c r="Q452" s="233">
        <v>9.9700000000000006</v>
      </c>
      <c r="R452" s="233"/>
      <c r="S452" s="233"/>
      <c r="T452" s="260">
        <f t="shared" si="221"/>
        <v>9.9700000000000006</v>
      </c>
      <c r="U452" s="233"/>
      <c r="V452" s="233"/>
      <c r="W452" s="233"/>
      <c r="X452" s="233">
        <f t="shared" si="222"/>
        <v>0</v>
      </c>
      <c r="Y452" s="233"/>
      <c r="Z452" s="233"/>
      <c r="AA452" s="233"/>
      <c r="AB452" s="233">
        <f t="shared" si="223"/>
        <v>0</v>
      </c>
      <c r="AC452" s="233">
        <f t="shared" si="224"/>
        <v>9.9700000000000006</v>
      </c>
      <c r="AD452" s="233"/>
      <c r="AE452" s="233"/>
      <c r="AF452" s="233"/>
      <c r="AG452" s="233">
        <f t="shared" si="216"/>
        <v>0</v>
      </c>
      <c r="AH452" s="233"/>
      <c r="AI452" s="233"/>
      <c r="AJ452" s="233"/>
      <c r="AK452" s="233">
        <f t="shared" si="217"/>
        <v>0</v>
      </c>
      <c r="AL452" s="233"/>
      <c r="AM452" s="233"/>
      <c r="AN452" s="233"/>
      <c r="AO452" s="233">
        <f t="shared" si="225"/>
        <v>0</v>
      </c>
      <c r="AP452" s="233"/>
      <c r="AQ452" s="233"/>
      <c r="AR452" s="233"/>
      <c r="AS452" s="339">
        <f t="shared" si="226"/>
        <v>0</v>
      </c>
      <c r="AT452" s="233"/>
      <c r="AU452" s="233"/>
      <c r="AV452" s="233"/>
      <c r="AW452" s="260">
        <f t="shared" si="227"/>
        <v>0</v>
      </c>
      <c r="AX452" s="235" t="s">
        <v>376</v>
      </c>
      <c r="AY452" s="236" t="s">
        <v>321</v>
      </c>
      <c r="AZ452" s="236"/>
      <c r="BA452" s="229">
        <v>50</v>
      </c>
      <c r="BB452" s="231">
        <v>0</v>
      </c>
      <c r="BC452" s="231">
        <v>1</v>
      </c>
      <c r="BD452" s="237" t="str">
        <f t="shared" si="228"/>
        <v>Llano (Pendientes naturales del terreno entre 0 y 5%)</v>
      </c>
      <c r="BE452" s="231">
        <v>1</v>
      </c>
      <c r="BF452" s="237" t="str">
        <f>VLOOKUP(BE452,'Códigos 2'!$A$1:$B$12,2,FALSE)</f>
        <v xml:space="preserve"> Carpeta Asfáltica (CA)</v>
      </c>
      <c r="BG452" s="238">
        <v>2</v>
      </c>
      <c r="BH452" s="239">
        <v>7.3</v>
      </c>
      <c r="BI452" s="231">
        <v>1</v>
      </c>
      <c r="BJ452" s="231" t="str">
        <f t="shared" si="229"/>
        <v>Pavimentado</v>
      </c>
      <c r="BK452" s="240">
        <v>18</v>
      </c>
      <c r="BL452" s="231">
        <v>80</v>
      </c>
      <c r="BM452" s="231"/>
      <c r="BN452" s="231">
        <v>5</v>
      </c>
      <c r="BO452" s="237" t="str">
        <f t="shared" si="230"/>
        <v>Alineamiento recto o con curvas tan suaves que no exigen una reducción significativa en la velocidad promedio normal de recorrido.</v>
      </c>
      <c r="BP452" s="231">
        <v>5</v>
      </c>
      <c r="BQ452" s="237" t="str">
        <f t="shared" si="231"/>
        <v>Pendientes menores del 3% en todo el tramo.</v>
      </c>
      <c r="BR452" s="231">
        <v>4</v>
      </c>
      <c r="BS452" s="231">
        <v>5</v>
      </c>
      <c r="BT452" s="237" t="str">
        <f t="shared" si="214"/>
        <v>Superficie de los espaldones firme y regular, y donde se puede utilizar el ancho como fue construido originalmente.</v>
      </c>
      <c r="BU452" s="231">
        <v>5</v>
      </c>
      <c r="BV452" s="237" t="str">
        <f t="shared" si="232"/>
        <v xml:space="preserve">Las señales son completamente adecuadas en número y ubicación, </v>
      </c>
      <c r="BW452" s="231">
        <v>5</v>
      </c>
      <c r="BX452" s="237" t="str">
        <f t="shared" si="233"/>
        <v>Todas las alcantarillas y cunetas están bastante limpias y funcionan debidamente.</v>
      </c>
      <c r="BY452" s="231">
        <v>5</v>
      </c>
      <c r="BZ452" s="237" t="str">
        <f t="shared" si="234"/>
        <v>Superficie lisa, sin baches ni irregularidades notables.</v>
      </c>
      <c r="CA452" s="231">
        <v>5</v>
      </c>
      <c r="CB452" s="237" t="str">
        <f t="shared" si="235"/>
        <v>No existen evidencias de fallas en la estructura del pavimento, con la posible excepción de algunas en la superficie de ruedo.</v>
      </c>
      <c r="CC452" s="231">
        <f t="shared" si="236"/>
        <v>0</v>
      </c>
      <c r="CD452" s="229"/>
      <c r="CE452" s="229"/>
      <c r="CF452" s="270"/>
    </row>
    <row r="453" spans="1:84" ht="69.95" customHeight="1" thickBot="1" x14ac:dyDescent="0.2">
      <c r="A453" s="217">
        <v>8</v>
      </c>
      <c r="B453" s="269">
        <v>21011</v>
      </c>
      <c r="C453" s="231">
        <v>4</v>
      </c>
      <c r="D453" s="231">
        <v>2</v>
      </c>
      <c r="E453" s="232" t="s">
        <v>126</v>
      </c>
      <c r="F453" s="231">
        <v>4</v>
      </c>
      <c r="G453" s="231">
        <v>4</v>
      </c>
      <c r="H453" s="230" t="str">
        <f t="shared" si="237"/>
        <v>Primaria</v>
      </c>
      <c r="I453" s="230">
        <v>1</v>
      </c>
      <c r="J453" s="229" t="str">
        <f t="shared" si="218"/>
        <v>Red de Alta Capacidad</v>
      </c>
      <c r="K453" s="260">
        <f t="shared" si="219"/>
        <v>13.885</v>
      </c>
      <c r="L453" s="234">
        <f t="shared" si="238"/>
        <v>40.104999999999997</v>
      </c>
      <c r="M453" s="233"/>
      <c r="N453" s="233"/>
      <c r="O453" s="233"/>
      <c r="P453" s="260">
        <f t="shared" si="220"/>
        <v>0</v>
      </c>
      <c r="Q453" s="233">
        <v>13.885</v>
      </c>
      <c r="R453" s="233"/>
      <c r="S453" s="233"/>
      <c r="T453" s="260">
        <f t="shared" si="221"/>
        <v>13.885</v>
      </c>
      <c r="U453" s="233"/>
      <c r="V453" s="233"/>
      <c r="W453" s="233"/>
      <c r="X453" s="233">
        <f t="shared" si="222"/>
        <v>0</v>
      </c>
      <c r="Y453" s="233"/>
      <c r="Z453" s="233"/>
      <c r="AA453" s="233"/>
      <c r="AB453" s="233">
        <f t="shared" si="223"/>
        <v>0</v>
      </c>
      <c r="AC453" s="233">
        <f t="shared" si="224"/>
        <v>13.885</v>
      </c>
      <c r="AD453" s="233"/>
      <c r="AE453" s="233"/>
      <c r="AF453" s="233"/>
      <c r="AG453" s="233">
        <f t="shared" si="216"/>
        <v>0</v>
      </c>
      <c r="AH453" s="233"/>
      <c r="AI453" s="233"/>
      <c r="AJ453" s="233"/>
      <c r="AK453" s="233">
        <f t="shared" si="217"/>
        <v>0</v>
      </c>
      <c r="AL453" s="233"/>
      <c r="AM453" s="233"/>
      <c r="AN453" s="233"/>
      <c r="AO453" s="233">
        <f t="shared" si="225"/>
        <v>0</v>
      </c>
      <c r="AP453" s="233"/>
      <c r="AQ453" s="233"/>
      <c r="AR453" s="233"/>
      <c r="AS453" s="339">
        <f t="shared" si="226"/>
        <v>0</v>
      </c>
      <c r="AT453" s="233"/>
      <c r="AU453" s="233"/>
      <c r="AV453" s="233"/>
      <c r="AW453" s="260">
        <f t="shared" si="227"/>
        <v>0</v>
      </c>
      <c r="AX453" s="235" t="s">
        <v>362</v>
      </c>
      <c r="AY453" s="236" t="s">
        <v>305</v>
      </c>
      <c r="AZ453" s="236" t="s">
        <v>189</v>
      </c>
      <c r="BA453" s="229" t="s">
        <v>72</v>
      </c>
      <c r="BB453" s="231">
        <v>0</v>
      </c>
      <c r="BC453" s="231">
        <v>2</v>
      </c>
      <c r="BD453" s="237" t="str">
        <f t="shared" si="228"/>
        <v>Algo Ondulado (Pendientes naturales del terreno entre 6 y 14%)</v>
      </c>
      <c r="BE453" s="231">
        <v>1</v>
      </c>
      <c r="BF453" s="237" t="str">
        <f>VLOOKUP(BE453,'Códigos 2'!$A$1:$B$12,2,FALSE)</f>
        <v xml:space="preserve"> Carpeta Asfáltica (CA)</v>
      </c>
      <c r="BG453" s="238">
        <v>2</v>
      </c>
      <c r="BH453" s="239">
        <v>6.2</v>
      </c>
      <c r="BI453" s="231">
        <v>0</v>
      </c>
      <c r="BJ453" s="231" t="str">
        <f t="shared" si="229"/>
        <v>No existe</v>
      </c>
      <c r="BK453" s="240">
        <v>0</v>
      </c>
      <c r="BL453" s="231">
        <v>70</v>
      </c>
      <c r="BM453" s="231">
        <v>4462</v>
      </c>
      <c r="BN453" s="231">
        <v>5</v>
      </c>
      <c r="BO453" s="237" t="str">
        <f t="shared" si="230"/>
        <v>Alineamiento recto o con curvas tan suaves que no exigen una reducción significativa en la velocidad promedio normal de recorrido.</v>
      </c>
      <c r="BP453" s="231">
        <v>4</v>
      </c>
      <c r="BQ453" s="237" t="str">
        <f t="shared" si="231"/>
        <v>Pendientes generalmente menores del 3% pero con algunas cuestas de corta longitud de hasta el 5%.</v>
      </c>
      <c r="BR453" s="231">
        <v>2</v>
      </c>
      <c r="BS453" s="231">
        <v>0</v>
      </c>
      <c r="BT453" s="237" t="b">
        <f t="shared" si="214"/>
        <v>0</v>
      </c>
      <c r="BU453" s="231">
        <v>5</v>
      </c>
      <c r="BV453" s="237" t="str">
        <f t="shared" si="232"/>
        <v xml:space="preserve">Las señales son completamente adecuadas en número y ubicación, </v>
      </c>
      <c r="BW453" s="231">
        <v>4</v>
      </c>
      <c r="BX453" s="237" t="str">
        <f t="shared" si="233"/>
        <v>La mayoría de las alcantarillas y cunetas aparentemente funcionan bien, pero existen indicaciones en algunos sitios de que el agua se estanca.</v>
      </c>
      <c r="BY453" s="231">
        <v>2</v>
      </c>
      <c r="BZ453" s="237" t="str">
        <f t="shared" si="234"/>
        <v>Superficie muy irregular o con baches extensos y frecuentes (o material suelto, en caso de superficies no pavimentadas).</v>
      </c>
      <c r="CA453" s="231">
        <v>5</v>
      </c>
      <c r="CB453" s="237" t="str">
        <f t="shared" si="235"/>
        <v>No existen evidencias de fallas en la estructura del pavimento, con la posible excepción de algunas en la superficie de ruedo.</v>
      </c>
      <c r="CC453" s="231">
        <f t="shared" si="236"/>
        <v>22.613527550000001</v>
      </c>
      <c r="CD453" s="229" t="s">
        <v>363</v>
      </c>
      <c r="CE453" s="229" t="s">
        <v>277</v>
      </c>
      <c r="CF453" s="270" t="s">
        <v>364</v>
      </c>
    </row>
    <row r="454" spans="1:84" ht="69.95" customHeight="1" thickBot="1" x14ac:dyDescent="0.2">
      <c r="A454" s="217">
        <v>9</v>
      </c>
      <c r="B454" s="269">
        <v>21012</v>
      </c>
      <c r="C454" s="231">
        <v>4</v>
      </c>
      <c r="D454" s="231">
        <v>2</v>
      </c>
      <c r="E454" s="232" t="s">
        <v>126</v>
      </c>
      <c r="F454" s="231">
        <v>2</v>
      </c>
      <c r="G454" s="231">
        <v>4</v>
      </c>
      <c r="H454" s="230" t="str">
        <f t="shared" si="237"/>
        <v>Primaria</v>
      </c>
      <c r="I454" s="230">
        <v>1</v>
      </c>
      <c r="J454" s="229" t="str">
        <f t="shared" si="218"/>
        <v>Red de Alta Capacidad</v>
      </c>
      <c r="K454" s="260">
        <f t="shared" si="219"/>
        <v>16.135000000000002</v>
      </c>
      <c r="L454" s="234">
        <f t="shared" si="238"/>
        <v>56.239999999999995</v>
      </c>
      <c r="M454" s="233"/>
      <c r="N454" s="233"/>
      <c r="O454" s="233"/>
      <c r="P454" s="260">
        <f t="shared" si="220"/>
        <v>0</v>
      </c>
      <c r="Q454" s="233">
        <v>16.135000000000002</v>
      </c>
      <c r="R454" s="233"/>
      <c r="S454" s="233"/>
      <c r="T454" s="260">
        <f t="shared" si="221"/>
        <v>16.135000000000002</v>
      </c>
      <c r="U454" s="233"/>
      <c r="V454" s="233"/>
      <c r="W454" s="233"/>
      <c r="X454" s="233">
        <f t="shared" si="222"/>
        <v>0</v>
      </c>
      <c r="Y454" s="233"/>
      <c r="Z454" s="233"/>
      <c r="AA454" s="233"/>
      <c r="AB454" s="233">
        <f t="shared" si="223"/>
        <v>0</v>
      </c>
      <c r="AC454" s="233">
        <f t="shared" si="224"/>
        <v>16.135000000000002</v>
      </c>
      <c r="AD454" s="233"/>
      <c r="AE454" s="233"/>
      <c r="AF454" s="233"/>
      <c r="AG454" s="233">
        <f t="shared" si="216"/>
        <v>0</v>
      </c>
      <c r="AH454" s="233"/>
      <c r="AI454" s="233"/>
      <c r="AJ454" s="233"/>
      <c r="AK454" s="233">
        <f t="shared" si="217"/>
        <v>0</v>
      </c>
      <c r="AL454" s="233"/>
      <c r="AM454" s="233"/>
      <c r="AN454" s="233"/>
      <c r="AO454" s="233">
        <f t="shared" si="225"/>
        <v>0</v>
      </c>
      <c r="AP454" s="233"/>
      <c r="AQ454" s="233"/>
      <c r="AR454" s="233"/>
      <c r="AS454" s="339">
        <f t="shared" si="226"/>
        <v>0</v>
      </c>
      <c r="AT454" s="233"/>
      <c r="AU454" s="233"/>
      <c r="AV454" s="233"/>
      <c r="AW454" s="260">
        <f t="shared" si="227"/>
        <v>0</v>
      </c>
      <c r="AX454" s="235" t="s">
        <v>365</v>
      </c>
      <c r="AY454" s="236" t="s">
        <v>305</v>
      </c>
      <c r="AZ454" s="236" t="s">
        <v>189</v>
      </c>
      <c r="BA454" s="229" t="s">
        <v>72</v>
      </c>
      <c r="BB454" s="231">
        <v>1</v>
      </c>
      <c r="BC454" s="231">
        <v>1</v>
      </c>
      <c r="BD454" s="237" t="str">
        <f t="shared" si="228"/>
        <v>Llano (Pendientes naturales del terreno entre 0 y 5%)</v>
      </c>
      <c r="BE454" s="231">
        <v>1</v>
      </c>
      <c r="BF454" s="237" t="str">
        <f>VLOOKUP(BE454,'Códigos 2'!$A$1:$B$12,2,FALSE)</f>
        <v xml:space="preserve"> Carpeta Asfáltica (CA)</v>
      </c>
      <c r="BG454" s="238">
        <v>2</v>
      </c>
      <c r="BH454" s="239">
        <v>5.9</v>
      </c>
      <c r="BI454" s="231">
        <v>0</v>
      </c>
      <c r="BJ454" s="231" t="str">
        <f t="shared" si="229"/>
        <v>No existe</v>
      </c>
      <c r="BK454" s="240">
        <v>0</v>
      </c>
      <c r="BL454" s="231">
        <v>75</v>
      </c>
      <c r="BM454" s="231">
        <v>2438</v>
      </c>
      <c r="BN454" s="231">
        <v>4</v>
      </c>
      <c r="BO454" s="237" t="str">
        <f t="shared" si="230"/>
        <v>Alineamiento con algunas curvas que exigen una reducción significativa en la velocidad promedio de circulación.</v>
      </c>
      <c r="BP454" s="231">
        <v>5</v>
      </c>
      <c r="BQ454" s="237" t="str">
        <f t="shared" si="231"/>
        <v>Pendientes menores del 3% en todo el tramo.</v>
      </c>
      <c r="BR454" s="231">
        <v>1</v>
      </c>
      <c r="BS454" s="231">
        <v>0</v>
      </c>
      <c r="BT454" s="237" t="b">
        <f t="shared" si="214"/>
        <v>0</v>
      </c>
      <c r="BU454" s="231">
        <v>5</v>
      </c>
      <c r="BV454" s="237" t="str">
        <f t="shared" si="232"/>
        <v xml:space="preserve">Las señales son completamente adecuadas en número y ubicación, </v>
      </c>
      <c r="BW454" s="231">
        <v>4</v>
      </c>
      <c r="BX454" s="237" t="str">
        <f t="shared" si="233"/>
        <v>La mayoría de las alcantarillas y cunetas aparentemente funcionan bien, pero existen indicaciones en algunos sitios de que el agua se estanca.</v>
      </c>
      <c r="BY454" s="231">
        <v>5</v>
      </c>
      <c r="BZ454" s="237" t="str">
        <f t="shared" si="234"/>
        <v>Superficie lisa, sin baches ni irregularidades notables.</v>
      </c>
      <c r="CA454" s="231">
        <v>5</v>
      </c>
      <c r="CB454" s="237" t="str">
        <f t="shared" si="235"/>
        <v>No existen evidencias de fallas en la estructura del pavimento, con la posible excepción de algunas en la superficie de ruedo.</v>
      </c>
      <c r="CC454" s="231">
        <f t="shared" si="236"/>
        <v>14.358052450000001</v>
      </c>
      <c r="CD454" s="229" t="s">
        <v>366</v>
      </c>
      <c r="CE454" s="229" t="s">
        <v>277</v>
      </c>
      <c r="CF454" s="270" t="s">
        <v>367</v>
      </c>
    </row>
    <row r="455" spans="1:84" ht="69.95" customHeight="1" thickBot="1" x14ac:dyDescent="0.2">
      <c r="A455" s="217">
        <v>14</v>
      </c>
      <c r="B455" s="269">
        <v>21021</v>
      </c>
      <c r="C455" s="231">
        <v>7</v>
      </c>
      <c r="D455" s="231">
        <v>2</v>
      </c>
      <c r="E455" s="232" t="s">
        <v>332</v>
      </c>
      <c r="F455" s="231">
        <v>1</v>
      </c>
      <c r="G455" s="231">
        <v>4</v>
      </c>
      <c r="H455" s="230" t="str">
        <f t="shared" si="237"/>
        <v>Primaria</v>
      </c>
      <c r="I455" s="230">
        <v>1</v>
      </c>
      <c r="J455" s="229" t="str">
        <f t="shared" si="218"/>
        <v>Red de Alta Capacidad</v>
      </c>
      <c r="K455" s="260">
        <f t="shared" si="219"/>
        <v>8.9</v>
      </c>
      <c r="L455" s="234">
        <f t="shared" si="238"/>
        <v>65.14</v>
      </c>
      <c r="M455" s="233"/>
      <c r="N455" s="233"/>
      <c r="O455" s="233"/>
      <c r="P455" s="260">
        <f t="shared" si="220"/>
        <v>0</v>
      </c>
      <c r="Q455" s="233">
        <v>4.99</v>
      </c>
      <c r="R455" s="233">
        <v>3.91</v>
      </c>
      <c r="S455" s="233"/>
      <c r="T455" s="260">
        <f t="shared" si="221"/>
        <v>8.9</v>
      </c>
      <c r="U455" s="233"/>
      <c r="V455" s="233"/>
      <c r="W455" s="233"/>
      <c r="X455" s="233">
        <f t="shared" si="222"/>
        <v>0</v>
      </c>
      <c r="Y455" s="233"/>
      <c r="Z455" s="233"/>
      <c r="AA455" s="233"/>
      <c r="AB455" s="233">
        <f t="shared" si="223"/>
        <v>0</v>
      </c>
      <c r="AC455" s="233">
        <f t="shared" si="224"/>
        <v>8.9</v>
      </c>
      <c r="AD455" s="233"/>
      <c r="AE455" s="233"/>
      <c r="AF455" s="233"/>
      <c r="AG455" s="233">
        <f t="shared" si="216"/>
        <v>0</v>
      </c>
      <c r="AH455" s="233"/>
      <c r="AI455" s="233"/>
      <c r="AJ455" s="233"/>
      <c r="AK455" s="233">
        <f t="shared" si="217"/>
        <v>0</v>
      </c>
      <c r="AL455" s="233"/>
      <c r="AM455" s="233"/>
      <c r="AN455" s="233"/>
      <c r="AO455" s="233">
        <f t="shared" si="225"/>
        <v>0</v>
      </c>
      <c r="AP455" s="233"/>
      <c r="AQ455" s="233"/>
      <c r="AR455" s="233"/>
      <c r="AS455" s="339">
        <f t="shared" si="226"/>
        <v>0</v>
      </c>
      <c r="AT455" s="233"/>
      <c r="AU455" s="233"/>
      <c r="AV455" s="233"/>
      <c r="AW455" s="260">
        <f t="shared" si="227"/>
        <v>0</v>
      </c>
      <c r="AX455" s="235" t="s">
        <v>333</v>
      </c>
      <c r="AY455" s="236" t="s">
        <v>328</v>
      </c>
      <c r="AZ455" s="236" t="s">
        <v>189</v>
      </c>
      <c r="BA455" s="229" t="s">
        <v>334</v>
      </c>
      <c r="BB455" s="231">
        <v>0</v>
      </c>
      <c r="BC455" s="231">
        <v>1</v>
      </c>
      <c r="BD455" s="237" t="str">
        <f t="shared" si="228"/>
        <v>Llano (Pendientes naturales del terreno entre 0 y 5%)</v>
      </c>
      <c r="BE455" s="231">
        <v>1</v>
      </c>
      <c r="BF455" s="237" t="str">
        <f>VLOOKUP(BE455,'Códigos 2'!$A$1:$B$12,2,FALSE)</f>
        <v xml:space="preserve"> Carpeta Asfáltica (CA)</v>
      </c>
      <c r="BG455" s="238">
        <v>2</v>
      </c>
      <c r="BH455" s="239">
        <v>6</v>
      </c>
      <c r="BI455" s="231">
        <v>0</v>
      </c>
      <c r="BJ455" s="231" t="str">
        <f t="shared" si="229"/>
        <v>No existe</v>
      </c>
      <c r="BK455" s="240">
        <v>0</v>
      </c>
      <c r="BL455" s="231">
        <v>75</v>
      </c>
      <c r="BM455" s="231">
        <v>1214</v>
      </c>
      <c r="BN455" s="231">
        <v>4</v>
      </c>
      <c r="BO455" s="237" t="str">
        <f t="shared" si="230"/>
        <v>Alineamiento con algunas curvas que exigen una reducción significativa en la velocidad promedio de circulación.</v>
      </c>
      <c r="BP455" s="231">
        <v>4</v>
      </c>
      <c r="BQ455" s="237" t="str">
        <f t="shared" si="231"/>
        <v>Pendientes generalmente menores del 3% pero con algunas cuestas de corta longitud de hasta el 5%.</v>
      </c>
      <c r="BR455" s="231">
        <v>2</v>
      </c>
      <c r="BS455" s="231">
        <v>0</v>
      </c>
      <c r="BT455" s="237" t="b">
        <f t="shared" si="214"/>
        <v>0</v>
      </c>
      <c r="BU455" s="231">
        <v>3</v>
      </c>
      <c r="BV455" s="237" t="str">
        <f t="shared" si="232"/>
        <v>El señalamiento es regular en cuanto a cantidad y ubicación, siendo notable la falta de algunas señales de precaución y de guía.</v>
      </c>
      <c r="BW455" s="231">
        <v>4</v>
      </c>
      <c r="BX455" s="237" t="str">
        <f t="shared" si="233"/>
        <v>La mayoría de las alcantarillas y cunetas aparentemente funcionan bien, pero existen indicaciones en algunos sitios de que el agua se estanca.</v>
      </c>
      <c r="BY455" s="231">
        <v>4</v>
      </c>
      <c r="BZ455" s="237" t="str">
        <f t="shared" si="234"/>
        <v>Superficie generalmente lisa, pero con unas pequeñas corrugaciones u otras irregularidades aisladas, o con baches pequeños superficiales.</v>
      </c>
      <c r="CA455" s="231">
        <v>5</v>
      </c>
      <c r="CB455" s="237" t="str">
        <f t="shared" si="235"/>
        <v>No existen evidencias de fallas en la estructura del pavimento, con la posible excepción de algunas en la superficie de ruedo.</v>
      </c>
      <c r="CC455" s="231">
        <f t="shared" si="236"/>
        <v>3.9436789999999999</v>
      </c>
      <c r="CD455" s="229" t="s">
        <v>335</v>
      </c>
      <c r="CE455" s="229" t="s">
        <v>277</v>
      </c>
      <c r="CF455" s="270" t="s">
        <v>336</v>
      </c>
    </row>
    <row r="456" spans="1:84" ht="69.95" customHeight="1" thickBot="1" x14ac:dyDescent="0.2">
      <c r="A456" s="217">
        <v>15</v>
      </c>
      <c r="B456" s="269">
        <v>21022</v>
      </c>
      <c r="C456" s="231">
        <v>7</v>
      </c>
      <c r="D456" s="231">
        <v>2</v>
      </c>
      <c r="E456" s="232" t="s">
        <v>332</v>
      </c>
      <c r="F456" s="231">
        <v>1</v>
      </c>
      <c r="G456" s="231">
        <v>4</v>
      </c>
      <c r="H456" s="230" t="str">
        <f t="shared" si="237"/>
        <v>Primaria</v>
      </c>
      <c r="I456" s="230">
        <v>1</v>
      </c>
      <c r="J456" s="229" t="str">
        <f t="shared" si="218"/>
        <v>Red de Alta Capacidad</v>
      </c>
      <c r="K456" s="260">
        <f t="shared" si="219"/>
        <v>12.620000000000001</v>
      </c>
      <c r="L456" s="234">
        <f t="shared" si="238"/>
        <v>77.760000000000005</v>
      </c>
      <c r="M456" s="233"/>
      <c r="N456" s="233"/>
      <c r="O456" s="233"/>
      <c r="P456" s="260">
        <f t="shared" si="220"/>
        <v>0</v>
      </c>
      <c r="Q456" s="233">
        <v>1.105</v>
      </c>
      <c r="R456" s="233"/>
      <c r="S456" s="233"/>
      <c r="T456" s="260">
        <f t="shared" si="221"/>
        <v>1.105</v>
      </c>
      <c r="U456" s="233"/>
      <c r="V456" s="233">
        <v>2.23</v>
      </c>
      <c r="W456" s="233">
        <v>9.2850000000000001</v>
      </c>
      <c r="X456" s="233">
        <f t="shared" si="222"/>
        <v>11.515000000000001</v>
      </c>
      <c r="Y456" s="233"/>
      <c r="Z456" s="233"/>
      <c r="AA456" s="233"/>
      <c r="AB456" s="233">
        <f t="shared" si="223"/>
        <v>0</v>
      </c>
      <c r="AC456" s="233">
        <f t="shared" si="224"/>
        <v>12.620000000000001</v>
      </c>
      <c r="AD456" s="233"/>
      <c r="AE456" s="233"/>
      <c r="AF456" s="233"/>
      <c r="AG456" s="233">
        <f t="shared" si="216"/>
        <v>0</v>
      </c>
      <c r="AH456" s="233"/>
      <c r="AI456" s="233"/>
      <c r="AJ456" s="233"/>
      <c r="AK456" s="233">
        <f t="shared" si="217"/>
        <v>0</v>
      </c>
      <c r="AL456" s="233"/>
      <c r="AM456" s="233"/>
      <c r="AN456" s="233"/>
      <c r="AO456" s="233">
        <f t="shared" si="225"/>
        <v>0</v>
      </c>
      <c r="AP456" s="233"/>
      <c r="AQ456" s="233"/>
      <c r="AR456" s="233"/>
      <c r="AS456" s="339">
        <f t="shared" si="226"/>
        <v>0</v>
      </c>
      <c r="AT456" s="233"/>
      <c r="AU456" s="233"/>
      <c r="AV456" s="233"/>
      <c r="AW456" s="260">
        <f t="shared" si="227"/>
        <v>0</v>
      </c>
      <c r="AX456" s="235" t="s">
        <v>337</v>
      </c>
      <c r="AY456" s="236" t="s">
        <v>328</v>
      </c>
      <c r="AZ456" s="236" t="s">
        <v>189</v>
      </c>
      <c r="BA456" s="229" t="s">
        <v>338</v>
      </c>
      <c r="BB456" s="231">
        <v>2</v>
      </c>
      <c r="BC456" s="231">
        <v>1</v>
      </c>
      <c r="BD456" s="237" t="str">
        <f t="shared" si="228"/>
        <v>Llano (Pendientes naturales del terreno entre 0 y 5%)</v>
      </c>
      <c r="BE456" s="231">
        <v>2</v>
      </c>
      <c r="BF456" s="237" t="str">
        <f>VLOOKUP(BE456,'Códigos 2'!$A$1:$B$12,2,FALSE)</f>
        <v xml:space="preserve">Tratamiento superficial múltiple (TSM) </v>
      </c>
      <c r="BG456" s="238">
        <v>2</v>
      </c>
      <c r="BH456" s="239">
        <v>6</v>
      </c>
      <c r="BI456" s="231">
        <v>0</v>
      </c>
      <c r="BJ456" s="231" t="str">
        <f t="shared" si="229"/>
        <v>No existe</v>
      </c>
      <c r="BK456" s="240">
        <v>0</v>
      </c>
      <c r="BL456" s="231">
        <v>75</v>
      </c>
      <c r="BM456" s="231">
        <v>1865</v>
      </c>
      <c r="BN456" s="231">
        <v>4</v>
      </c>
      <c r="BO456" s="237" t="str">
        <f t="shared" si="230"/>
        <v>Alineamiento con algunas curvas que exigen una reducción significativa en la velocidad promedio de circulación.</v>
      </c>
      <c r="BP456" s="231">
        <v>4</v>
      </c>
      <c r="BQ456" s="237" t="str">
        <f t="shared" si="231"/>
        <v>Pendientes generalmente menores del 3% pero con algunas cuestas de corta longitud de hasta el 5%.</v>
      </c>
      <c r="BR456" s="231">
        <v>1</v>
      </c>
      <c r="BS456" s="231">
        <v>0</v>
      </c>
      <c r="BT456" s="237" t="b">
        <f t="shared" ref="BT456:BT487" si="239">IF(BS456=5,"Superficie de los espaldones firme y regular, y donde se puede utilizar el ancho como fue construido originalmente.",IF(AND(BS456=4),"Superficie generalmente firme y utilizable en todo tiempo, pero con algunos tramos cortos en que el ancho inicial ha sido reducido por erosión u otras causas.",IF(AND(BS456=3),"Superficie erosionada o con baches profundos sobre una buena parte de la subsección, de manera que se inhibe el uso de los espaldones en la debida forma en esa parte.",IF(AND(BS456=2),"Superficie erosionada o con baches profundos, o el ancho transitable de los espaldones reducido sustancialmente, en casi toda la subsección.",IF(AND(BS456=1),"Se encuentra un desnivel peligroso entre el borde del pavimento y el espaldón, o la superficie está muy erosionada, con baches profundos o material suelto, o el ancho muy reducido del original.")))))</f>
        <v>0</v>
      </c>
      <c r="BU456" s="231">
        <v>3</v>
      </c>
      <c r="BV456" s="237" t="str">
        <f t="shared" si="232"/>
        <v>El señalamiento es regular en cuanto a cantidad y ubicación, siendo notable la falta de algunas señales de precaución y de guía.</v>
      </c>
      <c r="BW456" s="231">
        <v>4</v>
      </c>
      <c r="BX456" s="237" t="str">
        <f t="shared" si="233"/>
        <v>La mayoría de las alcantarillas y cunetas aparentemente funcionan bien, pero existen indicaciones en algunos sitios de que el agua se estanca.</v>
      </c>
      <c r="BY456" s="231">
        <v>2</v>
      </c>
      <c r="BZ456" s="237" t="str">
        <f t="shared" si="234"/>
        <v>Superficie muy irregular o con baches extensos y frecuentes (o material suelto, en caso de superficies no pavimentadas).</v>
      </c>
      <c r="CA456" s="231">
        <v>5</v>
      </c>
      <c r="CB456" s="237" t="str">
        <f t="shared" si="235"/>
        <v>No existen evidencias de fallas en la estructura del pavimento, con la posible excepción de algunas en la superficie de ruedo.</v>
      </c>
      <c r="CC456" s="231">
        <f t="shared" si="236"/>
        <v>8.5907495000000011</v>
      </c>
      <c r="CD456" s="229"/>
      <c r="CE456" s="229"/>
      <c r="CF456" s="270" t="s">
        <v>339</v>
      </c>
    </row>
    <row r="457" spans="1:84" ht="69.95" customHeight="1" thickBot="1" x14ac:dyDescent="0.2">
      <c r="A457" s="217">
        <v>16</v>
      </c>
      <c r="B457" s="269">
        <v>21023</v>
      </c>
      <c r="C457" s="231">
        <v>7</v>
      </c>
      <c r="D457" s="231">
        <v>2</v>
      </c>
      <c r="E457" s="232" t="s">
        <v>332</v>
      </c>
      <c r="F457" s="231">
        <v>1</v>
      </c>
      <c r="G457" s="231">
        <v>4</v>
      </c>
      <c r="H457" s="230" t="str">
        <f t="shared" si="237"/>
        <v>Primaria</v>
      </c>
      <c r="I457" s="230">
        <v>1</v>
      </c>
      <c r="J457" s="229" t="str">
        <f t="shared" si="218"/>
        <v>Red de Alta Capacidad</v>
      </c>
      <c r="K457" s="260">
        <f t="shared" si="219"/>
        <v>14.414999999999999</v>
      </c>
      <c r="L457" s="234">
        <f t="shared" si="238"/>
        <v>92.175000000000011</v>
      </c>
      <c r="M457" s="233"/>
      <c r="N457" s="233"/>
      <c r="O457" s="233"/>
      <c r="P457" s="260">
        <f t="shared" si="220"/>
        <v>0</v>
      </c>
      <c r="Q457" s="233">
        <v>1.0349999999999999</v>
      </c>
      <c r="R457" s="233"/>
      <c r="S457" s="233"/>
      <c r="T457" s="260">
        <f t="shared" si="221"/>
        <v>1.0349999999999999</v>
      </c>
      <c r="U457" s="233">
        <v>5.0650000000000004</v>
      </c>
      <c r="V457" s="233">
        <v>6.9550000000000001</v>
      </c>
      <c r="W457" s="233">
        <v>1.36</v>
      </c>
      <c r="X457" s="233">
        <f t="shared" si="222"/>
        <v>13.379999999999999</v>
      </c>
      <c r="Y457" s="233"/>
      <c r="Z457" s="233"/>
      <c r="AA457" s="233"/>
      <c r="AB457" s="233">
        <f t="shared" si="223"/>
        <v>0</v>
      </c>
      <c r="AC457" s="233">
        <f t="shared" si="224"/>
        <v>14.414999999999999</v>
      </c>
      <c r="AD457" s="233"/>
      <c r="AE457" s="233"/>
      <c r="AF457" s="233"/>
      <c r="AG457" s="233">
        <f t="shared" si="216"/>
        <v>0</v>
      </c>
      <c r="AH457" s="233"/>
      <c r="AI457" s="233"/>
      <c r="AJ457" s="233"/>
      <c r="AK457" s="233">
        <f t="shared" si="217"/>
        <v>0</v>
      </c>
      <c r="AL457" s="233"/>
      <c r="AM457" s="233"/>
      <c r="AN457" s="233"/>
      <c r="AO457" s="233">
        <f t="shared" si="225"/>
        <v>0</v>
      </c>
      <c r="AP457" s="233"/>
      <c r="AQ457" s="233"/>
      <c r="AR457" s="233"/>
      <c r="AS457" s="339">
        <f t="shared" si="226"/>
        <v>0</v>
      </c>
      <c r="AT457" s="233"/>
      <c r="AU457" s="233"/>
      <c r="AV457" s="233"/>
      <c r="AW457" s="260">
        <f t="shared" si="227"/>
        <v>0</v>
      </c>
      <c r="AX457" s="235" t="s">
        <v>340</v>
      </c>
      <c r="AY457" s="236" t="s">
        <v>328</v>
      </c>
      <c r="AZ457" s="236" t="s">
        <v>189</v>
      </c>
      <c r="BA457" s="229" t="s">
        <v>341</v>
      </c>
      <c r="BB457" s="231">
        <v>2</v>
      </c>
      <c r="BC457" s="231">
        <v>1</v>
      </c>
      <c r="BD457" s="237" t="str">
        <f t="shared" si="228"/>
        <v>Llano (Pendientes naturales del terreno entre 0 y 5%)</v>
      </c>
      <c r="BE457" s="231">
        <v>2</v>
      </c>
      <c r="BF457" s="237" t="str">
        <f>VLOOKUP(BE457,'Códigos 2'!$A$1:$B$12,2,FALSE)</f>
        <v xml:space="preserve">Tratamiento superficial múltiple (TSM) </v>
      </c>
      <c r="BG457" s="238">
        <v>2</v>
      </c>
      <c r="BH457" s="239">
        <v>6.3</v>
      </c>
      <c r="BI457" s="231">
        <v>0</v>
      </c>
      <c r="BJ457" s="231" t="str">
        <f t="shared" si="229"/>
        <v>No existe</v>
      </c>
      <c r="BK457" s="240">
        <v>0</v>
      </c>
      <c r="BL457" s="231">
        <v>65</v>
      </c>
      <c r="BM457" s="231">
        <v>1470</v>
      </c>
      <c r="BN457" s="231">
        <v>4</v>
      </c>
      <c r="BO457" s="237" t="str">
        <f t="shared" si="230"/>
        <v>Alineamiento con algunas curvas que exigen una reducción significativa en la velocidad promedio de circulación.</v>
      </c>
      <c r="BP457" s="231">
        <v>5</v>
      </c>
      <c r="BQ457" s="237" t="str">
        <f t="shared" si="231"/>
        <v>Pendientes menores del 3% en todo el tramo.</v>
      </c>
      <c r="BR457" s="231">
        <v>1</v>
      </c>
      <c r="BS457" s="231">
        <v>0</v>
      </c>
      <c r="BT457" s="237" t="b">
        <f t="shared" si="239"/>
        <v>0</v>
      </c>
      <c r="BU457" s="231">
        <v>3</v>
      </c>
      <c r="BV457" s="237" t="str">
        <f t="shared" si="232"/>
        <v>El señalamiento es regular en cuanto a cantidad y ubicación, siendo notable la falta de algunas señales de precaución y de guía.</v>
      </c>
      <c r="BW457" s="231">
        <v>4</v>
      </c>
      <c r="BX457" s="237" t="str">
        <f t="shared" si="233"/>
        <v>La mayoría de las alcantarillas y cunetas aparentemente funcionan bien, pero existen indicaciones en algunos sitios de que el agua se estanca.</v>
      </c>
      <c r="BY457" s="231">
        <v>3</v>
      </c>
      <c r="BZ457" s="237" t="str">
        <f t="shared" si="234"/>
        <v>Superficie con frecuentes baches o irregularidades .</v>
      </c>
      <c r="CA457" s="231">
        <v>5</v>
      </c>
      <c r="CB457" s="237" t="str">
        <f t="shared" si="235"/>
        <v>No existen evidencias de fallas en la estructura del pavimento, con la posible excepción de algunas en la superficie de ruedo.</v>
      </c>
      <c r="CC457" s="231">
        <f t="shared" si="236"/>
        <v>7.7343682500000002</v>
      </c>
      <c r="CD457" s="229" t="s">
        <v>342</v>
      </c>
      <c r="CE457" s="229" t="s">
        <v>124</v>
      </c>
      <c r="CF457" s="270" t="s">
        <v>343</v>
      </c>
    </row>
    <row r="458" spans="1:84" ht="69.95" customHeight="1" thickBot="1" x14ac:dyDescent="0.2">
      <c r="A458" s="217">
        <v>17</v>
      </c>
      <c r="B458" s="269">
        <v>21024</v>
      </c>
      <c r="C458" s="231">
        <v>7</v>
      </c>
      <c r="D458" s="231">
        <v>2</v>
      </c>
      <c r="E458" s="232" t="s">
        <v>332</v>
      </c>
      <c r="F458" s="231">
        <v>3</v>
      </c>
      <c r="G458" s="231">
        <v>4</v>
      </c>
      <c r="H458" s="230" t="str">
        <f t="shared" si="237"/>
        <v>Primaria</v>
      </c>
      <c r="I458" s="230">
        <v>1</v>
      </c>
      <c r="J458" s="229" t="str">
        <f t="shared" si="218"/>
        <v>Red de Alta Capacidad</v>
      </c>
      <c r="K458" s="260">
        <f t="shared" si="219"/>
        <v>17.685000000000002</v>
      </c>
      <c r="L458" s="234">
        <f t="shared" si="238"/>
        <v>109.86000000000001</v>
      </c>
      <c r="M458" s="233"/>
      <c r="N458" s="233"/>
      <c r="O458" s="233"/>
      <c r="P458" s="260">
        <f t="shared" si="220"/>
        <v>0</v>
      </c>
      <c r="Q458" s="233"/>
      <c r="R458" s="233"/>
      <c r="S458" s="233"/>
      <c r="T458" s="260">
        <f t="shared" si="221"/>
        <v>0</v>
      </c>
      <c r="U458" s="233">
        <v>3.7749999999999999</v>
      </c>
      <c r="V458" s="233">
        <v>7.5350000000000001</v>
      </c>
      <c r="W458" s="233">
        <v>6.375</v>
      </c>
      <c r="X458" s="233">
        <f t="shared" si="222"/>
        <v>17.685000000000002</v>
      </c>
      <c r="Y458" s="233"/>
      <c r="Z458" s="233"/>
      <c r="AA458" s="233"/>
      <c r="AB458" s="233">
        <f t="shared" si="223"/>
        <v>0</v>
      </c>
      <c r="AC458" s="233">
        <f t="shared" si="224"/>
        <v>17.685000000000002</v>
      </c>
      <c r="AD458" s="233"/>
      <c r="AE458" s="233"/>
      <c r="AF458" s="233"/>
      <c r="AG458" s="233">
        <f t="shared" si="216"/>
        <v>0</v>
      </c>
      <c r="AH458" s="233"/>
      <c r="AI458" s="233"/>
      <c r="AJ458" s="233"/>
      <c r="AK458" s="233">
        <f t="shared" si="217"/>
        <v>0</v>
      </c>
      <c r="AL458" s="233"/>
      <c r="AM458" s="233"/>
      <c r="AN458" s="233"/>
      <c r="AO458" s="233">
        <f t="shared" si="225"/>
        <v>0</v>
      </c>
      <c r="AP458" s="233"/>
      <c r="AQ458" s="233"/>
      <c r="AR458" s="233"/>
      <c r="AS458" s="339">
        <f t="shared" si="226"/>
        <v>0</v>
      </c>
      <c r="AT458" s="233"/>
      <c r="AU458" s="233"/>
      <c r="AV458" s="233"/>
      <c r="AW458" s="260">
        <f t="shared" si="227"/>
        <v>0</v>
      </c>
      <c r="AX458" s="235" t="s">
        <v>344</v>
      </c>
      <c r="AY458" s="236" t="s">
        <v>328</v>
      </c>
      <c r="AZ458" s="236" t="s">
        <v>189</v>
      </c>
      <c r="BA458" s="229" t="s">
        <v>345</v>
      </c>
      <c r="BB458" s="231">
        <v>0</v>
      </c>
      <c r="BC458" s="231">
        <v>3</v>
      </c>
      <c r="BD458" s="237" t="str">
        <f t="shared" si="228"/>
        <v>Muy Ondulado (Pendientes naturales del terreno entre 15 y 25%)</v>
      </c>
      <c r="BE458" s="231">
        <v>2</v>
      </c>
      <c r="BF458" s="237" t="str">
        <f>VLOOKUP(BE458,'Códigos 2'!$A$1:$B$12,2,FALSE)</f>
        <v xml:space="preserve">Tratamiento superficial múltiple (TSM) </v>
      </c>
      <c r="BG458" s="238">
        <v>2</v>
      </c>
      <c r="BH458" s="239">
        <v>6.7</v>
      </c>
      <c r="BI458" s="231">
        <v>0</v>
      </c>
      <c r="BJ458" s="231" t="str">
        <f t="shared" si="229"/>
        <v>No existe</v>
      </c>
      <c r="BK458" s="240">
        <v>0</v>
      </c>
      <c r="BL458" s="231">
        <v>65</v>
      </c>
      <c r="BM458" s="231">
        <v>385</v>
      </c>
      <c r="BN458" s="231">
        <v>4</v>
      </c>
      <c r="BO458" s="237" t="str">
        <f t="shared" si="230"/>
        <v>Alineamiento con algunas curvas que exigen una reducción significativa en la velocidad promedio de circulación.</v>
      </c>
      <c r="BP458" s="231">
        <v>2</v>
      </c>
      <c r="BQ458" s="237" t="str">
        <f t="shared" si="231"/>
        <v>Pendientes sostenidas entre 5 y 8% sobre una buena parte del tramo, condición que afecta en forma marcada la velocidad de recorrido y, cuando hay bastante tránsito, provoca frecuentes colas de vehículos detrás de los vehículos pesados.</v>
      </c>
      <c r="BR458" s="231">
        <v>3</v>
      </c>
      <c r="BS458" s="231">
        <v>0</v>
      </c>
      <c r="BT458" s="237" t="b">
        <f t="shared" si="239"/>
        <v>0</v>
      </c>
      <c r="BU458" s="231">
        <v>3</v>
      </c>
      <c r="BV458" s="237" t="str">
        <f t="shared" si="232"/>
        <v>El señalamiento es regular en cuanto a cantidad y ubicación, siendo notable la falta de algunas señales de precaución y de guía.</v>
      </c>
      <c r="BW458" s="231">
        <v>4</v>
      </c>
      <c r="BX458" s="237" t="str">
        <f t="shared" si="233"/>
        <v>La mayoría de las alcantarillas y cunetas aparentemente funcionan bien, pero existen indicaciones en algunos sitios de que el agua se estanca.</v>
      </c>
      <c r="BY458" s="231">
        <v>3</v>
      </c>
      <c r="BZ458" s="237" t="str">
        <f t="shared" si="234"/>
        <v>Superficie con frecuentes baches o irregularidades .</v>
      </c>
      <c r="CA458" s="231">
        <v>4</v>
      </c>
      <c r="CB458" s="237" t="str">
        <f t="shared" si="235"/>
        <v>Existen huellas o corrugaciones que se derivan por debajo de la superficie de ruedo, pero que son aisladas y de poca extensión.</v>
      </c>
      <c r="CC458" s="231">
        <f t="shared" si="236"/>
        <v>2.4851846250000005</v>
      </c>
      <c r="CD458" s="229" t="s">
        <v>346</v>
      </c>
      <c r="CE458" s="229" t="s">
        <v>124</v>
      </c>
      <c r="CF458" s="270" t="s">
        <v>347</v>
      </c>
    </row>
    <row r="459" spans="1:84" ht="69.95" customHeight="1" thickBot="1" x14ac:dyDescent="0.2">
      <c r="A459" s="217">
        <v>18</v>
      </c>
      <c r="B459" s="269">
        <v>21025</v>
      </c>
      <c r="C459" s="231">
        <v>7</v>
      </c>
      <c r="D459" s="231">
        <v>2</v>
      </c>
      <c r="E459" s="232" t="s">
        <v>332</v>
      </c>
      <c r="F459" s="231">
        <v>6</v>
      </c>
      <c r="G459" s="231">
        <v>4</v>
      </c>
      <c r="H459" s="230" t="str">
        <f t="shared" si="237"/>
        <v>Primaria</v>
      </c>
      <c r="I459" s="230">
        <v>1</v>
      </c>
      <c r="J459" s="229" t="str">
        <f t="shared" si="218"/>
        <v>Red de Alta Capacidad</v>
      </c>
      <c r="K459" s="260">
        <f t="shared" si="219"/>
        <v>11.985000000000001</v>
      </c>
      <c r="L459" s="234">
        <f t="shared" si="238"/>
        <v>121.84500000000001</v>
      </c>
      <c r="M459" s="233"/>
      <c r="N459" s="233"/>
      <c r="O459" s="233"/>
      <c r="P459" s="260">
        <f t="shared" si="220"/>
        <v>0</v>
      </c>
      <c r="Q459" s="233"/>
      <c r="R459" s="233"/>
      <c r="S459" s="233"/>
      <c r="T459" s="260">
        <f t="shared" si="221"/>
        <v>0</v>
      </c>
      <c r="U459" s="233">
        <v>0.03</v>
      </c>
      <c r="V459" s="233"/>
      <c r="W459" s="233"/>
      <c r="X459" s="233">
        <f t="shared" si="222"/>
        <v>0.03</v>
      </c>
      <c r="Y459" s="233"/>
      <c r="Z459" s="233"/>
      <c r="AA459" s="233">
        <v>1.145</v>
      </c>
      <c r="AB459" s="233">
        <f t="shared" si="223"/>
        <v>1.145</v>
      </c>
      <c r="AC459" s="233">
        <f t="shared" si="224"/>
        <v>1.175</v>
      </c>
      <c r="AD459" s="233">
        <v>10.81</v>
      </c>
      <c r="AE459" s="233"/>
      <c r="AF459" s="233"/>
      <c r="AG459" s="233">
        <f t="shared" si="216"/>
        <v>10.81</v>
      </c>
      <c r="AH459" s="233"/>
      <c r="AI459" s="233"/>
      <c r="AJ459" s="233"/>
      <c r="AK459" s="233">
        <f t="shared" si="217"/>
        <v>0</v>
      </c>
      <c r="AL459" s="233"/>
      <c r="AM459" s="233"/>
      <c r="AN459" s="233"/>
      <c r="AO459" s="233">
        <f t="shared" si="225"/>
        <v>0</v>
      </c>
      <c r="AP459" s="233"/>
      <c r="AQ459" s="233"/>
      <c r="AR459" s="233"/>
      <c r="AS459" s="339">
        <f t="shared" si="226"/>
        <v>0</v>
      </c>
      <c r="AT459" s="233"/>
      <c r="AU459" s="233"/>
      <c r="AV459" s="233"/>
      <c r="AW459" s="260">
        <f t="shared" si="227"/>
        <v>0</v>
      </c>
      <c r="AX459" s="235" t="s">
        <v>348</v>
      </c>
      <c r="AY459" s="236" t="s">
        <v>328</v>
      </c>
      <c r="AZ459" s="236" t="s">
        <v>189</v>
      </c>
      <c r="BA459" s="229" t="s">
        <v>349</v>
      </c>
      <c r="BB459" s="231">
        <v>2</v>
      </c>
      <c r="BC459" s="231">
        <v>2</v>
      </c>
      <c r="BD459" s="237" t="str">
        <f t="shared" si="228"/>
        <v>Algo Ondulado (Pendientes naturales del terreno entre 6 y 14%)</v>
      </c>
      <c r="BE459" s="231">
        <v>4</v>
      </c>
      <c r="BF459" s="237" t="str">
        <f>VLOOKUP(BE459,'Códigos 2'!$A$1:$B$12,2,FALSE)</f>
        <v>Lastre o grava</v>
      </c>
      <c r="BG459" s="238">
        <v>2</v>
      </c>
      <c r="BH459" s="239">
        <v>8</v>
      </c>
      <c r="BI459" s="231">
        <v>0</v>
      </c>
      <c r="BJ459" s="231" t="str">
        <f t="shared" si="229"/>
        <v>No existe</v>
      </c>
      <c r="BK459" s="240">
        <v>0</v>
      </c>
      <c r="BL459" s="231">
        <v>20</v>
      </c>
      <c r="BM459" s="231">
        <v>491</v>
      </c>
      <c r="BN459" s="231">
        <v>4</v>
      </c>
      <c r="BO459" s="237" t="str">
        <f t="shared" si="230"/>
        <v>Alineamiento con algunas curvas que exigen una reducción significativa en la velocidad promedio de circulación.</v>
      </c>
      <c r="BP459" s="231">
        <v>3</v>
      </c>
      <c r="BQ459" s="237" t="str">
        <f t="shared" si="231"/>
        <v>Pendientes generalmente entre 3 y 6%, pero con una rasante ondulada y, consecuentemente, con tramos cortos de subida fuerte.</v>
      </c>
      <c r="BR459" s="231">
        <v>2</v>
      </c>
      <c r="BS459" s="231">
        <v>0</v>
      </c>
      <c r="BT459" s="237" t="b">
        <f t="shared" si="239"/>
        <v>0</v>
      </c>
      <c r="BU459" s="231">
        <v>2</v>
      </c>
      <c r="BV459" s="237" t="str">
        <f t="shared" si="232"/>
        <v>Existen muy pocas señales</v>
      </c>
      <c r="BW459" s="231">
        <v>3</v>
      </c>
      <c r="BX459" s="237" t="str">
        <f t="shared" si="233"/>
        <v>Parece que algunas alcantarillas o cunetas no tienen capacidad hidráulica suficiente, por la erosión o socavación aparente.</v>
      </c>
      <c r="BY459" s="231">
        <v>2</v>
      </c>
      <c r="BZ459" s="237" t="str">
        <f t="shared" si="234"/>
        <v>Superficie muy irregular o con baches extensos y frecuentes (o material suelto, en caso de superficies no pavimentadas).</v>
      </c>
      <c r="CA459" s="231">
        <v>4</v>
      </c>
      <c r="CB459" s="237" t="str">
        <f t="shared" si="235"/>
        <v>Existen huellas o corrugaciones que se derivan por debajo de la superficie de ruedo, pero que son aisladas y de poca extensión.</v>
      </c>
      <c r="CC459" s="231">
        <f t="shared" si="236"/>
        <v>2.1478917749999997</v>
      </c>
      <c r="CD459" s="229" t="s">
        <v>350</v>
      </c>
      <c r="CE459" s="229" t="s">
        <v>124</v>
      </c>
      <c r="CF459" s="270" t="s">
        <v>351</v>
      </c>
    </row>
    <row r="460" spans="1:84" ht="69.95" customHeight="1" thickBot="1" x14ac:dyDescent="0.2">
      <c r="A460" s="217"/>
      <c r="B460" s="269">
        <v>21030</v>
      </c>
      <c r="C460" s="231">
        <v>7</v>
      </c>
      <c r="D460" s="231">
        <v>2</v>
      </c>
      <c r="E460" s="232" t="s">
        <v>332</v>
      </c>
      <c r="F460" s="231">
        <v>1</v>
      </c>
      <c r="G460" s="231">
        <v>730</v>
      </c>
      <c r="H460" s="230" t="s">
        <v>2476</v>
      </c>
      <c r="I460" s="230">
        <v>4</v>
      </c>
      <c r="J460" s="229" t="str">
        <f t="shared" si="218"/>
        <v>Red Básica de Accesso</v>
      </c>
      <c r="K460" s="260">
        <f t="shared" si="219"/>
        <v>6.6449999999999996</v>
      </c>
      <c r="L460" s="234">
        <f>K460</f>
        <v>6.6449999999999996</v>
      </c>
      <c r="M460" s="233"/>
      <c r="N460" s="233"/>
      <c r="O460" s="233"/>
      <c r="P460" s="260">
        <f t="shared" si="220"/>
        <v>0</v>
      </c>
      <c r="Q460" s="233"/>
      <c r="R460" s="233"/>
      <c r="S460" s="233"/>
      <c r="T460" s="260">
        <f t="shared" si="221"/>
        <v>0</v>
      </c>
      <c r="U460" s="233"/>
      <c r="V460" s="233"/>
      <c r="W460" s="233"/>
      <c r="X460" s="233">
        <f t="shared" si="222"/>
        <v>0</v>
      </c>
      <c r="Y460" s="233"/>
      <c r="Z460" s="233"/>
      <c r="AA460" s="233"/>
      <c r="AB460" s="233">
        <f t="shared" si="223"/>
        <v>0</v>
      </c>
      <c r="AC460" s="233">
        <f t="shared" si="224"/>
        <v>0</v>
      </c>
      <c r="AD460" s="233">
        <v>5.8</v>
      </c>
      <c r="AE460" s="233">
        <v>0.84499999999999997</v>
      </c>
      <c r="AF460" s="233"/>
      <c r="AG460" s="233">
        <f t="shared" si="216"/>
        <v>6.6449999999999996</v>
      </c>
      <c r="AH460" s="233"/>
      <c r="AI460" s="233"/>
      <c r="AJ460" s="233"/>
      <c r="AK460" s="233">
        <f t="shared" si="217"/>
        <v>0</v>
      </c>
      <c r="AL460" s="233"/>
      <c r="AM460" s="233"/>
      <c r="AN460" s="233"/>
      <c r="AO460" s="233">
        <f t="shared" si="225"/>
        <v>0</v>
      </c>
      <c r="AP460" s="233"/>
      <c r="AQ460" s="233"/>
      <c r="AR460" s="233"/>
      <c r="AS460" s="339">
        <f t="shared" si="226"/>
        <v>0</v>
      </c>
      <c r="AT460" s="233"/>
      <c r="AU460" s="233"/>
      <c r="AV460" s="233"/>
      <c r="AW460" s="260">
        <f t="shared" si="227"/>
        <v>0</v>
      </c>
      <c r="AX460" s="235" t="s">
        <v>3046</v>
      </c>
      <c r="AY460" s="236" t="s">
        <v>1593</v>
      </c>
      <c r="AZ460" s="236" t="s">
        <v>767</v>
      </c>
      <c r="BA460" s="229" t="s">
        <v>3047</v>
      </c>
      <c r="BB460" s="231">
        <v>0</v>
      </c>
      <c r="BC460" s="231">
        <v>2</v>
      </c>
      <c r="BD460" s="237" t="str">
        <f t="shared" si="228"/>
        <v>Algo Ondulado (Pendientes naturales del terreno entre 6 y 14%)</v>
      </c>
      <c r="BE460" s="231">
        <v>0</v>
      </c>
      <c r="BF460" s="237" t="str">
        <f>VLOOKUP(BE460,'Códigos 2'!$A$1:$B$12,2,FALSE)</f>
        <v>Otros</v>
      </c>
      <c r="BG460" s="238">
        <v>2</v>
      </c>
      <c r="BH460" s="239">
        <v>5.7</v>
      </c>
      <c r="BI460" s="231">
        <v>0</v>
      </c>
      <c r="BJ460" s="231" t="str">
        <f t="shared" si="229"/>
        <v>No existe</v>
      </c>
      <c r="BK460" s="240">
        <v>0</v>
      </c>
      <c r="BL460" s="231">
        <v>35</v>
      </c>
      <c r="BM460" s="231">
        <v>245</v>
      </c>
      <c r="BN460" s="231">
        <v>3</v>
      </c>
      <c r="BO460" s="237" t="str">
        <f t="shared" si="230"/>
        <v>Alineamiento algo sinuoso, pero con curvas cerradas que son aparentes y consistentes con las gradientes y las demás características del camino y del terreno que se atraviesa.</v>
      </c>
      <c r="BP460" s="231">
        <v>3</v>
      </c>
      <c r="BQ460" s="237" t="str">
        <f t="shared" si="231"/>
        <v>Pendientes generalmente entre 3 y 6%, pero con una rasante ondulada y, consecuentemente, con tramos cortos de subida fuerte.</v>
      </c>
      <c r="BR460" s="231">
        <v>1</v>
      </c>
      <c r="BS460" s="231">
        <v>0</v>
      </c>
      <c r="BT460" s="237" t="b">
        <f t="shared" si="239"/>
        <v>0</v>
      </c>
      <c r="BU460" s="231">
        <v>3</v>
      </c>
      <c r="BV460" s="237" t="str">
        <f t="shared" si="232"/>
        <v>El señalamiento es regular en cuanto a cantidad y ubicación, siendo notable la falta de algunas señales de precaución y de guía.</v>
      </c>
      <c r="BW460" s="231">
        <v>3</v>
      </c>
      <c r="BX460" s="237" t="str">
        <f t="shared" si="233"/>
        <v>Parece que algunas alcantarillas o cunetas no tienen capacidad hidráulica suficiente, por la erosión o socavación aparente.</v>
      </c>
      <c r="BY460" s="231">
        <v>4</v>
      </c>
      <c r="BZ460" s="237" t="str">
        <f t="shared" si="234"/>
        <v>Superficie generalmente lisa, pero con unas pequeñas corrugaciones u otras irregularidades aisladas, o con baches pequeños superficiales.</v>
      </c>
      <c r="CA460" s="231">
        <v>4</v>
      </c>
      <c r="CB460" s="237" t="str">
        <f t="shared" si="235"/>
        <v>Existen huellas o corrugaciones que se derivan por debajo de la superficie de ruedo, pero que son aisladas y de poca extensión.</v>
      </c>
      <c r="CC460" s="231">
        <f t="shared" si="236"/>
        <v>0.59422912500000002</v>
      </c>
      <c r="CD460" s="229"/>
      <c r="CE460" s="229"/>
      <c r="CF460" s="270" t="s">
        <v>3048</v>
      </c>
    </row>
    <row r="461" spans="1:84" ht="69.95" customHeight="1" thickBot="1" x14ac:dyDescent="0.2">
      <c r="A461" s="217"/>
      <c r="B461" s="269">
        <v>21041</v>
      </c>
      <c r="C461" s="231">
        <v>7</v>
      </c>
      <c r="D461" s="231">
        <v>2</v>
      </c>
      <c r="E461" s="232" t="s">
        <v>332</v>
      </c>
      <c r="F461" s="231"/>
      <c r="G461" s="231">
        <v>170</v>
      </c>
      <c r="H461" s="230" t="str">
        <f>IF(G461&lt;100,"Primaria",IF(AND(G461&gt;39,G461&lt;300),"Secundaria",IF(AND(G461&gt;299),"Terciaria")))</f>
        <v>Secundaria</v>
      </c>
      <c r="I461" s="230">
        <v>3</v>
      </c>
      <c r="J461" s="229" t="str">
        <f t="shared" si="218"/>
        <v>Conectores de Integración Territorial</v>
      </c>
      <c r="K461" s="260">
        <f t="shared" si="219"/>
        <v>8.4499999999999993</v>
      </c>
      <c r="L461" s="234">
        <f>L460+K461</f>
        <v>15.094999999999999</v>
      </c>
      <c r="M461" s="233"/>
      <c r="N461" s="233"/>
      <c r="O461" s="233"/>
      <c r="P461" s="260">
        <f t="shared" si="220"/>
        <v>0</v>
      </c>
      <c r="Q461" s="233"/>
      <c r="R461" s="233"/>
      <c r="S461" s="233"/>
      <c r="T461" s="260">
        <f t="shared" si="221"/>
        <v>0</v>
      </c>
      <c r="U461" s="233"/>
      <c r="V461" s="233"/>
      <c r="W461" s="233"/>
      <c r="X461" s="233">
        <f t="shared" si="222"/>
        <v>0</v>
      </c>
      <c r="Y461" s="233"/>
      <c r="Z461" s="233"/>
      <c r="AA461" s="233"/>
      <c r="AB461" s="233">
        <f t="shared" si="223"/>
        <v>0</v>
      </c>
      <c r="AC461" s="233">
        <f t="shared" si="224"/>
        <v>0</v>
      </c>
      <c r="AD461" s="233"/>
      <c r="AE461" s="233">
        <v>8.4499999999999993</v>
      </c>
      <c r="AF461" s="233"/>
      <c r="AG461" s="233">
        <f t="shared" ref="AG461:AG492" si="240">SUM(AD461:AF461)</f>
        <v>8.4499999999999993</v>
      </c>
      <c r="AH461" s="233"/>
      <c r="AI461" s="233"/>
      <c r="AJ461" s="233"/>
      <c r="AK461" s="233">
        <f t="shared" ref="AK461:AK492" si="241">SUM(AH461:AJ461)</f>
        <v>0</v>
      </c>
      <c r="AL461" s="233"/>
      <c r="AM461" s="233"/>
      <c r="AN461" s="233"/>
      <c r="AO461" s="233">
        <f t="shared" si="225"/>
        <v>0</v>
      </c>
      <c r="AP461" s="233"/>
      <c r="AQ461" s="233"/>
      <c r="AR461" s="233"/>
      <c r="AS461" s="339">
        <f t="shared" si="226"/>
        <v>0</v>
      </c>
      <c r="AT461" s="233"/>
      <c r="AU461" s="233"/>
      <c r="AV461" s="233"/>
      <c r="AW461" s="260">
        <f t="shared" si="227"/>
        <v>0</v>
      </c>
      <c r="AX461" s="235" t="s">
        <v>1637</v>
      </c>
      <c r="AY461" s="236" t="s">
        <v>1634</v>
      </c>
      <c r="AZ461" s="236"/>
      <c r="BA461" s="229" t="s">
        <v>1638</v>
      </c>
      <c r="BB461" s="231">
        <v>1</v>
      </c>
      <c r="BC461" s="231">
        <v>1</v>
      </c>
      <c r="BD461" s="237" t="str">
        <f t="shared" si="228"/>
        <v>Llano (Pendientes naturales del terreno entre 0 y 5%)</v>
      </c>
      <c r="BE461" s="231">
        <v>4</v>
      </c>
      <c r="BF461" s="237" t="str">
        <f>VLOOKUP(BE461,'Códigos 2'!$A$1:$B$12,2,FALSE)</f>
        <v>Lastre o grava</v>
      </c>
      <c r="BG461" s="238">
        <v>1</v>
      </c>
      <c r="BH461" s="239">
        <v>3.7</v>
      </c>
      <c r="BI461" s="231">
        <v>0</v>
      </c>
      <c r="BJ461" s="231" t="str">
        <f t="shared" si="229"/>
        <v>No existe</v>
      </c>
      <c r="BK461" s="240">
        <v>0</v>
      </c>
      <c r="BL461" s="231">
        <v>40</v>
      </c>
      <c r="BM461" s="231"/>
      <c r="BN461" s="231">
        <v>5</v>
      </c>
      <c r="BO461" s="237" t="str">
        <f t="shared" si="230"/>
        <v>Alineamiento recto o con curvas tan suaves que no exigen una reducción significativa en la velocidad promedio normal de recorrido.</v>
      </c>
      <c r="BP461" s="231">
        <v>5</v>
      </c>
      <c r="BQ461" s="237" t="str">
        <f t="shared" si="231"/>
        <v>Pendientes menores del 3% en todo el tramo.</v>
      </c>
      <c r="BR461" s="231">
        <v>5</v>
      </c>
      <c r="BS461" s="231">
        <v>0</v>
      </c>
      <c r="BT461" s="237" t="b">
        <f t="shared" si="239"/>
        <v>0</v>
      </c>
      <c r="BU461" s="231">
        <v>1</v>
      </c>
      <c r="BV461" s="237" t="str">
        <f t="shared" si="232"/>
        <v>No existen señales o son tan inadecuadas, que no proveen información útil al conductor.</v>
      </c>
      <c r="BW461" s="231">
        <v>4</v>
      </c>
      <c r="BX461" s="237" t="str">
        <f t="shared" si="233"/>
        <v>La mayoría de las alcantarillas y cunetas aparentemente funcionan bien, pero existen indicaciones en algunos sitios de que el agua se estanca.</v>
      </c>
      <c r="BY461" s="231">
        <v>3</v>
      </c>
      <c r="BZ461" s="237" t="str">
        <f t="shared" si="234"/>
        <v>Superficie con frecuentes baches o irregularidades .</v>
      </c>
      <c r="CA461" s="231">
        <v>4</v>
      </c>
      <c r="CB461" s="237" t="str">
        <f t="shared" si="235"/>
        <v>Existen huellas o corrugaciones que se derivan por debajo de la superficie de ruedo, pero que son aisladas y de poca extensión.</v>
      </c>
      <c r="CC461" s="231">
        <f t="shared" si="236"/>
        <v>0</v>
      </c>
      <c r="CD461" s="229"/>
      <c r="CE461" s="229"/>
      <c r="CF461" s="270"/>
    </row>
    <row r="462" spans="1:84" ht="69.95" customHeight="1" thickBot="1" x14ac:dyDescent="0.2">
      <c r="A462" s="217"/>
      <c r="B462" s="269">
        <v>21042</v>
      </c>
      <c r="C462" s="231">
        <v>7</v>
      </c>
      <c r="D462" s="231">
        <v>2</v>
      </c>
      <c r="E462" s="232" t="s">
        <v>332</v>
      </c>
      <c r="F462" s="231"/>
      <c r="G462" s="231">
        <v>170</v>
      </c>
      <c r="H462" s="230" t="str">
        <f>IF(G462&lt;100,"Primaria",IF(AND(G462&gt;39,G462&lt;300),"Secundaria",IF(AND(G462&gt;299),"Terciaria")))</f>
        <v>Secundaria</v>
      </c>
      <c r="I462" s="230">
        <v>3</v>
      </c>
      <c r="J462" s="229" t="str">
        <f t="shared" si="218"/>
        <v>Conectores de Integración Territorial</v>
      </c>
      <c r="K462" s="260">
        <f t="shared" si="219"/>
        <v>4.75</v>
      </c>
      <c r="L462" s="234">
        <f>L461+K462</f>
        <v>19.844999999999999</v>
      </c>
      <c r="M462" s="233"/>
      <c r="N462" s="233"/>
      <c r="O462" s="233"/>
      <c r="P462" s="260">
        <f t="shared" si="220"/>
        <v>0</v>
      </c>
      <c r="Q462" s="233"/>
      <c r="R462" s="233"/>
      <c r="S462" s="233"/>
      <c r="T462" s="260">
        <f t="shared" si="221"/>
        <v>0</v>
      </c>
      <c r="U462" s="233"/>
      <c r="V462" s="233"/>
      <c r="W462" s="233"/>
      <c r="X462" s="233">
        <f t="shared" si="222"/>
        <v>0</v>
      </c>
      <c r="Y462" s="233"/>
      <c r="Z462" s="233"/>
      <c r="AA462" s="233"/>
      <c r="AB462" s="233">
        <f t="shared" si="223"/>
        <v>0</v>
      </c>
      <c r="AC462" s="233">
        <f t="shared" si="224"/>
        <v>0</v>
      </c>
      <c r="AD462" s="233"/>
      <c r="AE462" s="233"/>
      <c r="AF462" s="233"/>
      <c r="AG462" s="233">
        <f t="shared" si="240"/>
        <v>0</v>
      </c>
      <c r="AH462" s="233"/>
      <c r="AI462" s="233"/>
      <c r="AJ462" s="233"/>
      <c r="AK462" s="233">
        <f t="shared" si="241"/>
        <v>0</v>
      </c>
      <c r="AL462" s="233">
        <v>4.75</v>
      </c>
      <c r="AM462" s="233"/>
      <c r="AN462" s="233"/>
      <c r="AO462" s="233">
        <f t="shared" si="225"/>
        <v>4.75</v>
      </c>
      <c r="AP462" s="233"/>
      <c r="AQ462" s="233"/>
      <c r="AR462" s="233"/>
      <c r="AS462" s="339">
        <f t="shared" si="226"/>
        <v>0</v>
      </c>
      <c r="AT462" s="233"/>
      <c r="AU462" s="233"/>
      <c r="AV462" s="233"/>
      <c r="AW462" s="260">
        <f t="shared" si="227"/>
        <v>0</v>
      </c>
      <c r="AX462" s="235" t="s">
        <v>1639</v>
      </c>
      <c r="AY462" s="236" t="s">
        <v>1634</v>
      </c>
      <c r="AZ462" s="236"/>
      <c r="BA462" s="229" t="s">
        <v>1640</v>
      </c>
      <c r="BB462" s="231">
        <v>0</v>
      </c>
      <c r="BC462" s="231">
        <v>2</v>
      </c>
      <c r="BD462" s="237" t="str">
        <f t="shared" si="228"/>
        <v>Algo Ondulado (Pendientes naturales del terreno entre 6 y 14%)</v>
      </c>
      <c r="BE462" s="231">
        <v>12</v>
      </c>
      <c r="BF462" s="237" t="str">
        <f>VLOOKUP(BE462,'Códigos 2'!$A$1:$B$12,2,FALSE)</f>
        <v>Otros</v>
      </c>
      <c r="BG462" s="238">
        <v>1</v>
      </c>
      <c r="BH462" s="239">
        <v>4.5</v>
      </c>
      <c r="BI462" s="231">
        <v>0</v>
      </c>
      <c r="BJ462" s="231" t="str">
        <f t="shared" si="229"/>
        <v>No existe</v>
      </c>
      <c r="BK462" s="240">
        <v>0</v>
      </c>
      <c r="BL462" s="231">
        <v>40</v>
      </c>
      <c r="BM462" s="231"/>
      <c r="BN462" s="231">
        <v>4</v>
      </c>
      <c r="BO462" s="237" t="str">
        <f t="shared" si="230"/>
        <v>Alineamiento con algunas curvas que exigen una reducción significativa en la velocidad promedio de circulación.</v>
      </c>
      <c r="BP462" s="231">
        <v>3</v>
      </c>
      <c r="BQ462" s="237" t="str">
        <f t="shared" si="231"/>
        <v>Pendientes generalmente entre 3 y 6%, pero con una rasante ondulada y, consecuentemente, con tramos cortos de subida fuerte.</v>
      </c>
      <c r="BR462" s="231">
        <v>3</v>
      </c>
      <c r="BS462" s="231">
        <v>0</v>
      </c>
      <c r="BT462" s="237" t="b">
        <f t="shared" si="239"/>
        <v>0</v>
      </c>
      <c r="BU462" s="231">
        <v>1</v>
      </c>
      <c r="BV462" s="237" t="str">
        <f t="shared" si="232"/>
        <v>No existen señales o son tan inadecuadas, que no proveen información útil al conductor.</v>
      </c>
      <c r="BW462" s="231">
        <v>4</v>
      </c>
      <c r="BX462" s="237" t="str">
        <f t="shared" si="233"/>
        <v>La mayoría de las alcantarillas y cunetas aparentemente funcionan bien, pero existen indicaciones en algunos sitios de que el agua se estanca.</v>
      </c>
      <c r="BY462" s="231">
        <v>3</v>
      </c>
      <c r="BZ462" s="237" t="str">
        <f t="shared" si="234"/>
        <v>Superficie con frecuentes baches o irregularidades .</v>
      </c>
      <c r="CA462" s="231">
        <v>4</v>
      </c>
      <c r="CB462" s="237" t="str">
        <f t="shared" si="235"/>
        <v>Existen huellas o corrugaciones que se derivan por debajo de la superficie de ruedo, pero que son aisladas y de poca extensión.</v>
      </c>
      <c r="CC462" s="231">
        <f t="shared" si="236"/>
        <v>0</v>
      </c>
      <c r="CD462" s="229"/>
      <c r="CE462" s="229"/>
      <c r="CF462" s="270"/>
    </row>
    <row r="463" spans="1:84" ht="69.95" customHeight="1" thickBot="1" x14ac:dyDescent="0.2">
      <c r="A463" s="217">
        <v>7</v>
      </c>
      <c r="B463" s="269">
        <v>21050</v>
      </c>
      <c r="C463" s="231">
        <v>4</v>
      </c>
      <c r="D463" s="231">
        <v>2</v>
      </c>
      <c r="E463" s="232" t="s">
        <v>126</v>
      </c>
      <c r="F463" s="231">
        <v>6</v>
      </c>
      <c r="G463" s="231">
        <v>745</v>
      </c>
      <c r="H463" s="230" t="str">
        <f>IF(G463&lt;100,"Primaria",IF(AND(RVN_0524!G1060&gt;39,RVN_0524!G1060&lt;300),"Secundaria",IF(AND(RVN_0524!G1060&gt;299),"Terciaria")))</f>
        <v>Secundaria</v>
      </c>
      <c r="I463" s="230">
        <v>4</v>
      </c>
      <c r="J463" s="229" t="str">
        <f t="shared" si="218"/>
        <v>Red Básica de Accesso</v>
      </c>
      <c r="K463" s="260">
        <f t="shared" si="219"/>
        <v>8.9149999999999991</v>
      </c>
      <c r="L463" s="234">
        <f>K463</f>
        <v>8.9149999999999991</v>
      </c>
      <c r="M463" s="233"/>
      <c r="N463" s="233"/>
      <c r="O463" s="233"/>
      <c r="P463" s="260">
        <f t="shared" si="220"/>
        <v>0</v>
      </c>
      <c r="Q463" s="233"/>
      <c r="R463" s="233"/>
      <c r="S463" s="233"/>
      <c r="T463" s="260">
        <f t="shared" si="221"/>
        <v>0</v>
      </c>
      <c r="U463" s="233"/>
      <c r="V463" s="233">
        <v>5.67</v>
      </c>
      <c r="W463" s="233">
        <v>3.2450000000000001</v>
      </c>
      <c r="X463" s="233">
        <f t="shared" si="222"/>
        <v>8.9149999999999991</v>
      </c>
      <c r="Y463" s="233"/>
      <c r="Z463" s="233"/>
      <c r="AA463" s="233"/>
      <c r="AB463" s="233">
        <f t="shared" si="223"/>
        <v>0</v>
      </c>
      <c r="AC463" s="233">
        <f t="shared" si="224"/>
        <v>8.9149999999999991</v>
      </c>
      <c r="AD463" s="233"/>
      <c r="AE463" s="233"/>
      <c r="AF463" s="233"/>
      <c r="AG463" s="233">
        <f t="shared" si="240"/>
        <v>0</v>
      </c>
      <c r="AH463" s="233"/>
      <c r="AI463" s="233"/>
      <c r="AJ463" s="233"/>
      <c r="AK463" s="233">
        <f t="shared" si="241"/>
        <v>0</v>
      </c>
      <c r="AL463" s="233"/>
      <c r="AM463" s="233"/>
      <c r="AN463" s="233"/>
      <c r="AO463" s="233">
        <f t="shared" si="225"/>
        <v>0</v>
      </c>
      <c r="AP463" s="233"/>
      <c r="AQ463" s="233"/>
      <c r="AR463" s="233"/>
      <c r="AS463" s="339">
        <f t="shared" si="226"/>
        <v>0</v>
      </c>
      <c r="AT463" s="233"/>
      <c r="AU463" s="233"/>
      <c r="AV463" s="233"/>
      <c r="AW463" s="260">
        <f t="shared" si="227"/>
        <v>0</v>
      </c>
      <c r="AX463" s="235" t="s">
        <v>3145</v>
      </c>
      <c r="AY463" s="244" t="s">
        <v>264</v>
      </c>
      <c r="AZ463" s="236" t="s">
        <v>586</v>
      </c>
      <c r="BA463" s="229" t="s">
        <v>3146</v>
      </c>
      <c r="BB463" s="231">
        <v>1</v>
      </c>
      <c r="BC463" s="231">
        <v>1</v>
      </c>
      <c r="BD463" s="237" t="str">
        <f t="shared" si="228"/>
        <v>Llano (Pendientes naturales del terreno entre 0 y 5%)</v>
      </c>
      <c r="BE463" s="231">
        <v>1</v>
      </c>
      <c r="BF463" s="237" t="str">
        <f>VLOOKUP(BE463,'Códigos 2'!$A$1:$B$12,2,FALSE)</f>
        <v xml:space="preserve"> Carpeta Asfáltica (CA)</v>
      </c>
      <c r="BG463" s="238">
        <v>2</v>
      </c>
      <c r="BH463" s="239">
        <v>6</v>
      </c>
      <c r="BI463" s="231">
        <v>0</v>
      </c>
      <c r="BJ463" s="231" t="str">
        <f t="shared" si="229"/>
        <v>No existe</v>
      </c>
      <c r="BK463" s="240">
        <v>0</v>
      </c>
      <c r="BL463" s="231">
        <v>50</v>
      </c>
      <c r="BM463" s="231">
        <v>2171</v>
      </c>
      <c r="BN463" s="231">
        <v>4</v>
      </c>
      <c r="BO463" s="237" t="str">
        <f t="shared" si="230"/>
        <v>Alineamiento con algunas curvas que exigen una reducción significativa en la velocidad promedio de circulación.</v>
      </c>
      <c r="BP463" s="231">
        <v>4</v>
      </c>
      <c r="BQ463" s="237" t="str">
        <f t="shared" si="231"/>
        <v>Pendientes generalmente menores del 3% pero con algunas cuestas de corta longitud de hasta el 5%.</v>
      </c>
      <c r="BR463" s="231">
        <v>2</v>
      </c>
      <c r="BS463" s="231">
        <v>0</v>
      </c>
      <c r="BT463" s="237" t="b">
        <f t="shared" si="239"/>
        <v>0</v>
      </c>
      <c r="BU463" s="231">
        <v>3</v>
      </c>
      <c r="BV463" s="237" t="str">
        <f t="shared" si="232"/>
        <v>El señalamiento es regular en cuanto a cantidad y ubicación, siendo notable la falta de algunas señales de precaución y de guía.</v>
      </c>
      <c r="BW463" s="231">
        <v>3</v>
      </c>
      <c r="BX463" s="237" t="str">
        <f t="shared" si="233"/>
        <v>Parece que algunas alcantarillas o cunetas no tienen capacidad hidráulica suficiente, por la erosión o socavación aparente.</v>
      </c>
      <c r="BY463" s="231">
        <v>3</v>
      </c>
      <c r="BZ463" s="237" t="str">
        <f t="shared" si="234"/>
        <v>Superficie con frecuentes baches o irregularidades .</v>
      </c>
      <c r="CA463" s="231">
        <v>5</v>
      </c>
      <c r="CB463" s="237" t="str">
        <f t="shared" si="235"/>
        <v>No existen evidencias de fallas en la estructura del pavimento, con la posible excepción de algunas en la superficie de ruedo.</v>
      </c>
      <c r="CC463" s="231">
        <f t="shared" si="236"/>
        <v>7.0643797249999984</v>
      </c>
      <c r="CD463" s="229" t="s">
        <v>3147</v>
      </c>
      <c r="CE463" s="229" t="s">
        <v>986</v>
      </c>
      <c r="CF463" s="270" t="s">
        <v>3148</v>
      </c>
    </row>
    <row r="464" spans="1:84" ht="69.95" customHeight="1" thickBot="1" x14ac:dyDescent="0.2">
      <c r="A464" s="217"/>
      <c r="B464" s="269">
        <v>21060</v>
      </c>
      <c r="C464" s="231">
        <v>4</v>
      </c>
      <c r="D464" s="231">
        <v>2</v>
      </c>
      <c r="E464" s="232" t="s">
        <v>126</v>
      </c>
      <c r="F464" s="231">
        <v>9</v>
      </c>
      <c r="G464" s="231">
        <v>35</v>
      </c>
      <c r="H464" s="230" t="str">
        <f t="shared" ref="H464:H469" si="242">IF(G464&lt;100,"Primaria",IF(AND(G464&gt;39,G464&lt;300),"Secundaria",IF(AND(G464&gt;299),"Terciaria")))</f>
        <v>Primaria</v>
      </c>
      <c r="I464" s="230">
        <v>1</v>
      </c>
      <c r="J464" s="229" t="str">
        <f t="shared" si="218"/>
        <v>Red de Alta Capacidad</v>
      </c>
      <c r="K464" s="260">
        <f t="shared" si="219"/>
        <v>11.35</v>
      </c>
      <c r="L464" s="234">
        <f t="shared" ref="L464:L469" si="243">L463+K464</f>
        <v>20.265000000000001</v>
      </c>
      <c r="M464" s="233"/>
      <c r="N464" s="233"/>
      <c r="O464" s="233"/>
      <c r="P464" s="260">
        <f t="shared" si="220"/>
        <v>0</v>
      </c>
      <c r="Q464" s="233">
        <v>10.315</v>
      </c>
      <c r="R464" s="233">
        <v>1.0349999999999999</v>
      </c>
      <c r="S464" s="233"/>
      <c r="T464" s="260">
        <f t="shared" si="221"/>
        <v>11.35</v>
      </c>
      <c r="U464" s="233"/>
      <c r="V464" s="233"/>
      <c r="W464" s="233"/>
      <c r="X464" s="233">
        <f t="shared" si="222"/>
        <v>0</v>
      </c>
      <c r="Y464" s="233"/>
      <c r="Z464" s="233"/>
      <c r="AA464" s="233"/>
      <c r="AB464" s="233">
        <f t="shared" si="223"/>
        <v>0</v>
      </c>
      <c r="AC464" s="233">
        <f t="shared" si="224"/>
        <v>11.35</v>
      </c>
      <c r="AD464" s="233"/>
      <c r="AE464" s="233"/>
      <c r="AF464" s="233"/>
      <c r="AG464" s="233">
        <f t="shared" si="240"/>
        <v>0</v>
      </c>
      <c r="AH464" s="233"/>
      <c r="AI464" s="233"/>
      <c r="AJ464" s="233"/>
      <c r="AK464" s="233">
        <f t="shared" si="241"/>
        <v>0</v>
      </c>
      <c r="AL464" s="233"/>
      <c r="AM464" s="233"/>
      <c r="AN464" s="233"/>
      <c r="AO464" s="233">
        <f t="shared" si="225"/>
        <v>0</v>
      </c>
      <c r="AP464" s="233"/>
      <c r="AQ464" s="233"/>
      <c r="AR464" s="233"/>
      <c r="AS464" s="339">
        <f t="shared" si="226"/>
        <v>0</v>
      </c>
      <c r="AT464" s="233"/>
      <c r="AU464" s="233"/>
      <c r="AV464" s="233"/>
      <c r="AW464" s="260">
        <f t="shared" si="227"/>
        <v>0</v>
      </c>
      <c r="AX464" s="235" t="s">
        <v>689</v>
      </c>
      <c r="AY464" s="236" t="s">
        <v>669</v>
      </c>
      <c r="AZ464" s="236" t="s">
        <v>480</v>
      </c>
      <c r="BA464" s="229" t="s">
        <v>690</v>
      </c>
      <c r="BB464" s="231">
        <v>0</v>
      </c>
      <c r="BC464" s="231">
        <v>1</v>
      </c>
      <c r="BD464" s="237" t="str">
        <f t="shared" si="228"/>
        <v>Llano (Pendientes naturales del terreno entre 0 y 5%)</v>
      </c>
      <c r="BE464" s="231">
        <v>1</v>
      </c>
      <c r="BF464" s="237" t="str">
        <f>VLOOKUP(BE464,'Códigos 2'!$A$1:$B$12,2,FALSE)</f>
        <v xml:space="preserve"> Carpeta Asfáltica (CA)</v>
      </c>
      <c r="BG464" s="238">
        <v>2</v>
      </c>
      <c r="BH464" s="239">
        <v>7.5</v>
      </c>
      <c r="BI464" s="231">
        <v>0</v>
      </c>
      <c r="BJ464" s="231" t="str">
        <f t="shared" si="229"/>
        <v>No existe</v>
      </c>
      <c r="BK464" s="240">
        <v>0</v>
      </c>
      <c r="BL464" s="231">
        <v>70</v>
      </c>
      <c r="BM464" s="231"/>
      <c r="BN464" s="231">
        <v>4</v>
      </c>
      <c r="BO464" s="237" t="str">
        <f t="shared" si="230"/>
        <v>Alineamiento con algunas curvas que exigen una reducción significativa en la velocidad promedio de circulación.</v>
      </c>
      <c r="BP464" s="231">
        <v>3</v>
      </c>
      <c r="BQ464" s="237" t="str">
        <f t="shared" si="231"/>
        <v>Pendientes generalmente entre 3 y 6%, pero con una rasante ondulada y, consecuentemente, con tramos cortos de subida fuerte.</v>
      </c>
      <c r="BR464" s="231">
        <v>1</v>
      </c>
      <c r="BS464" s="231">
        <v>0</v>
      </c>
      <c r="BT464" s="237" t="b">
        <f t="shared" si="239"/>
        <v>0</v>
      </c>
      <c r="BU464" s="231">
        <v>3</v>
      </c>
      <c r="BV464" s="237" t="str">
        <f t="shared" si="232"/>
        <v>El señalamiento es regular en cuanto a cantidad y ubicación, siendo notable la falta de algunas señales de precaución y de guía.</v>
      </c>
      <c r="BW464" s="231">
        <v>4</v>
      </c>
      <c r="BX464" s="237" t="str">
        <f t="shared" si="233"/>
        <v>La mayoría de las alcantarillas y cunetas aparentemente funcionan bien, pero existen indicaciones en algunos sitios de que el agua se estanca.</v>
      </c>
      <c r="BY464" s="231">
        <v>4</v>
      </c>
      <c r="BZ464" s="237" t="str">
        <f t="shared" si="234"/>
        <v>Superficie generalmente lisa, pero con unas pequeñas corrugaciones u otras irregularidades aisladas, o con baches pequeños superficiales.</v>
      </c>
      <c r="CA464" s="231">
        <v>5</v>
      </c>
      <c r="CB464" s="237" t="str">
        <f t="shared" si="235"/>
        <v>No existen evidencias de fallas en la estructura del pavimento, con la posible excepción de algunas en la superficie de ruedo.</v>
      </c>
      <c r="CC464" s="231">
        <f t="shared" si="236"/>
        <v>0</v>
      </c>
      <c r="CD464" s="229" t="s">
        <v>691</v>
      </c>
      <c r="CE464" s="229" t="s">
        <v>277</v>
      </c>
      <c r="CF464" s="270" t="s">
        <v>692</v>
      </c>
    </row>
    <row r="465" spans="1:84" ht="69.95" customHeight="1" thickBot="1" x14ac:dyDescent="0.2">
      <c r="A465" s="217"/>
      <c r="B465" s="269">
        <v>21071</v>
      </c>
      <c r="C465" s="231">
        <v>4</v>
      </c>
      <c r="D465" s="231">
        <v>2</v>
      </c>
      <c r="E465" s="232" t="s">
        <v>126</v>
      </c>
      <c r="F465" s="231">
        <v>11</v>
      </c>
      <c r="G465" s="231">
        <v>35</v>
      </c>
      <c r="H465" s="230" t="str">
        <f t="shared" si="242"/>
        <v>Primaria</v>
      </c>
      <c r="I465" s="230">
        <v>1</v>
      </c>
      <c r="J465" s="229" t="str">
        <f t="shared" si="218"/>
        <v>Red de Alta Capacidad</v>
      </c>
      <c r="K465" s="260">
        <f t="shared" si="219"/>
        <v>8.49</v>
      </c>
      <c r="L465" s="234">
        <f t="shared" si="243"/>
        <v>28.755000000000003</v>
      </c>
      <c r="M465" s="233"/>
      <c r="N465" s="233"/>
      <c r="O465" s="233"/>
      <c r="P465" s="260">
        <f t="shared" si="220"/>
        <v>0</v>
      </c>
      <c r="Q465" s="233">
        <v>8.49</v>
      </c>
      <c r="R465" s="233"/>
      <c r="S465" s="233"/>
      <c r="T465" s="260">
        <f t="shared" si="221"/>
        <v>8.49</v>
      </c>
      <c r="U465" s="233"/>
      <c r="V465" s="233"/>
      <c r="W465" s="233"/>
      <c r="X465" s="233">
        <f t="shared" si="222"/>
        <v>0</v>
      </c>
      <c r="Y465" s="233"/>
      <c r="Z465" s="233"/>
      <c r="AA465" s="233"/>
      <c r="AB465" s="233">
        <f t="shared" si="223"/>
        <v>0</v>
      </c>
      <c r="AC465" s="233">
        <f t="shared" si="224"/>
        <v>8.49</v>
      </c>
      <c r="AD465" s="233"/>
      <c r="AE465" s="233"/>
      <c r="AF465" s="233"/>
      <c r="AG465" s="233">
        <f t="shared" si="240"/>
        <v>0</v>
      </c>
      <c r="AH465" s="233"/>
      <c r="AI465" s="233"/>
      <c r="AJ465" s="233"/>
      <c r="AK465" s="233">
        <f t="shared" si="241"/>
        <v>0</v>
      </c>
      <c r="AL465" s="233"/>
      <c r="AM465" s="233"/>
      <c r="AN465" s="233"/>
      <c r="AO465" s="233">
        <f t="shared" si="225"/>
        <v>0</v>
      </c>
      <c r="AP465" s="233"/>
      <c r="AQ465" s="233"/>
      <c r="AR465" s="233"/>
      <c r="AS465" s="339">
        <f t="shared" si="226"/>
        <v>0</v>
      </c>
      <c r="AT465" s="233"/>
      <c r="AU465" s="233"/>
      <c r="AV465" s="233"/>
      <c r="AW465" s="260">
        <f t="shared" si="227"/>
        <v>0</v>
      </c>
      <c r="AX465" s="235" t="s">
        <v>693</v>
      </c>
      <c r="AY465" s="236" t="s">
        <v>669</v>
      </c>
      <c r="AZ465" s="236" t="s">
        <v>480</v>
      </c>
      <c r="BA465" s="229" t="s">
        <v>72</v>
      </c>
      <c r="BB465" s="231">
        <v>0</v>
      </c>
      <c r="BC465" s="231">
        <v>3</v>
      </c>
      <c r="BD465" s="237" t="str">
        <f t="shared" si="228"/>
        <v>Muy Ondulado (Pendientes naturales del terreno entre 15 y 25%)</v>
      </c>
      <c r="BE465" s="231">
        <v>1</v>
      </c>
      <c r="BF465" s="237" t="str">
        <f>VLOOKUP(BE465,'Códigos 2'!$A$1:$B$12,2,FALSE)</f>
        <v xml:space="preserve"> Carpeta Asfáltica (CA)</v>
      </c>
      <c r="BG465" s="238">
        <v>2</v>
      </c>
      <c r="BH465" s="239">
        <v>6.8</v>
      </c>
      <c r="BI465" s="231">
        <v>0</v>
      </c>
      <c r="BJ465" s="231" t="str">
        <f t="shared" si="229"/>
        <v>No existe</v>
      </c>
      <c r="BK465" s="240">
        <v>0</v>
      </c>
      <c r="BL465" s="231">
        <v>60</v>
      </c>
      <c r="BM465" s="231">
        <v>3910</v>
      </c>
      <c r="BN465" s="231">
        <v>4</v>
      </c>
      <c r="BO465" s="237" t="str">
        <f t="shared" si="230"/>
        <v>Alineamiento con algunas curvas que exigen una reducción significativa en la velocidad promedio de circulación.</v>
      </c>
      <c r="BP465" s="231">
        <v>2</v>
      </c>
      <c r="BQ465" s="237" t="str">
        <f t="shared" si="231"/>
        <v>Pendientes sostenidas entre 5 y 8% sobre una buena parte del tramo, condición que afecta en forma marcada la velocidad de recorrido y, cuando hay bastante tránsito, provoca frecuentes colas de vehículos detrás de los vehículos pesados.</v>
      </c>
      <c r="BR465" s="231">
        <v>1</v>
      </c>
      <c r="BS465" s="231">
        <v>0</v>
      </c>
      <c r="BT465" s="237" t="b">
        <f t="shared" si="239"/>
        <v>0</v>
      </c>
      <c r="BU465" s="231">
        <v>3</v>
      </c>
      <c r="BV465" s="237" t="str">
        <f t="shared" si="232"/>
        <v>El señalamiento es regular en cuanto a cantidad y ubicación, siendo notable la falta de algunas señales de precaución y de guía.</v>
      </c>
      <c r="BW465" s="231">
        <v>4</v>
      </c>
      <c r="BX465" s="237" t="str">
        <f t="shared" si="233"/>
        <v>La mayoría de las alcantarillas y cunetas aparentemente funcionan bien, pero existen indicaciones en algunos sitios de que el agua se estanca.</v>
      </c>
      <c r="BY465" s="231">
        <v>4</v>
      </c>
      <c r="BZ465" s="237" t="str">
        <f t="shared" si="234"/>
        <v>Superficie generalmente lisa, pero con unas pequeñas corrugaciones u otras irregularidades aisladas, o con baches pequeños superficiales.</v>
      </c>
      <c r="CA465" s="231">
        <v>5</v>
      </c>
      <c r="CB465" s="237" t="str">
        <f t="shared" si="235"/>
        <v>No existen evidencias de fallas en la estructura del pavimento, con la posible excepción de algunas en la superficie de ruedo.</v>
      </c>
      <c r="CC465" s="231">
        <f t="shared" si="236"/>
        <v>12.1165035</v>
      </c>
      <c r="CD465" s="229"/>
      <c r="CE465" s="229"/>
      <c r="CF465" s="270"/>
    </row>
    <row r="466" spans="1:84" ht="69.95" customHeight="1" thickBot="1" x14ac:dyDescent="0.2">
      <c r="A466" s="217"/>
      <c r="B466" s="269">
        <v>21072</v>
      </c>
      <c r="C466" s="231">
        <v>4</v>
      </c>
      <c r="D466" s="231">
        <v>2</v>
      </c>
      <c r="E466" s="232" t="s">
        <v>126</v>
      </c>
      <c r="F466" s="231">
        <v>13</v>
      </c>
      <c r="G466" s="231">
        <v>35</v>
      </c>
      <c r="H466" s="230" t="str">
        <f t="shared" si="242"/>
        <v>Primaria</v>
      </c>
      <c r="I466" s="230">
        <v>1</v>
      </c>
      <c r="J466" s="229" t="str">
        <f t="shared" si="218"/>
        <v>Red de Alta Capacidad</v>
      </c>
      <c r="K466" s="260">
        <f t="shared" si="219"/>
        <v>7.6349999999999998</v>
      </c>
      <c r="L466" s="234">
        <f t="shared" si="243"/>
        <v>36.39</v>
      </c>
      <c r="M466" s="233"/>
      <c r="N466" s="233"/>
      <c r="O466" s="233"/>
      <c r="P466" s="260">
        <f t="shared" si="220"/>
        <v>0</v>
      </c>
      <c r="Q466" s="233">
        <v>7.6349999999999998</v>
      </c>
      <c r="R466" s="233"/>
      <c r="S466" s="233"/>
      <c r="T466" s="260">
        <f t="shared" si="221"/>
        <v>7.6349999999999998</v>
      </c>
      <c r="U466" s="233"/>
      <c r="V466" s="233"/>
      <c r="W466" s="233"/>
      <c r="X466" s="233">
        <f t="shared" si="222"/>
        <v>0</v>
      </c>
      <c r="Y466" s="233"/>
      <c r="Z466" s="233"/>
      <c r="AA466" s="233"/>
      <c r="AB466" s="233">
        <f t="shared" si="223"/>
        <v>0</v>
      </c>
      <c r="AC466" s="233">
        <f t="shared" si="224"/>
        <v>7.6349999999999998</v>
      </c>
      <c r="AD466" s="233"/>
      <c r="AE466" s="233"/>
      <c r="AF466" s="233"/>
      <c r="AG466" s="233">
        <f t="shared" si="240"/>
        <v>0</v>
      </c>
      <c r="AH466" s="233"/>
      <c r="AI466" s="233"/>
      <c r="AJ466" s="233"/>
      <c r="AK466" s="233">
        <f t="shared" si="241"/>
        <v>0</v>
      </c>
      <c r="AL466" s="233"/>
      <c r="AM466" s="233"/>
      <c r="AN466" s="233"/>
      <c r="AO466" s="233">
        <f t="shared" si="225"/>
        <v>0</v>
      </c>
      <c r="AP466" s="233"/>
      <c r="AQ466" s="233"/>
      <c r="AR466" s="233"/>
      <c r="AS466" s="339">
        <f t="shared" si="226"/>
        <v>0</v>
      </c>
      <c r="AT466" s="233"/>
      <c r="AU466" s="233"/>
      <c r="AV466" s="233"/>
      <c r="AW466" s="260">
        <f t="shared" si="227"/>
        <v>0</v>
      </c>
      <c r="AX466" s="235" t="s">
        <v>694</v>
      </c>
      <c r="AY466" s="236" t="s">
        <v>669</v>
      </c>
      <c r="AZ466" s="236" t="s">
        <v>480</v>
      </c>
      <c r="BA466" s="229" t="s">
        <v>72</v>
      </c>
      <c r="BB466" s="231">
        <v>0</v>
      </c>
      <c r="BC466" s="231">
        <v>3</v>
      </c>
      <c r="BD466" s="237" t="str">
        <f t="shared" si="228"/>
        <v>Muy Ondulado (Pendientes naturales del terreno entre 15 y 25%)</v>
      </c>
      <c r="BE466" s="231">
        <v>1</v>
      </c>
      <c r="BF466" s="237" t="str">
        <f>VLOOKUP(BE466,'Códigos 2'!$A$1:$B$12,2,FALSE)</f>
        <v xml:space="preserve"> Carpeta Asfáltica (CA)</v>
      </c>
      <c r="BG466" s="238">
        <v>2</v>
      </c>
      <c r="BH466" s="239">
        <v>7</v>
      </c>
      <c r="BI466" s="231">
        <v>0</v>
      </c>
      <c r="BJ466" s="231" t="str">
        <f t="shared" si="229"/>
        <v>No existe</v>
      </c>
      <c r="BK466" s="240">
        <v>0</v>
      </c>
      <c r="BL466" s="231">
        <v>70</v>
      </c>
      <c r="BM466" s="231">
        <v>2186</v>
      </c>
      <c r="BN466" s="231">
        <v>4</v>
      </c>
      <c r="BO466" s="237" t="str">
        <f t="shared" si="230"/>
        <v>Alineamiento con algunas curvas que exigen una reducción significativa en la velocidad promedio de circulación.</v>
      </c>
      <c r="BP466" s="231">
        <v>2</v>
      </c>
      <c r="BQ466" s="237" t="str">
        <f t="shared" si="231"/>
        <v>Pendientes sostenidas entre 5 y 8% sobre una buena parte del tramo, condición que afecta en forma marcada la velocidad de recorrido y, cuando hay bastante tránsito, provoca frecuentes colas de vehículos detrás de los vehículos pesados.</v>
      </c>
      <c r="BR466" s="231">
        <v>1</v>
      </c>
      <c r="BS466" s="231">
        <v>0</v>
      </c>
      <c r="BT466" s="237" t="b">
        <f t="shared" si="239"/>
        <v>0</v>
      </c>
      <c r="BU466" s="231">
        <v>3</v>
      </c>
      <c r="BV466" s="237" t="str">
        <f t="shared" si="232"/>
        <v>El señalamiento es regular en cuanto a cantidad y ubicación, siendo notable la falta de algunas señales de precaución y de guía.</v>
      </c>
      <c r="BW466" s="231">
        <v>4</v>
      </c>
      <c r="BX466" s="237" t="str">
        <f t="shared" si="233"/>
        <v>La mayoría de las alcantarillas y cunetas aparentemente funcionan bien, pero existen indicaciones en algunos sitios de que el agua se estanca.</v>
      </c>
      <c r="BY466" s="231">
        <v>4</v>
      </c>
      <c r="BZ466" s="237" t="str">
        <f t="shared" si="234"/>
        <v>Superficie generalmente lisa, pero con unas pequeñas corrugaciones u otras irregularidades aisladas, o con baches pequeños superficiales.</v>
      </c>
      <c r="CA466" s="231">
        <v>5</v>
      </c>
      <c r="CB466" s="237" t="str">
        <f t="shared" si="235"/>
        <v>No existen evidencias de fallas en la estructura del pavimento, con la posible excepción de algunas en la superficie de ruedo.</v>
      </c>
      <c r="CC466" s="231">
        <f t="shared" si="236"/>
        <v>6.0918901500000002</v>
      </c>
      <c r="CD466" s="229" t="s">
        <v>695</v>
      </c>
      <c r="CE466" s="229" t="s">
        <v>277</v>
      </c>
      <c r="CF466" s="270" t="s">
        <v>696</v>
      </c>
    </row>
    <row r="467" spans="1:84" ht="69.95" customHeight="1" thickBot="1" x14ac:dyDescent="0.2">
      <c r="A467" s="217"/>
      <c r="B467" s="269">
        <v>21081</v>
      </c>
      <c r="C467" s="231">
        <v>4</v>
      </c>
      <c r="D467" s="231">
        <v>2</v>
      </c>
      <c r="E467" s="232" t="s">
        <v>310</v>
      </c>
      <c r="F467" s="231">
        <v>4</v>
      </c>
      <c r="G467" s="231">
        <v>35</v>
      </c>
      <c r="H467" s="230" t="str">
        <f t="shared" si="242"/>
        <v>Primaria</v>
      </c>
      <c r="I467" s="230">
        <v>1</v>
      </c>
      <c r="J467" s="229" t="str">
        <f t="shared" si="218"/>
        <v>Red de Alta Capacidad</v>
      </c>
      <c r="K467" s="260">
        <f t="shared" si="219"/>
        <v>19.520000000000003</v>
      </c>
      <c r="L467" s="234">
        <f t="shared" si="243"/>
        <v>55.910000000000004</v>
      </c>
      <c r="M467" s="233"/>
      <c r="N467" s="233"/>
      <c r="O467" s="233"/>
      <c r="P467" s="260">
        <f t="shared" si="220"/>
        <v>0</v>
      </c>
      <c r="Q467" s="233">
        <v>16.78</v>
      </c>
      <c r="R467" s="233">
        <v>2.74</v>
      </c>
      <c r="S467" s="233"/>
      <c r="T467" s="260">
        <f t="shared" si="221"/>
        <v>19.520000000000003</v>
      </c>
      <c r="U467" s="233"/>
      <c r="V467" s="233"/>
      <c r="W467" s="233"/>
      <c r="X467" s="233">
        <f t="shared" si="222"/>
        <v>0</v>
      </c>
      <c r="Y467" s="233"/>
      <c r="Z467" s="233"/>
      <c r="AA467" s="233"/>
      <c r="AB467" s="233">
        <f t="shared" si="223"/>
        <v>0</v>
      </c>
      <c r="AC467" s="233">
        <f t="shared" si="224"/>
        <v>19.520000000000003</v>
      </c>
      <c r="AD467" s="233"/>
      <c r="AE467" s="233"/>
      <c r="AF467" s="233"/>
      <c r="AG467" s="233">
        <f t="shared" si="240"/>
        <v>0</v>
      </c>
      <c r="AH467" s="233"/>
      <c r="AI467" s="233"/>
      <c r="AJ467" s="233"/>
      <c r="AK467" s="233">
        <f t="shared" si="241"/>
        <v>0</v>
      </c>
      <c r="AL467" s="233"/>
      <c r="AM467" s="233"/>
      <c r="AN467" s="233"/>
      <c r="AO467" s="233">
        <f t="shared" si="225"/>
        <v>0</v>
      </c>
      <c r="AP467" s="233"/>
      <c r="AQ467" s="233"/>
      <c r="AR467" s="233"/>
      <c r="AS467" s="339">
        <f t="shared" si="226"/>
        <v>0</v>
      </c>
      <c r="AT467" s="233"/>
      <c r="AU467" s="233"/>
      <c r="AV467" s="233"/>
      <c r="AW467" s="260">
        <f t="shared" si="227"/>
        <v>0</v>
      </c>
      <c r="AX467" s="235" t="s">
        <v>668</v>
      </c>
      <c r="AY467" s="236" t="s">
        <v>669</v>
      </c>
      <c r="AZ467" s="236" t="s">
        <v>480</v>
      </c>
      <c r="BA467" s="229" t="s">
        <v>72</v>
      </c>
      <c r="BB467" s="231">
        <v>1</v>
      </c>
      <c r="BC467" s="231">
        <v>3</v>
      </c>
      <c r="BD467" s="237" t="str">
        <f t="shared" si="228"/>
        <v>Muy Ondulado (Pendientes naturales del terreno entre 15 y 25%)</v>
      </c>
      <c r="BE467" s="231">
        <v>1</v>
      </c>
      <c r="BF467" s="237" t="str">
        <f>VLOOKUP(BE467,'Códigos 2'!$A$1:$B$12,2,FALSE)</f>
        <v xml:space="preserve"> Carpeta Asfáltica (CA)</v>
      </c>
      <c r="BG467" s="238">
        <v>2</v>
      </c>
      <c r="BH467" s="239">
        <v>7</v>
      </c>
      <c r="BI467" s="231">
        <v>0</v>
      </c>
      <c r="BJ467" s="231" t="str">
        <f t="shared" si="229"/>
        <v>No existe</v>
      </c>
      <c r="BK467" s="240">
        <v>0</v>
      </c>
      <c r="BL467" s="231">
        <v>70</v>
      </c>
      <c r="BM467" s="231">
        <v>1925</v>
      </c>
      <c r="BN467" s="231">
        <v>4</v>
      </c>
      <c r="BO467" s="237" t="str">
        <f t="shared" si="230"/>
        <v>Alineamiento con algunas curvas que exigen una reducción significativa en la velocidad promedio de circulación.</v>
      </c>
      <c r="BP467" s="231">
        <v>2</v>
      </c>
      <c r="BQ467" s="237" t="str">
        <f t="shared" si="231"/>
        <v>Pendientes sostenidas entre 5 y 8% sobre una buena parte del tramo, condición que afecta en forma marcada la velocidad de recorrido y, cuando hay bastante tránsito, provoca frecuentes colas de vehículos detrás de los vehículos pesados.</v>
      </c>
      <c r="BR467" s="231">
        <v>1</v>
      </c>
      <c r="BS467" s="231">
        <v>0</v>
      </c>
      <c r="BT467" s="237" t="b">
        <f t="shared" si="239"/>
        <v>0</v>
      </c>
      <c r="BU467" s="231">
        <v>3</v>
      </c>
      <c r="BV467" s="237" t="str">
        <f t="shared" si="232"/>
        <v>El señalamiento es regular en cuanto a cantidad y ubicación, siendo notable la falta de algunas señales de precaución y de guía.</v>
      </c>
      <c r="BW467" s="231">
        <v>4</v>
      </c>
      <c r="BX467" s="237" t="str">
        <f t="shared" si="233"/>
        <v>La mayoría de las alcantarillas y cunetas aparentemente funcionan bien, pero existen indicaciones en algunos sitios de que el agua se estanca.</v>
      </c>
      <c r="BY467" s="231">
        <v>4</v>
      </c>
      <c r="BZ467" s="237" t="str">
        <f t="shared" si="234"/>
        <v>Superficie generalmente lisa, pero con unas pequeñas corrugaciones u otras irregularidades aisladas, o con baches pequeños superficiales.</v>
      </c>
      <c r="CA467" s="231">
        <v>5</v>
      </c>
      <c r="CB467" s="237" t="str">
        <f t="shared" si="235"/>
        <v>No existen evidencias de fallas en la estructura del pavimento, con la posible excepción de algunas en la superficie de ruedo.</v>
      </c>
      <c r="CC467" s="231">
        <f t="shared" si="236"/>
        <v>13.715240000000001</v>
      </c>
      <c r="CD467" s="229"/>
      <c r="CE467" s="229"/>
      <c r="CF467" s="270" t="s">
        <v>670</v>
      </c>
    </row>
    <row r="468" spans="1:84" ht="69.95" customHeight="1" thickBot="1" x14ac:dyDescent="0.2">
      <c r="A468" s="217"/>
      <c r="B468" s="269">
        <v>21082</v>
      </c>
      <c r="C468" s="231">
        <v>4</v>
      </c>
      <c r="D468" s="231">
        <v>2</v>
      </c>
      <c r="E468" s="232" t="s">
        <v>310</v>
      </c>
      <c r="F468" s="231">
        <v>3</v>
      </c>
      <c r="G468" s="231">
        <v>35</v>
      </c>
      <c r="H468" s="230" t="str">
        <f t="shared" si="242"/>
        <v>Primaria</v>
      </c>
      <c r="I468" s="230">
        <v>1</v>
      </c>
      <c r="J468" s="229" t="str">
        <f t="shared" si="218"/>
        <v>Red de Alta Capacidad</v>
      </c>
      <c r="K468" s="260">
        <f t="shared" si="219"/>
        <v>13.965</v>
      </c>
      <c r="L468" s="234">
        <f t="shared" si="243"/>
        <v>69.875</v>
      </c>
      <c r="M468" s="233"/>
      <c r="N468" s="233"/>
      <c r="O468" s="233"/>
      <c r="P468" s="260">
        <f t="shared" si="220"/>
        <v>0</v>
      </c>
      <c r="Q468" s="233">
        <v>13.965</v>
      </c>
      <c r="R468" s="233"/>
      <c r="S468" s="233"/>
      <c r="T468" s="260">
        <f t="shared" si="221"/>
        <v>13.965</v>
      </c>
      <c r="U468" s="233"/>
      <c r="V468" s="233"/>
      <c r="W468" s="233"/>
      <c r="X468" s="233">
        <f t="shared" si="222"/>
        <v>0</v>
      </c>
      <c r="Y468" s="233"/>
      <c r="Z468" s="233"/>
      <c r="AA468" s="233"/>
      <c r="AB468" s="233">
        <f t="shared" si="223"/>
        <v>0</v>
      </c>
      <c r="AC468" s="233">
        <f t="shared" si="224"/>
        <v>13.965</v>
      </c>
      <c r="AD468" s="233"/>
      <c r="AE468" s="233"/>
      <c r="AF468" s="233"/>
      <c r="AG468" s="233">
        <f t="shared" si="240"/>
        <v>0</v>
      </c>
      <c r="AH468" s="233"/>
      <c r="AI468" s="233"/>
      <c r="AJ468" s="233"/>
      <c r="AK468" s="233">
        <f t="shared" si="241"/>
        <v>0</v>
      </c>
      <c r="AL468" s="233"/>
      <c r="AM468" s="233"/>
      <c r="AN468" s="233"/>
      <c r="AO468" s="233">
        <f t="shared" si="225"/>
        <v>0</v>
      </c>
      <c r="AP468" s="233"/>
      <c r="AQ468" s="233"/>
      <c r="AR468" s="233"/>
      <c r="AS468" s="339">
        <f t="shared" si="226"/>
        <v>0</v>
      </c>
      <c r="AT468" s="233"/>
      <c r="AU468" s="233"/>
      <c r="AV468" s="233"/>
      <c r="AW468" s="260">
        <f t="shared" si="227"/>
        <v>0</v>
      </c>
      <c r="AX468" s="235" t="s">
        <v>671</v>
      </c>
      <c r="AY468" s="236" t="s">
        <v>669</v>
      </c>
      <c r="AZ468" s="236" t="s">
        <v>480</v>
      </c>
      <c r="BA468" s="229" t="s">
        <v>72</v>
      </c>
      <c r="BB468" s="231">
        <v>2</v>
      </c>
      <c r="BC468" s="231">
        <v>2</v>
      </c>
      <c r="BD468" s="237" t="str">
        <f t="shared" si="228"/>
        <v>Algo Ondulado (Pendientes naturales del terreno entre 6 y 14%)</v>
      </c>
      <c r="BE468" s="231">
        <v>1</v>
      </c>
      <c r="BF468" s="237" t="str">
        <f>VLOOKUP(BE468,'Códigos 2'!$A$1:$B$12,2,FALSE)</f>
        <v xml:space="preserve"> Carpeta Asfáltica (CA)</v>
      </c>
      <c r="BG468" s="238">
        <v>2</v>
      </c>
      <c r="BH468" s="239">
        <v>6</v>
      </c>
      <c r="BI468" s="231">
        <v>0</v>
      </c>
      <c r="BJ468" s="231" t="str">
        <f t="shared" si="229"/>
        <v>No existe</v>
      </c>
      <c r="BK468" s="240">
        <v>0</v>
      </c>
      <c r="BL468" s="231">
        <v>70</v>
      </c>
      <c r="BM468" s="231">
        <v>1512</v>
      </c>
      <c r="BN468" s="231">
        <v>5</v>
      </c>
      <c r="BO468" s="237" t="str">
        <f t="shared" si="230"/>
        <v>Alineamiento recto o con curvas tan suaves que no exigen una reducción significativa en la velocidad promedio normal de recorrido.</v>
      </c>
      <c r="BP468" s="231">
        <v>3</v>
      </c>
      <c r="BQ468" s="237" t="str">
        <f t="shared" si="231"/>
        <v>Pendientes generalmente entre 3 y 6%, pero con una rasante ondulada y, consecuentemente, con tramos cortos de subida fuerte.</v>
      </c>
      <c r="BR468" s="231">
        <v>2</v>
      </c>
      <c r="BS468" s="231">
        <v>0</v>
      </c>
      <c r="BT468" s="237" t="b">
        <f t="shared" si="239"/>
        <v>0</v>
      </c>
      <c r="BU468" s="231">
        <v>5</v>
      </c>
      <c r="BV468" s="237" t="str">
        <f t="shared" si="232"/>
        <v xml:space="preserve">Las señales son completamente adecuadas en número y ubicación, </v>
      </c>
      <c r="BW468" s="231">
        <v>4</v>
      </c>
      <c r="BX468" s="237" t="str">
        <f t="shared" si="233"/>
        <v>La mayoría de las alcantarillas y cunetas aparentemente funcionan bien, pero existen indicaciones en algunos sitios de que el agua se estanca.</v>
      </c>
      <c r="BY468" s="231">
        <v>5</v>
      </c>
      <c r="BZ468" s="237" t="str">
        <f t="shared" si="234"/>
        <v>Superficie lisa, sin baches ni irregularidades notables.</v>
      </c>
      <c r="CA468" s="231">
        <v>5</v>
      </c>
      <c r="CB468" s="237" t="str">
        <f t="shared" si="235"/>
        <v>No existen evidencias de fallas en la estructura del pavimento, con la posible excepción de algunas en la superficie de ruedo.</v>
      </c>
      <c r="CC468" s="231">
        <f t="shared" si="236"/>
        <v>7.7070041999999992</v>
      </c>
      <c r="CD468" s="229"/>
      <c r="CE468" s="229"/>
      <c r="CF468" s="270" t="s">
        <v>672</v>
      </c>
    </row>
    <row r="469" spans="1:84" ht="69.95" customHeight="1" thickBot="1" x14ac:dyDescent="0.2">
      <c r="A469" s="217"/>
      <c r="B469" s="269">
        <v>21083</v>
      </c>
      <c r="C469" s="231">
        <v>4</v>
      </c>
      <c r="D469" s="231">
        <v>2</v>
      </c>
      <c r="E469" s="232" t="s">
        <v>310</v>
      </c>
      <c r="F469" s="231">
        <v>1</v>
      </c>
      <c r="G469" s="231">
        <v>35</v>
      </c>
      <c r="H469" s="230" t="str">
        <f t="shared" si="242"/>
        <v>Primaria</v>
      </c>
      <c r="I469" s="230">
        <v>1</v>
      </c>
      <c r="J469" s="229" t="str">
        <f t="shared" si="218"/>
        <v>Red de Alta Capacidad</v>
      </c>
      <c r="K469" s="260">
        <f t="shared" si="219"/>
        <v>10.51</v>
      </c>
      <c r="L469" s="234">
        <f t="shared" si="243"/>
        <v>80.385000000000005</v>
      </c>
      <c r="M469" s="233"/>
      <c r="N469" s="233"/>
      <c r="O469" s="233"/>
      <c r="P469" s="260">
        <f t="shared" si="220"/>
        <v>0</v>
      </c>
      <c r="Q469" s="233">
        <v>10.51</v>
      </c>
      <c r="R469" s="233"/>
      <c r="S469" s="233"/>
      <c r="T469" s="260">
        <f t="shared" si="221"/>
        <v>10.51</v>
      </c>
      <c r="U469" s="233"/>
      <c r="V469" s="233"/>
      <c r="W469" s="233"/>
      <c r="X469" s="233">
        <f t="shared" si="222"/>
        <v>0</v>
      </c>
      <c r="Y469" s="233"/>
      <c r="Z469" s="233"/>
      <c r="AA469" s="233"/>
      <c r="AB469" s="233">
        <f t="shared" si="223"/>
        <v>0</v>
      </c>
      <c r="AC469" s="233">
        <f t="shared" si="224"/>
        <v>10.51</v>
      </c>
      <c r="AD469" s="233"/>
      <c r="AE469" s="233"/>
      <c r="AF469" s="233"/>
      <c r="AG469" s="233">
        <f t="shared" si="240"/>
        <v>0</v>
      </c>
      <c r="AH469" s="233"/>
      <c r="AI469" s="233"/>
      <c r="AJ469" s="233"/>
      <c r="AK469" s="233">
        <f t="shared" si="241"/>
        <v>0</v>
      </c>
      <c r="AL469" s="233"/>
      <c r="AM469" s="233"/>
      <c r="AN469" s="233"/>
      <c r="AO469" s="233">
        <f t="shared" si="225"/>
        <v>0</v>
      </c>
      <c r="AP469" s="233"/>
      <c r="AQ469" s="233"/>
      <c r="AR469" s="233"/>
      <c r="AS469" s="339">
        <f t="shared" si="226"/>
        <v>0</v>
      </c>
      <c r="AT469" s="233"/>
      <c r="AU469" s="233"/>
      <c r="AV469" s="233"/>
      <c r="AW469" s="260">
        <f t="shared" si="227"/>
        <v>0</v>
      </c>
      <c r="AX469" s="235" t="s">
        <v>673</v>
      </c>
      <c r="AY469" s="236" t="s">
        <v>669</v>
      </c>
      <c r="AZ469" s="236" t="s">
        <v>480</v>
      </c>
      <c r="BA469" s="229" t="s">
        <v>674</v>
      </c>
      <c r="BB469" s="231">
        <v>0</v>
      </c>
      <c r="BC469" s="231">
        <v>1</v>
      </c>
      <c r="BD469" s="237" t="str">
        <f t="shared" si="228"/>
        <v>Llano (Pendientes naturales del terreno entre 0 y 5%)</v>
      </c>
      <c r="BE469" s="231">
        <v>1</v>
      </c>
      <c r="BF469" s="237" t="str">
        <f>VLOOKUP(BE469,'Códigos 2'!$A$1:$B$12,2,FALSE)</f>
        <v xml:space="preserve"> Carpeta Asfáltica (CA)</v>
      </c>
      <c r="BG469" s="238">
        <v>2</v>
      </c>
      <c r="BH469" s="239">
        <v>6</v>
      </c>
      <c r="BI469" s="231">
        <v>0</v>
      </c>
      <c r="BJ469" s="231" t="str">
        <f t="shared" si="229"/>
        <v>No existe</v>
      </c>
      <c r="BK469" s="240">
        <v>0</v>
      </c>
      <c r="BL469" s="231">
        <v>70</v>
      </c>
      <c r="BM469" s="231"/>
      <c r="BN469" s="231">
        <v>5</v>
      </c>
      <c r="BO469" s="237" t="str">
        <f t="shared" si="230"/>
        <v>Alineamiento recto o con curvas tan suaves que no exigen una reducción significativa en la velocidad promedio normal de recorrido.</v>
      </c>
      <c r="BP469" s="231">
        <v>4</v>
      </c>
      <c r="BQ469" s="237" t="str">
        <f t="shared" si="231"/>
        <v>Pendientes generalmente menores del 3% pero con algunas cuestas de corta longitud de hasta el 5%.</v>
      </c>
      <c r="BR469" s="231">
        <v>5</v>
      </c>
      <c r="BS469" s="231">
        <v>0</v>
      </c>
      <c r="BT469" s="237" t="b">
        <f t="shared" si="239"/>
        <v>0</v>
      </c>
      <c r="BU469" s="231">
        <v>5</v>
      </c>
      <c r="BV469" s="237" t="str">
        <f t="shared" si="232"/>
        <v xml:space="preserve">Las señales son completamente adecuadas en número y ubicación, </v>
      </c>
      <c r="BW469" s="231">
        <v>5</v>
      </c>
      <c r="BX469" s="237" t="str">
        <f t="shared" si="233"/>
        <v>Todas las alcantarillas y cunetas están bastante limpias y funcionan debidamente.</v>
      </c>
      <c r="BY469" s="231">
        <v>4</v>
      </c>
      <c r="BZ469" s="237" t="str">
        <f t="shared" si="234"/>
        <v>Superficie generalmente lisa, pero con unas pequeñas corrugaciones u otras irregularidades aisladas, o con baches pequeños superficiales.</v>
      </c>
      <c r="CA469" s="231">
        <v>5</v>
      </c>
      <c r="CB469" s="237" t="str">
        <f t="shared" si="235"/>
        <v>No existen evidencias de fallas en la estructura del pavimento, con la posible excepción de algunas en la superficie de ruedo.</v>
      </c>
      <c r="CC469" s="231">
        <f t="shared" si="236"/>
        <v>0</v>
      </c>
      <c r="CD469" s="229" t="s">
        <v>675</v>
      </c>
      <c r="CE469" s="229" t="s">
        <v>277</v>
      </c>
      <c r="CF469" s="270" t="s">
        <v>676</v>
      </c>
    </row>
    <row r="470" spans="1:84" ht="69.95" customHeight="1" thickBot="1" x14ac:dyDescent="0.2">
      <c r="A470" s="217"/>
      <c r="B470" s="269">
        <v>21091</v>
      </c>
      <c r="C470" s="231">
        <v>4</v>
      </c>
      <c r="D470" s="231">
        <v>2</v>
      </c>
      <c r="E470" s="232" t="s">
        <v>126</v>
      </c>
      <c r="F470" s="231">
        <v>11</v>
      </c>
      <c r="G470" s="231">
        <v>753</v>
      </c>
      <c r="H470" s="230" t="str">
        <f>IF(G470&lt;100,"Primaria",IF(AND(RVN_0524!G1084&gt;39,RVN_0524!G1084&lt;300),"Secundaria",IF(AND(RVN_0524!G1084&gt;299),"Terciaria")))</f>
        <v>Terciaria</v>
      </c>
      <c r="I470" s="230">
        <v>3</v>
      </c>
      <c r="J470" s="229" t="str">
        <f t="shared" si="218"/>
        <v>Conectores de Integración Territorial</v>
      </c>
      <c r="K470" s="260">
        <f t="shared" si="219"/>
        <v>10.99</v>
      </c>
      <c r="L470" s="234">
        <f>K470</f>
        <v>10.99</v>
      </c>
      <c r="M470" s="233"/>
      <c r="N470" s="233"/>
      <c r="O470" s="233"/>
      <c r="P470" s="260">
        <f t="shared" si="220"/>
        <v>0</v>
      </c>
      <c r="Q470" s="233"/>
      <c r="R470" s="233"/>
      <c r="S470" s="233"/>
      <c r="T470" s="260">
        <f t="shared" si="221"/>
        <v>0</v>
      </c>
      <c r="U470" s="233"/>
      <c r="V470" s="233"/>
      <c r="W470" s="233"/>
      <c r="X470" s="233">
        <f t="shared" si="222"/>
        <v>0</v>
      </c>
      <c r="Y470" s="233"/>
      <c r="Z470" s="233"/>
      <c r="AA470" s="233"/>
      <c r="AB470" s="233">
        <f t="shared" si="223"/>
        <v>0</v>
      </c>
      <c r="AC470" s="233">
        <f t="shared" si="224"/>
        <v>0</v>
      </c>
      <c r="AD470" s="233"/>
      <c r="AE470" s="233">
        <v>10.99</v>
      </c>
      <c r="AF470" s="233"/>
      <c r="AG470" s="233">
        <f t="shared" si="240"/>
        <v>10.99</v>
      </c>
      <c r="AH470" s="233"/>
      <c r="AI470" s="233"/>
      <c r="AJ470" s="233"/>
      <c r="AK470" s="233">
        <f t="shared" si="241"/>
        <v>0</v>
      </c>
      <c r="AL470" s="233"/>
      <c r="AM470" s="233"/>
      <c r="AN470" s="233"/>
      <c r="AO470" s="233">
        <f t="shared" si="225"/>
        <v>0</v>
      </c>
      <c r="AP470" s="233"/>
      <c r="AQ470" s="233"/>
      <c r="AR470" s="233"/>
      <c r="AS470" s="339">
        <f t="shared" si="226"/>
        <v>0</v>
      </c>
      <c r="AT470" s="233"/>
      <c r="AU470" s="233"/>
      <c r="AV470" s="233"/>
      <c r="AW470" s="260">
        <f t="shared" si="227"/>
        <v>0</v>
      </c>
      <c r="AX470" s="235" t="s">
        <v>3197</v>
      </c>
      <c r="AY470" s="244" t="s">
        <v>1945</v>
      </c>
      <c r="AZ470" s="244" t="s">
        <v>851</v>
      </c>
      <c r="BA470" s="229" t="s">
        <v>2241</v>
      </c>
      <c r="BB470" s="231">
        <v>0</v>
      </c>
      <c r="BC470" s="231">
        <v>3</v>
      </c>
      <c r="BD470" s="237" t="str">
        <f t="shared" si="228"/>
        <v>Muy Ondulado (Pendientes naturales del terreno entre 15 y 25%)</v>
      </c>
      <c r="BE470" s="231">
        <v>7</v>
      </c>
      <c r="BF470" s="237" t="str">
        <f>VLOOKUP(BE470,'Códigos 2'!$A$1:$B$12,2,FALSE)</f>
        <v xml:space="preserve">Sello asfáltico con emulsión de rompimiento lento (SA) </v>
      </c>
      <c r="BG470" s="238">
        <v>2</v>
      </c>
      <c r="BH470" s="239">
        <v>5.8</v>
      </c>
      <c r="BI470" s="231">
        <v>0</v>
      </c>
      <c r="BJ470" s="231" t="str">
        <f t="shared" si="229"/>
        <v>No existe</v>
      </c>
      <c r="BK470" s="240">
        <v>0</v>
      </c>
      <c r="BL470" s="231">
        <v>25</v>
      </c>
      <c r="BM470" s="231">
        <v>335</v>
      </c>
      <c r="BN470" s="231">
        <v>4</v>
      </c>
      <c r="BO470" s="237" t="str">
        <f t="shared" si="230"/>
        <v>Alineamiento con algunas curvas que exigen una reducción significativa en la velocidad promedio de circulación.</v>
      </c>
      <c r="BP470" s="231">
        <v>2</v>
      </c>
      <c r="BQ470" s="237" t="str">
        <f t="shared" si="231"/>
        <v>Pendientes sostenidas entre 5 y 8% sobre una buena parte del tramo, condición que afecta en forma marcada la velocidad de recorrido y, cuando hay bastante tránsito, provoca frecuentes colas de vehículos detrás de los vehículos pesados.</v>
      </c>
      <c r="BR470" s="231">
        <v>1</v>
      </c>
      <c r="BS470" s="231">
        <v>0</v>
      </c>
      <c r="BT470" s="237" t="b">
        <f t="shared" si="239"/>
        <v>0</v>
      </c>
      <c r="BU470" s="231">
        <v>2</v>
      </c>
      <c r="BV470" s="237" t="str">
        <f t="shared" si="232"/>
        <v>Existen muy pocas señales</v>
      </c>
      <c r="BW470" s="231">
        <v>4</v>
      </c>
      <c r="BX470" s="237" t="str">
        <f t="shared" si="233"/>
        <v>La mayoría de las alcantarillas y cunetas aparentemente funcionan bien, pero existen indicaciones en algunos sitios de que el agua se estanca.</v>
      </c>
      <c r="BY470" s="231">
        <v>3</v>
      </c>
      <c r="BZ470" s="237" t="str">
        <f t="shared" si="234"/>
        <v>Superficie con frecuentes baches o irregularidades .</v>
      </c>
      <c r="CA470" s="231">
        <v>4</v>
      </c>
      <c r="CB470" s="237" t="str">
        <f t="shared" si="235"/>
        <v>Existen huellas o corrugaciones que se derivan por debajo de la superficie de ruedo, pero que son aisladas y de poca extensión.</v>
      </c>
      <c r="CC470" s="231">
        <f t="shared" si="236"/>
        <v>1.34380225</v>
      </c>
      <c r="CD470" s="229"/>
      <c r="CE470" s="229"/>
      <c r="CF470" s="270" t="s">
        <v>3198</v>
      </c>
    </row>
    <row r="471" spans="1:84" ht="69.95" customHeight="1" thickBot="1" x14ac:dyDescent="0.2">
      <c r="A471" s="217"/>
      <c r="B471" s="269">
        <v>21092</v>
      </c>
      <c r="C471" s="231">
        <v>4</v>
      </c>
      <c r="D471" s="231">
        <v>2</v>
      </c>
      <c r="E471" s="232" t="s">
        <v>126</v>
      </c>
      <c r="F471" s="231">
        <v>11</v>
      </c>
      <c r="G471" s="231">
        <v>753</v>
      </c>
      <c r="H471" s="230" t="str">
        <f>IF(G471&lt;100,"Primaria",IF(AND(RVN_0524!G1085&gt;39,RVN_0524!G1085&lt;300),"Secundaria",IF(AND(RVN_0524!G1085&gt;299),"Terciaria")))</f>
        <v>Terciaria</v>
      </c>
      <c r="I471" s="230">
        <v>4</v>
      </c>
      <c r="J471" s="229" t="str">
        <f t="shared" si="218"/>
        <v>Red Básica de Accesso</v>
      </c>
      <c r="K471" s="260">
        <f t="shared" si="219"/>
        <v>6.79</v>
      </c>
      <c r="L471" s="234">
        <f>L470+K471</f>
        <v>17.78</v>
      </c>
      <c r="M471" s="233"/>
      <c r="N471" s="233"/>
      <c r="O471" s="233"/>
      <c r="P471" s="260">
        <f t="shared" si="220"/>
        <v>0</v>
      </c>
      <c r="Q471" s="233"/>
      <c r="R471" s="233"/>
      <c r="S471" s="233"/>
      <c r="T471" s="260">
        <f t="shared" si="221"/>
        <v>0</v>
      </c>
      <c r="U471" s="233"/>
      <c r="V471" s="233"/>
      <c r="W471" s="233"/>
      <c r="X471" s="233">
        <f t="shared" si="222"/>
        <v>0</v>
      </c>
      <c r="Y471" s="233"/>
      <c r="Z471" s="233"/>
      <c r="AA471" s="233"/>
      <c r="AB471" s="233">
        <f t="shared" si="223"/>
        <v>0</v>
      </c>
      <c r="AC471" s="233">
        <f t="shared" si="224"/>
        <v>0</v>
      </c>
      <c r="AD471" s="233"/>
      <c r="AE471" s="233">
        <v>6.79</v>
      </c>
      <c r="AF471" s="233"/>
      <c r="AG471" s="233">
        <f t="shared" si="240"/>
        <v>6.79</v>
      </c>
      <c r="AH471" s="233"/>
      <c r="AI471" s="233"/>
      <c r="AJ471" s="233"/>
      <c r="AK471" s="233">
        <f t="shared" si="241"/>
        <v>0</v>
      </c>
      <c r="AL471" s="233"/>
      <c r="AM471" s="233"/>
      <c r="AN471" s="233"/>
      <c r="AO471" s="233">
        <f t="shared" si="225"/>
        <v>0</v>
      </c>
      <c r="AP471" s="233"/>
      <c r="AQ471" s="233"/>
      <c r="AR471" s="233"/>
      <c r="AS471" s="339">
        <f t="shared" si="226"/>
        <v>0</v>
      </c>
      <c r="AT471" s="233"/>
      <c r="AU471" s="233"/>
      <c r="AV471" s="233"/>
      <c r="AW471" s="260">
        <f t="shared" si="227"/>
        <v>0</v>
      </c>
      <c r="AX471" s="235" t="s">
        <v>3199</v>
      </c>
      <c r="AY471" s="244" t="s">
        <v>250</v>
      </c>
      <c r="AZ471" s="244" t="s">
        <v>851</v>
      </c>
      <c r="BA471" s="229" t="s">
        <v>3200</v>
      </c>
      <c r="BB471" s="231">
        <v>0</v>
      </c>
      <c r="BC471" s="231">
        <v>3</v>
      </c>
      <c r="BD471" s="237" t="str">
        <f t="shared" si="228"/>
        <v>Muy Ondulado (Pendientes naturales del terreno entre 15 y 25%)</v>
      </c>
      <c r="BE471" s="231">
        <v>4</v>
      </c>
      <c r="BF471" s="237" t="str">
        <f>VLOOKUP(BE471,'Códigos 2'!$A$1:$B$12,2,FALSE)</f>
        <v>Lastre o grava</v>
      </c>
      <c r="BG471" s="238">
        <v>1</v>
      </c>
      <c r="BH471" s="239">
        <v>4.7</v>
      </c>
      <c r="BI471" s="231">
        <v>0</v>
      </c>
      <c r="BJ471" s="231" t="str">
        <f t="shared" si="229"/>
        <v>No existe</v>
      </c>
      <c r="BK471" s="240">
        <v>0</v>
      </c>
      <c r="BL471" s="231">
        <v>25</v>
      </c>
      <c r="BM471" s="231">
        <v>117</v>
      </c>
      <c r="BN471" s="231">
        <v>3</v>
      </c>
      <c r="BO471" s="237" t="str">
        <f t="shared" si="230"/>
        <v>Alineamiento algo sinuoso, pero con curvas cerradas que son aparentes y consistentes con las gradientes y las demás características del camino y del terreno que se atraviesa.</v>
      </c>
      <c r="BP471" s="231">
        <v>1</v>
      </c>
      <c r="BQ471" s="237" t="str">
        <f t="shared" si="231"/>
        <v xml:space="preserve">Pendientes sostenidas en exceso del 7% en casi todo el tramo. </v>
      </c>
      <c r="BR471" s="231">
        <v>1</v>
      </c>
      <c r="BS471" s="231">
        <v>0</v>
      </c>
      <c r="BT471" s="237" t="b">
        <f t="shared" si="239"/>
        <v>0</v>
      </c>
      <c r="BU471" s="231">
        <v>1</v>
      </c>
      <c r="BV471" s="237" t="str">
        <f t="shared" si="232"/>
        <v>No existen señales o son tan inadecuadas, que no proveen información útil al conductor.</v>
      </c>
      <c r="BW471" s="231">
        <v>4</v>
      </c>
      <c r="BX471" s="237" t="str">
        <f t="shared" si="233"/>
        <v>La mayoría de las alcantarillas y cunetas aparentemente funcionan bien, pero existen indicaciones en algunos sitios de que el agua se estanca.</v>
      </c>
      <c r="BY471" s="231">
        <v>3</v>
      </c>
      <c r="BZ471" s="237" t="str">
        <f t="shared" si="234"/>
        <v>Superficie con frecuentes baches o irregularidades .</v>
      </c>
      <c r="CA471" s="231">
        <v>4</v>
      </c>
      <c r="CB471" s="237" t="str">
        <f t="shared" si="235"/>
        <v>Existen huellas o corrugaciones que se derivan por debajo de la superficie de ruedo, pero que son aisladas y de poca extensión.</v>
      </c>
      <c r="CC471" s="231">
        <f t="shared" si="236"/>
        <v>0.28996694999999995</v>
      </c>
      <c r="CD471" s="229"/>
      <c r="CE471" s="229"/>
      <c r="CF471" s="270" t="s">
        <v>3201</v>
      </c>
    </row>
    <row r="472" spans="1:84" ht="69.95" customHeight="1" thickBot="1" x14ac:dyDescent="0.2">
      <c r="A472" s="217"/>
      <c r="B472" s="269">
        <v>21101</v>
      </c>
      <c r="C472" s="231">
        <v>4</v>
      </c>
      <c r="D472" s="231">
        <v>2</v>
      </c>
      <c r="E472" s="232" t="s">
        <v>126</v>
      </c>
      <c r="F472" s="231">
        <v>9</v>
      </c>
      <c r="G472" s="231">
        <v>747</v>
      </c>
      <c r="H472" s="230" t="str">
        <f>IF(G472&lt;100,"Primaria",IF(AND(RVN_0524!G1070&gt;39,RVN_0524!G1070&lt;300),"Secundaria",IF(AND(RVN_0524!G1070&gt;299),"Terciaria")))</f>
        <v>Terciaria</v>
      </c>
      <c r="I472" s="230">
        <v>4</v>
      </c>
      <c r="J472" s="229" t="str">
        <f t="shared" si="218"/>
        <v>Red Básica de Accesso</v>
      </c>
      <c r="K472" s="260">
        <f t="shared" si="219"/>
        <v>2.8</v>
      </c>
      <c r="L472" s="234">
        <f>K472</f>
        <v>2.8</v>
      </c>
      <c r="M472" s="233"/>
      <c r="N472" s="233"/>
      <c r="O472" s="233"/>
      <c r="P472" s="260">
        <f t="shared" si="220"/>
        <v>0</v>
      </c>
      <c r="Q472" s="233"/>
      <c r="R472" s="233"/>
      <c r="S472" s="233"/>
      <c r="T472" s="260">
        <f t="shared" si="221"/>
        <v>0</v>
      </c>
      <c r="U472" s="233">
        <v>0.19</v>
      </c>
      <c r="V472" s="233"/>
      <c r="W472" s="233"/>
      <c r="X472" s="233">
        <f t="shared" si="222"/>
        <v>0.19</v>
      </c>
      <c r="Y472" s="233"/>
      <c r="Z472" s="233"/>
      <c r="AA472" s="233">
        <v>1.81</v>
      </c>
      <c r="AB472" s="233">
        <f t="shared" si="223"/>
        <v>1.81</v>
      </c>
      <c r="AC472" s="233">
        <f t="shared" si="224"/>
        <v>2</v>
      </c>
      <c r="AD472" s="233"/>
      <c r="AE472" s="233"/>
      <c r="AF472" s="233">
        <v>0.8</v>
      </c>
      <c r="AG472" s="233">
        <f t="shared" si="240"/>
        <v>0.8</v>
      </c>
      <c r="AH472" s="233"/>
      <c r="AI472" s="233"/>
      <c r="AJ472" s="233"/>
      <c r="AK472" s="233">
        <f t="shared" si="241"/>
        <v>0</v>
      </c>
      <c r="AL472" s="233"/>
      <c r="AM472" s="233"/>
      <c r="AN472" s="233"/>
      <c r="AO472" s="233">
        <f t="shared" si="225"/>
        <v>0</v>
      </c>
      <c r="AP472" s="233"/>
      <c r="AQ472" s="233"/>
      <c r="AR472" s="233"/>
      <c r="AS472" s="339">
        <f t="shared" si="226"/>
        <v>0</v>
      </c>
      <c r="AT472" s="233"/>
      <c r="AU472" s="233"/>
      <c r="AV472" s="233"/>
      <c r="AW472" s="260">
        <f t="shared" si="227"/>
        <v>0</v>
      </c>
      <c r="AX472" s="235" t="s">
        <v>3158</v>
      </c>
      <c r="AY472" s="236" t="s">
        <v>2783</v>
      </c>
      <c r="AZ472" s="236" t="s">
        <v>586</v>
      </c>
      <c r="BA472" s="252" t="s">
        <v>3159</v>
      </c>
      <c r="BB472" s="231">
        <v>0</v>
      </c>
      <c r="BC472" s="231">
        <v>2</v>
      </c>
      <c r="BD472" s="237" t="str">
        <f t="shared" si="228"/>
        <v>Algo Ondulado (Pendientes naturales del terreno entre 6 y 14%)</v>
      </c>
      <c r="BE472" s="231">
        <v>3</v>
      </c>
      <c r="BF472" s="237" t="str">
        <f>VLOOKUP(BE472,'Códigos 2'!$A$1:$B$12,2,FALSE)</f>
        <v xml:space="preserve">Tratamiento superficial simple (TSS) </v>
      </c>
      <c r="BG472" s="238">
        <v>2</v>
      </c>
      <c r="BH472" s="239">
        <v>6.2</v>
      </c>
      <c r="BI472" s="231">
        <v>0</v>
      </c>
      <c r="BJ472" s="231" t="str">
        <f t="shared" si="229"/>
        <v>No existe</v>
      </c>
      <c r="BK472" s="240">
        <v>0</v>
      </c>
      <c r="BL472" s="231">
        <v>20</v>
      </c>
      <c r="BM472" s="231">
        <v>261</v>
      </c>
      <c r="BN472" s="231">
        <v>3</v>
      </c>
      <c r="BO472" s="237" t="str">
        <f t="shared" si="230"/>
        <v>Alineamiento algo sinuoso, pero con curvas cerradas que son aparentes y consistentes con las gradientes y las demás características del camino y del terreno que se atraviesa.</v>
      </c>
      <c r="BP472" s="231">
        <v>3</v>
      </c>
      <c r="BQ472" s="237" t="str">
        <f t="shared" si="231"/>
        <v>Pendientes generalmente entre 3 y 6%, pero con una rasante ondulada y, consecuentemente, con tramos cortos de subida fuerte.</v>
      </c>
      <c r="BR472" s="231">
        <v>1</v>
      </c>
      <c r="BS472" s="231">
        <v>0</v>
      </c>
      <c r="BT472" s="237" t="b">
        <f t="shared" si="239"/>
        <v>0</v>
      </c>
      <c r="BU472" s="231">
        <v>2</v>
      </c>
      <c r="BV472" s="237" t="str">
        <f t="shared" si="232"/>
        <v>Existen muy pocas señales</v>
      </c>
      <c r="BW472" s="231">
        <v>3</v>
      </c>
      <c r="BX472" s="237" t="str">
        <f t="shared" si="233"/>
        <v>Parece que algunas alcantarillas o cunetas no tienen capacidad hidráulica suficiente, por la erosión o socavación aparente.</v>
      </c>
      <c r="BY472" s="231">
        <v>2</v>
      </c>
      <c r="BZ472" s="237" t="str">
        <f t="shared" si="234"/>
        <v>Superficie muy irregular o con baches extensos y frecuentes (o material suelto, en caso de superficies no pavimentadas).</v>
      </c>
      <c r="CA472" s="231">
        <v>4</v>
      </c>
      <c r="CB472" s="237" t="str">
        <f t="shared" si="235"/>
        <v>Existen huellas o corrugaciones que se derivan por debajo de la superficie de ruedo, pero que son aisladas y de poca extensión.</v>
      </c>
      <c r="CC472" s="231">
        <f t="shared" si="236"/>
        <v>0.26674199999999998</v>
      </c>
      <c r="CD472" s="229"/>
      <c r="CE472" s="229"/>
      <c r="CF472" s="270" t="s">
        <v>3160</v>
      </c>
    </row>
    <row r="473" spans="1:84" ht="69.95" customHeight="1" thickBot="1" x14ac:dyDescent="0.2">
      <c r="A473" s="217"/>
      <c r="B473" s="269">
        <v>21102</v>
      </c>
      <c r="C473" s="231">
        <v>4</v>
      </c>
      <c r="D473" s="231">
        <v>2</v>
      </c>
      <c r="E473" s="232" t="s">
        <v>126</v>
      </c>
      <c r="F473" s="231">
        <v>9</v>
      </c>
      <c r="G473" s="231">
        <v>747</v>
      </c>
      <c r="H473" s="230" t="str">
        <f>IF(G473&lt;100,"Primaria",IF(AND(RVN_0524!G1071&gt;39,RVN_0524!G1071&lt;300),"Secundaria",IF(AND(RVN_0524!G1071&gt;299),"Terciaria")))</f>
        <v>Terciaria</v>
      </c>
      <c r="I473" s="230">
        <v>4</v>
      </c>
      <c r="J473" s="229" t="str">
        <f t="shared" si="218"/>
        <v>Red Básica de Accesso</v>
      </c>
      <c r="K473" s="260">
        <f t="shared" si="219"/>
        <v>4.99</v>
      </c>
      <c r="L473" s="234">
        <f>L472+K473</f>
        <v>7.79</v>
      </c>
      <c r="M473" s="233"/>
      <c r="N473" s="233"/>
      <c r="O473" s="233"/>
      <c r="P473" s="260">
        <f t="shared" si="220"/>
        <v>0</v>
      </c>
      <c r="Q473" s="233"/>
      <c r="R473" s="233"/>
      <c r="S473" s="233"/>
      <c r="T473" s="260">
        <f t="shared" si="221"/>
        <v>0</v>
      </c>
      <c r="U473" s="233"/>
      <c r="V473" s="233"/>
      <c r="W473" s="233"/>
      <c r="X473" s="233">
        <f t="shared" si="222"/>
        <v>0</v>
      </c>
      <c r="Y473" s="233"/>
      <c r="Z473" s="233"/>
      <c r="AA473" s="233"/>
      <c r="AB473" s="233">
        <f t="shared" si="223"/>
        <v>0</v>
      </c>
      <c r="AC473" s="233">
        <f t="shared" si="224"/>
        <v>0</v>
      </c>
      <c r="AD473" s="233"/>
      <c r="AE473" s="233">
        <v>0.875</v>
      </c>
      <c r="AF473" s="233">
        <v>4.1150000000000002</v>
      </c>
      <c r="AG473" s="233">
        <f t="shared" si="240"/>
        <v>4.99</v>
      </c>
      <c r="AH473" s="233"/>
      <c r="AI473" s="233"/>
      <c r="AJ473" s="233"/>
      <c r="AK473" s="233">
        <f t="shared" si="241"/>
        <v>0</v>
      </c>
      <c r="AL473" s="233"/>
      <c r="AM473" s="233"/>
      <c r="AN473" s="233"/>
      <c r="AO473" s="233">
        <f t="shared" si="225"/>
        <v>0</v>
      </c>
      <c r="AP473" s="233"/>
      <c r="AQ473" s="233"/>
      <c r="AR473" s="233"/>
      <c r="AS473" s="339">
        <f t="shared" si="226"/>
        <v>0</v>
      </c>
      <c r="AT473" s="233"/>
      <c r="AU473" s="233"/>
      <c r="AV473" s="233"/>
      <c r="AW473" s="260">
        <f t="shared" si="227"/>
        <v>0</v>
      </c>
      <c r="AX473" s="235" t="s">
        <v>3161</v>
      </c>
      <c r="AY473" s="236" t="s">
        <v>2783</v>
      </c>
      <c r="AZ473" s="236" t="s">
        <v>586</v>
      </c>
      <c r="BA473" s="229" t="s">
        <v>3162</v>
      </c>
      <c r="BB473" s="231">
        <v>3</v>
      </c>
      <c r="BC473" s="231">
        <v>1</v>
      </c>
      <c r="BD473" s="237" t="str">
        <f t="shared" si="228"/>
        <v>Llano (Pendientes naturales del terreno entre 0 y 5%)</v>
      </c>
      <c r="BE473" s="231">
        <v>4</v>
      </c>
      <c r="BF473" s="237" t="str">
        <f>VLOOKUP(BE473,'Códigos 2'!$A$1:$B$12,2,FALSE)</f>
        <v>Lastre o grava</v>
      </c>
      <c r="BG473" s="238">
        <v>1</v>
      </c>
      <c r="BH473" s="239">
        <v>4.3</v>
      </c>
      <c r="BI473" s="231">
        <v>0</v>
      </c>
      <c r="BJ473" s="231" t="str">
        <f t="shared" si="229"/>
        <v>No existe</v>
      </c>
      <c r="BK473" s="240">
        <v>0</v>
      </c>
      <c r="BL473" s="231">
        <v>20</v>
      </c>
      <c r="BM473" s="231">
        <v>22</v>
      </c>
      <c r="BN473" s="231">
        <v>4</v>
      </c>
      <c r="BO473" s="237" t="str">
        <f t="shared" si="230"/>
        <v>Alineamiento con algunas curvas que exigen una reducción significativa en la velocidad promedio de circulación.</v>
      </c>
      <c r="BP473" s="231">
        <v>5</v>
      </c>
      <c r="BQ473" s="237" t="str">
        <f t="shared" si="231"/>
        <v>Pendientes menores del 3% en todo el tramo.</v>
      </c>
      <c r="BR473" s="231">
        <v>3</v>
      </c>
      <c r="BS473" s="231">
        <v>0</v>
      </c>
      <c r="BT473" s="237" t="b">
        <f t="shared" si="239"/>
        <v>0</v>
      </c>
      <c r="BU473" s="231">
        <v>1</v>
      </c>
      <c r="BV473" s="237" t="str">
        <f t="shared" si="232"/>
        <v>No existen señales o son tan inadecuadas, que no proveen información útil al conductor.</v>
      </c>
      <c r="BW473" s="231">
        <v>2</v>
      </c>
      <c r="BX473" s="237" t="str">
        <f t="shared" si="233"/>
        <v>Parece que la mayoría de las alcantarillas y cunetas son inadecuadas; o hay vados en varios sitios en vez de estructuras de drenaje.</v>
      </c>
      <c r="BY473" s="231">
        <v>2</v>
      </c>
      <c r="BZ473" s="237" t="str">
        <f t="shared" si="234"/>
        <v>Superficie muy irregular o con baches extensos y frecuentes (o material suelto, en caso de superficies no pavimentadas).</v>
      </c>
      <c r="CA473" s="231">
        <v>3</v>
      </c>
      <c r="CB473" s="237" t="str">
        <f t="shared" si="235"/>
        <v>Existen deformaciones u otras fallas de consideración sobre una buena parte de la subsección y, aunque no son extensas todavía, parece que siguen extendiéndose.</v>
      </c>
      <c r="CC473" s="231">
        <f t="shared" si="236"/>
        <v>4.00697E-2</v>
      </c>
      <c r="CD473" s="229"/>
      <c r="CE473" s="229"/>
      <c r="CF473" s="270" t="s">
        <v>3163</v>
      </c>
    </row>
    <row r="474" spans="1:84" ht="69.95" customHeight="1" thickBot="1" x14ac:dyDescent="0.2">
      <c r="A474" s="217"/>
      <c r="B474" s="269">
        <v>21111</v>
      </c>
      <c r="C474" s="231">
        <v>7</v>
      </c>
      <c r="D474" s="231">
        <v>2</v>
      </c>
      <c r="E474" s="232" t="s">
        <v>135</v>
      </c>
      <c r="F474" s="231"/>
      <c r="G474" s="231">
        <v>733</v>
      </c>
      <c r="H474" s="230" t="str">
        <f>IF(G474&lt;100,"Primaria",IF(AND(G474&gt;39,G474&lt;300),"Secundaria",IF(AND(G474&gt;299),"Terciaria")))</f>
        <v>Terciaria</v>
      </c>
      <c r="I474" s="230">
        <v>3</v>
      </c>
      <c r="J474" s="229" t="str">
        <f t="shared" si="218"/>
        <v>Conectores de Integración Territorial</v>
      </c>
      <c r="K474" s="260">
        <f t="shared" si="219"/>
        <v>3.54</v>
      </c>
      <c r="L474" s="234">
        <f>L473+K474</f>
        <v>11.33</v>
      </c>
      <c r="M474" s="233"/>
      <c r="N474" s="233"/>
      <c r="O474" s="233"/>
      <c r="P474" s="260">
        <f t="shared" si="220"/>
        <v>0</v>
      </c>
      <c r="Q474" s="233"/>
      <c r="R474" s="233"/>
      <c r="S474" s="233"/>
      <c r="T474" s="260">
        <f t="shared" si="221"/>
        <v>0</v>
      </c>
      <c r="U474" s="233"/>
      <c r="V474" s="233"/>
      <c r="W474" s="233"/>
      <c r="X474" s="233">
        <f t="shared" si="222"/>
        <v>0</v>
      </c>
      <c r="Y474" s="233"/>
      <c r="Z474" s="233"/>
      <c r="AA474" s="233"/>
      <c r="AB474" s="233">
        <f t="shared" si="223"/>
        <v>0</v>
      </c>
      <c r="AC474" s="233">
        <f t="shared" si="224"/>
        <v>0</v>
      </c>
      <c r="AD474" s="233"/>
      <c r="AE474" s="233">
        <v>3.54</v>
      </c>
      <c r="AF474" s="233"/>
      <c r="AG474" s="233">
        <f t="shared" si="240"/>
        <v>3.54</v>
      </c>
      <c r="AH474" s="233"/>
      <c r="AI474" s="233"/>
      <c r="AJ474" s="233"/>
      <c r="AK474" s="233">
        <f t="shared" si="241"/>
        <v>0</v>
      </c>
      <c r="AL474" s="233"/>
      <c r="AM474" s="233"/>
      <c r="AN474" s="233"/>
      <c r="AO474" s="233">
        <f t="shared" si="225"/>
        <v>0</v>
      </c>
      <c r="AP474" s="233"/>
      <c r="AQ474" s="233"/>
      <c r="AR474" s="233"/>
      <c r="AS474" s="339">
        <f t="shared" si="226"/>
        <v>0</v>
      </c>
      <c r="AT474" s="233"/>
      <c r="AU474" s="233"/>
      <c r="AV474" s="233"/>
      <c r="AW474" s="260">
        <f t="shared" si="227"/>
        <v>0</v>
      </c>
      <c r="AX474" s="235" t="s">
        <v>3060</v>
      </c>
      <c r="AY474" s="236" t="s">
        <v>3059</v>
      </c>
      <c r="AZ474" s="236" t="s">
        <v>480</v>
      </c>
      <c r="BA474" s="229" t="s">
        <v>2927</v>
      </c>
      <c r="BB474" s="231">
        <v>0</v>
      </c>
      <c r="BC474" s="231">
        <v>3</v>
      </c>
      <c r="BD474" s="237" t="str">
        <f t="shared" si="228"/>
        <v>Muy Ondulado (Pendientes naturales del terreno entre 15 y 25%)</v>
      </c>
      <c r="BE474" s="231">
        <v>4</v>
      </c>
      <c r="BF474" s="237" t="str">
        <f>VLOOKUP(BE474,'Códigos 2'!$A$1:$B$12,2,FALSE)</f>
        <v>Lastre o grava</v>
      </c>
      <c r="BG474" s="238">
        <v>1</v>
      </c>
      <c r="BH474" s="239">
        <v>4</v>
      </c>
      <c r="BI474" s="231">
        <v>0</v>
      </c>
      <c r="BJ474" s="231" t="str">
        <f t="shared" si="229"/>
        <v>No existe</v>
      </c>
      <c r="BK474" s="240">
        <v>0</v>
      </c>
      <c r="BL474" s="231">
        <v>30</v>
      </c>
      <c r="BM474" s="231">
        <v>38</v>
      </c>
      <c r="BN474" s="231">
        <v>3</v>
      </c>
      <c r="BO474" s="237" t="str">
        <f t="shared" si="230"/>
        <v>Alineamiento algo sinuoso, pero con curvas cerradas que son aparentes y consistentes con las gradientes y las demás características del camino y del terreno que se atraviesa.</v>
      </c>
      <c r="BP474" s="231">
        <v>2</v>
      </c>
      <c r="BQ474" s="237" t="str">
        <f t="shared" si="231"/>
        <v>Pendientes sostenidas entre 5 y 8% sobre una buena parte del tramo, condición que afecta en forma marcada la velocidad de recorrido y, cuando hay bastante tránsito, provoca frecuentes colas de vehículos detrás de los vehículos pesados.</v>
      </c>
      <c r="BR474" s="231">
        <v>1</v>
      </c>
      <c r="BS474" s="231">
        <v>0</v>
      </c>
      <c r="BT474" s="237" t="b">
        <f t="shared" si="239"/>
        <v>0</v>
      </c>
      <c r="BU474" s="231">
        <v>1</v>
      </c>
      <c r="BV474" s="237" t="str">
        <f t="shared" si="232"/>
        <v>No existen señales o son tan inadecuadas, que no proveen información útil al conductor.</v>
      </c>
      <c r="BW474" s="231">
        <v>4</v>
      </c>
      <c r="BX474" s="237" t="str">
        <f t="shared" si="233"/>
        <v>La mayoría de las alcantarillas y cunetas aparentemente funcionan bien, pero existen indicaciones en algunos sitios de que el agua se estanca.</v>
      </c>
      <c r="BY474" s="231">
        <v>3</v>
      </c>
      <c r="BZ474" s="237" t="str">
        <f t="shared" si="234"/>
        <v>Superficie con frecuentes baches o irregularidades .</v>
      </c>
      <c r="CA474" s="231">
        <v>4</v>
      </c>
      <c r="CB474" s="237" t="str">
        <f t="shared" si="235"/>
        <v>Existen huellas o corrugaciones que se derivan por debajo de la superficie de ruedo, pero que son aisladas y de poca extensión.</v>
      </c>
      <c r="CC474" s="231">
        <f t="shared" si="236"/>
        <v>4.9099800000000006E-2</v>
      </c>
      <c r="CD474" s="229"/>
      <c r="CE474" s="229"/>
      <c r="CF474" s="270"/>
    </row>
    <row r="475" spans="1:84" ht="69.95" customHeight="1" thickBot="1" x14ac:dyDescent="0.2">
      <c r="A475" s="217"/>
      <c r="B475" s="269">
        <v>21112</v>
      </c>
      <c r="C475" s="231">
        <v>7</v>
      </c>
      <c r="D475" s="231">
        <v>2</v>
      </c>
      <c r="E475" s="232" t="s">
        <v>135</v>
      </c>
      <c r="F475" s="231"/>
      <c r="G475" s="231">
        <v>733</v>
      </c>
      <c r="H475" s="230" t="str">
        <f>IF(G475&lt;100,"Primaria",IF(AND(G475&gt;39,G475&lt;300),"Secundaria",IF(AND(G475&gt;299),"Terciaria")))</f>
        <v>Terciaria</v>
      </c>
      <c r="I475" s="230">
        <v>3</v>
      </c>
      <c r="J475" s="229" t="str">
        <f t="shared" si="218"/>
        <v>Conectores de Integración Territorial</v>
      </c>
      <c r="K475" s="260">
        <f t="shared" si="219"/>
        <v>16.195</v>
      </c>
      <c r="L475" s="234">
        <f>L474+K475</f>
        <v>27.524999999999999</v>
      </c>
      <c r="M475" s="233"/>
      <c r="N475" s="233"/>
      <c r="O475" s="233"/>
      <c r="P475" s="260">
        <f t="shared" si="220"/>
        <v>0</v>
      </c>
      <c r="Q475" s="233">
        <v>0.09</v>
      </c>
      <c r="R475" s="233"/>
      <c r="S475" s="233"/>
      <c r="T475" s="260">
        <f t="shared" si="221"/>
        <v>0.09</v>
      </c>
      <c r="U475" s="233"/>
      <c r="V475" s="233"/>
      <c r="W475" s="233"/>
      <c r="X475" s="233">
        <f t="shared" si="222"/>
        <v>0</v>
      </c>
      <c r="Y475" s="233"/>
      <c r="Z475" s="233"/>
      <c r="AA475" s="233"/>
      <c r="AB475" s="233">
        <f t="shared" si="223"/>
        <v>0</v>
      </c>
      <c r="AC475" s="233">
        <f t="shared" si="224"/>
        <v>0.09</v>
      </c>
      <c r="AD475" s="233"/>
      <c r="AE475" s="233">
        <v>16.105</v>
      </c>
      <c r="AF475" s="233"/>
      <c r="AG475" s="233">
        <f t="shared" si="240"/>
        <v>16.105</v>
      </c>
      <c r="AH475" s="233"/>
      <c r="AI475" s="233"/>
      <c r="AJ475" s="233"/>
      <c r="AK475" s="233">
        <f t="shared" si="241"/>
        <v>0</v>
      </c>
      <c r="AL475" s="233"/>
      <c r="AM475" s="233"/>
      <c r="AN475" s="233"/>
      <c r="AO475" s="233">
        <f t="shared" si="225"/>
        <v>0</v>
      </c>
      <c r="AP475" s="233"/>
      <c r="AQ475" s="233"/>
      <c r="AR475" s="233"/>
      <c r="AS475" s="339">
        <f t="shared" si="226"/>
        <v>0</v>
      </c>
      <c r="AT475" s="233"/>
      <c r="AU475" s="233"/>
      <c r="AV475" s="233"/>
      <c r="AW475" s="260">
        <f t="shared" si="227"/>
        <v>0</v>
      </c>
      <c r="AX475" s="235" t="s">
        <v>3061</v>
      </c>
      <c r="AY475" s="236" t="s">
        <v>3059</v>
      </c>
      <c r="AZ475" s="236" t="s">
        <v>480</v>
      </c>
      <c r="BA475" s="229" t="s">
        <v>3062</v>
      </c>
      <c r="BB475" s="231">
        <v>5</v>
      </c>
      <c r="BC475" s="231">
        <v>1</v>
      </c>
      <c r="BD475" s="237" t="str">
        <f t="shared" si="228"/>
        <v>Llano (Pendientes naturales del terreno entre 0 y 5%)</v>
      </c>
      <c r="BE475" s="231">
        <v>4</v>
      </c>
      <c r="BF475" s="237" t="str">
        <f>VLOOKUP(BE475,'Códigos 2'!$A$1:$B$12,2,FALSE)</f>
        <v>Lastre o grava</v>
      </c>
      <c r="BG475" s="238">
        <v>2</v>
      </c>
      <c r="BH475" s="239">
        <v>5.8</v>
      </c>
      <c r="BI475" s="231">
        <v>0</v>
      </c>
      <c r="BJ475" s="231" t="str">
        <f t="shared" si="229"/>
        <v>No existe</v>
      </c>
      <c r="BK475" s="240">
        <v>0</v>
      </c>
      <c r="BL475" s="231">
        <v>30</v>
      </c>
      <c r="BM475" s="231">
        <v>155</v>
      </c>
      <c r="BN475" s="231">
        <v>4</v>
      </c>
      <c r="BO475" s="237" t="str">
        <f t="shared" si="230"/>
        <v>Alineamiento con algunas curvas que exigen una reducción significativa en la velocidad promedio de circulación.</v>
      </c>
      <c r="BP475" s="231">
        <v>4</v>
      </c>
      <c r="BQ475" s="237" t="str">
        <f t="shared" si="231"/>
        <v>Pendientes generalmente menores del 3% pero con algunas cuestas de corta longitud de hasta el 5%.</v>
      </c>
      <c r="BR475" s="231">
        <v>1</v>
      </c>
      <c r="BS475" s="231">
        <v>0</v>
      </c>
      <c r="BT475" s="237" t="b">
        <f t="shared" si="239"/>
        <v>0</v>
      </c>
      <c r="BU475" s="231">
        <v>1</v>
      </c>
      <c r="BV475" s="237" t="str">
        <f t="shared" si="232"/>
        <v>No existen señales o son tan inadecuadas, que no proveen información útil al conductor.</v>
      </c>
      <c r="BW475" s="231">
        <v>4</v>
      </c>
      <c r="BX475" s="237" t="str">
        <f t="shared" si="233"/>
        <v>La mayoría de las alcantarillas y cunetas aparentemente funcionan bien, pero existen indicaciones en algunos sitios de que el agua se estanca.</v>
      </c>
      <c r="BY475" s="231">
        <v>3</v>
      </c>
      <c r="BZ475" s="237" t="str">
        <f t="shared" si="234"/>
        <v>Superficie con frecuentes baches o irregularidades .</v>
      </c>
      <c r="CA475" s="231">
        <v>4</v>
      </c>
      <c r="CB475" s="237" t="str">
        <f t="shared" si="235"/>
        <v>Existen huellas o corrugaciones que se derivan por debajo de la superficie de ruedo, pero que son aisladas y de poca extensión.</v>
      </c>
      <c r="CC475" s="231">
        <f t="shared" si="236"/>
        <v>0.91623212499999995</v>
      </c>
      <c r="CD475" s="229"/>
      <c r="CE475" s="229"/>
      <c r="CF475" s="270"/>
    </row>
    <row r="476" spans="1:84" ht="69.95" customHeight="1" thickBot="1" x14ac:dyDescent="0.2">
      <c r="A476" s="217"/>
      <c r="B476" s="269">
        <v>21120</v>
      </c>
      <c r="C476" s="231">
        <v>4</v>
      </c>
      <c r="D476" s="231">
        <v>2</v>
      </c>
      <c r="E476" s="232" t="s">
        <v>126</v>
      </c>
      <c r="F476" s="231">
        <v>10</v>
      </c>
      <c r="G476" s="231">
        <v>734</v>
      </c>
      <c r="H476" s="230" t="str">
        <f>IF(G476&lt;100,"Primaria",IF(AND(G476&gt;39,G476&lt;300),"Secundaria",IF(AND(G476&gt;299),"Terciaria")))</f>
        <v>Terciaria</v>
      </c>
      <c r="I476" s="230">
        <v>4</v>
      </c>
      <c r="J476" s="229" t="str">
        <f t="shared" si="218"/>
        <v>Red Básica de Accesso</v>
      </c>
      <c r="K476" s="260">
        <f t="shared" si="219"/>
        <v>11.649999999999999</v>
      </c>
      <c r="L476" s="234">
        <f>L475+K476</f>
        <v>39.174999999999997</v>
      </c>
      <c r="M476" s="233"/>
      <c r="N476" s="233"/>
      <c r="O476" s="233"/>
      <c r="P476" s="260">
        <f t="shared" si="220"/>
        <v>0</v>
      </c>
      <c r="Q476" s="233">
        <v>0.23499999999999999</v>
      </c>
      <c r="R476" s="233"/>
      <c r="S476" s="233"/>
      <c r="T476" s="260">
        <f t="shared" si="221"/>
        <v>0.23499999999999999</v>
      </c>
      <c r="U476" s="233"/>
      <c r="V476" s="233"/>
      <c r="W476" s="233"/>
      <c r="X476" s="233">
        <f t="shared" si="222"/>
        <v>0</v>
      </c>
      <c r="Y476" s="233"/>
      <c r="Z476" s="233"/>
      <c r="AA476" s="233"/>
      <c r="AB476" s="233">
        <f t="shared" si="223"/>
        <v>0</v>
      </c>
      <c r="AC476" s="233">
        <f t="shared" si="224"/>
        <v>0.23499999999999999</v>
      </c>
      <c r="AD476" s="368"/>
      <c r="AE476" s="368"/>
      <c r="AF476" s="233"/>
      <c r="AG476" s="233">
        <f t="shared" si="240"/>
        <v>0</v>
      </c>
      <c r="AH476" s="233"/>
      <c r="AI476" s="233"/>
      <c r="AJ476" s="233"/>
      <c r="AK476" s="233">
        <f t="shared" si="241"/>
        <v>0</v>
      </c>
      <c r="AL476" s="233"/>
      <c r="AM476" s="233"/>
      <c r="AN476" s="233"/>
      <c r="AO476" s="233">
        <f t="shared" si="225"/>
        <v>0</v>
      </c>
      <c r="AP476" s="233">
        <v>2.68</v>
      </c>
      <c r="AQ476" s="233">
        <v>8.7349999999999994</v>
      </c>
      <c r="AR476" s="233"/>
      <c r="AS476" s="339">
        <f t="shared" si="226"/>
        <v>11.414999999999999</v>
      </c>
      <c r="AT476" s="233"/>
      <c r="AU476" s="233"/>
      <c r="AV476" s="233"/>
      <c r="AW476" s="260">
        <f t="shared" si="227"/>
        <v>0</v>
      </c>
      <c r="AX476" s="235" t="s">
        <v>3067</v>
      </c>
      <c r="AY476" s="236" t="s">
        <v>1892</v>
      </c>
      <c r="AZ476" s="236" t="s">
        <v>148</v>
      </c>
      <c r="BA476" s="229" t="s">
        <v>3068</v>
      </c>
      <c r="BB476" s="231">
        <v>1</v>
      </c>
      <c r="BC476" s="231">
        <v>4</v>
      </c>
      <c r="BD476" s="237" t="str">
        <f t="shared" si="228"/>
        <v>Montañoso (Pendientes naturales del terreno mayores a 25%)</v>
      </c>
      <c r="BE476" s="231">
        <v>7</v>
      </c>
      <c r="BF476" s="237" t="str">
        <f>VLOOKUP(BE476,'Códigos 2'!$A$1:$B$12,2,FALSE)</f>
        <v xml:space="preserve">Sello asfáltico con emulsión de rompimiento lento (SA) </v>
      </c>
      <c r="BG476" s="238">
        <v>1</v>
      </c>
      <c r="BH476" s="239">
        <v>4</v>
      </c>
      <c r="BI476" s="231">
        <v>0</v>
      </c>
      <c r="BJ476" s="231" t="str">
        <f t="shared" si="229"/>
        <v>No existe</v>
      </c>
      <c r="BK476" s="240">
        <v>0</v>
      </c>
      <c r="BL476" s="231">
        <v>20</v>
      </c>
      <c r="BM476" s="231">
        <v>35</v>
      </c>
      <c r="BN476" s="231">
        <v>2</v>
      </c>
      <c r="BO476" s="237" t="str">
        <f t="shared" si="230"/>
        <v>Curvas cerradas frecuentes y, por lo general, inconsistentes con el terreno y la clase de carretera.</v>
      </c>
      <c r="BP476" s="231">
        <v>1</v>
      </c>
      <c r="BQ476" s="237" t="str">
        <f t="shared" si="231"/>
        <v xml:space="preserve">Pendientes sostenidas en exceso del 7% en casi todo el tramo. </v>
      </c>
      <c r="BR476" s="231">
        <v>1</v>
      </c>
      <c r="BS476" s="231">
        <v>0</v>
      </c>
      <c r="BT476" s="237" t="b">
        <f t="shared" si="239"/>
        <v>0</v>
      </c>
      <c r="BU476" s="231">
        <v>1</v>
      </c>
      <c r="BV476" s="237" t="str">
        <f t="shared" si="232"/>
        <v>No existen señales o son tan inadecuadas, que no proveen información útil al conductor.</v>
      </c>
      <c r="BW476" s="231">
        <v>4</v>
      </c>
      <c r="BX476" s="237" t="str">
        <f t="shared" si="233"/>
        <v>La mayoría de las alcantarillas y cunetas aparentemente funcionan bien, pero existen indicaciones en algunos sitios de que el agua se estanca.</v>
      </c>
      <c r="BY476" s="231">
        <v>3</v>
      </c>
      <c r="BZ476" s="237" t="str">
        <f t="shared" si="234"/>
        <v>Superficie con frecuentes baches o irregularidades .</v>
      </c>
      <c r="CA476" s="231">
        <v>4</v>
      </c>
      <c r="CB476" s="237" t="str">
        <f t="shared" si="235"/>
        <v>Existen huellas o corrugaciones que se derivan por debajo de la superficie de ruedo, pero que son aisladas y de poca extensión.</v>
      </c>
      <c r="CC476" s="231">
        <f t="shared" si="236"/>
        <v>0.14882874999999998</v>
      </c>
      <c r="CD476" s="229"/>
      <c r="CE476" s="229"/>
      <c r="CF476" s="270"/>
    </row>
    <row r="477" spans="1:84" ht="69.95" customHeight="1" thickBot="1" x14ac:dyDescent="0.2">
      <c r="A477" s="217"/>
      <c r="B477" s="269">
        <v>21130</v>
      </c>
      <c r="C477" s="231">
        <v>7</v>
      </c>
      <c r="D477" s="231">
        <v>2</v>
      </c>
      <c r="E477" s="232" t="s">
        <v>332</v>
      </c>
      <c r="F477" s="231">
        <v>8</v>
      </c>
      <c r="G477" s="231">
        <v>729</v>
      </c>
      <c r="H477" s="230" t="s">
        <v>2476</v>
      </c>
      <c r="I477" s="230">
        <v>4</v>
      </c>
      <c r="J477" s="229" t="str">
        <f t="shared" si="218"/>
        <v>Red Básica de Accesso</v>
      </c>
      <c r="K477" s="260">
        <f t="shared" si="219"/>
        <v>4.1399999999999997</v>
      </c>
      <c r="L477" s="234">
        <f>K477</f>
        <v>4.1399999999999997</v>
      </c>
      <c r="M477" s="233"/>
      <c r="N477" s="233"/>
      <c r="O477" s="233"/>
      <c r="P477" s="260">
        <f t="shared" si="220"/>
        <v>0</v>
      </c>
      <c r="Q477" s="233"/>
      <c r="R477" s="233"/>
      <c r="S477" s="233"/>
      <c r="T477" s="260">
        <f t="shared" si="221"/>
        <v>0</v>
      </c>
      <c r="U477" s="233"/>
      <c r="V477" s="233"/>
      <c r="W477" s="233"/>
      <c r="X477" s="233">
        <f t="shared" si="222"/>
        <v>0</v>
      </c>
      <c r="Y477" s="233"/>
      <c r="Z477" s="233"/>
      <c r="AA477" s="233"/>
      <c r="AB477" s="233">
        <f t="shared" si="223"/>
        <v>0</v>
      </c>
      <c r="AC477" s="233">
        <f t="shared" si="224"/>
        <v>0</v>
      </c>
      <c r="AD477" s="233"/>
      <c r="AE477" s="233">
        <v>1.03</v>
      </c>
      <c r="AF477" s="233">
        <v>3.11</v>
      </c>
      <c r="AG477" s="233">
        <f t="shared" si="240"/>
        <v>4.1399999999999997</v>
      </c>
      <c r="AH477" s="233"/>
      <c r="AI477" s="233"/>
      <c r="AJ477" s="233"/>
      <c r="AK477" s="233">
        <f t="shared" si="241"/>
        <v>0</v>
      </c>
      <c r="AL477" s="233"/>
      <c r="AM477" s="233"/>
      <c r="AN477" s="233"/>
      <c r="AO477" s="233">
        <f t="shared" si="225"/>
        <v>0</v>
      </c>
      <c r="AP477" s="233"/>
      <c r="AQ477" s="233"/>
      <c r="AR477" s="233"/>
      <c r="AS477" s="339">
        <f t="shared" si="226"/>
        <v>0</v>
      </c>
      <c r="AT477" s="233"/>
      <c r="AU477" s="233"/>
      <c r="AV477" s="233"/>
      <c r="AW477" s="260">
        <f t="shared" si="227"/>
        <v>0</v>
      </c>
      <c r="AX477" s="235" t="s">
        <v>3043</v>
      </c>
      <c r="AY477" s="236" t="s">
        <v>1593</v>
      </c>
      <c r="AZ477" s="236" t="s">
        <v>767</v>
      </c>
      <c r="BA477" s="229" t="s">
        <v>3044</v>
      </c>
      <c r="BB477" s="231">
        <v>2</v>
      </c>
      <c r="BC477" s="231">
        <v>2</v>
      </c>
      <c r="BD477" s="237" t="str">
        <f t="shared" si="228"/>
        <v>Algo Ondulado (Pendientes naturales del terreno entre 6 y 14%)</v>
      </c>
      <c r="BE477" s="231">
        <v>0</v>
      </c>
      <c r="BF477" s="237" t="str">
        <f>VLOOKUP(BE477,'Códigos 2'!$A$1:$B$12,2,FALSE)</f>
        <v>Otros</v>
      </c>
      <c r="BG477" s="238">
        <v>2</v>
      </c>
      <c r="BH477" s="239">
        <v>7</v>
      </c>
      <c r="BI477" s="231">
        <v>0</v>
      </c>
      <c r="BJ477" s="231" t="str">
        <f t="shared" si="229"/>
        <v>No existe</v>
      </c>
      <c r="BK477" s="240">
        <v>0</v>
      </c>
      <c r="BL477" s="231">
        <v>25</v>
      </c>
      <c r="BM477" s="231">
        <v>462</v>
      </c>
      <c r="BN477" s="231">
        <v>4</v>
      </c>
      <c r="BO477" s="237" t="str">
        <f t="shared" si="230"/>
        <v>Alineamiento con algunas curvas que exigen una reducción significativa en la velocidad promedio de circulación.</v>
      </c>
      <c r="BP477" s="231">
        <v>3</v>
      </c>
      <c r="BQ477" s="237" t="str">
        <f t="shared" si="231"/>
        <v>Pendientes generalmente entre 3 y 6%, pero con una rasante ondulada y, consecuentemente, con tramos cortos de subida fuerte.</v>
      </c>
      <c r="BR477" s="231">
        <v>1</v>
      </c>
      <c r="BS477" s="231">
        <v>0</v>
      </c>
      <c r="BT477" s="237" t="b">
        <f t="shared" si="239"/>
        <v>0</v>
      </c>
      <c r="BU477" s="231">
        <v>1</v>
      </c>
      <c r="BV477" s="237" t="str">
        <f t="shared" si="232"/>
        <v>No existen señales o son tan inadecuadas, que no proveen información útil al conductor.</v>
      </c>
      <c r="BW477" s="231">
        <v>3</v>
      </c>
      <c r="BX477" s="237" t="str">
        <f t="shared" si="233"/>
        <v>Parece que algunas alcantarillas o cunetas no tienen capacidad hidráulica suficiente, por la erosión o socavación aparente.</v>
      </c>
      <c r="BY477" s="231">
        <v>2</v>
      </c>
      <c r="BZ477" s="237" t="str">
        <f t="shared" si="234"/>
        <v>Superficie muy irregular o con baches extensos y frecuentes (o material suelto, en caso de superficies no pavimentadas).</v>
      </c>
      <c r="CA477" s="231">
        <v>4</v>
      </c>
      <c r="CB477" s="237" t="str">
        <f t="shared" si="235"/>
        <v>Existen huellas o corrugaciones que se derivan por debajo de la superficie de ruedo, pero que son aisladas y de poca extensión.</v>
      </c>
      <c r="CC477" s="231">
        <f t="shared" si="236"/>
        <v>0.69812819999999998</v>
      </c>
      <c r="CD477" s="229"/>
      <c r="CE477" s="229"/>
      <c r="CF477" s="270" t="s">
        <v>3045</v>
      </c>
    </row>
    <row r="478" spans="1:84" ht="69.95" customHeight="1" thickBot="1" x14ac:dyDescent="0.2">
      <c r="A478" s="217"/>
      <c r="B478" s="269">
        <v>21141</v>
      </c>
      <c r="C478" s="231">
        <v>4</v>
      </c>
      <c r="D478" s="231">
        <v>2</v>
      </c>
      <c r="E478" s="232" t="s">
        <v>126</v>
      </c>
      <c r="F478" s="231"/>
      <c r="G478" s="231">
        <v>752</v>
      </c>
      <c r="H478" s="230" t="str">
        <f>IF(G478&lt;100,"Primaria",IF(AND(G471&gt;39,G471&lt;300),"Secundaria",IF(AND(G471&gt;299),"Terciaria")))</f>
        <v>Terciaria</v>
      </c>
      <c r="I478" s="230">
        <v>4</v>
      </c>
      <c r="J478" s="229" t="str">
        <f t="shared" si="218"/>
        <v>Red Básica de Accesso</v>
      </c>
      <c r="K478" s="260">
        <f t="shared" si="219"/>
        <v>6.03</v>
      </c>
      <c r="L478" s="234">
        <f>K478</f>
        <v>6.03</v>
      </c>
      <c r="M478" s="233"/>
      <c r="N478" s="233"/>
      <c r="O478" s="233"/>
      <c r="P478" s="260">
        <f t="shared" si="220"/>
        <v>0</v>
      </c>
      <c r="Q478" s="233"/>
      <c r="R478" s="233"/>
      <c r="S478" s="233"/>
      <c r="T478" s="260">
        <f t="shared" si="221"/>
        <v>0</v>
      </c>
      <c r="U478" s="233">
        <v>0.12</v>
      </c>
      <c r="V478" s="233"/>
      <c r="W478" s="233"/>
      <c r="X478" s="233">
        <f t="shared" si="222"/>
        <v>0.12</v>
      </c>
      <c r="Y478" s="233"/>
      <c r="Z478" s="233"/>
      <c r="AA478" s="233"/>
      <c r="AB478" s="233">
        <f t="shared" si="223"/>
        <v>0</v>
      </c>
      <c r="AC478" s="233">
        <f t="shared" si="224"/>
        <v>0.12</v>
      </c>
      <c r="AD478" s="233">
        <v>3.51</v>
      </c>
      <c r="AE478" s="233"/>
      <c r="AF478" s="233">
        <v>2.4</v>
      </c>
      <c r="AG478" s="233">
        <f t="shared" si="240"/>
        <v>5.91</v>
      </c>
      <c r="AH478" s="233"/>
      <c r="AI478" s="233"/>
      <c r="AJ478" s="233"/>
      <c r="AK478" s="233">
        <f t="shared" si="241"/>
        <v>0</v>
      </c>
      <c r="AL478" s="233"/>
      <c r="AM478" s="233"/>
      <c r="AN478" s="233"/>
      <c r="AO478" s="233">
        <f t="shared" si="225"/>
        <v>0</v>
      </c>
      <c r="AP478" s="233"/>
      <c r="AQ478" s="233"/>
      <c r="AR478" s="233"/>
      <c r="AS478" s="339">
        <f t="shared" si="226"/>
        <v>0</v>
      </c>
      <c r="AT478" s="233"/>
      <c r="AU478" s="233"/>
      <c r="AV478" s="233"/>
      <c r="AW478" s="260">
        <f t="shared" si="227"/>
        <v>0</v>
      </c>
      <c r="AX478" s="235" t="s">
        <v>3192</v>
      </c>
      <c r="AY478" s="244" t="s">
        <v>579</v>
      </c>
      <c r="AZ478" s="236" t="s">
        <v>306</v>
      </c>
      <c r="BA478" s="252" t="s">
        <v>3193</v>
      </c>
      <c r="BB478" s="231">
        <v>0</v>
      </c>
      <c r="BC478" s="231">
        <v>3</v>
      </c>
      <c r="BD478" s="237" t="str">
        <f t="shared" si="228"/>
        <v>Muy Ondulado (Pendientes naturales del terreno entre 15 y 25%)</v>
      </c>
      <c r="BE478" s="231">
        <v>8</v>
      </c>
      <c r="BF478" s="237" t="str">
        <f>VLOOKUP(BE478,'Códigos 2'!$A$1:$B$12,2,FALSE)</f>
        <v xml:space="preserve">Material producto del perfilado de pavimentos asfálticos </v>
      </c>
      <c r="BG478" s="238">
        <v>2</v>
      </c>
      <c r="BH478" s="239">
        <v>5.7</v>
      </c>
      <c r="BI478" s="231">
        <v>0</v>
      </c>
      <c r="BJ478" s="231" t="str">
        <f t="shared" si="229"/>
        <v>No existe</v>
      </c>
      <c r="BK478" s="240">
        <v>0</v>
      </c>
      <c r="BL478" s="231">
        <v>25</v>
      </c>
      <c r="BM478" s="231">
        <v>0</v>
      </c>
      <c r="BN478" s="231">
        <v>3</v>
      </c>
      <c r="BO478" s="237" t="str">
        <f t="shared" si="230"/>
        <v>Alineamiento algo sinuoso, pero con curvas cerradas que son aparentes y consistentes con las gradientes y las demás características del camino y del terreno que se atraviesa.</v>
      </c>
      <c r="BP478" s="231">
        <v>2</v>
      </c>
      <c r="BQ478" s="237" t="str">
        <f t="shared" si="231"/>
        <v>Pendientes sostenidas entre 5 y 8% sobre una buena parte del tramo, condición que afecta en forma marcada la velocidad de recorrido y, cuando hay bastante tránsito, provoca frecuentes colas de vehículos detrás de los vehículos pesados.</v>
      </c>
      <c r="BR478" s="231">
        <v>1</v>
      </c>
      <c r="BS478" s="231">
        <v>0</v>
      </c>
      <c r="BT478" s="237" t="b">
        <f t="shared" si="239"/>
        <v>0</v>
      </c>
      <c r="BU478" s="231">
        <v>1</v>
      </c>
      <c r="BV478" s="237" t="str">
        <f t="shared" si="232"/>
        <v>No existen señales o son tan inadecuadas, que no proveen información útil al conductor.</v>
      </c>
      <c r="BW478" s="231">
        <v>3</v>
      </c>
      <c r="BX478" s="237" t="str">
        <f t="shared" si="233"/>
        <v>Parece que algunas alcantarillas o cunetas no tienen capacidad hidráulica suficiente, por la erosión o socavación aparente.</v>
      </c>
      <c r="BY478" s="231">
        <v>3</v>
      </c>
      <c r="BZ478" s="237" t="str">
        <f t="shared" si="234"/>
        <v>Superficie con frecuentes baches o irregularidades .</v>
      </c>
      <c r="CA478" s="231">
        <v>4</v>
      </c>
      <c r="CB478" s="237" t="str">
        <f t="shared" si="235"/>
        <v>Existen huellas o corrugaciones que se derivan por debajo de la superficie de ruedo, pero que son aisladas y de poca extensión.</v>
      </c>
      <c r="CC478" s="231">
        <f t="shared" si="236"/>
        <v>0</v>
      </c>
      <c r="CD478" s="229"/>
      <c r="CE478" s="229"/>
      <c r="CF478" s="270"/>
    </row>
    <row r="479" spans="1:84" ht="69.95" customHeight="1" thickBot="1" x14ac:dyDescent="0.2">
      <c r="A479" s="217"/>
      <c r="B479" s="269">
        <v>21142</v>
      </c>
      <c r="C479" s="231">
        <v>4</v>
      </c>
      <c r="D479" s="231">
        <v>2</v>
      </c>
      <c r="E479" s="232" t="s">
        <v>126</v>
      </c>
      <c r="F479" s="231"/>
      <c r="G479" s="231">
        <v>752</v>
      </c>
      <c r="H479" s="230" t="str">
        <f>IF(G479&lt;100,"Primaria",IF(AND(G472&gt;39,G472&lt;300),"Secundaria",IF(AND(G472&gt;299),"Terciaria")))</f>
        <v>Terciaria</v>
      </c>
      <c r="I479" s="230">
        <v>4</v>
      </c>
      <c r="J479" s="229" t="str">
        <f t="shared" si="218"/>
        <v>Red Básica de Accesso</v>
      </c>
      <c r="K479" s="260">
        <f t="shared" si="219"/>
        <v>7.62</v>
      </c>
      <c r="L479" s="234">
        <f>L478+K479</f>
        <v>13.65</v>
      </c>
      <c r="M479" s="233"/>
      <c r="N479" s="233"/>
      <c r="O479" s="233"/>
      <c r="P479" s="260">
        <f t="shared" si="220"/>
        <v>0</v>
      </c>
      <c r="Q479" s="233"/>
      <c r="R479" s="233"/>
      <c r="S479" s="233"/>
      <c r="T479" s="260">
        <f t="shared" si="221"/>
        <v>0</v>
      </c>
      <c r="U479" s="233"/>
      <c r="V479" s="233"/>
      <c r="W479" s="233"/>
      <c r="X479" s="233">
        <f t="shared" si="222"/>
        <v>0</v>
      </c>
      <c r="Y479" s="233"/>
      <c r="Z479" s="233"/>
      <c r="AA479" s="233"/>
      <c r="AB479" s="233">
        <f t="shared" si="223"/>
        <v>0</v>
      </c>
      <c r="AC479" s="233">
        <f t="shared" si="224"/>
        <v>0</v>
      </c>
      <c r="AD479" s="233">
        <v>7.62</v>
      </c>
      <c r="AE479" s="233"/>
      <c r="AF479" s="233"/>
      <c r="AG479" s="233">
        <f t="shared" si="240"/>
        <v>7.62</v>
      </c>
      <c r="AH479" s="233"/>
      <c r="AI479" s="233"/>
      <c r="AJ479" s="233"/>
      <c r="AK479" s="233">
        <f t="shared" si="241"/>
        <v>0</v>
      </c>
      <c r="AL479" s="233"/>
      <c r="AM479" s="233"/>
      <c r="AN479" s="233"/>
      <c r="AO479" s="233">
        <f t="shared" si="225"/>
        <v>0</v>
      </c>
      <c r="AP479" s="233"/>
      <c r="AQ479" s="233"/>
      <c r="AR479" s="233"/>
      <c r="AS479" s="339">
        <f t="shared" si="226"/>
        <v>0</v>
      </c>
      <c r="AT479" s="233"/>
      <c r="AU479" s="233"/>
      <c r="AV479" s="233"/>
      <c r="AW479" s="260">
        <f t="shared" si="227"/>
        <v>0</v>
      </c>
      <c r="AX479" s="235" t="s">
        <v>3194</v>
      </c>
      <c r="AY479" s="244" t="s">
        <v>579</v>
      </c>
      <c r="AZ479" s="236" t="s">
        <v>306</v>
      </c>
      <c r="BA479" s="229" t="s">
        <v>3195</v>
      </c>
      <c r="BB479" s="231">
        <v>1</v>
      </c>
      <c r="BC479" s="231">
        <v>3</v>
      </c>
      <c r="BD479" s="237" t="str">
        <f t="shared" si="228"/>
        <v>Muy Ondulado (Pendientes naturales del terreno entre 15 y 25%)</v>
      </c>
      <c r="BE479" s="231">
        <v>8</v>
      </c>
      <c r="BF479" s="237" t="str">
        <f>VLOOKUP(BE479,'Códigos 2'!$A$1:$B$12,2,FALSE)</f>
        <v xml:space="preserve">Material producto del perfilado de pavimentos asfálticos </v>
      </c>
      <c r="BG479" s="238">
        <v>1</v>
      </c>
      <c r="BH479" s="239">
        <v>4.8</v>
      </c>
      <c r="BI479" s="231">
        <v>0</v>
      </c>
      <c r="BJ479" s="231" t="str">
        <f t="shared" si="229"/>
        <v>No existe</v>
      </c>
      <c r="BK479" s="240">
        <v>0</v>
      </c>
      <c r="BL479" s="231">
        <v>30</v>
      </c>
      <c r="BM479" s="231">
        <v>0</v>
      </c>
      <c r="BN479" s="231">
        <v>3</v>
      </c>
      <c r="BO479" s="237" t="str">
        <f t="shared" si="230"/>
        <v>Alineamiento algo sinuoso, pero con curvas cerradas que son aparentes y consistentes con las gradientes y las demás características del camino y del terreno que se atraviesa.</v>
      </c>
      <c r="BP479" s="231">
        <v>2</v>
      </c>
      <c r="BQ479" s="237" t="str">
        <f t="shared" si="231"/>
        <v>Pendientes sostenidas entre 5 y 8% sobre una buena parte del tramo, condición que afecta en forma marcada la velocidad de recorrido y, cuando hay bastante tránsito, provoca frecuentes colas de vehículos detrás de los vehículos pesados.</v>
      </c>
      <c r="BR479" s="231">
        <v>1</v>
      </c>
      <c r="BS479" s="231">
        <v>0</v>
      </c>
      <c r="BT479" s="237" t="b">
        <f t="shared" si="239"/>
        <v>0</v>
      </c>
      <c r="BU479" s="231">
        <v>1</v>
      </c>
      <c r="BV479" s="237" t="str">
        <f t="shared" si="232"/>
        <v>No existen señales o son tan inadecuadas, que no proveen información útil al conductor.</v>
      </c>
      <c r="BW479" s="231">
        <v>3</v>
      </c>
      <c r="BX479" s="237" t="str">
        <f t="shared" si="233"/>
        <v>Parece que algunas alcantarillas o cunetas no tienen capacidad hidráulica suficiente, por la erosión o socavación aparente.</v>
      </c>
      <c r="BY479" s="231">
        <v>4</v>
      </c>
      <c r="BZ479" s="237" t="str">
        <f t="shared" si="234"/>
        <v>Superficie generalmente lisa, pero con unas pequeñas corrugaciones u otras irregularidades aisladas, o con baches pequeños superficiales.</v>
      </c>
      <c r="CA479" s="231">
        <v>4</v>
      </c>
      <c r="CB479" s="237" t="str">
        <f t="shared" si="235"/>
        <v>Existen huellas o corrugaciones que se derivan por debajo de la superficie de ruedo, pero que son aisladas y de poca extensión.</v>
      </c>
      <c r="CC479" s="231">
        <f t="shared" si="236"/>
        <v>0</v>
      </c>
      <c r="CD479" s="229"/>
      <c r="CE479" s="229"/>
      <c r="CF479" s="270"/>
    </row>
    <row r="480" spans="1:84" ht="69.95" customHeight="1" thickBot="1" x14ac:dyDescent="0.2">
      <c r="A480" s="217"/>
      <c r="B480" s="269">
        <v>21143</v>
      </c>
      <c r="C480" s="231">
        <v>4</v>
      </c>
      <c r="D480" s="231">
        <v>2</v>
      </c>
      <c r="E480" s="232" t="s">
        <v>126</v>
      </c>
      <c r="F480" s="231"/>
      <c r="G480" s="231">
        <v>752</v>
      </c>
      <c r="H480" s="230" t="str">
        <f>IF(G480&lt;100,"Primaria",IF(AND(G473&gt;39,G473&lt;300),"Secundaria",IF(AND(G473&gt;299),"Terciaria")))</f>
        <v>Terciaria</v>
      </c>
      <c r="I480" s="230">
        <v>4</v>
      </c>
      <c r="J480" s="229" t="str">
        <f t="shared" si="218"/>
        <v>Red Básica de Accesso</v>
      </c>
      <c r="K480" s="260">
        <f t="shared" si="219"/>
        <v>7.335</v>
      </c>
      <c r="L480" s="234">
        <f>L479+K480</f>
        <v>20.984999999999999</v>
      </c>
      <c r="M480" s="233"/>
      <c r="N480" s="233"/>
      <c r="O480" s="233"/>
      <c r="P480" s="260">
        <f t="shared" si="220"/>
        <v>0</v>
      </c>
      <c r="Q480" s="233">
        <v>0.67</v>
      </c>
      <c r="R480" s="233"/>
      <c r="S480" s="233"/>
      <c r="T480" s="260">
        <f t="shared" si="221"/>
        <v>0.67</v>
      </c>
      <c r="U480" s="233"/>
      <c r="V480" s="233"/>
      <c r="W480" s="233"/>
      <c r="X480" s="233">
        <f t="shared" si="222"/>
        <v>0</v>
      </c>
      <c r="Y480" s="233"/>
      <c r="Z480" s="233"/>
      <c r="AA480" s="233"/>
      <c r="AB480" s="233">
        <f t="shared" si="223"/>
        <v>0</v>
      </c>
      <c r="AC480" s="233">
        <f t="shared" si="224"/>
        <v>0.67</v>
      </c>
      <c r="AD480" s="233">
        <v>6.665</v>
      </c>
      <c r="AE480" s="233"/>
      <c r="AF480" s="233"/>
      <c r="AG480" s="233">
        <f t="shared" si="240"/>
        <v>6.665</v>
      </c>
      <c r="AH480" s="233"/>
      <c r="AI480" s="233"/>
      <c r="AJ480" s="233"/>
      <c r="AK480" s="233">
        <f t="shared" si="241"/>
        <v>0</v>
      </c>
      <c r="AL480" s="233"/>
      <c r="AM480" s="233"/>
      <c r="AN480" s="233"/>
      <c r="AO480" s="233">
        <f t="shared" si="225"/>
        <v>0</v>
      </c>
      <c r="AP480" s="233"/>
      <c r="AQ480" s="233"/>
      <c r="AR480" s="233"/>
      <c r="AS480" s="339">
        <f t="shared" si="226"/>
        <v>0</v>
      </c>
      <c r="AT480" s="233"/>
      <c r="AU480" s="233"/>
      <c r="AV480" s="233"/>
      <c r="AW480" s="260">
        <f t="shared" si="227"/>
        <v>0</v>
      </c>
      <c r="AX480" s="235" t="s">
        <v>3196</v>
      </c>
      <c r="AY480" s="244" t="s">
        <v>579</v>
      </c>
      <c r="AZ480" s="236" t="s">
        <v>306</v>
      </c>
      <c r="BA480" s="229" t="s">
        <v>970</v>
      </c>
      <c r="BB480" s="231">
        <v>1</v>
      </c>
      <c r="BC480" s="231">
        <v>3</v>
      </c>
      <c r="BD480" s="237" t="str">
        <f t="shared" si="228"/>
        <v>Muy Ondulado (Pendientes naturales del terreno entre 15 y 25%)</v>
      </c>
      <c r="BE480" s="231">
        <v>8</v>
      </c>
      <c r="BF480" s="237" t="str">
        <f>VLOOKUP(BE480,'Códigos 2'!$A$1:$B$12,2,FALSE)</f>
        <v xml:space="preserve">Material producto del perfilado de pavimentos asfálticos </v>
      </c>
      <c r="BG480" s="238">
        <v>2</v>
      </c>
      <c r="BH480" s="239">
        <v>5.7</v>
      </c>
      <c r="BI480" s="231">
        <v>0</v>
      </c>
      <c r="BJ480" s="231" t="str">
        <f t="shared" si="229"/>
        <v>No existe</v>
      </c>
      <c r="BK480" s="240">
        <v>0</v>
      </c>
      <c r="BL480" s="231">
        <v>35</v>
      </c>
      <c r="BM480" s="231">
        <v>181</v>
      </c>
      <c r="BN480" s="231">
        <v>3</v>
      </c>
      <c r="BO480" s="237" t="str">
        <f t="shared" si="230"/>
        <v>Alineamiento algo sinuoso, pero con curvas cerradas que son aparentes y consistentes con las gradientes y las demás características del camino y del terreno que se atraviesa.</v>
      </c>
      <c r="BP480" s="231">
        <v>2</v>
      </c>
      <c r="BQ480" s="237" t="str">
        <f t="shared" si="231"/>
        <v>Pendientes sostenidas entre 5 y 8% sobre una buena parte del tramo, condición que afecta en forma marcada la velocidad de recorrido y, cuando hay bastante tránsito, provoca frecuentes colas de vehículos detrás de los vehículos pesados.</v>
      </c>
      <c r="BR480" s="231">
        <v>1</v>
      </c>
      <c r="BS480" s="231">
        <v>0</v>
      </c>
      <c r="BT480" s="237" t="b">
        <f t="shared" si="239"/>
        <v>0</v>
      </c>
      <c r="BU480" s="231">
        <v>1</v>
      </c>
      <c r="BV480" s="237" t="str">
        <f t="shared" si="232"/>
        <v>No existen señales o son tan inadecuadas, que no proveen información útil al conductor.</v>
      </c>
      <c r="BW480" s="231">
        <v>4</v>
      </c>
      <c r="BX480" s="237" t="str">
        <f t="shared" si="233"/>
        <v>La mayoría de las alcantarillas y cunetas aparentemente funcionan bien, pero existen indicaciones en algunos sitios de que el agua se estanca.</v>
      </c>
      <c r="BY480" s="231">
        <v>4</v>
      </c>
      <c r="BZ480" s="237" t="str">
        <f t="shared" si="234"/>
        <v>Superficie generalmente lisa, pero con unas pequeñas corrugaciones u otras irregularidades aisladas, o con baches pequeños superficiales.</v>
      </c>
      <c r="CA480" s="231">
        <v>4</v>
      </c>
      <c r="CB480" s="237" t="str">
        <f t="shared" si="235"/>
        <v>Existen huellas o corrugaciones que se derivan por debajo de la superficie de ruedo, pero que son aisladas y de poca extensión.</v>
      </c>
      <c r="CC480" s="231">
        <f t="shared" si="236"/>
        <v>0.48458677500000003</v>
      </c>
      <c r="CD480" s="229"/>
      <c r="CE480" s="229"/>
      <c r="CF480" s="270"/>
    </row>
    <row r="481" spans="1:84" ht="69.95" customHeight="1" thickBot="1" x14ac:dyDescent="0.2">
      <c r="A481" s="217"/>
      <c r="B481" s="269">
        <v>21150</v>
      </c>
      <c r="C481" s="231">
        <v>4</v>
      </c>
      <c r="D481" s="231">
        <v>2</v>
      </c>
      <c r="E481" s="232" t="s">
        <v>310</v>
      </c>
      <c r="F481" s="231"/>
      <c r="G481" s="231">
        <v>733</v>
      </c>
      <c r="H481" s="230" t="str">
        <f>IF(G481&lt;100,"Primaria",IF(AND(G481&gt;39,G481&lt;300),"Secundaria",IF(AND(G481&gt;299),"Terciaria")))</f>
        <v>Terciaria</v>
      </c>
      <c r="I481" s="230">
        <v>3</v>
      </c>
      <c r="J481" s="229" t="str">
        <f t="shared" si="218"/>
        <v>Conectores de Integración Territorial</v>
      </c>
      <c r="K481" s="260">
        <f t="shared" si="219"/>
        <v>21.745000000000001</v>
      </c>
      <c r="L481" s="234">
        <f>K481</f>
        <v>21.745000000000001</v>
      </c>
      <c r="M481" s="233"/>
      <c r="N481" s="233"/>
      <c r="O481" s="233"/>
      <c r="P481" s="260">
        <f t="shared" si="220"/>
        <v>0</v>
      </c>
      <c r="Q481" s="233"/>
      <c r="R481" s="233"/>
      <c r="S481" s="233"/>
      <c r="T481" s="260">
        <f t="shared" si="221"/>
        <v>0</v>
      </c>
      <c r="U481" s="233"/>
      <c r="V481" s="233"/>
      <c r="W481" s="233"/>
      <c r="X481" s="233">
        <f t="shared" si="222"/>
        <v>0</v>
      </c>
      <c r="Y481" s="233"/>
      <c r="Z481" s="233"/>
      <c r="AA481" s="233"/>
      <c r="AB481" s="233">
        <f t="shared" si="223"/>
        <v>0</v>
      </c>
      <c r="AC481" s="233">
        <f t="shared" si="224"/>
        <v>0</v>
      </c>
      <c r="AD481" s="233"/>
      <c r="AE481" s="233">
        <v>21.745000000000001</v>
      </c>
      <c r="AF481" s="233"/>
      <c r="AG481" s="233">
        <f t="shared" si="240"/>
        <v>21.745000000000001</v>
      </c>
      <c r="AH481" s="233"/>
      <c r="AI481" s="233"/>
      <c r="AJ481" s="233"/>
      <c r="AK481" s="233">
        <f t="shared" si="241"/>
        <v>0</v>
      </c>
      <c r="AL481" s="233"/>
      <c r="AM481" s="233"/>
      <c r="AN481" s="233"/>
      <c r="AO481" s="233">
        <f t="shared" si="225"/>
        <v>0</v>
      </c>
      <c r="AP481" s="233"/>
      <c r="AQ481" s="233"/>
      <c r="AR481" s="233"/>
      <c r="AS481" s="339">
        <f t="shared" si="226"/>
        <v>0</v>
      </c>
      <c r="AT481" s="233"/>
      <c r="AU481" s="233"/>
      <c r="AV481" s="233"/>
      <c r="AW481" s="260">
        <f t="shared" si="227"/>
        <v>0</v>
      </c>
      <c r="AX481" s="235" t="s">
        <v>3058</v>
      </c>
      <c r="AY481" s="236" t="s">
        <v>3059</v>
      </c>
      <c r="AZ481" s="236" t="s">
        <v>480</v>
      </c>
      <c r="BA481" s="229" t="s">
        <v>945</v>
      </c>
      <c r="BB481" s="231">
        <v>6</v>
      </c>
      <c r="BC481" s="231">
        <v>3</v>
      </c>
      <c r="BD481" s="237" t="str">
        <f t="shared" si="228"/>
        <v>Muy Ondulado (Pendientes naturales del terreno entre 15 y 25%)</v>
      </c>
      <c r="BE481" s="231">
        <v>4</v>
      </c>
      <c r="BF481" s="237" t="str">
        <f>VLOOKUP(BE481,'Códigos 2'!$A$1:$B$12,2,FALSE)</f>
        <v>Lastre o grava</v>
      </c>
      <c r="BG481" s="238">
        <v>1</v>
      </c>
      <c r="BH481" s="239">
        <v>4.7</v>
      </c>
      <c r="BI481" s="231">
        <v>0</v>
      </c>
      <c r="BJ481" s="231" t="str">
        <f t="shared" si="229"/>
        <v>No existe</v>
      </c>
      <c r="BK481" s="240">
        <v>0</v>
      </c>
      <c r="BL481" s="231">
        <v>30</v>
      </c>
      <c r="BM481" s="231">
        <v>79</v>
      </c>
      <c r="BN481" s="231">
        <v>3</v>
      </c>
      <c r="BO481" s="237" t="str">
        <f t="shared" si="230"/>
        <v>Alineamiento algo sinuoso, pero con curvas cerradas que son aparentes y consistentes con las gradientes y las demás características del camino y del terreno que se atraviesa.</v>
      </c>
      <c r="BP481" s="231">
        <v>1</v>
      </c>
      <c r="BQ481" s="237" t="str">
        <f t="shared" si="231"/>
        <v xml:space="preserve">Pendientes sostenidas en exceso del 7% en casi todo el tramo. </v>
      </c>
      <c r="BR481" s="231">
        <v>1</v>
      </c>
      <c r="BS481" s="231">
        <v>0</v>
      </c>
      <c r="BT481" s="237" t="b">
        <f t="shared" si="239"/>
        <v>0</v>
      </c>
      <c r="BU481" s="231">
        <v>1</v>
      </c>
      <c r="BV481" s="237" t="str">
        <f t="shared" si="232"/>
        <v>No existen señales o son tan inadecuadas, que no proveen información útil al conductor.</v>
      </c>
      <c r="BW481" s="231">
        <v>4</v>
      </c>
      <c r="BX481" s="237" t="str">
        <f t="shared" si="233"/>
        <v>La mayoría de las alcantarillas y cunetas aparentemente funcionan bien, pero existen indicaciones en algunos sitios de que el agua se estanca.</v>
      </c>
      <c r="BY481" s="231">
        <v>3</v>
      </c>
      <c r="BZ481" s="237" t="str">
        <f t="shared" si="234"/>
        <v>Superficie con frecuentes baches o irregularidades .</v>
      </c>
      <c r="CA481" s="231">
        <v>4</v>
      </c>
      <c r="CB481" s="237" t="str">
        <f t="shared" si="235"/>
        <v>Existen huellas o corrugaciones que se derivan por debajo de la superficie de ruedo, pero que son aisladas y de poca extensión.</v>
      </c>
      <c r="CC481" s="231">
        <f t="shared" si="236"/>
        <v>0.62701707499999992</v>
      </c>
      <c r="CD481" s="229"/>
      <c r="CE481" s="229"/>
      <c r="CF481" s="270"/>
    </row>
    <row r="482" spans="1:84" ht="69.95" customHeight="1" thickBot="1" x14ac:dyDescent="0.2">
      <c r="A482" s="217"/>
      <c r="B482" s="269">
        <v>21161</v>
      </c>
      <c r="C482" s="231">
        <v>7</v>
      </c>
      <c r="D482" s="231">
        <v>2</v>
      </c>
      <c r="E482" s="232" t="s">
        <v>135</v>
      </c>
      <c r="F482" s="231">
        <v>3</v>
      </c>
      <c r="G482" s="231">
        <v>143</v>
      </c>
      <c r="H482" s="230" t="str">
        <f>IF(G482&lt;100,"Primaria",IF(AND(G475&gt;39,G475&lt;300),"Secundaria",IF(AND(G475&gt;299),"Terciaria")))</f>
        <v>Terciaria</v>
      </c>
      <c r="I482" s="230">
        <v>3</v>
      </c>
      <c r="J482" s="229" t="str">
        <f t="shared" si="218"/>
        <v>Conectores de Integración Territorial</v>
      </c>
      <c r="K482" s="260">
        <f t="shared" si="219"/>
        <v>8.6150000000000002</v>
      </c>
      <c r="L482" s="234">
        <f>L481+K482</f>
        <v>30.36</v>
      </c>
      <c r="M482" s="233"/>
      <c r="N482" s="233"/>
      <c r="O482" s="233"/>
      <c r="P482" s="260">
        <f t="shared" si="220"/>
        <v>0</v>
      </c>
      <c r="Q482" s="233"/>
      <c r="R482" s="233"/>
      <c r="S482" s="233"/>
      <c r="T482" s="260">
        <f t="shared" si="221"/>
        <v>0</v>
      </c>
      <c r="U482" s="233"/>
      <c r="V482" s="233"/>
      <c r="W482" s="233"/>
      <c r="X482" s="233">
        <f t="shared" si="222"/>
        <v>0</v>
      </c>
      <c r="Y482" s="233"/>
      <c r="Z482" s="233"/>
      <c r="AA482" s="233"/>
      <c r="AB482" s="233">
        <f t="shared" si="223"/>
        <v>0</v>
      </c>
      <c r="AC482" s="233">
        <f t="shared" si="224"/>
        <v>0</v>
      </c>
      <c r="AD482" s="233"/>
      <c r="AE482" s="233">
        <v>8.6150000000000002</v>
      </c>
      <c r="AF482" s="233"/>
      <c r="AG482" s="233">
        <f t="shared" si="240"/>
        <v>8.6150000000000002</v>
      </c>
      <c r="AH482" s="233"/>
      <c r="AI482" s="233"/>
      <c r="AJ482" s="233"/>
      <c r="AK482" s="233">
        <f t="shared" si="241"/>
        <v>0</v>
      </c>
      <c r="AL482" s="233"/>
      <c r="AM482" s="233"/>
      <c r="AN482" s="233"/>
      <c r="AO482" s="233">
        <f t="shared" si="225"/>
        <v>0</v>
      </c>
      <c r="AP482" s="233"/>
      <c r="AQ482" s="233"/>
      <c r="AR482" s="233"/>
      <c r="AS482" s="339">
        <f t="shared" si="226"/>
        <v>0</v>
      </c>
      <c r="AT482" s="233"/>
      <c r="AU482" s="233"/>
      <c r="AV482" s="233"/>
      <c r="AW482" s="260">
        <f t="shared" si="227"/>
        <v>0</v>
      </c>
      <c r="AX482" s="235" t="s">
        <v>1353</v>
      </c>
      <c r="AY482" s="236" t="s">
        <v>579</v>
      </c>
      <c r="AZ482" s="236" t="s">
        <v>148</v>
      </c>
      <c r="BA482" s="229" t="s">
        <v>1354</v>
      </c>
      <c r="BB482" s="231">
        <v>0</v>
      </c>
      <c r="BC482" s="231">
        <v>3</v>
      </c>
      <c r="BD482" s="237" t="str">
        <f t="shared" si="228"/>
        <v>Muy Ondulado (Pendientes naturales del terreno entre 15 y 25%)</v>
      </c>
      <c r="BE482" s="231">
        <v>8</v>
      </c>
      <c r="BF482" s="237" t="str">
        <f>VLOOKUP(BE482,'Códigos 2'!$A$1:$B$12,2,FALSE)</f>
        <v xml:space="preserve">Material producto del perfilado de pavimentos asfálticos </v>
      </c>
      <c r="BG482" s="231">
        <v>1</v>
      </c>
      <c r="BH482" s="239">
        <v>4.8</v>
      </c>
      <c r="BI482" s="231">
        <v>0</v>
      </c>
      <c r="BJ482" s="231" t="str">
        <f t="shared" si="229"/>
        <v>No existe</v>
      </c>
      <c r="BK482" s="240">
        <v>0</v>
      </c>
      <c r="BL482" s="231">
        <v>15</v>
      </c>
      <c r="BM482" s="231">
        <v>0</v>
      </c>
      <c r="BN482" s="231">
        <v>3</v>
      </c>
      <c r="BO482" s="237" t="str">
        <f t="shared" si="230"/>
        <v>Alineamiento algo sinuoso, pero con curvas cerradas que son aparentes y consistentes con las gradientes y las demás características del camino y del terreno que se atraviesa.</v>
      </c>
      <c r="BP482" s="231">
        <v>1</v>
      </c>
      <c r="BQ482" s="237" t="str">
        <f t="shared" si="231"/>
        <v xml:space="preserve">Pendientes sostenidas en exceso del 7% en casi todo el tramo. </v>
      </c>
      <c r="BR482" s="231">
        <v>1</v>
      </c>
      <c r="BS482" s="231">
        <v>0</v>
      </c>
      <c r="BT482" s="237" t="b">
        <f t="shared" si="239"/>
        <v>0</v>
      </c>
      <c r="BU482" s="231">
        <v>2</v>
      </c>
      <c r="BV482" s="237" t="str">
        <f t="shared" si="232"/>
        <v>Existen muy pocas señales</v>
      </c>
      <c r="BW482" s="231">
        <v>4</v>
      </c>
      <c r="BX482" s="237" t="str">
        <f t="shared" si="233"/>
        <v>La mayoría de las alcantarillas y cunetas aparentemente funcionan bien, pero existen indicaciones en algunos sitios de que el agua se estanca.</v>
      </c>
      <c r="BY482" s="231">
        <v>3</v>
      </c>
      <c r="BZ482" s="237" t="str">
        <f t="shared" si="234"/>
        <v>Superficie con frecuentes baches o irregularidades .</v>
      </c>
      <c r="CA482" s="231">
        <v>4</v>
      </c>
      <c r="CB482" s="237" t="str">
        <f t="shared" si="235"/>
        <v>Existen huellas o corrugaciones que se derivan por debajo de la superficie de ruedo, pero que son aisladas y de poca extensión.</v>
      </c>
      <c r="CC482" s="231">
        <f t="shared" si="236"/>
        <v>0</v>
      </c>
      <c r="CD482" s="229"/>
      <c r="CE482" s="229"/>
      <c r="CF482" s="270" t="s">
        <v>1355</v>
      </c>
    </row>
    <row r="483" spans="1:84" ht="69.95" customHeight="1" thickBot="1" x14ac:dyDescent="0.2">
      <c r="A483" s="217"/>
      <c r="B483" s="269">
        <v>21162</v>
      </c>
      <c r="C483" s="231">
        <v>7</v>
      </c>
      <c r="D483" s="231">
        <v>2</v>
      </c>
      <c r="E483" s="232" t="s">
        <v>135</v>
      </c>
      <c r="F483" s="231">
        <v>3</v>
      </c>
      <c r="G483" s="231">
        <v>143</v>
      </c>
      <c r="H483" s="230" t="str">
        <f>IF(G483&lt;100,"Primaria",IF(AND(G476&gt;39,G476&lt;300),"Secundaria",IF(AND(G476&gt;299),"Terciaria")))</f>
        <v>Terciaria</v>
      </c>
      <c r="I483" s="230">
        <v>3</v>
      </c>
      <c r="J483" s="229" t="str">
        <f t="shared" si="218"/>
        <v>Conectores de Integración Territorial</v>
      </c>
      <c r="K483" s="260">
        <f t="shared" si="219"/>
        <v>5.76</v>
      </c>
      <c r="L483" s="234">
        <f>L482+K483</f>
        <v>36.119999999999997</v>
      </c>
      <c r="M483" s="233"/>
      <c r="N483" s="233"/>
      <c r="O483" s="233"/>
      <c r="P483" s="260">
        <f t="shared" si="220"/>
        <v>0</v>
      </c>
      <c r="Q483" s="233"/>
      <c r="R483" s="233"/>
      <c r="S483" s="233"/>
      <c r="T483" s="260">
        <f t="shared" si="221"/>
        <v>0</v>
      </c>
      <c r="U483" s="233"/>
      <c r="V483" s="233"/>
      <c r="W483" s="233"/>
      <c r="X483" s="233">
        <f t="shared" si="222"/>
        <v>0</v>
      </c>
      <c r="Y483" s="233"/>
      <c r="Z483" s="233"/>
      <c r="AA483" s="233"/>
      <c r="AB483" s="233">
        <f t="shared" si="223"/>
        <v>0</v>
      </c>
      <c r="AC483" s="233">
        <f t="shared" si="224"/>
        <v>0</v>
      </c>
      <c r="AD483" s="233"/>
      <c r="AE483" s="233">
        <v>5.1950000000000003</v>
      </c>
      <c r="AF483" s="233">
        <v>0.56499999999999995</v>
      </c>
      <c r="AG483" s="233">
        <f t="shared" si="240"/>
        <v>5.76</v>
      </c>
      <c r="AH483" s="233"/>
      <c r="AI483" s="233"/>
      <c r="AJ483" s="233"/>
      <c r="AK483" s="233">
        <f t="shared" si="241"/>
        <v>0</v>
      </c>
      <c r="AL483" s="233"/>
      <c r="AM483" s="233"/>
      <c r="AN483" s="233"/>
      <c r="AO483" s="233">
        <f t="shared" si="225"/>
        <v>0</v>
      </c>
      <c r="AP483" s="233"/>
      <c r="AQ483" s="233"/>
      <c r="AR483" s="233"/>
      <c r="AS483" s="339">
        <f t="shared" si="226"/>
        <v>0</v>
      </c>
      <c r="AT483" s="233"/>
      <c r="AU483" s="233"/>
      <c r="AV483" s="233"/>
      <c r="AW483" s="260">
        <f t="shared" si="227"/>
        <v>0</v>
      </c>
      <c r="AX483" s="235" t="s">
        <v>1356</v>
      </c>
      <c r="AY483" s="236" t="s">
        <v>1357</v>
      </c>
      <c r="AZ483" s="236" t="s">
        <v>148</v>
      </c>
      <c r="BA483" s="229" t="s">
        <v>1358</v>
      </c>
      <c r="BB483" s="231">
        <v>2</v>
      </c>
      <c r="BC483" s="231">
        <v>3</v>
      </c>
      <c r="BD483" s="237" t="str">
        <f t="shared" si="228"/>
        <v>Muy Ondulado (Pendientes naturales del terreno entre 15 y 25%)</v>
      </c>
      <c r="BE483" s="231">
        <v>8</v>
      </c>
      <c r="BF483" s="237" t="str">
        <f>VLOOKUP(BE483,'Códigos 2'!$A$1:$B$12,2,FALSE)</f>
        <v xml:space="preserve">Material producto del perfilado de pavimentos asfálticos </v>
      </c>
      <c r="BG483" s="231">
        <v>2</v>
      </c>
      <c r="BH483" s="239">
        <v>5.2</v>
      </c>
      <c r="BI483" s="231">
        <v>0</v>
      </c>
      <c r="BJ483" s="231" t="str">
        <f t="shared" si="229"/>
        <v>No existe</v>
      </c>
      <c r="BK483" s="240">
        <v>0</v>
      </c>
      <c r="BL483" s="231">
        <v>15</v>
      </c>
      <c r="BM483" s="231">
        <v>223</v>
      </c>
      <c r="BN483" s="231">
        <v>3</v>
      </c>
      <c r="BO483" s="237" t="str">
        <f t="shared" si="230"/>
        <v>Alineamiento algo sinuoso, pero con curvas cerradas que son aparentes y consistentes con las gradientes y las demás características del camino y del terreno que se atraviesa.</v>
      </c>
      <c r="BP483" s="231">
        <v>2</v>
      </c>
      <c r="BQ483" s="237" t="str">
        <f t="shared" si="231"/>
        <v>Pendientes sostenidas entre 5 y 8% sobre una buena parte del tramo, condición que afecta en forma marcada la velocidad de recorrido y, cuando hay bastante tránsito, provoca frecuentes colas de vehículos detrás de los vehículos pesados.</v>
      </c>
      <c r="BR483" s="231">
        <v>1</v>
      </c>
      <c r="BS483" s="231">
        <v>0</v>
      </c>
      <c r="BT483" s="237" t="b">
        <f t="shared" si="239"/>
        <v>0</v>
      </c>
      <c r="BU483" s="231">
        <v>2</v>
      </c>
      <c r="BV483" s="237" t="str">
        <f t="shared" si="232"/>
        <v>Existen muy pocas señales</v>
      </c>
      <c r="BW483" s="231">
        <v>4</v>
      </c>
      <c r="BX483" s="237" t="str">
        <f t="shared" si="233"/>
        <v>La mayoría de las alcantarillas y cunetas aparentemente funcionan bien, pero existen indicaciones en algunos sitios de que el agua se estanca.</v>
      </c>
      <c r="BY483" s="231">
        <v>3</v>
      </c>
      <c r="BZ483" s="237" t="str">
        <f t="shared" si="234"/>
        <v>Superficie con frecuentes baches o irregularidades .</v>
      </c>
      <c r="CA483" s="231">
        <v>4</v>
      </c>
      <c r="CB483" s="237" t="str">
        <f t="shared" si="235"/>
        <v>Existen huellas o corrugaciones que se derivan por debajo de la superficie de ruedo, pero que son aisladas y de poca extensión.</v>
      </c>
      <c r="CC483" s="231">
        <f t="shared" si="236"/>
        <v>0.46883520000000001</v>
      </c>
      <c r="CD483" s="229" t="s">
        <v>1359</v>
      </c>
      <c r="CE483" s="229" t="s">
        <v>986</v>
      </c>
      <c r="CF483" s="270" t="s">
        <v>1360</v>
      </c>
    </row>
    <row r="484" spans="1:84" ht="69.95" customHeight="1" thickBot="1" x14ac:dyDescent="0.2">
      <c r="A484" s="217"/>
      <c r="B484" s="269">
        <v>21163</v>
      </c>
      <c r="C484" s="231">
        <v>7</v>
      </c>
      <c r="D484" s="231">
        <v>2</v>
      </c>
      <c r="E484" s="232" t="s">
        <v>135</v>
      </c>
      <c r="F484" s="231">
        <v>1</v>
      </c>
      <c r="G484" s="231">
        <v>143</v>
      </c>
      <c r="H484" s="230" t="str">
        <f>IF(G484&lt;100,"Primaria",IF(AND(G477&gt;39,G477&lt;300),"Secundaria",IF(AND(G477&gt;299),"Terciaria")))</f>
        <v>Terciaria</v>
      </c>
      <c r="I484" s="230">
        <v>3</v>
      </c>
      <c r="J484" s="229" t="str">
        <f t="shared" si="218"/>
        <v>Conectores de Integración Territorial</v>
      </c>
      <c r="K484" s="260">
        <f t="shared" si="219"/>
        <v>3.1850000000000001</v>
      </c>
      <c r="L484" s="234">
        <f>L483+K484</f>
        <v>39.305</v>
      </c>
      <c r="M484" s="233"/>
      <c r="N484" s="233"/>
      <c r="O484" s="233"/>
      <c r="P484" s="260">
        <f t="shared" si="220"/>
        <v>0</v>
      </c>
      <c r="Q484" s="233">
        <v>0.36499999999999999</v>
      </c>
      <c r="R484" s="233">
        <v>0.755</v>
      </c>
      <c r="S484" s="233"/>
      <c r="T484" s="260">
        <f t="shared" si="221"/>
        <v>1.1200000000000001</v>
      </c>
      <c r="U484" s="233"/>
      <c r="V484" s="233"/>
      <c r="W484" s="233">
        <v>0.47</v>
      </c>
      <c r="X484" s="233">
        <f t="shared" si="222"/>
        <v>0.47</v>
      </c>
      <c r="Y484" s="233"/>
      <c r="Z484" s="233"/>
      <c r="AA484" s="233"/>
      <c r="AB484" s="233">
        <f t="shared" si="223"/>
        <v>0</v>
      </c>
      <c r="AC484" s="233">
        <f t="shared" si="224"/>
        <v>1.59</v>
      </c>
      <c r="AD484" s="233"/>
      <c r="AE484" s="233"/>
      <c r="AF484" s="233">
        <v>1.595</v>
      </c>
      <c r="AG484" s="233">
        <f t="shared" si="240"/>
        <v>1.595</v>
      </c>
      <c r="AH484" s="233"/>
      <c r="AI484" s="233"/>
      <c r="AJ484" s="233"/>
      <c r="AK484" s="233">
        <f t="shared" si="241"/>
        <v>0</v>
      </c>
      <c r="AL484" s="233"/>
      <c r="AM484" s="233"/>
      <c r="AN484" s="233"/>
      <c r="AO484" s="233">
        <f t="shared" si="225"/>
        <v>0</v>
      </c>
      <c r="AP484" s="233"/>
      <c r="AQ484" s="233"/>
      <c r="AR484" s="233"/>
      <c r="AS484" s="339">
        <f t="shared" si="226"/>
        <v>0</v>
      </c>
      <c r="AT484" s="233"/>
      <c r="AU484" s="233"/>
      <c r="AV484" s="233"/>
      <c r="AW484" s="260">
        <f t="shared" si="227"/>
        <v>0</v>
      </c>
      <c r="AX484" s="235" t="s">
        <v>1361</v>
      </c>
      <c r="AY484" s="236" t="s">
        <v>1357</v>
      </c>
      <c r="AZ484" s="236" t="s">
        <v>148</v>
      </c>
      <c r="BA484" s="229" t="s">
        <v>1362</v>
      </c>
      <c r="BB484" s="231">
        <v>0</v>
      </c>
      <c r="BC484" s="231">
        <v>1</v>
      </c>
      <c r="BD484" s="237" t="str">
        <f t="shared" si="228"/>
        <v>Llano (Pendientes naturales del terreno entre 0 y 5%)</v>
      </c>
      <c r="BE484" s="231">
        <v>8</v>
      </c>
      <c r="BF484" s="237" t="str">
        <f>VLOOKUP(BE484,'Códigos 2'!$A$1:$B$12,2,FALSE)</f>
        <v xml:space="preserve">Material producto del perfilado de pavimentos asfálticos </v>
      </c>
      <c r="BG484" s="231">
        <v>2</v>
      </c>
      <c r="BH484" s="239">
        <v>6.5</v>
      </c>
      <c r="BI484" s="231">
        <v>0</v>
      </c>
      <c r="BJ484" s="231" t="str">
        <f t="shared" si="229"/>
        <v>No existe</v>
      </c>
      <c r="BK484" s="240">
        <v>0</v>
      </c>
      <c r="BL484" s="231">
        <v>40</v>
      </c>
      <c r="BM484" s="231">
        <v>383</v>
      </c>
      <c r="BN484" s="231">
        <v>4</v>
      </c>
      <c r="BO484" s="237" t="str">
        <f t="shared" si="230"/>
        <v>Alineamiento con algunas curvas que exigen una reducción significativa en la velocidad promedio de circulación.</v>
      </c>
      <c r="BP484" s="231">
        <v>5</v>
      </c>
      <c r="BQ484" s="237" t="str">
        <f t="shared" si="231"/>
        <v>Pendientes menores del 3% en todo el tramo.</v>
      </c>
      <c r="BR484" s="231">
        <v>2</v>
      </c>
      <c r="BS484" s="231">
        <v>0</v>
      </c>
      <c r="BT484" s="237" t="b">
        <f t="shared" si="239"/>
        <v>0</v>
      </c>
      <c r="BU484" s="231">
        <v>2</v>
      </c>
      <c r="BV484" s="237" t="str">
        <f t="shared" si="232"/>
        <v>Existen muy pocas señales</v>
      </c>
      <c r="BW484" s="231">
        <v>4</v>
      </c>
      <c r="BX484" s="237" t="str">
        <f t="shared" si="233"/>
        <v>La mayoría de las alcantarillas y cunetas aparentemente funcionan bien, pero existen indicaciones en algunos sitios de que el agua se estanca.</v>
      </c>
      <c r="BY484" s="231">
        <v>2</v>
      </c>
      <c r="BZ484" s="237" t="str">
        <f t="shared" si="234"/>
        <v>Superficie muy irregular o con baches extensos y frecuentes (o material suelto, en caso de superficies no pavimentadas).</v>
      </c>
      <c r="CA484" s="231">
        <v>4</v>
      </c>
      <c r="CB484" s="237" t="str">
        <f t="shared" si="235"/>
        <v>Existen huellas o corrugaciones que se derivan por debajo de la superficie de ruedo, pero que son aisladas y de poca extensión.</v>
      </c>
      <c r="CC484" s="231">
        <f t="shared" si="236"/>
        <v>0.44524707499999999</v>
      </c>
      <c r="CD484" s="229"/>
      <c r="CE484" s="229"/>
      <c r="CF484" s="270" t="s">
        <v>1363</v>
      </c>
    </row>
    <row r="485" spans="1:84" ht="69.95" customHeight="1" thickBot="1" x14ac:dyDescent="0.2">
      <c r="A485" s="217"/>
      <c r="B485" s="269">
        <v>21170</v>
      </c>
      <c r="C485" s="231">
        <v>7</v>
      </c>
      <c r="D485" s="231">
        <v>2</v>
      </c>
      <c r="E485" s="232" t="s">
        <v>332</v>
      </c>
      <c r="F485" s="231">
        <v>1</v>
      </c>
      <c r="G485" s="231">
        <v>138</v>
      </c>
      <c r="H485" s="230" t="str">
        <f t="shared" ref="H485:H500" si="244">IF(G485&lt;100,"Primaria",IF(AND(G485&gt;39,G485&lt;300),"Secundaria",IF(AND(G485&gt;299),"Terciaria")))</f>
        <v>Secundaria</v>
      </c>
      <c r="I485" s="230">
        <v>2</v>
      </c>
      <c r="J485" s="229" t="str">
        <f t="shared" si="218"/>
        <v>Distribuidores Regionales</v>
      </c>
      <c r="K485" s="260">
        <f t="shared" si="219"/>
        <v>9.39</v>
      </c>
      <c r="L485" s="234">
        <f>K485</f>
        <v>9.39</v>
      </c>
      <c r="M485" s="233"/>
      <c r="N485" s="233"/>
      <c r="O485" s="233"/>
      <c r="P485" s="260">
        <f t="shared" si="220"/>
        <v>0</v>
      </c>
      <c r="Q485" s="233"/>
      <c r="R485" s="233"/>
      <c r="S485" s="233"/>
      <c r="T485" s="260">
        <f t="shared" si="221"/>
        <v>0</v>
      </c>
      <c r="U485" s="233"/>
      <c r="V485" s="233"/>
      <c r="W485" s="233"/>
      <c r="X485" s="233">
        <f t="shared" si="222"/>
        <v>0</v>
      </c>
      <c r="Y485" s="233"/>
      <c r="Z485" s="233"/>
      <c r="AA485" s="233"/>
      <c r="AB485" s="233">
        <f t="shared" si="223"/>
        <v>0</v>
      </c>
      <c r="AC485" s="233">
        <f t="shared" si="224"/>
        <v>0</v>
      </c>
      <c r="AD485" s="233">
        <v>6.75</v>
      </c>
      <c r="AE485" s="233">
        <v>2.64</v>
      </c>
      <c r="AF485" s="233"/>
      <c r="AG485" s="233">
        <f t="shared" si="240"/>
        <v>9.39</v>
      </c>
      <c r="AH485" s="233"/>
      <c r="AI485" s="233"/>
      <c r="AJ485" s="233"/>
      <c r="AK485" s="233">
        <f t="shared" si="241"/>
        <v>0</v>
      </c>
      <c r="AL485" s="233"/>
      <c r="AM485" s="233"/>
      <c r="AN485" s="233"/>
      <c r="AO485" s="233">
        <f t="shared" si="225"/>
        <v>0</v>
      </c>
      <c r="AP485" s="233"/>
      <c r="AQ485" s="233"/>
      <c r="AR485" s="233"/>
      <c r="AS485" s="339">
        <f t="shared" si="226"/>
        <v>0</v>
      </c>
      <c r="AT485" s="233"/>
      <c r="AU485" s="233"/>
      <c r="AV485" s="233"/>
      <c r="AW485" s="260">
        <f t="shared" si="227"/>
        <v>0</v>
      </c>
      <c r="AX485" s="235" t="s">
        <v>1230</v>
      </c>
      <c r="AY485" s="236" t="s">
        <v>1231</v>
      </c>
      <c r="AZ485" s="236" t="s">
        <v>1232</v>
      </c>
      <c r="BA485" s="229" t="s">
        <v>1233</v>
      </c>
      <c r="BB485" s="231">
        <v>2</v>
      </c>
      <c r="BC485" s="231">
        <v>2</v>
      </c>
      <c r="BD485" s="237" t="str">
        <f t="shared" si="228"/>
        <v>Algo Ondulado (Pendientes naturales del terreno entre 6 y 14%)</v>
      </c>
      <c r="BE485" s="231">
        <v>4</v>
      </c>
      <c r="BF485" s="237" t="str">
        <f>VLOOKUP(BE485,'Códigos 2'!$A$1:$B$12,2,FALSE)</f>
        <v>Lastre o grava</v>
      </c>
      <c r="BG485" s="238">
        <v>2</v>
      </c>
      <c r="BH485" s="239">
        <v>5.7</v>
      </c>
      <c r="BI485" s="231">
        <v>0</v>
      </c>
      <c r="BJ485" s="231" t="str">
        <f t="shared" si="229"/>
        <v>No existe</v>
      </c>
      <c r="BK485" s="240">
        <v>0</v>
      </c>
      <c r="BL485" s="231">
        <v>20</v>
      </c>
      <c r="BM485" s="231">
        <v>340</v>
      </c>
      <c r="BN485" s="231">
        <v>3</v>
      </c>
      <c r="BO485" s="237" t="str">
        <f t="shared" si="230"/>
        <v>Alineamiento algo sinuoso, pero con curvas cerradas que son aparentes y consistentes con las gradientes y las demás características del camino y del terreno que se atraviesa.</v>
      </c>
      <c r="BP485" s="231">
        <v>3</v>
      </c>
      <c r="BQ485" s="237" t="str">
        <f t="shared" si="231"/>
        <v>Pendientes generalmente entre 3 y 6%, pero con una rasante ondulada y, consecuentemente, con tramos cortos de subida fuerte.</v>
      </c>
      <c r="BR485" s="231">
        <v>1</v>
      </c>
      <c r="BS485" s="231">
        <v>0</v>
      </c>
      <c r="BT485" s="237" t="b">
        <f t="shared" si="239"/>
        <v>0</v>
      </c>
      <c r="BU485" s="231">
        <v>2</v>
      </c>
      <c r="BV485" s="237" t="str">
        <f t="shared" si="232"/>
        <v>Existen muy pocas señales</v>
      </c>
      <c r="BW485" s="231">
        <v>4</v>
      </c>
      <c r="BX485" s="237" t="str">
        <f t="shared" si="233"/>
        <v>La mayoría de las alcantarillas y cunetas aparentemente funcionan bien, pero existen indicaciones en algunos sitios de que el agua se estanca.</v>
      </c>
      <c r="BY485" s="231">
        <v>4</v>
      </c>
      <c r="BZ485" s="237" t="str">
        <f t="shared" si="234"/>
        <v>Superficie generalmente lisa, pero con unas pequeñas corrugaciones u otras irregularidades aisladas, o con baches pequeños superficiales.</v>
      </c>
      <c r="CA485" s="231">
        <v>4</v>
      </c>
      <c r="CB485" s="237" t="str">
        <f t="shared" si="235"/>
        <v>Existen huellas o corrugaciones que se derivan por debajo de la superficie de ruedo, pero que son aisladas y de poca extensión.</v>
      </c>
      <c r="CC485" s="231">
        <f t="shared" si="236"/>
        <v>1.1652990000000003</v>
      </c>
      <c r="CD485" s="229" t="s">
        <v>1234</v>
      </c>
      <c r="CE485" s="229" t="s">
        <v>986</v>
      </c>
      <c r="CF485" s="270" t="s">
        <v>1235</v>
      </c>
    </row>
    <row r="486" spans="1:84" ht="69.95" customHeight="1" thickBot="1" x14ac:dyDescent="0.2">
      <c r="A486" s="217"/>
      <c r="B486" s="269">
        <v>21180</v>
      </c>
      <c r="C486" s="231">
        <v>7</v>
      </c>
      <c r="D486" s="231">
        <v>2</v>
      </c>
      <c r="E486" s="232" t="s">
        <v>332</v>
      </c>
      <c r="F486" s="231">
        <v>1</v>
      </c>
      <c r="G486" s="231">
        <v>731</v>
      </c>
      <c r="H486" s="230" t="str">
        <f t="shared" si="244"/>
        <v>Terciaria</v>
      </c>
      <c r="I486" s="230">
        <v>4</v>
      </c>
      <c r="J486" s="229" t="str">
        <f t="shared" si="218"/>
        <v>Red Básica de Accesso</v>
      </c>
      <c r="K486" s="260">
        <f t="shared" si="219"/>
        <v>12.16</v>
      </c>
      <c r="L486" s="234">
        <f>K486</f>
        <v>12.16</v>
      </c>
      <c r="M486" s="233"/>
      <c r="N486" s="233"/>
      <c r="O486" s="233"/>
      <c r="P486" s="260">
        <f t="shared" si="220"/>
        <v>0</v>
      </c>
      <c r="Q486" s="233"/>
      <c r="R486" s="233"/>
      <c r="S486" s="233"/>
      <c r="T486" s="260">
        <f t="shared" si="221"/>
        <v>0</v>
      </c>
      <c r="U486" s="233"/>
      <c r="V486" s="233">
        <v>0.96499999999999997</v>
      </c>
      <c r="W486" s="233"/>
      <c r="X486" s="233">
        <f t="shared" si="222"/>
        <v>0.96499999999999997</v>
      </c>
      <c r="Y486" s="233"/>
      <c r="Z486" s="233"/>
      <c r="AA486" s="233"/>
      <c r="AB486" s="233">
        <f t="shared" si="223"/>
        <v>0</v>
      </c>
      <c r="AC486" s="233">
        <f t="shared" si="224"/>
        <v>0.96499999999999997</v>
      </c>
      <c r="AD486" s="233"/>
      <c r="AE486" s="233"/>
      <c r="AF486" s="233">
        <v>10.43</v>
      </c>
      <c r="AG486" s="233">
        <f t="shared" si="240"/>
        <v>10.43</v>
      </c>
      <c r="AH486" s="233"/>
      <c r="AI486" s="233"/>
      <c r="AJ486" s="233">
        <v>0.76500000000000001</v>
      </c>
      <c r="AK486" s="233">
        <f t="shared" si="241"/>
        <v>0.76500000000000001</v>
      </c>
      <c r="AL486" s="233"/>
      <c r="AM486" s="233"/>
      <c r="AN486" s="233"/>
      <c r="AO486" s="233">
        <f t="shared" si="225"/>
        <v>0</v>
      </c>
      <c r="AP486" s="233"/>
      <c r="AQ486" s="233"/>
      <c r="AR486" s="233"/>
      <c r="AS486" s="339">
        <f t="shared" si="226"/>
        <v>0</v>
      </c>
      <c r="AT486" s="233"/>
      <c r="AU486" s="233"/>
      <c r="AV486" s="233"/>
      <c r="AW486" s="260">
        <f t="shared" si="227"/>
        <v>0</v>
      </c>
      <c r="AX486" s="235" t="s">
        <v>3049</v>
      </c>
      <c r="AY486" s="236" t="s">
        <v>1275</v>
      </c>
      <c r="AZ486" s="236" t="s">
        <v>447</v>
      </c>
      <c r="BA486" s="229" t="s">
        <v>3050</v>
      </c>
      <c r="BB486" s="231">
        <v>1</v>
      </c>
      <c r="BC486" s="231">
        <v>1</v>
      </c>
      <c r="BD486" s="237" t="str">
        <f t="shared" si="228"/>
        <v>Llano (Pendientes naturales del terreno entre 0 y 5%)</v>
      </c>
      <c r="BE486" s="231">
        <v>4</v>
      </c>
      <c r="BF486" s="237" t="str">
        <f>VLOOKUP(BE486,'Códigos 2'!$A$1:$B$12,2,FALSE)</f>
        <v>Lastre o grava</v>
      </c>
      <c r="BG486" s="238">
        <v>2</v>
      </c>
      <c r="BH486" s="239">
        <v>5.7</v>
      </c>
      <c r="BI486" s="231">
        <v>0</v>
      </c>
      <c r="BJ486" s="231" t="str">
        <f t="shared" si="229"/>
        <v>No existe</v>
      </c>
      <c r="BK486" s="240">
        <v>0</v>
      </c>
      <c r="BL486" s="231">
        <v>20</v>
      </c>
      <c r="BM486" s="231">
        <v>58</v>
      </c>
      <c r="BN486" s="231">
        <v>4</v>
      </c>
      <c r="BO486" s="237" t="str">
        <f t="shared" si="230"/>
        <v>Alineamiento con algunas curvas que exigen una reducción significativa en la velocidad promedio de circulación.</v>
      </c>
      <c r="BP486" s="231">
        <v>5</v>
      </c>
      <c r="BQ486" s="237" t="str">
        <f t="shared" si="231"/>
        <v>Pendientes menores del 3% en todo el tramo.</v>
      </c>
      <c r="BR486" s="231">
        <v>1</v>
      </c>
      <c r="BS486" s="231">
        <v>0</v>
      </c>
      <c r="BT486" s="237" t="b">
        <f t="shared" si="239"/>
        <v>0</v>
      </c>
      <c r="BU486" s="231">
        <v>1</v>
      </c>
      <c r="BV486" s="237" t="str">
        <f t="shared" si="232"/>
        <v>No existen señales o son tan inadecuadas, que no proveen información útil al conductor.</v>
      </c>
      <c r="BW486" s="231">
        <v>3</v>
      </c>
      <c r="BX486" s="237" t="str">
        <f t="shared" si="233"/>
        <v>Parece que algunas alcantarillas o cunetas no tienen capacidad hidráulica suficiente, por la erosión o socavación aparente.</v>
      </c>
      <c r="BY486" s="231">
        <v>2</v>
      </c>
      <c r="BZ486" s="237" t="str">
        <f t="shared" si="234"/>
        <v>Superficie muy irregular o con baches extensos y frecuentes (o material suelto, en caso de superficies no pavimentadas).</v>
      </c>
      <c r="CA486" s="231">
        <v>4</v>
      </c>
      <c r="CB486" s="237" t="str">
        <f t="shared" si="235"/>
        <v>Existen huellas o corrugaciones que se derivan por debajo de la superficie de ruedo, pero que son aisladas y de poca extensión.</v>
      </c>
      <c r="CC486" s="231">
        <f t="shared" si="236"/>
        <v>0.25742719999999997</v>
      </c>
      <c r="CD486" s="229"/>
      <c r="CE486" s="229"/>
      <c r="CF486" s="270" t="s">
        <v>3051</v>
      </c>
    </row>
    <row r="487" spans="1:84" ht="69.95" customHeight="1" thickBot="1" x14ac:dyDescent="0.2">
      <c r="A487" s="217"/>
      <c r="B487" s="269">
        <v>21191</v>
      </c>
      <c r="C487" s="231">
        <v>4</v>
      </c>
      <c r="D487" s="231">
        <v>2</v>
      </c>
      <c r="E487" s="232" t="s">
        <v>126</v>
      </c>
      <c r="F487" s="231"/>
      <c r="G487" s="231">
        <v>227</v>
      </c>
      <c r="H487" s="230" t="str">
        <f t="shared" si="244"/>
        <v>Secundaria</v>
      </c>
      <c r="I487" s="230">
        <v>3</v>
      </c>
      <c r="J487" s="229" t="str">
        <f t="shared" si="218"/>
        <v>Conectores de Integración Territorial</v>
      </c>
      <c r="K487" s="260">
        <f t="shared" si="219"/>
        <v>16.995000000000001</v>
      </c>
      <c r="L487" s="234">
        <f>K487</f>
        <v>16.995000000000001</v>
      </c>
      <c r="M487" s="233"/>
      <c r="N487" s="233"/>
      <c r="O487" s="233"/>
      <c r="P487" s="260">
        <f t="shared" si="220"/>
        <v>0</v>
      </c>
      <c r="Q487" s="233"/>
      <c r="R487" s="233"/>
      <c r="S487" s="233"/>
      <c r="T487" s="260">
        <f t="shared" si="221"/>
        <v>0</v>
      </c>
      <c r="U487" s="233"/>
      <c r="V487" s="233"/>
      <c r="W487" s="233"/>
      <c r="X487" s="233">
        <f t="shared" si="222"/>
        <v>0</v>
      </c>
      <c r="Y487" s="233"/>
      <c r="Z487" s="233"/>
      <c r="AA487" s="233"/>
      <c r="AB487" s="233">
        <f t="shared" si="223"/>
        <v>0</v>
      </c>
      <c r="AC487" s="233">
        <f t="shared" si="224"/>
        <v>0</v>
      </c>
      <c r="AD487" s="233"/>
      <c r="AE487" s="233">
        <v>16.995000000000001</v>
      </c>
      <c r="AF487" s="233"/>
      <c r="AG487" s="233">
        <f t="shared" si="240"/>
        <v>16.995000000000001</v>
      </c>
      <c r="AH487" s="233"/>
      <c r="AI487" s="233"/>
      <c r="AJ487" s="233"/>
      <c r="AK487" s="233">
        <f t="shared" si="241"/>
        <v>0</v>
      </c>
      <c r="AL487" s="233"/>
      <c r="AM487" s="233"/>
      <c r="AN487" s="233"/>
      <c r="AO487" s="233">
        <f t="shared" si="225"/>
        <v>0</v>
      </c>
      <c r="AP487" s="233"/>
      <c r="AQ487" s="233"/>
      <c r="AR487" s="233"/>
      <c r="AS487" s="339">
        <f t="shared" si="226"/>
        <v>0</v>
      </c>
      <c r="AT487" s="233"/>
      <c r="AU487" s="233"/>
      <c r="AV487" s="233"/>
      <c r="AW487" s="260">
        <f t="shared" si="227"/>
        <v>0</v>
      </c>
      <c r="AX487" s="235" t="s">
        <v>1981</v>
      </c>
      <c r="AY487" s="236" t="s">
        <v>1982</v>
      </c>
      <c r="AZ487" s="236"/>
      <c r="BA487" s="229" t="s">
        <v>1983</v>
      </c>
      <c r="BB487" s="231">
        <v>0</v>
      </c>
      <c r="BC487" s="231">
        <v>3</v>
      </c>
      <c r="BD487" s="237" t="str">
        <f t="shared" si="228"/>
        <v>Muy Ondulado (Pendientes naturales del terreno entre 15 y 25%)</v>
      </c>
      <c r="BE487" s="231">
        <v>8</v>
      </c>
      <c r="BF487" s="237" t="str">
        <f>VLOOKUP(BE487,'Códigos 2'!$A$1:$B$12,2,FALSE)</f>
        <v xml:space="preserve">Material producto del perfilado de pavimentos asfálticos </v>
      </c>
      <c r="BG487" s="238">
        <v>2</v>
      </c>
      <c r="BH487" s="239">
        <v>6.5</v>
      </c>
      <c r="BI487" s="231">
        <v>0</v>
      </c>
      <c r="BJ487" s="231" t="str">
        <f t="shared" si="229"/>
        <v>No existe</v>
      </c>
      <c r="BK487" s="240">
        <v>0</v>
      </c>
      <c r="BL487" s="231">
        <v>40</v>
      </c>
      <c r="BM487" s="231"/>
      <c r="BN487" s="231">
        <v>3</v>
      </c>
      <c r="BO487" s="237" t="str">
        <f t="shared" si="230"/>
        <v>Alineamiento algo sinuoso, pero con curvas cerradas que son aparentes y consistentes con las gradientes y las demás características del camino y del terreno que se atraviesa.</v>
      </c>
      <c r="BP487" s="231">
        <v>2</v>
      </c>
      <c r="BQ487" s="237" t="str">
        <f t="shared" si="231"/>
        <v>Pendientes sostenidas entre 5 y 8% sobre una buena parte del tramo, condición que afecta en forma marcada la velocidad de recorrido y, cuando hay bastante tránsito, provoca frecuentes colas de vehículos detrás de los vehículos pesados.</v>
      </c>
      <c r="BR487" s="231">
        <v>1</v>
      </c>
      <c r="BS487" s="231">
        <v>0</v>
      </c>
      <c r="BT487" s="237" t="b">
        <f t="shared" si="239"/>
        <v>0</v>
      </c>
      <c r="BU487" s="231">
        <v>3</v>
      </c>
      <c r="BV487" s="237" t="str">
        <f t="shared" si="232"/>
        <v>El señalamiento es regular en cuanto a cantidad y ubicación, siendo notable la falta de algunas señales de precaución y de guía.</v>
      </c>
      <c r="BW487" s="231">
        <v>4</v>
      </c>
      <c r="BX487" s="237" t="str">
        <f t="shared" si="233"/>
        <v>La mayoría de las alcantarillas y cunetas aparentemente funcionan bien, pero existen indicaciones en algunos sitios de que el agua se estanca.</v>
      </c>
      <c r="BY487" s="231">
        <v>3</v>
      </c>
      <c r="BZ487" s="237" t="str">
        <f t="shared" si="234"/>
        <v>Superficie con frecuentes baches o irregularidades .</v>
      </c>
      <c r="CA487" s="231">
        <v>4</v>
      </c>
      <c r="CB487" s="237" t="str">
        <f t="shared" si="235"/>
        <v>Existen huellas o corrugaciones que se derivan por debajo de la superficie de ruedo, pero que son aisladas y de poca extensión.</v>
      </c>
      <c r="CC487" s="231">
        <f t="shared" si="236"/>
        <v>0</v>
      </c>
      <c r="CD487" s="229" t="s">
        <v>1984</v>
      </c>
      <c r="CE487" s="229" t="s">
        <v>986</v>
      </c>
      <c r="CF487" s="270" t="s">
        <v>1985</v>
      </c>
    </row>
    <row r="488" spans="1:84" ht="69.95" customHeight="1" thickBot="1" x14ac:dyDescent="0.2">
      <c r="A488" s="217"/>
      <c r="B488" s="269">
        <v>21192</v>
      </c>
      <c r="C488" s="231">
        <v>4</v>
      </c>
      <c r="D488" s="231">
        <v>2</v>
      </c>
      <c r="E488" s="232" t="s">
        <v>126</v>
      </c>
      <c r="F488" s="231"/>
      <c r="G488" s="231">
        <v>227</v>
      </c>
      <c r="H488" s="230" t="str">
        <f t="shared" si="244"/>
        <v>Secundaria</v>
      </c>
      <c r="I488" s="230">
        <v>3</v>
      </c>
      <c r="J488" s="229" t="str">
        <f t="shared" si="218"/>
        <v>Conectores de Integración Territorial</v>
      </c>
      <c r="K488" s="260">
        <f t="shared" si="219"/>
        <v>10.925000000000001</v>
      </c>
      <c r="L488" s="234">
        <f>L487+K488</f>
        <v>27.92</v>
      </c>
      <c r="M488" s="233"/>
      <c r="N488" s="233"/>
      <c r="O488" s="233"/>
      <c r="P488" s="260">
        <f t="shared" si="220"/>
        <v>0</v>
      </c>
      <c r="Q488" s="233"/>
      <c r="R488" s="233"/>
      <c r="S488" s="233"/>
      <c r="T488" s="260">
        <f t="shared" si="221"/>
        <v>0</v>
      </c>
      <c r="U488" s="233"/>
      <c r="V488" s="233"/>
      <c r="W488" s="233"/>
      <c r="X488" s="233">
        <f t="shared" si="222"/>
        <v>0</v>
      </c>
      <c r="Y488" s="233"/>
      <c r="Z488" s="233"/>
      <c r="AA488" s="233"/>
      <c r="AB488" s="233">
        <f t="shared" si="223"/>
        <v>0</v>
      </c>
      <c r="AC488" s="233">
        <f t="shared" si="224"/>
        <v>0</v>
      </c>
      <c r="AD488" s="233"/>
      <c r="AE488" s="233">
        <v>10.925000000000001</v>
      </c>
      <c r="AF488" s="233"/>
      <c r="AG488" s="233">
        <f t="shared" si="240"/>
        <v>10.925000000000001</v>
      </c>
      <c r="AH488" s="233"/>
      <c r="AI488" s="233"/>
      <c r="AJ488" s="233"/>
      <c r="AK488" s="233">
        <f t="shared" si="241"/>
        <v>0</v>
      </c>
      <c r="AL488" s="233"/>
      <c r="AM488" s="233"/>
      <c r="AN488" s="233"/>
      <c r="AO488" s="233">
        <f t="shared" si="225"/>
        <v>0</v>
      </c>
      <c r="AP488" s="233"/>
      <c r="AQ488" s="233"/>
      <c r="AR488" s="233"/>
      <c r="AS488" s="339">
        <f t="shared" si="226"/>
        <v>0</v>
      </c>
      <c r="AT488" s="233"/>
      <c r="AU488" s="233"/>
      <c r="AV488" s="233"/>
      <c r="AW488" s="260">
        <f t="shared" si="227"/>
        <v>0</v>
      </c>
      <c r="AX488" s="235" t="s">
        <v>1986</v>
      </c>
      <c r="AY488" s="236" t="s">
        <v>1982</v>
      </c>
      <c r="AZ488" s="236"/>
      <c r="BA488" s="229" t="s">
        <v>1987</v>
      </c>
      <c r="BB488" s="231">
        <v>0</v>
      </c>
      <c r="BC488" s="231">
        <v>2</v>
      </c>
      <c r="BD488" s="237" t="str">
        <f t="shared" si="228"/>
        <v>Algo Ondulado (Pendientes naturales del terreno entre 6 y 14%)</v>
      </c>
      <c r="BE488" s="231">
        <v>7</v>
      </c>
      <c r="BF488" s="237" t="str">
        <f>VLOOKUP(BE488,'Códigos 2'!$A$1:$B$12,2,FALSE)</f>
        <v xml:space="preserve">Sello asfáltico con emulsión de rompimiento lento (SA) </v>
      </c>
      <c r="BG488" s="238">
        <v>2</v>
      </c>
      <c r="BH488" s="239">
        <v>6.5</v>
      </c>
      <c r="BI488" s="231">
        <v>0</v>
      </c>
      <c r="BJ488" s="231" t="str">
        <f t="shared" si="229"/>
        <v>No existe</v>
      </c>
      <c r="BK488" s="240">
        <v>0</v>
      </c>
      <c r="BL488" s="231">
        <v>45</v>
      </c>
      <c r="BM488" s="231">
        <v>265</v>
      </c>
      <c r="BN488" s="231">
        <v>4</v>
      </c>
      <c r="BO488" s="237" t="str">
        <f t="shared" si="230"/>
        <v>Alineamiento con algunas curvas que exigen una reducción significativa en la velocidad promedio de circulación.</v>
      </c>
      <c r="BP488" s="231">
        <v>2</v>
      </c>
      <c r="BQ488" s="237" t="str">
        <f t="shared" si="231"/>
        <v>Pendientes sostenidas entre 5 y 8% sobre una buena parte del tramo, condición que afecta en forma marcada la velocidad de recorrido y, cuando hay bastante tránsito, provoca frecuentes colas de vehículos detrás de los vehículos pesados.</v>
      </c>
      <c r="BR488" s="231">
        <v>2</v>
      </c>
      <c r="BS488" s="231">
        <v>0</v>
      </c>
      <c r="BT488" s="237" t="b">
        <f t="shared" ref="BT488:BT519" si="245">IF(BS488=5,"Superficie de los espaldones firme y regular, y donde se puede utilizar el ancho como fue construido originalmente.",IF(AND(BS488=4),"Superficie generalmente firme y utilizable en todo tiempo, pero con algunos tramos cortos en que el ancho inicial ha sido reducido por erosión u otras causas.",IF(AND(BS488=3),"Superficie erosionada o con baches profundos sobre una buena parte de la subsección, de manera que se inhibe el uso de los espaldones en la debida forma en esa parte.",IF(AND(BS488=2),"Superficie erosionada o con baches profundos, o el ancho transitable de los espaldones reducido sustancialmente, en casi toda la subsección.",IF(AND(BS488=1),"Se encuentra un desnivel peligroso entre el borde del pavimento y el espaldón, o la superficie está muy erosionada, con baches profundos o material suelto, o el ancho muy reducido del original.")))))</f>
        <v>0</v>
      </c>
      <c r="BU488" s="231">
        <v>3</v>
      </c>
      <c r="BV488" s="237" t="str">
        <f t="shared" si="232"/>
        <v>El señalamiento es regular en cuanto a cantidad y ubicación, siendo notable la falta de algunas señales de precaución y de guía.</v>
      </c>
      <c r="BW488" s="231">
        <v>4</v>
      </c>
      <c r="BX488" s="237" t="str">
        <f t="shared" si="233"/>
        <v>La mayoría de las alcantarillas y cunetas aparentemente funcionan bien, pero existen indicaciones en algunos sitios de que el agua se estanca.</v>
      </c>
      <c r="BY488" s="231">
        <v>3</v>
      </c>
      <c r="BZ488" s="237" t="str">
        <f t="shared" si="234"/>
        <v>Superficie con frecuentes baches o irregularidades .</v>
      </c>
      <c r="CA488" s="231">
        <v>4</v>
      </c>
      <c r="CB488" s="237" t="str">
        <f t="shared" si="235"/>
        <v>Existen huellas o corrugaciones que se derivan por debajo de la superficie de ruedo, pero que son aisladas y de poca extensión.</v>
      </c>
      <c r="CC488" s="231">
        <f t="shared" si="236"/>
        <v>1.0567206250000001</v>
      </c>
      <c r="CD488" s="229"/>
      <c r="CE488" s="229"/>
      <c r="CF488" s="270" t="s">
        <v>1988</v>
      </c>
    </row>
    <row r="489" spans="1:84" ht="69.95" customHeight="1" thickBot="1" x14ac:dyDescent="0.2">
      <c r="A489" s="217"/>
      <c r="B489" s="269">
        <v>21193</v>
      </c>
      <c r="C489" s="231">
        <v>4</v>
      </c>
      <c r="D489" s="231">
        <v>2</v>
      </c>
      <c r="E489" s="232" t="s">
        <v>126</v>
      </c>
      <c r="F489" s="231"/>
      <c r="G489" s="231">
        <v>227</v>
      </c>
      <c r="H489" s="230" t="str">
        <f t="shared" si="244"/>
        <v>Secundaria</v>
      </c>
      <c r="I489" s="230">
        <v>4</v>
      </c>
      <c r="J489" s="229" t="str">
        <f t="shared" si="218"/>
        <v>Red Básica de Accesso</v>
      </c>
      <c r="K489" s="260">
        <f t="shared" si="219"/>
        <v>8.5300000000000011</v>
      </c>
      <c r="L489" s="234">
        <f>L488+K489</f>
        <v>36.450000000000003</v>
      </c>
      <c r="M489" s="233"/>
      <c r="N489" s="233"/>
      <c r="O489" s="233"/>
      <c r="P489" s="260">
        <f t="shared" si="220"/>
        <v>0</v>
      </c>
      <c r="Q489" s="233"/>
      <c r="R489" s="233"/>
      <c r="S489" s="233"/>
      <c r="T489" s="260">
        <f t="shared" si="221"/>
        <v>0</v>
      </c>
      <c r="U489" s="233"/>
      <c r="V489" s="233"/>
      <c r="W489" s="233"/>
      <c r="X489" s="233">
        <f t="shared" si="222"/>
        <v>0</v>
      </c>
      <c r="Y489" s="233"/>
      <c r="Z489" s="233"/>
      <c r="AA489" s="233"/>
      <c r="AB489" s="233">
        <f t="shared" si="223"/>
        <v>0</v>
      </c>
      <c r="AC489" s="233">
        <f t="shared" si="224"/>
        <v>0</v>
      </c>
      <c r="AD489" s="233">
        <v>3.63</v>
      </c>
      <c r="AE489" s="233">
        <v>4.9000000000000004</v>
      </c>
      <c r="AF489" s="233"/>
      <c r="AG489" s="233">
        <f t="shared" si="240"/>
        <v>8.5300000000000011</v>
      </c>
      <c r="AH489" s="233"/>
      <c r="AI489" s="233"/>
      <c r="AJ489" s="233"/>
      <c r="AK489" s="233">
        <f t="shared" si="241"/>
        <v>0</v>
      </c>
      <c r="AL489" s="233"/>
      <c r="AM489" s="233"/>
      <c r="AN489" s="233"/>
      <c r="AO489" s="233">
        <f t="shared" si="225"/>
        <v>0</v>
      </c>
      <c r="AP489" s="233"/>
      <c r="AQ489" s="233"/>
      <c r="AR489" s="233"/>
      <c r="AS489" s="339">
        <f t="shared" si="226"/>
        <v>0</v>
      </c>
      <c r="AT489" s="233"/>
      <c r="AU489" s="233"/>
      <c r="AV489" s="233"/>
      <c r="AW489" s="260">
        <f t="shared" si="227"/>
        <v>0</v>
      </c>
      <c r="AX489" s="235" t="s">
        <v>1989</v>
      </c>
      <c r="AY489" s="236" t="s">
        <v>1982</v>
      </c>
      <c r="AZ489" s="236"/>
      <c r="BA489" s="229" t="s">
        <v>1990</v>
      </c>
      <c r="BB489" s="231">
        <v>1</v>
      </c>
      <c r="BC489" s="231">
        <v>3</v>
      </c>
      <c r="BD489" s="237" t="str">
        <f t="shared" si="228"/>
        <v>Muy Ondulado (Pendientes naturales del terreno entre 15 y 25%)</v>
      </c>
      <c r="BE489" s="231">
        <v>4</v>
      </c>
      <c r="BF489" s="237" t="str">
        <f>VLOOKUP(BE489,'Códigos 2'!$A$1:$B$12,2,FALSE)</f>
        <v>Lastre o grava</v>
      </c>
      <c r="BG489" s="238">
        <v>2</v>
      </c>
      <c r="BH489" s="239">
        <v>6</v>
      </c>
      <c r="BI489" s="231">
        <v>0</v>
      </c>
      <c r="BJ489" s="231" t="str">
        <f t="shared" si="229"/>
        <v>No existe</v>
      </c>
      <c r="BK489" s="240">
        <v>0</v>
      </c>
      <c r="BL489" s="231">
        <v>40</v>
      </c>
      <c r="BM489" s="231">
        <v>265</v>
      </c>
      <c r="BN489" s="231">
        <v>3</v>
      </c>
      <c r="BO489" s="237" t="str">
        <f t="shared" si="230"/>
        <v>Alineamiento algo sinuoso, pero con curvas cerradas que son aparentes y consistentes con las gradientes y las demás características del camino y del terreno que se atraviesa.</v>
      </c>
      <c r="BP489" s="231">
        <v>1</v>
      </c>
      <c r="BQ489" s="237" t="str">
        <f t="shared" si="231"/>
        <v xml:space="preserve">Pendientes sostenidas en exceso del 7% en casi todo el tramo. </v>
      </c>
      <c r="BR489" s="231">
        <v>1</v>
      </c>
      <c r="BS489" s="231">
        <v>0</v>
      </c>
      <c r="BT489" s="237" t="b">
        <f t="shared" si="245"/>
        <v>0</v>
      </c>
      <c r="BU489" s="231">
        <v>3</v>
      </c>
      <c r="BV489" s="237" t="str">
        <f t="shared" si="232"/>
        <v>El señalamiento es regular en cuanto a cantidad y ubicación, siendo notable la falta de algunas señales de precaución y de guía.</v>
      </c>
      <c r="BW489" s="231">
        <v>4</v>
      </c>
      <c r="BX489" s="237" t="str">
        <f t="shared" si="233"/>
        <v>La mayoría de las alcantarillas y cunetas aparentemente funcionan bien, pero existen indicaciones en algunos sitios de que el agua se estanca.</v>
      </c>
      <c r="BY489" s="231">
        <v>3</v>
      </c>
      <c r="BZ489" s="237" t="str">
        <f t="shared" si="234"/>
        <v>Superficie con frecuentes baches o irregularidades .</v>
      </c>
      <c r="CA489" s="231">
        <v>4</v>
      </c>
      <c r="CB489" s="237" t="str">
        <f t="shared" si="235"/>
        <v>Existen huellas o corrugaciones que se derivan por debajo de la superficie de ruedo, pero que son aisladas y de poca extensión.</v>
      </c>
      <c r="CC489" s="231">
        <f t="shared" si="236"/>
        <v>0.82506425000000017</v>
      </c>
      <c r="CD489" s="229"/>
      <c r="CE489" s="229"/>
      <c r="CF489" s="270" t="s">
        <v>1991</v>
      </c>
    </row>
    <row r="490" spans="1:84" ht="69.95" customHeight="1" thickBot="1" x14ac:dyDescent="0.2">
      <c r="A490" s="217"/>
      <c r="B490" s="269">
        <v>21200</v>
      </c>
      <c r="C490" s="231">
        <v>7</v>
      </c>
      <c r="D490" s="231">
        <v>2</v>
      </c>
      <c r="E490" s="232" t="s">
        <v>135</v>
      </c>
      <c r="F490" s="231">
        <v>2</v>
      </c>
      <c r="G490" s="231">
        <v>139</v>
      </c>
      <c r="H490" s="230" t="str">
        <f t="shared" si="244"/>
        <v>Secundaria</v>
      </c>
      <c r="I490" s="230">
        <v>4</v>
      </c>
      <c r="J490" s="229" t="str">
        <f t="shared" si="218"/>
        <v>Red Básica de Accesso</v>
      </c>
      <c r="K490" s="260">
        <f t="shared" si="219"/>
        <v>17.375</v>
      </c>
      <c r="L490" s="234">
        <f>K490</f>
        <v>17.375</v>
      </c>
      <c r="M490" s="233"/>
      <c r="N490" s="233"/>
      <c r="O490" s="233"/>
      <c r="P490" s="260">
        <f t="shared" si="220"/>
        <v>0</v>
      </c>
      <c r="Q490" s="233"/>
      <c r="R490" s="233"/>
      <c r="S490" s="233"/>
      <c r="T490" s="260">
        <f t="shared" si="221"/>
        <v>0</v>
      </c>
      <c r="U490" s="233"/>
      <c r="V490" s="233"/>
      <c r="W490" s="233"/>
      <c r="X490" s="233">
        <f t="shared" si="222"/>
        <v>0</v>
      </c>
      <c r="Y490" s="233"/>
      <c r="Z490" s="233"/>
      <c r="AA490" s="233"/>
      <c r="AB490" s="233">
        <f t="shared" si="223"/>
        <v>0</v>
      </c>
      <c r="AC490" s="233">
        <f t="shared" si="224"/>
        <v>0</v>
      </c>
      <c r="AD490" s="233">
        <v>4.66</v>
      </c>
      <c r="AE490" s="233">
        <v>12.715</v>
      </c>
      <c r="AF490" s="233"/>
      <c r="AG490" s="233">
        <f t="shared" si="240"/>
        <v>17.375</v>
      </c>
      <c r="AH490" s="233"/>
      <c r="AI490" s="233"/>
      <c r="AJ490" s="233"/>
      <c r="AK490" s="233">
        <f t="shared" si="241"/>
        <v>0</v>
      </c>
      <c r="AL490" s="233"/>
      <c r="AM490" s="233"/>
      <c r="AN490" s="233"/>
      <c r="AO490" s="233">
        <f t="shared" si="225"/>
        <v>0</v>
      </c>
      <c r="AP490" s="233"/>
      <c r="AQ490" s="233"/>
      <c r="AR490" s="233"/>
      <c r="AS490" s="339">
        <f t="shared" si="226"/>
        <v>0</v>
      </c>
      <c r="AT490" s="233"/>
      <c r="AU490" s="233"/>
      <c r="AV490" s="233"/>
      <c r="AW490" s="260">
        <f t="shared" si="227"/>
        <v>0</v>
      </c>
      <c r="AX490" s="235" t="s">
        <v>1246</v>
      </c>
      <c r="AY490" s="236" t="s">
        <v>306</v>
      </c>
      <c r="AZ490" s="236" t="s">
        <v>1211</v>
      </c>
      <c r="BA490" s="229" t="s">
        <v>1247</v>
      </c>
      <c r="BB490" s="231">
        <v>1</v>
      </c>
      <c r="BC490" s="231">
        <v>2</v>
      </c>
      <c r="BD490" s="237" t="str">
        <f t="shared" si="228"/>
        <v>Algo Ondulado (Pendientes naturales del terreno entre 6 y 14%)</v>
      </c>
      <c r="BE490" s="231">
        <v>4</v>
      </c>
      <c r="BF490" s="237" t="str">
        <f>VLOOKUP(BE490,'Códigos 2'!$A$1:$B$12,2,FALSE)</f>
        <v>Lastre o grava</v>
      </c>
      <c r="BG490" s="238">
        <v>2</v>
      </c>
      <c r="BH490" s="239">
        <v>5.4</v>
      </c>
      <c r="BI490" s="231">
        <v>0</v>
      </c>
      <c r="BJ490" s="231" t="str">
        <f t="shared" si="229"/>
        <v>No existe</v>
      </c>
      <c r="BK490" s="240">
        <v>0</v>
      </c>
      <c r="BL490" s="231">
        <v>35</v>
      </c>
      <c r="BM490" s="231">
        <v>86</v>
      </c>
      <c r="BN490" s="231">
        <v>4</v>
      </c>
      <c r="BO490" s="237" t="str">
        <f t="shared" si="230"/>
        <v>Alineamiento con algunas curvas que exigen una reducción significativa en la velocidad promedio de circulación.</v>
      </c>
      <c r="BP490" s="231">
        <v>3</v>
      </c>
      <c r="BQ490" s="237" t="str">
        <f t="shared" si="231"/>
        <v>Pendientes generalmente entre 3 y 6%, pero con una rasante ondulada y, consecuentemente, con tramos cortos de subida fuerte.</v>
      </c>
      <c r="BR490" s="231">
        <v>1</v>
      </c>
      <c r="BS490" s="231">
        <v>0</v>
      </c>
      <c r="BT490" s="237" t="b">
        <f t="shared" si="245"/>
        <v>0</v>
      </c>
      <c r="BU490" s="231">
        <v>3</v>
      </c>
      <c r="BV490" s="237" t="str">
        <f t="shared" si="232"/>
        <v>El señalamiento es regular en cuanto a cantidad y ubicación, siendo notable la falta de algunas señales de precaución y de guía.</v>
      </c>
      <c r="BW490" s="231">
        <v>4</v>
      </c>
      <c r="BX490" s="237" t="str">
        <f t="shared" si="233"/>
        <v>La mayoría de las alcantarillas y cunetas aparentemente funcionan bien, pero existen indicaciones en algunos sitios de que el agua se estanca.</v>
      </c>
      <c r="BY490" s="231">
        <v>3</v>
      </c>
      <c r="BZ490" s="237" t="str">
        <f t="shared" si="234"/>
        <v>Superficie con frecuentes baches o irregularidades .</v>
      </c>
      <c r="CA490" s="231">
        <v>5</v>
      </c>
      <c r="CB490" s="237" t="str">
        <f t="shared" si="235"/>
        <v>No existen evidencias de fallas en la estructura del pavimento, con la posible excepción de algunas en la superficie de ruedo.</v>
      </c>
      <c r="CC490" s="231">
        <f t="shared" si="236"/>
        <v>0.54540124999999995</v>
      </c>
      <c r="CD490" s="236" t="s">
        <v>1248</v>
      </c>
      <c r="CE490" s="229" t="s">
        <v>986</v>
      </c>
      <c r="CF490" s="270" t="s">
        <v>1249</v>
      </c>
    </row>
    <row r="491" spans="1:84" ht="69.95" customHeight="1" thickBot="1" x14ac:dyDescent="0.2">
      <c r="A491" s="217"/>
      <c r="B491" s="269">
        <v>21211</v>
      </c>
      <c r="C491" s="231">
        <v>7</v>
      </c>
      <c r="D491" s="231">
        <v>2</v>
      </c>
      <c r="E491" s="232" t="s">
        <v>332</v>
      </c>
      <c r="F491" s="231">
        <v>1</v>
      </c>
      <c r="G491" s="231">
        <v>728</v>
      </c>
      <c r="H491" s="230" t="str">
        <f t="shared" si="244"/>
        <v>Terciaria</v>
      </c>
      <c r="I491" s="230">
        <v>4</v>
      </c>
      <c r="J491" s="229" t="str">
        <f t="shared" si="218"/>
        <v>Red Básica de Accesso</v>
      </c>
      <c r="K491" s="260">
        <f t="shared" si="219"/>
        <v>7.1950000000000003</v>
      </c>
      <c r="L491" s="234">
        <f>K491</f>
        <v>7.1950000000000003</v>
      </c>
      <c r="M491" s="233"/>
      <c r="N491" s="233"/>
      <c r="O491" s="233"/>
      <c r="P491" s="260">
        <f t="shared" si="220"/>
        <v>0</v>
      </c>
      <c r="Q491" s="233"/>
      <c r="R491" s="233"/>
      <c r="S491" s="233"/>
      <c r="T491" s="260">
        <f t="shared" si="221"/>
        <v>0</v>
      </c>
      <c r="U491" s="233"/>
      <c r="V491" s="233"/>
      <c r="W491" s="233"/>
      <c r="X491" s="233">
        <f t="shared" si="222"/>
        <v>0</v>
      </c>
      <c r="Y491" s="233"/>
      <c r="Z491" s="233"/>
      <c r="AA491" s="233"/>
      <c r="AB491" s="233">
        <f t="shared" si="223"/>
        <v>0</v>
      </c>
      <c r="AC491" s="233">
        <f t="shared" si="224"/>
        <v>0</v>
      </c>
      <c r="AD491" s="233"/>
      <c r="AE491" s="233">
        <v>7.1950000000000003</v>
      </c>
      <c r="AF491" s="233"/>
      <c r="AG491" s="233">
        <f t="shared" si="240"/>
        <v>7.1950000000000003</v>
      </c>
      <c r="AH491" s="233"/>
      <c r="AI491" s="233"/>
      <c r="AJ491" s="233"/>
      <c r="AK491" s="233">
        <f t="shared" si="241"/>
        <v>0</v>
      </c>
      <c r="AL491" s="233"/>
      <c r="AM491" s="233"/>
      <c r="AN491" s="233"/>
      <c r="AO491" s="233">
        <f t="shared" si="225"/>
        <v>0</v>
      </c>
      <c r="AP491" s="233"/>
      <c r="AQ491" s="233"/>
      <c r="AR491" s="233"/>
      <c r="AS491" s="339">
        <f t="shared" si="226"/>
        <v>0</v>
      </c>
      <c r="AT491" s="233"/>
      <c r="AU491" s="233"/>
      <c r="AV491" s="233"/>
      <c r="AW491" s="260">
        <f t="shared" si="227"/>
        <v>0</v>
      </c>
      <c r="AX491" s="235" t="s">
        <v>3037</v>
      </c>
      <c r="AY491" s="236" t="s">
        <v>3038</v>
      </c>
      <c r="AZ491" s="236" t="s">
        <v>1231</v>
      </c>
      <c r="BA491" s="229" t="s">
        <v>3039</v>
      </c>
      <c r="BB491" s="231">
        <v>1</v>
      </c>
      <c r="BC491" s="231">
        <v>1</v>
      </c>
      <c r="BD491" s="237" t="str">
        <f t="shared" si="228"/>
        <v>Llano (Pendientes naturales del terreno entre 0 y 5%)</v>
      </c>
      <c r="BE491" s="231">
        <v>4</v>
      </c>
      <c r="BF491" s="237" t="str">
        <f>VLOOKUP(BE491,'Códigos 2'!$A$1:$B$12,2,FALSE)</f>
        <v>Lastre o grava</v>
      </c>
      <c r="BG491" s="238">
        <v>2</v>
      </c>
      <c r="BH491" s="239">
        <v>8</v>
      </c>
      <c r="BI491" s="231">
        <v>0</v>
      </c>
      <c r="BJ491" s="231" t="str">
        <f t="shared" si="229"/>
        <v>No existe</v>
      </c>
      <c r="BK491" s="240">
        <v>0</v>
      </c>
      <c r="BL491" s="231">
        <v>15</v>
      </c>
      <c r="BM491" s="231">
        <v>208</v>
      </c>
      <c r="BN491" s="231">
        <v>4</v>
      </c>
      <c r="BO491" s="237" t="str">
        <f t="shared" si="230"/>
        <v>Alineamiento con algunas curvas que exigen una reducción significativa en la velocidad promedio de circulación.</v>
      </c>
      <c r="BP491" s="231">
        <v>4</v>
      </c>
      <c r="BQ491" s="237" t="str">
        <f t="shared" si="231"/>
        <v>Pendientes generalmente menores del 3% pero con algunas cuestas de corta longitud de hasta el 5%.</v>
      </c>
      <c r="BR491" s="231">
        <v>2</v>
      </c>
      <c r="BS491" s="231">
        <v>0</v>
      </c>
      <c r="BT491" s="237" t="b">
        <f t="shared" si="245"/>
        <v>0</v>
      </c>
      <c r="BU491" s="231">
        <v>2</v>
      </c>
      <c r="BV491" s="237" t="str">
        <f t="shared" si="232"/>
        <v>Existen muy pocas señales</v>
      </c>
      <c r="BW491" s="231">
        <v>3</v>
      </c>
      <c r="BX491" s="237" t="str">
        <f t="shared" si="233"/>
        <v>Parece que algunas alcantarillas o cunetas no tienen capacidad hidráulica suficiente, por la erosión o socavación aparente.</v>
      </c>
      <c r="BY491" s="231">
        <v>2</v>
      </c>
      <c r="BZ491" s="237" t="str">
        <f t="shared" si="234"/>
        <v>Superficie muy irregular o con baches extensos y frecuentes (o material suelto, en caso de superficies no pavimentadas).</v>
      </c>
      <c r="CA491" s="231">
        <v>4</v>
      </c>
      <c r="CB491" s="237" t="str">
        <f t="shared" si="235"/>
        <v>Existen huellas o corrugaciones que se derivan por debajo de la superficie de ruedo, pero que son aisladas y de poca extensión.</v>
      </c>
      <c r="CC491" s="231">
        <f t="shared" si="236"/>
        <v>0.54624440000000007</v>
      </c>
      <c r="CD491" s="229"/>
      <c r="CE491" s="229"/>
      <c r="CF491" s="270" t="s">
        <v>3040</v>
      </c>
    </row>
    <row r="492" spans="1:84" ht="69.95" customHeight="1" thickBot="1" x14ac:dyDescent="0.2">
      <c r="A492" s="217"/>
      <c r="B492" s="269">
        <v>21212</v>
      </c>
      <c r="C492" s="231">
        <v>7</v>
      </c>
      <c r="D492" s="231">
        <v>2</v>
      </c>
      <c r="E492" s="232" t="s">
        <v>332</v>
      </c>
      <c r="F492" s="231"/>
      <c r="G492" s="231">
        <v>728</v>
      </c>
      <c r="H492" s="230" t="str">
        <f t="shared" si="244"/>
        <v>Terciaria</v>
      </c>
      <c r="I492" s="230">
        <v>4</v>
      </c>
      <c r="J492" s="229" t="str">
        <f t="shared" si="218"/>
        <v>Red Básica de Accesso</v>
      </c>
      <c r="K492" s="260">
        <f t="shared" si="219"/>
        <v>7.9249999999999998</v>
      </c>
      <c r="L492" s="234">
        <f t="shared" ref="L492:L498" si="246">L491+K492</f>
        <v>15.120000000000001</v>
      </c>
      <c r="M492" s="233"/>
      <c r="N492" s="233"/>
      <c r="O492" s="233"/>
      <c r="P492" s="260">
        <f t="shared" si="220"/>
        <v>0</v>
      </c>
      <c r="Q492" s="233"/>
      <c r="R492" s="233"/>
      <c r="S492" s="233"/>
      <c r="T492" s="260">
        <f t="shared" si="221"/>
        <v>0</v>
      </c>
      <c r="U492" s="233"/>
      <c r="V492" s="233"/>
      <c r="W492" s="233"/>
      <c r="X492" s="233">
        <f t="shared" si="222"/>
        <v>0</v>
      </c>
      <c r="Y492" s="233"/>
      <c r="Z492" s="233"/>
      <c r="AA492" s="233"/>
      <c r="AB492" s="233">
        <f t="shared" si="223"/>
        <v>0</v>
      </c>
      <c r="AC492" s="233">
        <f t="shared" si="224"/>
        <v>0</v>
      </c>
      <c r="AD492" s="233"/>
      <c r="AE492" s="233"/>
      <c r="AF492" s="233">
        <v>7.9249999999999998</v>
      </c>
      <c r="AG492" s="233">
        <f t="shared" si="240"/>
        <v>7.9249999999999998</v>
      </c>
      <c r="AH492" s="233"/>
      <c r="AI492" s="233"/>
      <c r="AJ492" s="233"/>
      <c r="AK492" s="233">
        <f t="shared" si="241"/>
        <v>0</v>
      </c>
      <c r="AL492" s="233"/>
      <c r="AM492" s="233"/>
      <c r="AN492" s="233"/>
      <c r="AO492" s="233">
        <f t="shared" si="225"/>
        <v>0</v>
      </c>
      <c r="AP492" s="233"/>
      <c r="AQ492" s="233"/>
      <c r="AR492" s="233"/>
      <c r="AS492" s="339">
        <f t="shared" si="226"/>
        <v>0</v>
      </c>
      <c r="AT492" s="233"/>
      <c r="AU492" s="233"/>
      <c r="AV492" s="233"/>
      <c r="AW492" s="260">
        <f t="shared" si="227"/>
        <v>0</v>
      </c>
      <c r="AX492" s="235" t="s">
        <v>3041</v>
      </c>
      <c r="AY492" s="236" t="s">
        <v>3038</v>
      </c>
      <c r="AZ492" s="236" t="s">
        <v>1231</v>
      </c>
      <c r="BA492" s="229" t="s">
        <v>945</v>
      </c>
      <c r="BB492" s="231">
        <v>2</v>
      </c>
      <c r="BC492" s="231">
        <v>1</v>
      </c>
      <c r="BD492" s="237" t="str">
        <f t="shared" si="228"/>
        <v>Llano (Pendientes naturales del terreno entre 0 y 5%)</v>
      </c>
      <c r="BE492" s="231">
        <v>4</v>
      </c>
      <c r="BF492" s="237" t="str">
        <f>VLOOKUP(BE492,'Códigos 2'!$A$1:$B$12,2,FALSE)</f>
        <v>Lastre o grava</v>
      </c>
      <c r="BG492" s="238">
        <v>2</v>
      </c>
      <c r="BH492" s="239">
        <v>6</v>
      </c>
      <c r="BI492" s="231">
        <v>0</v>
      </c>
      <c r="BJ492" s="231" t="str">
        <f t="shared" si="229"/>
        <v>No existe</v>
      </c>
      <c r="BK492" s="240">
        <v>0</v>
      </c>
      <c r="BL492" s="231">
        <v>20</v>
      </c>
      <c r="BM492" s="231">
        <v>55</v>
      </c>
      <c r="BN492" s="231">
        <v>3</v>
      </c>
      <c r="BO492" s="237" t="str">
        <f t="shared" si="230"/>
        <v>Alineamiento algo sinuoso, pero con curvas cerradas que son aparentes y consistentes con las gradientes y las demás características del camino y del terreno que se atraviesa.</v>
      </c>
      <c r="BP492" s="231">
        <v>5</v>
      </c>
      <c r="BQ492" s="237" t="str">
        <f t="shared" si="231"/>
        <v>Pendientes menores del 3% en todo el tramo.</v>
      </c>
      <c r="BR492" s="231">
        <v>1</v>
      </c>
      <c r="BS492" s="231">
        <v>0</v>
      </c>
      <c r="BT492" s="237" t="b">
        <f t="shared" si="245"/>
        <v>0</v>
      </c>
      <c r="BU492" s="231">
        <v>2</v>
      </c>
      <c r="BV492" s="237" t="str">
        <f t="shared" si="232"/>
        <v>Existen muy pocas señales</v>
      </c>
      <c r="BW492" s="231">
        <v>3</v>
      </c>
      <c r="BX492" s="237" t="str">
        <f t="shared" si="233"/>
        <v>Parece que algunas alcantarillas o cunetas no tienen capacidad hidráulica suficiente, por la erosión o socavación aparente.</v>
      </c>
      <c r="BY492" s="231">
        <v>2</v>
      </c>
      <c r="BZ492" s="237" t="str">
        <f t="shared" si="234"/>
        <v>Superficie muy irregular o con baches extensos y frecuentes (o material suelto, en caso de superficies no pavimentadas).</v>
      </c>
      <c r="CA492" s="231">
        <v>4</v>
      </c>
      <c r="CB492" s="237" t="str">
        <f t="shared" si="235"/>
        <v>Existen huellas o corrugaciones que se derivan por debajo de la superficie de ruedo, pero que son aisladas y de poca extensión.</v>
      </c>
      <c r="CC492" s="231">
        <f t="shared" si="236"/>
        <v>0.15909437500000001</v>
      </c>
      <c r="CD492" s="229"/>
      <c r="CE492" s="229"/>
      <c r="CF492" s="270" t="s">
        <v>3042</v>
      </c>
    </row>
    <row r="493" spans="1:84" ht="69.95" customHeight="1" thickBot="1" x14ac:dyDescent="0.2">
      <c r="A493" s="217">
        <v>3</v>
      </c>
      <c r="B493" s="269">
        <v>21221</v>
      </c>
      <c r="C493" s="231">
        <v>7</v>
      </c>
      <c r="D493" s="231">
        <v>2</v>
      </c>
      <c r="E493" s="232" t="s">
        <v>332</v>
      </c>
      <c r="F493" s="231">
        <v>4</v>
      </c>
      <c r="G493" s="231">
        <v>6</v>
      </c>
      <c r="H493" s="230" t="str">
        <f t="shared" si="244"/>
        <v>Primaria</v>
      </c>
      <c r="I493" s="230">
        <v>2</v>
      </c>
      <c r="J493" s="229" t="str">
        <f t="shared" si="218"/>
        <v>Distribuidores Regionales</v>
      </c>
      <c r="K493" s="260">
        <f t="shared" si="219"/>
        <v>18.940000000000001</v>
      </c>
      <c r="L493" s="234">
        <f t="shared" si="246"/>
        <v>34.06</v>
      </c>
      <c r="M493" s="233"/>
      <c r="N493" s="233"/>
      <c r="O493" s="233"/>
      <c r="P493" s="260">
        <f t="shared" si="220"/>
        <v>0</v>
      </c>
      <c r="Q493" s="233">
        <v>18.940000000000001</v>
      </c>
      <c r="R493" s="233"/>
      <c r="S493" s="233"/>
      <c r="T493" s="260">
        <f t="shared" si="221"/>
        <v>18.940000000000001</v>
      </c>
      <c r="U493" s="233"/>
      <c r="V493" s="233"/>
      <c r="W493" s="233"/>
      <c r="X493" s="233">
        <f t="shared" si="222"/>
        <v>0</v>
      </c>
      <c r="Y493" s="233"/>
      <c r="Z493" s="233"/>
      <c r="AA493" s="233"/>
      <c r="AB493" s="233">
        <f t="shared" si="223"/>
        <v>0</v>
      </c>
      <c r="AC493" s="233">
        <f t="shared" si="224"/>
        <v>18.940000000000001</v>
      </c>
      <c r="AD493" s="233"/>
      <c r="AE493" s="233"/>
      <c r="AF493" s="233"/>
      <c r="AG493" s="233">
        <f t="shared" ref="AG493:AG524" si="247">SUM(AD493:AF493)</f>
        <v>0</v>
      </c>
      <c r="AH493" s="233"/>
      <c r="AI493" s="233"/>
      <c r="AJ493" s="233"/>
      <c r="AK493" s="233">
        <f t="shared" ref="AK493:AK524" si="248">SUM(AH493:AJ493)</f>
        <v>0</v>
      </c>
      <c r="AL493" s="233"/>
      <c r="AM493" s="233"/>
      <c r="AN493" s="233"/>
      <c r="AO493" s="233">
        <f t="shared" si="225"/>
        <v>0</v>
      </c>
      <c r="AP493" s="233"/>
      <c r="AQ493" s="233"/>
      <c r="AR493" s="233"/>
      <c r="AS493" s="339">
        <f t="shared" si="226"/>
        <v>0</v>
      </c>
      <c r="AT493" s="233"/>
      <c r="AU493" s="233"/>
      <c r="AV493" s="233"/>
      <c r="AW493" s="260">
        <f t="shared" si="227"/>
        <v>0</v>
      </c>
      <c r="AX493" s="235" t="s">
        <v>400</v>
      </c>
      <c r="AY493" s="236" t="s">
        <v>328</v>
      </c>
      <c r="AZ493" s="236" t="s">
        <v>189</v>
      </c>
      <c r="BA493" s="229" t="s">
        <v>401</v>
      </c>
      <c r="BB493" s="231">
        <v>0</v>
      </c>
      <c r="BC493" s="231">
        <v>3</v>
      </c>
      <c r="BD493" s="237" t="str">
        <f t="shared" si="228"/>
        <v>Muy Ondulado (Pendientes naturales del terreno entre 15 y 25%)</v>
      </c>
      <c r="BE493" s="231">
        <v>1</v>
      </c>
      <c r="BF493" s="237" t="str">
        <f>VLOOKUP(BE493,'Códigos 2'!$A$1:$B$12,2,FALSE)</f>
        <v xml:space="preserve"> Carpeta Asfáltica (CA)</v>
      </c>
      <c r="BG493" s="238">
        <v>2</v>
      </c>
      <c r="BH493" s="239">
        <v>6.1</v>
      </c>
      <c r="BI493" s="231">
        <v>0</v>
      </c>
      <c r="BJ493" s="231" t="str">
        <f t="shared" si="229"/>
        <v>No existe</v>
      </c>
      <c r="BK493" s="240">
        <v>0</v>
      </c>
      <c r="BL493" s="231">
        <v>60</v>
      </c>
      <c r="BM493" s="231">
        <v>1809</v>
      </c>
      <c r="BN493" s="231">
        <v>4</v>
      </c>
      <c r="BO493" s="237" t="str">
        <f t="shared" si="230"/>
        <v>Alineamiento con algunas curvas que exigen una reducción significativa en la velocidad promedio de circulación.</v>
      </c>
      <c r="BP493" s="231">
        <v>2</v>
      </c>
      <c r="BQ493" s="237" t="str">
        <f t="shared" si="231"/>
        <v>Pendientes sostenidas entre 5 y 8% sobre una buena parte del tramo, condición que afecta en forma marcada la velocidad de recorrido y, cuando hay bastante tránsito, provoca frecuentes colas de vehículos detrás de los vehículos pesados.</v>
      </c>
      <c r="BR493" s="231">
        <v>2</v>
      </c>
      <c r="BS493" s="231">
        <v>0</v>
      </c>
      <c r="BT493" s="237" t="b">
        <f t="shared" si="245"/>
        <v>0</v>
      </c>
      <c r="BU493" s="231">
        <v>4</v>
      </c>
      <c r="BV493" s="237" t="str">
        <f t="shared" si="232"/>
        <v>El señalamiento es bastante completo, faltando solamente algunas señales de guía para los usuarios que no conocen la ruta.</v>
      </c>
      <c r="BW493" s="231">
        <v>4</v>
      </c>
      <c r="BX493" s="237" t="str">
        <f t="shared" si="233"/>
        <v>La mayoría de las alcantarillas y cunetas aparentemente funcionan bien, pero existen indicaciones en algunos sitios de que el agua se estanca.</v>
      </c>
      <c r="BY493" s="231">
        <v>4</v>
      </c>
      <c r="BZ493" s="237" t="str">
        <f t="shared" si="234"/>
        <v>Superficie generalmente lisa, pero con unas pequeñas corrugaciones u otras irregularidades aisladas, o con baches pequeños superficiales.</v>
      </c>
      <c r="CA493" s="231">
        <v>5</v>
      </c>
      <c r="CB493" s="237" t="str">
        <f t="shared" si="235"/>
        <v>No existen evidencias de fallas en la estructura del pavimento, con la posible excepción de algunas en la superficie de ruedo.</v>
      </c>
      <c r="CC493" s="231">
        <f t="shared" si="236"/>
        <v>12.505797900000001</v>
      </c>
      <c r="CD493" s="229"/>
      <c r="CE493" s="229"/>
      <c r="CF493" s="270" t="s">
        <v>402</v>
      </c>
    </row>
    <row r="494" spans="1:84" ht="69.95" customHeight="1" thickBot="1" x14ac:dyDescent="0.2">
      <c r="A494" s="217">
        <v>4</v>
      </c>
      <c r="B494" s="269">
        <v>21222</v>
      </c>
      <c r="C494" s="231">
        <v>7</v>
      </c>
      <c r="D494" s="231">
        <v>2</v>
      </c>
      <c r="E494" s="232" t="s">
        <v>332</v>
      </c>
      <c r="F494" s="231"/>
      <c r="G494" s="231">
        <v>6</v>
      </c>
      <c r="H494" s="230" t="str">
        <f t="shared" si="244"/>
        <v>Primaria</v>
      </c>
      <c r="I494" s="230">
        <v>2</v>
      </c>
      <c r="J494" s="229" t="str">
        <f t="shared" si="218"/>
        <v>Distribuidores Regionales</v>
      </c>
      <c r="K494" s="260">
        <f t="shared" si="219"/>
        <v>9.15</v>
      </c>
      <c r="L494" s="234">
        <f t="shared" si="246"/>
        <v>43.21</v>
      </c>
      <c r="M494" s="233"/>
      <c r="N494" s="233"/>
      <c r="O494" s="233"/>
      <c r="P494" s="260">
        <f t="shared" si="220"/>
        <v>0</v>
      </c>
      <c r="Q494" s="233">
        <v>9.15</v>
      </c>
      <c r="R494" s="233"/>
      <c r="S494" s="233"/>
      <c r="T494" s="260">
        <f t="shared" si="221"/>
        <v>9.15</v>
      </c>
      <c r="U494" s="233"/>
      <c r="V494" s="233"/>
      <c r="W494" s="233"/>
      <c r="X494" s="233">
        <f t="shared" si="222"/>
        <v>0</v>
      </c>
      <c r="Y494" s="233"/>
      <c r="Z494" s="233"/>
      <c r="AA494" s="233"/>
      <c r="AB494" s="233">
        <f t="shared" si="223"/>
        <v>0</v>
      </c>
      <c r="AC494" s="233">
        <f t="shared" si="224"/>
        <v>9.15</v>
      </c>
      <c r="AD494" s="233"/>
      <c r="AE494" s="233"/>
      <c r="AF494" s="233"/>
      <c r="AG494" s="233">
        <f t="shared" si="247"/>
        <v>0</v>
      </c>
      <c r="AH494" s="233"/>
      <c r="AI494" s="233"/>
      <c r="AJ494" s="233"/>
      <c r="AK494" s="233">
        <f t="shared" si="248"/>
        <v>0</v>
      </c>
      <c r="AL494" s="233"/>
      <c r="AM494" s="233"/>
      <c r="AN494" s="233"/>
      <c r="AO494" s="233">
        <f t="shared" si="225"/>
        <v>0</v>
      </c>
      <c r="AP494" s="233"/>
      <c r="AQ494" s="233"/>
      <c r="AR494" s="233"/>
      <c r="AS494" s="339">
        <f t="shared" si="226"/>
        <v>0</v>
      </c>
      <c r="AT494" s="233"/>
      <c r="AU494" s="233"/>
      <c r="AV494" s="233"/>
      <c r="AW494" s="260">
        <f t="shared" si="227"/>
        <v>0</v>
      </c>
      <c r="AX494" s="235" t="s">
        <v>403</v>
      </c>
      <c r="AY494" s="236" t="s">
        <v>328</v>
      </c>
      <c r="AZ494" s="236" t="s">
        <v>189</v>
      </c>
      <c r="BA494" s="229" t="s">
        <v>404</v>
      </c>
      <c r="BB494" s="231">
        <v>1</v>
      </c>
      <c r="BC494" s="231">
        <v>1</v>
      </c>
      <c r="BD494" s="237" t="str">
        <f t="shared" si="228"/>
        <v>Llano (Pendientes naturales del terreno entre 0 y 5%)</v>
      </c>
      <c r="BE494" s="231">
        <v>1</v>
      </c>
      <c r="BF494" s="237" t="str">
        <f>VLOOKUP(BE494,'Códigos 2'!$A$1:$B$12,2,FALSE)</f>
        <v xml:space="preserve"> Carpeta Asfáltica (CA)</v>
      </c>
      <c r="BG494" s="238">
        <v>2</v>
      </c>
      <c r="BH494" s="239">
        <v>6.1</v>
      </c>
      <c r="BI494" s="231">
        <v>0</v>
      </c>
      <c r="BJ494" s="231" t="str">
        <f t="shared" si="229"/>
        <v>No existe</v>
      </c>
      <c r="BK494" s="240">
        <v>0</v>
      </c>
      <c r="BL494" s="231">
        <v>60</v>
      </c>
      <c r="BM494" s="231">
        <v>3104</v>
      </c>
      <c r="BN494" s="231">
        <v>5</v>
      </c>
      <c r="BO494" s="237" t="str">
        <f t="shared" si="230"/>
        <v>Alineamiento recto o con curvas tan suaves que no exigen una reducción significativa en la velocidad promedio normal de recorrido.</v>
      </c>
      <c r="BP494" s="231">
        <v>4</v>
      </c>
      <c r="BQ494" s="237" t="str">
        <f t="shared" si="231"/>
        <v>Pendientes generalmente menores del 3% pero con algunas cuestas de corta longitud de hasta el 5%.</v>
      </c>
      <c r="BR494" s="231">
        <v>3</v>
      </c>
      <c r="BS494" s="231">
        <v>0</v>
      </c>
      <c r="BT494" s="237" t="b">
        <f t="shared" si="245"/>
        <v>0</v>
      </c>
      <c r="BU494" s="231">
        <v>4</v>
      </c>
      <c r="BV494" s="237" t="str">
        <f t="shared" si="232"/>
        <v>El señalamiento es bastante completo, faltando solamente algunas señales de guía para los usuarios que no conocen la ruta.</v>
      </c>
      <c r="BW494" s="231">
        <v>4</v>
      </c>
      <c r="BX494" s="237" t="str">
        <f t="shared" si="233"/>
        <v>La mayoría de las alcantarillas y cunetas aparentemente funcionan bien, pero existen indicaciones en algunos sitios de que el agua se estanca.</v>
      </c>
      <c r="BY494" s="231">
        <v>5</v>
      </c>
      <c r="BZ494" s="237" t="str">
        <f t="shared" si="234"/>
        <v>Superficie lisa, sin baches ni irregularidades notables.</v>
      </c>
      <c r="CA494" s="231">
        <v>5</v>
      </c>
      <c r="CB494" s="237" t="str">
        <f t="shared" si="235"/>
        <v>No existen evidencias de fallas en la estructura del pavimento, con la posible excepción de algunas en la superficie de ruedo.</v>
      </c>
      <c r="CC494" s="231">
        <f t="shared" si="236"/>
        <v>10.366584</v>
      </c>
      <c r="CD494" s="229" t="s">
        <v>405</v>
      </c>
      <c r="CE494" s="229" t="s">
        <v>108</v>
      </c>
      <c r="CF494" s="270" t="s">
        <v>406</v>
      </c>
    </row>
    <row r="495" spans="1:84" ht="69.95" customHeight="1" thickBot="1" x14ac:dyDescent="0.2">
      <c r="A495" s="217"/>
      <c r="B495" s="269">
        <v>21231</v>
      </c>
      <c r="C495" s="231">
        <v>7</v>
      </c>
      <c r="D495" s="231">
        <v>2</v>
      </c>
      <c r="E495" s="232" t="s">
        <v>332</v>
      </c>
      <c r="F495" s="231">
        <v>2</v>
      </c>
      <c r="G495" s="231">
        <v>164</v>
      </c>
      <c r="H495" s="230" t="str">
        <f t="shared" si="244"/>
        <v>Secundaria</v>
      </c>
      <c r="I495" s="230">
        <v>3</v>
      </c>
      <c r="J495" s="229" t="str">
        <f t="shared" si="218"/>
        <v>Conectores de Integración Territorial</v>
      </c>
      <c r="K495" s="260">
        <f t="shared" si="219"/>
        <v>10.6</v>
      </c>
      <c r="L495" s="234">
        <f t="shared" si="246"/>
        <v>53.81</v>
      </c>
      <c r="M495" s="233"/>
      <c r="N495" s="233"/>
      <c r="O495" s="233"/>
      <c r="P495" s="260">
        <f t="shared" si="220"/>
        <v>0</v>
      </c>
      <c r="Q495" s="233"/>
      <c r="R495" s="233">
        <v>6.43</v>
      </c>
      <c r="S495" s="233">
        <v>2.9649999999999999</v>
      </c>
      <c r="T495" s="260">
        <f t="shared" si="221"/>
        <v>9.3949999999999996</v>
      </c>
      <c r="U495" s="233"/>
      <c r="V495" s="233">
        <v>1.1200000000000001</v>
      </c>
      <c r="W495" s="233">
        <v>8.5000000000000006E-2</v>
      </c>
      <c r="X495" s="233">
        <f t="shared" si="222"/>
        <v>1.2050000000000001</v>
      </c>
      <c r="Y495" s="233"/>
      <c r="Z495" s="233"/>
      <c r="AA495" s="233"/>
      <c r="AB495" s="233">
        <f t="shared" si="223"/>
        <v>0</v>
      </c>
      <c r="AC495" s="233">
        <f t="shared" si="224"/>
        <v>10.6</v>
      </c>
      <c r="AD495" s="233"/>
      <c r="AE495" s="233"/>
      <c r="AF495" s="233"/>
      <c r="AG495" s="233">
        <f t="shared" si="247"/>
        <v>0</v>
      </c>
      <c r="AH495" s="233"/>
      <c r="AI495" s="233"/>
      <c r="AJ495" s="233"/>
      <c r="AK495" s="233">
        <f t="shared" si="248"/>
        <v>0</v>
      </c>
      <c r="AL495" s="233"/>
      <c r="AM495" s="233"/>
      <c r="AN495" s="233"/>
      <c r="AO495" s="233">
        <f t="shared" si="225"/>
        <v>0</v>
      </c>
      <c r="AP495" s="233"/>
      <c r="AQ495" s="233"/>
      <c r="AR495" s="233"/>
      <c r="AS495" s="339">
        <f t="shared" si="226"/>
        <v>0</v>
      </c>
      <c r="AT495" s="233"/>
      <c r="AU495" s="233"/>
      <c r="AV495" s="233"/>
      <c r="AW495" s="260">
        <f t="shared" si="227"/>
        <v>0</v>
      </c>
      <c r="AX495" s="235" t="s">
        <v>1599</v>
      </c>
      <c r="AY495" s="236" t="s">
        <v>1593</v>
      </c>
      <c r="AZ495" s="236" t="s">
        <v>767</v>
      </c>
      <c r="BA495" s="229" t="s">
        <v>1600</v>
      </c>
      <c r="BB495" s="231">
        <v>4</v>
      </c>
      <c r="BC495" s="231">
        <v>2</v>
      </c>
      <c r="BD495" s="237" t="str">
        <f t="shared" si="228"/>
        <v>Algo Ondulado (Pendientes naturales del terreno entre 6 y 14%)</v>
      </c>
      <c r="BE495" s="231">
        <v>1</v>
      </c>
      <c r="BF495" s="237" t="str">
        <f>VLOOKUP(BE495,'Códigos 2'!$A$1:$B$12,2,FALSE)</f>
        <v xml:space="preserve"> Carpeta Asfáltica (CA)</v>
      </c>
      <c r="BG495" s="238">
        <v>2</v>
      </c>
      <c r="BH495" s="239">
        <v>5.7</v>
      </c>
      <c r="BI495" s="231">
        <v>0</v>
      </c>
      <c r="BJ495" s="231" t="str">
        <f t="shared" si="229"/>
        <v>No existe</v>
      </c>
      <c r="BK495" s="240">
        <v>0</v>
      </c>
      <c r="BL495" s="231">
        <v>45</v>
      </c>
      <c r="BM495" s="231"/>
      <c r="BN495" s="231">
        <v>4</v>
      </c>
      <c r="BO495" s="237" t="str">
        <f t="shared" si="230"/>
        <v>Alineamiento con algunas curvas que exigen una reducción significativa en la velocidad promedio de circulación.</v>
      </c>
      <c r="BP495" s="231">
        <v>3</v>
      </c>
      <c r="BQ495" s="237" t="str">
        <f t="shared" si="231"/>
        <v>Pendientes generalmente entre 3 y 6%, pero con una rasante ondulada y, consecuentemente, con tramos cortos de subida fuerte.</v>
      </c>
      <c r="BR495" s="231">
        <v>1</v>
      </c>
      <c r="BS495" s="231">
        <v>0</v>
      </c>
      <c r="BT495" s="237" t="b">
        <f t="shared" si="245"/>
        <v>0</v>
      </c>
      <c r="BU495" s="231">
        <v>5</v>
      </c>
      <c r="BV495" s="237" t="str">
        <f t="shared" si="232"/>
        <v xml:space="preserve">Las señales son completamente adecuadas en número y ubicación, </v>
      </c>
      <c r="BW495" s="231">
        <v>4</v>
      </c>
      <c r="BX495" s="237" t="str">
        <f t="shared" si="233"/>
        <v>La mayoría de las alcantarillas y cunetas aparentemente funcionan bien, pero existen indicaciones en algunos sitios de que el agua se estanca.</v>
      </c>
      <c r="BY495" s="231">
        <v>5</v>
      </c>
      <c r="BZ495" s="237" t="str">
        <f t="shared" si="234"/>
        <v>Superficie lisa, sin baches ni irregularidades notables.</v>
      </c>
      <c r="CA495" s="231">
        <v>5</v>
      </c>
      <c r="CB495" s="237" t="str">
        <f t="shared" si="235"/>
        <v>No existen evidencias de fallas en la estructura del pavimento, con la posible excepción de algunas en la superficie de ruedo.</v>
      </c>
      <c r="CC495" s="231">
        <f t="shared" si="236"/>
        <v>0</v>
      </c>
      <c r="CD495" s="229" t="s">
        <v>1601</v>
      </c>
      <c r="CE495" s="229" t="s">
        <v>1154</v>
      </c>
      <c r="CF495" s="270" t="s">
        <v>1602</v>
      </c>
    </row>
    <row r="496" spans="1:84" ht="69.95" customHeight="1" thickBot="1" x14ac:dyDescent="0.2">
      <c r="A496" s="217"/>
      <c r="B496" s="269">
        <v>21232</v>
      </c>
      <c r="C496" s="231">
        <v>7</v>
      </c>
      <c r="D496" s="231">
        <v>2</v>
      </c>
      <c r="E496" s="232" t="s">
        <v>332</v>
      </c>
      <c r="F496" s="231">
        <v>2</v>
      </c>
      <c r="G496" s="231">
        <v>164</v>
      </c>
      <c r="H496" s="230" t="str">
        <f t="shared" si="244"/>
        <v>Secundaria</v>
      </c>
      <c r="I496" s="230">
        <v>3</v>
      </c>
      <c r="J496" s="229" t="str">
        <f t="shared" si="218"/>
        <v>Conectores de Integración Territorial</v>
      </c>
      <c r="K496" s="260">
        <f t="shared" si="219"/>
        <v>12.605</v>
      </c>
      <c r="L496" s="234">
        <f t="shared" si="246"/>
        <v>66.415000000000006</v>
      </c>
      <c r="M496" s="233"/>
      <c r="N496" s="233"/>
      <c r="O496" s="233"/>
      <c r="P496" s="260">
        <f t="shared" si="220"/>
        <v>0</v>
      </c>
      <c r="Q496" s="233"/>
      <c r="R496" s="233"/>
      <c r="S496" s="233"/>
      <c r="T496" s="260">
        <f t="shared" si="221"/>
        <v>0</v>
      </c>
      <c r="U496" s="233"/>
      <c r="V496" s="233"/>
      <c r="W496" s="233"/>
      <c r="X496" s="233">
        <f t="shared" si="222"/>
        <v>0</v>
      </c>
      <c r="Y496" s="233"/>
      <c r="Z496" s="233"/>
      <c r="AA496" s="233"/>
      <c r="AB496" s="233">
        <f t="shared" si="223"/>
        <v>0</v>
      </c>
      <c r="AC496" s="233">
        <f t="shared" si="224"/>
        <v>0</v>
      </c>
      <c r="AD496" s="233"/>
      <c r="AE496" s="233">
        <v>12.605</v>
      </c>
      <c r="AF496" s="233"/>
      <c r="AG496" s="233">
        <f t="shared" si="247"/>
        <v>12.605</v>
      </c>
      <c r="AH496" s="233"/>
      <c r="AI496" s="233"/>
      <c r="AJ496" s="233"/>
      <c r="AK496" s="233">
        <f t="shared" si="248"/>
        <v>0</v>
      </c>
      <c r="AL496" s="233"/>
      <c r="AM496" s="233"/>
      <c r="AN496" s="233"/>
      <c r="AO496" s="233">
        <f t="shared" si="225"/>
        <v>0</v>
      </c>
      <c r="AP496" s="233"/>
      <c r="AQ496" s="233"/>
      <c r="AR496" s="233"/>
      <c r="AS496" s="339">
        <f t="shared" si="226"/>
        <v>0</v>
      </c>
      <c r="AT496" s="233"/>
      <c r="AU496" s="233"/>
      <c r="AV496" s="233"/>
      <c r="AW496" s="260">
        <f t="shared" si="227"/>
        <v>0</v>
      </c>
      <c r="AX496" s="235" t="s">
        <v>1603</v>
      </c>
      <c r="AY496" s="236" t="s">
        <v>1593</v>
      </c>
      <c r="AZ496" s="236" t="s">
        <v>767</v>
      </c>
      <c r="BA496" s="229" t="s">
        <v>1604</v>
      </c>
      <c r="BB496" s="231">
        <v>2</v>
      </c>
      <c r="BC496" s="231">
        <v>3</v>
      </c>
      <c r="BD496" s="237" t="str">
        <f t="shared" si="228"/>
        <v>Muy Ondulado (Pendientes naturales del terreno entre 15 y 25%)</v>
      </c>
      <c r="BE496" s="231">
        <v>4</v>
      </c>
      <c r="BF496" s="237" t="str">
        <f>VLOOKUP(BE496,'Códigos 2'!$A$1:$B$12,2,FALSE)</f>
        <v>Lastre o grava</v>
      </c>
      <c r="BG496" s="238">
        <v>2</v>
      </c>
      <c r="BH496" s="239">
        <v>6</v>
      </c>
      <c r="BI496" s="231">
        <v>0</v>
      </c>
      <c r="BJ496" s="231" t="str">
        <f t="shared" si="229"/>
        <v>No existe</v>
      </c>
      <c r="BK496" s="240">
        <v>0</v>
      </c>
      <c r="BL496" s="231">
        <v>40</v>
      </c>
      <c r="BM496" s="231">
        <v>171</v>
      </c>
      <c r="BN496" s="231">
        <v>3</v>
      </c>
      <c r="BO496" s="237" t="str">
        <f t="shared" si="230"/>
        <v>Alineamiento algo sinuoso, pero con curvas cerradas que son aparentes y consistentes con las gradientes y las demás características del camino y del terreno que se atraviesa.</v>
      </c>
      <c r="BP496" s="231">
        <v>2</v>
      </c>
      <c r="BQ496" s="237" t="str">
        <f t="shared" si="231"/>
        <v>Pendientes sostenidas entre 5 y 8% sobre una buena parte del tramo, condición que afecta en forma marcada la velocidad de recorrido y, cuando hay bastante tránsito, provoca frecuentes colas de vehículos detrás de los vehículos pesados.</v>
      </c>
      <c r="BR496" s="231">
        <v>1</v>
      </c>
      <c r="BS496" s="231">
        <v>0</v>
      </c>
      <c r="BT496" s="237" t="b">
        <f t="shared" si="245"/>
        <v>0</v>
      </c>
      <c r="BU496" s="231">
        <v>1</v>
      </c>
      <c r="BV496" s="237" t="str">
        <f t="shared" si="232"/>
        <v>No existen señales o son tan inadecuadas, que no proveen información útil al conductor.</v>
      </c>
      <c r="BW496" s="231">
        <v>4</v>
      </c>
      <c r="BX496" s="237" t="str">
        <f t="shared" si="233"/>
        <v>La mayoría de las alcantarillas y cunetas aparentemente funcionan bien, pero existen indicaciones en algunos sitios de que el agua se estanca.</v>
      </c>
      <c r="BY496" s="231">
        <v>4</v>
      </c>
      <c r="BZ496" s="237" t="str">
        <f t="shared" si="234"/>
        <v>Superficie generalmente lisa, pero con unas pequeñas corrugaciones u otras irregularidades aisladas, o con baches pequeños superficiales.</v>
      </c>
      <c r="CA496" s="231">
        <v>5</v>
      </c>
      <c r="CB496" s="237" t="str">
        <f t="shared" si="235"/>
        <v>No existen evidencias de fallas en la estructura del pavimento, con la posible excepción de algunas en la superficie de ruedo.</v>
      </c>
      <c r="CC496" s="231">
        <f t="shared" si="236"/>
        <v>0.7867410749999999</v>
      </c>
      <c r="CD496" s="229"/>
      <c r="CE496" s="229"/>
      <c r="CF496" s="270" t="s">
        <v>1605</v>
      </c>
    </row>
    <row r="497" spans="1:84" ht="69.95" customHeight="1" thickBot="1" x14ac:dyDescent="0.2">
      <c r="A497" s="217"/>
      <c r="B497" s="269">
        <v>21233</v>
      </c>
      <c r="C497" s="231">
        <v>7</v>
      </c>
      <c r="D497" s="231">
        <v>2</v>
      </c>
      <c r="E497" s="232" t="s">
        <v>332</v>
      </c>
      <c r="F497" s="231">
        <v>8</v>
      </c>
      <c r="G497" s="231">
        <v>164</v>
      </c>
      <c r="H497" s="230" t="str">
        <f t="shared" si="244"/>
        <v>Secundaria</v>
      </c>
      <c r="I497" s="230">
        <v>3</v>
      </c>
      <c r="J497" s="229" t="str">
        <f t="shared" si="218"/>
        <v>Conectores de Integración Territorial</v>
      </c>
      <c r="K497" s="260">
        <f t="shared" si="219"/>
        <v>5.5150000000000006</v>
      </c>
      <c r="L497" s="234">
        <f t="shared" si="246"/>
        <v>71.930000000000007</v>
      </c>
      <c r="M497" s="233"/>
      <c r="N497" s="233"/>
      <c r="O497" s="233"/>
      <c r="P497" s="260">
        <f t="shared" si="220"/>
        <v>0</v>
      </c>
      <c r="Q497" s="233"/>
      <c r="R497" s="233"/>
      <c r="S497" s="233"/>
      <c r="T497" s="260">
        <f t="shared" si="221"/>
        <v>0</v>
      </c>
      <c r="U497" s="233"/>
      <c r="V497" s="233"/>
      <c r="W497" s="233"/>
      <c r="X497" s="233">
        <f t="shared" si="222"/>
        <v>0</v>
      </c>
      <c r="Y497" s="233"/>
      <c r="Z497" s="233"/>
      <c r="AA497" s="233"/>
      <c r="AB497" s="233">
        <f t="shared" si="223"/>
        <v>0</v>
      </c>
      <c r="AC497" s="233">
        <f t="shared" si="224"/>
        <v>0</v>
      </c>
      <c r="AD497" s="233"/>
      <c r="AE497" s="233">
        <v>1.96</v>
      </c>
      <c r="AF497" s="233">
        <v>3.5550000000000002</v>
      </c>
      <c r="AG497" s="233">
        <f t="shared" si="247"/>
        <v>5.5150000000000006</v>
      </c>
      <c r="AH497" s="233"/>
      <c r="AI497" s="233"/>
      <c r="AJ497" s="233"/>
      <c r="AK497" s="233">
        <f t="shared" si="248"/>
        <v>0</v>
      </c>
      <c r="AL497" s="233"/>
      <c r="AM497" s="233"/>
      <c r="AN497" s="233"/>
      <c r="AO497" s="233">
        <f t="shared" si="225"/>
        <v>0</v>
      </c>
      <c r="AP497" s="233"/>
      <c r="AQ497" s="233"/>
      <c r="AR497" s="233"/>
      <c r="AS497" s="339">
        <f t="shared" si="226"/>
        <v>0</v>
      </c>
      <c r="AT497" s="233"/>
      <c r="AU497" s="233"/>
      <c r="AV497" s="233"/>
      <c r="AW497" s="260">
        <f t="shared" si="227"/>
        <v>0</v>
      </c>
      <c r="AX497" s="235" t="s">
        <v>1606</v>
      </c>
      <c r="AY497" s="236" t="s">
        <v>1593</v>
      </c>
      <c r="AZ497" s="236" t="s">
        <v>767</v>
      </c>
      <c r="BA497" s="229" t="s">
        <v>908</v>
      </c>
      <c r="BB497" s="231">
        <v>1</v>
      </c>
      <c r="BC497" s="231">
        <v>4</v>
      </c>
      <c r="BD497" s="237" t="str">
        <f t="shared" si="228"/>
        <v>Montañoso (Pendientes naturales del terreno mayores a 25%)</v>
      </c>
      <c r="BE497" s="231">
        <v>2</v>
      </c>
      <c r="BF497" s="237" t="str">
        <f>VLOOKUP(BE497,'Códigos 2'!$A$1:$B$12,2,FALSE)</f>
        <v xml:space="preserve">Tratamiento superficial múltiple (TSM) </v>
      </c>
      <c r="BG497" s="238">
        <v>2</v>
      </c>
      <c r="BH497" s="239">
        <v>5.5</v>
      </c>
      <c r="BI497" s="231">
        <v>0</v>
      </c>
      <c r="BJ497" s="231" t="str">
        <f t="shared" si="229"/>
        <v>No existe</v>
      </c>
      <c r="BK497" s="240">
        <v>0</v>
      </c>
      <c r="BL497" s="231">
        <v>25</v>
      </c>
      <c r="BM497" s="231">
        <v>211</v>
      </c>
      <c r="BN497" s="231">
        <v>4</v>
      </c>
      <c r="BO497" s="237" t="str">
        <f t="shared" si="230"/>
        <v>Alineamiento con algunas curvas que exigen una reducción significativa en la velocidad promedio de circulación.</v>
      </c>
      <c r="BP497" s="231">
        <v>4</v>
      </c>
      <c r="BQ497" s="237" t="str">
        <f t="shared" si="231"/>
        <v>Pendientes generalmente menores del 3% pero con algunas cuestas de corta longitud de hasta el 5%.</v>
      </c>
      <c r="BR497" s="231">
        <v>1</v>
      </c>
      <c r="BS497" s="231">
        <v>0</v>
      </c>
      <c r="BT497" s="237" t="b">
        <f t="shared" si="245"/>
        <v>0</v>
      </c>
      <c r="BU497" s="231">
        <v>1</v>
      </c>
      <c r="BV497" s="237" t="str">
        <f t="shared" si="232"/>
        <v>No existen señales o son tan inadecuadas, que no proveen información útil al conductor.</v>
      </c>
      <c r="BW497" s="231">
        <v>4</v>
      </c>
      <c r="BX497" s="237" t="str">
        <f t="shared" si="233"/>
        <v>La mayoría de las alcantarillas y cunetas aparentemente funcionan bien, pero existen indicaciones en algunos sitios de que el agua se estanca.</v>
      </c>
      <c r="BY497" s="231">
        <v>4</v>
      </c>
      <c r="BZ497" s="237" t="str">
        <f t="shared" si="234"/>
        <v>Superficie generalmente lisa, pero con unas pequeñas corrugaciones u otras irregularidades aisladas, o con baches pequeños superficiales.</v>
      </c>
      <c r="CA497" s="231">
        <v>5</v>
      </c>
      <c r="CB497" s="237" t="str">
        <f t="shared" si="235"/>
        <v>No existen evidencias de fallas en la estructura del pavimento, con la posible excepción de algunas en la superficie de ruedo.</v>
      </c>
      <c r="CC497" s="231">
        <f t="shared" si="236"/>
        <v>0.42473772500000007</v>
      </c>
      <c r="CD497" s="229"/>
      <c r="CE497" s="229"/>
      <c r="CF497" s="270" t="s">
        <v>1607</v>
      </c>
    </row>
    <row r="498" spans="1:84" s="219" customFormat="1" ht="69.95" customHeight="1" thickBot="1" x14ac:dyDescent="0.2">
      <c r="B498" s="269">
        <v>21234</v>
      </c>
      <c r="C498" s="232">
        <v>7</v>
      </c>
      <c r="D498" s="232">
        <v>2</v>
      </c>
      <c r="E498" s="232" t="s">
        <v>332</v>
      </c>
      <c r="F498" s="232">
        <v>8</v>
      </c>
      <c r="G498" s="231">
        <v>164</v>
      </c>
      <c r="H498" s="230" t="str">
        <f t="shared" si="244"/>
        <v>Secundaria</v>
      </c>
      <c r="I498" s="230">
        <v>3</v>
      </c>
      <c r="J498" s="229" t="str">
        <f t="shared" si="218"/>
        <v>Conectores de Integración Territorial</v>
      </c>
      <c r="K498" s="260">
        <f t="shared" si="219"/>
        <v>6.7050000000000001</v>
      </c>
      <c r="L498" s="234">
        <f t="shared" si="246"/>
        <v>78.635000000000005</v>
      </c>
      <c r="M498" s="245"/>
      <c r="N498" s="245"/>
      <c r="O498" s="245"/>
      <c r="P498" s="260">
        <f t="shared" si="220"/>
        <v>0</v>
      </c>
      <c r="Q498" s="245"/>
      <c r="R498" s="245"/>
      <c r="S498" s="245"/>
      <c r="T498" s="260">
        <f t="shared" si="221"/>
        <v>0</v>
      </c>
      <c r="U498" s="245"/>
      <c r="V498" s="245"/>
      <c r="W498" s="245"/>
      <c r="X498" s="245">
        <f t="shared" si="222"/>
        <v>0</v>
      </c>
      <c r="Y498" s="245"/>
      <c r="Z498" s="245"/>
      <c r="AA498" s="245"/>
      <c r="AB498" s="245">
        <f t="shared" si="223"/>
        <v>0</v>
      </c>
      <c r="AC498" s="245">
        <f t="shared" si="224"/>
        <v>0</v>
      </c>
      <c r="AD498" s="245"/>
      <c r="AE498" s="245"/>
      <c r="AF498" s="245">
        <v>6.7050000000000001</v>
      </c>
      <c r="AG498" s="245">
        <f t="shared" si="247"/>
        <v>6.7050000000000001</v>
      </c>
      <c r="AH498" s="245"/>
      <c r="AI498" s="245"/>
      <c r="AJ498" s="245"/>
      <c r="AK498" s="245">
        <f t="shared" si="248"/>
        <v>0</v>
      </c>
      <c r="AL498" s="245"/>
      <c r="AM498" s="245"/>
      <c r="AN498" s="245"/>
      <c r="AO498" s="233">
        <f t="shared" si="225"/>
        <v>0</v>
      </c>
      <c r="AP498" s="233"/>
      <c r="AQ498" s="233"/>
      <c r="AR498" s="233"/>
      <c r="AS498" s="339">
        <f t="shared" si="226"/>
        <v>0</v>
      </c>
      <c r="AT498" s="245"/>
      <c r="AU498" s="245"/>
      <c r="AV498" s="245"/>
      <c r="AW498" s="260">
        <f t="shared" si="227"/>
        <v>0</v>
      </c>
      <c r="AX498" s="246" t="s">
        <v>1608</v>
      </c>
      <c r="AY498" s="243" t="s">
        <v>1593</v>
      </c>
      <c r="AZ498" s="243" t="s">
        <v>767</v>
      </c>
      <c r="BA498" s="247" t="s">
        <v>908</v>
      </c>
      <c r="BB498" s="232">
        <v>0</v>
      </c>
      <c r="BC498" s="232">
        <v>1</v>
      </c>
      <c r="BD498" s="237" t="str">
        <f t="shared" si="228"/>
        <v>Llano (Pendientes naturales del terreno entre 0 y 5%)</v>
      </c>
      <c r="BE498" s="232">
        <v>4</v>
      </c>
      <c r="BF498" s="237" t="str">
        <f>VLOOKUP(BE498,'Códigos 2'!$A$1:$B$12,2,FALSE)</f>
        <v>Lastre o grava</v>
      </c>
      <c r="BG498" s="238">
        <v>2</v>
      </c>
      <c r="BH498" s="248">
        <v>5.6</v>
      </c>
      <c r="BI498" s="232">
        <v>0</v>
      </c>
      <c r="BJ498" s="231" t="str">
        <f t="shared" si="229"/>
        <v>No existe</v>
      </c>
      <c r="BK498" s="249">
        <v>0</v>
      </c>
      <c r="BL498" s="232">
        <v>25</v>
      </c>
      <c r="BM498" s="232">
        <v>131</v>
      </c>
      <c r="BN498" s="232">
        <v>4</v>
      </c>
      <c r="BO498" s="237" t="str">
        <f t="shared" si="230"/>
        <v>Alineamiento con algunas curvas que exigen una reducción significativa en la velocidad promedio de circulación.</v>
      </c>
      <c r="BP498" s="232">
        <v>4</v>
      </c>
      <c r="BQ498" s="237" t="str">
        <f t="shared" si="231"/>
        <v>Pendientes generalmente menores del 3% pero con algunas cuestas de corta longitud de hasta el 5%.</v>
      </c>
      <c r="BR498" s="232">
        <v>1</v>
      </c>
      <c r="BS498" s="232">
        <v>0</v>
      </c>
      <c r="BT498" s="237" t="b">
        <f t="shared" si="245"/>
        <v>0</v>
      </c>
      <c r="BU498" s="232">
        <v>1</v>
      </c>
      <c r="BV498" s="237" t="str">
        <f t="shared" si="232"/>
        <v>No existen señales o son tan inadecuadas, que no proveen información útil al conductor.</v>
      </c>
      <c r="BW498" s="232">
        <v>4</v>
      </c>
      <c r="BX498" s="237" t="str">
        <f t="shared" si="233"/>
        <v>La mayoría de las alcantarillas y cunetas aparentemente funcionan bien, pero existen indicaciones en algunos sitios de que el agua se estanca.</v>
      </c>
      <c r="BY498" s="232">
        <v>3</v>
      </c>
      <c r="BZ498" s="237" t="str">
        <f t="shared" si="234"/>
        <v>Superficie con frecuentes baches o irregularidades .</v>
      </c>
      <c r="CA498" s="232">
        <v>4</v>
      </c>
      <c r="CB498" s="237" t="str">
        <f t="shared" si="235"/>
        <v>Existen huellas o corrugaciones que se derivan por debajo de la superficie de ruedo, pero que son aisladas y de poca extensión.</v>
      </c>
      <c r="CC498" s="232">
        <f t="shared" si="236"/>
        <v>0.32059957500000003</v>
      </c>
      <c r="CD498" s="247"/>
      <c r="CE498" s="247"/>
      <c r="CF498" s="271" t="s">
        <v>1609</v>
      </c>
    </row>
    <row r="499" spans="1:84" ht="69.95" customHeight="1" thickBot="1" x14ac:dyDescent="0.2">
      <c r="A499" s="217"/>
      <c r="B499" s="269">
        <v>21241</v>
      </c>
      <c r="C499" s="231">
        <v>7</v>
      </c>
      <c r="D499" s="231">
        <v>2</v>
      </c>
      <c r="E499" s="232" t="s">
        <v>332</v>
      </c>
      <c r="F499" s="231">
        <v>2</v>
      </c>
      <c r="G499" s="231">
        <v>737</v>
      </c>
      <c r="H499" s="230" t="str">
        <f t="shared" si="244"/>
        <v>Terciaria</v>
      </c>
      <c r="I499" s="230">
        <v>4</v>
      </c>
      <c r="J499" s="229" t="str">
        <f t="shared" si="218"/>
        <v>Red Básica de Accesso</v>
      </c>
      <c r="K499" s="260">
        <f t="shared" si="219"/>
        <v>6.915</v>
      </c>
      <c r="L499" s="234">
        <f>K499</f>
        <v>6.915</v>
      </c>
      <c r="M499" s="233"/>
      <c r="N499" s="233"/>
      <c r="O499" s="233"/>
      <c r="P499" s="260">
        <f t="shared" si="220"/>
        <v>0</v>
      </c>
      <c r="Q499" s="233"/>
      <c r="R499" s="233"/>
      <c r="S499" s="233"/>
      <c r="T499" s="260">
        <f t="shared" si="221"/>
        <v>0</v>
      </c>
      <c r="U499" s="233"/>
      <c r="V499" s="233"/>
      <c r="W499" s="233"/>
      <c r="X499" s="233">
        <f t="shared" si="222"/>
        <v>0</v>
      </c>
      <c r="Y499" s="233"/>
      <c r="Z499" s="233"/>
      <c r="AA499" s="233"/>
      <c r="AB499" s="233">
        <f t="shared" si="223"/>
        <v>0</v>
      </c>
      <c r="AC499" s="233">
        <f t="shared" si="224"/>
        <v>0</v>
      </c>
      <c r="AD499" s="233">
        <v>1.2350000000000001</v>
      </c>
      <c r="AE499" s="233"/>
      <c r="AF499" s="233">
        <v>5.68</v>
      </c>
      <c r="AG499" s="233">
        <f t="shared" si="247"/>
        <v>6.915</v>
      </c>
      <c r="AH499" s="233"/>
      <c r="AI499" s="233"/>
      <c r="AJ499" s="233"/>
      <c r="AK499" s="233">
        <f t="shared" si="248"/>
        <v>0</v>
      </c>
      <c r="AL499" s="233"/>
      <c r="AM499" s="233"/>
      <c r="AN499" s="233"/>
      <c r="AO499" s="233">
        <f t="shared" si="225"/>
        <v>0</v>
      </c>
      <c r="AP499" s="233"/>
      <c r="AQ499" s="233"/>
      <c r="AR499" s="233"/>
      <c r="AS499" s="339">
        <f t="shared" si="226"/>
        <v>0</v>
      </c>
      <c r="AT499" s="233"/>
      <c r="AU499" s="233"/>
      <c r="AV499" s="233"/>
      <c r="AW499" s="260">
        <f t="shared" si="227"/>
        <v>0</v>
      </c>
      <c r="AX499" s="235" t="s">
        <v>3073</v>
      </c>
      <c r="AY499" s="236" t="s">
        <v>1593</v>
      </c>
      <c r="AZ499" s="236" t="s">
        <v>447</v>
      </c>
      <c r="BA499" s="229" t="s">
        <v>3074</v>
      </c>
      <c r="BB499" s="231">
        <v>3</v>
      </c>
      <c r="BC499" s="231">
        <v>1</v>
      </c>
      <c r="BD499" s="237" t="str">
        <f t="shared" si="228"/>
        <v>Llano (Pendientes naturales del terreno entre 0 y 5%)</v>
      </c>
      <c r="BE499" s="231">
        <v>4</v>
      </c>
      <c r="BF499" s="237" t="str">
        <f>VLOOKUP(BE499,'Códigos 2'!$A$1:$B$12,2,FALSE)</f>
        <v>Lastre o grava</v>
      </c>
      <c r="BG499" s="238">
        <v>2</v>
      </c>
      <c r="BH499" s="239">
        <v>6</v>
      </c>
      <c r="BI499" s="231">
        <v>0</v>
      </c>
      <c r="BJ499" s="231" t="str">
        <f t="shared" si="229"/>
        <v>No existe</v>
      </c>
      <c r="BK499" s="240">
        <v>0</v>
      </c>
      <c r="BL499" s="231">
        <v>25</v>
      </c>
      <c r="BM499" s="231">
        <v>171</v>
      </c>
      <c r="BN499" s="231">
        <v>4</v>
      </c>
      <c r="BO499" s="237" t="str">
        <f t="shared" si="230"/>
        <v>Alineamiento con algunas curvas que exigen una reducción significativa en la velocidad promedio de circulación.</v>
      </c>
      <c r="BP499" s="231">
        <v>4</v>
      </c>
      <c r="BQ499" s="237" t="str">
        <f t="shared" si="231"/>
        <v>Pendientes generalmente menores del 3% pero con algunas cuestas de corta longitud de hasta el 5%.</v>
      </c>
      <c r="BR499" s="231">
        <v>1</v>
      </c>
      <c r="BS499" s="231">
        <v>0</v>
      </c>
      <c r="BT499" s="237" t="b">
        <f t="shared" si="245"/>
        <v>0</v>
      </c>
      <c r="BU499" s="231">
        <v>3</v>
      </c>
      <c r="BV499" s="237" t="str">
        <f t="shared" si="232"/>
        <v>El señalamiento es regular en cuanto a cantidad y ubicación, siendo notable la falta de algunas señales de precaución y de guía.</v>
      </c>
      <c r="BW499" s="231">
        <v>3</v>
      </c>
      <c r="BX499" s="237" t="str">
        <f t="shared" si="233"/>
        <v>Parece que algunas alcantarillas o cunetas no tienen capacidad hidráulica suficiente, por la erosión o socavación aparente.</v>
      </c>
      <c r="BY499" s="231">
        <v>2</v>
      </c>
      <c r="BZ499" s="237" t="str">
        <f t="shared" si="234"/>
        <v>Superficie muy irregular o con baches extensos y frecuentes (o material suelto, en caso de superficies no pavimentadas).</v>
      </c>
      <c r="CA499" s="231">
        <v>4</v>
      </c>
      <c r="CB499" s="237" t="str">
        <f t="shared" si="235"/>
        <v>Existen huellas o corrugaciones que se derivan por debajo de la superficie de ruedo, pero que son aisladas y de poca extensión.</v>
      </c>
      <c r="CC499" s="231">
        <f t="shared" si="236"/>
        <v>0.43159972499999999</v>
      </c>
      <c r="CD499" s="229"/>
      <c r="CE499" s="229"/>
      <c r="CF499" s="270" t="s">
        <v>3075</v>
      </c>
    </row>
    <row r="500" spans="1:84" ht="69.95" customHeight="1" thickBot="1" x14ac:dyDescent="0.2">
      <c r="A500" s="217"/>
      <c r="B500" s="269">
        <v>21242</v>
      </c>
      <c r="C500" s="231">
        <v>7</v>
      </c>
      <c r="D500" s="231">
        <v>2</v>
      </c>
      <c r="E500" s="232" t="s">
        <v>332</v>
      </c>
      <c r="F500" s="231">
        <v>2</v>
      </c>
      <c r="G500" s="231">
        <v>737</v>
      </c>
      <c r="H500" s="230" t="str">
        <f t="shared" si="244"/>
        <v>Terciaria</v>
      </c>
      <c r="I500" s="230">
        <v>4</v>
      </c>
      <c r="J500" s="229" t="str">
        <f t="shared" si="218"/>
        <v>Red Básica de Accesso</v>
      </c>
      <c r="K500" s="260">
        <f t="shared" si="219"/>
        <v>6.61</v>
      </c>
      <c r="L500" s="234">
        <f>L499+K500</f>
        <v>13.525</v>
      </c>
      <c r="M500" s="233"/>
      <c r="N500" s="233"/>
      <c r="O500" s="233"/>
      <c r="P500" s="260">
        <f t="shared" si="220"/>
        <v>0</v>
      </c>
      <c r="Q500" s="233"/>
      <c r="R500" s="233"/>
      <c r="S500" s="233"/>
      <c r="T500" s="260">
        <f t="shared" si="221"/>
        <v>0</v>
      </c>
      <c r="U500" s="233"/>
      <c r="V500" s="233"/>
      <c r="W500" s="233"/>
      <c r="X500" s="233">
        <f t="shared" si="222"/>
        <v>0</v>
      </c>
      <c r="Y500" s="233"/>
      <c r="Z500" s="233"/>
      <c r="AA500" s="233"/>
      <c r="AB500" s="233">
        <f t="shared" si="223"/>
        <v>0</v>
      </c>
      <c r="AC500" s="233">
        <f t="shared" si="224"/>
        <v>0</v>
      </c>
      <c r="AD500" s="233"/>
      <c r="AE500" s="233">
        <v>6.61</v>
      </c>
      <c r="AF500" s="233"/>
      <c r="AG500" s="233">
        <f t="shared" si="247"/>
        <v>6.61</v>
      </c>
      <c r="AH500" s="233"/>
      <c r="AI500" s="233"/>
      <c r="AJ500" s="233"/>
      <c r="AK500" s="233">
        <f t="shared" si="248"/>
        <v>0</v>
      </c>
      <c r="AL500" s="233"/>
      <c r="AM500" s="233"/>
      <c r="AN500" s="233"/>
      <c r="AO500" s="233">
        <f t="shared" si="225"/>
        <v>0</v>
      </c>
      <c r="AP500" s="233"/>
      <c r="AQ500" s="233"/>
      <c r="AR500" s="233"/>
      <c r="AS500" s="339">
        <f t="shared" si="226"/>
        <v>0</v>
      </c>
      <c r="AT500" s="233"/>
      <c r="AU500" s="233"/>
      <c r="AV500" s="233"/>
      <c r="AW500" s="260">
        <f t="shared" si="227"/>
        <v>0</v>
      </c>
      <c r="AX500" s="235" t="s">
        <v>3076</v>
      </c>
      <c r="AY500" s="236" t="s">
        <v>1593</v>
      </c>
      <c r="AZ500" s="236" t="s">
        <v>447</v>
      </c>
      <c r="BA500" s="229" t="s">
        <v>3077</v>
      </c>
      <c r="BB500" s="231">
        <v>5</v>
      </c>
      <c r="BC500" s="231">
        <v>2</v>
      </c>
      <c r="BD500" s="237" t="str">
        <f t="shared" si="228"/>
        <v>Algo Ondulado (Pendientes naturales del terreno entre 6 y 14%)</v>
      </c>
      <c r="BE500" s="231">
        <v>4</v>
      </c>
      <c r="BF500" s="237" t="str">
        <f>VLOOKUP(BE500,'Códigos 2'!$A$1:$B$12,2,FALSE)</f>
        <v>Lastre o grava</v>
      </c>
      <c r="BG500" s="238">
        <v>2</v>
      </c>
      <c r="BH500" s="239">
        <v>5.3</v>
      </c>
      <c r="BI500" s="231">
        <v>0</v>
      </c>
      <c r="BJ500" s="231" t="str">
        <f t="shared" si="229"/>
        <v>No existe</v>
      </c>
      <c r="BK500" s="240">
        <v>0</v>
      </c>
      <c r="BL500" s="231">
        <v>30</v>
      </c>
      <c r="BM500" s="231">
        <v>117</v>
      </c>
      <c r="BN500" s="231">
        <v>3</v>
      </c>
      <c r="BO500" s="237" t="str">
        <f t="shared" si="230"/>
        <v>Alineamiento algo sinuoso, pero con curvas cerradas que son aparentes y consistentes con las gradientes y las demás características del camino y del terreno que se atraviesa.</v>
      </c>
      <c r="BP500" s="231">
        <v>3</v>
      </c>
      <c r="BQ500" s="237" t="str">
        <f t="shared" si="231"/>
        <v>Pendientes generalmente entre 3 y 6%, pero con una rasante ondulada y, consecuentemente, con tramos cortos de subida fuerte.</v>
      </c>
      <c r="BR500" s="231">
        <v>1</v>
      </c>
      <c r="BS500" s="231">
        <v>0</v>
      </c>
      <c r="BT500" s="237" t="b">
        <f t="shared" si="245"/>
        <v>0</v>
      </c>
      <c r="BU500" s="231">
        <v>2</v>
      </c>
      <c r="BV500" s="237" t="str">
        <f t="shared" si="232"/>
        <v>Existen muy pocas señales</v>
      </c>
      <c r="BW500" s="231">
        <v>3</v>
      </c>
      <c r="BX500" s="237" t="str">
        <f t="shared" si="233"/>
        <v>Parece que algunas alcantarillas o cunetas no tienen capacidad hidráulica suficiente, por la erosión o socavación aparente.</v>
      </c>
      <c r="BY500" s="231">
        <v>3</v>
      </c>
      <c r="BZ500" s="237" t="str">
        <f t="shared" si="234"/>
        <v>Superficie con frecuentes baches o irregularidades .</v>
      </c>
      <c r="CA500" s="231">
        <v>4</v>
      </c>
      <c r="CB500" s="237" t="str">
        <f t="shared" si="235"/>
        <v>Existen huellas o corrugaciones que se derivan por debajo de la superficie de ruedo, pero que son aisladas y de poca extensión.</v>
      </c>
      <c r="CC500" s="231">
        <f t="shared" si="236"/>
        <v>0.28228005</v>
      </c>
      <c r="CD500" s="229"/>
      <c r="CE500" s="229"/>
      <c r="CF500" s="270" t="s">
        <v>3078</v>
      </c>
    </row>
    <row r="501" spans="1:84" ht="69.95" customHeight="1" thickBot="1" x14ac:dyDescent="0.2">
      <c r="A501" s="217"/>
      <c r="B501" s="269">
        <v>21251</v>
      </c>
      <c r="C501" s="231">
        <v>7</v>
      </c>
      <c r="D501" s="231">
        <v>2</v>
      </c>
      <c r="E501" s="232" t="s">
        <v>332</v>
      </c>
      <c r="F501" s="231">
        <v>6</v>
      </c>
      <c r="G501" s="231">
        <v>917</v>
      </c>
      <c r="H501" s="230" t="b">
        <f>IF(G501&lt;100,"Primaria",IF(AND(G494&gt;39,G494&lt;300),"Secundaria",IF(AND(G494&gt;299),"Terciaria")))</f>
        <v>0</v>
      </c>
      <c r="I501" s="230">
        <v>3</v>
      </c>
      <c r="J501" s="229" t="str">
        <f t="shared" si="218"/>
        <v>Conectores de Integración Territorial</v>
      </c>
      <c r="K501" s="260">
        <f t="shared" si="219"/>
        <v>4.0549999999999997</v>
      </c>
      <c r="L501" s="234">
        <f>L500+K501</f>
        <v>17.579999999999998</v>
      </c>
      <c r="M501" s="233"/>
      <c r="N501" s="233"/>
      <c r="O501" s="233"/>
      <c r="P501" s="260">
        <f t="shared" si="220"/>
        <v>0</v>
      </c>
      <c r="Q501" s="233"/>
      <c r="R501" s="233"/>
      <c r="S501" s="233"/>
      <c r="T501" s="260">
        <f t="shared" si="221"/>
        <v>0</v>
      </c>
      <c r="U501" s="233"/>
      <c r="V501" s="233"/>
      <c r="W501" s="233"/>
      <c r="X501" s="233">
        <f t="shared" si="222"/>
        <v>0</v>
      </c>
      <c r="Y501" s="233"/>
      <c r="Z501" s="233"/>
      <c r="AA501" s="233"/>
      <c r="AB501" s="233">
        <f t="shared" si="223"/>
        <v>0</v>
      </c>
      <c r="AC501" s="233">
        <f t="shared" si="224"/>
        <v>0</v>
      </c>
      <c r="AD501" s="233"/>
      <c r="AE501" s="233"/>
      <c r="AF501" s="233">
        <v>4.0549999999999997</v>
      </c>
      <c r="AG501" s="233">
        <f t="shared" si="247"/>
        <v>4.0549999999999997</v>
      </c>
      <c r="AH501" s="233"/>
      <c r="AI501" s="233"/>
      <c r="AJ501" s="233"/>
      <c r="AK501" s="233">
        <f t="shared" si="248"/>
        <v>0</v>
      </c>
      <c r="AL501" s="233"/>
      <c r="AM501" s="233"/>
      <c r="AN501" s="233"/>
      <c r="AO501" s="233">
        <f t="shared" si="225"/>
        <v>0</v>
      </c>
      <c r="AP501" s="233"/>
      <c r="AQ501" s="233"/>
      <c r="AR501" s="233"/>
      <c r="AS501" s="339">
        <f t="shared" si="226"/>
        <v>0</v>
      </c>
      <c r="AT501" s="233"/>
      <c r="AU501" s="233"/>
      <c r="AV501" s="233"/>
      <c r="AW501" s="260">
        <f t="shared" si="227"/>
        <v>0</v>
      </c>
      <c r="AX501" s="235" t="s">
        <v>3453</v>
      </c>
      <c r="AY501" s="236" t="s">
        <v>1275</v>
      </c>
      <c r="AZ501" s="236" t="s">
        <v>473</v>
      </c>
      <c r="BA501" s="229" t="s">
        <v>789</v>
      </c>
      <c r="BB501" s="231">
        <v>0</v>
      </c>
      <c r="BC501" s="231">
        <v>2</v>
      </c>
      <c r="BD501" s="237" t="str">
        <f t="shared" si="228"/>
        <v>Algo Ondulado (Pendientes naturales del terreno entre 6 y 14%)</v>
      </c>
      <c r="BE501" s="231">
        <v>4</v>
      </c>
      <c r="BF501" s="237" t="str">
        <f>VLOOKUP(BE501,'Códigos 2'!$A$1:$B$12,2,FALSE)</f>
        <v>Lastre o grava</v>
      </c>
      <c r="BG501" s="238">
        <v>2</v>
      </c>
      <c r="BH501" s="239">
        <v>5.5</v>
      </c>
      <c r="BI501" s="231">
        <v>0</v>
      </c>
      <c r="BJ501" s="231" t="str">
        <f t="shared" si="229"/>
        <v>No existe</v>
      </c>
      <c r="BK501" s="240">
        <v>0</v>
      </c>
      <c r="BL501" s="231">
        <v>20</v>
      </c>
      <c r="BM501" s="231">
        <v>98</v>
      </c>
      <c r="BN501" s="231">
        <v>4</v>
      </c>
      <c r="BO501" s="237" t="str">
        <f t="shared" si="230"/>
        <v>Alineamiento con algunas curvas que exigen una reducción significativa en la velocidad promedio de circulación.</v>
      </c>
      <c r="BP501" s="231">
        <v>3</v>
      </c>
      <c r="BQ501" s="237" t="str">
        <f t="shared" si="231"/>
        <v>Pendientes generalmente entre 3 y 6%, pero con una rasante ondulada y, consecuentemente, con tramos cortos de subida fuerte.</v>
      </c>
      <c r="BR501" s="231">
        <v>2</v>
      </c>
      <c r="BS501" s="231">
        <v>0</v>
      </c>
      <c r="BT501" s="237" t="b">
        <f t="shared" si="245"/>
        <v>0</v>
      </c>
      <c r="BU501" s="231">
        <v>1</v>
      </c>
      <c r="BV501" s="237" t="str">
        <f t="shared" si="232"/>
        <v>No existen señales o son tan inadecuadas, que no proveen información útil al conductor.</v>
      </c>
      <c r="BW501" s="231">
        <v>3</v>
      </c>
      <c r="BX501" s="237" t="str">
        <f t="shared" si="233"/>
        <v>Parece que algunas alcantarillas o cunetas no tienen capacidad hidráulica suficiente, por la erosión o socavación aparente.</v>
      </c>
      <c r="BY501" s="231">
        <v>2</v>
      </c>
      <c r="BZ501" s="237" t="str">
        <f t="shared" si="234"/>
        <v>Superficie muy irregular o con baches extensos y frecuentes (o material suelto, en caso de superficies no pavimentadas).</v>
      </c>
      <c r="CA501" s="231">
        <v>4</v>
      </c>
      <c r="CB501" s="237" t="str">
        <f t="shared" si="235"/>
        <v>Existen huellas o corrugaciones que se derivan por debajo de la superficie de ruedo, pero que son aisladas y de poca extensión.</v>
      </c>
      <c r="CC501" s="231">
        <f t="shared" si="236"/>
        <v>0.14504735000000002</v>
      </c>
      <c r="CD501" s="229"/>
      <c r="CE501" s="229"/>
      <c r="CF501" s="270" t="s">
        <v>3454</v>
      </c>
    </row>
    <row r="502" spans="1:84" ht="69.95" customHeight="1" thickBot="1" x14ac:dyDescent="0.2">
      <c r="A502" s="217"/>
      <c r="B502" s="269">
        <v>21252</v>
      </c>
      <c r="C502" s="231">
        <v>7</v>
      </c>
      <c r="D502" s="231">
        <v>2</v>
      </c>
      <c r="E502" s="232" t="s">
        <v>332</v>
      </c>
      <c r="F502" s="231">
        <v>6</v>
      </c>
      <c r="G502" s="231">
        <v>917</v>
      </c>
      <c r="H502" s="230" t="str">
        <f>IF(G502&lt;100,"Primaria",IF(AND(G495&gt;39,G495&lt;300),"Secundaria",IF(AND(G495&gt;299),"Terciaria")))</f>
        <v>Secundaria</v>
      </c>
      <c r="I502" s="230">
        <v>3</v>
      </c>
      <c r="J502" s="229" t="str">
        <f t="shared" si="218"/>
        <v>Conectores de Integración Territorial</v>
      </c>
      <c r="K502" s="260">
        <f t="shared" si="219"/>
        <v>15.315</v>
      </c>
      <c r="L502" s="234">
        <f>L501+K502</f>
        <v>32.894999999999996</v>
      </c>
      <c r="M502" s="233"/>
      <c r="N502" s="233"/>
      <c r="O502" s="233"/>
      <c r="P502" s="260">
        <f t="shared" si="220"/>
        <v>0</v>
      </c>
      <c r="Q502" s="233"/>
      <c r="R502" s="233"/>
      <c r="S502" s="233"/>
      <c r="T502" s="260">
        <f t="shared" si="221"/>
        <v>0</v>
      </c>
      <c r="U502" s="233"/>
      <c r="V502" s="233"/>
      <c r="W502" s="233"/>
      <c r="X502" s="233">
        <f t="shared" si="222"/>
        <v>0</v>
      </c>
      <c r="Y502" s="233"/>
      <c r="Z502" s="233"/>
      <c r="AA502" s="233"/>
      <c r="AB502" s="233">
        <f t="shared" si="223"/>
        <v>0</v>
      </c>
      <c r="AC502" s="233">
        <f t="shared" si="224"/>
        <v>0</v>
      </c>
      <c r="AD502" s="233"/>
      <c r="AE502" s="233">
        <v>2.8050000000000002</v>
      </c>
      <c r="AF502" s="233">
        <v>12.51</v>
      </c>
      <c r="AG502" s="233">
        <f t="shared" si="247"/>
        <v>15.315</v>
      </c>
      <c r="AH502" s="233"/>
      <c r="AI502" s="233"/>
      <c r="AJ502" s="233"/>
      <c r="AK502" s="233">
        <f t="shared" si="248"/>
        <v>0</v>
      </c>
      <c r="AL502" s="233"/>
      <c r="AM502" s="233"/>
      <c r="AN502" s="233"/>
      <c r="AO502" s="233">
        <f t="shared" si="225"/>
        <v>0</v>
      </c>
      <c r="AP502" s="233"/>
      <c r="AQ502" s="233"/>
      <c r="AR502" s="233"/>
      <c r="AS502" s="339">
        <f t="shared" si="226"/>
        <v>0</v>
      </c>
      <c r="AT502" s="233"/>
      <c r="AU502" s="233"/>
      <c r="AV502" s="233"/>
      <c r="AW502" s="260">
        <f t="shared" si="227"/>
        <v>0</v>
      </c>
      <c r="AX502" s="235" t="s">
        <v>3455</v>
      </c>
      <c r="AY502" s="236" t="s">
        <v>1275</v>
      </c>
      <c r="AZ502" s="236" t="s">
        <v>473</v>
      </c>
      <c r="BA502" s="229" t="s">
        <v>3456</v>
      </c>
      <c r="BB502" s="231">
        <v>2</v>
      </c>
      <c r="BC502" s="231">
        <v>2</v>
      </c>
      <c r="BD502" s="237" t="str">
        <f t="shared" si="228"/>
        <v>Algo Ondulado (Pendientes naturales del terreno entre 6 y 14%)</v>
      </c>
      <c r="BE502" s="231">
        <v>4</v>
      </c>
      <c r="BF502" s="237" t="str">
        <f>VLOOKUP(BE502,'Códigos 2'!$A$1:$B$12,2,FALSE)</f>
        <v>Lastre o grava</v>
      </c>
      <c r="BG502" s="238">
        <v>2</v>
      </c>
      <c r="BH502" s="239">
        <v>5.5</v>
      </c>
      <c r="BI502" s="231">
        <v>0</v>
      </c>
      <c r="BJ502" s="231" t="str">
        <f t="shared" si="229"/>
        <v>No existe</v>
      </c>
      <c r="BK502" s="240">
        <v>0</v>
      </c>
      <c r="BL502" s="231">
        <v>20</v>
      </c>
      <c r="BM502" s="231">
        <v>111</v>
      </c>
      <c r="BN502" s="231">
        <v>3</v>
      </c>
      <c r="BO502" s="237" t="str">
        <f t="shared" si="230"/>
        <v>Alineamiento algo sinuoso, pero con curvas cerradas que son aparentes y consistentes con las gradientes y las demás características del camino y del terreno que se atraviesa.</v>
      </c>
      <c r="BP502" s="231">
        <v>3</v>
      </c>
      <c r="BQ502" s="237" t="str">
        <f t="shared" si="231"/>
        <v>Pendientes generalmente entre 3 y 6%, pero con una rasante ondulada y, consecuentemente, con tramos cortos de subida fuerte.</v>
      </c>
      <c r="BR502" s="231">
        <v>1</v>
      </c>
      <c r="BS502" s="231">
        <v>0</v>
      </c>
      <c r="BT502" s="237" t="b">
        <f t="shared" si="245"/>
        <v>0</v>
      </c>
      <c r="BU502" s="231">
        <v>3</v>
      </c>
      <c r="BV502" s="237" t="str">
        <f t="shared" si="232"/>
        <v>El señalamiento es regular en cuanto a cantidad y ubicación, siendo notable la falta de algunas señales de precaución y de guía.</v>
      </c>
      <c r="BW502" s="231">
        <v>3</v>
      </c>
      <c r="BX502" s="237" t="str">
        <f t="shared" si="233"/>
        <v>Parece que algunas alcantarillas o cunetas no tienen capacidad hidráulica suficiente, por la erosión o socavación aparente.</v>
      </c>
      <c r="BY502" s="231">
        <v>2</v>
      </c>
      <c r="BZ502" s="237" t="str">
        <f t="shared" si="234"/>
        <v>Superficie muy irregular o con baches extensos y frecuentes (o material suelto, en caso de superficies no pavimentadas).</v>
      </c>
      <c r="CA502" s="231">
        <v>4</v>
      </c>
      <c r="CB502" s="237" t="str">
        <f t="shared" si="235"/>
        <v>Existen huellas o corrugaciones que se derivan por debajo de la superficie de ruedo, pero que son aisladas y de poca extensión.</v>
      </c>
      <c r="CC502" s="231">
        <f t="shared" si="236"/>
        <v>0.62048722499999998</v>
      </c>
      <c r="CD502" s="229"/>
      <c r="CE502" s="229"/>
      <c r="CF502" s="270" t="s">
        <v>3457</v>
      </c>
    </row>
    <row r="503" spans="1:84" ht="69.95" customHeight="1" thickBot="1" x14ac:dyDescent="0.2">
      <c r="A503" s="217"/>
      <c r="B503" s="269">
        <v>21261</v>
      </c>
      <c r="C503" s="231">
        <v>3</v>
      </c>
      <c r="D503" s="231">
        <v>2</v>
      </c>
      <c r="E503" s="232">
        <v>5</v>
      </c>
      <c r="F503" s="231">
        <v>8</v>
      </c>
      <c r="G503" s="231">
        <v>707</v>
      </c>
      <c r="H503" s="230" t="str">
        <f t="shared" ref="H503:H521" si="249">IF(G503&lt;100,"Primaria",IF(AND(G503&gt;39,G503&lt;300),"Secundaria",IF(AND(G503&gt;299),"Terciaria")))</f>
        <v>Terciaria</v>
      </c>
      <c r="I503" s="230">
        <v>4</v>
      </c>
      <c r="J503" s="229" t="str">
        <f t="shared" si="218"/>
        <v>Red Básica de Accesso</v>
      </c>
      <c r="K503" s="260">
        <f t="shared" si="219"/>
        <v>2.34</v>
      </c>
      <c r="L503" s="234">
        <f>L502+K503</f>
        <v>35.234999999999999</v>
      </c>
      <c r="M503" s="233"/>
      <c r="N503" s="233"/>
      <c r="O503" s="233"/>
      <c r="P503" s="260">
        <f t="shared" si="220"/>
        <v>0</v>
      </c>
      <c r="Q503" s="233"/>
      <c r="R503" s="233"/>
      <c r="S503" s="233"/>
      <c r="T503" s="260">
        <f t="shared" si="221"/>
        <v>0</v>
      </c>
      <c r="U503" s="233">
        <v>0.41</v>
      </c>
      <c r="V503" s="233">
        <v>1.93</v>
      </c>
      <c r="W503" s="233"/>
      <c r="X503" s="233">
        <f t="shared" si="222"/>
        <v>2.34</v>
      </c>
      <c r="Y503" s="233"/>
      <c r="Z503" s="233"/>
      <c r="AA503" s="233"/>
      <c r="AB503" s="233">
        <f t="shared" si="223"/>
        <v>0</v>
      </c>
      <c r="AC503" s="233">
        <f t="shared" si="224"/>
        <v>2.34</v>
      </c>
      <c r="AD503" s="233"/>
      <c r="AE503" s="233"/>
      <c r="AF503" s="233"/>
      <c r="AG503" s="233">
        <f t="shared" si="247"/>
        <v>0</v>
      </c>
      <c r="AH503" s="233"/>
      <c r="AI503" s="233"/>
      <c r="AJ503" s="233"/>
      <c r="AK503" s="233">
        <f t="shared" si="248"/>
        <v>0</v>
      </c>
      <c r="AL503" s="233"/>
      <c r="AM503" s="233"/>
      <c r="AN503" s="233"/>
      <c r="AO503" s="233">
        <f t="shared" si="225"/>
        <v>0</v>
      </c>
      <c r="AP503" s="233"/>
      <c r="AQ503" s="233"/>
      <c r="AR503" s="233"/>
      <c r="AS503" s="339">
        <f t="shared" si="226"/>
        <v>0</v>
      </c>
      <c r="AT503" s="233"/>
      <c r="AU503" s="233"/>
      <c r="AV503" s="233"/>
      <c r="AW503" s="260">
        <f t="shared" si="227"/>
        <v>0</v>
      </c>
      <c r="AX503" s="235" t="s">
        <v>2932</v>
      </c>
      <c r="AY503" s="236" t="s">
        <v>1617</v>
      </c>
      <c r="AZ503" s="236" t="s">
        <v>1727</v>
      </c>
      <c r="BA503" s="236" t="s">
        <v>860</v>
      </c>
      <c r="BB503" s="231">
        <v>1</v>
      </c>
      <c r="BC503" s="231">
        <v>4</v>
      </c>
      <c r="BD503" s="237" t="str">
        <f t="shared" si="228"/>
        <v>Montañoso (Pendientes naturales del terreno mayores a 25%)</v>
      </c>
      <c r="BE503" s="231">
        <v>8</v>
      </c>
      <c r="BF503" s="237" t="str">
        <f>VLOOKUP(BE503,'Códigos 2'!$A$1:$B$12,2,FALSE)</f>
        <v xml:space="preserve">Material producto del perfilado de pavimentos asfálticos </v>
      </c>
      <c r="BG503" s="238">
        <v>2</v>
      </c>
      <c r="BH503" s="239">
        <v>5</v>
      </c>
      <c r="BI503" s="231">
        <v>0</v>
      </c>
      <c r="BJ503" s="231" t="str">
        <f t="shared" si="229"/>
        <v>No existe</v>
      </c>
      <c r="BK503" s="240">
        <v>0</v>
      </c>
      <c r="BL503" s="231">
        <v>40</v>
      </c>
      <c r="BM503" s="231"/>
      <c r="BN503" s="231">
        <v>2</v>
      </c>
      <c r="BO503" s="237" t="str">
        <f t="shared" si="230"/>
        <v>Curvas cerradas frecuentes y, por lo general, inconsistentes con el terreno y la clase de carretera.</v>
      </c>
      <c r="BP503" s="231">
        <v>1</v>
      </c>
      <c r="BQ503" s="237" t="str">
        <f t="shared" si="231"/>
        <v xml:space="preserve">Pendientes sostenidas en exceso del 7% en casi todo el tramo. </v>
      </c>
      <c r="BR503" s="231">
        <v>1</v>
      </c>
      <c r="BS503" s="231">
        <v>0</v>
      </c>
      <c r="BT503" s="237" t="b">
        <f t="shared" si="245"/>
        <v>0</v>
      </c>
      <c r="BU503" s="231">
        <v>2</v>
      </c>
      <c r="BV503" s="237" t="str">
        <f t="shared" si="232"/>
        <v>Existen muy pocas señales</v>
      </c>
      <c r="BW503" s="231">
        <v>4</v>
      </c>
      <c r="BX503" s="237" t="str">
        <f t="shared" si="233"/>
        <v>La mayoría de las alcantarillas y cunetas aparentemente funcionan bien, pero existen indicaciones en algunos sitios de que el agua se estanca.</v>
      </c>
      <c r="BY503" s="231">
        <v>3</v>
      </c>
      <c r="BZ503" s="237" t="str">
        <f t="shared" si="234"/>
        <v>Superficie con frecuentes baches o irregularidades .</v>
      </c>
      <c r="CA503" s="231">
        <v>5</v>
      </c>
      <c r="CB503" s="237" t="str">
        <f t="shared" si="235"/>
        <v>No existen evidencias de fallas en la estructura del pavimento, con la posible excepción de algunas en la superficie de ruedo.</v>
      </c>
      <c r="CC503" s="231">
        <f t="shared" si="236"/>
        <v>0</v>
      </c>
      <c r="CD503" s="229"/>
      <c r="CE503" s="229"/>
      <c r="CF503" s="270"/>
    </row>
    <row r="504" spans="1:84" ht="69.95" customHeight="1" thickBot="1" x14ac:dyDescent="0.2">
      <c r="A504" s="217"/>
      <c r="B504" s="269">
        <v>21262</v>
      </c>
      <c r="C504" s="231">
        <v>3</v>
      </c>
      <c r="D504" s="231">
        <v>2</v>
      </c>
      <c r="E504" s="232">
        <v>5</v>
      </c>
      <c r="F504" s="231">
        <v>8</v>
      </c>
      <c r="G504" s="231">
        <v>707</v>
      </c>
      <c r="H504" s="230" t="str">
        <f t="shared" si="249"/>
        <v>Terciaria</v>
      </c>
      <c r="I504" s="230">
        <v>4</v>
      </c>
      <c r="J504" s="229" t="str">
        <f t="shared" si="218"/>
        <v>Red Básica de Accesso</v>
      </c>
      <c r="K504" s="260">
        <f t="shared" si="219"/>
        <v>10.26</v>
      </c>
      <c r="L504" s="234">
        <f>L503+K504</f>
        <v>45.494999999999997</v>
      </c>
      <c r="M504" s="233"/>
      <c r="N504" s="233"/>
      <c r="O504" s="233"/>
      <c r="P504" s="260">
        <f t="shared" si="220"/>
        <v>0</v>
      </c>
      <c r="Q504" s="233">
        <v>0.88500000000000001</v>
      </c>
      <c r="R504" s="233"/>
      <c r="S504" s="233">
        <v>0.13500000000000001</v>
      </c>
      <c r="T504" s="260">
        <f t="shared" si="221"/>
        <v>1.02</v>
      </c>
      <c r="U504" s="233"/>
      <c r="V504" s="233"/>
      <c r="W504" s="233"/>
      <c r="X504" s="233">
        <f t="shared" si="222"/>
        <v>0</v>
      </c>
      <c r="Y504" s="233"/>
      <c r="Z504" s="233"/>
      <c r="AA504" s="233"/>
      <c r="AB504" s="233">
        <f t="shared" si="223"/>
        <v>0</v>
      </c>
      <c r="AC504" s="233">
        <f t="shared" si="224"/>
        <v>1.02</v>
      </c>
      <c r="AD504" s="233">
        <v>9.24</v>
      </c>
      <c r="AE504" s="233"/>
      <c r="AF504" s="233"/>
      <c r="AG504" s="233">
        <f t="shared" si="247"/>
        <v>9.24</v>
      </c>
      <c r="AH504" s="233"/>
      <c r="AI504" s="233"/>
      <c r="AJ504" s="233"/>
      <c r="AK504" s="233">
        <f t="shared" si="248"/>
        <v>0</v>
      </c>
      <c r="AL504" s="233"/>
      <c r="AM504" s="233"/>
      <c r="AN504" s="233"/>
      <c r="AO504" s="233">
        <f t="shared" si="225"/>
        <v>0</v>
      </c>
      <c r="AP504" s="233"/>
      <c r="AQ504" s="233"/>
      <c r="AR504" s="233"/>
      <c r="AS504" s="339">
        <f t="shared" si="226"/>
        <v>0</v>
      </c>
      <c r="AT504" s="233"/>
      <c r="AU504" s="233"/>
      <c r="AV504" s="233"/>
      <c r="AW504" s="260">
        <f t="shared" si="227"/>
        <v>0</v>
      </c>
      <c r="AX504" s="235" t="s">
        <v>2930</v>
      </c>
      <c r="AY504" s="236" t="s">
        <v>1617</v>
      </c>
      <c r="AZ504" s="236" t="s">
        <v>1727</v>
      </c>
      <c r="BA504" s="236" t="s">
        <v>2931</v>
      </c>
      <c r="BB504" s="231">
        <v>0</v>
      </c>
      <c r="BC504" s="231">
        <v>4</v>
      </c>
      <c r="BD504" s="237" t="str">
        <f t="shared" si="228"/>
        <v>Montañoso (Pendientes naturales del terreno mayores a 25%)</v>
      </c>
      <c r="BE504" s="231">
        <v>8</v>
      </c>
      <c r="BF504" s="237" t="str">
        <f>VLOOKUP(BE504,'Códigos 2'!$A$1:$B$12,2,FALSE)</f>
        <v xml:space="preserve">Material producto del perfilado de pavimentos asfálticos </v>
      </c>
      <c r="BG504" s="238">
        <v>2</v>
      </c>
      <c r="BH504" s="239">
        <v>5</v>
      </c>
      <c r="BI504" s="231">
        <v>0</v>
      </c>
      <c r="BJ504" s="231" t="str">
        <f t="shared" si="229"/>
        <v>No existe</v>
      </c>
      <c r="BK504" s="240">
        <v>0</v>
      </c>
      <c r="BL504" s="231">
        <v>30</v>
      </c>
      <c r="BM504" s="231"/>
      <c r="BN504" s="231">
        <v>3</v>
      </c>
      <c r="BO504" s="237" t="str">
        <f t="shared" si="230"/>
        <v>Alineamiento algo sinuoso, pero con curvas cerradas que son aparentes y consistentes con las gradientes y las demás características del camino y del terreno que se atraviesa.</v>
      </c>
      <c r="BP504" s="231">
        <v>1</v>
      </c>
      <c r="BQ504" s="237" t="str">
        <f t="shared" si="231"/>
        <v xml:space="preserve">Pendientes sostenidas en exceso del 7% en casi todo el tramo. </v>
      </c>
      <c r="BR504" s="231">
        <v>1</v>
      </c>
      <c r="BS504" s="231">
        <v>0</v>
      </c>
      <c r="BT504" s="237" t="b">
        <f t="shared" si="245"/>
        <v>0</v>
      </c>
      <c r="BU504" s="231">
        <v>3</v>
      </c>
      <c r="BV504" s="237" t="str">
        <f t="shared" si="232"/>
        <v>El señalamiento es regular en cuanto a cantidad y ubicación, siendo notable la falta de algunas señales de precaución y de guía.</v>
      </c>
      <c r="BW504" s="231">
        <v>4</v>
      </c>
      <c r="BX504" s="237" t="str">
        <f t="shared" si="233"/>
        <v>La mayoría de las alcantarillas y cunetas aparentemente funcionan bien, pero existen indicaciones en algunos sitios de que el agua se estanca.</v>
      </c>
      <c r="BY504" s="231">
        <v>4</v>
      </c>
      <c r="BZ504" s="237" t="str">
        <f t="shared" si="234"/>
        <v>Superficie generalmente lisa, pero con unas pequeñas corrugaciones u otras irregularidades aisladas, o con baches pequeños superficiales.</v>
      </c>
      <c r="CA504" s="231">
        <v>5</v>
      </c>
      <c r="CB504" s="237" t="str">
        <f t="shared" si="235"/>
        <v>No existen evidencias de fallas en la estructura del pavimento, con la posible excepción de algunas en la superficie de ruedo.</v>
      </c>
      <c r="CC504" s="231">
        <f t="shared" si="236"/>
        <v>0</v>
      </c>
      <c r="CD504" s="229"/>
      <c r="CE504" s="229"/>
      <c r="CF504" s="270"/>
    </row>
    <row r="505" spans="1:84" ht="69.95" customHeight="1" thickBot="1" x14ac:dyDescent="0.2">
      <c r="A505" s="217"/>
      <c r="B505" s="269">
        <v>21263</v>
      </c>
      <c r="C505" s="231">
        <v>3</v>
      </c>
      <c r="D505" s="231">
        <v>2</v>
      </c>
      <c r="E505" s="232">
        <v>5</v>
      </c>
      <c r="F505" s="231">
        <v>1</v>
      </c>
      <c r="G505" s="231">
        <v>707</v>
      </c>
      <c r="H505" s="230" t="str">
        <f t="shared" si="249"/>
        <v>Terciaria</v>
      </c>
      <c r="I505" s="230">
        <v>4</v>
      </c>
      <c r="J505" s="229" t="str">
        <f t="shared" si="218"/>
        <v>Red Básica de Accesso</v>
      </c>
      <c r="K505" s="260">
        <f t="shared" si="219"/>
        <v>6.1400000000000006</v>
      </c>
      <c r="L505" s="234">
        <f>K505</f>
        <v>6.1400000000000006</v>
      </c>
      <c r="M505" s="233"/>
      <c r="N505" s="233"/>
      <c r="O505" s="233"/>
      <c r="P505" s="260">
        <f t="shared" si="220"/>
        <v>0</v>
      </c>
      <c r="Q505" s="233">
        <v>0.74</v>
      </c>
      <c r="R505" s="233">
        <v>1.1850000000000001</v>
      </c>
      <c r="S505" s="233"/>
      <c r="T505" s="260">
        <f t="shared" si="221"/>
        <v>1.925</v>
      </c>
      <c r="U505" s="233"/>
      <c r="V505" s="233">
        <v>0.82</v>
      </c>
      <c r="W505" s="233"/>
      <c r="X505" s="233">
        <f t="shared" si="222"/>
        <v>0.82</v>
      </c>
      <c r="Y505" s="233"/>
      <c r="Z505" s="233"/>
      <c r="AA505" s="233"/>
      <c r="AB505" s="233">
        <f t="shared" si="223"/>
        <v>0</v>
      </c>
      <c r="AC505" s="233">
        <f t="shared" si="224"/>
        <v>2.7450000000000001</v>
      </c>
      <c r="AD505" s="233">
        <v>3.395</v>
      </c>
      <c r="AE505" s="233"/>
      <c r="AF505" s="233"/>
      <c r="AG505" s="233">
        <f t="shared" si="247"/>
        <v>3.395</v>
      </c>
      <c r="AH505" s="233"/>
      <c r="AI505" s="233"/>
      <c r="AJ505" s="233"/>
      <c r="AK505" s="233">
        <f t="shared" si="248"/>
        <v>0</v>
      </c>
      <c r="AL505" s="233"/>
      <c r="AM505" s="233"/>
      <c r="AN505" s="233"/>
      <c r="AO505" s="233">
        <f t="shared" si="225"/>
        <v>0</v>
      </c>
      <c r="AP505" s="233"/>
      <c r="AQ505" s="233"/>
      <c r="AR505" s="233"/>
      <c r="AS505" s="339">
        <f t="shared" si="226"/>
        <v>0</v>
      </c>
      <c r="AT505" s="233"/>
      <c r="AU505" s="233"/>
      <c r="AV505" s="233"/>
      <c r="AW505" s="260">
        <f t="shared" si="227"/>
        <v>0</v>
      </c>
      <c r="AX505" s="235" t="s">
        <v>2928</v>
      </c>
      <c r="AY505" s="236" t="s">
        <v>1617</v>
      </c>
      <c r="AZ505" s="236" t="s">
        <v>1727</v>
      </c>
      <c r="BA505" s="236" t="s">
        <v>2929</v>
      </c>
      <c r="BB505" s="231">
        <v>1</v>
      </c>
      <c r="BC505" s="231">
        <v>3</v>
      </c>
      <c r="BD505" s="237" t="str">
        <f t="shared" si="228"/>
        <v>Muy Ondulado (Pendientes naturales del terreno entre 15 y 25%)</v>
      </c>
      <c r="BE505" s="231">
        <v>8</v>
      </c>
      <c r="BF505" s="237" t="str">
        <f>VLOOKUP(BE505,'Códigos 2'!$A$1:$B$12,2,FALSE)</f>
        <v xml:space="preserve">Material producto del perfilado de pavimentos asfálticos </v>
      </c>
      <c r="BG505" s="238">
        <v>2</v>
      </c>
      <c r="BH505" s="239">
        <v>5</v>
      </c>
      <c r="BI505" s="231">
        <v>0</v>
      </c>
      <c r="BJ505" s="231" t="str">
        <f t="shared" si="229"/>
        <v>No existe</v>
      </c>
      <c r="BK505" s="240">
        <v>0</v>
      </c>
      <c r="BL505" s="231">
        <v>30</v>
      </c>
      <c r="BM505" s="231"/>
      <c r="BN505" s="231">
        <v>3</v>
      </c>
      <c r="BO505" s="237" t="str">
        <f t="shared" si="230"/>
        <v>Alineamiento algo sinuoso, pero con curvas cerradas que son aparentes y consistentes con las gradientes y las demás características del camino y del terreno que se atraviesa.</v>
      </c>
      <c r="BP505" s="231">
        <v>2</v>
      </c>
      <c r="BQ505" s="237" t="str">
        <f t="shared" si="231"/>
        <v>Pendientes sostenidas entre 5 y 8% sobre una buena parte del tramo, condición que afecta en forma marcada la velocidad de recorrido y, cuando hay bastante tránsito, provoca frecuentes colas de vehículos detrás de los vehículos pesados.</v>
      </c>
      <c r="BR505" s="231">
        <v>1</v>
      </c>
      <c r="BS505" s="231">
        <v>0</v>
      </c>
      <c r="BT505" s="237" t="b">
        <f t="shared" si="245"/>
        <v>0</v>
      </c>
      <c r="BU505" s="231">
        <v>3</v>
      </c>
      <c r="BV505" s="237" t="str">
        <f t="shared" si="232"/>
        <v>El señalamiento es regular en cuanto a cantidad y ubicación, siendo notable la falta de algunas señales de precaución y de guía.</v>
      </c>
      <c r="BW505" s="231">
        <v>4</v>
      </c>
      <c r="BX505" s="237" t="str">
        <f t="shared" si="233"/>
        <v>La mayoría de las alcantarillas y cunetas aparentemente funcionan bien, pero existen indicaciones en algunos sitios de que el agua se estanca.</v>
      </c>
      <c r="BY505" s="231">
        <v>4</v>
      </c>
      <c r="BZ505" s="237" t="str">
        <f t="shared" si="234"/>
        <v>Superficie generalmente lisa, pero con unas pequeñas corrugaciones u otras irregularidades aisladas, o con baches pequeños superficiales.</v>
      </c>
      <c r="CA505" s="231">
        <v>5</v>
      </c>
      <c r="CB505" s="237" t="str">
        <f t="shared" si="235"/>
        <v>No existen evidencias de fallas en la estructura del pavimento, con la posible excepción de algunas en la superficie de ruedo.</v>
      </c>
      <c r="CC505" s="231">
        <f t="shared" si="236"/>
        <v>0</v>
      </c>
      <c r="CD505" s="229"/>
      <c r="CE505" s="229"/>
      <c r="CF505" s="270"/>
    </row>
    <row r="506" spans="1:84" ht="69.95" customHeight="1" thickBot="1" x14ac:dyDescent="0.2">
      <c r="A506" s="217"/>
      <c r="B506" s="269">
        <v>21271</v>
      </c>
      <c r="C506" s="231">
        <v>3</v>
      </c>
      <c r="D506" s="231">
        <v>2</v>
      </c>
      <c r="E506" s="232">
        <v>1</v>
      </c>
      <c r="F506" s="231">
        <v>4</v>
      </c>
      <c r="G506" s="231">
        <v>721</v>
      </c>
      <c r="H506" s="230" t="str">
        <f t="shared" si="249"/>
        <v>Terciaria</v>
      </c>
      <c r="I506" s="230">
        <v>3</v>
      </c>
      <c r="J506" s="229" t="str">
        <f t="shared" si="218"/>
        <v>Conectores de Integración Territorial</v>
      </c>
      <c r="K506" s="260">
        <f t="shared" si="219"/>
        <v>7.2350000000000003</v>
      </c>
      <c r="L506" s="234">
        <f>K506</f>
        <v>7.2350000000000003</v>
      </c>
      <c r="M506" s="233"/>
      <c r="N506" s="233"/>
      <c r="O506" s="233"/>
      <c r="P506" s="260">
        <f t="shared" si="220"/>
        <v>0</v>
      </c>
      <c r="Q506" s="233">
        <v>0.16</v>
      </c>
      <c r="R506" s="233">
        <v>1.43</v>
      </c>
      <c r="S506" s="233">
        <v>1.04</v>
      </c>
      <c r="T506" s="260">
        <f t="shared" si="221"/>
        <v>2.63</v>
      </c>
      <c r="U506" s="233"/>
      <c r="V506" s="233"/>
      <c r="W506" s="233">
        <v>4.6050000000000004</v>
      </c>
      <c r="X506" s="233">
        <f t="shared" si="222"/>
        <v>4.6050000000000004</v>
      </c>
      <c r="Y506" s="233"/>
      <c r="Z506" s="233"/>
      <c r="AA506" s="233"/>
      <c r="AB506" s="233">
        <f t="shared" si="223"/>
        <v>0</v>
      </c>
      <c r="AC506" s="233">
        <f t="shared" si="224"/>
        <v>7.2350000000000003</v>
      </c>
      <c r="AD506" s="233"/>
      <c r="AE506" s="233"/>
      <c r="AF506" s="233"/>
      <c r="AG506" s="233">
        <f t="shared" si="247"/>
        <v>0</v>
      </c>
      <c r="AH506" s="233"/>
      <c r="AI506" s="233"/>
      <c r="AJ506" s="233"/>
      <c r="AK506" s="233">
        <f t="shared" si="248"/>
        <v>0</v>
      </c>
      <c r="AL506" s="233"/>
      <c r="AM506" s="233"/>
      <c r="AN506" s="233"/>
      <c r="AO506" s="233">
        <f t="shared" si="225"/>
        <v>0</v>
      </c>
      <c r="AP506" s="233"/>
      <c r="AQ506" s="233"/>
      <c r="AR506" s="233"/>
      <c r="AS506" s="339">
        <f t="shared" si="226"/>
        <v>0</v>
      </c>
      <c r="AT506" s="233"/>
      <c r="AU506" s="233"/>
      <c r="AV506" s="233"/>
      <c r="AW506" s="260">
        <f t="shared" si="227"/>
        <v>0</v>
      </c>
      <c r="AX506" s="235" t="s">
        <v>3003</v>
      </c>
      <c r="AY506" s="236" t="s">
        <v>2531</v>
      </c>
      <c r="AZ506" s="236" t="s">
        <v>1211</v>
      </c>
      <c r="BA506" s="229" t="s">
        <v>3004</v>
      </c>
      <c r="BB506" s="231">
        <v>0</v>
      </c>
      <c r="BC506" s="231">
        <v>2</v>
      </c>
      <c r="BD506" s="237" t="str">
        <f t="shared" si="228"/>
        <v>Algo Ondulado (Pendientes naturales del terreno entre 6 y 14%)</v>
      </c>
      <c r="BE506" s="231">
        <v>1</v>
      </c>
      <c r="BF506" s="237" t="str">
        <f>VLOOKUP(BE506,'Códigos 2'!$A$1:$B$12,2,FALSE)</f>
        <v xml:space="preserve"> Carpeta Asfáltica (CA)</v>
      </c>
      <c r="BG506" s="238">
        <v>2</v>
      </c>
      <c r="BH506" s="239">
        <v>5.8</v>
      </c>
      <c r="BI506" s="231">
        <v>0</v>
      </c>
      <c r="BJ506" s="231" t="str">
        <f t="shared" si="229"/>
        <v>No existe</v>
      </c>
      <c r="BK506" s="240">
        <v>0</v>
      </c>
      <c r="BL506" s="231">
        <v>40</v>
      </c>
      <c r="BM506" s="231">
        <v>3660</v>
      </c>
      <c r="BN506" s="231">
        <v>4</v>
      </c>
      <c r="BO506" s="237" t="str">
        <f t="shared" si="230"/>
        <v>Alineamiento con algunas curvas que exigen una reducción significativa en la velocidad promedio de circulación.</v>
      </c>
      <c r="BP506" s="231">
        <v>3</v>
      </c>
      <c r="BQ506" s="237" t="str">
        <f t="shared" si="231"/>
        <v>Pendientes generalmente entre 3 y 6%, pero con una rasante ondulada y, consecuentemente, con tramos cortos de subida fuerte.</v>
      </c>
      <c r="BR506" s="231">
        <v>3</v>
      </c>
      <c r="BS506" s="231">
        <v>0</v>
      </c>
      <c r="BT506" s="237" t="b">
        <f t="shared" si="245"/>
        <v>0</v>
      </c>
      <c r="BU506" s="231">
        <v>4</v>
      </c>
      <c r="BV506" s="237" t="str">
        <f t="shared" si="232"/>
        <v>El señalamiento es bastante completo, faltando solamente algunas señales de guía para los usuarios que no conocen la ruta.</v>
      </c>
      <c r="BW506" s="231">
        <v>4</v>
      </c>
      <c r="BX506" s="237" t="str">
        <f t="shared" si="233"/>
        <v>La mayoría de las alcantarillas y cunetas aparentemente funcionan bien, pero existen indicaciones en algunos sitios de que el agua se estanca.</v>
      </c>
      <c r="BY506" s="231">
        <v>2</v>
      </c>
      <c r="BZ506" s="237" t="str">
        <f t="shared" si="234"/>
        <v>Superficie muy irregular o con baches extensos y frecuentes (o material suelto, en caso de superficies no pavimentadas).</v>
      </c>
      <c r="CA506" s="231">
        <v>3</v>
      </c>
      <c r="CB506" s="237" t="str">
        <f t="shared" si="235"/>
        <v>Existen deformaciones u otras fallas de consideración sobre una buena parte de la subsección y, aunque no son extensas todavía, parece que siguen extendiéndose.</v>
      </c>
      <c r="CC506" s="231">
        <f t="shared" si="236"/>
        <v>9.6652365000000007</v>
      </c>
      <c r="CD506" s="229"/>
      <c r="CE506" s="229"/>
      <c r="CF506" s="270" t="s">
        <v>3005</v>
      </c>
    </row>
    <row r="507" spans="1:84" ht="69.95" customHeight="1" thickBot="1" x14ac:dyDescent="0.2">
      <c r="A507" s="217"/>
      <c r="B507" s="269">
        <v>21272</v>
      </c>
      <c r="C507" s="231">
        <v>3</v>
      </c>
      <c r="D507" s="231">
        <v>2</v>
      </c>
      <c r="E507" s="232">
        <v>1</v>
      </c>
      <c r="F507" s="231">
        <v>11</v>
      </c>
      <c r="G507" s="231">
        <v>721</v>
      </c>
      <c r="H507" s="230" t="str">
        <f t="shared" si="249"/>
        <v>Terciaria</v>
      </c>
      <c r="I507" s="230">
        <v>4</v>
      </c>
      <c r="J507" s="229" t="str">
        <f t="shared" si="218"/>
        <v>Red Básica de Accesso</v>
      </c>
      <c r="K507" s="260">
        <f t="shared" si="219"/>
        <v>3.145</v>
      </c>
      <c r="L507" s="234">
        <f>L506+K507</f>
        <v>10.38</v>
      </c>
      <c r="M507" s="233"/>
      <c r="N507" s="233"/>
      <c r="O507" s="233"/>
      <c r="P507" s="260">
        <f t="shared" si="220"/>
        <v>0</v>
      </c>
      <c r="Q507" s="233"/>
      <c r="R507" s="233"/>
      <c r="S507" s="233">
        <v>3.145</v>
      </c>
      <c r="T507" s="260">
        <f t="shared" si="221"/>
        <v>3.145</v>
      </c>
      <c r="U507" s="233"/>
      <c r="V507" s="233"/>
      <c r="W507" s="233"/>
      <c r="X507" s="233">
        <f t="shared" si="222"/>
        <v>0</v>
      </c>
      <c r="Y507" s="233"/>
      <c r="Z507" s="233"/>
      <c r="AA507" s="233"/>
      <c r="AB507" s="233">
        <f t="shared" si="223"/>
        <v>0</v>
      </c>
      <c r="AC507" s="233">
        <f t="shared" si="224"/>
        <v>3.145</v>
      </c>
      <c r="AD507" s="233"/>
      <c r="AE507" s="233"/>
      <c r="AF507" s="233"/>
      <c r="AG507" s="233">
        <f t="shared" si="247"/>
        <v>0</v>
      </c>
      <c r="AH507" s="233"/>
      <c r="AI507" s="233"/>
      <c r="AJ507" s="233"/>
      <c r="AK507" s="233">
        <f t="shared" si="248"/>
        <v>0</v>
      </c>
      <c r="AL507" s="233"/>
      <c r="AM507" s="233"/>
      <c r="AN507" s="233"/>
      <c r="AO507" s="233">
        <f t="shared" si="225"/>
        <v>0</v>
      </c>
      <c r="AP507" s="233"/>
      <c r="AQ507" s="233"/>
      <c r="AR507" s="233"/>
      <c r="AS507" s="339">
        <f t="shared" si="226"/>
        <v>0</v>
      </c>
      <c r="AT507" s="233"/>
      <c r="AU507" s="233"/>
      <c r="AV507" s="233"/>
      <c r="AW507" s="260">
        <f t="shared" si="227"/>
        <v>0</v>
      </c>
      <c r="AX507" s="235" t="s">
        <v>3006</v>
      </c>
      <c r="AY507" s="236" t="s">
        <v>2531</v>
      </c>
      <c r="AZ507" s="236" t="s">
        <v>1211</v>
      </c>
      <c r="BA507" s="229" t="s">
        <v>3007</v>
      </c>
      <c r="BB507" s="231">
        <v>0</v>
      </c>
      <c r="BC507" s="231">
        <v>2</v>
      </c>
      <c r="BD507" s="237" t="str">
        <f t="shared" si="228"/>
        <v>Algo Ondulado (Pendientes naturales del terreno entre 6 y 14%)</v>
      </c>
      <c r="BE507" s="231">
        <v>1</v>
      </c>
      <c r="BF507" s="237" t="str">
        <f>VLOOKUP(BE507,'Códigos 2'!$A$1:$B$12,2,FALSE)</f>
        <v xml:space="preserve"> Carpeta Asfáltica (CA)</v>
      </c>
      <c r="BG507" s="238">
        <v>2</v>
      </c>
      <c r="BH507" s="239">
        <v>5.2</v>
      </c>
      <c r="BI507" s="231">
        <v>0</v>
      </c>
      <c r="BJ507" s="231" t="str">
        <f t="shared" si="229"/>
        <v>No existe</v>
      </c>
      <c r="BK507" s="240">
        <v>0</v>
      </c>
      <c r="BL507" s="231">
        <v>40</v>
      </c>
      <c r="BM507" s="231"/>
      <c r="BN507" s="231">
        <v>4</v>
      </c>
      <c r="BO507" s="237" t="str">
        <f t="shared" si="230"/>
        <v>Alineamiento con algunas curvas que exigen una reducción significativa en la velocidad promedio de circulación.</v>
      </c>
      <c r="BP507" s="231">
        <v>3</v>
      </c>
      <c r="BQ507" s="237" t="str">
        <f t="shared" si="231"/>
        <v>Pendientes generalmente entre 3 y 6%, pero con una rasante ondulada y, consecuentemente, con tramos cortos de subida fuerte.</v>
      </c>
      <c r="BR507" s="231">
        <v>2</v>
      </c>
      <c r="BS507" s="231">
        <v>0</v>
      </c>
      <c r="BT507" s="237" t="b">
        <f t="shared" si="245"/>
        <v>0</v>
      </c>
      <c r="BU507" s="231">
        <v>4</v>
      </c>
      <c r="BV507" s="237" t="str">
        <f t="shared" si="232"/>
        <v>El señalamiento es bastante completo, faltando solamente algunas señales de guía para los usuarios que no conocen la ruta.</v>
      </c>
      <c r="BW507" s="231">
        <v>4</v>
      </c>
      <c r="BX507" s="237" t="str">
        <f t="shared" si="233"/>
        <v>La mayoría de las alcantarillas y cunetas aparentemente funcionan bien, pero existen indicaciones en algunos sitios de que el agua se estanca.</v>
      </c>
      <c r="BY507" s="231">
        <v>1</v>
      </c>
      <c r="BZ507" s="237" t="str">
        <f t="shared" si="234"/>
        <v>Superficie muy deteriorada o irregular (o material suelto), hasta tal grado, en casi todo el tramo.</v>
      </c>
      <c r="CA507" s="231">
        <v>3</v>
      </c>
      <c r="CB507" s="237" t="str">
        <f t="shared" si="235"/>
        <v>Existen deformaciones u otras fallas de consideración sobre una buena parte de la subsección y, aunque no son extensas todavía, parece que siguen extendiéndose.</v>
      </c>
      <c r="CC507" s="231">
        <f t="shared" si="236"/>
        <v>0</v>
      </c>
      <c r="CD507" s="229"/>
      <c r="CE507" s="229"/>
      <c r="CF507" s="270"/>
    </row>
    <row r="508" spans="1:84" ht="69.95" customHeight="1" thickBot="1" x14ac:dyDescent="0.2">
      <c r="A508" s="217"/>
      <c r="B508" s="269">
        <v>21273</v>
      </c>
      <c r="C508" s="231">
        <v>3</v>
      </c>
      <c r="D508" s="231">
        <v>2</v>
      </c>
      <c r="E508" s="232">
        <v>1</v>
      </c>
      <c r="F508" s="231">
        <v>11</v>
      </c>
      <c r="G508" s="231">
        <v>721</v>
      </c>
      <c r="H508" s="230" t="str">
        <f t="shared" si="249"/>
        <v>Terciaria</v>
      </c>
      <c r="I508" s="230">
        <v>4</v>
      </c>
      <c r="J508" s="229" t="str">
        <f t="shared" si="218"/>
        <v>Red Básica de Accesso</v>
      </c>
      <c r="K508" s="260">
        <f t="shared" si="219"/>
        <v>3.9749999999999996</v>
      </c>
      <c r="L508" s="234">
        <f>L507+K508</f>
        <v>14.355</v>
      </c>
      <c r="M508" s="233"/>
      <c r="N508" s="233"/>
      <c r="O508" s="233"/>
      <c r="P508" s="260">
        <f t="shared" si="220"/>
        <v>0</v>
      </c>
      <c r="Q508" s="233"/>
      <c r="R508" s="233">
        <v>0.21</v>
      </c>
      <c r="S508" s="233">
        <v>0.90500000000000003</v>
      </c>
      <c r="T508" s="260">
        <f t="shared" si="221"/>
        <v>1.115</v>
      </c>
      <c r="U508" s="233"/>
      <c r="V508" s="233"/>
      <c r="W508" s="233"/>
      <c r="X508" s="233">
        <f t="shared" si="222"/>
        <v>0</v>
      </c>
      <c r="Y508" s="233"/>
      <c r="Z508" s="233"/>
      <c r="AA508" s="233"/>
      <c r="AB508" s="233">
        <f t="shared" si="223"/>
        <v>0</v>
      </c>
      <c r="AC508" s="233">
        <f t="shared" si="224"/>
        <v>1.115</v>
      </c>
      <c r="AD508" s="233"/>
      <c r="AE508" s="233">
        <v>2.86</v>
      </c>
      <c r="AF508" s="233"/>
      <c r="AG508" s="233">
        <f t="shared" si="247"/>
        <v>2.86</v>
      </c>
      <c r="AH508" s="233"/>
      <c r="AI508" s="233"/>
      <c r="AJ508" s="233"/>
      <c r="AK508" s="233">
        <f t="shared" si="248"/>
        <v>0</v>
      </c>
      <c r="AL508" s="233"/>
      <c r="AM508" s="233"/>
      <c r="AN508" s="233"/>
      <c r="AO508" s="233">
        <f t="shared" si="225"/>
        <v>0</v>
      </c>
      <c r="AP508" s="233"/>
      <c r="AQ508" s="233"/>
      <c r="AR508" s="233"/>
      <c r="AS508" s="339">
        <f t="shared" si="226"/>
        <v>0</v>
      </c>
      <c r="AT508" s="233"/>
      <c r="AU508" s="233"/>
      <c r="AV508" s="233"/>
      <c r="AW508" s="260">
        <f t="shared" si="227"/>
        <v>0</v>
      </c>
      <c r="AX508" s="235" t="s">
        <v>3008</v>
      </c>
      <c r="AY508" s="236" t="s">
        <v>2531</v>
      </c>
      <c r="AZ508" s="236" t="s">
        <v>1211</v>
      </c>
      <c r="BA508" s="229" t="s">
        <v>908</v>
      </c>
      <c r="BB508" s="231">
        <v>1</v>
      </c>
      <c r="BC508" s="231">
        <v>3</v>
      </c>
      <c r="BD508" s="237" t="str">
        <f t="shared" si="228"/>
        <v>Muy Ondulado (Pendientes naturales del terreno entre 15 y 25%)</v>
      </c>
      <c r="BE508" s="231">
        <v>4</v>
      </c>
      <c r="BF508" s="237" t="str">
        <f>VLOOKUP(BE508,'Códigos 2'!$A$1:$B$12,2,FALSE)</f>
        <v>Lastre o grava</v>
      </c>
      <c r="BG508" s="238">
        <v>2</v>
      </c>
      <c r="BH508" s="239">
        <v>5.8</v>
      </c>
      <c r="BI508" s="231">
        <v>0</v>
      </c>
      <c r="BJ508" s="231" t="str">
        <f t="shared" si="229"/>
        <v>No existe</v>
      </c>
      <c r="BK508" s="240">
        <v>0</v>
      </c>
      <c r="BL508" s="231">
        <v>35</v>
      </c>
      <c r="BM508" s="231"/>
      <c r="BN508" s="231">
        <v>3</v>
      </c>
      <c r="BO508" s="237" t="str">
        <f t="shared" si="230"/>
        <v>Alineamiento algo sinuoso, pero con curvas cerradas que son aparentes y consistentes con las gradientes y las demás características del camino y del terreno que se atraviesa.</v>
      </c>
      <c r="BP508" s="231">
        <v>2</v>
      </c>
      <c r="BQ508" s="237" t="str">
        <f t="shared" si="231"/>
        <v>Pendientes sostenidas entre 5 y 8% sobre una buena parte del tramo, condición que afecta en forma marcada la velocidad de recorrido y, cuando hay bastante tránsito, provoca frecuentes colas de vehículos detrás de los vehículos pesados.</v>
      </c>
      <c r="BR508" s="231">
        <v>2</v>
      </c>
      <c r="BS508" s="231">
        <v>0</v>
      </c>
      <c r="BT508" s="237" t="b">
        <f t="shared" si="245"/>
        <v>0</v>
      </c>
      <c r="BU508" s="231">
        <v>4</v>
      </c>
      <c r="BV508" s="237" t="str">
        <f t="shared" si="232"/>
        <v>El señalamiento es bastante completo, faltando solamente algunas señales de guía para los usuarios que no conocen la ruta.</v>
      </c>
      <c r="BW508" s="231">
        <v>3</v>
      </c>
      <c r="BX508" s="237" t="str">
        <f t="shared" si="233"/>
        <v>Parece que algunas alcantarillas o cunetas no tienen capacidad hidráulica suficiente, por la erosión o socavación aparente.</v>
      </c>
      <c r="BY508" s="231">
        <v>3</v>
      </c>
      <c r="BZ508" s="237" t="str">
        <f t="shared" si="234"/>
        <v>Superficie con frecuentes baches o irregularidades .</v>
      </c>
      <c r="CA508" s="231">
        <v>3</v>
      </c>
      <c r="CB508" s="237" t="str">
        <f t="shared" si="235"/>
        <v>Existen deformaciones u otras fallas de consideración sobre una buena parte de la subsección y, aunque no son extensas todavía, parece que siguen extendiéndose.</v>
      </c>
      <c r="CC508" s="231">
        <f t="shared" si="236"/>
        <v>0</v>
      </c>
      <c r="CD508" s="229" t="s">
        <v>3009</v>
      </c>
      <c r="CE508" s="229" t="s">
        <v>1175</v>
      </c>
      <c r="CF508" s="270" t="s">
        <v>3010</v>
      </c>
    </row>
    <row r="509" spans="1:84" ht="69.95" customHeight="1" thickBot="1" x14ac:dyDescent="0.2">
      <c r="A509" s="217"/>
      <c r="B509" s="269">
        <v>21281</v>
      </c>
      <c r="C509" s="231">
        <v>3</v>
      </c>
      <c r="D509" s="231">
        <v>2</v>
      </c>
      <c r="E509" s="232">
        <v>6</v>
      </c>
      <c r="F509" s="231"/>
      <c r="G509" s="231">
        <v>726</v>
      </c>
      <c r="H509" s="230" t="str">
        <f t="shared" si="249"/>
        <v>Terciaria</v>
      </c>
      <c r="I509" s="230">
        <v>4</v>
      </c>
      <c r="J509" s="229" t="str">
        <f t="shared" si="218"/>
        <v>Red Básica de Accesso</v>
      </c>
      <c r="K509" s="260">
        <f t="shared" si="219"/>
        <v>1.6850000000000001</v>
      </c>
      <c r="L509" s="234">
        <f>L508+K509</f>
        <v>16.04</v>
      </c>
      <c r="M509" s="233"/>
      <c r="N509" s="233"/>
      <c r="O509" s="233"/>
      <c r="P509" s="260">
        <f t="shared" si="220"/>
        <v>0</v>
      </c>
      <c r="Q509" s="233">
        <v>1.6850000000000001</v>
      </c>
      <c r="R509" s="233"/>
      <c r="S509" s="233"/>
      <c r="T509" s="260">
        <f t="shared" si="221"/>
        <v>1.6850000000000001</v>
      </c>
      <c r="U509" s="233"/>
      <c r="V509" s="233"/>
      <c r="W509" s="233"/>
      <c r="X509" s="233">
        <f t="shared" si="222"/>
        <v>0</v>
      </c>
      <c r="Y509" s="233"/>
      <c r="Z509" s="233"/>
      <c r="AA509" s="233"/>
      <c r="AB509" s="233">
        <f t="shared" si="223"/>
        <v>0</v>
      </c>
      <c r="AC509" s="233">
        <f t="shared" si="224"/>
        <v>1.6850000000000001</v>
      </c>
      <c r="AD509" s="233"/>
      <c r="AE509" s="233"/>
      <c r="AF509" s="233"/>
      <c r="AG509" s="233">
        <f t="shared" si="247"/>
        <v>0</v>
      </c>
      <c r="AH509" s="233"/>
      <c r="AI509" s="233"/>
      <c r="AJ509" s="233"/>
      <c r="AK509" s="233">
        <f t="shared" si="248"/>
        <v>0</v>
      </c>
      <c r="AL509" s="233"/>
      <c r="AM509" s="233"/>
      <c r="AN509" s="233"/>
      <c r="AO509" s="233">
        <f t="shared" si="225"/>
        <v>0</v>
      </c>
      <c r="AP509" s="233"/>
      <c r="AQ509" s="233"/>
      <c r="AR509" s="233"/>
      <c r="AS509" s="339">
        <f t="shared" si="226"/>
        <v>0</v>
      </c>
      <c r="AT509" s="233"/>
      <c r="AU509" s="233"/>
      <c r="AV509" s="233"/>
      <c r="AW509" s="260">
        <f t="shared" si="227"/>
        <v>0</v>
      </c>
      <c r="AX509" s="235" t="s">
        <v>3031</v>
      </c>
      <c r="AY509" s="236" t="s">
        <v>777</v>
      </c>
      <c r="AZ509" s="236" t="s">
        <v>1232</v>
      </c>
      <c r="BA509" s="236" t="s">
        <v>3032</v>
      </c>
      <c r="BB509" s="231">
        <v>0</v>
      </c>
      <c r="BC509" s="231">
        <v>3</v>
      </c>
      <c r="BD509" s="237" t="str">
        <f t="shared" si="228"/>
        <v>Muy Ondulado (Pendientes naturales del terreno entre 15 y 25%)</v>
      </c>
      <c r="BE509" s="231">
        <v>1</v>
      </c>
      <c r="BF509" s="237" t="str">
        <f>VLOOKUP(BE509,'Códigos 2'!$A$1:$B$12,2,FALSE)</f>
        <v xml:space="preserve"> Carpeta Asfáltica (CA)</v>
      </c>
      <c r="BG509" s="238">
        <v>2</v>
      </c>
      <c r="BH509" s="239">
        <v>6</v>
      </c>
      <c r="BI509" s="231">
        <v>0</v>
      </c>
      <c r="BJ509" s="231" t="str">
        <f t="shared" si="229"/>
        <v>No existe</v>
      </c>
      <c r="BK509" s="240">
        <v>0</v>
      </c>
      <c r="BL509" s="231">
        <v>40</v>
      </c>
      <c r="BM509" s="231"/>
      <c r="BN509" s="231">
        <v>3</v>
      </c>
      <c r="BO509" s="237" t="str">
        <f t="shared" si="230"/>
        <v>Alineamiento algo sinuoso, pero con curvas cerradas que son aparentes y consistentes con las gradientes y las demás características del camino y del terreno que se atraviesa.</v>
      </c>
      <c r="BP509" s="231">
        <v>3</v>
      </c>
      <c r="BQ509" s="237" t="str">
        <f t="shared" si="231"/>
        <v>Pendientes generalmente entre 3 y 6%, pero con una rasante ondulada y, consecuentemente, con tramos cortos de subida fuerte.</v>
      </c>
      <c r="BR509" s="231">
        <v>1</v>
      </c>
      <c r="BS509" s="231">
        <v>0</v>
      </c>
      <c r="BT509" s="237" t="b">
        <f t="shared" si="245"/>
        <v>0</v>
      </c>
      <c r="BU509" s="231">
        <v>4</v>
      </c>
      <c r="BV509" s="237" t="str">
        <f t="shared" si="232"/>
        <v>El señalamiento es bastante completo, faltando solamente algunas señales de guía para los usuarios que no conocen la ruta.</v>
      </c>
      <c r="BW509" s="231">
        <v>4</v>
      </c>
      <c r="BX509" s="237" t="str">
        <f t="shared" si="233"/>
        <v>La mayoría de las alcantarillas y cunetas aparentemente funcionan bien, pero existen indicaciones en algunos sitios de que el agua se estanca.</v>
      </c>
      <c r="BY509" s="231">
        <v>5</v>
      </c>
      <c r="BZ509" s="237" t="str">
        <f t="shared" si="234"/>
        <v>Superficie lisa, sin baches ni irregularidades notables.</v>
      </c>
      <c r="CA509" s="231">
        <v>4</v>
      </c>
      <c r="CB509" s="237" t="str">
        <f t="shared" si="235"/>
        <v>Existen huellas o corrugaciones que se derivan por debajo de la superficie de ruedo, pero que son aisladas y de poca extensión.</v>
      </c>
      <c r="CC509" s="231">
        <f t="shared" si="236"/>
        <v>0</v>
      </c>
      <c r="CD509" s="229"/>
      <c r="CE509" s="229"/>
      <c r="CF509" s="270"/>
    </row>
    <row r="510" spans="1:84" ht="69.95" customHeight="1" thickBot="1" x14ac:dyDescent="0.2">
      <c r="A510" s="217"/>
      <c r="B510" s="269">
        <v>21282</v>
      </c>
      <c r="C510" s="231">
        <v>3</v>
      </c>
      <c r="D510" s="231">
        <v>2</v>
      </c>
      <c r="E510" s="232">
        <v>6</v>
      </c>
      <c r="F510" s="231"/>
      <c r="G510" s="231">
        <v>726</v>
      </c>
      <c r="H510" s="230" t="str">
        <f t="shared" si="249"/>
        <v>Terciaria</v>
      </c>
      <c r="I510" s="230">
        <v>4</v>
      </c>
      <c r="J510" s="229" t="str">
        <f t="shared" si="218"/>
        <v>Red Básica de Accesso</v>
      </c>
      <c r="K510" s="260">
        <f t="shared" si="219"/>
        <v>2.2250000000000001</v>
      </c>
      <c r="L510" s="234">
        <f>L509+K510</f>
        <v>18.265000000000001</v>
      </c>
      <c r="M510" s="233"/>
      <c r="N510" s="233"/>
      <c r="O510" s="233"/>
      <c r="P510" s="260">
        <f t="shared" si="220"/>
        <v>0</v>
      </c>
      <c r="Q510" s="233">
        <v>2.2250000000000001</v>
      </c>
      <c r="R510" s="233"/>
      <c r="S510" s="233"/>
      <c r="T510" s="260">
        <f t="shared" si="221"/>
        <v>2.2250000000000001</v>
      </c>
      <c r="U510" s="233"/>
      <c r="V510" s="233"/>
      <c r="W510" s="233"/>
      <c r="X510" s="233">
        <f t="shared" si="222"/>
        <v>0</v>
      </c>
      <c r="Y510" s="233"/>
      <c r="Z510" s="233"/>
      <c r="AA510" s="233"/>
      <c r="AB510" s="233">
        <f t="shared" si="223"/>
        <v>0</v>
      </c>
      <c r="AC510" s="233">
        <f t="shared" si="224"/>
        <v>2.2250000000000001</v>
      </c>
      <c r="AD510" s="233"/>
      <c r="AE510" s="233"/>
      <c r="AF510" s="233"/>
      <c r="AG510" s="233">
        <f t="shared" si="247"/>
        <v>0</v>
      </c>
      <c r="AH510" s="233"/>
      <c r="AI510" s="233"/>
      <c r="AJ510" s="233"/>
      <c r="AK510" s="233">
        <f t="shared" si="248"/>
        <v>0</v>
      </c>
      <c r="AL510" s="233"/>
      <c r="AM510" s="233"/>
      <c r="AN510" s="233"/>
      <c r="AO510" s="233">
        <f t="shared" si="225"/>
        <v>0</v>
      </c>
      <c r="AP510" s="233"/>
      <c r="AQ510" s="233"/>
      <c r="AR510" s="233"/>
      <c r="AS510" s="339">
        <f t="shared" si="226"/>
        <v>0</v>
      </c>
      <c r="AT510" s="233"/>
      <c r="AU510" s="233"/>
      <c r="AV510" s="233"/>
      <c r="AW510" s="260">
        <f t="shared" si="227"/>
        <v>0</v>
      </c>
      <c r="AX510" s="235" t="s">
        <v>3028</v>
      </c>
      <c r="AY510" s="236" t="s">
        <v>777</v>
      </c>
      <c r="AZ510" s="236" t="s">
        <v>1232</v>
      </c>
      <c r="BA510" s="236" t="s">
        <v>3029</v>
      </c>
      <c r="BB510" s="231">
        <v>0</v>
      </c>
      <c r="BC510" s="231">
        <v>3</v>
      </c>
      <c r="BD510" s="237" t="str">
        <f t="shared" si="228"/>
        <v>Muy Ondulado (Pendientes naturales del terreno entre 15 y 25%)</v>
      </c>
      <c r="BE510" s="231">
        <v>1</v>
      </c>
      <c r="BF510" s="237" t="str">
        <f>VLOOKUP(BE510,'Códigos 2'!$A$1:$B$12,2,FALSE)</f>
        <v xml:space="preserve"> Carpeta Asfáltica (CA)</v>
      </c>
      <c r="BG510" s="238">
        <v>2</v>
      </c>
      <c r="BH510" s="239">
        <v>6.2</v>
      </c>
      <c r="BI510" s="231">
        <v>0</v>
      </c>
      <c r="BJ510" s="231" t="str">
        <f t="shared" si="229"/>
        <v>No existe</v>
      </c>
      <c r="BK510" s="240">
        <v>0</v>
      </c>
      <c r="BL510" s="231">
        <v>40</v>
      </c>
      <c r="BM510" s="231">
        <v>662</v>
      </c>
      <c r="BN510" s="231">
        <v>3</v>
      </c>
      <c r="BO510" s="237" t="str">
        <f t="shared" si="230"/>
        <v>Alineamiento algo sinuoso, pero con curvas cerradas que son aparentes y consistentes con las gradientes y las demás características del camino y del terreno que se atraviesa.</v>
      </c>
      <c r="BP510" s="231">
        <v>2</v>
      </c>
      <c r="BQ510" s="237" t="str">
        <f t="shared" si="231"/>
        <v>Pendientes sostenidas entre 5 y 8% sobre una buena parte del tramo, condición que afecta en forma marcada la velocidad de recorrido y, cuando hay bastante tránsito, provoca frecuentes colas de vehículos detrás de los vehículos pesados.</v>
      </c>
      <c r="BR510" s="231">
        <v>1</v>
      </c>
      <c r="BS510" s="231">
        <v>0</v>
      </c>
      <c r="BT510" s="237" t="b">
        <f t="shared" si="245"/>
        <v>0</v>
      </c>
      <c r="BU510" s="231">
        <v>4</v>
      </c>
      <c r="BV510" s="237" t="str">
        <f t="shared" si="232"/>
        <v>El señalamiento es bastante completo, faltando solamente algunas señales de guía para los usuarios que no conocen la ruta.</v>
      </c>
      <c r="BW510" s="231">
        <v>4</v>
      </c>
      <c r="BX510" s="237" t="str">
        <f t="shared" si="233"/>
        <v>La mayoría de las alcantarillas y cunetas aparentemente funcionan bien, pero existen indicaciones en algunos sitios de que el agua se estanca.</v>
      </c>
      <c r="BY510" s="231">
        <v>5</v>
      </c>
      <c r="BZ510" s="237" t="str">
        <f t="shared" si="234"/>
        <v>Superficie lisa, sin baches ni irregularidades notables.</v>
      </c>
      <c r="CA510" s="231">
        <v>4</v>
      </c>
      <c r="CB510" s="237" t="str">
        <f t="shared" si="235"/>
        <v>Existen huellas o corrugaciones que se derivan por debajo de la superficie de ruedo, pero que son aisladas y de poca extensión.</v>
      </c>
      <c r="CC510" s="231">
        <f t="shared" si="236"/>
        <v>0.53762675000000004</v>
      </c>
      <c r="CD510" s="229"/>
      <c r="CE510" s="229"/>
      <c r="CF510" s="270" t="s">
        <v>3030</v>
      </c>
    </row>
    <row r="511" spans="1:84" ht="69.95" customHeight="1" thickBot="1" x14ac:dyDescent="0.2">
      <c r="A511" s="217"/>
      <c r="B511" s="269">
        <v>21283</v>
      </c>
      <c r="C511" s="231">
        <v>3</v>
      </c>
      <c r="D511" s="231">
        <v>2</v>
      </c>
      <c r="E511" s="232">
        <v>6</v>
      </c>
      <c r="F511" s="231"/>
      <c r="G511" s="231">
        <v>726</v>
      </c>
      <c r="H511" s="230" t="str">
        <f t="shared" si="249"/>
        <v>Terciaria</v>
      </c>
      <c r="I511" s="230">
        <v>4</v>
      </c>
      <c r="J511" s="229" t="str">
        <f t="shared" si="218"/>
        <v>Red Básica de Accesso</v>
      </c>
      <c r="K511" s="260">
        <f t="shared" si="219"/>
        <v>1.7150000000000001</v>
      </c>
      <c r="L511" s="234">
        <f>K511</f>
        <v>1.7150000000000001</v>
      </c>
      <c r="M511" s="233"/>
      <c r="N511" s="233"/>
      <c r="O511" s="233"/>
      <c r="P511" s="260">
        <f t="shared" si="220"/>
        <v>0</v>
      </c>
      <c r="Q511" s="233">
        <v>1.7150000000000001</v>
      </c>
      <c r="R511" s="233"/>
      <c r="S511" s="233"/>
      <c r="T511" s="260">
        <f t="shared" si="221"/>
        <v>1.7150000000000001</v>
      </c>
      <c r="U511" s="233"/>
      <c r="V511" s="233"/>
      <c r="W511" s="233"/>
      <c r="X511" s="233">
        <f t="shared" si="222"/>
        <v>0</v>
      </c>
      <c r="Y511" s="233"/>
      <c r="Z511" s="233"/>
      <c r="AA511" s="233"/>
      <c r="AB511" s="233">
        <f t="shared" si="223"/>
        <v>0</v>
      </c>
      <c r="AC511" s="233">
        <f t="shared" si="224"/>
        <v>1.7150000000000001</v>
      </c>
      <c r="AD511" s="233"/>
      <c r="AE511" s="233"/>
      <c r="AF511" s="233"/>
      <c r="AG511" s="233">
        <f t="shared" si="247"/>
        <v>0</v>
      </c>
      <c r="AH511" s="233"/>
      <c r="AI511" s="233"/>
      <c r="AJ511" s="233"/>
      <c r="AK511" s="233">
        <f t="shared" si="248"/>
        <v>0</v>
      </c>
      <c r="AL511" s="233"/>
      <c r="AM511" s="233"/>
      <c r="AN511" s="233"/>
      <c r="AO511" s="233">
        <f t="shared" si="225"/>
        <v>0</v>
      </c>
      <c r="AP511" s="233"/>
      <c r="AQ511" s="233"/>
      <c r="AR511" s="233"/>
      <c r="AS511" s="339">
        <f t="shared" si="226"/>
        <v>0</v>
      </c>
      <c r="AT511" s="233"/>
      <c r="AU511" s="233"/>
      <c r="AV511" s="233"/>
      <c r="AW511" s="260">
        <f t="shared" si="227"/>
        <v>0</v>
      </c>
      <c r="AX511" s="235" t="s">
        <v>3026</v>
      </c>
      <c r="AY511" s="236" t="s">
        <v>777</v>
      </c>
      <c r="AZ511" s="236" t="s">
        <v>1232</v>
      </c>
      <c r="BA511" s="236" t="s">
        <v>3027</v>
      </c>
      <c r="BB511" s="231">
        <v>0</v>
      </c>
      <c r="BC511" s="231">
        <v>3</v>
      </c>
      <c r="BD511" s="237" t="str">
        <f t="shared" si="228"/>
        <v>Muy Ondulado (Pendientes naturales del terreno entre 15 y 25%)</v>
      </c>
      <c r="BE511" s="231">
        <v>1</v>
      </c>
      <c r="BF511" s="237" t="str">
        <f>VLOOKUP(BE511,'Códigos 2'!$A$1:$B$12,2,FALSE)</f>
        <v xml:space="preserve"> Carpeta Asfáltica (CA)</v>
      </c>
      <c r="BG511" s="238">
        <v>2</v>
      </c>
      <c r="BH511" s="239">
        <v>6.5</v>
      </c>
      <c r="BI511" s="231">
        <v>0</v>
      </c>
      <c r="BJ511" s="231" t="str">
        <f t="shared" si="229"/>
        <v>No existe</v>
      </c>
      <c r="BK511" s="240">
        <v>0</v>
      </c>
      <c r="BL511" s="231">
        <v>40</v>
      </c>
      <c r="BM511" s="231">
        <v>937</v>
      </c>
      <c r="BN511" s="231">
        <v>3</v>
      </c>
      <c r="BO511" s="237" t="str">
        <f t="shared" si="230"/>
        <v>Alineamiento algo sinuoso, pero con curvas cerradas que son aparentes y consistentes con las gradientes y las demás características del camino y del terreno que se atraviesa.</v>
      </c>
      <c r="BP511" s="231">
        <v>2</v>
      </c>
      <c r="BQ511" s="237" t="str">
        <f t="shared" si="231"/>
        <v>Pendientes sostenidas entre 5 y 8% sobre una buena parte del tramo, condición que afecta en forma marcada la velocidad de recorrido y, cuando hay bastante tránsito, provoca frecuentes colas de vehículos detrás de los vehículos pesados.</v>
      </c>
      <c r="BR511" s="231">
        <v>1</v>
      </c>
      <c r="BS511" s="231">
        <v>0</v>
      </c>
      <c r="BT511" s="237" t="b">
        <f t="shared" si="245"/>
        <v>0</v>
      </c>
      <c r="BU511" s="231">
        <v>4</v>
      </c>
      <c r="BV511" s="237" t="str">
        <f t="shared" si="232"/>
        <v>El señalamiento es bastante completo, faltando solamente algunas señales de guía para los usuarios que no conocen la ruta.</v>
      </c>
      <c r="BW511" s="231">
        <v>4</v>
      </c>
      <c r="BX511" s="237" t="str">
        <f t="shared" si="233"/>
        <v>La mayoría de las alcantarillas y cunetas aparentemente funcionan bien, pero existen indicaciones en algunos sitios de que el agua se estanca.</v>
      </c>
      <c r="BY511" s="231">
        <v>5</v>
      </c>
      <c r="BZ511" s="237" t="str">
        <f t="shared" si="234"/>
        <v>Superficie lisa, sin baches ni irregularidades notables.</v>
      </c>
      <c r="CA511" s="231">
        <v>4</v>
      </c>
      <c r="CB511" s="237" t="str">
        <f t="shared" si="235"/>
        <v>Existen huellas o corrugaciones que se derivan por debajo de la superficie de ruedo, pero que son aisladas y de poca extensión.</v>
      </c>
      <c r="CC511" s="231">
        <f t="shared" si="236"/>
        <v>0.58653857500000006</v>
      </c>
      <c r="CD511" s="229"/>
      <c r="CE511" s="229"/>
      <c r="CF511" s="270"/>
    </row>
    <row r="512" spans="1:84" ht="69.95" customHeight="1" thickBot="1" x14ac:dyDescent="0.2">
      <c r="A512" s="217"/>
      <c r="B512" s="269">
        <v>21290</v>
      </c>
      <c r="C512" s="231">
        <v>3</v>
      </c>
      <c r="D512" s="231">
        <v>2</v>
      </c>
      <c r="E512" s="232">
        <v>9</v>
      </c>
      <c r="F512" s="231">
        <v>1</v>
      </c>
      <c r="G512" s="231">
        <v>137</v>
      </c>
      <c r="H512" s="230" t="str">
        <f t="shared" si="249"/>
        <v>Secundaria</v>
      </c>
      <c r="I512" s="230">
        <v>3</v>
      </c>
      <c r="J512" s="229" t="str">
        <f t="shared" si="218"/>
        <v>Conectores de Integración Territorial</v>
      </c>
      <c r="K512" s="260">
        <f t="shared" si="219"/>
        <v>3.75</v>
      </c>
      <c r="L512" s="234">
        <f>L511+K512</f>
        <v>5.4649999999999999</v>
      </c>
      <c r="M512" s="233"/>
      <c r="N512" s="233"/>
      <c r="O512" s="233"/>
      <c r="P512" s="260">
        <f t="shared" si="220"/>
        <v>0</v>
      </c>
      <c r="Q512" s="233">
        <v>3.75</v>
      </c>
      <c r="R512" s="233"/>
      <c r="S512" s="233"/>
      <c r="T512" s="260">
        <f t="shared" si="221"/>
        <v>3.75</v>
      </c>
      <c r="U512" s="233"/>
      <c r="V512" s="233"/>
      <c r="W512" s="233"/>
      <c r="X512" s="233">
        <f t="shared" si="222"/>
        <v>0</v>
      </c>
      <c r="Y512" s="233"/>
      <c r="Z512" s="233"/>
      <c r="AA512" s="233"/>
      <c r="AB512" s="233">
        <f t="shared" si="223"/>
        <v>0</v>
      </c>
      <c r="AC512" s="233">
        <f t="shared" si="224"/>
        <v>3.75</v>
      </c>
      <c r="AD512" s="233"/>
      <c r="AE512" s="233"/>
      <c r="AF512" s="233"/>
      <c r="AG512" s="233">
        <f t="shared" si="247"/>
        <v>0</v>
      </c>
      <c r="AH512" s="233"/>
      <c r="AI512" s="233"/>
      <c r="AJ512" s="233"/>
      <c r="AK512" s="233">
        <f t="shared" si="248"/>
        <v>0</v>
      </c>
      <c r="AL512" s="233"/>
      <c r="AM512" s="233"/>
      <c r="AN512" s="233"/>
      <c r="AO512" s="233">
        <f t="shared" si="225"/>
        <v>0</v>
      </c>
      <c r="AP512" s="233"/>
      <c r="AQ512" s="233"/>
      <c r="AR512" s="233"/>
      <c r="AS512" s="339">
        <f t="shared" si="226"/>
        <v>0</v>
      </c>
      <c r="AT512" s="233"/>
      <c r="AU512" s="233"/>
      <c r="AV512" s="233"/>
      <c r="AW512" s="260">
        <f t="shared" si="227"/>
        <v>0</v>
      </c>
      <c r="AX512" s="235" t="s">
        <v>1228</v>
      </c>
      <c r="AY512" s="236" t="s">
        <v>609</v>
      </c>
      <c r="AZ512" s="236" t="s">
        <v>1211</v>
      </c>
      <c r="BA512" s="229" t="s">
        <v>1229</v>
      </c>
      <c r="BB512" s="231">
        <v>0</v>
      </c>
      <c r="BC512" s="231">
        <v>3</v>
      </c>
      <c r="BD512" s="237" t="str">
        <f t="shared" si="228"/>
        <v>Muy Ondulado (Pendientes naturales del terreno entre 15 y 25%)</v>
      </c>
      <c r="BE512" s="231">
        <v>1</v>
      </c>
      <c r="BF512" s="237" t="str">
        <f>VLOOKUP(BE512,'Códigos 2'!$A$1:$B$12,2,FALSE)</f>
        <v xml:space="preserve"> Carpeta Asfáltica (CA)</v>
      </c>
      <c r="BG512" s="238">
        <v>2</v>
      </c>
      <c r="BH512" s="239">
        <v>5.2</v>
      </c>
      <c r="BI512" s="231">
        <v>0</v>
      </c>
      <c r="BJ512" s="231" t="str">
        <f t="shared" si="229"/>
        <v>No existe</v>
      </c>
      <c r="BK512" s="240">
        <v>0</v>
      </c>
      <c r="BL512" s="231">
        <v>35</v>
      </c>
      <c r="BM512" s="231"/>
      <c r="BN512" s="231">
        <v>3</v>
      </c>
      <c r="BO512" s="237" t="str">
        <f t="shared" si="230"/>
        <v>Alineamiento algo sinuoso, pero con curvas cerradas que son aparentes y consistentes con las gradientes y las demás características del camino y del terreno que se atraviesa.</v>
      </c>
      <c r="BP512" s="231">
        <v>2</v>
      </c>
      <c r="BQ512" s="237" t="str">
        <f t="shared" si="231"/>
        <v>Pendientes sostenidas entre 5 y 8% sobre una buena parte del tramo, condición que afecta en forma marcada la velocidad de recorrido y, cuando hay bastante tránsito, provoca frecuentes colas de vehículos detrás de los vehículos pesados.</v>
      </c>
      <c r="BR512" s="231">
        <v>2</v>
      </c>
      <c r="BS512" s="231">
        <v>0</v>
      </c>
      <c r="BT512" s="237" t="b">
        <f t="shared" si="245"/>
        <v>0</v>
      </c>
      <c r="BU512" s="231">
        <v>4</v>
      </c>
      <c r="BV512" s="237" t="str">
        <f t="shared" si="232"/>
        <v>El señalamiento es bastante completo, faltando solamente algunas señales de guía para los usuarios que no conocen la ruta.</v>
      </c>
      <c r="BW512" s="231">
        <v>4</v>
      </c>
      <c r="BX512" s="237" t="str">
        <f t="shared" si="233"/>
        <v>La mayoría de las alcantarillas y cunetas aparentemente funcionan bien, pero existen indicaciones en algunos sitios de que el agua se estanca.</v>
      </c>
      <c r="BY512" s="231">
        <v>5</v>
      </c>
      <c r="BZ512" s="237" t="str">
        <f t="shared" si="234"/>
        <v>Superficie lisa, sin baches ni irregularidades notables.</v>
      </c>
      <c r="CA512" s="231">
        <v>5</v>
      </c>
      <c r="CB512" s="237" t="str">
        <f t="shared" si="235"/>
        <v>No existen evidencias de fallas en la estructura del pavimento, con la posible excepción de algunas en la superficie de ruedo.</v>
      </c>
      <c r="CC512" s="231">
        <f t="shared" si="236"/>
        <v>0</v>
      </c>
      <c r="CD512" s="229"/>
      <c r="CE512" s="229"/>
      <c r="CF512" s="270"/>
    </row>
    <row r="513" spans="1:84" ht="69.95" customHeight="1" thickBot="1" x14ac:dyDescent="0.2">
      <c r="A513" s="217"/>
      <c r="B513" s="269">
        <v>21300</v>
      </c>
      <c r="C513" s="231">
        <v>3</v>
      </c>
      <c r="D513" s="231">
        <v>2</v>
      </c>
      <c r="E513" s="232">
        <v>9</v>
      </c>
      <c r="F513" s="231"/>
      <c r="G513" s="231">
        <v>34</v>
      </c>
      <c r="H513" s="230" t="str">
        <f t="shared" si="249"/>
        <v>Primaria</v>
      </c>
      <c r="I513" s="230">
        <v>1</v>
      </c>
      <c r="J513" s="229" t="str">
        <f t="shared" si="218"/>
        <v>Red de Alta Capacidad</v>
      </c>
      <c r="K513" s="260">
        <f t="shared" si="219"/>
        <v>5.92</v>
      </c>
      <c r="L513" s="234">
        <f>K513</f>
        <v>5.92</v>
      </c>
      <c r="M513" s="233"/>
      <c r="N513" s="233"/>
      <c r="O513" s="233"/>
      <c r="P513" s="260">
        <f t="shared" si="220"/>
        <v>0</v>
      </c>
      <c r="Q513" s="233">
        <v>5.92</v>
      </c>
      <c r="R513" s="233"/>
      <c r="S513" s="233"/>
      <c r="T513" s="260">
        <f t="shared" si="221"/>
        <v>5.92</v>
      </c>
      <c r="U513" s="233"/>
      <c r="V513" s="233"/>
      <c r="W513" s="233"/>
      <c r="X513" s="233">
        <f t="shared" si="222"/>
        <v>0</v>
      </c>
      <c r="Y513" s="233"/>
      <c r="Z513" s="233"/>
      <c r="AA513" s="233"/>
      <c r="AB513" s="233">
        <f t="shared" si="223"/>
        <v>0</v>
      </c>
      <c r="AC513" s="233">
        <f t="shared" si="224"/>
        <v>5.92</v>
      </c>
      <c r="AD513" s="233"/>
      <c r="AE513" s="233"/>
      <c r="AF513" s="233"/>
      <c r="AG513" s="233">
        <f t="shared" si="247"/>
        <v>0</v>
      </c>
      <c r="AH513" s="233"/>
      <c r="AI513" s="233"/>
      <c r="AJ513" s="233"/>
      <c r="AK513" s="233">
        <f t="shared" si="248"/>
        <v>0</v>
      </c>
      <c r="AL513" s="233"/>
      <c r="AM513" s="233"/>
      <c r="AN513" s="233"/>
      <c r="AO513" s="233">
        <f t="shared" si="225"/>
        <v>0</v>
      </c>
      <c r="AP513" s="233"/>
      <c r="AQ513" s="233"/>
      <c r="AR513" s="233"/>
      <c r="AS513" s="339">
        <f t="shared" si="226"/>
        <v>0</v>
      </c>
      <c r="AT513" s="233"/>
      <c r="AU513" s="233"/>
      <c r="AV513" s="233"/>
      <c r="AW513" s="260">
        <f t="shared" si="227"/>
        <v>0</v>
      </c>
      <c r="AX513" s="235" t="s">
        <v>608</v>
      </c>
      <c r="AY513" s="236" t="s">
        <v>609</v>
      </c>
      <c r="AZ513" s="236" t="s">
        <v>610</v>
      </c>
      <c r="BA513" s="229" t="s">
        <v>72</v>
      </c>
      <c r="BB513" s="231">
        <v>1</v>
      </c>
      <c r="BC513" s="231">
        <v>2</v>
      </c>
      <c r="BD513" s="237" t="str">
        <f t="shared" si="228"/>
        <v>Algo Ondulado (Pendientes naturales del terreno entre 6 y 14%)</v>
      </c>
      <c r="BE513" s="231">
        <v>1</v>
      </c>
      <c r="BF513" s="237" t="str">
        <f>VLOOKUP(BE513,'Códigos 2'!$A$1:$B$12,2,FALSE)</f>
        <v xml:space="preserve"> Carpeta Asfáltica (CA)</v>
      </c>
      <c r="BG513" s="238">
        <v>2</v>
      </c>
      <c r="BH513" s="239">
        <v>7.3</v>
      </c>
      <c r="BI513" s="231">
        <v>1</v>
      </c>
      <c r="BJ513" s="231" t="str">
        <f t="shared" si="229"/>
        <v>Pavimentado</v>
      </c>
      <c r="BK513" s="240">
        <v>1.2</v>
      </c>
      <c r="BL513" s="231">
        <v>80</v>
      </c>
      <c r="BM513" s="231"/>
      <c r="BN513" s="231">
        <v>4</v>
      </c>
      <c r="BO513" s="237" t="str">
        <f t="shared" si="230"/>
        <v>Alineamiento con algunas curvas que exigen una reducción significativa en la velocidad promedio de circulación.</v>
      </c>
      <c r="BP513" s="231">
        <v>3</v>
      </c>
      <c r="BQ513" s="237" t="str">
        <f t="shared" si="231"/>
        <v>Pendientes generalmente entre 3 y 6%, pero con una rasante ondulada y, consecuentemente, con tramos cortos de subida fuerte.</v>
      </c>
      <c r="BR513" s="231">
        <v>2</v>
      </c>
      <c r="BS513" s="231">
        <v>5</v>
      </c>
      <c r="BT513" s="237" t="str">
        <f t="shared" si="245"/>
        <v>Superficie de los espaldones firme y regular, y donde se puede utilizar el ancho como fue construido originalmente.</v>
      </c>
      <c r="BU513" s="231">
        <v>5</v>
      </c>
      <c r="BV513" s="237" t="str">
        <f t="shared" si="232"/>
        <v xml:space="preserve">Las señales son completamente adecuadas en número y ubicación, </v>
      </c>
      <c r="BW513" s="231">
        <v>4</v>
      </c>
      <c r="BX513" s="237" t="str">
        <f t="shared" si="233"/>
        <v>La mayoría de las alcantarillas y cunetas aparentemente funcionan bien, pero existen indicaciones en algunos sitios de que el agua se estanca.</v>
      </c>
      <c r="BY513" s="231">
        <v>4</v>
      </c>
      <c r="BZ513" s="237" t="str">
        <f t="shared" si="234"/>
        <v>Superficie generalmente lisa, pero con unas pequeñas corrugaciones u otras irregularidades aisladas, o con baches pequeños superficiales.</v>
      </c>
      <c r="CA513" s="231">
        <v>5</v>
      </c>
      <c r="CB513" s="237" t="str">
        <f t="shared" si="235"/>
        <v>No existen evidencias de fallas en la estructura del pavimento, con la posible excepción de algunas en la superficie de ruedo.</v>
      </c>
      <c r="CC513" s="231">
        <f t="shared" si="236"/>
        <v>0</v>
      </c>
      <c r="CD513" s="229" t="s">
        <v>611</v>
      </c>
      <c r="CE513" s="229" t="s">
        <v>108</v>
      </c>
      <c r="CF513" s="270" t="s">
        <v>612</v>
      </c>
    </row>
    <row r="514" spans="1:84" ht="69.95" customHeight="1" thickBot="1" x14ac:dyDescent="0.2">
      <c r="A514" s="217"/>
      <c r="B514" s="269">
        <v>21310</v>
      </c>
      <c r="C514" s="231">
        <v>3</v>
      </c>
      <c r="D514" s="231">
        <v>2</v>
      </c>
      <c r="E514" s="232">
        <v>6</v>
      </c>
      <c r="F514" s="231"/>
      <c r="G514" s="231">
        <v>706</v>
      </c>
      <c r="H514" s="230" t="str">
        <f t="shared" si="249"/>
        <v>Terciaria</v>
      </c>
      <c r="I514" s="230">
        <v>4</v>
      </c>
      <c r="J514" s="229" t="str">
        <f t="shared" ref="J514:J577" si="250">IF(I514=1,"Red de Alta Capacidad",IF(AND(I514=2),"Distribuidores Regionales",IF(AND(I514=3),"Conectores de Integración Territorial",IF(AND(I514=4),"Red Básica de Accesso"))))</f>
        <v>Red Básica de Accesso</v>
      </c>
      <c r="K514" s="260">
        <f t="shared" ref="K514:K577" si="251">P514+$T514+$X514+$AB514+$AG514+$AK514+$AW514+AO514+AS514</f>
        <v>3.32</v>
      </c>
      <c r="L514" s="234">
        <f>K514</f>
        <v>3.32</v>
      </c>
      <c r="M514" s="233"/>
      <c r="N514" s="233"/>
      <c r="O514" s="233"/>
      <c r="P514" s="260">
        <f t="shared" ref="P514:P577" si="252">SUM(M514:O514)</f>
        <v>0</v>
      </c>
      <c r="Q514" s="233"/>
      <c r="R514" s="233"/>
      <c r="S514" s="233"/>
      <c r="T514" s="260">
        <f t="shared" ref="T514:T577" si="253">SUM(Q514:S514)</f>
        <v>0</v>
      </c>
      <c r="U514" s="233"/>
      <c r="V514" s="233">
        <v>3.32</v>
      </c>
      <c r="W514" s="233"/>
      <c r="X514" s="233">
        <f t="shared" ref="X514:X539" si="254">U514+V514+W514</f>
        <v>3.32</v>
      </c>
      <c r="Y514" s="233"/>
      <c r="Z514" s="233"/>
      <c r="AA514" s="233"/>
      <c r="AB514" s="233">
        <f t="shared" ref="AB514:AB539" si="255">Y514+Z514+AA514</f>
        <v>0</v>
      </c>
      <c r="AC514" s="233">
        <f t="shared" ref="AC514:AC539" si="256">T514+X514+AB514</f>
        <v>3.32</v>
      </c>
      <c r="AD514" s="233"/>
      <c r="AE514" s="233"/>
      <c r="AF514" s="233"/>
      <c r="AG514" s="233">
        <f t="shared" si="247"/>
        <v>0</v>
      </c>
      <c r="AH514" s="233"/>
      <c r="AI514" s="233"/>
      <c r="AJ514" s="233"/>
      <c r="AK514" s="233">
        <f t="shared" si="248"/>
        <v>0</v>
      </c>
      <c r="AL514" s="233"/>
      <c r="AM514" s="233"/>
      <c r="AN514" s="233"/>
      <c r="AO514" s="233">
        <f t="shared" ref="AO514:AO577" si="257">SUM(AL514:AN514)</f>
        <v>0</v>
      </c>
      <c r="AP514" s="233"/>
      <c r="AQ514" s="233"/>
      <c r="AR514" s="233"/>
      <c r="AS514" s="339">
        <f t="shared" ref="AS514:AS577" si="258">SUM(AP514:AR514)</f>
        <v>0</v>
      </c>
      <c r="AT514" s="233"/>
      <c r="AU514" s="233"/>
      <c r="AV514" s="233"/>
      <c r="AW514" s="260">
        <f t="shared" ref="AW514:AW539" si="259">SUM(AT514:AV514)</f>
        <v>0</v>
      </c>
      <c r="AX514" s="235" t="s">
        <v>2926</v>
      </c>
      <c r="AY514" s="236" t="s">
        <v>788</v>
      </c>
      <c r="AZ514" s="236" t="s">
        <v>1232</v>
      </c>
      <c r="BA514" s="236" t="s">
        <v>2927</v>
      </c>
      <c r="BB514" s="231">
        <v>0</v>
      </c>
      <c r="BC514" s="231">
        <v>3</v>
      </c>
      <c r="BD514" s="237" t="str">
        <f t="shared" ref="BD514:BD539" si="260">IF(BC514=1,"Llano (Pendientes naturales del terreno entre 0 y 5%)",IF(AND(BC514=2),"Algo Ondulado (Pendientes naturales del terreno entre 6 y 14%)",IF(AND(BC514=3),"Muy Ondulado (Pendientes naturales del terreno entre 15 y 25%)",IF(AND(BC514=4),"Montañoso (Pendientes naturales del terreno mayores a 25%)"))))</f>
        <v>Muy Ondulado (Pendientes naturales del terreno entre 15 y 25%)</v>
      </c>
      <c r="BE514" s="231">
        <v>2</v>
      </c>
      <c r="BF514" s="237" t="str">
        <f>VLOOKUP(BE514,'Códigos 2'!$A$1:$B$12,2,FALSE)</f>
        <v xml:space="preserve">Tratamiento superficial múltiple (TSM) </v>
      </c>
      <c r="BG514" s="238">
        <v>2</v>
      </c>
      <c r="BH514" s="239">
        <v>6.5</v>
      </c>
      <c r="BI514" s="231">
        <v>0</v>
      </c>
      <c r="BJ514" s="231" t="str">
        <f t="shared" ref="BJ514:BJ539" si="261">IF(BI514=0,"No existe",IF(AND(BI514=1),"Pavimentado",IF(AND(BI514=2),"Mejorado",IF(AND(BI514=3),"Tierra"))))</f>
        <v>No existe</v>
      </c>
      <c r="BK514" s="240">
        <v>0</v>
      </c>
      <c r="BL514" s="231">
        <v>40</v>
      </c>
      <c r="BM514" s="231">
        <v>462</v>
      </c>
      <c r="BN514" s="231">
        <v>3</v>
      </c>
      <c r="BO514" s="237" t="str">
        <f t="shared" ref="BO514:BO539" si="262">IF(BN514=5,"Alineamiento recto o con curvas tan suaves que no exigen una reducción significativa en la velocidad promedio normal de recorrido.",IF(AND(BN514=4),"Alineamiento con algunas curvas que exigen una reducción significativa en la velocidad promedio de circulación.",IF(AND(BN514=3),"Alineamiento algo sinuoso, pero con curvas cerradas que son aparentes y consistentes con las gradientes y las demás características del camino y del terreno que se atraviesa.",IF(AND(BN514=2),"Curvas cerradas frecuentes y, por lo general, inconsistentes con el terreno y la clase de carretera.",IF(AND(BN514=1),"Alineamiento muy sinuoso en todo el tramo, condición que admite solamente una velocidad de circulación muy baja.")))))</f>
        <v>Alineamiento algo sinuoso, pero con curvas cerradas que son aparentes y consistentes con las gradientes y las demás características del camino y del terreno que se atraviesa.</v>
      </c>
      <c r="BP514" s="231">
        <v>2</v>
      </c>
      <c r="BQ514" s="237" t="str">
        <f t="shared" ref="BQ514:BQ539" si="263">IF(BP514=5,"Pendientes menores del 3% en todo el tramo.",IF(AND(BP514=4),"Pendientes generalmente menores del 3% pero con algunas cuestas de corta longitud de hasta el 5%.",IF(AND(BP514=3),"Pendientes generalmente entre 3 y 6%, pero con una rasante ondulada y, consecuentemente, con tramos cortos de subida fuerte.",IF(AND(BP514=2),"Pendientes sostenidas entre 5 y 8% sobre una buena parte del tramo, condición que afecta en forma marcada la velocidad de recorrido y, cuando hay bastante tránsito, provoca frecuentes colas de vehículos detrás de los vehículos pesados.",IF(AND(BP514=1),"Pendientes sostenidas en exceso del 7% en casi todo el tramo. ")))))</f>
        <v>Pendientes sostenidas entre 5 y 8% sobre una buena parte del tramo, condición que afecta en forma marcada la velocidad de recorrido y, cuando hay bastante tránsito, provoca frecuentes colas de vehículos detrás de los vehículos pesados.</v>
      </c>
      <c r="BR514" s="231">
        <v>2</v>
      </c>
      <c r="BS514" s="231">
        <v>0</v>
      </c>
      <c r="BT514" s="237" t="b">
        <f t="shared" si="245"/>
        <v>0</v>
      </c>
      <c r="BU514" s="231">
        <v>3</v>
      </c>
      <c r="BV514" s="237" t="str">
        <f t="shared" ref="BV514:BV539" si="264">IF(BU514=5,"Las señales son completamente adecuadas en número y ubicación, ",IF(AND(BU514=4),"El señalamiento es bastante completo, faltando solamente algunas señales de guía para los usuarios que no conocen la ruta.",IF(AND(BU514=3),"El señalamiento es regular en cuanto a cantidad y ubicación, siendo notable la falta de algunas señales de precaución y de guía.",IF(AND(BU514=2),"Existen muy pocas señales",IF(AND(BU514=1),"No existen señales o son tan inadecuadas, que no proveen información útil al conductor.")))))</f>
        <v>El señalamiento es regular en cuanto a cantidad y ubicación, siendo notable la falta de algunas señales de precaución y de guía.</v>
      </c>
      <c r="BW514" s="231">
        <v>4</v>
      </c>
      <c r="BX514" s="237" t="str">
        <f t="shared" ref="BX514:BX539" si="265">IF(BW514=5,"Todas las alcantarillas y cunetas están bastante limpias y funcionan debidamente.",IF(AND(BW514=4),"La mayoría de las alcantarillas y cunetas aparentemente funcionan bien, pero existen indicaciones en algunos sitios de que el agua se estanca.",IF(AND(BW514=3),"Parece que algunas alcantarillas o cunetas no tienen capacidad hidráulica suficiente, por la erosión o socavación aparente.",IF(AND(BW514=2),"Parece que la mayoría de las alcantarillas y cunetas son inadecuadas; o hay vados en varios sitios en vez de estructuras de drenaje.",IF(AND(BW514=1),"El agua escurre por la calzada durante períodos de lluvia sobre una buena parte de la sub-sección y no existen cunetas longitudinales definidas; las estructuras de drenaje no existen, o son completamente inadecuadas.")))))</f>
        <v>La mayoría de las alcantarillas y cunetas aparentemente funcionan bien, pero existen indicaciones en algunos sitios de que el agua se estanca.</v>
      </c>
      <c r="BY514" s="231">
        <v>3</v>
      </c>
      <c r="BZ514" s="237" t="str">
        <f t="shared" ref="BZ514:BZ539" si="266">IF(BY514=5,"Superficie lisa, sin baches ni irregularidades notables.",IF(AND(BY514=4),"Superficie generalmente lisa, pero con unas pequeñas corrugaciones u otras irregularidades aisladas, o con baches pequeños superficiales.",IF(AND(BY514=3),"Superficie con frecuentes baches o irregularidades .",IF(AND(BY514=2),"Superficie muy irregular o con baches extensos y frecuentes (o material suelto, en caso de superficies no pavimentadas).",IF(AND(BY514=1),"Superficie muy deteriorada o irregular (o material suelto), hasta tal grado, en casi todo el tramo.")))))</f>
        <v>Superficie con frecuentes baches o irregularidades .</v>
      </c>
      <c r="CA514" s="231">
        <v>4</v>
      </c>
      <c r="CB514" s="237" t="str">
        <f t="shared" ref="CB514:CB539" si="267">IF(CA514=5,"No existen evidencias de fallas en la estructura del pavimento, con la posible excepción de algunas en la superficie de ruedo.",IF(AND(CA514=4),"Existen huellas o corrugaciones que se derivan por debajo de la superficie de ruedo, pero que son aisladas y de poca extensión.",IF(AND(CA514=3),"Existen deformaciones u otras fallas de consideración sobre una buena parte de la subsección y, aunque no son extensas todavía, parece que siguen extendiéndose.",IF(AND(CA514=2),"Existen deformaciones u otras fallas de consideración sobre la mayor parte del tramo.",IF(AND(CA514=1),"Existen corrugaciones o huellas profundas sobre casi toda la faja de ruedo del tramo, hasta tal grado que no sería factible corregir la falla de la estructura, sino que se tendría que reconstruirla completamente.")))))</f>
        <v>Existen huellas o corrugaciones que se derivan por debajo de la superficie de ruedo, pero que son aisladas y de poca extensión.</v>
      </c>
      <c r="CC514" s="231">
        <f t="shared" ref="CC514:CC539" si="268">(K514*BM514)*365/1000000</f>
        <v>0.5598516</v>
      </c>
      <c r="CD514" s="229"/>
      <c r="CE514" s="229"/>
      <c r="CF514" s="270"/>
    </row>
    <row r="515" spans="1:84" ht="69.95" customHeight="1" thickBot="1" x14ac:dyDescent="0.2">
      <c r="A515" s="217"/>
      <c r="B515" s="269">
        <v>21320</v>
      </c>
      <c r="C515" s="231">
        <v>3</v>
      </c>
      <c r="D515" s="231">
        <v>2</v>
      </c>
      <c r="E515" s="232">
        <v>1</v>
      </c>
      <c r="F515" s="231">
        <v>11</v>
      </c>
      <c r="G515" s="231">
        <v>136</v>
      </c>
      <c r="H515" s="230" t="str">
        <f t="shared" si="249"/>
        <v>Secundaria</v>
      </c>
      <c r="I515" s="230">
        <v>3</v>
      </c>
      <c r="J515" s="229" t="str">
        <f t="shared" si="250"/>
        <v>Conectores de Integración Territorial</v>
      </c>
      <c r="K515" s="260">
        <f t="shared" si="251"/>
        <v>4.2549999999999999</v>
      </c>
      <c r="L515" s="234">
        <f t="shared" ref="L515:L520" si="269">L514+K515</f>
        <v>7.5749999999999993</v>
      </c>
      <c r="M515" s="233"/>
      <c r="N515" s="233"/>
      <c r="O515" s="233"/>
      <c r="P515" s="260">
        <f t="shared" si="252"/>
        <v>0</v>
      </c>
      <c r="Q515" s="233"/>
      <c r="R515" s="233"/>
      <c r="S515" s="233"/>
      <c r="T515" s="260">
        <f t="shared" si="253"/>
        <v>0</v>
      </c>
      <c r="U515" s="233"/>
      <c r="V515" s="233">
        <v>0.03</v>
      </c>
      <c r="W515" s="233"/>
      <c r="X515" s="233">
        <f t="shared" si="254"/>
        <v>0.03</v>
      </c>
      <c r="Y515" s="233"/>
      <c r="Z515" s="233"/>
      <c r="AA515" s="233"/>
      <c r="AB515" s="233">
        <f t="shared" si="255"/>
        <v>0</v>
      </c>
      <c r="AC515" s="233">
        <f t="shared" si="256"/>
        <v>0.03</v>
      </c>
      <c r="AD515" s="233"/>
      <c r="AE515" s="233">
        <v>2.2250000000000001</v>
      </c>
      <c r="AF515" s="233">
        <v>2</v>
      </c>
      <c r="AG515" s="233">
        <f t="shared" si="247"/>
        <v>4.2249999999999996</v>
      </c>
      <c r="AH515" s="233"/>
      <c r="AI515" s="233"/>
      <c r="AJ515" s="233"/>
      <c r="AK515" s="233">
        <f t="shared" si="248"/>
        <v>0</v>
      </c>
      <c r="AL515" s="233"/>
      <c r="AM515" s="233"/>
      <c r="AN515" s="233"/>
      <c r="AO515" s="233">
        <f t="shared" si="257"/>
        <v>0</v>
      </c>
      <c r="AP515" s="233"/>
      <c r="AQ515" s="233"/>
      <c r="AR515" s="233"/>
      <c r="AS515" s="339">
        <f t="shared" si="258"/>
        <v>0</v>
      </c>
      <c r="AT515" s="233"/>
      <c r="AU515" s="233"/>
      <c r="AV515" s="233"/>
      <c r="AW515" s="260">
        <f t="shared" si="259"/>
        <v>0</v>
      </c>
      <c r="AX515" s="235" t="s">
        <v>1203</v>
      </c>
      <c r="AY515" s="236" t="s">
        <v>1007</v>
      </c>
      <c r="AZ515" s="236" t="s">
        <v>458</v>
      </c>
      <c r="BA515" s="229" t="s">
        <v>1204</v>
      </c>
      <c r="BB515" s="231">
        <v>1</v>
      </c>
      <c r="BC515" s="231">
        <v>3</v>
      </c>
      <c r="BD515" s="237" t="str">
        <f t="shared" si="260"/>
        <v>Muy Ondulado (Pendientes naturales del terreno entre 15 y 25%)</v>
      </c>
      <c r="BE515" s="231">
        <v>4</v>
      </c>
      <c r="BF515" s="237" t="str">
        <f>VLOOKUP(BE515,'Códigos 2'!$A$1:$B$12,2,FALSE)</f>
        <v>Lastre o grava</v>
      </c>
      <c r="BG515" s="238">
        <v>2</v>
      </c>
      <c r="BH515" s="239">
        <v>5</v>
      </c>
      <c r="BI515" s="231">
        <v>0</v>
      </c>
      <c r="BJ515" s="231" t="str">
        <f t="shared" si="261"/>
        <v>No existe</v>
      </c>
      <c r="BK515" s="240">
        <v>0</v>
      </c>
      <c r="BL515" s="231">
        <v>15</v>
      </c>
      <c r="BM515" s="231"/>
      <c r="BN515" s="231">
        <v>3</v>
      </c>
      <c r="BO515" s="237" t="str">
        <f t="shared" si="262"/>
        <v>Alineamiento algo sinuoso, pero con curvas cerradas que son aparentes y consistentes con las gradientes y las demás características del camino y del terreno que se atraviesa.</v>
      </c>
      <c r="BP515" s="231">
        <v>2</v>
      </c>
      <c r="BQ515" s="237" t="str">
        <f t="shared" si="263"/>
        <v>Pendientes sostenidas entre 5 y 8% sobre una buena parte del tramo, condición que afecta en forma marcada la velocidad de recorrido y, cuando hay bastante tránsito, provoca frecuentes colas de vehículos detrás de los vehículos pesados.</v>
      </c>
      <c r="BR515" s="231">
        <v>1</v>
      </c>
      <c r="BS515" s="231">
        <v>0</v>
      </c>
      <c r="BT515" s="237" t="b">
        <f t="shared" si="245"/>
        <v>0</v>
      </c>
      <c r="BU515" s="231">
        <v>2</v>
      </c>
      <c r="BV515" s="237" t="str">
        <f t="shared" si="264"/>
        <v>Existen muy pocas señales</v>
      </c>
      <c r="BW515" s="231">
        <v>2</v>
      </c>
      <c r="BX515" s="237" t="str">
        <f t="shared" si="265"/>
        <v>Parece que la mayoría de las alcantarillas y cunetas son inadecuadas; o hay vados en varios sitios en vez de estructuras de drenaje.</v>
      </c>
      <c r="BY515" s="231">
        <v>2</v>
      </c>
      <c r="BZ515" s="237" t="str">
        <f t="shared" si="266"/>
        <v>Superficie muy irregular o con baches extensos y frecuentes (o material suelto, en caso de superficies no pavimentadas).</v>
      </c>
      <c r="CA515" s="231">
        <v>3</v>
      </c>
      <c r="CB515" s="237" t="str">
        <f t="shared" si="267"/>
        <v>Existen deformaciones u otras fallas de consideración sobre una buena parte de la subsección y, aunque no son extensas todavía, parece que siguen extendiéndose.</v>
      </c>
      <c r="CC515" s="231">
        <f t="shared" si="268"/>
        <v>0</v>
      </c>
      <c r="CD515" s="229"/>
      <c r="CE515" s="229"/>
      <c r="CF515" s="270"/>
    </row>
    <row r="516" spans="1:84" ht="69.95" customHeight="1" thickBot="1" x14ac:dyDescent="0.2">
      <c r="A516" s="217"/>
      <c r="B516" s="269">
        <v>21330</v>
      </c>
      <c r="C516" s="231">
        <v>3</v>
      </c>
      <c r="D516" s="231">
        <v>2</v>
      </c>
      <c r="E516" s="232">
        <v>1</v>
      </c>
      <c r="F516" s="231">
        <v>8</v>
      </c>
      <c r="G516" s="231">
        <v>147</v>
      </c>
      <c r="H516" s="230" t="str">
        <f t="shared" si="249"/>
        <v>Secundaria</v>
      </c>
      <c r="I516" s="230">
        <v>2</v>
      </c>
      <c r="J516" s="229" t="str">
        <f t="shared" si="250"/>
        <v>Distribuidores Regionales</v>
      </c>
      <c r="K516" s="260">
        <f t="shared" si="251"/>
        <v>1.46</v>
      </c>
      <c r="L516" s="234">
        <f t="shared" si="269"/>
        <v>9.0350000000000001</v>
      </c>
      <c r="M516" s="233"/>
      <c r="N516" s="233"/>
      <c r="O516" s="233"/>
      <c r="P516" s="260">
        <f t="shared" si="252"/>
        <v>0</v>
      </c>
      <c r="Q516" s="233">
        <v>1.46</v>
      </c>
      <c r="R516" s="233"/>
      <c r="S516" s="233"/>
      <c r="T516" s="260">
        <f t="shared" si="253"/>
        <v>1.46</v>
      </c>
      <c r="U516" s="233"/>
      <c r="V516" s="233"/>
      <c r="W516" s="233"/>
      <c r="X516" s="233">
        <f t="shared" si="254"/>
        <v>0</v>
      </c>
      <c r="Y516" s="233"/>
      <c r="Z516" s="233"/>
      <c r="AA516" s="233"/>
      <c r="AB516" s="233">
        <f t="shared" si="255"/>
        <v>0</v>
      </c>
      <c r="AC516" s="233">
        <f t="shared" si="256"/>
        <v>1.46</v>
      </c>
      <c r="AD516" s="233"/>
      <c r="AE516" s="233"/>
      <c r="AF516" s="233"/>
      <c r="AG516" s="233">
        <f t="shared" si="247"/>
        <v>0</v>
      </c>
      <c r="AH516" s="233"/>
      <c r="AI516" s="233"/>
      <c r="AJ516" s="233"/>
      <c r="AK516" s="233">
        <f t="shared" si="248"/>
        <v>0</v>
      </c>
      <c r="AL516" s="233"/>
      <c r="AM516" s="233"/>
      <c r="AN516" s="233"/>
      <c r="AO516" s="233">
        <f t="shared" si="257"/>
        <v>0</v>
      </c>
      <c r="AP516" s="233"/>
      <c r="AQ516" s="233"/>
      <c r="AR516" s="233"/>
      <c r="AS516" s="339">
        <f t="shared" si="258"/>
        <v>0</v>
      </c>
      <c r="AT516" s="233"/>
      <c r="AU516" s="233"/>
      <c r="AV516" s="233"/>
      <c r="AW516" s="260">
        <f t="shared" si="259"/>
        <v>0</v>
      </c>
      <c r="AX516" s="235" t="s">
        <v>1393</v>
      </c>
      <c r="AY516" s="236" t="s">
        <v>111</v>
      </c>
      <c r="AZ516" s="236" t="s">
        <v>379</v>
      </c>
      <c r="BA516" s="229" t="s">
        <v>1394</v>
      </c>
      <c r="BB516" s="231">
        <v>0</v>
      </c>
      <c r="BC516" s="231">
        <v>1</v>
      </c>
      <c r="BD516" s="237" t="str">
        <f t="shared" si="260"/>
        <v>Llano (Pendientes naturales del terreno entre 0 y 5%)</v>
      </c>
      <c r="BE516" s="231">
        <v>1</v>
      </c>
      <c r="BF516" s="237" t="str">
        <f>VLOOKUP(BE516,'Códigos 2'!$A$1:$B$12,2,FALSE)</f>
        <v xml:space="preserve"> Carpeta Asfáltica (CA)</v>
      </c>
      <c r="BG516" s="238">
        <v>2</v>
      </c>
      <c r="BH516" s="239">
        <v>7.1</v>
      </c>
      <c r="BI516" s="231">
        <v>1</v>
      </c>
      <c r="BJ516" s="231" t="str">
        <f t="shared" si="261"/>
        <v>Pavimentado</v>
      </c>
      <c r="BK516" s="240">
        <v>1</v>
      </c>
      <c r="BL516" s="231">
        <v>50</v>
      </c>
      <c r="BM516" s="231">
        <v>29695</v>
      </c>
      <c r="BN516" s="231">
        <v>4</v>
      </c>
      <c r="BO516" s="237" t="str">
        <f t="shared" si="262"/>
        <v>Alineamiento con algunas curvas que exigen una reducción significativa en la velocidad promedio de circulación.</v>
      </c>
      <c r="BP516" s="231">
        <v>4</v>
      </c>
      <c r="BQ516" s="237" t="str">
        <f t="shared" si="263"/>
        <v>Pendientes generalmente menores del 3% pero con algunas cuestas de corta longitud de hasta el 5%.</v>
      </c>
      <c r="BR516" s="231">
        <v>2</v>
      </c>
      <c r="BS516" s="231">
        <v>4</v>
      </c>
      <c r="BT516" s="237" t="str">
        <f t="shared" si="245"/>
        <v>Superficie generalmente firme y utilizable en todo tiempo, pero con algunos tramos cortos en que el ancho inicial ha sido reducido por erosión u otras causas.</v>
      </c>
      <c r="BU516" s="231">
        <v>5</v>
      </c>
      <c r="BV516" s="237" t="str">
        <f t="shared" si="264"/>
        <v xml:space="preserve">Las señales son completamente adecuadas en número y ubicación, </v>
      </c>
      <c r="BW516" s="231">
        <v>5</v>
      </c>
      <c r="BX516" s="237" t="str">
        <f t="shared" si="265"/>
        <v>Todas las alcantarillas y cunetas están bastante limpias y funcionan debidamente.</v>
      </c>
      <c r="BY516" s="231">
        <v>4</v>
      </c>
      <c r="BZ516" s="237" t="str">
        <f t="shared" si="266"/>
        <v>Superficie generalmente lisa, pero con unas pequeñas corrugaciones u otras irregularidades aisladas, o con baches pequeños superficiales.</v>
      </c>
      <c r="CA516" s="231">
        <v>5</v>
      </c>
      <c r="CB516" s="237" t="str">
        <f t="shared" si="267"/>
        <v>No existen evidencias de fallas en la estructura del pavimento, con la posible excepción de algunas en la superficie de ruedo.</v>
      </c>
      <c r="CC516" s="231">
        <f t="shared" si="268"/>
        <v>15.824465499999999</v>
      </c>
      <c r="CD516" s="229"/>
      <c r="CE516" s="229"/>
      <c r="CF516" s="270"/>
    </row>
    <row r="517" spans="1:84" ht="69.95" customHeight="1" thickBot="1" x14ac:dyDescent="0.2">
      <c r="A517" s="217"/>
      <c r="B517" s="269">
        <v>21341</v>
      </c>
      <c r="C517" s="231">
        <v>4</v>
      </c>
      <c r="D517" s="231">
        <v>2</v>
      </c>
      <c r="E517" s="232" t="s">
        <v>126</v>
      </c>
      <c r="F517" s="231">
        <v>7</v>
      </c>
      <c r="G517" s="231">
        <v>142</v>
      </c>
      <c r="H517" s="230" t="str">
        <f t="shared" si="249"/>
        <v>Secundaria</v>
      </c>
      <c r="I517" s="230">
        <v>2</v>
      </c>
      <c r="J517" s="229" t="str">
        <f t="shared" si="250"/>
        <v>Distribuidores Regionales</v>
      </c>
      <c r="K517" s="260">
        <f t="shared" si="251"/>
        <v>9.89</v>
      </c>
      <c r="L517" s="234">
        <f t="shared" si="269"/>
        <v>18.925000000000001</v>
      </c>
      <c r="M517" s="233"/>
      <c r="N517" s="233"/>
      <c r="O517" s="233"/>
      <c r="P517" s="260">
        <f t="shared" si="252"/>
        <v>0</v>
      </c>
      <c r="Q517" s="233"/>
      <c r="R517" s="233">
        <v>6.19</v>
      </c>
      <c r="S517" s="233"/>
      <c r="T517" s="260">
        <f t="shared" si="253"/>
        <v>6.19</v>
      </c>
      <c r="U517" s="233"/>
      <c r="V517" s="233">
        <v>1.9550000000000001</v>
      </c>
      <c r="W517" s="233">
        <v>1.7450000000000001</v>
      </c>
      <c r="X517" s="233">
        <f t="shared" si="254"/>
        <v>3.7</v>
      </c>
      <c r="Y517" s="233"/>
      <c r="Z517" s="233"/>
      <c r="AA517" s="233"/>
      <c r="AB517" s="233">
        <f t="shared" si="255"/>
        <v>0</v>
      </c>
      <c r="AC517" s="233">
        <f t="shared" si="256"/>
        <v>9.89</v>
      </c>
      <c r="AD517" s="233"/>
      <c r="AE517" s="233"/>
      <c r="AF517" s="233"/>
      <c r="AG517" s="233">
        <f t="shared" si="247"/>
        <v>0</v>
      </c>
      <c r="AH517" s="233"/>
      <c r="AI517" s="233"/>
      <c r="AJ517" s="233"/>
      <c r="AK517" s="233">
        <f t="shared" si="248"/>
        <v>0</v>
      </c>
      <c r="AL517" s="233"/>
      <c r="AM517" s="233"/>
      <c r="AN517" s="233"/>
      <c r="AO517" s="233">
        <f t="shared" si="257"/>
        <v>0</v>
      </c>
      <c r="AP517" s="233"/>
      <c r="AQ517" s="233"/>
      <c r="AR517" s="233"/>
      <c r="AS517" s="339">
        <f t="shared" si="258"/>
        <v>0</v>
      </c>
      <c r="AT517" s="233"/>
      <c r="AU517" s="233"/>
      <c r="AV517" s="233"/>
      <c r="AW517" s="260">
        <f t="shared" si="259"/>
        <v>0</v>
      </c>
      <c r="AX517" s="235" t="s">
        <v>1318</v>
      </c>
      <c r="AY517" s="236" t="s">
        <v>1231</v>
      </c>
      <c r="AZ517" s="236" t="s">
        <v>294</v>
      </c>
      <c r="BA517" s="229" t="s">
        <v>384</v>
      </c>
      <c r="BB517" s="231">
        <v>1</v>
      </c>
      <c r="BC517" s="231">
        <v>4</v>
      </c>
      <c r="BD517" s="237" t="str">
        <f t="shared" si="260"/>
        <v>Montañoso (Pendientes naturales del terreno mayores a 25%)</v>
      </c>
      <c r="BE517" s="231">
        <v>1</v>
      </c>
      <c r="BF517" s="237" t="str">
        <f>VLOOKUP(BE517,'Códigos 2'!$A$1:$B$12,2,FALSE)</f>
        <v xml:space="preserve"> Carpeta Asfáltica (CA)</v>
      </c>
      <c r="BG517" s="238">
        <v>2</v>
      </c>
      <c r="BH517" s="239">
        <v>6</v>
      </c>
      <c r="BI517" s="231">
        <v>0</v>
      </c>
      <c r="BJ517" s="231" t="str">
        <f t="shared" si="261"/>
        <v>No existe</v>
      </c>
      <c r="BK517" s="240">
        <v>0</v>
      </c>
      <c r="BL517" s="231">
        <v>50</v>
      </c>
      <c r="BM517" s="231">
        <v>680</v>
      </c>
      <c r="BN517" s="231">
        <v>3</v>
      </c>
      <c r="BO517" s="237" t="str">
        <f t="shared" si="262"/>
        <v>Alineamiento algo sinuoso, pero con curvas cerradas que son aparentes y consistentes con las gradientes y las demás características del camino y del terreno que se atraviesa.</v>
      </c>
      <c r="BP517" s="231">
        <v>2</v>
      </c>
      <c r="BQ517" s="237" t="str">
        <f t="shared" si="263"/>
        <v>Pendientes sostenidas entre 5 y 8% sobre una buena parte del tramo, condición que afecta en forma marcada la velocidad de recorrido y, cuando hay bastante tránsito, provoca frecuentes colas de vehículos detrás de los vehículos pesados.</v>
      </c>
      <c r="BR517" s="231">
        <v>1</v>
      </c>
      <c r="BS517" s="231">
        <v>0</v>
      </c>
      <c r="BT517" s="237" t="b">
        <f t="shared" si="245"/>
        <v>0</v>
      </c>
      <c r="BU517" s="231">
        <v>3</v>
      </c>
      <c r="BV517" s="237" t="str">
        <f t="shared" si="264"/>
        <v>El señalamiento es regular en cuanto a cantidad y ubicación, siendo notable la falta de algunas señales de precaución y de guía.</v>
      </c>
      <c r="BW517" s="231">
        <v>4</v>
      </c>
      <c r="BX517" s="237" t="str">
        <f t="shared" si="265"/>
        <v>La mayoría de las alcantarillas y cunetas aparentemente funcionan bien, pero existen indicaciones en algunos sitios de que el agua se estanca.</v>
      </c>
      <c r="BY517" s="231">
        <v>3</v>
      </c>
      <c r="BZ517" s="237" t="str">
        <f t="shared" si="266"/>
        <v>Superficie con frecuentes baches o irregularidades .</v>
      </c>
      <c r="CA517" s="231">
        <v>5</v>
      </c>
      <c r="CB517" s="237" t="str">
        <f t="shared" si="267"/>
        <v>No existen evidencias de fallas en la estructura del pavimento, con la posible excepción de algunas en la superficie de ruedo.</v>
      </c>
      <c r="CC517" s="231">
        <f t="shared" si="268"/>
        <v>2.4546980000000005</v>
      </c>
      <c r="CD517" s="229" t="s">
        <v>1319</v>
      </c>
      <c r="CE517" s="229" t="s">
        <v>986</v>
      </c>
      <c r="CF517" s="270" t="s">
        <v>1320</v>
      </c>
    </row>
    <row r="518" spans="1:84" ht="69.95" customHeight="1" thickBot="1" x14ac:dyDescent="0.2">
      <c r="A518" s="217"/>
      <c r="B518" s="269">
        <v>21342</v>
      </c>
      <c r="C518" s="231">
        <v>4</v>
      </c>
      <c r="D518" s="231">
        <v>2</v>
      </c>
      <c r="E518" s="232" t="s">
        <v>126</v>
      </c>
      <c r="F518" s="231">
        <v>7</v>
      </c>
      <c r="G518" s="231">
        <v>142</v>
      </c>
      <c r="H518" s="230" t="str">
        <f t="shared" si="249"/>
        <v>Secundaria</v>
      </c>
      <c r="I518" s="230">
        <v>2</v>
      </c>
      <c r="J518" s="229" t="str">
        <f t="shared" si="250"/>
        <v>Distribuidores Regionales</v>
      </c>
      <c r="K518" s="260">
        <f t="shared" si="251"/>
        <v>11.75</v>
      </c>
      <c r="L518" s="234">
        <f t="shared" si="269"/>
        <v>30.675000000000001</v>
      </c>
      <c r="M518" s="233"/>
      <c r="N518" s="233"/>
      <c r="O518" s="233"/>
      <c r="P518" s="260">
        <f t="shared" si="252"/>
        <v>0</v>
      </c>
      <c r="Q518" s="233">
        <v>4.6349999999999998</v>
      </c>
      <c r="R518" s="233">
        <v>7.1150000000000002</v>
      </c>
      <c r="S518" s="233"/>
      <c r="T518" s="260">
        <f t="shared" si="253"/>
        <v>11.75</v>
      </c>
      <c r="U518" s="233"/>
      <c r="V518" s="233"/>
      <c r="W518" s="233"/>
      <c r="X518" s="233">
        <f t="shared" si="254"/>
        <v>0</v>
      </c>
      <c r="Y518" s="233"/>
      <c r="Z518" s="233"/>
      <c r="AA518" s="233"/>
      <c r="AB518" s="233">
        <f t="shared" si="255"/>
        <v>0</v>
      </c>
      <c r="AC518" s="233">
        <f t="shared" si="256"/>
        <v>11.75</v>
      </c>
      <c r="AD518" s="233"/>
      <c r="AE518" s="233"/>
      <c r="AF518" s="233"/>
      <c r="AG518" s="233">
        <f t="shared" si="247"/>
        <v>0</v>
      </c>
      <c r="AH518" s="233"/>
      <c r="AI518" s="233"/>
      <c r="AJ518" s="233"/>
      <c r="AK518" s="233">
        <f t="shared" si="248"/>
        <v>0</v>
      </c>
      <c r="AL518" s="233"/>
      <c r="AM518" s="233"/>
      <c r="AN518" s="233"/>
      <c r="AO518" s="233">
        <f t="shared" si="257"/>
        <v>0</v>
      </c>
      <c r="AP518" s="233"/>
      <c r="AQ518" s="233"/>
      <c r="AR518" s="233"/>
      <c r="AS518" s="339">
        <f t="shared" si="258"/>
        <v>0</v>
      </c>
      <c r="AT518" s="233"/>
      <c r="AU518" s="233"/>
      <c r="AV518" s="233"/>
      <c r="AW518" s="260">
        <f t="shared" si="259"/>
        <v>0</v>
      </c>
      <c r="AX518" s="235" t="s">
        <v>1321</v>
      </c>
      <c r="AY518" s="236" t="s">
        <v>1231</v>
      </c>
      <c r="AZ518" s="236" t="s">
        <v>294</v>
      </c>
      <c r="BA518" s="229" t="s">
        <v>1322</v>
      </c>
      <c r="BB518" s="231">
        <v>0</v>
      </c>
      <c r="BC518" s="231">
        <v>2</v>
      </c>
      <c r="BD518" s="237" t="str">
        <f t="shared" si="260"/>
        <v>Algo Ondulado (Pendientes naturales del terreno entre 6 y 14%)</v>
      </c>
      <c r="BE518" s="231">
        <v>1</v>
      </c>
      <c r="BF518" s="237" t="str">
        <f>VLOOKUP(BE518,'Códigos 2'!$A$1:$B$12,2,FALSE)</f>
        <v xml:space="preserve"> Carpeta Asfáltica (CA)</v>
      </c>
      <c r="BG518" s="238">
        <v>2</v>
      </c>
      <c r="BH518" s="239">
        <v>5.3</v>
      </c>
      <c r="BI518" s="231">
        <v>0</v>
      </c>
      <c r="BJ518" s="231" t="str">
        <f t="shared" si="261"/>
        <v>No existe</v>
      </c>
      <c r="BK518" s="240">
        <v>0</v>
      </c>
      <c r="BL518" s="231">
        <v>60</v>
      </c>
      <c r="BM518" s="231"/>
      <c r="BN518" s="231">
        <v>4</v>
      </c>
      <c r="BO518" s="237" t="str">
        <f t="shared" si="262"/>
        <v>Alineamiento con algunas curvas que exigen una reducción significativa en la velocidad promedio de circulación.</v>
      </c>
      <c r="BP518" s="231">
        <v>4</v>
      </c>
      <c r="BQ518" s="237" t="str">
        <f t="shared" si="263"/>
        <v>Pendientes generalmente menores del 3% pero con algunas cuestas de corta longitud de hasta el 5%.</v>
      </c>
      <c r="BR518" s="231">
        <v>1</v>
      </c>
      <c r="BS518" s="231">
        <v>0</v>
      </c>
      <c r="BT518" s="237" t="b">
        <f t="shared" si="245"/>
        <v>0</v>
      </c>
      <c r="BU518" s="231">
        <v>3</v>
      </c>
      <c r="BV518" s="237" t="str">
        <f t="shared" si="264"/>
        <v>El señalamiento es regular en cuanto a cantidad y ubicación, siendo notable la falta de algunas señales de precaución y de guía.</v>
      </c>
      <c r="BW518" s="231">
        <v>4</v>
      </c>
      <c r="BX518" s="237" t="str">
        <f t="shared" si="265"/>
        <v>La mayoría de las alcantarillas y cunetas aparentemente funcionan bien, pero existen indicaciones en algunos sitios de que el agua se estanca.</v>
      </c>
      <c r="BY518" s="231">
        <v>3</v>
      </c>
      <c r="BZ518" s="237" t="str">
        <f t="shared" si="266"/>
        <v>Superficie con frecuentes baches o irregularidades .</v>
      </c>
      <c r="CA518" s="231">
        <v>5</v>
      </c>
      <c r="CB518" s="237" t="str">
        <f t="shared" si="267"/>
        <v>No existen evidencias de fallas en la estructura del pavimento, con la posible excepción de algunas en la superficie de ruedo.</v>
      </c>
      <c r="CC518" s="231">
        <f t="shared" si="268"/>
        <v>0</v>
      </c>
      <c r="CD518" s="229" t="s">
        <v>1323</v>
      </c>
      <c r="CE518" s="229" t="s">
        <v>986</v>
      </c>
      <c r="CF518" s="270" t="s">
        <v>1324</v>
      </c>
    </row>
    <row r="519" spans="1:84" ht="69.95" customHeight="1" thickBot="1" x14ac:dyDescent="0.2">
      <c r="A519" s="217">
        <v>10</v>
      </c>
      <c r="B519" s="269">
        <v>21351</v>
      </c>
      <c r="C519" s="231">
        <v>4</v>
      </c>
      <c r="D519" s="231">
        <v>2</v>
      </c>
      <c r="E519" s="232" t="s">
        <v>126</v>
      </c>
      <c r="F519" s="231">
        <v>7</v>
      </c>
      <c r="G519" s="231">
        <v>4</v>
      </c>
      <c r="H519" s="230" t="str">
        <f t="shared" si="249"/>
        <v>Primaria</v>
      </c>
      <c r="I519" s="230">
        <v>1</v>
      </c>
      <c r="J519" s="229" t="str">
        <f t="shared" si="250"/>
        <v>Red de Alta Capacidad</v>
      </c>
      <c r="K519" s="260">
        <f t="shared" si="251"/>
        <v>12.105</v>
      </c>
      <c r="L519" s="234">
        <f t="shared" si="269"/>
        <v>42.78</v>
      </c>
      <c r="M519" s="233"/>
      <c r="N519" s="233"/>
      <c r="O519" s="233"/>
      <c r="P519" s="260">
        <f t="shared" si="252"/>
        <v>0</v>
      </c>
      <c r="Q519" s="233"/>
      <c r="R519" s="233">
        <v>3.25</v>
      </c>
      <c r="S519" s="233">
        <v>8.8550000000000004</v>
      </c>
      <c r="T519" s="260">
        <f t="shared" si="253"/>
        <v>12.105</v>
      </c>
      <c r="U519" s="233"/>
      <c r="V519" s="233"/>
      <c r="W519" s="233"/>
      <c r="X519" s="233">
        <f t="shared" si="254"/>
        <v>0</v>
      </c>
      <c r="Y519" s="233"/>
      <c r="Z519" s="233"/>
      <c r="AA519" s="233"/>
      <c r="AB519" s="233">
        <f t="shared" si="255"/>
        <v>0</v>
      </c>
      <c r="AC519" s="233">
        <f t="shared" si="256"/>
        <v>12.105</v>
      </c>
      <c r="AD519" s="233"/>
      <c r="AE519" s="233"/>
      <c r="AF519" s="233"/>
      <c r="AG519" s="233">
        <f t="shared" si="247"/>
        <v>0</v>
      </c>
      <c r="AH519" s="233"/>
      <c r="AI519" s="233"/>
      <c r="AJ519" s="233"/>
      <c r="AK519" s="233">
        <f t="shared" si="248"/>
        <v>0</v>
      </c>
      <c r="AL519" s="233"/>
      <c r="AM519" s="233"/>
      <c r="AN519" s="233"/>
      <c r="AO519" s="233">
        <f t="shared" si="257"/>
        <v>0</v>
      </c>
      <c r="AP519" s="233"/>
      <c r="AQ519" s="233"/>
      <c r="AR519" s="233"/>
      <c r="AS519" s="339">
        <f t="shared" si="258"/>
        <v>0</v>
      </c>
      <c r="AT519" s="233"/>
      <c r="AU519" s="233"/>
      <c r="AV519" s="233"/>
      <c r="AW519" s="260">
        <f t="shared" si="259"/>
        <v>0</v>
      </c>
      <c r="AX519" s="235" t="s">
        <v>368</v>
      </c>
      <c r="AY519" s="236" t="s">
        <v>305</v>
      </c>
      <c r="AZ519" s="236" t="s">
        <v>189</v>
      </c>
      <c r="BA519" s="229" t="s">
        <v>369</v>
      </c>
      <c r="BB519" s="231">
        <v>1</v>
      </c>
      <c r="BC519" s="231">
        <v>3</v>
      </c>
      <c r="BD519" s="237" t="str">
        <f t="shared" si="260"/>
        <v>Muy Ondulado (Pendientes naturales del terreno entre 15 y 25%)</v>
      </c>
      <c r="BE519" s="231">
        <v>1</v>
      </c>
      <c r="BF519" s="237" t="str">
        <f>VLOOKUP(BE519,'Códigos 2'!$A$1:$B$12,2,FALSE)</f>
        <v xml:space="preserve"> Carpeta Asfáltica (CA)</v>
      </c>
      <c r="BG519" s="238">
        <v>2</v>
      </c>
      <c r="BH519" s="239">
        <v>5.9</v>
      </c>
      <c r="BI519" s="231">
        <v>0</v>
      </c>
      <c r="BJ519" s="231" t="str">
        <f t="shared" si="261"/>
        <v>No existe</v>
      </c>
      <c r="BK519" s="240">
        <v>0</v>
      </c>
      <c r="BL519" s="231">
        <v>50</v>
      </c>
      <c r="BM519" s="231">
        <v>2315</v>
      </c>
      <c r="BN519" s="231">
        <v>4</v>
      </c>
      <c r="BO519" s="237" t="str">
        <f t="shared" si="262"/>
        <v>Alineamiento con algunas curvas que exigen una reducción significativa en la velocidad promedio de circulación.</v>
      </c>
      <c r="BP519" s="231">
        <v>2</v>
      </c>
      <c r="BQ519" s="237" t="str">
        <f t="shared" si="263"/>
        <v>Pendientes sostenidas entre 5 y 8% sobre una buena parte del tramo, condición que afecta en forma marcada la velocidad de recorrido y, cuando hay bastante tránsito, provoca frecuentes colas de vehículos detrás de los vehículos pesados.</v>
      </c>
      <c r="BR519" s="231">
        <v>1</v>
      </c>
      <c r="BS519" s="231">
        <v>0</v>
      </c>
      <c r="BT519" s="237" t="b">
        <f t="shared" si="245"/>
        <v>0</v>
      </c>
      <c r="BU519" s="231">
        <v>5</v>
      </c>
      <c r="BV519" s="237" t="str">
        <f t="shared" si="264"/>
        <v xml:space="preserve">Las señales son completamente adecuadas en número y ubicación, </v>
      </c>
      <c r="BW519" s="231">
        <v>4</v>
      </c>
      <c r="BX519" s="237" t="str">
        <f t="shared" si="265"/>
        <v>La mayoría de las alcantarillas y cunetas aparentemente funcionan bien, pero existen indicaciones en algunos sitios de que el agua se estanca.</v>
      </c>
      <c r="BY519" s="231">
        <v>2</v>
      </c>
      <c r="BZ519" s="237" t="str">
        <f t="shared" si="266"/>
        <v>Superficie muy irregular o con baches extensos y frecuentes (o material suelto, en caso de superficies no pavimentadas).</v>
      </c>
      <c r="CA519" s="231">
        <v>4</v>
      </c>
      <c r="CB519" s="237" t="str">
        <f t="shared" si="267"/>
        <v>Existen huellas o corrugaciones que se derivan por debajo de la superficie de ruedo, pero que son aisladas y de poca extensión.</v>
      </c>
      <c r="CC519" s="231">
        <f t="shared" si="268"/>
        <v>10.228422374999999</v>
      </c>
      <c r="CD519" s="229" t="s">
        <v>370</v>
      </c>
      <c r="CE519" s="229" t="s">
        <v>277</v>
      </c>
      <c r="CF519" s="270" t="s">
        <v>371</v>
      </c>
    </row>
    <row r="520" spans="1:84" ht="69.95" customHeight="1" thickBot="1" x14ac:dyDescent="0.2">
      <c r="A520" s="217">
        <v>11</v>
      </c>
      <c r="B520" s="269">
        <v>21352</v>
      </c>
      <c r="C520" s="231">
        <v>4</v>
      </c>
      <c r="D520" s="231">
        <v>2</v>
      </c>
      <c r="E520" s="232" t="s">
        <v>126</v>
      </c>
      <c r="F520" s="231">
        <v>12</v>
      </c>
      <c r="G520" s="231">
        <v>4</v>
      </c>
      <c r="H520" s="230" t="str">
        <f t="shared" si="249"/>
        <v>Primaria</v>
      </c>
      <c r="I520" s="230">
        <v>1</v>
      </c>
      <c r="J520" s="229" t="str">
        <f t="shared" si="250"/>
        <v>Red de Alta Capacidad</v>
      </c>
      <c r="K520" s="260">
        <f t="shared" si="251"/>
        <v>18.399999999999999</v>
      </c>
      <c r="L520" s="234">
        <f t="shared" si="269"/>
        <v>61.18</v>
      </c>
      <c r="M520" s="233"/>
      <c r="N520" s="233"/>
      <c r="O520" s="233"/>
      <c r="P520" s="260">
        <f t="shared" si="252"/>
        <v>0</v>
      </c>
      <c r="Q520" s="233"/>
      <c r="R520" s="233">
        <v>6.52</v>
      </c>
      <c r="S520" s="233">
        <v>11.88</v>
      </c>
      <c r="T520" s="260">
        <f t="shared" si="253"/>
        <v>18.399999999999999</v>
      </c>
      <c r="U520" s="233"/>
      <c r="V520" s="233"/>
      <c r="W520" s="233"/>
      <c r="X520" s="233">
        <f t="shared" si="254"/>
        <v>0</v>
      </c>
      <c r="Y520" s="233"/>
      <c r="Z520" s="233"/>
      <c r="AA520" s="233"/>
      <c r="AB520" s="233">
        <f t="shared" si="255"/>
        <v>0</v>
      </c>
      <c r="AC520" s="233">
        <f t="shared" si="256"/>
        <v>18.399999999999999</v>
      </c>
      <c r="AD520" s="233"/>
      <c r="AE520" s="233"/>
      <c r="AF520" s="233"/>
      <c r="AG520" s="233">
        <f t="shared" si="247"/>
        <v>0</v>
      </c>
      <c r="AH520" s="233"/>
      <c r="AI520" s="233"/>
      <c r="AJ520" s="233"/>
      <c r="AK520" s="233">
        <f t="shared" si="248"/>
        <v>0</v>
      </c>
      <c r="AL520" s="233"/>
      <c r="AM520" s="233"/>
      <c r="AN520" s="233"/>
      <c r="AO520" s="233">
        <f t="shared" si="257"/>
        <v>0</v>
      </c>
      <c r="AP520" s="233"/>
      <c r="AQ520" s="233"/>
      <c r="AR520" s="233"/>
      <c r="AS520" s="339">
        <f t="shared" si="258"/>
        <v>0</v>
      </c>
      <c r="AT520" s="233"/>
      <c r="AU520" s="233"/>
      <c r="AV520" s="233"/>
      <c r="AW520" s="260">
        <f t="shared" si="259"/>
        <v>0</v>
      </c>
      <c r="AX520" s="235" t="s">
        <v>372</v>
      </c>
      <c r="AY520" s="236" t="s">
        <v>305</v>
      </c>
      <c r="AZ520" s="236" t="s">
        <v>189</v>
      </c>
      <c r="BA520" s="229" t="s">
        <v>373</v>
      </c>
      <c r="BB520" s="231">
        <v>5</v>
      </c>
      <c r="BC520" s="231">
        <v>3</v>
      </c>
      <c r="BD520" s="237" t="str">
        <f t="shared" si="260"/>
        <v>Muy Ondulado (Pendientes naturales del terreno entre 15 y 25%)</v>
      </c>
      <c r="BE520" s="231">
        <v>1</v>
      </c>
      <c r="BF520" s="237" t="str">
        <f>VLOOKUP(BE520,'Códigos 2'!$A$1:$B$12,2,FALSE)</f>
        <v xml:space="preserve"> Carpeta Asfáltica (CA)</v>
      </c>
      <c r="BG520" s="238">
        <v>2</v>
      </c>
      <c r="BH520" s="239">
        <v>6.5</v>
      </c>
      <c r="BI520" s="231">
        <v>0</v>
      </c>
      <c r="BJ520" s="231" t="str">
        <f t="shared" si="261"/>
        <v>No existe</v>
      </c>
      <c r="BK520" s="240">
        <v>0</v>
      </c>
      <c r="BL520" s="231">
        <v>50</v>
      </c>
      <c r="BM520" s="231">
        <v>2167</v>
      </c>
      <c r="BN520" s="231">
        <v>4</v>
      </c>
      <c r="BO520" s="237" t="str">
        <f t="shared" si="262"/>
        <v>Alineamiento con algunas curvas que exigen una reducción significativa en la velocidad promedio de circulación.</v>
      </c>
      <c r="BP520" s="231">
        <v>2</v>
      </c>
      <c r="BQ520" s="237" t="str">
        <f t="shared" si="263"/>
        <v>Pendientes sostenidas entre 5 y 8% sobre una buena parte del tramo, condición que afecta en forma marcada la velocidad de recorrido y, cuando hay bastante tránsito, provoca frecuentes colas de vehículos detrás de los vehículos pesados.</v>
      </c>
      <c r="BR520" s="231">
        <v>1</v>
      </c>
      <c r="BS520" s="231">
        <v>0</v>
      </c>
      <c r="BT520" s="237" t="b">
        <f t="shared" ref="BT520:BT539" si="270">IF(BS520=5,"Superficie de los espaldones firme y regular, y donde se puede utilizar el ancho como fue construido originalmente.",IF(AND(BS520=4),"Superficie generalmente firme y utilizable en todo tiempo, pero con algunos tramos cortos en que el ancho inicial ha sido reducido por erosión u otras causas.",IF(AND(BS520=3),"Superficie erosionada o con baches profundos sobre una buena parte de la subsección, de manera que se inhibe el uso de los espaldones en la debida forma en esa parte.",IF(AND(BS520=2),"Superficie erosionada o con baches profundos, o el ancho transitable de los espaldones reducido sustancialmente, en casi toda la subsección.",IF(AND(BS520=1),"Se encuentra un desnivel peligroso entre el borde del pavimento y el espaldón, o la superficie está muy erosionada, con baches profundos o material suelto, o el ancho muy reducido del original.")))))</f>
        <v>0</v>
      </c>
      <c r="BU520" s="231">
        <v>3</v>
      </c>
      <c r="BV520" s="237" t="str">
        <f t="shared" si="264"/>
        <v>El señalamiento es regular en cuanto a cantidad y ubicación, siendo notable la falta de algunas señales de precaución y de guía.</v>
      </c>
      <c r="BW520" s="231">
        <v>4</v>
      </c>
      <c r="BX520" s="237" t="str">
        <f t="shared" si="265"/>
        <v>La mayoría de las alcantarillas y cunetas aparentemente funcionan bien, pero existen indicaciones en algunos sitios de que el agua se estanca.</v>
      </c>
      <c r="BY520" s="231">
        <v>2</v>
      </c>
      <c r="BZ520" s="237" t="str">
        <f t="shared" si="266"/>
        <v>Superficie muy irregular o con baches extensos y frecuentes (o material suelto, en caso de superficies no pavimentadas).</v>
      </c>
      <c r="CA520" s="231">
        <v>5</v>
      </c>
      <c r="CB520" s="237" t="str">
        <f t="shared" si="267"/>
        <v>No existen evidencias de fallas en la estructura del pavimento, con la posible excepción de algunas en la superficie de ruedo.</v>
      </c>
      <c r="CC520" s="231">
        <f t="shared" si="268"/>
        <v>14.553571999999997</v>
      </c>
      <c r="CD520" s="229" t="s">
        <v>374</v>
      </c>
      <c r="CE520" s="229" t="s">
        <v>277</v>
      </c>
      <c r="CF520" s="270" t="s">
        <v>375</v>
      </c>
    </row>
    <row r="521" spans="1:84" ht="69.95" customHeight="1" thickBot="1" x14ac:dyDescent="0.2">
      <c r="A521" s="217"/>
      <c r="B521" s="269">
        <v>21360</v>
      </c>
      <c r="C521" s="231">
        <v>4</v>
      </c>
      <c r="D521" s="231">
        <v>2</v>
      </c>
      <c r="E521" s="232" t="s">
        <v>126</v>
      </c>
      <c r="F521" s="231">
        <v>10</v>
      </c>
      <c r="G521" s="231">
        <v>734</v>
      </c>
      <c r="H521" s="230" t="str">
        <f t="shared" si="249"/>
        <v>Terciaria</v>
      </c>
      <c r="I521" s="230">
        <v>4</v>
      </c>
      <c r="J521" s="229" t="str">
        <f t="shared" si="250"/>
        <v>Red Básica de Accesso</v>
      </c>
      <c r="K521" s="260">
        <f t="shared" si="251"/>
        <v>8.2850000000000001</v>
      </c>
      <c r="L521" s="234">
        <f>K521</f>
        <v>8.2850000000000001</v>
      </c>
      <c r="M521" s="233"/>
      <c r="N521" s="233"/>
      <c r="O521" s="233"/>
      <c r="P521" s="260">
        <f t="shared" si="252"/>
        <v>0</v>
      </c>
      <c r="Q521" s="233"/>
      <c r="R521" s="233"/>
      <c r="S521" s="233"/>
      <c r="T521" s="260">
        <f t="shared" si="253"/>
        <v>0</v>
      </c>
      <c r="U521" s="233">
        <v>0.66</v>
      </c>
      <c r="V521" s="233">
        <v>6.78</v>
      </c>
      <c r="W521" s="233">
        <v>0.84499999999999997</v>
      </c>
      <c r="X521" s="233">
        <f t="shared" si="254"/>
        <v>8.2850000000000001</v>
      </c>
      <c r="Y521" s="233"/>
      <c r="Z521" s="233"/>
      <c r="AA521" s="233"/>
      <c r="AB521" s="233">
        <f t="shared" si="255"/>
        <v>0</v>
      </c>
      <c r="AC521" s="233">
        <f t="shared" si="256"/>
        <v>8.2850000000000001</v>
      </c>
      <c r="AD521" s="233"/>
      <c r="AE521" s="233"/>
      <c r="AF521" s="233"/>
      <c r="AG521" s="233">
        <f t="shared" si="247"/>
        <v>0</v>
      </c>
      <c r="AH521" s="233"/>
      <c r="AI521" s="233"/>
      <c r="AJ521" s="233"/>
      <c r="AK521" s="233">
        <f t="shared" si="248"/>
        <v>0</v>
      </c>
      <c r="AL521" s="233"/>
      <c r="AM521" s="233"/>
      <c r="AN521" s="233"/>
      <c r="AO521" s="233">
        <f t="shared" si="257"/>
        <v>0</v>
      </c>
      <c r="AP521" s="233"/>
      <c r="AQ521" s="233"/>
      <c r="AR521" s="233"/>
      <c r="AS521" s="339">
        <f t="shared" si="258"/>
        <v>0</v>
      </c>
      <c r="AT521" s="233"/>
      <c r="AU521" s="233"/>
      <c r="AV521" s="233"/>
      <c r="AW521" s="260">
        <f t="shared" si="259"/>
        <v>0</v>
      </c>
      <c r="AX521" s="235" t="s">
        <v>3063</v>
      </c>
      <c r="AY521" s="236" t="s">
        <v>1892</v>
      </c>
      <c r="AZ521" s="236" t="s">
        <v>148</v>
      </c>
      <c r="BA521" s="229" t="s">
        <v>3064</v>
      </c>
      <c r="BB521" s="231">
        <v>1</v>
      </c>
      <c r="BC521" s="231">
        <v>3</v>
      </c>
      <c r="BD521" s="237" t="str">
        <f t="shared" si="260"/>
        <v>Muy Ondulado (Pendientes naturales del terreno entre 15 y 25%)</v>
      </c>
      <c r="BE521" s="231">
        <v>2</v>
      </c>
      <c r="BF521" s="237" t="str">
        <f>VLOOKUP(BE521,'Códigos 2'!$A$1:$B$12,2,FALSE)</f>
        <v xml:space="preserve">Tratamiento superficial múltiple (TSM) </v>
      </c>
      <c r="BG521" s="238">
        <v>2</v>
      </c>
      <c r="BH521" s="239">
        <v>5.0999999999999996</v>
      </c>
      <c r="BI521" s="231">
        <v>0</v>
      </c>
      <c r="BJ521" s="231" t="str">
        <f t="shared" si="261"/>
        <v>No existe</v>
      </c>
      <c r="BK521" s="240">
        <v>0</v>
      </c>
      <c r="BL521" s="231">
        <v>40</v>
      </c>
      <c r="BM521" s="231">
        <v>464</v>
      </c>
      <c r="BN521" s="231">
        <v>3</v>
      </c>
      <c r="BO521" s="237" t="str">
        <f t="shared" si="262"/>
        <v>Alineamiento algo sinuoso, pero con curvas cerradas que son aparentes y consistentes con las gradientes y las demás características del camino y del terreno que se atraviesa.</v>
      </c>
      <c r="BP521" s="231">
        <v>1</v>
      </c>
      <c r="BQ521" s="237" t="str">
        <f t="shared" si="263"/>
        <v xml:space="preserve">Pendientes sostenidas en exceso del 7% en casi todo el tramo. </v>
      </c>
      <c r="BR521" s="231">
        <v>1</v>
      </c>
      <c r="BS521" s="231">
        <v>0</v>
      </c>
      <c r="BT521" s="237" t="b">
        <f t="shared" si="270"/>
        <v>0</v>
      </c>
      <c r="BU521" s="231">
        <v>3</v>
      </c>
      <c r="BV521" s="237" t="str">
        <f t="shared" si="264"/>
        <v>El señalamiento es regular en cuanto a cantidad y ubicación, siendo notable la falta de algunas señales de precaución y de guía.</v>
      </c>
      <c r="BW521" s="231">
        <v>4</v>
      </c>
      <c r="BX521" s="237" t="str">
        <f t="shared" si="265"/>
        <v>La mayoría de las alcantarillas y cunetas aparentemente funcionan bien, pero existen indicaciones en algunos sitios de que el agua se estanca.</v>
      </c>
      <c r="BY521" s="231">
        <v>3</v>
      </c>
      <c r="BZ521" s="237" t="str">
        <f t="shared" si="266"/>
        <v>Superficie con frecuentes baches o irregularidades .</v>
      </c>
      <c r="CA521" s="231">
        <v>4</v>
      </c>
      <c r="CB521" s="237" t="str">
        <f t="shared" si="267"/>
        <v>Existen huellas o corrugaciones que se derivan por debajo de la superficie de ruedo, pero que son aisladas y de poca extensión.</v>
      </c>
      <c r="CC521" s="231">
        <f t="shared" si="268"/>
        <v>1.4031476000000001</v>
      </c>
      <c r="CD521" s="229" t="s">
        <v>3065</v>
      </c>
      <c r="CE521" s="229" t="s">
        <v>986</v>
      </c>
      <c r="CF521" s="270" t="s">
        <v>3066</v>
      </c>
    </row>
    <row r="522" spans="1:84" ht="69.95" customHeight="1" thickBot="1" x14ac:dyDescent="0.2">
      <c r="A522" s="217"/>
      <c r="B522" s="269">
        <v>21370</v>
      </c>
      <c r="C522" s="231">
        <v>4</v>
      </c>
      <c r="D522" s="231">
        <v>2</v>
      </c>
      <c r="E522" s="232">
        <v>2</v>
      </c>
      <c r="F522" s="231">
        <v>13</v>
      </c>
      <c r="G522" s="231">
        <v>702</v>
      </c>
      <c r="H522" s="230" t="s">
        <v>2476</v>
      </c>
      <c r="I522" s="230">
        <v>2</v>
      </c>
      <c r="J522" s="229" t="str">
        <f t="shared" si="250"/>
        <v>Distribuidores Regionales</v>
      </c>
      <c r="K522" s="260">
        <f t="shared" si="251"/>
        <v>9.1449999999999996</v>
      </c>
      <c r="L522" s="234">
        <f>L521+K522</f>
        <v>17.43</v>
      </c>
      <c r="M522" s="233"/>
      <c r="N522" s="233"/>
      <c r="O522" s="233"/>
      <c r="P522" s="260">
        <f t="shared" si="252"/>
        <v>0</v>
      </c>
      <c r="Q522" s="233"/>
      <c r="R522" s="233">
        <v>9.1449999999999996</v>
      </c>
      <c r="S522" s="233"/>
      <c r="T522" s="260">
        <f t="shared" si="253"/>
        <v>9.1449999999999996</v>
      </c>
      <c r="U522" s="233"/>
      <c r="V522" s="233"/>
      <c r="W522" s="233"/>
      <c r="X522" s="233">
        <f t="shared" si="254"/>
        <v>0</v>
      </c>
      <c r="Y522" s="233"/>
      <c r="Z522" s="233"/>
      <c r="AA522" s="233"/>
      <c r="AB522" s="233">
        <f t="shared" si="255"/>
        <v>0</v>
      </c>
      <c r="AC522" s="233">
        <f t="shared" si="256"/>
        <v>9.1449999999999996</v>
      </c>
      <c r="AD522" s="233"/>
      <c r="AE522" s="233"/>
      <c r="AF522" s="233"/>
      <c r="AG522" s="233">
        <f t="shared" si="247"/>
        <v>0</v>
      </c>
      <c r="AH522" s="233"/>
      <c r="AI522" s="233"/>
      <c r="AJ522" s="233"/>
      <c r="AK522" s="233">
        <f t="shared" si="248"/>
        <v>0</v>
      </c>
      <c r="AL522" s="233"/>
      <c r="AM522" s="233"/>
      <c r="AN522" s="233"/>
      <c r="AO522" s="233">
        <f t="shared" si="257"/>
        <v>0</v>
      </c>
      <c r="AP522" s="233"/>
      <c r="AQ522" s="233"/>
      <c r="AR522" s="233"/>
      <c r="AS522" s="339">
        <f t="shared" si="258"/>
        <v>0</v>
      </c>
      <c r="AT522" s="233"/>
      <c r="AU522" s="233"/>
      <c r="AV522" s="233"/>
      <c r="AW522" s="260">
        <f t="shared" si="259"/>
        <v>0</v>
      </c>
      <c r="AX522" s="235" t="s">
        <v>2897</v>
      </c>
      <c r="AY522" s="244" t="s">
        <v>579</v>
      </c>
      <c r="AZ522" s="236" t="s">
        <v>586</v>
      </c>
      <c r="BA522" s="229" t="s">
        <v>2693</v>
      </c>
      <c r="BB522" s="231">
        <v>3</v>
      </c>
      <c r="BC522" s="231">
        <v>3</v>
      </c>
      <c r="BD522" s="237" t="str">
        <f t="shared" si="260"/>
        <v>Muy Ondulado (Pendientes naturales del terreno entre 15 y 25%)</v>
      </c>
      <c r="BE522" s="231">
        <v>1</v>
      </c>
      <c r="BF522" s="237" t="str">
        <f>VLOOKUP(BE522,'Códigos 2'!$A$1:$B$12,2,FALSE)</f>
        <v xml:space="preserve"> Carpeta Asfáltica (CA)</v>
      </c>
      <c r="BG522" s="238">
        <v>2</v>
      </c>
      <c r="BH522" s="239">
        <v>5.3</v>
      </c>
      <c r="BI522" s="231">
        <v>0</v>
      </c>
      <c r="BJ522" s="231" t="str">
        <f t="shared" si="261"/>
        <v>No existe</v>
      </c>
      <c r="BK522" s="240">
        <v>0</v>
      </c>
      <c r="BL522" s="231">
        <v>40</v>
      </c>
      <c r="BM522" s="231">
        <v>2244</v>
      </c>
      <c r="BN522" s="231">
        <v>4</v>
      </c>
      <c r="BO522" s="237" t="str">
        <f t="shared" si="262"/>
        <v>Alineamiento con algunas curvas que exigen una reducción significativa en la velocidad promedio de circulación.</v>
      </c>
      <c r="BP522" s="231">
        <v>4</v>
      </c>
      <c r="BQ522" s="237" t="str">
        <f t="shared" si="263"/>
        <v>Pendientes generalmente menores del 3% pero con algunas cuestas de corta longitud de hasta el 5%.</v>
      </c>
      <c r="BR522" s="231">
        <v>2</v>
      </c>
      <c r="BS522" s="231">
        <v>0</v>
      </c>
      <c r="BT522" s="237" t="b">
        <f t="shared" si="270"/>
        <v>0</v>
      </c>
      <c r="BU522" s="231">
        <v>4</v>
      </c>
      <c r="BV522" s="237" t="str">
        <f t="shared" si="264"/>
        <v>El señalamiento es bastante completo, faltando solamente algunas señales de guía para los usuarios que no conocen la ruta.</v>
      </c>
      <c r="BW522" s="231">
        <v>4</v>
      </c>
      <c r="BX522" s="237" t="str">
        <f t="shared" si="265"/>
        <v>La mayoría de las alcantarillas y cunetas aparentemente funcionan bien, pero existen indicaciones en algunos sitios de que el agua se estanca.</v>
      </c>
      <c r="BY522" s="231">
        <v>3</v>
      </c>
      <c r="BZ522" s="237" t="str">
        <f t="shared" si="266"/>
        <v>Superficie con frecuentes baches o irregularidades .</v>
      </c>
      <c r="CA522" s="231">
        <v>5</v>
      </c>
      <c r="CB522" s="237" t="str">
        <f t="shared" si="267"/>
        <v>No existen evidencias de fallas en la estructura del pavimento, con la posible excepción de algunas en la superficie de ruedo.</v>
      </c>
      <c r="CC522" s="231">
        <f t="shared" si="268"/>
        <v>7.4903036999999992</v>
      </c>
      <c r="CD522" s="229"/>
      <c r="CE522" s="229"/>
      <c r="CF522" s="270" t="s">
        <v>2898</v>
      </c>
    </row>
    <row r="523" spans="1:84" ht="69.95" customHeight="1" thickBot="1" x14ac:dyDescent="0.2">
      <c r="A523" s="217"/>
      <c r="B523" s="269">
        <v>21380</v>
      </c>
      <c r="C523" s="231">
        <v>4</v>
      </c>
      <c r="D523" s="231">
        <v>2</v>
      </c>
      <c r="E523" s="232" t="s">
        <v>126</v>
      </c>
      <c r="F523" s="231">
        <v>4</v>
      </c>
      <c r="G523" s="231">
        <v>749</v>
      </c>
      <c r="H523" s="230" t="b">
        <f>IF(G523&lt;100,"Primaria",IF(AND(RVN_0524!G1075&gt;39,RVN_0524!G1075&lt;300),"Secundaria",IF(AND(RVN_0524!G1075&gt;299),"Terciaria")))</f>
        <v>0</v>
      </c>
      <c r="I523" s="230">
        <v>4</v>
      </c>
      <c r="J523" s="229" t="str">
        <f t="shared" si="250"/>
        <v>Red Básica de Accesso</v>
      </c>
      <c r="K523" s="260">
        <f t="shared" si="251"/>
        <v>12.035</v>
      </c>
      <c r="L523" s="234">
        <f>K523</f>
        <v>12.035</v>
      </c>
      <c r="M523" s="233"/>
      <c r="N523" s="233"/>
      <c r="O523" s="233"/>
      <c r="P523" s="260">
        <f t="shared" si="252"/>
        <v>0</v>
      </c>
      <c r="Q523" s="233"/>
      <c r="R523" s="233"/>
      <c r="S523" s="233"/>
      <c r="T523" s="260">
        <f t="shared" si="253"/>
        <v>0</v>
      </c>
      <c r="U523" s="233"/>
      <c r="V523" s="233"/>
      <c r="W523" s="233"/>
      <c r="X523" s="233">
        <f t="shared" si="254"/>
        <v>0</v>
      </c>
      <c r="Y523" s="233"/>
      <c r="Z523" s="233"/>
      <c r="AA523" s="233"/>
      <c r="AB523" s="233">
        <f t="shared" si="255"/>
        <v>0</v>
      </c>
      <c r="AC523" s="233">
        <f t="shared" si="256"/>
        <v>0</v>
      </c>
      <c r="AD523" s="233"/>
      <c r="AE523" s="233">
        <v>8.58</v>
      </c>
      <c r="AF523" s="233">
        <v>3.4550000000000001</v>
      </c>
      <c r="AG523" s="233">
        <f t="shared" si="247"/>
        <v>12.035</v>
      </c>
      <c r="AH523" s="233"/>
      <c r="AI523" s="233"/>
      <c r="AJ523" s="233"/>
      <c r="AK523" s="233">
        <f t="shared" si="248"/>
        <v>0</v>
      </c>
      <c r="AL523" s="233"/>
      <c r="AM523" s="233"/>
      <c r="AN523" s="233"/>
      <c r="AO523" s="233">
        <f t="shared" si="257"/>
        <v>0</v>
      </c>
      <c r="AP523" s="233"/>
      <c r="AQ523" s="233"/>
      <c r="AR523" s="233"/>
      <c r="AS523" s="339">
        <f t="shared" si="258"/>
        <v>0</v>
      </c>
      <c r="AT523" s="233"/>
      <c r="AU523" s="233"/>
      <c r="AV523" s="233"/>
      <c r="AW523" s="260">
        <f t="shared" si="259"/>
        <v>0</v>
      </c>
      <c r="AX523" s="235" t="s">
        <v>3173</v>
      </c>
      <c r="AY523" s="244" t="s">
        <v>3059</v>
      </c>
      <c r="AZ523" s="236" t="s">
        <v>306</v>
      </c>
      <c r="BA523" s="229" t="s">
        <v>3174</v>
      </c>
      <c r="BB523" s="231">
        <v>2</v>
      </c>
      <c r="BC523" s="231">
        <v>2</v>
      </c>
      <c r="BD523" s="237" t="str">
        <f t="shared" si="260"/>
        <v>Algo Ondulado (Pendientes naturales del terreno entre 6 y 14%)</v>
      </c>
      <c r="BE523" s="231">
        <v>8</v>
      </c>
      <c r="BF523" s="237" t="str">
        <f>VLOOKUP(BE523,'Códigos 2'!$A$1:$B$12,2,FALSE)</f>
        <v xml:space="preserve">Material producto del perfilado de pavimentos asfálticos </v>
      </c>
      <c r="BG523" s="238">
        <v>2</v>
      </c>
      <c r="BH523" s="239">
        <v>6.5</v>
      </c>
      <c r="BI523" s="231">
        <v>0</v>
      </c>
      <c r="BJ523" s="231" t="str">
        <f t="shared" si="261"/>
        <v>No existe</v>
      </c>
      <c r="BK523" s="240">
        <v>0</v>
      </c>
      <c r="BL523" s="231">
        <v>30</v>
      </c>
      <c r="BM523" s="231">
        <v>361</v>
      </c>
      <c r="BN523" s="231">
        <v>4</v>
      </c>
      <c r="BO523" s="237" t="str">
        <f t="shared" si="262"/>
        <v>Alineamiento con algunas curvas que exigen una reducción significativa en la velocidad promedio de circulación.</v>
      </c>
      <c r="BP523" s="231">
        <v>3</v>
      </c>
      <c r="BQ523" s="237" t="str">
        <f t="shared" si="263"/>
        <v>Pendientes generalmente entre 3 y 6%, pero con una rasante ondulada y, consecuentemente, con tramos cortos de subida fuerte.</v>
      </c>
      <c r="BR523" s="231">
        <v>1</v>
      </c>
      <c r="BS523" s="231">
        <v>0</v>
      </c>
      <c r="BT523" s="237" t="b">
        <f t="shared" si="270"/>
        <v>0</v>
      </c>
      <c r="BU523" s="231">
        <v>1</v>
      </c>
      <c r="BV523" s="237" t="str">
        <f t="shared" si="264"/>
        <v>No existen señales o son tan inadecuadas, que no proveen información útil al conductor.</v>
      </c>
      <c r="BW523" s="231">
        <v>4</v>
      </c>
      <c r="BX523" s="237" t="str">
        <f t="shared" si="265"/>
        <v>La mayoría de las alcantarillas y cunetas aparentemente funcionan bien, pero existen indicaciones en algunos sitios de que el agua se estanca.</v>
      </c>
      <c r="BY523" s="231">
        <v>3</v>
      </c>
      <c r="BZ523" s="237" t="str">
        <f t="shared" si="266"/>
        <v>Superficie con frecuentes baches o irregularidades .</v>
      </c>
      <c r="CA523" s="231">
        <v>5</v>
      </c>
      <c r="CB523" s="237" t="str">
        <f t="shared" si="267"/>
        <v>No existen evidencias de fallas en la estructura del pavimento, con la posible excepción de algunas en la superficie de ruedo.</v>
      </c>
      <c r="CC523" s="231">
        <f t="shared" si="268"/>
        <v>1.5857917750000001</v>
      </c>
      <c r="CD523" s="229"/>
      <c r="CE523" s="229"/>
      <c r="CF523" s="270" t="s">
        <v>3175</v>
      </c>
    </row>
    <row r="524" spans="1:84" ht="69.95" customHeight="1" thickBot="1" x14ac:dyDescent="0.2">
      <c r="A524" s="217"/>
      <c r="B524" s="269">
        <v>21390</v>
      </c>
      <c r="C524" s="231">
        <v>4</v>
      </c>
      <c r="D524" s="231">
        <v>2</v>
      </c>
      <c r="E524" s="232" t="s">
        <v>126</v>
      </c>
      <c r="F524" s="231"/>
      <c r="G524" s="231">
        <v>750</v>
      </c>
      <c r="H524" s="230" t="b">
        <f>IF(G524&lt;100,"Primaria",IF(AND(RVN_0524!G1076&gt;39,RVN_0524!G1076&lt;300),"Secundaria",IF(AND(RVN_0524!G1076&gt;299),"Terciaria")))</f>
        <v>0</v>
      </c>
      <c r="I524" s="230">
        <v>4</v>
      </c>
      <c r="J524" s="229" t="str">
        <f t="shared" si="250"/>
        <v>Red Básica de Accesso</v>
      </c>
      <c r="K524" s="260">
        <f t="shared" si="251"/>
        <v>8.4499999999999993</v>
      </c>
      <c r="L524" s="234">
        <f>K524</f>
        <v>8.4499999999999993</v>
      </c>
      <c r="M524" s="233"/>
      <c r="N524" s="233"/>
      <c r="O524" s="233"/>
      <c r="P524" s="260">
        <f t="shared" si="252"/>
        <v>0</v>
      </c>
      <c r="Q524" s="233"/>
      <c r="R524" s="233"/>
      <c r="S524" s="233"/>
      <c r="T524" s="260">
        <f t="shared" si="253"/>
        <v>0</v>
      </c>
      <c r="U524" s="233"/>
      <c r="V524" s="233"/>
      <c r="W524" s="233"/>
      <c r="X524" s="233">
        <f t="shared" si="254"/>
        <v>0</v>
      </c>
      <c r="Y524" s="233"/>
      <c r="Z524" s="233"/>
      <c r="AA524" s="233"/>
      <c r="AB524" s="233">
        <f t="shared" si="255"/>
        <v>0</v>
      </c>
      <c r="AC524" s="233">
        <f t="shared" si="256"/>
        <v>0</v>
      </c>
      <c r="AD524" s="233">
        <v>8.4499999999999993</v>
      </c>
      <c r="AE524" s="233"/>
      <c r="AF524" s="233"/>
      <c r="AG524" s="233">
        <f t="shared" si="247"/>
        <v>8.4499999999999993</v>
      </c>
      <c r="AH524" s="233"/>
      <c r="AI524" s="233"/>
      <c r="AJ524" s="233"/>
      <c r="AK524" s="233">
        <f t="shared" si="248"/>
        <v>0</v>
      </c>
      <c r="AL524" s="233"/>
      <c r="AM524" s="233"/>
      <c r="AN524" s="233"/>
      <c r="AO524" s="233">
        <f t="shared" si="257"/>
        <v>0</v>
      </c>
      <c r="AP524" s="233"/>
      <c r="AQ524" s="233"/>
      <c r="AR524" s="233"/>
      <c r="AS524" s="339">
        <f t="shared" si="258"/>
        <v>0</v>
      </c>
      <c r="AT524" s="233"/>
      <c r="AU524" s="233"/>
      <c r="AV524" s="233"/>
      <c r="AW524" s="260">
        <f t="shared" si="259"/>
        <v>0</v>
      </c>
      <c r="AX524" s="235" t="s">
        <v>3176</v>
      </c>
      <c r="AY524" s="236" t="s">
        <v>1945</v>
      </c>
      <c r="AZ524" s="236" t="s">
        <v>306</v>
      </c>
      <c r="BA524" s="229" t="s">
        <v>3177</v>
      </c>
      <c r="BB524" s="231">
        <v>2</v>
      </c>
      <c r="BC524" s="231">
        <v>2</v>
      </c>
      <c r="BD524" s="237" t="str">
        <f t="shared" si="260"/>
        <v>Algo Ondulado (Pendientes naturales del terreno entre 6 y 14%)</v>
      </c>
      <c r="BE524" s="231">
        <v>4</v>
      </c>
      <c r="BF524" s="237" t="str">
        <f>VLOOKUP(BE524,'Códigos 2'!$A$1:$B$12,2,FALSE)</f>
        <v>Lastre o grava</v>
      </c>
      <c r="BG524" s="238">
        <v>1</v>
      </c>
      <c r="BH524" s="239">
        <v>4.5999999999999996</v>
      </c>
      <c r="BI524" s="231">
        <v>0</v>
      </c>
      <c r="BJ524" s="231" t="str">
        <f t="shared" si="261"/>
        <v>No existe</v>
      </c>
      <c r="BK524" s="240">
        <v>0</v>
      </c>
      <c r="BL524" s="231">
        <v>40</v>
      </c>
      <c r="BM524" s="231">
        <v>43</v>
      </c>
      <c r="BN524" s="231">
        <v>4</v>
      </c>
      <c r="BO524" s="237" t="str">
        <f t="shared" si="262"/>
        <v>Alineamiento con algunas curvas que exigen una reducción significativa en la velocidad promedio de circulación.</v>
      </c>
      <c r="BP524" s="231">
        <v>3</v>
      </c>
      <c r="BQ524" s="237" t="str">
        <f t="shared" si="263"/>
        <v>Pendientes generalmente entre 3 y 6%, pero con una rasante ondulada y, consecuentemente, con tramos cortos de subida fuerte.</v>
      </c>
      <c r="BR524" s="231">
        <v>1</v>
      </c>
      <c r="BS524" s="231">
        <v>0</v>
      </c>
      <c r="BT524" s="237" t="b">
        <f t="shared" si="270"/>
        <v>0</v>
      </c>
      <c r="BU524" s="231">
        <v>1</v>
      </c>
      <c r="BV524" s="237" t="str">
        <f t="shared" si="264"/>
        <v>No existen señales o son tan inadecuadas, que no proveen información útil al conductor.</v>
      </c>
      <c r="BW524" s="231">
        <v>3</v>
      </c>
      <c r="BX524" s="237" t="str">
        <f t="shared" si="265"/>
        <v>Parece que algunas alcantarillas o cunetas no tienen capacidad hidráulica suficiente, por la erosión o socavación aparente.</v>
      </c>
      <c r="BY524" s="231">
        <v>4</v>
      </c>
      <c r="BZ524" s="237" t="str">
        <f t="shared" si="266"/>
        <v>Superficie generalmente lisa, pero con unas pequeñas corrugaciones u otras irregularidades aisladas, o con baches pequeños superficiales.</v>
      </c>
      <c r="CA524" s="231">
        <v>4</v>
      </c>
      <c r="CB524" s="237" t="str">
        <f t="shared" si="267"/>
        <v>Existen huellas o corrugaciones que se derivan por debajo de la superficie de ruedo, pero que son aisladas y de poca extensión.</v>
      </c>
      <c r="CC524" s="231">
        <f t="shared" si="268"/>
        <v>0.13262275000000001</v>
      </c>
      <c r="CD524" s="229"/>
      <c r="CE524" s="229"/>
      <c r="CF524" s="270" t="s">
        <v>3178</v>
      </c>
    </row>
    <row r="525" spans="1:84" ht="69.95" customHeight="1" thickBot="1" x14ac:dyDescent="0.2">
      <c r="A525" s="217">
        <v>8</v>
      </c>
      <c r="B525" s="269">
        <v>21401</v>
      </c>
      <c r="C525" s="231">
        <v>4</v>
      </c>
      <c r="D525" s="231">
        <v>2</v>
      </c>
      <c r="E525" s="232" t="s">
        <v>126</v>
      </c>
      <c r="F525" s="231">
        <v>6</v>
      </c>
      <c r="G525" s="231">
        <v>745</v>
      </c>
      <c r="H525" s="230" t="str">
        <f>IF(G525&lt;100,"Primaria",IF(AND(RVN_0524!G1061&gt;39,RVN_0524!G1061&lt;300),"Secundaria",IF(AND(RVN_0524!G1061&gt;299),"Terciaria")))</f>
        <v>Terciaria</v>
      </c>
      <c r="I525" s="230">
        <v>4</v>
      </c>
      <c r="J525" s="229" t="str">
        <f t="shared" si="250"/>
        <v>Red Básica de Accesso</v>
      </c>
      <c r="K525" s="260">
        <f t="shared" si="251"/>
        <v>6.7650000000000006</v>
      </c>
      <c r="L525" s="234">
        <f>L524+K525</f>
        <v>15.215</v>
      </c>
      <c r="M525" s="233"/>
      <c r="N525" s="233"/>
      <c r="O525" s="233"/>
      <c r="P525" s="260">
        <f t="shared" si="252"/>
        <v>0</v>
      </c>
      <c r="Q525" s="233"/>
      <c r="R525" s="233"/>
      <c r="S525" s="233"/>
      <c r="T525" s="260">
        <f t="shared" si="253"/>
        <v>0</v>
      </c>
      <c r="U525" s="233"/>
      <c r="V525" s="233"/>
      <c r="W525" s="233"/>
      <c r="X525" s="233">
        <f t="shared" si="254"/>
        <v>0</v>
      </c>
      <c r="Y525" s="233"/>
      <c r="Z525" s="233"/>
      <c r="AA525" s="233"/>
      <c r="AB525" s="233">
        <f t="shared" si="255"/>
        <v>0</v>
      </c>
      <c r="AC525" s="233">
        <f t="shared" si="256"/>
        <v>0</v>
      </c>
      <c r="AD525" s="233"/>
      <c r="AE525" s="233">
        <v>2.2000000000000002</v>
      </c>
      <c r="AF525" s="233">
        <v>4.5650000000000004</v>
      </c>
      <c r="AG525" s="233">
        <f t="shared" ref="AG525:AG539" si="271">SUM(AD525:AF525)</f>
        <v>6.7650000000000006</v>
      </c>
      <c r="AH525" s="233"/>
      <c r="AI525" s="233"/>
      <c r="AJ525" s="233"/>
      <c r="AK525" s="233">
        <f t="shared" ref="AK525:AK539" si="272">SUM(AH525:AJ525)</f>
        <v>0</v>
      </c>
      <c r="AL525" s="233"/>
      <c r="AM525" s="233"/>
      <c r="AN525" s="233"/>
      <c r="AO525" s="233">
        <f t="shared" si="257"/>
        <v>0</v>
      </c>
      <c r="AP525" s="233"/>
      <c r="AQ525" s="233"/>
      <c r="AR525" s="233"/>
      <c r="AS525" s="339">
        <f t="shared" si="258"/>
        <v>0</v>
      </c>
      <c r="AT525" s="233"/>
      <c r="AU525" s="233"/>
      <c r="AV525" s="233"/>
      <c r="AW525" s="260">
        <f t="shared" si="259"/>
        <v>0</v>
      </c>
      <c r="AX525" s="235" t="s">
        <v>3149</v>
      </c>
      <c r="AY525" s="244" t="s">
        <v>264</v>
      </c>
      <c r="AZ525" s="236" t="s">
        <v>586</v>
      </c>
      <c r="BA525" s="229" t="s">
        <v>3150</v>
      </c>
      <c r="BB525" s="231">
        <v>1</v>
      </c>
      <c r="BC525" s="231">
        <v>1</v>
      </c>
      <c r="BD525" s="237" t="str">
        <f t="shared" si="260"/>
        <v>Llano (Pendientes naturales del terreno entre 0 y 5%)</v>
      </c>
      <c r="BE525" s="231">
        <v>4</v>
      </c>
      <c r="BF525" s="237" t="str">
        <f>VLOOKUP(BE525,'Códigos 2'!$A$1:$B$12,2,FALSE)</f>
        <v>Lastre o grava</v>
      </c>
      <c r="BG525" s="238">
        <v>2</v>
      </c>
      <c r="BH525" s="239">
        <v>5.9</v>
      </c>
      <c r="BI525" s="231">
        <v>0</v>
      </c>
      <c r="BJ525" s="231" t="str">
        <f t="shared" si="261"/>
        <v>No existe</v>
      </c>
      <c r="BK525" s="240">
        <v>0</v>
      </c>
      <c r="BL525" s="231">
        <v>20</v>
      </c>
      <c r="BM525" s="231">
        <v>185</v>
      </c>
      <c r="BN525" s="231">
        <v>3</v>
      </c>
      <c r="BO525" s="237" t="str">
        <f t="shared" si="262"/>
        <v>Alineamiento algo sinuoso, pero con curvas cerradas que son aparentes y consistentes con las gradientes y las demás características del camino y del terreno que se atraviesa.</v>
      </c>
      <c r="BP525" s="231">
        <v>4</v>
      </c>
      <c r="BQ525" s="237" t="str">
        <f t="shared" si="263"/>
        <v>Pendientes generalmente menores del 3% pero con algunas cuestas de corta longitud de hasta el 5%.</v>
      </c>
      <c r="BR525" s="231">
        <v>1</v>
      </c>
      <c r="BS525" s="231">
        <v>0</v>
      </c>
      <c r="BT525" s="237" t="b">
        <f t="shared" si="270"/>
        <v>0</v>
      </c>
      <c r="BU525" s="231">
        <v>1</v>
      </c>
      <c r="BV525" s="237" t="str">
        <f t="shared" si="264"/>
        <v>No existen señales o son tan inadecuadas, que no proveen información útil al conductor.</v>
      </c>
      <c r="BW525" s="231">
        <v>2</v>
      </c>
      <c r="BX525" s="237" t="str">
        <f t="shared" si="265"/>
        <v>Parece que la mayoría de las alcantarillas y cunetas son inadecuadas; o hay vados en varios sitios en vez de estructuras de drenaje.</v>
      </c>
      <c r="BY525" s="231">
        <v>2</v>
      </c>
      <c r="BZ525" s="237" t="str">
        <f t="shared" si="266"/>
        <v>Superficie muy irregular o con baches extensos y frecuentes (o material suelto, en caso de superficies no pavimentadas).</v>
      </c>
      <c r="CA525" s="231">
        <v>4</v>
      </c>
      <c r="CB525" s="237" t="str">
        <f t="shared" si="267"/>
        <v>Existen huellas o corrugaciones que se derivan por debajo de la superficie de ruedo, pero que son aisladas y de poca extensión.</v>
      </c>
      <c r="CC525" s="231">
        <f t="shared" si="268"/>
        <v>0.45680662500000008</v>
      </c>
      <c r="CD525" s="229"/>
      <c r="CE525" s="229"/>
      <c r="CF525" s="270" t="s">
        <v>3151</v>
      </c>
    </row>
    <row r="526" spans="1:84" ht="69.95" customHeight="1" thickBot="1" x14ac:dyDescent="0.2">
      <c r="A526" s="217">
        <v>9</v>
      </c>
      <c r="B526" s="269">
        <v>21402</v>
      </c>
      <c r="C526" s="231">
        <v>4</v>
      </c>
      <c r="D526" s="231">
        <v>2</v>
      </c>
      <c r="E526" s="232" t="s">
        <v>126</v>
      </c>
      <c r="F526" s="231">
        <v>6</v>
      </c>
      <c r="G526" s="231">
        <v>745</v>
      </c>
      <c r="H526" s="230" t="str">
        <f>IF(G526&lt;100,"Primaria",IF(AND(RVN_0524!G1062&gt;39,RVN_0524!G1062&lt;300),"Secundaria",IF(AND(RVN_0524!G1062&gt;299),"Terciaria")))</f>
        <v>Terciaria</v>
      </c>
      <c r="I526" s="230">
        <v>4</v>
      </c>
      <c r="J526" s="229" t="str">
        <f t="shared" si="250"/>
        <v>Red Básica de Accesso</v>
      </c>
      <c r="K526" s="260">
        <f t="shared" si="251"/>
        <v>5.61</v>
      </c>
      <c r="L526" s="234">
        <f>L525+K526</f>
        <v>20.824999999999999</v>
      </c>
      <c r="M526" s="233"/>
      <c r="N526" s="233"/>
      <c r="O526" s="233"/>
      <c r="P526" s="260">
        <f t="shared" si="252"/>
        <v>0</v>
      </c>
      <c r="Q526" s="233"/>
      <c r="R526" s="233"/>
      <c r="S526" s="233"/>
      <c r="T526" s="260">
        <f t="shared" si="253"/>
        <v>0</v>
      </c>
      <c r="U526" s="233"/>
      <c r="V526" s="233"/>
      <c r="W526" s="233"/>
      <c r="X526" s="233">
        <f t="shared" si="254"/>
        <v>0</v>
      </c>
      <c r="Y526" s="233"/>
      <c r="Z526" s="233"/>
      <c r="AA526" s="233"/>
      <c r="AB526" s="233">
        <f t="shared" si="255"/>
        <v>0</v>
      </c>
      <c r="AC526" s="233">
        <f t="shared" si="256"/>
        <v>0</v>
      </c>
      <c r="AD526" s="233"/>
      <c r="AE526" s="233"/>
      <c r="AF526" s="233">
        <v>5.61</v>
      </c>
      <c r="AG526" s="233">
        <f t="shared" si="271"/>
        <v>5.61</v>
      </c>
      <c r="AH526" s="233"/>
      <c r="AI526" s="233"/>
      <c r="AJ526" s="233"/>
      <c r="AK526" s="233">
        <f t="shared" si="272"/>
        <v>0</v>
      </c>
      <c r="AL526" s="233"/>
      <c r="AM526" s="233"/>
      <c r="AN526" s="233"/>
      <c r="AO526" s="233">
        <f t="shared" si="257"/>
        <v>0</v>
      </c>
      <c r="AP526" s="233"/>
      <c r="AQ526" s="233"/>
      <c r="AR526" s="233"/>
      <c r="AS526" s="339">
        <f t="shared" si="258"/>
        <v>0</v>
      </c>
      <c r="AT526" s="233"/>
      <c r="AU526" s="233"/>
      <c r="AV526" s="233"/>
      <c r="AW526" s="260">
        <f t="shared" si="259"/>
        <v>0</v>
      </c>
      <c r="AX526" s="235" t="s">
        <v>3152</v>
      </c>
      <c r="AY526" s="244" t="s">
        <v>264</v>
      </c>
      <c r="AZ526" s="236" t="s">
        <v>586</v>
      </c>
      <c r="BA526" s="229" t="s">
        <v>3153</v>
      </c>
      <c r="BB526" s="231">
        <v>0</v>
      </c>
      <c r="BC526" s="231">
        <v>1</v>
      </c>
      <c r="BD526" s="237" t="str">
        <f t="shared" si="260"/>
        <v>Llano (Pendientes naturales del terreno entre 0 y 5%)</v>
      </c>
      <c r="BE526" s="231">
        <v>1</v>
      </c>
      <c r="BF526" s="237" t="str">
        <f>VLOOKUP(BE526,'Códigos 2'!$A$1:$B$12,2,FALSE)</f>
        <v xml:space="preserve"> Carpeta Asfáltica (CA)</v>
      </c>
      <c r="BG526" s="238">
        <v>2</v>
      </c>
      <c r="BH526" s="239">
        <v>6.3</v>
      </c>
      <c r="BI526" s="231">
        <v>0</v>
      </c>
      <c r="BJ526" s="231" t="str">
        <f t="shared" si="261"/>
        <v>No existe</v>
      </c>
      <c r="BK526" s="240">
        <v>0</v>
      </c>
      <c r="BL526" s="231">
        <v>20</v>
      </c>
      <c r="BM526" s="231">
        <v>22</v>
      </c>
      <c r="BN526" s="231">
        <v>4</v>
      </c>
      <c r="BO526" s="237" t="str">
        <f t="shared" si="262"/>
        <v>Alineamiento con algunas curvas que exigen una reducción significativa en la velocidad promedio de circulación.</v>
      </c>
      <c r="BP526" s="231">
        <v>5</v>
      </c>
      <c r="BQ526" s="237" t="str">
        <f t="shared" si="263"/>
        <v>Pendientes menores del 3% en todo el tramo.</v>
      </c>
      <c r="BR526" s="231">
        <v>1</v>
      </c>
      <c r="BS526" s="231">
        <v>0</v>
      </c>
      <c r="BT526" s="237" t="b">
        <f t="shared" si="270"/>
        <v>0</v>
      </c>
      <c r="BU526" s="231">
        <v>1</v>
      </c>
      <c r="BV526" s="237" t="str">
        <f t="shared" si="264"/>
        <v>No existen señales o son tan inadecuadas, que no proveen información útil al conductor.</v>
      </c>
      <c r="BW526" s="231">
        <v>2</v>
      </c>
      <c r="BX526" s="237" t="str">
        <f t="shared" si="265"/>
        <v>Parece que la mayoría de las alcantarillas y cunetas son inadecuadas; o hay vados en varios sitios en vez de estructuras de drenaje.</v>
      </c>
      <c r="BY526" s="231">
        <v>2</v>
      </c>
      <c r="BZ526" s="237" t="str">
        <f t="shared" si="266"/>
        <v>Superficie muy irregular o con baches extensos y frecuentes (o material suelto, en caso de superficies no pavimentadas).</v>
      </c>
      <c r="CA526" s="231">
        <v>4</v>
      </c>
      <c r="CB526" s="237" t="str">
        <f t="shared" si="267"/>
        <v>Existen huellas o corrugaciones que se derivan por debajo de la superficie de ruedo, pero que son aisladas y de poca extensión.</v>
      </c>
      <c r="CC526" s="231">
        <f t="shared" si="268"/>
        <v>4.5048299999999999E-2</v>
      </c>
      <c r="CD526" s="229"/>
      <c r="CE526" s="229"/>
      <c r="CF526" s="270" t="s">
        <v>3154</v>
      </c>
    </row>
    <row r="527" spans="1:84" ht="69.95" customHeight="1" thickBot="1" x14ac:dyDescent="0.2">
      <c r="A527" s="217">
        <v>3</v>
      </c>
      <c r="B527" s="269">
        <v>21410</v>
      </c>
      <c r="C527" s="231">
        <v>3</v>
      </c>
      <c r="D527" s="231">
        <v>2</v>
      </c>
      <c r="E527" s="232">
        <v>3</v>
      </c>
      <c r="F527" s="231">
        <v>6</v>
      </c>
      <c r="G527" s="231">
        <v>745</v>
      </c>
      <c r="H527" s="230" t="b">
        <f>IF(G527&lt;100,"Primaria",IF(AND(G520&gt;39,G520&lt;300),"Secundaria",IF(AND(G520&gt;299),"Terciaria")))</f>
        <v>0</v>
      </c>
      <c r="I527" s="230">
        <v>4</v>
      </c>
      <c r="J527" s="229" t="str">
        <f t="shared" si="250"/>
        <v>Red Básica de Accesso</v>
      </c>
      <c r="K527" s="260">
        <f t="shared" si="251"/>
        <v>4.4749999999999996</v>
      </c>
      <c r="L527" s="234">
        <f>L526+K527</f>
        <v>25.299999999999997</v>
      </c>
      <c r="M527" s="233"/>
      <c r="N527" s="233"/>
      <c r="O527" s="233"/>
      <c r="P527" s="260">
        <f t="shared" si="252"/>
        <v>0</v>
      </c>
      <c r="Q527" s="233"/>
      <c r="R527" s="233"/>
      <c r="S527" s="233"/>
      <c r="T527" s="260">
        <f t="shared" si="253"/>
        <v>0</v>
      </c>
      <c r="U527" s="233"/>
      <c r="V527" s="233">
        <v>0.13</v>
      </c>
      <c r="W527" s="233"/>
      <c r="X527" s="233">
        <f t="shared" si="254"/>
        <v>0.13</v>
      </c>
      <c r="Y527" s="233"/>
      <c r="Z527" s="233"/>
      <c r="AA527" s="233"/>
      <c r="AB527" s="233">
        <f t="shared" si="255"/>
        <v>0</v>
      </c>
      <c r="AC527" s="233">
        <f t="shared" si="256"/>
        <v>0.13</v>
      </c>
      <c r="AD527" s="233"/>
      <c r="AE527" s="233"/>
      <c r="AF527" s="233">
        <v>4.3449999999999998</v>
      </c>
      <c r="AG527" s="233">
        <f t="shared" si="271"/>
        <v>4.3449999999999998</v>
      </c>
      <c r="AH527" s="233"/>
      <c r="AI527" s="233"/>
      <c r="AJ527" s="233"/>
      <c r="AK527" s="233">
        <f t="shared" si="272"/>
        <v>0</v>
      </c>
      <c r="AL527" s="233"/>
      <c r="AM527" s="233"/>
      <c r="AN527" s="233"/>
      <c r="AO527" s="233">
        <f t="shared" si="257"/>
        <v>0</v>
      </c>
      <c r="AP527" s="233"/>
      <c r="AQ527" s="233"/>
      <c r="AR527" s="233"/>
      <c r="AS527" s="339">
        <f t="shared" si="258"/>
        <v>0</v>
      </c>
      <c r="AT527" s="233"/>
      <c r="AU527" s="233"/>
      <c r="AV527" s="233"/>
      <c r="AW527" s="260">
        <f t="shared" si="259"/>
        <v>0</v>
      </c>
      <c r="AX527" s="235" t="s">
        <v>3133</v>
      </c>
      <c r="AY527" s="244" t="s">
        <v>264</v>
      </c>
      <c r="AZ527" s="236" t="s">
        <v>586</v>
      </c>
      <c r="BA527" s="229" t="s">
        <v>3134</v>
      </c>
      <c r="BB527" s="231">
        <v>0</v>
      </c>
      <c r="BC527" s="231">
        <v>1</v>
      </c>
      <c r="BD527" s="237" t="str">
        <f t="shared" si="260"/>
        <v>Llano (Pendientes naturales del terreno entre 0 y 5%)</v>
      </c>
      <c r="BE527" s="231">
        <v>4</v>
      </c>
      <c r="BF527" s="237" t="str">
        <f>VLOOKUP(BE527,'Códigos 2'!$A$1:$B$12,2,FALSE)</f>
        <v>Lastre o grava</v>
      </c>
      <c r="BG527" s="238">
        <v>2</v>
      </c>
      <c r="BH527" s="239">
        <v>6.8</v>
      </c>
      <c r="BI527" s="231">
        <v>0</v>
      </c>
      <c r="BJ527" s="231" t="str">
        <f t="shared" si="261"/>
        <v>No existe</v>
      </c>
      <c r="BK527" s="240">
        <v>0</v>
      </c>
      <c r="BL527" s="231">
        <v>20</v>
      </c>
      <c r="BM527" s="231">
        <v>121</v>
      </c>
      <c r="BN527" s="231">
        <v>4</v>
      </c>
      <c r="BO527" s="237" t="str">
        <f t="shared" si="262"/>
        <v>Alineamiento con algunas curvas que exigen una reducción significativa en la velocidad promedio de circulación.</v>
      </c>
      <c r="BP527" s="231">
        <v>4</v>
      </c>
      <c r="BQ527" s="237" t="str">
        <f t="shared" si="263"/>
        <v>Pendientes generalmente menores del 3% pero con algunas cuestas de corta longitud de hasta el 5%.</v>
      </c>
      <c r="BR527" s="231">
        <v>2</v>
      </c>
      <c r="BS527" s="231">
        <v>0</v>
      </c>
      <c r="BT527" s="237" t="b">
        <f t="shared" si="270"/>
        <v>0</v>
      </c>
      <c r="BU527" s="231">
        <v>1</v>
      </c>
      <c r="BV527" s="237" t="str">
        <f t="shared" si="264"/>
        <v>No existen señales o son tan inadecuadas, que no proveen información útil al conductor.</v>
      </c>
      <c r="BW527" s="231">
        <v>3</v>
      </c>
      <c r="BX527" s="237" t="str">
        <f t="shared" si="265"/>
        <v>Parece que algunas alcantarillas o cunetas no tienen capacidad hidráulica suficiente, por la erosión o socavación aparente.</v>
      </c>
      <c r="BY527" s="231">
        <v>2</v>
      </c>
      <c r="BZ527" s="237" t="str">
        <f t="shared" si="266"/>
        <v>Superficie muy irregular o con baches extensos y frecuentes (o material suelto, en caso de superficies no pavimentadas).</v>
      </c>
      <c r="CA527" s="231">
        <v>4</v>
      </c>
      <c r="CB527" s="237" t="str">
        <f t="shared" si="267"/>
        <v>Existen huellas o corrugaciones que se derivan por debajo de la superficie de ruedo, pero que son aisladas y de poca extensión.</v>
      </c>
      <c r="CC527" s="231">
        <f t="shared" si="268"/>
        <v>0.19763837499999998</v>
      </c>
      <c r="CD527" s="229"/>
      <c r="CE527" s="229"/>
      <c r="CF527" s="270" t="s">
        <v>3135</v>
      </c>
    </row>
    <row r="528" spans="1:84" ht="69.95" customHeight="1" thickBot="1" x14ac:dyDescent="0.2">
      <c r="A528" s="217"/>
      <c r="B528" s="269">
        <v>21420</v>
      </c>
      <c r="C528" s="231">
        <v>3</v>
      </c>
      <c r="D528" s="231">
        <v>2</v>
      </c>
      <c r="E528" s="232">
        <v>1</v>
      </c>
      <c r="F528" s="231">
        <v>0</v>
      </c>
      <c r="G528" s="231">
        <v>712</v>
      </c>
      <c r="H528" s="230" t="s">
        <v>2476</v>
      </c>
      <c r="I528" s="230">
        <v>3</v>
      </c>
      <c r="J528" s="229" t="str">
        <f t="shared" si="250"/>
        <v>Conectores de Integración Territorial</v>
      </c>
      <c r="K528" s="260">
        <f t="shared" si="251"/>
        <v>9</v>
      </c>
      <c r="L528" s="234">
        <f>K528</f>
        <v>9</v>
      </c>
      <c r="M528" s="233"/>
      <c r="N528" s="233"/>
      <c r="O528" s="233"/>
      <c r="P528" s="260">
        <f t="shared" si="252"/>
        <v>0</v>
      </c>
      <c r="Q528" s="233">
        <v>9</v>
      </c>
      <c r="R528" s="233"/>
      <c r="S528" s="233"/>
      <c r="T528" s="260">
        <f t="shared" si="253"/>
        <v>9</v>
      </c>
      <c r="U528" s="233"/>
      <c r="V528" s="233"/>
      <c r="W528" s="233"/>
      <c r="X528" s="233">
        <f t="shared" si="254"/>
        <v>0</v>
      </c>
      <c r="Y528" s="233"/>
      <c r="Z528" s="233"/>
      <c r="AA528" s="233"/>
      <c r="AB528" s="233">
        <f t="shared" si="255"/>
        <v>0</v>
      </c>
      <c r="AC528" s="233">
        <f t="shared" si="256"/>
        <v>9</v>
      </c>
      <c r="AD528" s="233"/>
      <c r="AE528" s="233"/>
      <c r="AF528" s="233"/>
      <c r="AG528" s="233">
        <f t="shared" si="271"/>
        <v>0</v>
      </c>
      <c r="AH528" s="233"/>
      <c r="AI528" s="233"/>
      <c r="AJ528" s="233"/>
      <c r="AK528" s="233">
        <f t="shared" si="272"/>
        <v>0</v>
      </c>
      <c r="AL528" s="233"/>
      <c r="AM528" s="233"/>
      <c r="AN528" s="233"/>
      <c r="AO528" s="233">
        <f t="shared" si="257"/>
        <v>0</v>
      </c>
      <c r="AP528" s="233"/>
      <c r="AQ528" s="233"/>
      <c r="AR528" s="233"/>
      <c r="AS528" s="339">
        <f t="shared" si="258"/>
        <v>0</v>
      </c>
      <c r="AT528" s="233"/>
      <c r="AU528" s="233"/>
      <c r="AV528" s="233"/>
      <c r="AW528" s="260">
        <f t="shared" si="259"/>
        <v>0</v>
      </c>
      <c r="AX528" s="235" t="s">
        <v>2967</v>
      </c>
      <c r="AY528" s="244" t="s">
        <v>70</v>
      </c>
      <c r="AZ528" s="236" t="s">
        <v>306</v>
      </c>
      <c r="BA528" s="229" t="s">
        <v>2968</v>
      </c>
      <c r="BB528" s="231">
        <v>1</v>
      </c>
      <c r="BC528" s="231">
        <v>3</v>
      </c>
      <c r="BD528" s="237" t="str">
        <f t="shared" si="260"/>
        <v>Muy Ondulado (Pendientes naturales del terreno entre 15 y 25%)</v>
      </c>
      <c r="BE528" s="231">
        <v>1</v>
      </c>
      <c r="BF528" s="237" t="str">
        <f>VLOOKUP(BE528,'Códigos 2'!$A$1:$B$12,2,FALSE)</f>
        <v xml:space="preserve"> Carpeta Asfáltica (CA)</v>
      </c>
      <c r="BG528" s="238">
        <v>2</v>
      </c>
      <c r="BH528" s="239">
        <v>6</v>
      </c>
      <c r="BI528" s="231">
        <v>0</v>
      </c>
      <c r="BJ528" s="231" t="str">
        <f t="shared" si="261"/>
        <v>No existe</v>
      </c>
      <c r="BK528" s="240">
        <v>0</v>
      </c>
      <c r="BL528" s="231">
        <v>45</v>
      </c>
      <c r="BM528" s="231">
        <v>1938</v>
      </c>
      <c r="BN528" s="231">
        <v>3</v>
      </c>
      <c r="BO528" s="237" t="str">
        <f t="shared" si="262"/>
        <v>Alineamiento algo sinuoso, pero con curvas cerradas que son aparentes y consistentes con las gradientes y las demás características del camino y del terreno que se atraviesa.</v>
      </c>
      <c r="BP528" s="231">
        <v>1</v>
      </c>
      <c r="BQ528" s="237" t="str">
        <f t="shared" si="263"/>
        <v xml:space="preserve">Pendientes sostenidas en exceso del 7% en casi todo el tramo. </v>
      </c>
      <c r="BR528" s="231">
        <v>1</v>
      </c>
      <c r="BS528" s="231">
        <v>0</v>
      </c>
      <c r="BT528" s="237" t="b">
        <f t="shared" si="270"/>
        <v>0</v>
      </c>
      <c r="BU528" s="231">
        <v>3</v>
      </c>
      <c r="BV528" s="237" t="str">
        <f t="shared" si="264"/>
        <v>El señalamiento es regular en cuanto a cantidad y ubicación, siendo notable la falta de algunas señales de precaución y de guía.</v>
      </c>
      <c r="BW528" s="231">
        <v>4</v>
      </c>
      <c r="BX528" s="237" t="str">
        <f t="shared" si="265"/>
        <v>La mayoría de las alcantarillas y cunetas aparentemente funcionan bien, pero existen indicaciones en algunos sitios de que el agua se estanca.</v>
      </c>
      <c r="BY528" s="231">
        <v>5</v>
      </c>
      <c r="BZ528" s="237" t="str">
        <f t="shared" si="266"/>
        <v>Superficie lisa, sin baches ni irregularidades notables.</v>
      </c>
      <c r="CA528" s="231">
        <v>3</v>
      </c>
      <c r="CB528" s="237" t="str">
        <f t="shared" si="267"/>
        <v>Existen deformaciones u otras fallas de consideración sobre una buena parte de la subsección y, aunque no son extensas todavía, parece que siguen extendiéndose.</v>
      </c>
      <c r="CC528" s="231">
        <f t="shared" si="268"/>
        <v>6.3663299999999996</v>
      </c>
      <c r="CD528" s="229"/>
      <c r="CE528" s="229"/>
      <c r="CF528" s="270"/>
    </row>
    <row r="529" spans="1:84" ht="69.95" customHeight="1" thickBot="1" x14ac:dyDescent="0.2">
      <c r="A529" s="217"/>
      <c r="B529" s="269">
        <v>21430</v>
      </c>
      <c r="C529" s="231">
        <v>3</v>
      </c>
      <c r="D529" s="231">
        <v>2</v>
      </c>
      <c r="E529" s="243" t="s">
        <v>551</v>
      </c>
      <c r="F529" s="236" t="s">
        <v>108</v>
      </c>
      <c r="G529" s="231">
        <v>27</v>
      </c>
      <c r="H529" s="230" t="str">
        <f t="shared" ref="H529:H536" si="273">IF(G529&lt;100,"Primaria",IF(AND(G529&gt;39,G529&lt;300),"Secundaria",IF(AND(G529&gt;299),"Terciaria")))</f>
        <v>Primaria</v>
      </c>
      <c r="I529" s="230">
        <v>1</v>
      </c>
      <c r="J529" s="229" t="str">
        <f t="shared" si="250"/>
        <v>Red de Alta Capacidad</v>
      </c>
      <c r="K529" s="260">
        <f t="shared" si="251"/>
        <v>14.005000000000001</v>
      </c>
      <c r="L529" s="234">
        <f>L528+K529</f>
        <v>23.005000000000003</v>
      </c>
      <c r="M529" s="233"/>
      <c r="N529" s="233"/>
      <c r="O529" s="233"/>
      <c r="P529" s="260">
        <f t="shared" si="252"/>
        <v>0</v>
      </c>
      <c r="Q529" s="233">
        <v>14.005000000000001</v>
      </c>
      <c r="R529" s="233"/>
      <c r="S529" s="233"/>
      <c r="T529" s="260">
        <f t="shared" si="253"/>
        <v>14.005000000000001</v>
      </c>
      <c r="U529" s="233"/>
      <c r="V529" s="233"/>
      <c r="W529" s="233"/>
      <c r="X529" s="233">
        <f t="shared" si="254"/>
        <v>0</v>
      </c>
      <c r="Y529" s="233"/>
      <c r="Z529" s="233"/>
      <c r="AA529" s="233"/>
      <c r="AB529" s="233">
        <f t="shared" si="255"/>
        <v>0</v>
      </c>
      <c r="AC529" s="233">
        <f t="shared" si="256"/>
        <v>14.005000000000001</v>
      </c>
      <c r="AD529" s="233"/>
      <c r="AE529" s="233"/>
      <c r="AF529" s="233"/>
      <c r="AG529" s="233">
        <f t="shared" si="271"/>
        <v>0</v>
      </c>
      <c r="AH529" s="233"/>
      <c r="AI529" s="233"/>
      <c r="AJ529" s="233"/>
      <c r="AK529" s="233">
        <f t="shared" si="272"/>
        <v>0</v>
      </c>
      <c r="AL529" s="233"/>
      <c r="AM529" s="233"/>
      <c r="AN529" s="233"/>
      <c r="AO529" s="233">
        <f t="shared" si="257"/>
        <v>0</v>
      </c>
      <c r="AP529" s="233"/>
      <c r="AQ529" s="233"/>
      <c r="AR529" s="233"/>
      <c r="AS529" s="339">
        <f t="shared" si="258"/>
        <v>0</v>
      </c>
      <c r="AT529" s="233"/>
      <c r="AU529" s="233"/>
      <c r="AV529" s="233"/>
      <c r="AW529" s="260">
        <f t="shared" si="259"/>
        <v>0</v>
      </c>
      <c r="AX529" s="235" t="s">
        <v>552</v>
      </c>
      <c r="AY529" s="236" t="s">
        <v>541</v>
      </c>
      <c r="AZ529" s="236" t="s">
        <v>452</v>
      </c>
      <c r="BA529" s="229"/>
      <c r="BB529" s="231">
        <v>0</v>
      </c>
      <c r="BC529" s="231">
        <v>3</v>
      </c>
      <c r="BD529" s="237" t="str">
        <f t="shared" si="260"/>
        <v>Muy Ondulado (Pendientes naturales del terreno entre 15 y 25%)</v>
      </c>
      <c r="BE529" s="231">
        <v>1</v>
      </c>
      <c r="BF529" s="237" t="str">
        <f>VLOOKUP(BE529,'Códigos 2'!$A$1:$B$12,2,FALSE)</f>
        <v xml:space="preserve"> Carpeta Asfáltica (CA)</v>
      </c>
      <c r="BG529" s="238">
        <v>3</v>
      </c>
      <c r="BH529" s="239">
        <v>10.3</v>
      </c>
      <c r="BI529" s="231">
        <v>1</v>
      </c>
      <c r="BJ529" s="231" t="str">
        <f t="shared" si="261"/>
        <v>Pavimentado</v>
      </c>
      <c r="BK529" s="240">
        <v>1.7</v>
      </c>
      <c r="BL529" s="231">
        <v>80</v>
      </c>
      <c r="BM529" s="231"/>
      <c r="BN529" s="231">
        <v>4</v>
      </c>
      <c r="BO529" s="237" t="str">
        <f t="shared" si="262"/>
        <v>Alineamiento con algunas curvas que exigen una reducción significativa en la velocidad promedio de circulación.</v>
      </c>
      <c r="BP529" s="231">
        <v>2</v>
      </c>
      <c r="BQ529" s="237" t="str">
        <f t="shared" si="263"/>
        <v>Pendientes sostenidas entre 5 y 8% sobre una buena parte del tramo, condición que afecta en forma marcada la velocidad de recorrido y, cuando hay bastante tránsito, provoca frecuentes colas de vehículos detrás de los vehículos pesados.</v>
      </c>
      <c r="BR529" s="231">
        <v>2</v>
      </c>
      <c r="BS529" s="231">
        <v>5</v>
      </c>
      <c r="BT529" s="237" t="str">
        <f t="shared" si="270"/>
        <v>Superficie de los espaldones firme y regular, y donde se puede utilizar el ancho como fue construido originalmente.</v>
      </c>
      <c r="BU529" s="231">
        <v>5</v>
      </c>
      <c r="BV529" s="237" t="str">
        <f t="shared" si="264"/>
        <v xml:space="preserve">Las señales son completamente adecuadas en número y ubicación, </v>
      </c>
      <c r="BW529" s="231">
        <v>5</v>
      </c>
      <c r="BX529" s="237" t="str">
        <f t="shared" si="265"/>
        <v>Todas las alcantarillas y cunetas están bastante limpias y funcionan debidamente.</v>
      </c>
      <c r="BY529" s="231">
        <v>5</v>
      </c>
      <c r="BZ529" s="237" t="str">
        <f t="shared" si="266"/>
        <v>Superficie lisa, sin baches ni irregularidades notables.</v>
      </c>
      <c r="CA529" s="231">
        <v>5</v>
      </c>
      <c r="CB529" s="237" t="str">
        <f t="shared" si="267"/>
        <v>No existen evidencias de fallas en la estructura del pavimento, con la posible excepción de algunas en la superficie de ruedo.</v>
      </c>
      <c r="CC529" s="231">
        <f t="shared" si="268"/>
        <v>0</v>
      </c>
      <c r="CD529" s="229"/>
      <c r="CE529" s="229"/>
      <c r="CF529" s="270"/>
    </row>
    <row r="530" spans="1:84" ht="69.95" customHeight="1" thickBot="1" x14ac:dyDescent="0.2">
      <c r="A530" s="217"/>
      <c r="B530" s="269">
        <v>21441</v>
      </c>
      <c r="C530" s="231">
        <v>3</v>
      </c>
      <c r="D530" s="231">
        <v>2</v>
      </c>
      <c r="E530" s="232">
        <v>9</v>
      </c>
      <c r="F530" s="231">
        <v>4</v>
      </c>
      <c r="G530" s="231">
        <v>27</v>
      </c>
      <c r="H530" s="230" t="str">
        <f t="shared" si="273"/>
        <v>Primaria</v>
      </c>
      <c r="I530" s="230">
        <v>1</v>
      </c>
      <c r="J530" s="229" t="str">
        <f t="shared" si="250"/>
        <v>Red de Alta Capacidad</v>
      </c>
      <c r="K530" s="260">
        <f t="shared" si="251"/>
        <v>11.51</v>
      </c>
      <c r="L530" s="234">
        <f>L529+K530</f>
        <v>34.515000000000001</v>
      </c>
      <c r="M530" s="233"/>
      <c r="N530" s="233"/>
      <c r="O530" s="233"/>
      <c r="P530" s="260">
        <f t="shared" si="252"/>
        <v>0</v>
      </c>
      <c r="Q530" s="233">
        <v>11.51</v>
      </c>
      <c r="R530" s="233"/>
      <c r="S530" s="233"/>
      <c r="T530" s="260">
        <f t="shared" si="253"/>
        <v>11.51</v>
      </c>
      <c r="U530" s="233"/>
      <c r="V530" s="233"/>
      <c r="W530" s="233"/>
      <c r="X530" s="233">
        <f t="shared" si="254"/>
        <v>0</v>
      </c>
      <c r="Y530" s="233"/>
      <c r="Z530" s="233"/>
      <c r="AA530" s="233"/>
      <c r="AB530" s="233">
        <f t="shared" si="255"/>
        <v>0</v>
      </c>
      <c r="AC530" s="233">
        <f t="shared" si="256"/>
        <v>11.51</v>
      </c>
      <c r="AD530" s="233"/>
      <c r="AE530" s="233"/>
      <c r="AF530" s="233"/>
      <c r="AG530" s="233">
        <f t="shared" si="271"/>
        <v>0</v>
      </c>
      <c r="AH530" s="233"/>
      <c r="AI530" s="233"/>
      <c r="AJ530" s="233"/>
      <c r="AK530" s="233">
        <f t="shared" si="272"/>
        <v>0</v>
      </c>
      <c r="AL530" s="233"/>
      <c r="AM530" s="233"/>
      <c r="AN530" s="233"/>
      <c r="AO530" s="233">
        <f t="shared" si="257"/>
        <v>0</v>
      </c>
      <c r="AP530" s="233"/>
      <c r="AQ530" s="233"/>
      <c r="AR530" s="233"/>
      <c r="AS530" s="339">
        <f t="shared" si="258"/>
        <v>0</v>
      </c>
      <c r="AT530" s="233"/>
      <c r="AU530" s="233"/>
      <c r="AV530" s="233"/>
      <c r="AW530" s="260">
        <f t="shared" si="259"/>
        <v>0</v>
      </c>
      <c r="AX530" s="235" t="s">
        <v>569</v>
      </c>
      <c r="AY530" s="236" t="s">
        <v>541</v>
      </c>
      <c r="AZ530" s="236" t="s">
        <v>452</v>
      </c>
      <c r="BA530" s="229">
        <v>50</v>
      </c>
      <c r="BB530" s="231">
        <v>0</v>
      </c>
      <c r="BC530" s="231">
        <v>2</v>
      </c>
      <c r="BD530" s="237" t="str">
        <f t="shared" si="260"/>
        <v>Algo Ondulado (Pendientes naturales del terreno entre 6 y 14%)</v>
      </c>
      <c r="BE530" s="231">
        <v>1</v>
      </c>
      <c r="BF530" s="237" t="str">
        <f>VLOOKUP(BE530,'Códigos 2'!$A$1:$B$12,2,FALSE)</f>
        <v xml:space="preserve"> Carpeta Asfáltica (CA)</v>
      </c>
      <c r="BG530" s="238">
        <v>3</v>
      </c>
      <c r="BH530" s="239">
        <v>10.7</v>
      </c>
      <c r="BI530" s="231">
        <v>1</v>
      </c>
      <c r="BJ530" s="231" t="str">
        <f t="shared" si="261"/>
        <v>Pavimentado</v>
      </c>
      <c r="BK530" s="240">
        <v>1.9</v>
      </c>
      <c r="BL530" s="231">
        <v>80</v>
      </c>
      <c r="BM530" s="231"/>
      <c r="BN530" s="231">
        <v>5</v>
      </c>
      <c r="BO530" s="237" t="str">
        <f t="shared" si="262"/>
        <v>Alineamiento recto o con curvas tan suaves que no exigen una reducción significativa en la velocidad promedio normal de recorrido.</v>
      </c>
      <c r="BP530" s="231">
        <v>3</v>
      </c>
      <c r="BQ530" s="237" t="str">
        <f t="shared" si="263"/>
        <v>Pendientes generalmente entre 3 y 6%, pero con una rasante ondulada y, consecuentemente, con tramos cortos de subida fuerte.</v>
      </c>
      <c r="BR530" s="231">
        <v>2</v>
      </c>
      <c r="BS530" s="231">
        <v>5</v>
      </c>
      <c r="BT530" s="237" t="str">
        <f t="shared" si="270"/>
        <v>Superficie de los espaldones firme y regular, y donde se puede utilizar el ancho como fue construido originalmente.</v>
      </c>
      <c r="BU530" s="231">
        <v>5</v>
      </c>
      <c r="BV530" s="237" t="str">
        <f t="shared" si="264"/>
        <v xml:space="preserve">Las señales son completamente adecuadas en número y ubicación, </v>
      </c>
      <c r="BW530" s="231">
        <v>4</v>
      </c>
      <c r="BX530" s="237" t="str">
        <f t="shared" si="265"/>
        <v>La mayoría de las alcantarillas y cunetas aparentemente funcionan bien, pero existen indicaciones en algunos sitios de que el agua se estanca.</v>
      </c>
      <c r="BY530" s="231">
        <v>5</v>
      </c>
      <c r="BZ530" s="237" t="str">
        <f t="shared" si="266"/>
        <v>Superficie lisa, sin baches ni irregularidades notables.</v>
      </c>
      <c r="CA530" s="231">
        <v>5</v>
      </c>
      <c r="CB530" s="237" t="str">
        <f t="shared" si="267"/>
        <v>No existen evidencias de fallas en la estructura del pavimento, con la posible excepción de algunas en la superficie de ruedo.</v>
      </c>
      <c r="CC530" s="231">
        <f t="shared" si="268"/>
        <v>0</v>
      </c>
      <c r="CD530" s="229" t="s">
        <v>570</v>
      </c>
      <c r="CE530" s="229" t="s">
        <v>95</v>
      </c>
      <c r="CF530" s="270" t="s">
        <v>571</v>
      </c>
    </row>
    <row r="531" spans="1:84" ht="69.95" customHeight="1" thickBot="1" x14ac:dyDescent="0.2">
      <c r="A531" s="217"/>
      <c r="B531" s="269">
        <v>21442</v>
      </c>
      <c r="C531" s="231">
        <v>3</v>
      </c>
      <c r="D531" s="231">
        <v>2</v>
      </c>
      <c r="E531" s="232">
        <v>9</v>
      </c>
      <c r="F531" s="231">
        <v>1</v>
      </c>
      <c r="G531" s="231">
        <v>27</v>
      </c>
      <c r="H531" s="230" t="str">
        <f t="shared" si="273"/>
        <v>Primaria</v>
      </c>
      <c r="I531" s="230">
        <v>1</v>
      </c>
      <c r="J531" s="229" t="str">
        <f t="shared" si="250"/>
        <v>Red de Alta Capacidad</v>
      </c>
      <c r="K531" s="260">
        <f t="shared" si="251"/>
        <v>6.8849999999999998</v>
      </c>
      <c r="L531" s="234">
        <f>L530+K531</f>
        <v>41.4</v>
      </c>
      <c r="M531" s="233"/>
      <c r="N531" s="233"/>
      <c r="O531" s="233"/>
      <c r="P531" s="260">
        <f t="shared" si="252"/>
        <v>0</v>
      </c>
      <c r="Q531" s="233">
        <v>6.8849999999999998</v>
      </c>
      <c r="R531" s="233"/>
      <c r="S531" s="233"/>
      <c r="T531" s="260">
        <f t="shared" si="253"/>
        <v>6.8849999999999998</v>
      </c>
      <c r="U531" s="233"/>
      <c r="V531" s="233"/>
      <c r="W531" s="233"/>
      <c r="X531" s="233">
        <f t="shared" si="254"/>
        <v>0</v>
      </c>
      <c r="Y531" s="233"/>
      <c r="Z531" s="233"/>
      <c r="AA531" s="233"/>
      <c r="AB531" s="233">
        <f t="shared" si="255"/>
        <v>0</v>
      </c>
      <c r="AC531" s="233">
        <f t="shared" si="256"/>
        <v>6.8849999999999998</v>
      </c>
      <c r="AD531" s="233"/>
      <c r="AE531" s="233"/>
      <c r="AF531" s="233"/>
      <c r="AG531" s="233">
        <f t="shared" si="271"/>
        <v>0</v>
      </c>
      <c r="AH531" s="233"/>
      <c r="AI531" s="233"/>
      <c r="AJ531" s="233"/>
      <c r="AK531" s="233">
        <f t="shared" si="272"/>
        <v>0</v>
      </c>
      <c r="AL531" s="233"/>
      <c r="AM531" s="233"/>
      <c r="AN531" s="233"/>
      <c r="AO531" s="233">
        <f t="shared" si="257"/>
        <v>0</v>
      </c>
      <c r="AP531" s="233"/>
      <c r="AQ531" s="233"/>
      <c r="AR531" s="233"/>
      <c r="AS531" s="339">
        <f t="shared" si="258"/>
        <v>0</v>
      </c>
      <c r="AT531" s="233"/>
      <c r="AU531" s="233"/>
      <c r="AV531" s="233"/>
      <c r="AW531" s="260">
        <f t="shared" si="259"/>
        <v>0</v>
      </c>
      <c r="AX531" s="235" t="s">
        <v>566</v>
      </c>
      <c r="AY531" s="236" t="s">
        <v>541</v>
      </c>
      <c r="AZ531" s="236" t="s">
        <v>452</v>
      </c>
      <c r="BA531" s="229"/>
      <c r="BB531" s="231">
        <v>0</v>
      </c>
      <c r="BC531" s="231">
        <v>3</v>
      </c>
      <c r="BD531" s="237" t="str">
        <f t="shared" si="260"/>
        <v>Muy Ondulado (Pendientes naturales del terreno entre 15 y 25%)</v>
      </c>
      <c r="BE531" s="231">
        <v>1</v>
      </c>
      <c r="BF531" s="237" t="str">
        <f>VLOOKUP(BE531,'Códigos 2'!$A$1:$B$12,2,FALSE)</f>
        <v xml:space="preserve"> Carpeta Asfáltica (CA)</v>
      </c>
      <c r="BG531" s="238">
        <v>3</v>
      </c>
      <c r="BH531" s="239">
        <v>11.1</v>
      </c>
      <c r="BI531" s="231">
        <v>1</v>
      </c>
      <c r="BJ531" s="231" t="str">
        <f t="shared" si="261"/>
        <v>Pavimentado</v>
      </c>
      <c r="BK531" s="240">
        <v>1.6</v>
      </c>
      <c r="BL531" s="231">
        <v>80</v>
      </c>
      <c r="BM531" s="231"/>
      <c r="BN531" s="231">
        <v>5</v>
      </c>
      <c r="BO531" s="237" t="str">
        <f t="shared" si="262"/>
        <v>Alineamiento recto o con curvas tan suaves que no exigen una reducción significativa en la velocidad promedio normal de recorrido.</v>
      </c>
      <c r="BP531" s="231">
        <v>3</v>
      </c>
      <c r="BQ531" s="237" t="str">
        <f t="shared" si="263"/>
        <v>Pendientes generalmente entre 3 y 6%, pero con una rasante ondulada y, consecuentemente, con tramos cortos de subida fuerte.</v>
      </c>
      <c r="BR531" s="231">
        <v>2</v>
      </c>
      <c r="BS531" s="231">
        <v>5</v>
      </c>
      <c r="BT531" s="237" t="str">
        <f t="shared" si="270"/>
        <v>Superficie de los espaldones firme y regular, y donde se puede utilizar el ancho como fue construido originalmente.</v>
      </c>
      <c r="BU531" s="231">
        <v>5</v>
      </c>
      <c r="BV531" s="237" t="str">
        <f t="shared" si="264"/>
        <v xml:space="preserve">Las señales son completamente adecuadas en número y ubicación, </v>
      </c>
      <c r="BW531" s="231">
        <v>5</v>
      </c>
      <c r="BX531" s="237" t="str">
        <f t="shared" si="265"/>
        <v>Todas las alcantarillas y cunetas están bastante limpias y funcionan debidamente.</v>
      </c>
      <c r="BY531" s="231">
        <v>5</v>
      </c>
      <c r="BZ531" s="237" t="str">
        <f t="shared" si="266"/>
        <v>Superficie lisa, sin baches ni irregularidades notables.</v>
      </c>
      <c r="CA531" s="231">
        <v>5</v>
      </c>
      <c r="CB531" s="237" t="str">
        <f t="shared" si="267"/>
        <v>No existen evidencias de fallas en la estructura del pavimento, con la posible excepción de algunas en la superficie de ruedo.</v>
      </c>
      <c r="CC531" s="231">
        <f t="shared" si="268"/>
        <v>0</v>
      </c>
      <c r="CD531" s="229" t="s">
        <v>567</v>
      </c>
      <c r="CE531" s="229" t="s">
        <v>95</v>
      </c>
      <c r="CF531" s="270" t="s">
        <v>568</v>
      </c>
    </row>
    <row r="532" spans="1:84" ht="69.95" customHeight="1" thickBot="1" x14ac:dyDescent="0.2">
      <c r="A532" s="217"/>
      <c r="B532" s="269">
        <v>21450</v>
      </c>
      <c r="C532" s="231">
        <v>3</v>
      </c>
      <c r="D532" s="231">
        <v>2</v>
      </c>
      <c r="E532" s="232">
        <v>2</v>
      </c>
      <c r="F532" s="231"/>
      <c r="G532" s="231">
        <v>156</v>
      </c>
      <c r="H532" s="230" t="str">
        <f t="shared" si="273"/>
        <v>Secundaria</v>
      </c>
      <c r="I532" s="230">
        <v>2</v>
      </c>
      <c r="J532" s="229" t="str">
        <f t="shared" si="250"/>
        <v>Distribuidores Regionales</v>
      </c>
      <c r="K532" s="260">
        <f t="shared" si="251"/>
        <v>0.63500000000000001</v>
      </c>
      <c r="L532" s="234">
        <f>K532</f>
        <v>0.63500000000000001</v>
      </c>
      <c r="M532" s="233"/>
      <c r="N532" s="233"/>
      <c r="O532" s="233"/>
      <c r="P532" s="260">
        <f t="shared" si="252"/>
        <v>0</v>
      </c>
      <c r="Q532" s="233">
        <v>0.63500000000000001</v>
      </c>
      <c r="R532" s="233"/>
      <c r="S532" s="233"/>
      <c r="T532" s="260">
        <f t="shared" si="253"/>
        <v>0.63500000000000001</v>
      </c>
      <c r="U532" s="233"/>
      <c r="V532" s="233"/>
      <c r="W532" s="233"/>
      <c r="X532" s="233">
        <f t="shared" si="254"/>
        <v>0</v>
      </c>
      <c r="Y532" s="233"/>
      <c r="Z532" s="233"/>
      <c r="AA532" s="233"/>
      <c r="AB532" s="233">
        <f t="shared" si="255"/>
        <v>0</v>
      </c>
      <c r="AC532" s="233">
        <f t="shared" si="256"/>
        <v>0.63500000000000001</v>
      </c>
      <c r="AD532" s="233"/>
      <c r="AE532" s="233"/>
      <c r="AF532" s="233"/>
      <c r="AG532" s="233">
        <f t="shared" si="271"/>
        <v>0</v>
      </c>
      <c r="AH532" s="233"/>
      <c r="AI532" s="233"/>
      <c r="AJ532" s="233"/>
      <c r="AK532" s="233">
        <f t="shared" si="272"/>
        <v>0</v>
      </c>
      <c r="AL532" s="233"/>
      <c r="AM532" s="233"/>
      <c r="AN532" s="233"/>
      <c r="AO532" s="233">
        <f t="shared" si="257"/>
        <v>0</v>
      </c>
      <c r="AP532" s="233"/>
      <c r="AQ532" s="233"/>
      <c r="AR532" s="233"/>
      <c r="AS532" s="339">
        <f t="shared" si="258"/>
        <v>0</v>
      </c>
      <c r="AT532" s="233"/>
      <c r="AU532" s="233"/>
      <c r="AV532" s="233"/>
      <c r="AW532" s="260">
        <f t="shared" si="259"/>
        <v>0</v>
      </c>
      <c r="AX532" s="235" t="s">
        <v>1481</v>
      </c>
      <c r="AY532" s="236" t="s">
        <v>1482</v>
      </c>
      <c r="AZ532" s="236" t="s">
        <v>586</v>
      </c>
      <c r="BA532" s="229" t="s">
        <v>1483</v>
      </c>
      <c r="BB532" s="231">
        <v>0</v>
      </c>
      <c r="BC532" s="231">
        <v>1</v>
      </c>
      <c r="BD532" s="237" t="str">
        <f t="shared" si="260"/>
        <v>Llano (Pendientes naturales del terreno entre 0 y 5%)</v>
      </c>
      <c r="BE532" s="231">
        <v>1</v>
      </c>
      <c r="BF532" s="237" t="str">
        <f>VLOOKUP(BE532,'Códigos 2'!$A$1:$B$12,2,FALSE)</f>
        <v xml:space="preserve"> Carpeta Asfáltica (CA)</v>
      </c>
      <c r="BG532" s="238">
        <v>2</v>
      </c>
      <c r="BH532" s="239">
        <v>1.3</v>
      </c>
      <c r="BI532" s="231">
        <v>0</v>
      </c>
      <c r="BJ532" s="231" t="str">
        <f t="shared" si="261"/>
        <v>No existe</v>
      </c>
      <c r="BK532" s="240">
        <v>0</v>
      </c>
      <c r="BL532" s="231">
        <v>40</v>
      </c>
      <c r="BM532" s="231"/>
      <c r="BN532" s="231">
        <v>5</v>
      </c>
      <c r="BO532" s="237" t="str">
        <f t="shared" si="262"/>
        <v>Alineamiento recto o con curvas tan suaves que no exigen una reducción significativa en la velocidad promedio normal de recorrido.</v>
      </c>
      <c r="BP532" s="231">
        <v>5</v>
      </c>
      <c r="BQ532" s="237" t="str">
        <f t="shared" si="263"/>
        <v>Pendientes menores del 3% en todo el tramo.</v>
      </c>
      <c r="BR532" s="231">
        <v>5</v>
      </c>
      <c r="BS532" s="231">
        <v>0</v>
      </c>
      <c r="BT532" s="237" t="b">
        <f t="shared" si="270"/>
        <v>0</v>
      </c>
      <c r="BU532" s="231">
        <v>5</v>
      </c>
      <c r="BV532" s="237" t="str">
        <f t="shared" si="264"/>
        <v xml:space="preserve">Las señales son completamente adecuadas en número y ubicación, </v>
      </c>
      <c r="BW532" s="231">
        <v>5</v>
      </c>
      <c r="BX532" s="237" t="str">
        <f t="shared" si="265"/>
        <v>Todas las alcantarillas y cunetas están bastante limpias y funcionan debidamente.</v>
      </c>
      <c r="BY532" s="231">
        <v>4</v>
      </c>
      <c r="BZ532" s="237" t="str">
        <f t="shared" si="266"/>
        <v>Superficie generalmente lisa, pero con unas pequeñas corrugaciones u otras irregularidades aisladas, o con baches pequeños superficiales.</v>
      </c>
      <c r="CA532" s="231">
        <v>5</v>
      </c>
      <c r="CB532" s="237" t="str">
        <f t="shared" si="267"/>
        <v>No existen evidencias de fallas en la estructura del pavimento, con la posible excepción de algunas en la superficie de ruedo.</v>
      </c>
      <c r="CC532" s="231">
        <f t="shared" si="268"/>
        <v>0</v>
      </c>
      <c r="CD532" s="229" t="s">
        <v>1484</v>
      </c>
      <c r="CE532" s="229" t="s">
        <v>1175</v>
      </c>
      <c r="CF532" s="270" t="s">
        <v>1485</v>
      </c>
    </row>
    <row r="533" spans="1:84" ht="69.95" customHeight="1" thickBot="1" x14ac:dyDescent="0.2">
      <c r="A533" s="217"/>
      <c r="B533" s="269">
        <v>21461</v>
      </c>
      <c r="C533" s="231">
        <v>3</v>
      </c>
      <c r="D533" s="231">
        <v>2</v>
      </c>
      <c r="E533" s="232">
        <v>1</v>
      </c>
      <c r="F533" s="231">
        <v>2</v>
      </c>
      <c r="G533" s="231">
        <v>719</v>
      </c>
      <c r="H533" s="230" t="str">
        <f t="shared" si="273"/>
        <v>Terciaria</v>
      </c>
      <c r="I533" s="230">
        <v>4</v>
      </c>
      <c r="J533" s="229" t="str">
        <f t="shared" si="250"/>
        <v>Red Básica de Accesso</v>
      </c>
      <c r="K533" s="260">
        <f t="shared" si="251"/>
        <v>2.335</v>
      </c>
      <c r="L533" s="234">
        <f>L532+K533</f>
        <v>2.9699999999999998</v>
      </c>
      <c r="M533" s="233"/>
      <c r="N533" s="233"/>
      <c r="O533" s="233"/>
      <c r="P533" s="260">
        <f t="shared" si="252"/>
        <v>0</v>
      </c>
      <c r="Q533" s="233">
        <v>2.335</v>
      </c>
      <c r="R533" s="233"/>
      <c r="S533" s="233"/>
      <c r="T533" s="260">
        <f t="shared" si="253"/>
        <v>2.335</v>
      </c>
      <c r="U533" s="233"/>
      <c r="V533" s="233"/>
      <c r="W533" s="233"/>
      <c r="X533" s="233">
        <f t="shared" si="254"/>
        <v>0</v>
      </c>
      <c r="Y533" s="233"/>
      <c r="Z533" s="233"/>
      <c r="AA533" s="233"/>
      <c r="AB533" s="233">
        <f t="shared" si="255"/>
        <v>0</v>
      </c>
      <c r="AC533" s="233">
        <f t="shared" si="256"/>
        <v>2.335</v>
      </c>
      <c r="AD533" s="233"/>
      <c r="AE533" s="233"/>
      <c r="AF533" s="233"/>
      <c r="AG533" s="233">
        <f t="shared" si="271"/>
        <v>0</v>
      </c>
      <c r="AH533" s="233"/>
      <c r="AI533" s="233"/>
      <c r="AJ533" s="233"/>
      <c r="AK533" s="233">
        <f t="shared" si="272"/>
        <v>0</v>
      </c>
      <c r="AL533" s="233"/>
      <c r="AM533" s="233"/>
      <c r="AN533" s="233"/>
      <c r="AO533" s="233">
        <f t="shared" si="257"/>
        <v>0</v>
      </c>
      <c r="AP533" s="233"/>
      <c r="AQ533" s="233"/>
      <c r="AR533" s="233"/>
      <c r="AS533" s="339">
        <f t="shared" si="258"/>
        <v>0</v>
      </c>
      <c r="AT533" s="233"/>
      <c r="AU533" s="233"/>
      <c r="AV533" s="233"/>
      <c r="AW533" s="260">
        <f t="shared" si="259"/>
        <v>0</v>
      </c>
      <c r="AX533" s="235" t="s">
        <v>2997</v>
      </c>
      <c r="AY533" s="236" t="s">
        <v>1145</v>
      </c>
      <c r="AZ533" s="236" t="s">
        <v>1232</v>
      </c>
      <c r="BA533" s="229" t="s">
        <v>2998</v>
      </c>
      <c r="BB533" s="231">
        <v>0</v>
      </c>
      <c r="BC533" s="231">
        <v>2</v>
      </c>
      <c r="BD533" s="237" t="str">
        <f t="shared" si="260"/>
        <v>Algo Ondulado (Pendientes naturales del terreno entre 6 y 14%)</v>
      </c>
      <c r="BE533" s="231">
        <v>1</v>
      </c>
      <c r="BF533" s="237" t="str">
        <f>VLOOKUP(BE533,'Códigos 2'!$A$1:$B$12,2,FALSE)</f>
        <v xml:space="preserve"> Carpeta Asfáltica (CA)</v>
      </c>
      <c r="BG533" s="238">
        <v>2</v>
      </c>
      <c r="BH533" s="239">
        <v>6</v>
      </c>
      <c r="BI533" s="231">
        <v>0</v>
      </c>
      <c r="BJ533" s="231" t="str">
        <f t="shared" si="261"/>
        <v>No existe</v>
      </c>
      <c r="BK533" s="240">
        <v>0</v>
      </c>
      <c r="BL533" s="231">
        <v>40</v>
      </c>
      <c r="BM533" s="231">
        <v>1160</v>
      </c>
      <c r="BN533" s="231">
        <v>3</v>
      </c>
      <c r="BO533" s="237" t="str">
        <f t="shared" si="262"/>
        <v>Alineamiento algo sinuoso, pero con curvas cerradas que son aparentes y consistentes con las gradientes y las demás características del camino y del terreno que se atraviesa.</v>
      </c>
      <c r="BP533" s="231">
        <v>3</v>
      </c>
      <c r="BQ533" s="237" t="str">
        <f t="shared" si="263"/>
        <v>Pendientes generalmente entre 3 y 6%, pero con una rasante ondulada y, consecuentemente, con tramos cortos de subida fuerte.</v>
      </c>
      <c r="BR533" s="231">
        <v>1</v>
      </c>
      <c r="BS533" s="231">
        <v>0</v>
      </c>
      <c r="BT533" s="237" t="b">
        <f t="shared" si="270"/>
        <v>0</v>
      </c>
      <c r="BU533" s="231">
        <v>3</v>
      </c>
      <c r="BV533" s="237" t="str">
        <f t="shared" si="264"/>
        <v>El señalamiento es regular en cuanto a cantidad y ubicación, siendo notable la falta de algunas señales de precaución y de guía.</v>
      </c>
      <c r="BW533" s="231">
        <v>4</v>
      </c>
      <c r="BX533" s="237" t="str">
        <f t="shared" si="265"/>
        <v>La mayoría de las alcantarillas y cunetas aparentemente funcionan bien, pero existen indicaciones en algunos sitios de que el agua se estanca.</v>
      </c>
      <c r="BY533" s="231">
        <v>5</v>
      </c>
      <c r="BZ533" s="237" t="str">
        <f t="shared" si="266"/>
        <v>Superficie lisa, sin baches ni irregularidades notables.</v>
      </c>
      <c r="CA533" s="231">
        <v>5</v>
      </c>
      <c r="CB533" s="237" t="str">
        <f t="shared" si="267"/>
        <v>No existen evidencias de fallas en la estructura del pavimento, con la posible excepción de algunas en la superficie de ruedo.</v>
      </c>
      <c r="CC533" s="231">
        <f t="shared" si="268"/>
        <v>0.98863900000000005</v>
      </c>
      <c r="CD533" s="229"/>
      <c r="CE533" s="229"/>
      <c r="CF533" s="270"/>
    </row>
    <row r="534" spans="1:84" ht="69.95" customHeight="1" thickBot="1" x14ac:dyDescent="0.2">
      <c r="A534" s="217"/>
      <c r="B534" s="269">
        <v>21462</v>
      </c>
      <c r="C534" s="231">
        <v>3</v>
      </c>
      <c r="D534" s="231">
        <v>2</v>
      </c>
      <c r="E534" s="232">
        <v>1</v>
      </c>
      <c r="F534" s="231"/>
      <c r="G534" s="231">
        <v>719</v>
      </c>
      <c r="H534" s="230" t="str">
        <f t="shared" si="273"/>
        <v>Terciaria</v>
      </c>
      <c r="I534" s="230">
        <v>4</v>
      </c>
      <c r="J534" s="229" t="str">
        <f t="shared" si="250"/>
        <v>Red Básica de Accesso</v>
      </c>
      <c r="K534" s="260">
        <f t="shared" si="251"/>
        <v>2.7949999999999999</v>
      </c>
      <c r="L534" s="234">
        <f>K534</f>
        <v>2.7949999999999999</v>
      </c>
      <c r="M534" s="233"/>
      <c r="N534" s="233"/>
      <c r="O534" s="233"/>
      <c r="P534" s="260">
        <f t="shared" si="252"/>
        <v>0</v>
      </c>
      <c r="Q534" s="233"/>
      <c r="R534" s="233"/>
      <c r="S534" s="233"/>
      <c r="T534" s="260">
        <f t="shared" si="253"/>
        <v>0</v>
      </c>
      <c r="U534" s="233">
        <v>2.7949999999999999</v>
      </c>
      <c r="V534" s="233"/>
      <c r="W534" s="233"/>
      <c r="X534" s="233">
        <f t="shared" si="254"/>
        <v>2.7949999999999999</v>
      </c>
      <c r="Y534" s="233"/>
      <c r="Z534" s="233"/>
      <c r="AA534" s="233"/>
      <c r="AB534" s="233">
        <f t="shared" si="255"/>
        <v>0</v>
      </c>
      <c r="AC534" s="233">
        <f t="shared" si="256"/>
        <v>2.7949999999999999</v>
      </c>
      <c r="AD534" s="233"/>
      <c r="AE534" s="233"/>
      <c r="AF534" s="233"/>
      <c r="AG534" s="233">
        <f t="shared" si="271"/>
        <v>0</v>
      </c>
      <c r="AH534" s="233"/>
      <c r="AI534" s="233"/>
      <c r="AJ534" s="233"/>
      <c r="AK534" s="233">
        <f t="shared" si="272"/>
        <v>0</v>
      </c>
      <c r="AL534" s="233"/>
      <c r="AM534" s="233"/>
      <c r="AN534" s="233"/>
      <c r="AO534" s="233">
        <f t="shared" si="257"/>
        <v>0</v>
      </c>
      <c r="AP534" s="233"/>
      <c r="AQ534" s="233"/>
      <c r="AR534" s="233"/>
      <c r="AS534" s="339">
        <f t="shared" si="258"/>
        <v>0</v>
      </c>
      <c r="AT534" s="233"/>
      <c r="AU534" s="233"/>
      <c r="AV534" s="233"/>
      <c r="AW534" s="260">
        <f t="shared" si="259"/>
        <v>0</v>
      </c>
      <c r="AX534" s="235" t="s">
        <v>2996</v>
      </c>
      <c r="AY534" s="236" t="s">
        <v>1145</v>
      </c>
      <c r="AZ534" s="236" t="s">
        <v>1232</v>
      </c>
      <c r="BA534" s="229" t="s">
        <v>908</v>
      </c>
      <c r="BB534" s="231">
        <v>0</v>
      </c>
      <c r="BC534" s="231">
        <v>2</v>
      </c>
      <c r="BD534" s="237" t="str">
        <f t="shared" si="260"/>
        <v>Algo Ondulado (Pendientes naturales del terreno entre 6 y 14%)</v>
      </c>
      <c r="BE534" s="231">
        <v>2</v>
      </c>
      <c r="BF534" s="237" t="str">
        <f>VLOOKUP(BE534,'Códigos 2'!$A$1:$B$12,2,FALSE)</f>
        <v xml:space="preserve">Tratamiento superficial múltiple (TSM) </v>
      </c>
      <c r="BG534" s="238">
        <v>2</v>
      </c>
      <c r="BH534" s="239">
        <v>5.2</v>
      </c>
      <c r="BI534" s="231">
        <v>0</v>
      </c>
      <c r="BJ534" s="231" t="str">
        <f t="shared" si="261"/>
        <v>No existe</v>
      </c>
      <c r="BK534" s="240">
        <v>0</v>
      </c>
      <c r="BL534" s="231">
        <v>35</v>
      </c>
      <c r="BM534" s="231">
        <v>1138</v>
      </c>
      <c r="BN534" s="231">
        <v>3</v>
      </c>
      <c r="BO534" s="237" t="str">
        <f t="shared" si="262"/>
        <v>Alineamiento algo sinuoso, pero con curvas cerradas que son aparentes y consistentes con las gradientes y las demás características del camino y del terreno que se atraviesa.</v>
      </c>
      <c r="BP534" s="231">
        <v>3</v>
      </c>
      <c r="BQ534" s="237" t="str">
        <f t="shared" si="263"/>
        <v>Pendientes generalmente entre 3 y 6%, pero con una rasante ondulada y, consecuentemente, con tramos cortos de subida fuerte.</v>
      </c>
      <c r="BR534" s="231">
        <v>1</v>
      </c>
      <c r="BS534" s="231">
        <v>0</v>
      </c>
      <c r="BT534" s="237" t="b">
        <f t="shared" si="270"/>
        <v>0</v>
      </c>
      <c r="BU534" s="231">
        <v>2</v>
      </c>
      <c r="BV534" s="237" t="str">
        <f t="shared" si="264"/>
        <v>Existen muy pocas señales</v>
      </c>
      <c r="BW534" s="231">
        <v>3</v>
      </c>
      <c r="BX534" s="237" t="str">
        <f t="shared" si="265"/>
        <v>Parece que algunas alcantarillas o cunetas no tienen capacidad hidráulica suficiente, por la erosión o socavación aparente.</v>
      </c>
      <c r="BY534" s="231">
        <v>5</v>
      </c>
      <c r="BZ534" s="237" t="str">
        <f t="shared" si="266"/>
        <v>Superficie lisa, sin baches ni irregularidades notables.</v>
      </c>
      <c r="CA534" s="231">
        <v>3</v>
      </c>
      <c r="CB534" s="237" t="str">
        <f t="shared" si="267"/>
        <v>Existen deformaciones u otras fallas de consideración sobre una buena parte de la subsección y, aunque no son extensas todavía, parece que siguen extendiéndose.</v>
      </c>
      <c r="CC534" s="231">
        <f t="shared" si="268"/>
        <v>1.1609591499999998</v>
      </c>
      <c r="CD534" s="229"/>
      <c r="CE534" s="229"/>
      <c r="CF534" s="270"/>
    </row>
    <row r="535" spans="1:84" ht="69.95" customHeight="1" thickBot="1" x14ac:dyDescent="0.2">
      <c r="A535" s="217"/>
      <c r="B535" s="269">
        <v>21471</v>
      </c>
      <c r="C535" s="231">
        <v>3</v>
      </c>
      <c r="D535" s="231">
        <v>2</v>
      </c>
      <c r="E535" s="232">
        <v>1</v>
      </c>
      <c r="F535" s="231"/>
      <c r="G535" s="231">
        <v>727</v>
      </c>
      <c r="H535" s="230" t="str">
        <f t="shared" si="273"/>
        <v>Terciaria</v>
      </c>
      <c r="I535" s="230">
        <v>4</v>
      </c>
      <c r="J535" s="229" t="str">
        <f t="shared" si="250"/>
        <v>Red Básica de Accesso</v>
      </c>
      <c r="K535" s="260">
        <f t="shared" si="251"/>
        <v>1.9</v>
      </c>
      <c r="L535" s="234">
        <f>K535</f>
        <v>1.9</v>
      </c>
      <c r="M535" s="233"/>
      <c r="N535" s="233"/>
      <c r="O535" s="233"/>
      <c r="P535" s="260">
        <f t="shared" si="252"/>
        <v>0</v>
      </c>
      <c r="Q535" s="233">
        <v>0.125</v>
      </c>
      <c r="R535" s="233"/>
      <c r="S535" s="233"/>
      <c r="T535" s="260">
        <f t="shared" si="253"/>
        <v>0.125</v>
      </c>
      <c r="U535" s="233"/>
      <c r="V535" s="233"/>
      <c r="W535" s="233">
        <v>1.7749999999999999</v>
      </c>
      <c r="X535" s="233">
        <f t="shared" si="254"/>
        <v>1.7749999999999999</v>
      </c>
      <c r="Y535" s="233"/>
      <c r="Z535" s="233"/>
      <c r="AA535" s="233"/>
      <c r="AB535" s="233">
        <f t="shared" si="255"/>
        <v>0</v>
      </c>
      <c r="AC535" s="233">
        <f t="shared" si="256"/>
        <v>1.9</v>
      </c>
      <c r="AD535" s="233"/>
      <c r="AE535" s="233"/>
      <c r="AF535" s="233"/>
      <c r="AG535" s="233">
        <f t="shared" si="271"/>
        <v>0</v>
      </c>
      <c r="AH535" s="233"/>
      <c r="AI535" s="233"/>
      <c r="AJ535" s="233"/>
      <c r="AK535" s="233">
        <f t="shared" si="272"/>
        <v>0</v>
      </c>
      <c r="AL535" s="233"/>
      <c r="AM535" s="233"/>
      <c r="AN535" s="233"/>
      <c r="AO535" s="233">
        <f t="shared" si="257"/>
        <v>0</v>
      </c>
      <c r="AP535" s="233"/>
      <c r="AQ535" s="233"/>
      <c r="AR535" s="233"/>
      <c r="AS535" s="339">
        <f t="shared" si="258"/>
        <v>0</v>
      </c>
      <c r="AT535" s="233"/>
      <c r="AU535" s="233"/>
      <c r="AV535" s="233"/>
      <c r="AW535" s="260">
        <f t="shared" si="259"/>
        <v>0</v>
      </c>
      <c r="AX535" s="235" t="s">
        <v>3035</v>
      </c>
      <c r="AY535" s="236" t="s">
        <v>805</v>
      </c>
      <c r="AZ535" s="236" t="s">
        <v>1145</v>
      </c>
      <c r="BA535" s="229" t="s">
        <v>3036</v>
      </c>
      <c r="BB535" s="231">
        <v>1</v>
      </c>
      <c r="BC535" s="231">
        <v>3</v>
      </c>
      <c r="BD535" s="237" t="str">
        <f t="shared" si="260"/>
        <v>Muy Ondulado (Pendientes naturales del terreno entre 15 y 25%)</v>
      </c>
      <c r="BE535" s="231">
        <v>1</v>
      </c>
      <c r="BF535" s="237" t="str">
        <f>VLOOKUP(BE535,'Códigos 2'!$A$1:$B$12,2,FALSE)</f>
        <v xml:space="preserve"> Carpeta Asfáltica (CA)</v>
      </c>
      <c r="BG535" s="238">
        <v>2</v>
      </c>
      <c r="BH535" s="239">
        <v>5.5</v>
      </c>
      <c r="BI535" s="231">
        <v>0</v>
      </c>
      <c r="BJ535" s="231" t="str">
        <f t="shared" si="261"/>
        <v>No existe</v>
      </c>
      <c r="BK535" s="240">
        <v>0</v>
      </c>
      <c r="BL535" s="231">
        <v>45</v>
      </c>
      <c r="BM535" s="231">
        <v>5575</v>
      </c>
      <c r="BN535" s="231">
        <v>3</v>
      </c>
      <c r="BO535" s="237" t="str">
        <f t="shared" si="262"/>
        <v>Alineamiento algo sinuoso, pero con curvas cerradas que son aparentes y consistentes con las gradientes y las demás características del camino y del terreno que se atraviesa.</v>
      </c>
      <c r="BP535" s="231">
        <v>2</v>
      </c>
      <c r="BQ535" s="237" t="str">
        <f t="shared" si="263"/>
        <v>Pendientes sostenidas entre 5 y 8% sobre una buena parte del tramo, condición que afecta en forma marcada la velocidad de recorrido y, cuando hay bastante tránsito, provoca frecuentes colas de vehículos detrás de los vehículos pesados.</v>
      </c>
      <c r="BR535" s="231">
        <v>1</v>
      </c>
      <c r="BS535" s="231">
        <v>0</v>
      </c>
      <c r="BT535" s="237" t="b">
        <f t="shared" si="270"/>
        <v>0</v>
      </c>
      <c r="BU535" s="231">
        <v>3</v>
      </c>
      <c r="BV535" s="237" t="str">
        <f t="shared" si="264"/>
        <v>El señalamiento es regular en cuanto a cantidad y ubicación, siendo notable la falta de algunas señales de precaución y de guía.</v>
      </c>
      <c r="BW535" s="231">
        <v>3</v>
      </c>
      <c r="BX535" s="237" t="str">
        <f t="shared" si="265"/>
        <v>Parece que algunas alcantarillas o cunetas no tienen capacidad hidráulica suficiente, por la erosión o socavación aparente.</v>
      </c>
      <c r="BY535" s="231">
        <v>2</v>
      </c>
      <c r="BZ535" s="237" t="str">
        <f t="shared" si="266"/>
        <v>Superficie muy irregular o con baches extensos y frecuentes (o material suelto, en caso de superficies no pavimentadas).</v>
      </c>
      <c r="CA535" s="231">
        <v>4</v>
      </c>
      <c r="CB535" s="237" t="str">
        <f t="shared" si="267"/>
        <v>Existen huellas o corrugaciones que se derivan por debajo de la superficie de ruedo, pero que son aisladas y de poca extensión.</v>
      </c>
      <c r="CC535" s="231">
        <f t="shared" si="268"/>
        <v>3.8662624999999999</v>
      </c>
      <c r="CD535" s="229"/>
      <c r="CE535" s="229"/>
      <c r="CF535" s="270"/>
    </row>
    <row r="536" spans="1:84" ht="69.95" customHeight="1" thickBot="1" x14ac:dyDescent="0.2">
      <c r="A536" s="217"/>
      <c r="B536" s="269">
        <v>21472</v>
      </c>
      <c r="C536" s="231">
        <v>3</v>
      </c>
      <c r="D536" s="231">
        <v>2</v>
      </c>
      <c r="E536" s="232">
        <v>1</v>
      </c>
      <c r="F536" s="231"/>
      <c r="G536" s="231">
        <v>727</v>
      </c>
      <c r="H536" s="230" t="str">
        <f t="shared" si="273"/>
        <v>Terciaria</v>
      </c>
      <c r="I536" s="230">
        <v>4</v>
      </c>
      <c r="J536" s="229" t="str">
        <f t="shared" si="250"/>
        <v>Red Básica de Accesso</v>
      </c>
      <c r="K536" s="260">
        <f t="shared" si="251"/>
        <v>2.3050000000000002</v>
      </c>
      <c r="L536" s="234">
        <f>L535+K536</f>
        <v>4.2050000000000001</v>
      </c>
      <c r="M536" s="233"/>
      <c r="N536" s="233"/>
      <c r="O536" s="233"/>
      <c r="P536" s="260">
        <f t="shared" si="252"/>
        <v>0</v>
      </c>
      <c r="Q536" s="233">
        <v>1.45</v>
      </c>
      <c r="R536" s="233">
        <v>0.41499999999999998</v>
      </c>
      <c r="S536" s="233"/>
      <c r="T536" s="260">
        <f t="shared" si="253"/>
        <v>1.865</v>
      </c>
      <c r="U536" s="233"/>
      <c r="V536" s="233">
        <v>0.44</v>
      </c>
      <c r="W536" s="233"/>
      <c r="X536" s="233">
        <f t="shared" si="254"/>
        <v>0.44</v>
      </c>
      <c r="Y536" s="233"/>
      <c r="Z536" s="233"/>
      <c r="AA536" s="233"/>
      <c r="AB536" s="233">
        <f t="shared" si="255"/>
        <v>0</v>
      </c>
      <c r="AC536" s="233">
        <f t="shared" si="256"/>
        <v>2.3050000000000002</v>
      </c>
      <c r="AD536" s="233"/>
      <c r="AE536" s="233"/>
      <c r="AF536" s="233"/>
      <c r="AG536" s="233">
        <f t="shared" si="271"/>
        <v>0</v>
      </c>
      <c r="AH536" s="233"/>
      <c r="AI536" s="233"/>
      <c r="AJ536" s="233"/>
      <c r="AK536" s="233">
        <f t="shared" si="272"/>
        <v>0</v>
      </c>
      <c r="AL536" s="233"/>
      <c r="AM536" s="233"/>
      <c r="AN536" s="233"/>
      <c r="AO536" s="233">
        <f t="shared" si="257"/>
        <v>0</v>
      </c>
      <c r="AP536" s="233"/>
      <c r="AQ536" s="233"/>
      <c r="AR536" s="233"/>
      <c r="AS536" s="339">
        <f t="shared" si="258"/>
        <v>0</v>
      </c>
      <c r="AT536" s="233"/>
      <c r="AU536" s="233"/>
      <c r="AV536" s="233"/>
      <c r="AW536" s="260">
        <f t="shared" si="259"/>
        <v>0</v>
      </c>
      <c r="AX536" s="235" t="s">
        <v>3033</v>
      </c>
      <c r="AY536" s="236" t="s">
        <v>805</v>
      </c>
      <c r="AZ536" s="236" t="s">
        <v>1232</v>
      </c>
      <c r="BA536" s="229" t="s">
        <v>3034</v>
      </c>
      <c r="BB536" s="231">
        <v>0</v>
      </c>
      <c r="BC536" s="231">
        <v>3</v>
      </c>
      <c r="BD536" s="237" t="str">
        <f t="shared" si="260"/>
        <v>Muy Ondulado (Pendientes naturales del terreno entre 15 y 25%)</v>
      </c>
      <c r="BE536" s="231">
        <v>1</v>
      </c>
      <c r="BF536" s="237" t="str">
        <f>VLOOKUP(BE536,'Códigos 2'!$A$1:$B$12,2,FALSE)</f>
        <v xml:space="preserve"> Carpeta Asfáltica (CA)</v>
      </c>
      <c r="BG536" s="238">
        <v>2</v>
      </c>
      <c r="BH536" s="239">
        <v>5.4</v>
      </c>
      <c r="BI536" s="231">
        <v>0</v>
      </c>
      <c r="BJ536" s="231" t="str">
        <f t="shared" si="261"/>
        <v>No existe</v>
      </c>
      <c r="BK536" s="240">
        <v>0</v>
      </c>
      <c r="BL536" s="231">
        <v>40</v>
      </c>
      <c r="BM536" s="231">
        <v>2171</v>
      </c>
      <c r="BN536" s="231">
        <v>2</v>
      </c>
      <c r="BO536" s="237" t="str">
        <f t="shared" si="262"/>
        <v>Curvas cerradas frecuentes y, por lo general, inconsistentes con el terreno y la clase de carretera.</v>
      </c>
      <c r="BP536" s="231">
        <v>1</v>
      </c>
      <c r="BQ536" s="237" t="str">
        <f t="shared" si="263"/>
        <v xml:space="preserve">Pendientes sostenidas en exceso del 7% en casi todo el tramo. </v>
      </c>
      <c r="BR536" s="231">
        <v>1</v>
      </c>
      <c r="BS536" s="231">
        <v>0</v>
      </c>
      <c r="BT536" s="237" t="b">
        <f t="shared" si="270"/>
        <v>0</v>
      </c>
      <c r="BU536" s="231">
        <v>2</v>
      </c>
      <c r="BV536" s="237" t="str">
        <f t="shared" si="264"/>
        <v>Existen muy pocas señales</v>
      </c>
      <c r="BW536" s="231">
        <v>4</v>
      </c>
      <c r="BX536" s="237" t="str">
        <f t="shared" si="265"/>
        <v>La mayoría de las alcantarillas y cunetas aparentemente funcionan bien, pero existen indicaciones en algunos sitios de que el agua se estanca.</v>
      </c>
      <c r="BY536" s="231">
        <v>4</v>
      </c>
      <c r="BZ536" s="237" t="str">
        <f t="shared" si="266"/>
        <v>Superficie generalmente lisa, pero con unas pequeñas corrugaciones u otras irregularidades aisladas, o con baches pequeños superficiales.</v>
      </c>
      <c r="CA536" s="231">
        <v>5</v>
      </c>
      <c r="CB536" s="237" t="str">
        <f t="shared" si="267"/>
        <v>No existen evidencias de fallas en la estructura del pavimento, con la posible excepción de algunas en la superficie de ruedo.</v>
      </c>
      <c r="CC536" s="231">
        <f t="shared" si="268"/>
        <v>1.8265165750000001</v>
      </c>
      <c r="CD536" s="229"/>
      <c r="CE536" s="229"/>
      <c r="CF536" s="270"/>
    </row>
    <row r="537" spans="1:84" ht="69.95" customHeight="1" thickBot="1" x14ac:dyDescent="0.2">
      <c r="A537" s="217"/>
      <c r="B537" s="269">
        <v>21481</v>
      </c>
      <c r="C537" s="231">
        <v>7</v>
      </c>
      <c r="D537" s="231">
        <v>2</v>
      </c>
      <c r="E537" s="232" t="s">
        <v>332</v>
      </c>
      <c r="F537" s="231">
        <v>2</v>
      </c>
      <c r="G537" s="231">
        <v>732</v>
      </c>
      <c r="H537" s="230" t="s">
        <v>2476</v>
      </c>
      <c r="I537" s="230">
        <v>3</v>
      </c>
      <c r="J537" s="229" t="str">
        <f t="shared" si="250"/>
        <v>Conectores de Integración Territorial</v>
      </c>
      <c r="K537" s="260">
        <f t="shared" si="251"/>
        <v>9.07</v>
      </c>
      <c r="L537" s="234">
        <f>K537</f>
        <v>9.07</v>
      </c>
      <c r="M537" s="233"/>
      <c r="N537" s="233"/>
      <c r="O537" s="233"/>
      <c r="P537" s="260">
        <f t="shared" si="252"/>
        <v>0</v>
      </c>
      <c r="Q537" s="233"/>
      <c r="R537" s="233"/>
      <c r="S537" s="233"/>
      <c r="T537" s="260">
        <f t="shared" si="253"/>
        <v>0</v>
      </c>
      <c r="U537" s="233"/>
      <c r="V537" s="233"/>
      <c r="W537" s="233"/>
      <c r="X537" s="233">
        <f t="shared" si="254"/>
        <v>0</v>
      </c>
      <c r="Y537" s="233"/>
      <c r="Z537" s="233"/>
      <c r="AA537" s="233"/>
      <c r="AB537" s="233">
        <f t="shared" si="255"/>
        <v>0</v>
      </c>
      <c r="AC537" s="233">
        <f t="shared" si="256"/>
        <v>0</v>
      </c>
      <c r="AD537" s="233"/>
      <c r="AE537" s="233">
        <v>9.07</v>
      </c>
      <c r="AF537" s="233"/>
      <c r="AG537" s="233">
        <f t="shared" si="271"/>
        <v>9.07</v>
      </c>
      <c r="AH537" s="233"/>
      <c r="AI537" s="233"/>
      <c r="AJ537" s="233"/>
      <c r="AK537" s="233">
        <f t="shared" si="272"/>
        <v>0</v>
      </c>
      <c r="AL537" s="233"/>
      <c r="AM537" s="233"/>
      <c r="AN537" s="233"/>
      <c r="AO537" s="233">
        <f t="shared" si="257"/>
        <v>0</v>
      </c>
      <c r="AP537" s="233"/>
      <c r="AQ537" s="233"/>
      <c r="AR537" s="233"/>
      <c r="AS537" s="339">
        <f t="shared" si="258"/>
        <v>0</v>
      </c>
      <c r="AT537" s="233"/>
      <c r="AU537" s="233"/>
      <c r="AV537" s="233"/>
      <c r="AW537" s="260">
        <f t="shared" si="259"/>
        <v>0</v>
      </c>
      <c r="AX537" s="235" t="s">
        <v>3052</v>
      </c>
      <c r="AY537" s="236" t="s">
        <v>1593</v>
      </c>
      <c r="AZ537" s="236" t="s">
        <v>767</v>
      </c>
      <c r="BA537" s="252" t="s">
        <v>3053</v>
      </c>
      <c r="BB537" s="231">
        <v>3</v>
      </c>
      <c r="BC537" s="231">
        <v>4</v>
      </c>
      <c r="BD537" s="237" t="str">
        <f t="shared" si="260"/>
        <v>Montañoso (Pendientes naturales del terreno mayores a 25%)</v>
      </c>
      <c r="BE537" s="231">
        <v>4</v>
      </c>
      <c r="BF537" s="237" t="str">
        <f>VLOOKUP(BE537,'Códigos 2'!$A$1:$B$12,2,FALSE)</f>
        <v>Lastre o grava</v>
      </c>
      <c r="BG537" s="238">
        <v>2</v>
      </c>
      <c r="BH537" s="239">
        <v>5</v>
      </c>
      <c r="BI537" s="231">
        <v>0</v>
      </c>
      <c r="BJ537" s="231" t="str">
        <f t="shared" si="261"/>
        <v>No existe</v>
      </c>
      <c r="BK537" s="240">
        <v>0</v>
      </c>
      <c r="BL537" s="231">
        <v>25</v>
      </c>
      <c r="BM537" s="231">
        <v>36</v>
      </c>
      <c r="BN537" s="231">
        <v>3</v>
      </c>
      <c r="BO537" s="237" t="str">
        <f t="shared" si="262"/>
        <v>Alineamiento algo sinuoso, pero con curvas cerradas que son aparentes y consistentes con las gradientes y las demás características del camino y del terreno que se atraviesa.</v>
      </c>
      <c r="BP537" s="231">
        <v>1</v>
      </c>
      <c r="BQ537" s="237" t="str">
        <f t="shared" si="263"/>
        <v xml:space="preserve">Pendientes sostenidas en exceso del 7% en casi todo el tramo. </v>
      </c>
      <c r="BR537" s="231">
        <v>1</v>
      </c>
      <c r="BS537" s="231">
        <v>0</v>
      </c>
      <c r="BT537" s="237" t="b">
        <f t="shared" si="270"/>
        <v>0</v>
      </c>
      <c r="BU537" s="231">
        <v>1</v>
      </c>
      <c r="BV537" s="237" t="str">
        <f t="shared" si="264"/>
        <v>No existen señales o son tan inadecuadas, que no proveen información útil al conductor.</v>
      </c>
      <c r="BW537" s="231">
        <v>4</v>
      </c>
      <c r="BX537" s="237" t="str">
        <f t="shared" si="265"/>
        <v>La mayoría de las alcantarillas y cunetas aparentemente funcionan bien, pero existen indicaciones en algunos sitios de que el agua se estanca.</v>
      </c>
      <c r="BY537" s="231">
        <v>3</v>
      </c>
      <c r="BZ537" s="237" t="str">
        <f t="shared" si="266"/>
        <v>Superficie con frecuentes baches o irregularidades .</v>
      </c>
      <c r="CA537" s="231">
        <v>4</v>
      </c>
      <c r="CB537" s="237" t="str">
        <f t="shared" si="267"/>
        <v>Existen huellas o corrugaciones que se derivan por debajo de la superficie de ruedo, pero que son aisladas y de poca extensión.</v>
      </c>
      <c r="CC537" s="231">
        <f t="shared" si="268"/>
        <v>0.11917979999999999</v>
      </c>
      <c r="CD537" s="229"/>
      <c r="CE537" s="229"/>
      <c r="CF537" s="270" t="s">
        <v>3054</v>
      </c>
    </row>
    <row r="538" spans="1:84" ht="69.95" customHeight="1" thickBot="1" x14ac:dyDescent="0.2">
      <c r="A538" s="217"/>
      <c r="B538" s="269">
        <v>21482</v>
      </c>
      <c r="C538" s="231">
        <v>7</v>
      </c>
      <c r="D538" s="231">
        <v>2</v>
      </c>
      <c r="E538" s="232" t="s">
        <v>332</v>
      </c>
      <c r="F538" s="231">
        <v>3</v>
      </c>
      <c r="G538" s="231">
        <v>732</v>
      </c>
      <c r="H538" s="230" t="s">
        <v>2476</v>
      </c>
      <c r="I538" s="230">
        <v>4</v>
      </c>
      <c r="J538" s="229" t="str">
        <f t="shared" si="250"/>
        <v>Red Básica de Accesso</v>
      </c>
      <c r="K538" s="260">
        <f t="shared" si="251"/>
        <v>5.76</v>
      </c>
      <c r="L538" s="234">
        <f>L537+K538</f>
        <v>14.83</v>
      </c>
      <c r="M538" s="233"/>
      <c r="N538" s="233"/>
      <c r="O538" s="233"/>
      <c r="P538" s="260">
        <f t="shared" si="252"/>
        <v>0</v>
      </c>
      <c r="Q538" s="233"/>
      <c r="R538" s="233"/>
      <c r="S538" s="233"/>
      <c r="T538" s="260">
        <f t="shared" si="253"/>
        <v>0</v>
      </c>
      <c r="U538" s="233"/>
      <c r="V538" s="233"/>
      <c r="W538" s="233"/>
      <c r="X538" s="233">
        <f t="shared" si="254"/>
        <v>0</v>
      </c>
      <c r="Y538" s="233"/>
      <c r="Z538" s="233"/>
      <c r="AA538" s="233"/>
      <c r="AB538" s="233">
        <f t="shared" si="255"/>
        <v>0</v>
      </c>
      <c r="AC538" s="233">
        <f t="shared" si="256"/>
        <v>0</v>
      </c>
      <c r="AD538" s="233"/>
      <c r="AE538" s="233">
        <v>3.49</v>
      </c>
      <c r="AF538" s="233">
        <v>2.27</v>
      </c>
      <c r="AG538" s="233">
        <f t="shared" si="271"/>
        <v>5.76</v>
      </c>
      <c r="AH538" s="233"/>
      <c r="AI538" s="233"/>
      <c r="AJ538" s="233"/>
      <c r="AK538" s="233">
        <f t="shared" si="272"/>
        <v>0</v>
      </c>
      <c r="AL538" s="233"/>
      <c r="AM538" s="233"/>
      <c r="AN538" s="233"/>
      <c r="AO538" s="233">
        <f t="shared" si="257"/>
        <v>0</v>
      </c>
      <c r="AP538" s="233"/>
      <c r="AQ538" s="233"/>
      <c r="AR538" s="233"/>
      <c r="AS538" s="339">
        <f t="shared" si="258"/>
        <v>0</v>
      </c>
      <c r="AT538" s="233"/>
      <c r="AU538" s="233"/>
      <c r="AV538" s="233"/>
      <c r="AW538" s="260">
        <f t="shared" si="259"/>
        <v>0</v>
      </c>
      <c r="AX538" s="235" t="s">
        <v>3055</v>
      </c>
      <c r="AY538" s="236" t="s">
        <v>1593</v>
      </c>
      <c r="AZ538" s="236" t="s">
        <v>767</v>
      </c>
      <c r="BA538" s="229" t="s">
        <v>3056</v>
      </c>
      <c r="BB538" s="231">
        <v>0</v>
      </c>
      <c r="BC538" s="231">
        <v>1</v>
      </c>
      <c r="BD538" s="237" t="str">
        <f t="shared" si="260"/>
        <v>Llano (Pendientes naturales del terreno entre 0 y 5%)</v>
      </c>
      <c r="BE538" s="231">
        <v>4</v>
      </c>
      <c r="BF538" s="237" t="str">
        <f>VLOOKUP(BE538,'Códigos 2'!$A$1:$B$12,2,FALSE)</f>
        <v>Lastre o grava</v>
      </c>
      <c r="BG538" s="238">
        <v>2</v>
      </c>
      <c r="BH538" s="239">
        <v>5.3</v>
      </c>
      <c r="BI538" s="231">
        <v>0</v>
      </c>
      <c r="BJ538" s="231" t="str">
        <f t="shared" si="261"/>
        <v>No existe</v>
      </c>
      <c r="BK538" s="240">
        <v>0</v>
      </c>
      <c r="BL538" s="231">
        <v>20</v>
      </c>
      <c r="BM538" s="231">
        <v>132</v>
      </c>
      <c r="BN538" s="231">
        <v>4</v>
      </c>
      <c r="BO538" s="237" t="str">
        <f t="shared" si="262"/>
        <v>Alineamiento con algunas curvas que exigen una reducción significativa en la velocidad promedio de circulación.</v>
      </c>
      <c r="BP538" s="231">
        <v>5</v>
      </c>
      <c r="BQ538" s="237" t="str">
        <f t="shared" si="263"/>
        <v>Pendientes menores del 3% en todo el tramo.</v>
      </c>
      <c r="BR538" s="231">
        <v>1</v>
      </c>
      <c r="BS538" s="231">
        <v>0</v>
      </c>
      <c r="BT538" s="237" t="b">
        <f t="shared" si="270"/>
        <v>0</v>
      </c>
      <c r="BU538" s="231">
        <v>1</v>
      </c>
      <c r="BV538" s="237" t="str">
        <f t="shared" si="264"/>
        <v>No existen señales o son tan inadecuadas, que no proveen información útil al conductor.</v>
      </c>
      <c r="BW538" s="231">
        <v>3</v>
      </c>
      <c r="BX538" s="237" t="str">
        <f t="shared" si="265"/>
        <v>Parece que algunas alcantarillas o cunetas no tienen capacidad hidráulica suficiente, por la erosión o socavación aparente.</v>
      </c>
      <c r="BY538" s="231">
        <v>3</v>
      </c>
      <c r="BZ538" s="237" t="str">
        <f t="shared" si="266"/>
        <v>Superficie con frecuentes baches o irregularidades .</v>
      </c>
      <c r="CA538" s="231">
        <v>5</v>
      </c>
      <c r="CB538" s="237" t="str">
        <f t="shared" si="267"/>
        <v>No existen evidencias de fallas en la estructura del pavimento, con la posible excepción de algunas en la superficie de ruedo.</v>
      </c>
      <c r="CC538" s="231">
        <f t="shared" si="268"/>
        <v>0.27751680000000001</v>
      </c>
      <c r="CD538" s="229"/>
      <c r="CE538" s="229"/>
      <c r="CF538" s="270" t="s">
        <v>3057</v>
      </c>
    </row>
    <row r="539" spans="1:84" ht="69.95" customHeight="1" thickBot="1" x14ac:dyDescent="0.2">
      <c r="A539" s="217"/>
      <c r="B539" s="269">
        <v>21490</v>
      </c>
      <c r="C539" s="231">
        <v>4</v>
      </c>
      <c r="D539" s="231">
        <v>2</v>
      </c>
      <c r="E539" s="232" t="s">
        <v>126</v>
      </c>
      <c r="F539" s="231">
        <v>7</v>
      </c>
      <c r="G539" s="231">
        <v>142</v>
      </c>
      <c r="H539" s="230" t="str">
        <f>IF(G539&lt;100,"Primaria",IF(AND(G539&gt;39,G539&lt;300),"Secundaria",IF(AND(G539&gt;299),"Terciaria")))</f>
        <v>Secundaria</v>
      </c>
      <c r="I539" s="230">
        <v>2</v>
      </c>
      <c r="J539" s="229" t="str">
        <f t="shared" si="250"/>
        <v>Distribuidores Regionales</v>
      </c>
      <c r="K539" s="260">
        <f t="shared" si="251"/>
        <v>9.74</v>
      </c>
      <c r="L539" s="234">
        <f>L538+K539</f>
        <v>24.57</v>
      </c>
      <c r="M539" s="233"/>
      <c r="N539" s="233"/>
      <c r="O539" s="233"/>
      <c r="P539" s="260">
        <f t="shared" si="252"/>
        <v>0</v>
      </c>
      <c r="Q539" s="233">
        <v>9.23</v>
      </c>
      <c r="R539" s="233">
        <v>0.51</v>
      </c>
      <c r="S539" s="233"/>
      <c r="T539" s="260">
        <f t="shared" si="253"/>
        <v>9.74</v>
      </c>
      <c r="U539" s="233"/>
      <c r="V539" s="233"/>
      <c r="W539" s="233"/>
      <c r="X539" s="233">
        <f t="shared" si="254"/>
        <v>0</v>
      </c>
      <c r="Y539" s="233"/>
      <c r="Z539" s="233"/>
      <c r="AA539" s="233"/>
      <c r="AB539" s="233">
        <f t="shared" si="255"/>
        <v>0</v>
      </c>
      <c r="AC539" s="233">
        <f t="shared" si="256"/>
        <v>9.74</v>
      </c>
      <c r="AD539" s="233"/>
      <c r="AE539" s="233"/>
      <c r="AF539" s="233"/>
      <c r="AG539" s="233">
        <f t="shared" si="271"/>
        <v>0</v>
      </c>
      <c r="AH539" s="233"/>
      <c r="AI539" s="233"/>
      <c r="AJ539" s="233"/>
      <c r="AK539" s="233">
        <f t="shared" si="272"/>
        <v>0</v>
      </c>
      <c r="AL539" s="233"/>
      <c r="AM539" s="233"/>
      <c r="AN539" s="233"/>
      <c r="AO539" s="233">
        <f t="shared" si="257"/>
        <v>0</v>
      </c>
      <c r="AP539" s="233"/>
      <c r="AQ539" s="233"/>
      <c r="AR539" s="233"/>
      <c r="AS539" s="339">
        <f t="shared" si="258"/>
        <v>0</v>
      </c>
      <c r="AT539" s="233"/>
      <c r="AU539" s="233"/>
      <c r="AV539" s="233"/>
      <c r="AW539" s="260">
        <f t="shared" si="259"/>
        <v>0</v>
      </c>
      <c r="AX539" s="235" t="s">
        <v>1347</v>
      </c>
      <c r="AY539" s="236" t="s">
        <v>1231</v>
      </c>
      <c r="AZ539" s="236" t="s">
        <v>294</v>
      </c>
      <c r="BA539" s="229" t="s">
        <v>1348</v>
      </c>
      <c r="BB539" s="231">
        <v>2</v>
      </c>
      <c r="BC539" s="231">
        <v>1</v>
      </c>
      <c r="BD539" s="237" t="str">
        <f t="shared" si="260"/>
        <v>Llano (Pendientes naturales del terreno entre 0 y 5%)</v>
      </c>
      <c r="BE539" s="231">
        <v>1</v>
      </c>
      <c r="BF539" s="237" t="str">
        <f>VLOOKUP(BE539,'Códigos 2'!$A$1:$B$12,2,FALSE)</f>
        <v xml:space="preserve"> Carpeta Asfáltica (CA)</v>
      </c>
      <c r="BG539" s="238">
        <v>2</v>
      </c>
      <c r="BH539" s="239">
        <v>6</v>
      </c>
      <c r="BI539" s="231">
        <v>0</v>
      </c>
      <c r="BJ539" s="231" t="str">
        <f t="shared" si="261"/>
        <v>No existe</v>
      </c>
      <c r="BK539" s="240">
        <v>0</v>
      </c>
      <c r="BL539" s="231">
        <v>60</v>
      </c>
      <c r="BM539" s="231">
        <v>7591</v>
      </c>
      <c r="BN539" s="231">
        <v>5</v>
      </c>
      <c r="BO539" s="237" t="str">
        <f t="shared" si="262"/>
        <v>Alineamiento recto o con curvas tan suaves que no exigen una reducción significativa en la velocidad promedio normal de recorrido.</v>
      </c>
      <c r="BP539" s="231">
        <v>4</v>
      </c>
      <c r="BQ539" s="237" t="str">
        <f t="shared" si="263"/>
        <v>Pendientes generalmente menores del 3% pero con algunas cuestas de corta longitud de hasta el 5%.</v>
      </c>
      <c r="BR539" s="231">
        <v>2</v>
      </c>
      <c r="BS539" s="231">
        <v>0</v>
      </c>
      <c r="BT539" s="237" t="b">
        <f t="shared" si="270"/>
        <v>0</v>
      </c>
      <c r="BU539" s="231">
        <v>5</v>
      </c>
      <c r="BV539" s="237" t="str">
        <f t="shared" si="264"/>
        <v xml:space="preserve">Las señales son completamente adecuadas en número y ubicación, </v>
      </c>
      <c r="BW539" s="231">
        <v>4</v>
      </c>
      <c r="BX539" s="237" t="str">
        <f t="shared" si="265"/>
        <v>La mayoría de las alcantarillas y cunetas aparentemente funcionan bien, pero existen indicaciones en algunos sitios de que el agua se estanca.</v>
      </c>
      <c r="BY539" s="231">
        <v>5</v>
      </c>
      <c r="BZ539" s="237" t="str">
        <f t="shared" si="266"/>
        <v>Superficie lisa, sin baches ni irregularidades notables.</v>
      </c>
      <c r="CA539" s="231">
        <v>5</v>
      </c>
      <c r="CB539" s="237" t="str">
        <f t="shared" si="267"/>
        <v>No existen evidencias de fallas en la estructura del pavimento, con la posible excepción de algunas en la superficie de ruedo.</v>
      </c>
      <c r="CC539" s="231">
        <f t="shared" si="268"/>
        <v>26.986764099999998</v>
      </c>
      <c r="CD539" s="229" t="s">
        <v>1349</v>
      </c>
      <c r="CE539" s="229" t="s">
        <v>986</v>
      </c>
      <c r="CF539" s="270" t="s">
        <v>1350</v>
      </c>
    </row>
    <row r="540" spans="1:84" ht="69.95" customHeight="1" thickBot="1" x14ac:dyDescent="0.2">
      <c r="A540" s="217"/>
      <c r="B540" s="269">
        <v>21500</v>
      </c>
      <c r="C540" s="231"/>
      <c r="D540" s="231">
        <v>2</v>
      </c>
      <c r="E540" s="232">
        <v>16</v>
      </c>
      <c r="F540" s="231"/>
      <c r="G540" s="231">
        <v>701</v>
      </c>
      <c r="H540" s="230" t="s">
        <v>2476</v>
      </c>
      <c r="I540" s="230">
        <v>4</v>
      </c>
      <c r="J540" s="229" t="str">
        <f t="shared" si="250"/>
        <v>Red Básica de Accesso</v>
      </c>
      <c r="K540" s="260">
        <f t="shared" si="251"/>
        <v>0</v>
      </c>
      <c r="L540" s="234"/>
      <c r="M540" s="233"/>
      <c r="N540" s="233"/>
      <c r="O540" s="233"/>
      <c r="P540" s="260">
        <f t="shared" si="252"/>
        <v>0</v>
      </c>
      <c r="Q540" s="233"/>
      <c r="R540" s="233"/>
      <c r="S540" s="233"/>
      <c r="T540" s="260">
        <f t="shared" si="253"/>
        <v>0</v>
      </c>
      <c r="U540" s="233"/>
      <c r="V540" s="233"/>
      <c r="W540" s="233"/>
      <c r="X540" s="233"/>
      <c r="Y540" s="233"/>
      <c r="Z540" s="233"/>
      <c r="AA540" s="233"/>
      <c r="AB540" s="233"/>
      <c r="AC540" s="233"/>
      <c r="AD540" s="233"/>
      <c r="AE540" s="233"/>
      <c r="AF540" s="233"/>
      <c r="AG540" s="233"/>
      <c r="AH540" s="233"/>
      <c r="AI540" s="233"/>
      <c r="AJ540" s="233"/>
      <c r="AK540" s="233"/>
      <c r="AL540" s="233"/>
      <c r="AM540" s="233"/>
      <c r="AN540" s="233"/>
      <c r="AO540" s="233">
        <f t="shared" si="257"/>
        <v>0</v>
      </c>
      <c r="AP540" s="233"/>
      <c r="AQ540" s="233"/>
      <c r="AR540" s="233"/>
      <c r="AS540" s="339">
        <f t="shared" si="258"/>
        <v>0</v>
      </c>
      <c r="AT540" s="233"/>
      <c r="AU540" s="233"/>
      <c r="AV540" s="233"/>
      <c r="AW540" s="260"/>
      <c r="AX540" s="235" t="s">
        <v>2884</v>
      </c>
      <c r="AY540" s="236"/>
      <c r="AZ540" s="236"/>
      <c r="BA540" s="229"/>
      <c r="BB540" s="231"/>
      <c r="BC540" s="231"/>
      <c r="BD540" s="237"/>
      <c r="BE540" s="231"/>
      <c r="BF540" s="237" t="str">
        <f>VLOOKUP(BE540,'Códigos 2'!$A$1:$B$12,2,FALSE)</f>
        <v>Otros</v>
      </c>
      <c r="BG540" s="238"/>
      <c r="BH540" s="239"/>
      <c r="BI540" s="231"/>
      <c r="BJ540" s="231"/>
      <c r="BK540" s="240"/>
      <c r="BL540" s="231"/>
      <c r="BM540" s="231"/>
      <c r="BN540" s="231"/>
      <c r="BO540" s="237"/>
      <c r="BP540" s="231"/>
      <c r="BQ540" s="237"/>
      <c r="BR540" s="231"/>
      <c r="BS540" s="231"/>
      <c r="BT540" s="237"/>
      <c r="BU540" s="231"/>
      <c r="BV540" s="237"/>
      <c r="BW540" s="231"/>
      <c r="BX540" s="237"/>
      <c r="BY540" s="231">
        <v>0</v>
      </c>
      <c r="BZ540" s="237"/>
      <c r="CA540" s="231"/>
      <c r="CB540" s="237"/>
      <c r="CC540" s="231"/>
      <c r="CD540" s="229"/>
      <c r="CE540" s="229"/>
      <c r="CF540" s="270"/>
    </row>
    <row r="541" spans="1:84" ht="69.95" customHeight="1" thickBot="1" x14ac:dyDescent="0.2">
      <c r="A541" s="217"/>
      <c r="B541" s="269">
        <v>21511</v>
      </c>
      <c r="C541" s="231">
        <v>3</v>
      </c>
      <c r="D541" s="231">
        <v>2</v>
      </c>
      <c r="E541" s="232">
        <v>2</v>
      </c>
      <c r="F541" s="231">
        <v>0</v>
      </c>
      <c r="G541" s="231">
        <v>705</v>
      </c>
      <c r="H541" s="230" t="str">
        <f>IF(G541&lt;100,"Primaria",IF(AND(RVN_0524!G968&gt;39,RVN_0524!G968&lt;300),"Secundaria",IF(AND(RVN_0524!G968&gt;299),"Terciaria")))</f>
        <v>Terciaria</v>
      </c>
      <c r="I541" s="230">
        <v>4</v>
      </c>
      <c r="J541" s="229" t="str">
        <f t="shared" si="250"/>
        <v>Red Básica de Accesso</v>
      </c>
      <c r="K541" s="260">
        <f t="shared" si="251"/>
        <v>8.99</v>
      </c>
      <c r="L541" s="234">
        <f>K541</f>
        <v>8.99</v>
      </c>
      <c r="M541" s="233"/>
      <c r="N541" s="233"/>
      <c r="O541" s="233"/>
      <c r="P541" s="260">
        <f t="shared" si="252"/>
        <v>0</v>
      </c>
      <c r="Q541" s="233">
        <v>0.18</v>
      </c>
      <c r="R541" s="233">
        <v>0.52500000000000002</v>
      </c>
      <c r="S541" s="233"/>
      <c r="T541" s="260">
        <f t="shared" si="253"/>
        <v>0.70500000000000007</v>
      </c>
      <c r="U541" s="233">
        <v>4.3250000000000002</v>
      </c>
      <c r="V541" s="233">
        <v>3.96</v>
      </c>
      <c r="W541" s="233"/>
      <c r="X541" s="233">
        <f t="shared" ref="X541:X579" si="274">U541+V541+W541</f>
        <v>8.2850000000000001</v>
      </c>
      <c r="Y541" s="233"/>
      <c r="Z541" s="233"/>
      <c r="AA541" s="233"/>
      <c r="AB541" s="233">
        <f t="shared" ref="AB541:AB579" si="275">Y541+Z541+AA541</f>
        <v>0</v>
      </c>
      <c r="AC541" s="233">
        <f t="shared" ref="AC541:AC572" si="276">T541+X541+AB541</f>
        <v>8.99</v>
      </c>
      <c r="AD541" s="233"/>
      <c r="AE541" s="233"/>
      <c r="AF541" s="233"/>
      <c r="AG541" s="233">
        <f t="shared" ref="AG541:AG551" si="277">SUM(AD541:AF541)</f>
        <v>0</v>
      </c>
      <c r="AH541" s="233"/>
      <c r="AI541" s="233"/>
      <c r="AJ541" s="233"/>
      <c r="AK541" s="233">
        <f t="shared" ref="AK541:AK551" si="278">SUM(AH541:AJ541)</f>
        <v>0</v>
      </c>
      <c r="AL541" s="233"/>
      <c r="AM541" s="233"/>
      <c r="AN541" s="233"/>
      <c r="AO541" s="233">
        <f t="shared" si="257"/>
        <v>0</v>
      </c>
      <c r="AP541" s="233"/>
      <c r="AQ541" s="233"/>
      <c r="AR541" s="233"/>
      <c r="AS541" s="339">
        <f t="shared" si="258"/>
        <v>0</v>
      </c>
      <c r="AT541" s="233"/>
      <c r="AU541" s="233"/>
      <c r="AV541" s="233"/>
      <c r="AW541" s="260">
        <f t="shared" ref="AW541:AW604" si="279">SUM(AT541:AV541)</f>
        <v>0</v>
      </c>
      <c r="AX541" s="235" t="s">
        <v>2920</v>
      </c>
      <c r="AY541" s="244" t="s">
        <v>1409</v>
      </c>
      <c r="AZ541" s="244" t="s">
        <v>2921</v>
      </c>
      <c r="BA541" s="236" t="s">
        <v>2922</v>
      </c>
      <c r="BB541" s="231">
        <v>1</v>
      </c>
      <c r="BC541" s="231">
        <v>3</v>
      </c>
      <c r="BD541" s="237" t="str">
        <f t="shared" ref="BD541:BD604" si="280">IF(BC541=1,"Llano (Pendientes naturales del terreno entre 0 y 5%)",IF(AND(BC541=2),"Algo Ondulado (Pendientes naturales del terreno entre 6 y 14%)",IF(AND(BC541=3),"Muy Ondulado (Pendientes naturales del terreno entre 15 y 25%)",IF(AND(BC541=4),"Montañoso (Pendientes naturales del terreno mayores a 25%)"))))</f>
        <v>Muy Ondulado (Pendientes naturales del terreno entre 15 y 25%)</v>
      </c>
      <c r="BE541" s="231">
        <v>2</v>
      </c>
      <c r="BF541" s="237" t="str">
        <f>VLOOKUP(BE541,'Códigos 2'!$A$1:$B$12,2,FALSE)</f>
        <v xml:space="preserve">Tratamiento superficial múltiple (TSM) </v>
      </c>
      <c r="BG541" s="238">
        <v>2</v>
      </c>
      <c r="BH541" s="239">
        <v>5.3</v>
      </c>
      <c r="BI541" s="231">
        <v>0</v>
      </c>
      <c r="BJ541" s="231" t="str">
        <f t="shared" ref="BJ541:BJ604" si="281">IF(BI541=0,"No existe",IF(AND(BI541=1),"Pavimentado",IF(AND(BI541=2),"Mejorado",IF(AND(BI541=3),"Tierra"))))</f>
        <v>No existe</v>
      </c>
      <c r="BK541" s="240">
        <v>0</v>
      </c>
      <c r="BL541" s="231">
        <v>40</v>
      </c>
      <c r="BM541" s="231">
        <v>0</v>
      </c>
      <c r="BN541" s="231">
        <v>3</v>
      </c>
      <c r="BO541" s="237" t="str">
        <f t="shared" ref="BO541:BO604" si="282">IF(BN541=5,"Alineamiento recto o con curvas tan suaves que no exigen una reducción significativa en la velocidad promedio normal de recorrido.",IF(AND(BN541=4),"Alineamiento con algunas curvas que exigen una reducción significativa en la velocidad promedio de circulación.",IF(AND(BN541=3),"Alineamiento algo sinuoso, pero con curvas cerradas que son aparentes y consistentes con las gradientes y las demás características del camino y del terreno que se atraviesa.",IF(AND(BN541=2),"Curvas cerradas frecuentes y, por lo general, inconsistentes con el terreno y la clase de carretera.",IF(AND(BN541=1),"Alineamiento muy sinuoso en todo el tramo, condición que admite solamente una velocidad de circulación muy baja.")))))</f>
        <v>Alineamiento algo sinuoso, pero con curvas cerradas que son aparentes y consistentes con las gradientes y las demás características del camino y del terreno que se atraviesa.</v>
      </c>
      <c r="BP541" s="231">
        <v>2</v>
      </c>
      <c r="BQ541" s="237" t="str">
        <f t="shared" ref="BQ541:BQ604" si="283">IF(BP541=5,"Pendientes menores del 3% en todo el tramo.",IF(AND(BP541=4),"Pendientes generalmente menores del 3% pero con algunas cuestas de corta longitud de hasta el 5%.",IF(AND(BP541=3),"Pendientes generalmente entre 3 y 6%, pero con una rasante ondulada y, consecuentemente, con tramos cortos de subida fuerte.",IF(AND(BP541=2),"Pendientes sostenidas entre 5 y 8% sobre una buena parte del tramo, condición que afecta en forma marcada la velocidad de recorrido y, cuando hay bastante tránsito, provoca frecuentes colas de vehículos detrás de los vehículos pesados.",IF(AND(BP541=1),"Pendientes sostenidas en exceso del 7% en casi todo el tramo. ")))))</f>
        <v>Pendientes sostenidas entre 5 y 8% sobre una buena parte del tramo, condición que afecta en forma marcada la velocidad de recorrido y, cuando hay bastante tránsito, provoca frecuentes colas de vehículos detrás de los vehículos pesados.</v>
      </c>
      <c r="BR541" s="231">
        <v>1</v>
      </c>
      <c r="BS541" s="231">
        <v>0</v>
      </c>
      <c r="BT541" s="237" t="b">
        <f t="shared" ref="BT541:BT604" si="284">IF(BS541=5,"Superficie de los espaldones firme y regular, y donde se puede utilizar el ancho como fue construido originalmente.",IF(AND(BS541=4),"Superficie generalmente firme y utilizable en todo tiempo, pero con algunos tramos cortos en que el ancho inicial ha sido reducido por erosión u otras causas.",IF(AND(BS541=3),"Superficie erosionada o con baches profundos sobre una buena parte de la subsección, de manera que se inhibe el uso de los espaldones en la debida forma en esa parte.",IF(AND(BS541=2),"Superficie erosionada o con baches profundos, o el ancho transitable de los espaldones reducido sustancialmente, en casi toda la subsección.",IF(AND(BS541=1),"Se encuentra un desnivel peligroso entre el borde del pavimento y el espaldón, o la superficie está muy erosionada, con baches profundos o material suelto, o el ancho muy reducido del original.")))))</f>
        <v>0</v>
      </c>
      <c r="BU541" s="231">
        <v>3</v>
      </c>
      <c r="BV541" s="237" t="str">
        <f t="shared" ref="BV541:BV604" si="285">IF(BU541=5,"Las señales son completamente adecuadas en número y ubicación, ",IF(AND(BU541=4),"El señalamiento es bastante completo, faltando solamente algunas señales de guía para los usuarios que no conocen la ruta.",IF(AND(BU541=3),"El señalamiento es regular en cuanto a cantidad y ubicación, siendo notable la falta de algunas señales de precaución y de guía.",IF(AND(BU541=2),"Existen muy pocas señales",IF(AND(BU541=1),"No existen señales o son tan inadecuadas, que no proveen información útil al conductor.")))))</f>
        <v>El señalamiento es regular en cuanto a cantidad y ubicación, siendo notable la falta de algunas señales de precaución y de guía.</v>
      </c>
      <c r="BW541" s="231">
        <v>3</v>
      </c>
      <c r="BX541" s="237" t="str">
        <f t="shared" ref="BX541:BX604" si="286">IF(BW541=5,"Todas las alcantarillas y cunetas están bastante limpias y funcionan debidamente.",IF(AND(BW541=4),"La mayoría de las alcantarillas y cunetas aparentemente funcionan bien, pero existen indicaciones en algunos sitios de que el agua se estanca.",IF(AND(BW541=3),"Parece que algunas alcantarillas o cunetas no tienen capacidad hidráulica suficiente, por la erosión o socavación aparente.",IF(AND(BW541=2),"Parece que la mayoría de las alcantarillas y cunetas son inadecuadas; o hay vados en varios sitios en vez de estructuras de drenaje.",IF(AND(BW541=1),"El agua escurre por la calzada durante períodos de lluvia sobre una buena parte de la sub-sección y no existen cunetas longitudinales definidas; las estructuras de drenaje no existen, o son completamente inadecuadas.")))))</f>
        <v>Parece que algunas alcantarillas o cunetas no tienen capacidad hidráulica suficiente, por la erosión o socavación aparente.</v>
      </c>
      <c r="BY541" s="231">
        <v>3</v>
      </c>
      <c r="BZ541" s="237" t="str">
        <f t="shared" ref="BZ541:BZ604" si="287">IF(BY541=5,"Superficie lisa, sin baches ni irregularidades notables.",IF(AND(BY541=4),"Superficie generalmente lisa, pero con unas pequeñas corrugaciones u otras irregularidades aisladas, o con baches pequeños superficiales.",IF(AND(BY541=3),"Superficie con frecuentes baches o irregularidades .",IF(AND(BY541=2),"Superficie muy irregular o con baches extensos y frecuentes (o material suelto, en caso de superficies no pavimentadas).",IF(AND(BY541=1),"Superficie muy deteriorada o irregular (o material suelto), hasta tal grado, en casi todo el tramo.")))))</f>
        <v>Superficie con frecuentes baches o irregularidades .</v>
      </c>
      <c r="CA541" s="231">
        <v>4</v>
      </c>
      <c r="CB541" s="237" t="str">
        <f t="shared" ref="CB541:CB604" si="288">IF(CA541=5,"No existen evidencias de fallas en la estructura del pavimento, con la posible excepción de algunas en la superficie de ruedo.",IF(AND(CA541=4),"Existen huellas o corrugaciones que se derivan por debajo de la superficie de ruedo, pero que son aisladas y de poca extensión.",IF(AND(CA541=3),"Existen deformaciones u otras fallas de consideración sobre una buena parte de la subsección y, aunque no son extensas todavía, parece que siguen extendiéndose.",IF(AND(CA541=2),"Existen deformaciones u otras fallas de consideración sobre la mayor parte del tramo.",IF(AND(CA541=1),"Existen corrugaciones o huellas profundas sobre casi toda la faja de ruedo del tramo, hasta tal grado que no sería factible corregir la falla de la estructura, sino que se tendría que reconstruirla completamente.")))))</f>
        <v>Existen huellas o corrugaciones que se derivan por debajo de la superficie de ruedo, pero que son aisladas y de poca extensión.</v>
      </c>
      <c r="CC541" s="231">
        <f t="shared" ref="CC541:CC604" si="289">(K541*BM541)*365/1000000</f>
        <v>0</v>
      </c>
      <c r="CD541" s="229" t="s">
        <v>2923</v>
      </c>
      <c r="CE541" s="229" t="s">
        <v>986</v>
      </c>
      <c r="CF541" s="270" t="s">
        <v>2924</v>
      </c>
    </row>
    <row r="542" spans="1:84" ht="69.95" customHeight="1" thickBot="1" x14ac:dyDescent="0.2">
      <c r="A542" s="217"/>
      <c r="B542" s="269">
        <v>21512</v>
      </c>
      <c r="C542" s="231">
        <v>3</v>
      </c>
      <c r="D542" s="231">
        <v>2</v>
      </c>
      <c r="E542" s="232">
        <v>2</v>
      </c>
      <c r="F542" s="231">
        <v>0</v>
      </c>
      <c r="G542" s="231">
        <v>705</v>
      </c>
      <c r="H542" s="230" t="str">
        <f>IF(G542&lt;100,"Primaria",IF(AND(RVN_0524!G969&gt;39,RVN_0524!G969&lt;300),"Secundaria",IF(AND(RVN_0524!G969&gt;299),"Terciaria")))</f>
        <v>Terciaria</v>
      </c>
      <c r="I542" s="230">
        <v>4</v>
      </c>
      <c r="J542" s="229" t="str">
        <f t="shared" si="250"/>
        <v>Red Básica de Accesso</v>
      </c>
      <c r="K542" s="260">
        <f t="shared" si="251"/>
        <v>4.6749999999999998</v>
      </c>
      <c r="L542" s="234">
        <f>L541+K542</f>
        <v>13.664999999999999</v>
      </c>
      <c r="M542" s="233"/>
      <c r="N542" s="233"/>
      <c r="O542" s="233"/>
      <c r="P542" s="260">
        <f t="shared" si="252"/>
        <v>0</v>
      </c>
      <c r="Q542" s="233"/>
      <c r="R542" s="233"/>
      <c r="S542" s="233"/>
      <c r="T542" s="260">
        <f t="shared" si="253"/>
        <v>0</v>
      </c>
      <c r="U542" s="233">
        <v>4.6749999999999998</v>
      </c>
      <c r="V542" s="233"/>
      <c r="W542" s="233"/>
      <c r="X542" s="233">
        <f t="shared" si="274"/>
        <v>4.6749999999999998</v>
      </c>
      <c r="Y542" s="233"/>
      <c r="Z542" s="233"/>
      <c r="AA542" s="233"/>
      <c r="AB542" s="233">
        <f t="shared" si="275"/>
        <v>0</v>
      </c>
      <c r="AC542" s="233">
        <f t="shared" si="276"/>
        <v>4.6749999999999998</v>
      </c>
      <c r="AD542" s="233"/>
      <c r="AE542" s="233"/>
      <c r="AF542" s="233"/>
      <c r="AG542" s="233">
        <f t="shared" si="277"/>
        <v>0</v>
      </c>
      <c r="AH542" s="233"/>
      <c r="AI542" s="233"/>
      <c r="AJ542" s="233"/>
      <c r="AK542" s="233">
        <f t="shared" si="278"/>
        <v>0</v>
      </c>
      <c r="AL542" s="233"/>
      <c r="AM542" s="233"/>
      <c r="AN542" s="233"/>
      <c r="AO542" s="233">
        <f t="shared" si="257"/>
        <v>0</v>
      </c>
      <c r="AP542" s="233"/>
      <c r="AQ542" s="233"/>
      <c r="AR542" s="233"/>
      <c r="AS542" s="339">
        <f t="shared" si="258"/>
        <v>0</v>
      </c>
      <c r="AT542" s="233"/>
      <c r="AU542" s="233"/>
      <c r="AV542" s="233"/>
      <c r="AW542" s="260">
        <f t="shared" si="279"/>
        <v>0</v>
      </c>
      <c r="AX542" s="235" t="s">
        <v>2925</v>
      </c>
      <c r="AY542" s="244" t="s">
        <v>2048</v>
      </c>
      <c r="AZ542" s="244" t="s">
        <v>2921</v>
      </c>
      <c r="BA542" s="236" t="s">
        <v>2440</v>
      </c>
      <c r="BB542" s="231">
        <v>1</v>
      </c>
      <c r="BC542" s="231">
        <v>3</v>
      </c>
      <c r="BD542" s="237" t="str">
        <f t="shared" si="280"/>
        <v>Muy Ondulado (Pendientes naturales del terreno entre 15 y 25%)</v>
      </c>
      <c r="BE542" s="231">
        <v>2</v>
      </c>
      <c r="BF542" s="237" t="str">
        <f>VLOOKUP(BE542,'Códigos 2'!$A$1:$B$12,2,FALSE)</f>
        <v xml:space="preserve">Tratamiento superficial múltiple (TSM) </v>
      </c>
      <c r="BG542" s="238">
        <v>2</v>
      </c>
      <c r="BH542" s="239">
        <v>5.2</v>
      </c>
      <c r="BI542" s="231">
        <v>0</v>
      </c>
      <c r="BJ542" s="231" t="str">
        <f t="shared" si="281"/>
        <v>No existe</v>
      </c>
      <c r="BK542" s="240">
        <v>0</v>
      </c>
      <c r="BL542" s="231">
        <v>40</v>
      </c>
      <c r="BM542" s="231">
        <v>0</v>
      </c>
      <c r="BN542" s="231">
        <v>3</v>
      </c>
      <c r="BO542" s="237" t="str">
        <f t="shared" si="282"/>
        <v>Alineamiento algo sinuoso, pero con curvas cerradas que son aparentes y consistentes con las gradientes y las demás características del camino y del terreno que se atraviesa.</v>
      </c>
      <c r="BP542" s="231">
        <v>2</v>
      </c>
      <c r="BQ542" s="237" t="str">
        <f t="shared" si="283"/>
        <v>Pendientes sostenidas entre 5 y 8% sobre una buena parte del tramo, condición que afecta en forma marcada la velocidad de recorrido y, cuando hay bastante tránsito, provoca frecuentes colas de vehículos detrás de los vehículos pesados.</v>
      </c>
      <c r="BR542" s="231">
        <v>1</v>
      </c>
      <c r="BS542" s="231">
        <v>0</v>
      </c>
      <c r="BT542" s="237" t="b">
        <f t="shared" si="284"/>
        <v>0</v>
      </c>
      <c r="BU542" s="231">
        <v>4</v>
      </c>
      <c r="BV542" s="237" t="str">
        <f t="shared" si="285"/>
        <v>El señalamiento es bastante completo, faltando solamente algunas señales de guía para los usuarios que no conocen la ruta.</v>
      </c>
      <c r="BW542" s="231">
        <v>3</v>
      </c>
      <c r="BX542" s="237" t="str">
        <f t="shared" si="286"/>
        <v>Parece que algunas alcantarillas o cunetas no tienen capacidad hidráulica suficiente, por la erosión o socavación aparente.</v>
      </c>
      <c r="BY542" s="231">
        <v>4</v>
      </c>
      <c r="BZ542" s="237" t="str">
        <f t="shared" si="287"/>
        <v>Superficie generalmente lisa, pero con unas pequeñas corrugaciones u otras irregularidades aisladas, o con baches pequeños superficiales.</v>
      </c>
      <c r="CA542" s="231">
        <v>5</v>
      </c>
      <c r="CB542" s="237" t="str">
        <f t="shared" si="288"/>
        <v>No existen evidencias de fallas en la estructura del pavimento, con la posible excepción de algunas en la superficie de ruedo.</v>
      </c>
      <c r="CC542" s="231">
        <f t="shared" si="289"/>
        <v>0</v>
      </c>
      <c r="CD542" s="229"/>
      <c r="CE542" s="229"/>
      <c r="CF542" s="270"/>
    </row>
    <row r="543" spans="1:84" ht="69.95" customHeight="1" thickBot="1" x14ac:dyDescent="0.2">
      <c r="A543" s="217"/>
      <c r="B543" s="269">
        <v>21520</v>
      </c>
      <c r="C543" s="231">
        <v>7</v>
      </c>
      <c r="D543" s="231">
        <v>2</v>
      </c>
      <c r="E543" s="232" t="s">
        <v>332</v>
      </c>
      <c r="F543" s="231">
        <v>3</v>
      </c>
      <c r="G543" s="231">
        <v>735</v>
      </c>
      <c r="H543" s="230" t="str">
        <f>IF(G543&lt;100,"Primaria",IF(AND(G543&gt;39,G543&lt;300),"Secundaria",IF(AND(G543&gt;299),"Terciaria")))</f>
        <v>Terciaria</v>
      </c>
      <c r="I543" s="230">
        <v>3</v>
      </c>
      <c r="J543" s="229" t="str">
        <f t="shared" si="250"/>
        <v>Conectores de Integración Territorial</v>
      </c>
      <c r="K543" s="260">
        <f t="shared" si="251"/>
        <v>10.99</v>
      </c>
      <c r="L543" s="234">
        <f>K543</f>
        <v>10.99</v>
      </c>
      <c r="M543" s="233"/>
      <c r="N543" s="233"/>
      <c r="O543" s="233"/>
      <c r="P543" s="260">
        <f t="shared" si="252"/>
        <v>0</v>
      </c>
      <c r="Q543" s="233"/>
      <c r="R543" s="233"/>
      <c r="S543" s="233"/>
      <c r="T543" s="260">
        <f t="shared" si="253"/>
        <v>0</v>
      </c>
      <c r="U543" s="233"/>
      <c r="V543" s="233"/>
      <c r="W543" s="233"/>
      <c r="X543" s="233">
        <f t="shared" si="274"/>
        <v>0</v>
      </c>
      <c r="Y543" s="233"/>
      <c r="Z543" s="233"/>
      <c r="AA543" s="233"/>
      <c r="AB543" s="233">
        <f t="shared" si="275"/>
        <v>0</v>
      </c>
      <c r="AC543" s="233">
        <f t="shared" si="276"/>
        <v>0</v>
      </c>
      <c r="AD543" s="368"/>
      <c r="AE543" s="233"/>
      <c r="AF543" s="233"/>
      <c r="AG543" s="233">
        <f t="shared" si="277"/>
        <v>0</v>
      </c>
      <c r="AH543" s="233"/>
      <c r="AI543" s="233"/>
      <c r="AJ543" s="233"/>
      <c r="AK543" s="233">
        <f t="shared" si="278"/>
        <v>0</v>
      </c>
      <c r="AL543" s="233">
        <v>10.99</v>
      </c>
      <c r="AM543" s="233"/>
      <c r="AN543" s="233"/>
      <c r="AO543" s="233">
        <f t="shared" si="257"/>
        <v>10.99</v>
      </c>
      <c r="AP543" s="233"/>
      <c r="AQ543" s="233"/>
      <c r="AR543" s="233"/>
      <c r="AS543" s="339">
        <f t="shared" si="258"/>
        <v>0</v>
      </c>
      <c r="AT543" s="233"/>
      <c r="AU543" s="233"/>
      <c r="AV543" s="233"/>
      <c r="AW543" s="260">
        <f t="shared" si="279"/>
        <v>0</v>
      </c>
      <c r="AX543" s="235" t="s">
        <v>3070</v>
      </c>
      <c r="AY543" s="236" t="s">
        <v>1231</v>
      </c>
      <c r="AZ543" s="236" t="s">
        <v>447</v>
      </c>
      <c r="BA543" s="229" t="s">
        <v>3071</v>
      </c>
      <c r="BB543" s="231">
        <v>0</v>
      </c>
      <c r="BC543" s="231">
        <v>1</v>
      </c>
      <c r="BD543" s="237" t="str">
        <f t="shared" si="280"/>
        <v>Llano (Pendientes naturales del terreno entre 0 y 5%)</v>
      </c>
      <c r="BE543" s="231">
        <v>12</v>
      </c>
      <c r="BF543" s="237" t="str">
        <f>VLOOKUP(BE543,'Códigos 2'!$A$1:$B$12,2,FALSE)</f>
        <v>Otros</v>
      </c>
      <c r="BG543" s="238">
        <v>2</v>
      </c>
      <c r="BH543" s="239">
        <v>6.3</v>
      </c>
      <c r="BI543" s="231">
        <v>0</v>
      </c>
      <c r="BJ543" s="231" t="str">
        <f t="shared" si="281"/>
        <v>No existe</v>
      </c>
      <c r="BK543" s="240">
        <v>0</v>
      </c>
      <c r="BL543" s="231">
        <v>35</v>
      </c>
      <c r="BM543" s="231">
        <v>108</v>
      </c>
      <c r="BN543" s="231">
        <v>4</v>
      </c>
      <c r="BO543" s="237" t="str">
        <f t="shared" si="282"/>
        <v>Alineamiento con algunas curvas que exigen una reducción significativa en la velocidad promedio de circulación.</v>
      </c>
      <c r="BP543" s="231">
        <v>4</v>
      </c>
      <c r="BQ543" s="237" t="str">
        <f t="shared" si="283"/>
        <v>Pendientes generalmente menores del 3% pero con algunas cuestas de corta longitud de hasta el 5%.</v>
      </c>
      <c r="BR543" s="231">
        <v>2</v>
      </c>
      <c r="BS543" s="231">
        <v>0</v>
      </c>
      <c r="BT543" s="237" t="b">
        <f t="shared" si="284"/>
        <v>0</v>
      </c>
      <c r="BU543" s="231">
        <v>2</v>
      </c>
      <c r="BV543" s="237" t="str">
        <f t="shared" si="285"/>
        <v>Existen muy pocas señales</v>
      </c>
      <c r="BW543" s="231">
        <v>4</v>
      </c>
      <c r="BX543" s="237" t="str">
        <f t="shared" si="286"/>
        <v>La mayoría de las alcantarillas y cunetas aparentemente funcionan bien, pero existen indicaciones en algunos sitios de que el agua se estanca.</v>
      </c>
      <c r="BY543" s="231">
        <v>4</v>
      </c>
      <c r="BZ543" s="237" t="str">
        <f t="shared" si="287"/>
        <v>Superficie generalmente lisa, pero con unas pequeñas corrugaciones u otras irregularidades aisladas, o con baches pequeños superficiales.</v>
      </c>
      <c r="CA543" s="231">
        <v>4</v>
      </c>
      <c r="CB543" s="237" t="str">
        <f t="shared" si="288"/>
        <v>Existen huellas o corrugaciones que se derivan por debajo de la superficie de ruedo, pero que son aisladas y de poca extensión.</v>
      </c>
      <c r="CC543" s="231">
        <f t="shared" si="289"/>
        <v>0.43322580000000005</v>
      </c>
      <c r="CD543" s="229"/>
      <c r="CE543" s="229"/>
      <c r="CF543" s="270" t="s">
        <v>3072</v>
      </c>
    </row>
    <row r="544" spans="1:84" ht="69.95" customHeight="1" thickBot="1" x14ac:dyDescent="0.2">
      <c r="A544" s="217"/>
      <c r="B544" s="269">
        <v>21530</v>
      </c>
      <c r="C544" s="231">
        <v>3</v>
      </c>
      <c r="D544" s="231">
        <v>2</v>
      </c>
      <c r="E544" s="232" t="s">
        <v>489</v>
      </c>
      <c r="F544" s="231">
        <v>3</v>
      </c>
      <c r="G544" s="231">
        <v>741</v>
      </c>
      <c r="H544" s="230" t="str">
        <f>IF(G544&lt;100,"Primaria",IF(AND(RVN_0524!G1049&gt;39,RVN_0524!G1049&lt;300),"Secundaria",IF(AND(RVN_0524!G1049&gt;299),"Terciaria")))</f>
        <v>Secundaria</v>
      </c>
      <c r="I544" s="230">
        <v>4</v>
      </c>
      <c r="J544" s="229" t="str">
        <f t="shared" si="250"/>
        <v>Red Básica de Accesso</v>
      </c>
      <c r="K544" s="260">
        <f t="shared" si="251"/>
        <v>1.65</v>
      </c>
      <c r="L544" s="234">
        <f t="shared" ref="L544:L549" si="290">L543+K544</f>
        <v>12.64</v>
      </c>
      <c r="M544" s="233"/>
      <c r="N544" s="233"/>
      <c r="O544" s="233"/>
      <c r="P544" s="260">
        <f t="shared" si="252"/>
        <v>0</v>
      </c>
      <c r="Q544" s="233"/>
      <c r="R544" s="233"/>
      <c r="S544" s="233"/>
      <c r="T544" s="260">
        <f t="shared" si="253"/>
        <v>0</v>
      </c>
      <c r="U544" s="233"/>
      <c r="V544" s="233"/>
      <c r="W544" s="233"/>
      <c r="X544" s="233">
        <f t="shared" si="274"/>
        <v>0</v>
      </c>
      <c r="Y544" s="233"/>
      <c r="Z544" s="233"/>
      <c r="AA544" s="233"/>
      <c r="AB544" s="233">
        <f t="shared" si="275"/>
        <v>0</v>
      </c>
      <c r="AC544" s="233">
        <f t="shared" si="276"/>
        <v>0</v>
      </c>
      <c r="AD544" s="233"/>
      <c r="AE544" s="233"/>
      <c r="AF544" s="233">
        <v>1.65</v>
      </c>
      <c r="AG544" s="233">
        <f t="shared" si="277"/>
        <v>1.65</v>
      </c>
      <c r="AH544" s="233"/>
      <c r="AI544" s="233"/>
      <c r="AJ544" s="233"/>
      <c r="AK544" s="233">
        <f t="shared" si="278"/>
        <v>0</v>
      </c>
      <c r="AL544" s="233"/>
      <c r="AM544" s="233"/>
      <c r="AN544" s="233"/>
      <c r="AO544" s="233">
        <f t="shared" si="257"/>
        <v>0</v>
      </c>
      <c r="AP544" s="233"/>
      <c r="AQ544" s="233"/>
      <c r="AR544" s="233"/>
      <c r="AS544" s="339">
        <f t="shared" si="258"/>
        <v>0</v>
      </c>
      <c r="AT544" s="233"/>
      <c r="AU544" s="233"/>
      <c r="AV544" s="233"/>
      <c r="AW544" s="260">
        <f t="shared" si="279"/>
        <v>0</v>
      </c>
      <c r="AX544" s="235" t="s">
        <v>3100</v>
      </c>
      <c r="AY544" s="244" t="s">
        <v>264</v>
      </c>
      <c r="AZ544" s="244" t="s">
        <v>547</v>
      </c>
      <c r="BA544" s="229" t="s">
        <v>3101</v>
      </c>
      <c r="BB544" s="231">
        <v>0</v>
      </c>
      <c r="BC544" s="231">
        <v>4</v>
      </c>
      <c r="BD544" s="237" t="str">
        <f t="shared" si="280"/>
        <v>Montañoso (Pendientes naturales del terreno mayores a 25%)</v>
      </c>
      <c r="BE544" s="231">
        <v>8</v>
      </c>
      <c r="BF544" s="237" t="str">
        <f>VLOOKUP(BE544,'Códigos 2'!$A$1:$B$12,2,FALSE)</f>
        <v xml:space="preserve">Material producto del perfilado de pavimentos asfálticos </v>
      </c>
      <c r="BG544" s="238">
        <v>1</v>
      </c>
      <c r="BH544" s="239">
        <v>4.7</v>
      </c>
      <c r="BI544" s="231">
        <v>0</v>
      </c>
      <c r="BJ544" s="231" t="str">
        <f t="shared" si="281"/>
        <v>No existe</v>
      </c>
      <c r="BK544" s="240">
        <v>0</v>
      </c>
      <c r="BL544" s="231">
        <v>15</v>
      </c>
      <c r="BM544" s="231">
        <v>0</v>
      </c>
      <c r="BN544" s="231">
        <v>2</v>
      </c>
      <c r="BO544" s="237" t="str">
        <f t="shared" si="282"/>
        <v>Curvas cerradas frecuentes y, por lo general, inconsistentes con el terreno y la clase de carretera.</v>
      </c>
      <c r="BP544" s="231">
        <v>1</v>
      </c>
      <c r="BQ544" s="237" t="str">
        <f t="shared" si="283"/>
        <v xml:space="preserve">Pendientes sostenidas en exceso del 7% en casi todo el tramo. </v>
      </c>
      <c r="BR544" s="231">
        <v>1</v>
      </c>
      <c r="BS544" s="231">
        <v>0</v>
      </c>
      <c r="BT544" s="237" t="b">
        <f t="shared" si="284"/>
        <v>0</v>
      </c>
      <c r="BU544" s="231">
        <v>2</v>
      </c>
      <c r="BV544" s="237" t="str">
        <f t="shared" si="285"/>
        <v>Existen muy pocas señales</v>
      </c>
      <c r="BW544" s="231">
        <v>3</v>
      </c>
      <c r="BX544" s="237" t="str">
        <f t="shared" si="286"/>
        <v>Parece que algunas alcantarillas o cunetas no tienen capacidad hidráulica suficiente, por la erosión o socavación aparente.</v>
      </c>
      <c r="BY544" s="231">
        <v>2</v>
      </c>
      <c r="BZ544" s="237" t="str">
        <f t="shared" si="287"/>
        <v>Superficie muy irregular o con baches extensos y frecuentes (o material suelto, en caso de superficies no pavimentadas).</v>
      </c>
      <c r="CA544" s="231">
        <v>3</v>
      </c>
      <c r="CB544" s="237" t="str">
        <f t="shared" si="288"/>
        <v>Existen deformaciones u otras fallas de consideración sobre una buena parte de la subsección y, aunque no son extensas todavía, parece que siguen extendiéndose.</v>
      </c>
      <c r="CC544" s="231">
        <f t="shared" si="289"/>
        <v>0</v>
      </c>
      <c r="CD544" s="229"/>
      <c r="CE544" s="229"/>
      <c r="CF544" s="270"/>
    </row>
    <row r="545" spans="1:84" ht="69.95" customHeight="1" thickBot="1" x14ac:dyDescent="0.2">
      <c r="A545" s="217"/>
      <c r="B545" s="269">
        <v>21541</v>
      </c>
      <c r="C545" s="231">
        <v>3</v>
      </c>
      <c r="D545" s="231">
        <v>2</v>
      </c>
      <c r="E545" s="232">
        <v>3</v>
      </c>
      <c r="F545" s="231"/>
      <c r="G545" s="231">
        <v>708</v>
      </c>
      <c r="H545" s="230" t="str">
        <f>IF(G545&lt;100,"Primaria",IF(AND(G545&gt;39,G545&lt;300),"Secundaria",IF(AND(G545&gt;299),"Terciaria")))</f>
        <v>Terciaria</v>
      </c>
      <c r="I545" s="230">
        <v>3</v>
      </c>
      <c r="J545" s="229" t="str">
        <f t="shared" si="250"/>
        <v>Conectores de Integración Territorial</v>
      </c>
      <c r="K545" s="260">
        <f t="shared" si="251"/>
        <v>5.38</v>
      </c>
      <c r="L545" s="234">
        <f t="shared" si="290"/>
        <v>18.02</v>
      </c>
      <c r="M545" s="233"/>
      <c r="N545" s="233"/>
      <c r="O545" s="233">
        <v>0.09</v>
      </c>
      <c r="P545" s="260">
        <f t="shared" si="252"/>
        <v>0.09</v>
      </c>
      <c r="Q545" s="233"/>
      <c r="R545" s="233"/>
      <c r="S545" s="233"/>
      <c r="T545" s="260">
        <f t="shared" si="253"/>
        <v>0</v>
      </c>
      <c r="U545" s="233"/>
      <c r="V545" s="233">
        <v>5.0350000000000001</v>
      </c>
      <c r="W545" s="233"/>
      <c r="X545" s="233">
        <f t="shared" si="274"/>
        <v>5.0350000000000001</v>
      </c>
      <c r="Y545" s="233"/>
      <c r="Z545" s="233"/>
      <c r="AA545" s="233"/>
      <c r="AB545" s="233">
        <f t="shared" si="275"/>
        <v>0</v>
      </c>
      <c r="AC545" s="233">
        <f t="shared" si="276"/>
        <v>5.0350000000000001</v>
      </c>
      <c r="AD545" s="233"/>
      <c r="AE545" s="233">
        <v>0.255</v>
      </c>
      <c r="AF545" s="233"/>
      <c r="AG545" s="233">
        <f t="shared" si="277"/>
        <v>0.255</v>
      </c>
      <c r="AH545" s="233"/>
      <c r="AI545" s="233"/>
      <c r="AJ545" s="233"/>
      <c r="AK545" s="233">
        <f t="shared" si="278"/>
        <v>0</v>
      </c>
      <c r="AL545" s="233"/>
      <c r="AM545" s="233"/>
      <c r="AN545" s="233"/>
      <c r="AO545" s="233">
        <f t="shared" si="257"/>
        <v>0</v>
      </c>
      <c r="AP545" s="233"/>
      <c r="AQ545" s="233"/>
      <c r="AR545" s="233"/>
      <c r="AS545" s="339">
        <f t="shared" si="258"/>
        <v>0</v>
      </c>
      <c r="AT545" s="233"/>
      <c r="AU545" s="233"/>
      <c r="AV545" s="233"/>
      <c r="AW545" s="260">
        <f t="shared" si="279"/>
        <v>0</v>
      </c>
      <c r="AX545" s="235" t="s">
        <v>2942</v>
      </c>
      <c r="AY545" s="236" t="s">
        <v>111</v>
      </c>
      <c r="AZ545" s="236"/>
      <c r="BA545" s="229" t="s">
        <v>2943</v>
      </c>
      <c r="BB545" s="231">
        <v>4</v>
      </c>
      <c r="BC545" s="231">
        <v>3</v>
      </c>
      <c r="BD545" s="237" t="str">
        <f t="shared" si="280"/>
        <v>Muy Ondulado (Pendientes naturales del terreno entre 15 y 25%)</v>
      </c>
      <c r="BE545" s="231">
        <v>2</v>
      </c>
      <c r="BF545" s="237" t="str">
        <f>VLOOKUP(BE545,'Códigos 2'!$A$1:$B$12,2,FALSE)</f>
        <v xml:space="preserve">Tratamiento superficial múltiple (TSM) </v>
      </c>
      <c r="BG545" s="238">
        <v>2</v>
      </c>
      <c r="BH545" s="239">
        <v>5.3</v>
      </c>
      <c r="BI545" s="231">
        <v>0</v>
      </c>
      <c r="BJ545" s="231" t="str">
        <f t="shared" si="281"/>
        <v>No existe</v>
      </c>
      <c r="BK545" s="240">
        <v>0</v>
      </c>
      <c r="BL545" s="231">
        <v>40</v>
      </c>
      <c r="BM545" s="231"/>
      <c r="BN545" s="231">
        <v>3</v>
      </c>
      <c r="BO545" s="237" t="str">
        <f t="shared" si="282"/>
        <v>Alineamiento algo sinuoso, pero con curvas cerradas que son aparentes y consistentes con las gradientes y las demás características del camino y del terreno que se atraviesa.</v>
      </c>
      <c r="BP545" s="231">
        <v>1</v>
      </c>
      <c r="BQ545" s="237" t="str">
        <f t="shared" si="283"/>
        <v xml:space="preserve">Pendientes sostenidas en exceso del 7% en casi todo el tramo. </v>
      </c>
      <c r="BR545" s="231">
        <v>1</v>
      </c>
      <c r="BS545" s="231">
        <v>0</v>
      </c>
      <c r="BT545" s="237" t="b">
        <f t="shared" si="284"/>
        <v>0</v>
      </c>
      <c r="BU545" s="231">
        <v>3</v>
      </c>
      <c r="BV545" s="237" t="str">
        <f t="shared" si="285"/>
        <v>El señalamiento es regular en cuanto a cantidad y ubicación, siendo notable la falta de algunas señales de precaución y de guía.</v>
      </c>
      <c r="BW545" s="231">
        <v>4</v>
      </c>
      <c r="BX545" s="237" t="str">
        <f t="shared" si="286"/>
        <v>La mayoría de las alcantarillas y cunetas aparentemente funcionan bien, pero existen indicaciones en algunos sitios de que el agua se estanca.</v>
      </c>
      <c r="BY545" s="231">
        <v>3</v>
      </c>
      <c r="BZ545" s="237" t="str">
        <f t="shared" si="287"/>
        <v>Superficie con frecuentes baches o irregularidades .</v>
      </c>
      <c r="CA545" s="231">
        <v>4</v>
      </c>
      <c r="CB545" s="237" t="str">
        <f t="shared" si="288"/>
        <v>Existen huellas o corrugaciones que se derivan por debajo de la superficie de ruedo, pero que son aisladas y de poca extensión.</v>
      </c>
      <c r="CC545" s="231">
        <f t="shared" si="289"/>
        <v>0</v>
      </c>
      <c r="CD545" s="229"/>
      <c r="CE545" s="229"/>
      <c r="CF545" s="270"/>
    </row>
    <row r="546" spans="1:84" ht="69.95" customHeight="1" thickBot="1" x14ac:dyDescent="0.2">
      <c r="A546" s="217"/>
      <c r="B546" s="269">
        <v>21542</v>
      </c>
      <c r="C546" s="231">
        <v>3</v>
      </c>
      <c r="D546" s="231">
        <v>2</v>
      </c>
      <c r="E546" s="232">
        <v>3</v>
      </c>
      <c r="F546" s="231"/>
      <c r="G546" s="231">
        <v>708</v>
      </c>
      <c r="H546" s="230" t="str">
        <f>IF(G546&lt;100,"Primaria",IF(AND(G546&gt;39,G546&lt;300),"Secundaria",IF(AND(G546&gt;299),"Terciaria")))</f>
        <v>Terciaria</v>
      </c>
      <c r="I546" s="230">
        <v>3</v>
      </c>
      <c r="J546" s="229" t="str">
        <f t="shared" si="250"/>
        <v>Conectores de Integración Territorial</v>
      </c>
      <c r="K546" s="260">
        <f t="shared" si="251"/>
        <v>6.66</v>
      </c>
      <c r="L546" s="234">
        <f t="shared" si="290"/>
        <v>24.68</v>
      </c>
      <c r="M546" s="233"/>
      <c r="N546" s="233">
        <v>0.58499999999999996</v>
      </c>
      <c r="O546" s="233">
        <v>0.69499999999999995</v>
      </c>
      <c r="P546" s="260">
        <f t="shared" si="252"/>
        <v>1.2799999999999998</v>
      </c>
      <c r="Q546" s="233"/>
      <c r="R546" s="233"/>
      <c r="S546" s="233"/>
      <c r="T546" s="260">
        <f t="shared" si="253"/>
        <v>0</v>
      </c>
      <c r="U546" s="233"/>
      <c r="V546" s="233">
        <v>5.38</v>
      </c>
      <c r="W546" s="233"/>
      <c r="X546" s="233">
        <f t="shared" si="274"/>
        <v>5.38</v>
      </c>
      <c r="Y546" s="233"/>
      <c r="Z546" s="233"/>
      <c r="AA546" s="233"/>
      <c r="AB546" s="233">
        <f t="shared" si="275"/>
        <v>0</v>
      </c>
      <c r="AC546" s="233">
        <f t="shared" si="276"/>
        <v>5.38</v>
      </c>
      <c r="AD546" s="233"/>
      <c r="AE546" s="233"/>
      <c r="AF546" s="233"/>
      <c r="AG546" s="233">
        <f t="shared" si="277"/>
        <v>0</v>
      </c>
      <c r="AH546" s="233"/>
      <c r="AI546" s="233"/>
      <c r="AJ546" s="233"/>
      <c r="AK546" s="233">
        <f t="shared" si="278"/>
        <v>0</v>
      </c>
      <c r="AL546" s="233"/>
      <c r="AM546" s="233"/>
      <c r="AN546" s="233"/>
      <c r="AO546" s="233">
        <f t="shared" si="257"/>
        <v>0</v>
      </c>
      <c r="AP546" s="233"/>
      <c r="AQ546" s="233"/>
      <c r="AR546" s="233"/>
      <c r="AS546" s="339">
        <f t="shared" si="258"/>
        <v>0</v>
      </c>
      <c r="AT546" s="233"/>
      <c r="AU546" s="233"/>
      <c r="AV546" s="233"/>
      <c r="AW546" s="260">
        <f t="shared" si="279"/>
        <v>0</v>
      </c>
      <c r="AX546" s="235" t="s">
        <v>2944</v>
      </c>
      <c r="AY546" s="236" t="s">
        <v>111</v>
      </c>
      <c r="AZ546" s="236"/>
      <c r="BA546" s="229" t="s">
        <v>945</v>
      </c>
      <c r="BB546" s="231">
        <v>0</v>
      </c>
      <c r="BC546" s="231">
        <v>3</v>
      </c>
      <c r="BD546" s="237" t="str">
        <f t="shared" si="280"/>
        <v>Muy Ondulado (Pendientes naturales del terreno entre 15 y 25%)</v>
      </c>
      <c r="BE546" s="231">
        <v>2</v>
      </c>
      <c r="BF546" s="237" t="str">
        <f>VLOOKUP(BE546,'Códigos 2'!$A$1:$B$12,2,FALSE)</f>
        <v xml:space="preserve">Tratamiento superficial múltiple (TSM) </v>
      </c>
      <c r="BG546" s="238">
        <v>2</v>
      </c>
      <c r="BH546" s="239">
        <v>5.6</v>
      </c>
      <c r="BI546" s="231">
        <v>0</v>
      </c>
      <c r="BJ546" s="231" t="str">
        <f t="shared" si="281"/>
        <v>No existe</v>
      </c>
      <c r="BK546" s="240">
        <v>0</v>
      </c>
      <c r="BL546" s="231">
        <v>50</v>
      </c>
      <c r="BM546" s="231"/>
      <c r="BN546" s="231">
        <v>3</v>
      </c>
      <c r="BO546" s="237" t="str">
        <f t="shared" si="282"/>
        <v>Alineamiento algo sinuoso, pero con curvas cerradas que son aparentes y consistentes con las gradientes y las demás características del camino y del terreno que se atraviesa.</v>
      </c>
      <c r="BP546" s="231">
        <v>1</v>
      </c>
      <c r="BQ546" s="237" t="str">
        <f t="shared" si="283"/>
        <v xml:space="preserve">Pendientes sostenidas en exceso del 7% en casi todo el tramo. </v>
      </c>
      <c r="BR546" s="231">
        <v>1</v>
      </c>
      <c r="BS546" s="231">
        <v>0</v>
      </c>
      <c r="BT546" s="237" t="b">
        <f t="shared" si="284"/>
        <v>0</v>
      </c>
      <c r="BU546" s="231">
        <v>4</v>
      </c>
      <c r="BV546" s="237" t="str">
        <f t="shared" si="285"/>
        <v>El señalamiento es bastante completo, faltando solamente algunas señales de guía para los usuarios que no conocen la ruta.</v>
      </c>
      <c r="BW546" s="231">
        <v>4</v>
      </c>
      <c r="BX546" s="237" t="str">
        <f t="shared" si="286"/>
        <v>La mayoría de las alcantarillas y cunetas aparentemente funcionan bien, pero existen indicaciones en algunos sitios de que el agua se estanca.</v>
      </c>
      <c r="BY546" s="231">
        <v>3</v>
      </c>
      <c r="BZ546" s="237" t="str">
        <f t="shared" si="287"/>
        <v>Superficie con frecuentes baches o irregularidades .</v>
      </c>
      <c r="CA546" s="231">
        <v>5</v>
      </c>
      <c r="CB546" s="237" t="str">
        <f t="shared" si="288"/>
        <v>No existen evidencias de fallas en la estructura del pavimento, con la posible excepción de algunas en la superficie de ruedo.</v>
      </c>
      <c r="CC546" s="231">
        <f t="shared" si="289"/>
        <v>0</v>
      </c>
      <c r="CD546" s="229"/>
      <c r="CE546" s="229"/>
      <c r="CF546" s="270"/>
    </row>
    <row r="547" spans="1:84" ht="69.95" customHeight="1" thickBot="1" x14ac:dyDescent="0.2">
      <c r="A547" s="217"/>
      <c r="B547" s="269">
        <v>21550</v>
      </c>
      <c r="C547" s="231">
        <v>4</v>
      </c>
      <c r="D547" s="231">
        <v>2</v>
      </c>
      <c r="E547" s="232" t="s">
        <v>126</v>
      </c>
      <c r="F547" s="231">
        <v>1</v>
      </c>
      <c r="G547" s="231">
        <v>141</v>
      </c>
      <c r="H547" s="230" t="str">
        <f>IF(G547&lt;100,"Primaria",IF(AND(G547&gt;39,G547&lt;300),"Secundaria",IF(AND(G547&gt;299),"Terciaria")))</f>
        <v>Secundaria</v>
      </c>
      <c r="I547" s="230">
        <v>2</v>
      </c>
      <c r="J547" s="229" t="str">
        <f t="shared" si="250"/>
        <v>Distribuidores Regionales</v>
      </c>
      <c r="K547" s="260">
        <f t="shared" si="251"/>
        <v>7.8249999999999993</v>
      </c>
      <c r="L547" s="234">
        <f t="shared" si="290"/>
        <v>32.504999999999995</v>
      </c>
      <c r="M547" s="233"/>
      <c r="N547" s="233"/>
      <c r="O547" s="233"/>
      <c r="P547" s="260">
        <f t="shared" si="252"/>
        <v>0</v>
      </c>
      <c r="Q547" s="233">
        <v>7.27</v>
      </c>
      <c r="R547" s="233">
        <v>0.55500000000000005</v>
      </c>
      <c r="S547" s="233"/>
      <c r="T547" s="260">
        <f t="shared" si="253"/>
        <v>7.8249999999999993</v>
      </c>
      <c r="U547" s="233"/>
      <c r="V547" s="233"/>
      <c r="W547" s="233"/>
      <c r="X547" s="233">
        <f t="shared" si="274"/>
        <v>0</v>
      </c>
      <c r="Y547" s="233"/>
      <c r="Z547" s="233"/>
      <c r="AA547" s="233"/>
      <c r="AB547" s="233">
        <f t="shared" si="275"/>
        <v>0</v>
      </c>
      <c r="AC547" s="233">
        <f t="shared" si="276"/>
        <v>7.8249999999999993</v>
      </c>
      <c r="AD547" s="233"/>
      <c r="AE547" s="233"/>
      <c r="AF547" s="233"/>
      <c r="AG547" s="233">
        <f t="shared" si="277"/>
        <v>0</v>
      </c>
      <c r="AH547" s="233"/>
      <c r="AI547" s="233"/>
      <c r="AJ547" s="233"/>
      <c r="AK547" s="233">
        <f t="shared" si="278"/>
        <v>0</v>
      </c>
      <c r="AL547" s="233"/>
      <c r="AM547" s="233"/>
      <c r="AN547" s="233"/>
      <c r="AO547" s="233">
        <f t="shared" si="257"/>
        <v>0</v>
      </c>
      <c r="AP547" s="233"/>
      <c r="AQ547" s="233"/>
      <c r="AR547" s="233"/>
      <c r="AS547" s="339">
        <f t="shared" si="258"/>
        <v>0</v>
      </c>
      <c r="AT547" s="233"/>
      <c r="AU547" s="233"/>
      <c r="AV547" s="233"/>
      <c r="AW547" s="260">
        <f t="shared" si="279"/>
        <v>0</v>
      </c>
      <c r="AX547" s="235" t="s">
        <v>1299</v>
      </c>
      <c r="AY547" s="236" t="s">
        <v>328</v>
      </c>
      <c r="AZ547" s="236" t="s">
        <v>586</v>
      </c>
      <c r="BA547" s="236" t="s">
        <v>1300</v>
      </c>
      <c r="BB547" s="231">
        <v>1</v>
      </c>
      <c r="BC547" s="231">
        <v>3</v>
      </c>
      <c r="BD547" s="237" t="str">
        <f t="shared" si="280"/>
        <v>Muy Ondulado (Pendientes naturales del terreno entre 15 y 25%)</v>
      </c>
      <c r="BE547" s="231">
        <v>1</v>
      </c>
      <c r="BF547" s="237" t="str">
        <f>VLOOKUP(BE547,'Códigos 2'!$A$1:$B$12,2,FALSE)</f>
        <v xml:space="preserve"> Carpeta Asfáltica (CA)</v>
      </c>
      <c r="BG547" s="238">
        <v>2</v>
      </c>
      <c r="BH547" s="239">
        <v>6.2</v>
      </c>
      <c r="BI547" s="231">
        <v>0</v>
      </c>
      <c r="BJ547" s="231" t="str">
        <f t="shared" si="281"/>
        <v>No existe</v>
      </c>
      <c r="BK547" s="240">
        <v>0</v>
      </c>
      <c r="BL547" s="231">
        <v>40</v>
      </c>
      <c r="BM547" s="231"/>
      <c r="BN547" s="231">
        <v>3</v>
      </c>
      <c r="BO547" s="237" t="str">
        <f t="shared" si="282"/>
        <v>Alineamiento algo sinuoso, pero con curvas cerradas que son aparentes y consistentes con las gradientes y las demás características del camino y del terreno que se atraviesa.</v>
      </c>
      <c r="BP547" s="231">
        <v>1</v>
      </c>
      <c r="BQ547" s="237" t="str">
        <f t="shared" si="283"/>
        <v xml:space="preserve">Pendientes sostenidas en exceso del 7% en casi todo el tramo. </v>
      </c>
      <c r="BR547" s="231">
        <v>1</v>
      </c>
      <c r="BS547" s="231">
        <v>0</v>
      </c>
      <c r="BT547" s="237" t="b">
        <f t="shared" si="284"/>
        <v>0</v>
      </c>
      <c r="BU547" s="231">
        <v>3</v>
      </c>
      <c r="BV547" s="237" t="str">
        <f t="shared" si="285"/>
        <v>El señalamiento es regular en cuanto a cantidad y ubicación, siendo notable la falta de algunas señales de precaución y de guía.</v>
      </c>
      <c r="BW547" s="231">
        <v>5</v>
      </c>
      <c r="BX547" s="237" t="str">
        <f t="shared" si="286"/>
        <v>Todas las alcantarillas y cunetas están bastante limpias y funcionan debidamente.</v>
      </c>
      <c r="BY547" s="231">
        <v>4</v>
      </c>
      <c r="BZ547" s="237" t="str">
        <f t="shared" si="287"/>
        <v>Superficie generalmente lisa, pero con unas pequeñas corrugaciones u otras irregularidades aisladas, o con baches pequeños superficiales.</v>
      </c>
      <c r="CA547" s="231">
        <v>5</v>
      </c>
      <c r="CB547" s="237" t="str">
        <f t="shared" si="288"/>
        <v>No existen evidencias de fallas en la estructura del pavimento, con la posible excepción de algunas en la superficie de ruedo.</v>
      </c>
      <c r="CC547" s="231">
        <f t="shared" si="289"/>
        <v>0</v>
      </c>
      <c r="CD547" s="229" t="s">
        <v>1301</v>
      </c>
      <c r="CE547" s="229" t="s">
        <v>986</v>
      </c>
      <c r="CF547" s="270" t="s">
        <v>1302</v>
      </c>
    </row>
    <row r="548" spans="1:84" ht="69.95" customHeight="1" thickBot="1" x14ac:dyDescent="0.2">
      <c r="A548" s="217"/>
      <c r="B548" s="269">
        <v>21560</v>
      </c>
      <c r="C548" s="231">
        <v>3</v>
      </c>
      <c r="D548" s="231">
        <v>2</v>
      </c>
      <c r="E548" s="232">
        <v>3</v>
      </c>
      <c r="F548" s="231">
        <v>6</v>
      </c>
      <c r="G548" s="231">
        <v>140</v>
      </c>
      <c r="H548" s="230" t="str">
        <f>IF(G548&lt;100,"Primaria",IF(AND(G548&gt;39,G548&lt;300),"Secundaria",IF(AND(G548&gt;299),"Terciaria")))</f>
        <v>Secundaria</v>
      </c>
      <c r="I548" s="230">
        <v>3</v>
      </c>
      <c r="J548" s="229" t="str">
        <f t="shared" si="250"/>
        <v>Conectores de Integración Territorial</v>
      </c>
      <c r="K548" s="260">
        <f t="shared" si="251"/>
        <v>7.0449999999999999</v>
      </c>
      <c r="L548" s="234">
        <f t="shared" si="290"/>
        <v>39.549999999999997</v>
      </c>
      <c r="M548" s="233"/>
      <c r="N548" s="233"/>
      <c r="O548" s="233"/>
      <c r="P548" s="260">
        <f t="shared" si="252"/>
        <v>0</v>
      </c>
      <c r="Q548" s="233">
        <v>7.0449999999999999</v>
      </c>
      <c r="R548" s="233"/>
      <c r="S548" s="233"/>
      <c r="T548" s="260">
        <f t="shared" si="253"/>
        <v>7.0449999999999999</v>
      </c>
      <c r="U548" s="233"/>
      <c r="V548" s="233"/>
      <c r="W548" s="233"/>
      <c r="X548" s="233">
        <f t="shared" si="274"/>
        <v>0</v>
      </c>
      <c r="Y548" s="233"/>
      <c r="Z548" s="233"/>
      <c r="AA548" s="233"/>
      <c r="AB548" s="233">
        <f t="shared" si="275"/>
        <v>0</v>
      </c>
      <c r="AC548" s="233">
        <f t="shared" si="276"/>
        <v>7.0449999999999999</v>
      </c>
      <c r="AD548" s="233"/>
      <c r="AE548" s="233"/>
      <c r="AF548" s="233"/>
      <c r="AG548" s="233">
        <f t="shared" si="277"/>
        <v>0</v>
      </c>
      <c r="AH548" s="233"/>
      <c r="AI548" s="233"/>
      <c r="AJ548" s="233"/>
      <c r="AK548" s="233">
        <f t="shared" si="278"/>
        <v>0</v>
      </c>
      <c r="AL548" s="233"/>
      <c r="AM548" s="233"/>
      <c r="AN548" s="233"/>
      <c r="AO548" s="233">
        <f t="shared" si="257"/>
        <v>0</v>
      </c>
      <c r="AP548" s="233"/>
      <c r="AQ548" s="233"/>
      <c r="AR548" s="233"/>
      <c r="AS548" s="339">
        <f t="shared" si="258"/>
        <v>0</v>
      </c>
      <c r="AT548" s="233"/>
      <c r="AU548" s="233"/>
      <c r="AV548" s="233"/>
      <c r="AW548" s="260">
        <f t="shared" si="279"/>
        <v>0</v>
      </c>
      <c r="AX548" s="235" t="s">
        <v>1255</v>
      </c>
      <c r="AY548" s="236" t="s">
        <v>89</v>
      </c>
      <c r="AZ548" s="236" t="s">
        <v>547</v>
      </c>
      <c r="BA548" s="229" t="s">
        <v>1256</v>
      </c>
      <c r="BB548" s="231">
        <v>4</v>
      </c>
      <c r="BC548" s="231">
        <v>2</v>
      </c>
      <c r="BD548" s="237" t="str">
        <f t="shared" si="280"/>
        <v>Algo Ondulado (Pendientes naturales del terreno entre 6 y 14%)</v>
      </c>
      <c r="BE548" s="231">
        <v>1</v>
      </c>
      <c r="BF548" s="237" t="str">
        <f>VLOOKUP(BE548,'Códigos 2'!$A$1:$B$12,2,FALSE)</f>
        <v xml:space="preserve"> Carpeta Asfáltica (CA)</v>
      </c>
      <c r="BG548" s="238">
        <v>2</v>
      </c>
      <c r="BH548" s="239">
        <v>6</v>
      </c>
      <c r="BI548" s="231">
        <v>0</v>
      </c>
      <c r="BJ548" s="231" t="str">
        <f t="shared" si="281"/>
        <v>No existe</v>
      </c>
      <c r="BK548" s="240">
        <v>0</v>
      </c>
      <c r="BL548" s="231">
        <v>60</v>
      </c>
      <c r="BM548" s="231"/>
      <c r="BN548" s="231">
        <v>4</v>
      </c>
      <c r="BO548" s="237" t="str">
        <f t="shared" si="282"/>
        <v>Alineamiento con algunas curvas que exigen una reducción significativa en la velocidad promedio de circulación.</v>
      </c>
      <c r="BP548" s="231">
        <v>3</v>
      </c>
      <c r="BQ548" s="237" t="str">
        <f t="shared" si="283"/>
        <v>Pendientes generalmente entre 3 y 6%, pero con una rasante ondulada y, consecuentemente, con tramos cortos de subida fuerte.</v>
      </c>
      <c r="BR548" s="231">
        <v>1</v>
      </c>
      <c r="BS548" s="231">
        <v>0</v>
      </c>
      <c r="BT548" s="237" t="b">
        <f t="shared" si="284"/>
        <v>0</v>
      </c>
      <c r="BU548" s="231">
        <v>5</v>
      </c>
      <c r="BV548" s="237" t="str">
        <f t="shared" si="285"/>
        <v xml:space="preserve">Las señales son completamente adecuadas en número y ubicación, </v>
      </c>
      <c r="BW548" s="231">
        <v>4</v>
      </c>
      <c r="BX548" s="237" t="str">
        <f t="shared" si="286"/>
        <v>La mayoría de las alcantarillas y cunetas aparentemente funcionan bien, pero existen indicaciones en algunos sitios de que el agua se estanca.</v>
      </c>
      <c r="BY548" s="231">
        <v>5</v>
      </c>
      <c r="BZ548" s="237" t="str">
        <f t="shared" si="287"/>
        <v>Superficie lisa, sin baches ni irregularidades notables.</v>
      </c>
      <c r="CA548" s="231">
        <v>5</v>
      </c>
      <c r="CB548" s="237" t="str">
        <f t="shared" si="288"/>
        <v>No existen evidencias de fallas en la estructura del pavimento, con la posible excepción de algunas en la superficie de ruedo.</v>
      </c>
      <c r="CC548" s="231">
        <f t="shared" si="289"/>
        <v>0</v>
      </c>
      <c r="CD548" s="229" t="s">
        <v>1257</v>
      </c>
      <c r="CE548" s="229" t="s">
        <v>986</v>
      </c>
      <c r="CF548" s="270" t="s">
        <v>1258</v>
      </c>
    </row>
    <row r="549" spans="1:84" ht="69.95" customHeight="1" thickBot="1" x14ac:dyDescent="0.2">
      <c r="A549" s="217"/>
      <c r="B549" s="269">
        <v>21570</v>
      </c>
      <c r="C549" s="231">
        <v>3</v>
      </c>
      <c r="D549" s="231">
        <v>2</v>
      </c>
      <c r="E549" s="232">
        <v>1</v>
      </c>
      <c r="F549" s="231">
        <v>14</v>
      </c>
      <c r="G549" s="231">
        <v>140</v>
      </c>
      <c r="H549" s="230" t="str">
        <f>IF(G549&lt;100,"Primaria",IF(AND(G549&gt;39,G549&lt;300),"Secundaria",IF(AND(G549&gt;299),"Terciaria")))</f>
        <v>Secundaria</v>
      </c>
      <c r="I549" s="230">
        <v>3</v>
      </c>
      <c r="J549" s="229" t="str">
        <f t="shared" si="250"/>
        <v>Conectores de Integración Territorial</v>
      </c>
      <c r="K549" s="260">
        <f t="shared" si="251"/>
        <v>1.845</v>
      </c>
      <c r="L549" s="234">
        <f t="shared" si="290"/>
        <v>41.394999999999996</v>
      </c>
      <c r="M549" s="233"/>
      <c r="N549" s="233"/>
      <c r="O549" s="233"/>
      <c r="P549" s="260">
        <f t="shared" si="252"/>
        <v>0</v>
      </c>
      <c r="Q549" s="233">
        <v>1.845</v>
      </c>
      <c r="R549" s="233"/>
      <c r="S549" s="233"/>
      <c r="T549" s="260">
        <f t="shared" si="253"/>
        <v>1.845</v>
      </c>
      <c r="U549" s="233"/>
      <c r="V549" s="233"/>
      <c r="W549" s="233"/>
      <c r="X549" s="233">
        <f t="shared" si="274"/>
        <v>0</v>
      </c>
      <c r="Y549" s="233"/>
      <c r="Z549" s="233"/>
      <c r="AA549" s="233"/>
      <c r="AB549" s="233">
        <f t="shared" si="275"/>
        <v>0</v>
      </c>
      <c r="AC549" s="233">
        <f t="shared" si="276"/>
        <v>1.845</v>
      </c>
      <c r="AD549" s="233"/>
      <c r="AE549" s="233"/>
      <c r="AF549" s="233"/>
      <c r="AG549" s="233">
        <f t="shared" si="277"/>
        <v>0</v>
      </c>
      <c r="AH549" s="233"/>
      <c r="AI549" s="233"/>
      <c r="AJ549" s="233"/>
      <c r="AK549" s="233">
        <f t="shared" si="278"/>
        <v>0</v>
      </c>
      <c r="AL549" s="233"/>
      <c r="AM549" s="233"/>
      <c r="AN549" s="233"/>
      <c r="AO549" s="233">
        <f t="shared" si="257"/>
        <v>0</v>
      </c>
      <c r="AP549" s="233"/>
      <c r="AQ549" s="233"/>
      <c r="AR549" s="233"/>
      <c r="AS549" s="339">
        <f t="shared" si="258"/>
        <v>0</v>
      </c>
      <c r="AT549" s="233"/>
      <c r="AU549" s="233"/>
      <c r="AV549" s="233"/>
      <c r="AW549" s="260">
        <f t="shared" si="279"/>
        <v>0</v>
      </c>
      <c r="AX549" s="235" t="s">
        <v>1253</v>
      </c>
      <c r="AY549" s="236" t="s">
        <v>89</v>
      </c>
      <c r="AZ549" s="236" t="s">
        <v>547</v>
      </c>
      <c r="BA549" s="229" t="s">
        <v>1254</v>
      </c>
      <c r="BB549" s="231">
        <v>0</v>
      </c>
      <c r="BC549" s="231">
        <v>3</v>
      </c>
      <c r="BD549" s="237" t="str">
        <f t="shared" si="280"/>
        <v>Muy Ondulado (Pendientes naturales del terreno entre 15 y 25%)</v>
      </c>
      <c r="BE549" s="231">
        <v>1</v>
      </c>
      <c r="BF549" s="237" t="str">
        <f>VLOOKUP(BE549,'Códigos 2'!$A$1:$B$12,2,FALSE)</f>
        <v xml:space="preserve"> Carpeta Asfáltica (CA)</v>
      </c>
      <c r="BG549" s="238">
        <v>2</v>
      </c>
      <c r="BH549" s="239">
        <v>6</v>
      </c>
      <c r="BI549" s="231">
        <v>0</v>
      </c>
      <c r="BJ549" s="231" t="str">
        <f t="shared" si="281"/>
        <v>No existe</v>
      </c>
      <c r="BK549" s="240">
        <v>0</v>
      </c>
      <c r="BL549" s="231">
        <v>60</v>
      </c>
      <c r="BM549" s="231"/>
      <c r="BN549" s="231">
        <v>3</v>
      </c>
      <c r="BO549" s="237" t="str">
        <f t="shared" si="282"/>
        <v>Alineamiento algo sinuoso, pero con curvas cerradas que son aparentes y consistentes con las gradientes y las demás características del camino y del terreno que se atraviesa.</v>
      </c>
      <c r="BP549" s="231">
        <v>2</v>
      </c>
      <c r="BQ549" s="237" t="str">
        <f t="shared" si="283"/>
        <v>Pendientes sostenidas entre 5 y 8% sobre una buena parte del tramo, condición que afecta en forma marcada la velocidad de recorrido y, cuando hay bastante tránsito, provoca frecuentes colas de vehículos detrás de los vehículos pesados.</v>
      </c>
      <c r="BR549" s="231">
        <v>1</v>
      </c>
      <c r="BS549" s="231">
        <v>0</v>
      </c>
      <c r="BT549" s="237" t="b">
        <f t="shared" si="284"/>
        <v>0</v>
      </c>
      <c r="BU549" s="231">
        <v>5</v>
      </c>
      <c r="BV549" s="237" t="str">
        <f t="shared" si="285"/>
        <v xml:space="preserve">Las señales son completamente adecuadas en número y ubicación, </v>
      </c>
      <c r="BW549" s="231">
        <v>4</v>
      </c>
      <c r="BX549" s="237" t="str">
        <f t="shared" si="286"/>
        <v>La mayoría de las alcantarillas y cunetas aparentemente funcionan bien, pero existen indicaciones en algunos sitios de que el agua se estanca.</v>
      </c>
      <c r="BY549" s="231">
        <v>5</v>
      </c>
      <c r="BZ549" s="237" t="str">
        <f t="shared" si="287"/>
        <v>Superficie lisa, sin baches ni irregularidades notables.</v>
      </c>
      <c r="CA549" s="231">
        <v>5</v>
      </c>
      <c r="CB549" s="237" t="str">
        <f t="shared" si="288"/>
        <v>No existen evidencias de fallas en la estructura del pavimento, con la posible excepción de algunas en la superficie de ruedo.</v>
      </c>
      <c r="CC549" s="231">
        <f t="shared" si="289"/>
        <v>0</v>
      </c>
      <c r="CD549" s="229"/>
      <c r="CE549" s="229"/>
      <c r="CF549" s="270"/>
    </row>
    <row r="550" spans="1:84" ht="69.95" customHeight="1" thickBot="1" x14ac:dyDescent="0.2">
      <c r="A550" s="217"/>
      <c r="B550" s="269">
        <v>21581</v>
      </c>
      <c r="C550" s="231">
        <v>3</v>
      </c>
      <c r="D550" s="231">
        <v>2</v>
      </c>
      <c r="E550" s="232">
        <v>10</v>
      </c>
      <c r="F550" s="231">
        <v>0</v>
      </c>
      <c r="G550" s="231">
        <v>739</v>
      </c>
      <c r="H550" s="230" t="s">
        <v>2476</v>
      </c>
      <c r="I550" s="230">
        <v>4</v>
      </c>
      <c r="J550" s="229" t="str">
        <f t="shared" si="250"/>
        <v>Red Básica de Accesso</v>
      </c>
      <c r="K550" s="260">
        <f t="shared" si="251"/>
        <v>3.78</v>
      </c>
      <c r="L550" s="234">
        <f>K550</f>
        <v>3.78</v>
      </c>
      <c r="M550" s="233"/>
      <c r="N550" s="233"/>
      <c r="O550" s="233"/>
      <c r="P550" s="260">
        <f t="shared" si="252"/>
        <v>0</v>
      </c>
      <c r="Q550" s="233">
        <v>1.88</v>
      </c>
      <c r="R550" s="233"/>
      <c r="S550" s="233"/>
      <c r="T550" s="260">
        <f t="shared" si="253"/>
        <v>1.88</v>
      </c>
      <c r="U550" s="233"/>
      <c r="V550" s="233"/>
      <c r="W550" s="233"/>
      <c r="X550" s="233">
        <f t="shared" si="274"/>
        <v>0</v>
      </c>
      <c r="Y550" s="233"/>
      <c r="Z550" s="233"/>
      <c r="AA550" s="233"/>
      <c r="AB550" s="233">
        <f t="shared" si="275"/>
        <v>0</v>
      </c>
      <c r="AC550" s="233">
        <f t="shared" si="276"/>
        <v>1.88</v>
      </c>
      <c r="AD550" s="233"/>
      <c r="AE550" s="233">
        <v>1.9</v>
      </c>
      <c r="AF550" s="233"/>
      <c r="AG550" s="233">
        <f t="shared" si="277"/>
        <v>1.9</v>
      </c>
      <c r="AH550" s="233"/>
      <c r="AI550" s="233"/>
      <c r="AJ550" s="233"/>
      <c r="AK550" s="233">
        <f t="shared" si="278"/>
        <v>0</v>
      </c>
      <c r="AL550" s="233"/>
      <c r="AM550" s="233"/>
      <c r="AN550" s="233"/>
      <c r="AO550" s="233">
        <f t="shared" si="257"/>
        <v>0</v>
      </c>
      <c r="AP550" s="233"/>
      <c r="AQ550" s="233"/>
      <c r="AR550" s="233"/>
      <c r="AS550" s="339">
        <f t="shared" si="258"/>
        <v>0</v>
      </c>
      <c r="AT550" s="233"/>
      <c r="AU550" s="233"/>
      <c r="AV550" s="233"/>
      <c r="AW550" s="260">
        <f t="shared" si="279"/>
        <v>0</v>
      </c>
      <c r="AX550" s="235" t="s">
        <v>3083</v>
      </c>
      <c r="AY550" s="244" t="s">
        <v>264</v>
      </c>
      <c r="AZ550" s="244" t="s">
        <v>547</v>
      </c>
      <c r="BA550" s="229" t="s">
        <v>1112</v>
      </c>
      <c r="BB550" s="231">
        <v>4</v>
      </c>
      <c r="BC550" s="231">
        <v>2</v>
      </c>
      <c r="BD550" s="237" t="str">
        <f t="shared" si="280"/>
        <v>Algo Ondulado (Pendientes naturales del terreno entre 6 y 14%)</v>
      </c>
      <c r="BE550" s="231">
        <v>4</v>
      </c>
      <c r="BF550" s="237" t="str">
        <f>VLOOKUP(BE550,'Códigos 2'!$A$1:$B$12,2,FALSE)</f>
        <v>Lastre o grava</v>
      </c>
      <c r="BG550" s="238">
        <v>2</v>
      </c>
      <c r="BH550" s="239">
        <v>5.7</v>
      </c>
      <c r="BI550" s="231">
        <v>0</v>
      </c>
      <c r="BJ550" s="231" t="str">
        <f t="shared" si="281"/>
        <v>No existe</v>
      </c>
      <c r="BK550" s="240">
        <v>0</v>
      </c>
      <c r="BL550" s="231">
        <v>35</v>
      </c>
      <c r="BM550" s="231">
        <v>218</v>
      </c>
      <c r="BN550" s="231">
        <v>3</v>
      </c>
      <c r="BO550" s="237" t="str">
        <f t="shared" si="282"/>
        <v>Alineamiento algo sinuoso, pero con curvas cerradas que son aparentes y consistentes con las gradientes y las demás características del camino y del terreno que se atraviesa.</v>
      </c>
      <c r="BP550" s="231">
        <v>3</v>
      </c>
      <c r="BQ550" s="237" t="str">
        <f t="shared" si="283"/>
        <v>Pendientes generalmente entre 3 y 6%, pero con una rasante ondulada y, consecuentemente, con tramos cortos de subida fuerte.</v>
      </c>
      <c r="BR550" s="231">
        <v>1</v>
      </c>
      <c r="BS550" s="231">
        <v>0</v>
      </c>
      <c r="BT550" s="237" t="b">
        <f t="shared" si="284"/>
        <v>0</v>
      </c>
      <c r="BU550" s="231">
        <v>3</v>
      </c>
      <c r="BV550" s="237" t="str">
        <f t="shared" si="285"/>
        <v>El señalamiento es regular en cuanto a cantidad y ubicación, siendo notable la falta de algunas señales de precaución y de guía.</v>
      </c>
      <c r="BW550" s="231">
        <v>4</v>
      </c>
      <c r="BX550" s="237" t="str">
        <f t="shared" si="286"/>
        <v>La mayoría de las alcantarillas y cunetas aparentemente funcionan bien, pero existen indicaciones en algunos sitios de que el agua se estanca.</v>
      </c>
      <c r="BY550" s="231">
        <v>3</v>
      </c>
      <c r="BZ550" s="237" t="str">
        <f t="shared" si="287"/>
        <v>Superficie con frecuentes baches o irregularidades .</v>
      </c>
      <c r="CA550" s="231">
        <v>4</v>
      </c>
      <c r="CB550" s="237" t="str">
        <f t="shared" si="288"/>
        <v>Existen huellas o corrugaciones que se derivan por debajo de la superficie de ruedo, pero que son aisladas y de poca extensión.</v>
      </c>
      <c r="CC550" s="231">
        <f t="shared" si="289"/>
        <v>0.3007746</v>
      </c>
      <c r="CD550" s="229"/>
      <c r="CE550" s="229"/>
      <c r="CF550" s="270"/>
    </row>
    <row r="551" spans="1:84" ht="69.95" customHeight="1" thickBot="1" x14ac:dyDescent="0.2">
      <c r="A551" s="217"/>
      <c r="B551" s="269">
        <v>21582</v>
      </c>
      <c r="C551" s="231">
        <v>4</v>
      </c>
      <c r="D551" s="231">
        <v>2</v>
      </c>
      <c r="E551" s="232" t="s">
        <v>126</v>
      </c>
      <c r="F551" s="231">
        <v>0</v>
      </c>
      <c r="G551" s="231">
        <v>739</v>
      </c>
      <c r="H551" s="230" t="s">
        <v>2476</v>
      </c>
      <c r="I551" s="230">
        <v>4</v>
      </c>
      <c r="J551" s="229" t="str">
        <f t="shared" si="250"/>
        <v>Red Básica de Accesso</v>
      </c>
      <c r="K551" s="260">
        <f t="shared" si="251"/>
        <v>2.9049999999999998</v>
      </c>
      <c r="L551" s="234">
        <f t="shared" ref="L551:L563" si="291">L550+K551</f>
        <v>6.6849999999999996</v>
      </c>
      <c r="M551" s="233"/>
      <c r="N551" s="233"/>
      <c r="O551" s="233"/>
      <c r="P551" s="260">
        <f t="shared" si="252"/>
        <v>0</v>
      </c>
      <c r="Q551" s="233"/>
      <c r="R551" s="233"/>
      <c r="S551" s="233"/>
      <c r="T551" s="260">
        <f t="shared" si="253"/>
        <v>0</v>
      </c>
      <c r="U551" s="233"/>
      <c r="V551" s="233"/>
      <c r="W551" s="233"/>
      <c r="X551" s="233">
        <f t="shared" si="274"/>
        <v>0</v>
      </c>
      <c r="Y551" s="233"/>
      <c r="Z551" s="233"/>
      <c r="AA551" s="233"/>
      <c r="AB551" s="233">
        <f t="shared" si="275"/>
        <v>0</v>
      </c>
      <c r="AC551" s="233">
        <f t="shared" si="276"/>
        <v>0</v>
      </c>
      <c r="AD551" s="233">
        <v>2.2599999999999998</v>
      </c>
      <c r="AE551" s="233"/>
      <c r="AF551" s="233">
        <v>0.64500000000000002</v>
      </c>
      <c r="AG551" s="233">
        <f t="shared" si="277"/>
        <v>2.9049999999999998</v>
      </c>
      <c r="AH551" s="233"/>
      <c r="AI551" s="233"/>
      <c r="AJ551" s="233"/>
      <c r="AK551" s="233">
        <f t="shared" si="278"/>
        <v>0</v>
      </c>
      <c r="AL551" s="233"/>
      <c r="AM551" s="233"/>
      <c r="AN551" s="233"/>
      <c r="AO551" s="233">
        <f t="shared" si="257"/>
        <v>0</v>
      </c>
      <c r="AP551" s="233"/>
      <c r="AQ551" s="233"/>
      <c r="AR551" s="233"/>
      <c r="AS551" s="339">
        <f t="shared" si="258"/>
        <v>0</v>
      </c>
      <c r="AT551" s="233"/>
      <c r="AU551" s="233"/>
      <c r="AV551" s="233"/>
      <c r="AW551" s="260">
        <f t="shared" si="279"/>
        <v>0</v>
      </c>
      <c r="AX551" s="235" t="s">
        <v>3084</v>
      </c>
      <c r="AY551" s="236" t="s">
        <v>264</v>
      </c>
      <c r="AZ551" s="244" t="s">
        <v>547</v>
      </c>
      <c r="BA551" s="229" t="s">
        <v>3085</v>
      </c>
      <c r="BB551" s="231">
        <v>0</v>
      </c>
      <c r="BC551" s="231">
        <v>2</v>
      </c>
      <c r="BD551" s="237" t="str">
        <f t="shared" si="280"/>
        <v>Algo Ondulado (Pendientes naturales del terreno entre 6 y 14%)</v>
      </c>
      <c r="BE551" s="231">
        <v>4</v>
      </c>
      <c r="BF551" s="237" t="str">
        <f>VLOOKUP(BE551,'Códigos 2'!$A$1:$B$12,2,FALSE)</f>
        <v>Lastre o grava</v>
      </c>
      <c r="BG551" s="238">
        <v>2</v>
      </c>
      <c r="BH551" s="239">
        <v>5</v>
      </c>
      <c r="BI551" s="231">
        <v>0</v>
      </c>
      <c r="BJ551" s="231" t="str">
        <f t="shared" si="281"/>
        <v>No existe</v>
      </c>
      <c r="BK551" s="240">
        <v>0</v>
      </c>
      <c r="BL551" s="231">
        <v>35</v>
      </c>
      <c r="BM551" s="231">
        <v>45</v>
      </c>
      <c r="BN551" s="231">
        <v>3</v>
      </c>
      <c r="BO551" s="237" t="str">
        <f t="shared" si="282"/>
        <v>Alineamiento algo sinuoso, pero con curvas cerradas que son aparentes y consistentes con las gradientes y las demás características del camino y del terreno que se atraviesa.</v>
      </c>
      <c r="BP551" s="231">
        <v>3</v>
      </c>
      <c r="BQ551" s="237" t="str">
        <f t="shared" si="283"/>
        <v>Pendientes generalmente entre 3 y 6%, pero con una rasante ondulada y, consecuentemente, con tramos cortos de subida fuerte.</v>
      </c>
      <c r="BR551" s="231">
        <v>1</v>
      </c>
      <c r="BS551" s="231">
        <v>0</v>
      </c>
      <c r="BT551" s="237" t="b">
        <f t="shared" si="284"/>
        <v>0</v>
      </c>
      <c r="BU551" s="231">
        <v>2</v>
      </c>
      <c r="BV551" s="237" t="str">
        <f t="shared" si="285"/>
        <v>Existen muy pocas señales</v>
      </c>
      <c r="BW551" s="231">
        <v>3</v>
      </c>
      <c r="BX551" s="237" t="str">
        <f t="shared" si="286"/>
        <v>Parece que algunas alcantarillas o cunetas no tienen capacidad hidráulica suficiente, por la erosión o socavación aparente.</v>
      </c>
      <c r="BY551" s="231">
        <v>4</v>
      </c>
      <c r="BZ551" s="237" t="str">
        <f t="shared" si="287"/>
        <v>Superficie generalmente lisa, pero con unas pequeñas corrugaciones u otras irregularidades aisladas, o con baches pequeños superficiales.</v>
      </c>
      <c r="CA551" s="231">
        <v>5</v>
      </c>
      <c r="CB551" s="237" t="str">
        <f t="shared" si="288"/>
        <v>No existen evidencias de fallas en la estructura del pavimento, con la posible excepción de algunas en la superficie de ruedo.</v>
      </c>
      <c r="CC551" s="231">
        <f t="shared" si="289"/>
        <v>4.7714624999999997E-2</v>
      </c>
      <c r="CD551" s="229"/>
      <c r="CE551" s="229"/>
      <c r="CF551" s="270"/>
    </row>
    <row r="552" spans="1:84" ht="69.95" customHeight="1" thickBot="1" x14ac:dyDescent="0.2">
      <c r="A552" s="217"/>
      <c r="B552" s="269">
        <v>21583</v>
      </c>
      <c r="C552" s="231">
        <v>4</v>
      </c>
      <c r="D552" s="231">
        <v>2</v>
      </c>
      <c r="E552" s="243" t="s">
        <v>126</v>
      </c>
      <c r="F552" s="236" t="s">
        <v>3086</v>
      </c>
      <c r="G552" s="231">
        <v>739</v>
      </c>
      <c r="H552" s="230" t="s">
        <v>2476</v>
      </c>
      <c r="I552" s="230">
        <v>4</v>
      </c>
      <c r="J552" s="229" t="str">
        <f t="shared" si="250"/>
        <v>Red Básica de Accesso</v>
      </c>
      <c r="K552" s="260">
        <f t="shared" si="251"/>
        <v>2.5749999999999997</v>
      </c>
      <c r="L552" s="234">
        <f t="shared" si="291"/>
        <v>9.26</v>
      </c>
      <c r="M552" s="233"/>
      <c r="N552" s="233"/>
      <c r="O552" s="233"/>
      <c r="P552" s="260">
        <f t="shared" si="252"/>
        <v>0</v>
      </c>
      <c r="Q552" s="233"/>
      <c r="R552" s="233"/>
      <c r="S552" s="233"/>
      <c r="T552" s="260">
        <f t="shared" si="253"/>
        <v>0</v>
      </c>
      <c r="U552" s="233"/>
      <c r="V552" s="233"/>
      <c r="W552" s="233"/>
      <c r="X552" s="233">
        <f t="shared" si="274"/>
        <v>0</v>
      </c>
      <c r="Y552" s="233"/>
      <c r="Z552" s="233"/>
      <c r="AA552" s="233"/>
      <c r="AB552" s="233">
        <f t="shared" si="275"/>
        <v>0</v>
      </c>
      <c r="AC552" s="233">
        <f t="shared" si="276"/>
        <v>0</v>
      </c>
      <c r="AD552" s="233">
        <v>1.88</v>
      </c>
      <c r="AE552" s="233">
        <v>0.69499999999999995</v>
      </c>
      <c r="AF552" s="233"/>
      <c r="AG552" s="233">
        <f>AD552+AE552+AF552</f>
        <v>2.5749999999999997</v>
      </c>
      <c r="AH552" s="233"/>
      <c r="AI552" s="233"/>
      <c r="AJ552" s="233"/>
      <c r="AK552" s="233">
        <f>AH552+AI552+AJ552</f>
        <v>0</v>
      </c>
      <c r="AL552" s="233"/>
      <c r="AM552" s="233"/>
      <c r="AN552" s="233"/>
      <c r="AO552" s="233">
        <f t="shared" si="257"/>
        <v>0</v>
      </c>
      <c r="AP552" s="233"/>
      <c r="AQ552" s="233"/>
      <c r="AR552" s="233"/>
      <c r="AS552" s="339">
        <f t="shared" si="258"/>
        <v>0</v>
      </c>
      <c r="AT552" s="233"/>
      <c r="AU552" s="233"/>
      <c r="AV552" s="233"/>
      <c r="AW552" s="260">
        <f t="shared" si="279"/>
        <v>0</v>
      </c>
      <c r="AX552" s="235" t="s">
        <v>3087</v>
      </c>
      <c r="AY552" s="236" t="s">
        <v>264</v>
      </c>
      <c r="AZ552" s="244" t="s">
        <v>547</v>
      </c>
      <c r="BA552" s="236" t="s">
        <v>3088</v>
      </c>
      <c r="BB552" s="231">
        <v>2</v>
      </c>
      <c r="BC552" s="231">
        <v>2</v>
      </c>
      <c r="BD552" s="237" t="str">
        <f t="shared" si="280"/>
        <v>Algo Ondulado (Pendientes naturales del terreno entre 6 y 14%)</v>
      </c>
      <c r="BE552" s="231">
        <v>4</v>
      </c>
      <c r="BF552" s="237" t="str">
        <f>VLOOKUP(BE552,'Códigos 2'!$A$1:$B$12,2,FALSE)</f>
        <v>Lastre o grava</v>
      </c>
      <c r="BG552" s="238">
        <v>2</v>
      </c>
      <c r="BH552" s="239">
        <v>6.5</v>
      </c>
      <c r="BI552" s="231">
        <v>0</v>
      </c>
      <c r="BJ552" s="231" t="str">
        <f t="shared" si="281"/>
        <v>No existe</v>
      </c>
      <c r="BK552" s="240">
        <v>0</v>
      </c>
      <c r="BL552" s="231">
        <v>35</v>
      </c>
      <c r="BM552" s="231">
        <v>290</v>
      </c>
      <c r="BN552" s="231">
        <v>3</v>
      </c>
      <c r="BO552" s="237" t="str">
        <f t="shared" si="282"/>
        <v>Alineamiento algo sinuoso, pero con curvas cerradas que son aparentes y consistentes con las gradientes y las demás características del camino y del terreno que se atraviesa.</v>
      </c>
      <c r="BP552" s="231">
        <v>3</v>
      </c>
      <c r="BQ552" s="237" t="str">
        <f t="shared" si="283"/>
        <v>Pendientes generalmente entre 3 y 6%, pero con una rasante ondulada y, consecuentemente, con tramos cortos de subida fuerte.</v>
      </c>
      <c r="BR552" s="231">
        <v>1</v>
      </c>
      <c r="BS552" s="231">
        <v>0</v>
      </c>
      <c r="BT552" s="237" t="b">
        <f t="shared" si="284"/>
        <v>0</v>
      </c>
      <c r="BU552" s="231">
        <v>3</v>
      </c>
      <c r="BV552" s="237" t="str">
        <f t="shared" si="285"/>
        <v>El señalamiento es regular en cuanto a cantidad y ubicación, siendo notable la falta de algunas señales de precaución y de guía.</v>
      </c>
      <c r="BW552" s="231">
        <v>4</v>
      </c>
      <c r="BX552" s="237" t="str">
        <f t="shared" si="286"/>
        <v>La mayoría de las alcantarillas y cunetas aparentemente funcionan bien, pero existen indicaciones en algunos sitios de que el agua se estanca.</v>
      </c>
      <c r="BY552" s="231">
        <v>4</v>
      </c>
      <c r="BZ552" s="237" t="str">
        <f t="shared" si="287"/>
        <v>Superficie generalmente lisa, pero con unas pequeñas corrugaciones u otras irregularidades aisladas, o con baches pequeños superficiales.</v>
      </c>
      <c r="CA552" s="231">
        <v>5</v>
      </c>
      <c r="CB552" s="237" t="str">
        <f t="shared" si="288"/>
        <v>No existen evidencias de fallas en la estructura del pavimento, con la posible excepción de algunas en la superficie de ruedo.</v>
      </c>
      <c r="CC552" s="231">
        <f t="shared" si="289"/>
        <v>0.27256374999999994</v>
      </c>
      <c r="CD552" s="229"/>
      <c r="CE552" s="229"/>
      <c r="CF552" s="270"/>
    </row>
    <row r="553" spans="1:84" ht="69.95" customHeight="1" thickBot="1" x14ac:dyDescent="0.2">
      <c r="A553" s="217"/>
      <c r="B553" s="269">
        <v>21590</v>
      </c>
      <c r="C553" s="231">
        <v>3</v>
      </c>
      <c r="D553" s="231">
        <v>2</v>
      </c>
      <c r="E553" s="232">
        <v>5</v>
      </c>
      <c r="F553" s="231">
        <v>0</v>
      </c>
      <c r="G553" s="231">
        <v>716</v>
      </c>
      <c r="H553" s="230" t="s">
        <v>2476</v>
      </c>
      <c r="I553" s="230">
        <v>4</v>
      </c>
      <c r="J553" s="229" t="str">
        <f t="shared" si="250"/>
        <v>Red Básica de Accesso</v>
      </c>
      <c r="K553" s="260">
        <f t="shared" si="251"/>
        <v>4.55</v>
      </c>
      <c r="L553" s="234">
        <f t="shared" si="291"/>
        <v>13.809999999999999</v>
      </c>
      <c r="M553" s="233"/>
      <c r="N553" s="233"/>
      <c r="O553" s="233"/>
      <c r="P553" s="260">
        <f t="shared" si="252"/>
        <v>0</v>
      </c>
      <c r="Q553" s="233"/>
      <c r="R553" s="233"/>
      <c r="S553" s="233">
        <v>0.995</v>
      </c>
      <c r="T553" s="260">
        <f t="shared" si="253"/>
        <v>0.995</v>
      </c>
      <c r="U553" s="233"/>
      <c r="V553" s="233"/>
      <c r="W553" s="233">
        <v>3.5550000000000002</v>
      </c>
      <c r="X553" s="233">
        <f t="shared" si="274"/>
        <v>3.5550000000000002</v>
      </c>
      <c r="Y553" s="233"/>
      <c r="Z553" s="233"/>
      <c r="AA553" s="233"/>
      <c r="AB553" s="233">
        <f t="shared" si="275"/>
        <v>0</v>
      </c>
      <c r="AC553" s="233">
        <f t="shared" si="276"/>
        <v>4.55</v>
      </c>
      <c r="AD553" s="233"/>
      <c r="AE553" s="233"/>
      <c r="AF553" s="233"/>
      <c r="AG553" s="233">
        <f t="shared" ref="AG553:AG580" si="292">SUM(AD553:AF553)</f>
        <v>0</v>
      </c>
      <c r="AH553" s="233"/>
      <c r="AI553" s="233"/>
      <c r="AJ553" s="233"/>
      <c r="AK553" s="233">
        <f t="shared" ref="AK553:AK580" si="293">SUM(AH553:AJ553)</f>
        <v>0</v>
      </c>
      <c r="AL553" s="233"/>
      <c r="AM553" s="233"/>
      <c r="AN553" s="233"/>
      <c r="AO553" s="233">
        <f t="shared" si="257"/>
        <v>0</v>
      </c>
      <c r="AP553" s="233"/>
      <c r="AQ553" s="233"/>
      <c r="AR553" s="233"/>
      <c r="AS553" s="339">
        <f t="shared" si="258"/>
        <v>0</v>
      </c>
      <c r="AT553" s="233"/>
      <c r="AU553" s="233"/>
      <c r="AV553" s="233"/>
      <c r="AW553" s="260">
        <f t="shared" si="279"/>
        <v>0</v>
      </c>
      <c r="AX553" s="235" t="s">
        <v>2990</v>
      </c>
      <c r="AY553" s="244" t="s">
        <v>2989</v>
      </c>
      <c r="AZ553" s="244" t="s">
        <v>447</v>
      </c>
      <c r="BA553" s="229" t="s">
        <v>1276</v>
      </c>
      <c r="BB553" s="231">
        <v>0</v>
      </c>
      <c r="BC553" s="231">
        <v>3</v>
      </c>
      <c r="BD553" s="237" t="str">
        <f t="shared" si="280"/>
        <v>Muy Ondulado (Pendientes naturales del terreno entre 15 y 25%)</v>
      </c>
      <c r="BE553" s="231">
        <v>2</v>
      </c>
      <c r="BF553" s="237" t="str">
        <f>VLOOKUP(BE553,'Códigos 2'!$A$1:$B$12,2,FALSE)</f>
        <v xml:space="preserve">Tratamiento superficial múltiple (TSM) </v>
      </c>
      <c r="BG553" s="238">
        <v>2</v>
      </c>
      <c r="BH553" s="239">
        <v>5.7</v>
      </c>
      <c r="BI553" s="231">
        <v>0</v>
      </c>
      <c r="BJ553" s="231" t="str">
        <f t="shared" si="281"/>
        <v>No existe</v>
      </c>
      <c r="BK553" s="240">
        <v>0</v>
      </c>
      <c r="BL553" s="231">
        <v>35</v>
      </c>
      <c r="BM553" s="231">
        <v>0</v>
      </c>
      <c r="BN553" s="231">
        <v>3</v>
      </c>
      <c r="BO553" s="237" t="str">
        <f t="shared" si="282"/>
        <v>Alineamiento algo sinuoso, pero con curvas cerradas que son aparentes y consistentes con las gradientes y las demás características del camino y del terreno que se atraviesa.</v>
      </c>
      <c r="BP553" s="231">
        <v>1</v>
      </c>
      <c r="BQ553" s="237" t="str">
        <f t="shared" si="283"/>
        <v xml:space="preserve">Pendientes sostenidas en exceso del 7% en casi todo el tramo. </v>
      </c>
      <c r="BR553" s="231">
        <v>1</v>
      </c>
      <c r="BS553" s="231">
        <v>0</v>
      </c>
      <c r="BT553" s="237" t="b">
        <f t="shared" si="284"/>
        <v>0</v>
      </c>
      <c r="BU553" s="231">
        <v>3</v>
      </c>
      <c r="BV553" s="237" t="str">
        <f t="shared" si="285"/>
        <v>El señalamiento es regular en cuanto a cantidad y ubicación, siendo notable la falta de algunas señales de precaución y de guía.</v>
      </c>
      <c r="BW553" s="231">
        <v>3</v>
      </c>
      <c r="BX553" s="237" t="str">
        <f t="shared" si="286"/>
        <v>Parece que algunas alcantarillas o cunetas no tienen capacidad hidráulica suficiente, por la erosión o socavación aparente.</v>
      </c>
      <c r="BY553" s="231">
        <v>2</v>
      </c>
      <c r="BZ553" s="237" t="str">
        <f t="shared" si="287"/>
        <v>Superficie muy irregular o con baches extensos y frecuentes (o material suelto, en caso de superficies no pavimentadas).</v>
      </c>
      <c r="CA553" s="231">
        <v>4</v>
      </c>
      <c r="CB553" s="237" t="str">
        <f t="shared" si="288"/>
        <v>Existen huellas o corrugaciones que se derivan por debajo de la superficie de ruedo, pero que son aisladas y de poca extensión.</v>
      </c>
      <c r="CC553" s="231">
        <f t="shared" si="289"/>
        <v>0</v>
      </c>
      <c r="CD553" s="229"/>
      <c r="CE553" s="229"/>
      <c r="CF553" s="270"/>
    </row>
    <row r="554" spans="1:84" ht="69.95" customHeight="1" thickBot="1" x14ac:dyDescent="0.2">
      <c r="A554" s="217"/>
      <c r="B554" s="269">
        <v>21601</v>
      </c>
      <c r="C554" s="231">
        <v>4</v>
      </c>
      <c r="D554" s="231">
        <v>2</v>
      </c>
      <c r="E554" s="232" t="s">
        <v>310</v>
      </c>
      <c r="F554" s="231">
        <v>2</v>
      </c>
      <c r="G554" s="231">
        <v>138</v>
      </c>
      <c r="H554" s="230" t="str">
        <f t="shared" ref="H554:H570" si="294">IF(G554&lt;100,"Primaria",IF(AND(G554&gt;39,G554&lt;300),"Secundaria",IF(AND(G554&gt;299),"Terciaria")))</f>
        <v>Secundaria</v>
      </c>
      <c r="I554" s="230">
        <v>2</v>
      </c>
      <c r="J554" s="229" t="str">
        <f t="shared" si="250"/>
        <v>Distribuidores Regionales</v>
      </c>
      <c r="K554" s="260">
        <f t="shared" si="251"/>
        <v>4.08</v>
      </c>
      <c r="L554" s="234">
        <f t="shared" si="291"/>
        <v>17.89</v>
      </c>
      <c r="M554" s="233"/>
      <c r="N554" s="233"/>
      <c r="O554" s="233"/>
      <c r="P554" s="260">
        <f t="shared" si="252"/>
        <v>0</v>
      </c>
      <c r="Q554" s="233"/>
      <c r="R554" s="233"/>
      <c r="S554" s="233"/>
      <c r="T554" s="260">
        <f t="shared" si="253"/>
        <v>0</v>
      </c>
      <c r="U554" s="233"/>
      <c r="V554" s="233"/>
      <c r="W554" s="233"/>
      <c r="X554" s="233">
        <f t="shared" si="274"/>
        <v>0</v>
      </c>
      <c r="Y554" s="233"/>
      <c r="Z554" s="233"/>
      <c r="AA554" s="233"/>
      <c r="AB554" s="233">
        <f t="shared" si="275"/>
        <v>0</v>
      </c>
      <c r="AC554" s="233">
        <f t="shared" si="276"/>
        <v>0</v>
      </c>
      <c r="AD554" s="233">
        <v>4.08</v>
      </c>
      <c r="AE554" s="233"/>
      <c r="AF554" s="233"/>
      <c r="AG554" s="233">
        <f t="shared" si="292"/>
        <v>4.08</v>
      </c>
      <c r="AH554" s="233"/>
      <c r="AI554" s="233"/>
      <c r="AJ554" s="233"/>
      <c r="AK554" s="233">
        <f t="shared" si="293"/>
        <v>0</v>
      </c>
      <c r="AL554" s="233"/>
      <c r="AM554" s="233"/>
      <c r="AN554" s="233"/>
      <c r="AO554" s="233">
        <f t="shared" si="257"/>
        <v>0</v>
      </c>
      <c r="AP554" s="233"/>
      <c r="AQ554" s="233"/>
      <c r="AR554" s="233"/>
      <c r="AS554" s="339">
        <f t="shared" si="258"/>
        <v>0</v>
      </c>
      <c r="AT554" s="233"/>
      <c r="AU554" s="233"/>
      <c r="AV554" s="233"/>
      <c r="AW554" s="260">
        <f t="shared" si="279"/>
        <v>0</v>
      </c>
      <c r="AX554" s="235" t="s">
        <v>1236</v>
      </c>
      <c r="AY554" s="236" t="s">
        <v>1231</v>
      </c>
      <c r="AZ554" s="236" t="s">
        <v>1232</v>
      </c>
      <c r="BA554" s="229" t="s">
        <v>1224</v>
      </c>
      <c r="BB554" s="231">
        <v>0</v>
      </c>
      <c r="BC554" s="231">
        <v>3</v>
      </c>
      <c r="BD554" s="237" t="str">
        <f t="shared" si="280"/>
        <v>Muy Ondulado (Pendientes naturales del terreno entre 15 y 25%)</v>
      </c>
      <c r="BE554" s="231">
        <v>4</v>
      </c>
      <c r="BF554" s="237" t="str">
        <f>VLOOKUP(BE554,'Códigos 2'!$A$1:$B$12,2,FALSE)</f>
        <v>Lastre o grava</v>
      </c>
      <c r="BG554" s="238">
        <v>2</v>
      </c>
      <c r="BH554" s="239">
        <v>5.7</v>
      </c>
      <c r="BI554" s="231">
        <v>0</v>
      </c>
      <c r="BJ554" s="231" t="str">
        <f t="shared" si="281"/>
        <v>No existe</v>
      </c>
      <c r="BK554" s="240">
        <v>0</v>
      </c>
      <c r="BL554" s="231">
        <v>20</v>
      </c>
      <c r="BM554" s="231">
        <v>176</v>
      </c>
      <c r="BN554" s="231">
        <v>3</v>
      </c>
      <c r="BO554" s="237" t="str">
        <f t="shared" si="282"/>
        <v>Alineamiento algo sinuoso, pero con curvas cerradas que son aparentes y consistentes con las gradientes y las demás características del camino y del terreno que se atraviesa.</v>
      </c>
      <c r="BP554" s="231">
        <v>2</v>
      </c>
      <c r="BQ554" s="237" t="str">
        <f t="shared" si="283"/>
        <v>Pendientes sostenidas entre 5 y 8% sobre una buena parte del tramo, condición que afecta en forma marcada la velocidad de recorrido y, cuando hay bastante tránsito, provoca frecuentes colas de vehículos detrás de los vehículos pesados.</v>
      </c>
      <c r="BR554" s="231">
        <v>1</v>
      </c>
      <c r="BS554" s="231">
        <v>0</v>
      </c>
      <c r="BT554" s="237" t="b">
        <f t="shared" si="284"/>
        <v>0</v>
      </c>
      <c r="BU554" s="231">
        <v>2</v>
      </c>
      <c r="BV554" s="237" t="str">
        <f t="shared" si="285"/>
        <v>Existen muy pocas señales</v>
      </c>
      <c r="BW554" s="231">
        <v>4</v>
      </c>
      <c r="BX554" s="237" t="str">
        <f t="shared" si="286"/>
        <v>La mayoría de las alcantarillas y cunetas aparentemente funcionan bien, pero existen indicaciones en algunos sitios de que el agua se estanca.</v>
      </c>
      <c r="BY554" s="231">
        <v>4</v>
      </c>
      <c r="BZ554" s="237" t="str">
        <f t="shared" si="287"/>
        <v>Superficie generalmente lisa, pero con unas pequeñas corrugaciones u otras irregularidades aisladas, o con baches pequeños superficiales.</v>
      </c>
      <c r="CA554" s="231">
        <v>4</v>
      </c>
      <c r="CB554" s="237" t="str">
        <f t="shared" si="288"/>
        <v>Existen huellas o corrugaciones que se derivan por debajo de la superficie de ruedo, pero que son aisladas y de poca extensión.</v>
      </c>
      <c r="CC554" s="231">
        <f t="shared" si="289"/>
        <v>0.26209920000000003</v>
      </c>
      <c r="CD554" s="229"/>
      <c r="CE554" s="229"/>
      <c r="CF554" s="270" t="s">
        <v>1237</v>
      </c>
    </row>
    <row r="555" spans="1:84" ht="69.95" customHeight="1" thickBot="1" x14ac:dyDescent="0.2">
      <c r="A555" s="217"/>
      <c r="B555" s="269">
        <v>21602</v>
      </c>
      <c r="C555" s="231">
        <v>4</v>
      </c>
      <c r="D555" s="231">
        <v>2</v>
      </c>
      <c r="E555" s="232" t="s">
        <v>310</v>
      </c>
      <c r="F555" s="231">
        <v>2</v>
      </c>
      <c r="G555" s="231">
        <v>138</v>
      </c>
      <c r="H555" s="230" t="str">
        <f t="shared" si="294"/>
        <v>Secundaria</v>
      </c>
      <c r="I555" s="230">
        <v>2</v>
      </c>
      <c r="J555" s="229" t="str">
        <f t="shared" si="250"/>
        <v>Distribuidores Regionales</v>
      </c>
      <c r="K555" s="260">
        <f t="shared" si="251"/>
        <v>10.89</v>
      </c>
      <c r="L555" s="234">
        <f t="shared" si="291"/>
        <v>28.78</v>
      </c>
      <c r="M555" s="233"/>
      <c r="N555" s="233"/>
      <c r="O555" s="233"/>
      <c r="P555" s="260">
        <f t="shared" si="252"/>
        <v>0</v>
      </c>
      <c r="Q555" s="233"/>
      <c r="R555" s="233"/>
      <c r="S555" s="233"/>
      <c r="T555" s="260">
        <f t="shared" si="253"/>
        <v>0</v>
      </c>
      <c r="U555" s="233"/>
      <c r="V555" s="233"/>
      <c r="W555" s="233"/>
      <c r="X555" s="233">
        <f t="shared" si="274"/>
        <v>0</v>
      </c>
      <c r="Y555" s="233"/>
      <c r="Z555" s="233"/>
      <c r="AA555" s="233"/>
      <c r="AB555" s="233">
        <f t="shared" si="275"/>
        <v>0</v>
      </c>
      <c r="AC555" s="233">
        <f t="shared" si="276"/>
        <v>0</v>
      </c>
      <c r="AD555" s="233">
        <v>3.88</v>
      </c>
      <c r="AE555" s="233">
        <v>7.01</v>
      </c>
      <c r="AF555" s="233"/>
      <c r="AG555" s="233">
        <f t="shared" si="292"/>
        <v>10.89</v>
      </c>
      <c r="AH555" s="233"/>
      <c r="AI555" s="233"/>
      <c r="AJ555" s="233"/>
      <c r="AK555" s="233">
        <f t="shared" si="293"/>
        <v>0</v>
      </c>
      <c r="AL555" s="233"/>
      <c r="AM555" s="233"/>
      <c r="AN555" s="233"/>
      <c r="AO555" s="233">
        <f t="shared" si="257"/>
        <v>0</v>
      </c>
      <c r="AP555" s="233"/>
      <c r="AQ555" s="233"/>
      <c r="AR555" s="233"/>
      <c r="AS555" s="339">
        <f t="shared" si="258"/>
        <v>0</v>
      </c>
      <c r="AT555" s="233"/>
      <c r="AU555" s="233"/>
      <c r="AV555" s="233"/>
      <c r="AW555" s="260">
        <f t="shared" si="279"/>
        <v>0</v>
      </c>
      <c r="AX555" s="235" t="s">
        <v>1238</v>
      </c>
      <c r="AY555" s="236" t="s">
        <v>1231</v>
      </c>
      <c r="AZ555" s="236" t="s">
        <v>1232</v>
      </c>
      <c r="BA555" s="229" t="s">
        <v>1239</v>
      </c>
      <c r="BB555" s="231">
        <v>0</v>
      </c>
      <c r="BC555" s="231">
        <v>1</v>
      </c>
      <c r="BD555" s="237" t="str">
        <f t="shared" si="280"/>
        <v>Llano (Pendientes naturales del terreno entre 0 y 5%)</v>
      </c>
      <c r="BE555" s="231">
        <v>4</v>
      </c>
      <c r="BF555" s="237" t="str">
        <f>VLOOKUP(BE555,'Códigos 2'!$A$1:$B$12,2,FALSE)</f>
        <v>Lastre o grava</v>
      </c>
      <c r="BG555" s="238">
        <v>2</v>
      </c>
      <c r="BH555" s="239">
        <v>6</v>
      </c>
      <c r="BI555" s="231">
        <v>0</v>
      </c>
      <c r="BJ555" s="231" t="str">
        <f t="shared" si="281"/>
        <v>No existe</v>
      </c>
      <c r="BK555" s="240">
        <v>0</v>
      </c>
      <c r="BL555" s="231">
        <v>20</v>
      </c>
      <c r="BM555" s="231">
        <v>208</v>
      </c>
      <c r="BN555" s="231">
        <v>4</v>
      </c>
      <c r="BO555" s="237" t="str">
        <f t="shared" si="282"/>
        <v>Alineamiento con algunas curvas que exigen una reducción significativa en la velocidad promedio de circulación.</v>
      </c>
      <c r="BP555" s="231">
        <v>4</v>
      </c>
      <c r="BQ555" s="237" t="str">
        <f t="shared" si="283"/>
        <v>Pendientes generalmente menores del 3% pero con algunas cuestas de corta longitud de hasta el 5%.</v>
      </c>
      <c r="BR555" s="231">
        <v>1</v>
      </c>
      <c r="BS555" s="231">
        <v>0</v>
      </c>
      <c r="BT555" s="237" t="b">
        <f t="shared" si="284"/>
        <v>0</v>
      </c>
      <c r="BU555" s="231">
        <v>2</v>
      </c>
      <c r="BV555" s="237" t="str">
        <f t="shared" si="285"/>
        <v>Existen muy pocas señales</v>
      </c>
      <c r="BW555" s="231">
        <v>4</v>
      </c>
      <c r="BX555" s="237" t="str">
        <f t="shared" si="286"/>
        <v>La mayoría de las alcantarillas y cunetas aparentemente funcionan bien, pero existen indicaciones en algunos sitios de que el agua se estanca.</v>
      </c>
      <c r="BY555" s="231">
        <v>3</v>
      </c>
      <c r="BZ555" s="237" t="str">
        <f t="shared" si="287"/>
        <v>Superficie con frecuentes baches o irregularidades .</v>
      </c>
      <c r="CA555" s="231">
        <v>4</v>
      </c>
      <c r="CB555" s="237" t="str">
        <f t="shared" si="288"/>
        <v>Existen huellas o corrugaciones que se derivan por debajo de la superficie de ruedo, pero que son aisladas y de poca extensión.</v>
      </c>
      <c r="CC555" s="231">
        <f t="shared" si="289"/>
        <v>0.82676879999999997</v>
      </c>
      <c r="CD555" s="229"/>
      <c r="CE555" s="229"/>
      <c r="CF555" s="270" t="s">
        <v>1240</v>
      </c>
    </row>
    <row r="556" spans="1:84" ht="69.95" customHeight="1" thickBot="1" x14ac:dyDescent="0.2">
      <c r="A556" s="217"/>
      <c r="B556" s="269">
        <v>21611</v>
      </c>
      <c r="C556" s="231">
        <v>4</v>
      </c>
      <c r="D556" s="231">
        <v>2</v>
      </c>
      <c r="E556" s="232" t="s">
        <v>310</v>
      </c>
      <c r="F556" s="231">
        <v>2</v>
      </c>
      <c r="G556" s="231">
        <v>138</v>
      </c>
      <c r="H556" s="230" t="str">
        <f t="shared" si="294"/>
        <v>Secundaria</v>
      </c>
      <c r="I556" s="230">
        <v>2</v>
      </c>
      <c r="J556" s="229" t="str">
        <f t="shared" si="250"/>
        <v>Distribuidores Regionales</v>
      </c>
      <c r="K556" s="260">
        <f t="shared" si="251"/>
        <v>11.120000000000001</v>
      </c>
      <c r="L556" s="234">
        <f t="shared" si="291"/>
        <v>39.900000000000006</v>
      </c>
      <c r="M556" s="233"/>
      <c r="N556" s="233"/>
      <c r="O556" s="233"/>
      <c r="P556" s="260">
        <f t="shared" si="252"/>
        <v>0</v>
      </c>
      <c r="Q556" s="233"/>
      <c r="R556" s="233"/>
      <c r="S556" s="233"/>
      <c r="T556" s="260">
        <f t="shared" si="253"/>
        <v>0</v>
      </c>
      <c r="U556" s="233"/>
      <c r="V556" s="233"/>
      <c r="W556" s="233"/>
      <c r="X556" s="233">
        <f t="shared" si="274"/>
        <v>0</v>
      </c>
      <c r="Y556" s="233"/>
      <c r="Z556" s="233"/>
      <c r="AA556" s="233"/>
      <c r="AB556" s="233">
        <f t="shared" si="275"/>
        <v>0</v>
      </c>
      <c r="AC556" s="233">
        <f t="shared" si="276"/>
        <v>0</v>
      </c>
      <c r="AD556" s="233"/>
      <c r="AE556" s="233">
        <v>6.83</v>
      </c>
      <c r="AF556" s="233">
        <v>4.29</v>
      </c>
      <c r="AG556" s="233">
        <f t="shared" si="292"/>
        <v>11.120000000000001</v>
      </c>
      <c r="AH556" s="233"/>
      <c r="AI556" s="233"/>
      <c r="AJ556" s="233"/>
      <c r="AK556" s="233">
        <f t="shared" si="293"/>
        <v>0</v>
      </c>
      <c r="AL556" s="233"/>
      <c r="AM556" s="233"/>
      <c r="AN556" s="233"/>
      <c r="AO556" s="233">
        <f t="shared" si="257"/>
        <v>0</v>
      </c>
      <c r="AP556" s="233"/>
      <c r="AQ556" s="233"/>
      <c r="AR556" s="233"/>
      <c r="AS556" s="339">
        <f t="shared" si="258"/>
        <v>0</v>
      </c>
      <c r="AT556" s="233"/>
      <c r="AU556" s="233"/>
      <c r="AV556" s="233"/>
      <c r="AW556" s="260">
        <f t="shared" si="279"/>
        <v>0</v>
      </c>
      <c r="AX556" s="235" t="s">
        <v>1241</v>
      </c>
      <c r="AY556" s="236" t="s">
        <v>1231</v>
      </c>
      <c r="AZ556" s="236" t="s">
        <v>1232</v>
      </c>
      <c r="BA556" s="229" t="s">
        <v>1204</v>
      </c>
      <c r="BB556" s="231">
        <v>0</v>
      </c>
      <c r="BC556" s="231">
        <v>2</v>
      </c>
      <c r="BD556" s="237" t="str">
        <f t="shared" si="280"/>
        <v>Algo Ondulado (Pendientes naturales del terreno entre 6 y 14%)</v>
      </c>
      <c r="BE556" s="231">
        <v>8</v>
      </c>
      <c r="BF556" s="237" t="str">
        <f>VLOOKUP(BE556,'Códigos 2'!$A$1:$B$12,2,FALSE)</f>
        <v xml:space="preserve">Material producto del perfilado de pavimentos asfálticos </v>
      </c>
      <c r="BG556" s="238">
        <v>2</v>
      </c>
      <c r="BH556" s="239">
        <v>5.5</v>
      </c>
      <c r="BI556" s="231">
        <v>0</v>
      </c>
      <c r="BJ556" s="231" t="str">
        <f t="shared" si="281"/>
        <v>No existe</v>
      </c>
      <c r="BK556" s="240">
        <v>0</v>
      </c>
      <c r="BL556" s="231">
        <v>20</v>
      </c>
      <c r="BM556" s="231">
        <v>128</v>
      </c>
      <c r="BN556" s="231">
        <v>4</v>
      </c>
      <c r="BO556" s="237" t="str">
        <f t="shared" si="282"/>
        <v>Alineamiento con algunas curvas que exigen una reducción significativa en la velocidad promedio de circulación.</v>
      </c>
      <c r="BP556" s="231">
        <v>3</v>
      </c>
      <c r="BQ556" s="237" t="str">
        <f t="shared" si="283"/>
        <v>Pendientes generalmente entre 3 y 6%, pero con una rasante ondulada y, consecuentemente, con tramos cortos de subida fuerte.</v>
      </c>
      <c r="BR556" s="231">
        <v>2</v>
      </c>
      <c r="BS556" s="231">
        <v>0</v>
      </c>
      <c r="BT556" s="237" t="b">
        <f t="shared" si="284"/>
        <v>0</v>
      </c>
      <c r="BU556" s="231">
        <v>2</v>
      </c>
      <c r="BV556" s="237" t="str">
        <f t="shared" si="285"/>
        <v>Existen muy pocas señales</v>
      </c>
      <c r="BW556" s="231">
        <v>3</v>
      </c>
      <c r="BX556" s="237" t="str">
        <f t="shared" si="286"/>
        <v>Parece que algunas alcantarillas o cunetas no tienen capacidad hidráulica suficiente, por la erosión o socavación aparente.</v>
      </c>
      <c r="BY556" s="231">
        <v>3</v>
      </c>
      <c r="BZ556" s="237" t="str">
        <f t="shared" si="287"/>
        <v>Superficie con frecuentes baches o irregularidades .</v>
      </c>
      <c r="CA556" s="231">
        <v>4</v>
      </c>
      <c r="CB556" s="237" t="str">
        <f t="shared" si="288"/>
        <v>Existen huellas o corrugaciones que se derivan por debajo de la superficie de ruedo, pero que son aisladas y de poca extensión.</v>
      </c>
      <c r="CC556" s="231">
        <f t="shared" si="289"/>
        <v>0.51952640000000005</v>
      </c>
      <c r="CD556" s="231">
        <v>324</v>
      </c>
      <c r="CE556" s="229"/>
      <c r="CF556" s="270" t="s">
        <v>1242</v>
      </c>
    </row>
    <row r="557" spans="1:84" ht="69.95" customHeight="1" thickBot="1" x14ac:dyDescent="0.2">
      <c r="A557" s="217"/>
      <c r="B557" s="269">
        <v>21612</v>
      </c>
      <c r="C557" s="231">
        <v>4</v>
      </c>
      <c r="D557" s="231">
        <v>2</v>
      </c>
      <c r="E557" s="232" t="s">
        <v>310</v>
      </c>
      <c r="F557" s="231">
        <v>2</v>
      </c>
      <c r="G557" s="231">
        <v>138</v>
      </c>
      <c r="H557" s="230" t="str">
        <f t="shared" si="294"/>
        <v>Secundaria</v>
      </c>
      <c r="I557" s="230">
        <v>2</v>
      </c>
      <c r="J557" s="229" t="str">
        <f t="shared" si="250"/>
        <v>Distribuidores Regionales</v>
      </c>
      <c r="K557" s="260">
        <f t="shared" si="251"/>
        <v>7.5050000000000008</v>
      </c>
      <c r="L557" s="234">
        <f t="shared" si="291"/>
        <v>47.405000000000008</v>
      </c>
      <c r="M557" s="233"/>
      <c r="N557" s="233"/>
      <c r="O557" s="233"/>
      <c r="P557" s="260">
        <f t="shared" si="252"/>
        <v>0</v>
      </c>
      <c r="Q557" s="233"/>
      <c r="R557" s="233"/>
      <c r="S557" s="233"/>
      <c r="T557" s="260">
        <f t="shared" si="253"/>
        <v>0</v>
      </c>
      <c r="U557" s="233"/>
      <c r="V557" s="233"/>
      <c r="W557" s="233"/>
      <c r="X557" s="233">
        <f t="shared" si="274"/>
        <v>0</v>
      </c>
      <c r="Y557" s="233"/>
      <c r="Z557" s="233"/>
      <c r="AA557" s="233"/>
      <c r="AB557" s="233">
        <f t="shared" si="275"/>
        <v>0</v>
      </c>
      <c r="AC557" s="233">
        <f t="shared" si="276"/>
        <v>0</v>
      </c>
      <c r="AD557" s="233">
        <v>2.93</v>
      </c>
      <c r="AE557" s="233">
        <v>4.5750000000000002</v>
      </c>
      <c r="AF557" s="233"/>
      <c r="AG557" s="233">
        <f t="shared" si="292"/>
        <v>7.5050000000000008</v>
      </c>
      <c r="AH557" s="233"/>
      <c r="AI557" s="233"/>
      <c r="AJ557" s="233"/>
      <c r="AK557" s="233">
        <f t="shared" si="293"/>
        <v>0</v>
      </c>
      <c r="AL557" s="233"/>
      <c r="AM557" s="233"/>
      <c r="AN557" s="233"/>
      <c r="AO557" s="233">
        <f t="shared" si="257"/>
        <v>0</v>
      </c>
      <c r="AP557" s="233"/>
      <c r="AQ557" s="233"/>
      <c r="AR557" s="233"/>
      <c r="AS557" s="339">
        <f t="shared" si="258"/>
        <v>0</v>
      </c>
      <c r="AT557" s="233"/>
      <c r="AU557" s="233"/>
      <c r="AV557" s="233"/>
      <c r="AW557" s="260">
        <f t="shared" si="279"/>
        <v>0</v>
      </c>
      <c r="AX557" s="235" t="s">
        <v>1243</v>
      </c>
      <c r="AY557" s="236" t="s">
        <v>1231</v>
      </c>
      <c r="AZ557" s="236" t="s">
        <v>1232</v>
      </c>
      <c r="BA557" s="229" t="s">
        <v>1244</v>
      </c>
      <c r="BB557" s="231">
        <v>3</v>
      </c>
      <c r="BC557" s="231">
        <v>1</v>
      </c>
      <c r="BD557" s="237" t="str">
        <f t="shared" si="280"/>
        <v>Llano (Pendientes naturales del terreno entre 0 y 5%)</v>
      </c>
      <c r="BE557" s="231">
        <v>8</v>
      </c>
      <c r="BF557" s="237" t="str">
        <f>VLOOKUP(BE557,'Códigos 2'!$A$1:$B$12,2,FALSE)</f>
        <v xml:space="preserve">Material producto del perfilado de pavimentos asfálticos </v>
      </c>
      <c r="BG557" s="238">
        <v>2</v>
      </c>
      <c r="BH557" s="239">
        <v>5.8</v>
      </c>
      <c r="BI557" s="231">
        <v>0</v>
      </c>
      <c r="BJ557" s="231" t="str">
        <f t="shared" si="281"/>
        <v>No existe</v>
      </c>
      <c r="BK557" s="240">
        <v>0</v>
      </c>
      <c r="BL557" s="231">
        <v>20</v>
      </c>
      <c r="BM557" s="231">
        <v>145</v>
      </c>
      <c r="BN557" s="231">
        <v>5</v>
      </c>
      <c r="BO557" s="237" t="str">
        <f t="shared" si="282"/>
        <v>Alineamiento recto o con curvas tan suaves que no exigen una reducción significativa en la velocidad promedio normal de recorrido.</v>
      </c>
      <c r="BP557" s="231">
        <v>4</v>
      </c>
      <c r="BQ557" s="237" t="str">
        <f t="shared" si="283"/>
        <v>Pendientes generalmente menores del 3% pero con algunas cuestas de corta longitud de hasta el 5%.</v>
      </c>
      <c r="BR557" s="231">
        <v>2</v>
      </c>
      <c r="BS557" s="231">
        <v>0</v>
      </c>
      <c r="BT557" s="237" t="b">
        <f t="shared" si="284"/>
        <v>0</v>
      </c>
      <c r="BU557" s="231">
        <v>3</v>
      </c>
      <c r="BV557" s="237" t="str">
        <f t="shared" si="285"/>
        <v>El señalamiento es regular en cuanto a cantidad y ubicación, siendo notable la falta de algunas señales de precaución y de guía.</v>
      </c>
      <c r="BW557" s="231">
        <v>4</v>
      </c>
      <c r="BX557" s="237" t="str">
        <f t="shared" si="286"/>
        <v>La mayoría de las alcantarillas y cunetas aparentemente funcionan bien, pero existen indicaciones en algunos sitios de que el agua se estanca.</v>
      </c>
      <c r="BY557" s="231">
        <v>3</v>
      </c>
      <c r="BZ557" s="237" t="str">
        <f t="shared" si="287"/>
        <v>Superficie con frecuentes baches o irregularidades .</v>
      </c>
      <c r="CA557" s="231">
        <v>4</v>
      </c>
      <c r="CB557" s="237" t="str">
        <f t="shared" si="288"/>
        <v>Existen huellas o corrugaciones que se derivan por debajo de la superficie de ruedo, pero que son aisladas y de poca extensión.</v>
      </c>
      <c r="CC557" s="231">
        <f t="shared" si="289"/>
        <v>0.39720212500000007</v>
      </c>
      <c r="CD557" s="236"/>
      <c r="CE557" s="229"/>
      <c r="CF557" s="270" t="s">
        <v>1245</v>
      </c>
    </row>
    <row r="558" spans="1:84" ht="69.95" customHeight="1" thickBot="1" x14ac:dyDescent="0.2">
      <c r="A558" s="217"/>
      <c r="B558" s="269">
        <v>21620</v>
      </c>
      <c r="C558" s="231">
        <v>3</v>
      </c>
      <c r="D558" s="231">
        <v>2</v>
      </c>
      <c r="E558" s="232">
        <v>8</v>
      </c>
      <c r="F558" s="231">
        <v>4</v>
      </c>
      <c r="G558" s="231">
        <v>118</v>
      </c>
      <c r="H558" s="230" t="str">
        <f t="shared" si="294"/>
        <v>Secundaria</v>
      </c>
      <c r="I558" s="230">
        <v>2</v>
      </c>
      <c r="J558" s="229" t="str">
        <f t="shared" si="250"/>
        <v>Distribuidores Regionales</v>
      </c>
      <c r="K558" s="260">
        <f t="shared" si="251"/>
        <v>3.12</v>
      </c>
      <c r="L558" s="234">
        <f t="shared" si="291"/>
        <v>50.525000000000006</v>
      </c>
      <c r="M558" s="233"/>
      <c r="N558" s="233"/>
      <c r="O558" s="233"/>
      <c r="P558" s="260">
        <f t="shared" si="252"/>
        <v>0</v>
      </c>
      <c r="Q558" s="233">
        <v>3.12</v>
      </c>
      <c r="R558" s="233"/>
      <c r="S558" s="233"/>
      <c r="T558" s="260">
        <f t="shared" si="253"/>
        <v>3.12</v>
      </c>
      <c r="U558" s="233"/>
      <c r="V558" s="233"/>
      <c r="W558" s="233"/>
      <c r="X558" s="233">
        <f t="shared" si="274"/>
        <v>0</v>
      </c>
      <c r="Y558" s="233"/>
      <c r="Z558" s="233"/>
      <c r="AA558" s="233"/>
      <c r="AB558" s="233">
        <f t="shared" si="275"/>
        <v>0</v>
      </c>
      <c r="AC558" s="233">
        <f t="shared" si="276"/>
        <v>3.12</v>
      </c>
      <c r="AD558" s="233"/>
      <c r="AE558" s="233"/>
      <c r="AF558" s="233"/>
      <c r="AG558" s="233">
        <f t="shared" si="292"/>
        <v>0</v>
      </c>
      <c r="AH558" s="233"/>
      <c r="AI558" s="233"/>
      <c r="AJ558" s="233"/>
      <c r="AK558" s="233">
        <f t="shared" si="293"/>
        <v>0</v>
      </c>
      <c r="AL558" s="233"/>
      <c r="AM558" s="233"/>
      <c r="AN558" s="233"/>
      <c r="AO558" s="233">
        <f t="shared" si="257"/>
        <v>0</v>
      </c>
      <c r="AP558" s="233"/>
      <c r="AQ558" s="233"/>
      <c r="AR558" s="233"/>
      <c r="AS558" s="339">
        <f t="shared" si="258"/>
        <v>0</v>
      </c>
      <c r="AT558" s="233"/>
      <c r="AU558" s="233"/>
      <c r="AV558" s="233"/>
      <c r="AW558" s="260">
        <f t="shared" si="279"/>
        <v>0</v>
      </c>
      <c r="AX558" s="235" t="s">
        <v>978</v>
      </c>
      <c r="AY558" s="236" t="s">
        <v>974</v>
      </c>
      <c r="AZ558" s="236" t="s">
        <v>975</v>
      </c>
      <c r="BA558" s="229" t="s">
        <v>979</v>
      </c>
      <c r="BB558" s="231">
        <v>0</v>
      </c>
      <c r="BC558" s="231">
        <v>3</v>
      </c>
      <c r="BD558" s="237" t="str">
        <f t="shared" si="280"/>
        <v>Muy Ondulado (Pendientes naturales del terreno entre 15 y 25%)</v>
      </c>
      <c r="BE558" s="231">
        <v>1</v>
      </c>
      <c r="BF558" s="237" t="str">
        <f>VLOOKUP(BE558,'Códigos 2'!$A$1:$B$12,2,FALSE)</f>
        <v xml:space="preserve"> Carpeta Asfáltica (CA)</v>
      </c>
      <c r="BG558" s="238">
        <v>2</v>
      </c>
      <c r="BH558" s="239">
        <v>6.7</v>
      </c>
      <c r="BI558" s="231">
        <v>0</v>
      </c>
      <c r="BJ558" s="231" t="str">
        <f t="shared" si="281"/>
        <v>No existe</v>
      </c>
      <c r="BK558" s="240">
        <v>0</v>
      </c>
      <c r="BL558" s="231">
        <v>50</v>
      </c>
      <c r="BM558" s="231"/>
      <c r="BN558" s="231">
        <v>2</v>
      </c>
      <c r="BO558" s="237" t="str">
        <f t="shared" si="282"/>
        <v>Curvas cerradas frecuentes y, por lo general, inconsistentes con el terreno y la clase de carretera.</v>
      </c>
      <c r="BP558" s="231">
        <v>2</v>
      </c>
      <c r="BQ558" s="237" t="str">
        <f t="shared" si="283"/>
        <v>Pendientes sostenidas entre 5 y 8% sobre una buena parte del tramo, condición que afecta en forma marcada la velocidad de recorrido y, cuando hay bastante tránsito, provoca frecuentes colas de vehículos detrás de los vehículos pesados.</v>
      </c>
      <c r="BR558" s="231">
        <v>1</v>
      </c>
      <c r="BS558" s="231">
        <v>3</v>
      </c>
      <c r="BT558" s="237" t="str">
        <f t="shared" si="284"/>
        <v>Superficie erosionada o con baches profundos sobre una buena parte de la subsección, de manera que se inhibe el uso de los espaldones en la debida forma en esa parte.</v>
      </c>
      <c r="BU558" s="231">
        <v>3</v>
      </c>
      <c r="BV558" s="237" t="str">
        <f t="shared" si="285"/>
        <v>El señalamiento es regular en cuanto a cantidad y ubicación, siendo notable la falta de algunas señales de precaución y de guía.</v>
      </c>
      <c r="BW558" s="231">
        <v>4</v>
      </c>
      <c r="BX558" s="237" t="str">
        <f t="shared" si="286"/>
        <v>La mayoría de las alcantarillas y cunetas aparentemente funcionan bien, pero existen indicaciones en algunos sitios de que el agua se estanca.</v>
      </c>
      <c r="BY558" s="231">
        <v>5</v>
      </c>
      <c r="BZ558" s="237" t="str">
        <f t="shared" si="287"/>
        <v>Superficie lisa, sin baches ni irregularidades notables.</v>
      </c>
      <c r="CA558" s="231">
        <v>5</v>
      </c>
      <c r="CB558" s="237" t="str">
        <f t="shared" si="288"/>
        <v>No existen evidencias de fallas en la estructura del pavimento, con la posible excepción de algunas en la superficie de ruedo.</v>
      </c>
      <c r="CC558" s="231">
        <f t="shared" si="289"/>
        <v>0</v>
      </c>
      <c r="CD558" s="229"/>
      <c r="CE558" s="229"/>
      <c r="CF558" s="270"/>
    </row>
    <row r="559" spans="1:84" ht="69.95" customHeight="1" thickBot="1" x14ac:dyDescent="0.2">
      <c r="A559" s="217"/>
      <c r="B559" s="269">
        <v>21630</v>
      </c>
      <c r="C559" s="231">
        <v>3</v>
      </c>
      <c r="D559" s="231">
        <v>2</v>
      </c>
      <c r="E559" s="232" t="s">
        <v>489</v>
      </c>
      <c r="F559" s="231">
        <v>2</v>
      </c>
      <c r="G559" s="231">
        <v>118</v>
      </c>
      <c r="H559" s="230" t="str">
        <f t="shared" si="294"/>
        <v>Secundaria</v>
      </c>
      <c r="I559" s="230">
        <v>3</v>
      </c>
      <c r="J559" s="229" t="str">
        <f t="shared" si="250"/>
        <v>Conectores de Integración Territorial</v>
      </c>
      <c r="K559" s="260">
        <f t="shared" si="251"/>
        <v>5.37</v>
      </c>
      <c r="L559" s="234">
        <f t="shared" si="291"/>
        <v>55.895000000000003</v>
      </c>
      <c r="M559" s="233"/>
      <c r="N559" s="233"/>
      <c r="O559" s="233"/>
      <c r="P559" s="260">
        <f t="shared" si="252"/>
        <v>0</v>
      </c>
      <c r="Q559" s="233"/>
      <c r="R559" s="233"/>
      <c r="S559" s="233">
        <v>5.37</v>
      </c>
      <c r="T559" s="260">
        <f t="shared" si="253"/>
        <v>5.37</v>
      </c>
      <c r="U559" s="233"/>
      <c r="V559" s="233"/>
      <c r="W559" s="233"/>
      <c r="X559" s="233">
        <f t="shared" si="274"/>
        <v>0</v>
      </c>
      <c r="Y559" s="233"/>
      <c r="Z559" s="233"/>
      <c r="AA559" s="233"/>
      <c r="AB559" s="233">
        <f t="shared" si="275"/>
        <v>0</v>
      </c>
      <c r="AC559" s="233">
        <f t="shared" si="276"/>
        <v>5.37</v>
      </c>
      <c r="AD559" s="233"/>
      <c r="AE559" s="233"/>
      <c r="AF559" s="233"/>
      <c r="AG559" s="233">
        <f t="shared" si="292"/>
        <v>0</v>
      </c>
      <c r="AH559" s="233"/>
      <c r="AI559" s="233"/>
      <c r="AJ559" s="233"/>
      <c r="AK559" s="233">
        <f t="shared" si="293"/>
        <v>0</v>
      </c>
      <c r="AL559" s="233"/>
      <c r="AM559" s="233"/>
      <c r="AN559" s="233"/>
      <c r="AO559" s="233">
        <f t="shared" si="257"/>
        <v>0</v>
      </c>
      <c r="AP559" s="233"/>
      <c r="AQ559" s="233"/>
      <c r="AR559" s="233"/>
      <c r="AS559" s="339">
        <f t="shared" si="258"/>
        <v>0</v>
      </c>
      <c r="AT559" s="233"/>
      <c r="AU559" s="233"/>
      <c r="AV559" s="233"/>
      <c r="AW559" s="260">
        <f t="shared" si="279"/>
        <v>0</v>
      </c>
      <c r="AX559" s="235" t="s">
        <v>988</v>
      </c>
      <c r="AY559" s="236" t="s">
        <v>974</v>
      </c>
      <c r="AZ559" s="236" t="s">
        <v>975</v>
      </c>
      <c r="BA559" s="229" t="s">
        <v>989</v>
      </c>
      <c r="BB559" s="231">
        <v>1</v>
      </c>
      <c r="BC559" s="231">
        <v>3</v>
      </c>
      <c r="BD559" s="237" t="str">
        <f t="shared" si="280"/>
        <v>Muy Ondulado (Pendientes naturales del terreno entre 15 y 25%)</v>
      </c>
      <c r="BE559" s="231">
        <v>1</v>
      </c>
      <c r="BF559" s="237" t="str">
        <f>VLOOKUP(BE559,'Códigos 2'!$A$1:$B$12,2,FALSE)</f>
        <v xml:space="preserve"> Carpeta Asfáltica (CA)</v>
      </c>
      <c r="BG559" s="238">
        <v>2</v>
      </c>
      <c r="BH559" s="239">
        <v>6.2</v>
      </c>
      <c r="BI559" s="231">
        <v>0</v>
      </c>
      <c r="BJ559" s="231" t="str">
        <f t="shared" si="281"/>
        <v>No existe</v>
      </c>
      <c r="BK559" s="240">
        <v>0</v>
      </c>
      <c r="BL559" s="231">
        <v>45</v>
      </c>
      <c r="BM559" s="231"/>
      <c r="BN559" s="231">
        <v>2</v>
      </c>
      <c r="BO559" s="237" t="str">
        <f t="shared" si="282"/>
        <v>Curvas cerradas frecuentes y, por lo general, inconsistentes con el terreno y la clase de carretera.</v>
      </c>
      <c r="BP559" s="231">
        <v>2</v>
      </c>
      <c r="BQ559" s="237" t="str">
        <f t="shared" si="283"/>
        <v>Pendientes sostenidas entre 5 y 8% sobre una buena parte del tramo, condición que afecta en forma marcada la velocidad de recorrido y, cuando hay bastante tránsito, provoca frecuentes colas de vehículos detrás de los vehículos pesados.</v>
      </c>
      <c r="BR559" s="231">
        <v>1</v>
      </c>
      <c r="BS559" s="231">
        <v>0</v>
      </c>
      <c r="BT559" s="237" t="b">
        <f t="shared" si="284"/>
        <v>0</v>
      </c>
      <c r="BU559" s="231">
        <v>3</v>
      </c>
      <c r="BV559" s="237" t="str">
        <f t="shared" si="285"/>
        <v>El señalamiento es regular en cuanto a cantidad y ubicación, siendo notable la falta de algunas señales de precaución y de guía.</v>
      </c>
      <c r="BW559" s="231">
        <v>4</v>
      </c>
      <c r="BX559" s="237" t="str">
        <f t="shared" si="286"/>
        <v>La mayoría de las alcantarillas y cunetas aparentemente funcionan bien, pero existen indicaciones en algunos sitios de que el agua se estanca.</v>
      </c>
      <c r="BY559" s="231">
        <v>2</v>
      </c>
      <c r="BZ559" s="237" t="str">
        <f t="shared" si="287"/>
        <v>Superficie muy irregular o con baches extensos y frecuentes (o material suelto, en caso de superficies no pavimentadas).</v>
      </c>
      <c r="CA559" s="231">
        <v>4</v>
      </c>
      <c r="CB559" s="237" t="str">
        <f t="shared" si="288"/>
        <v>Existen huellas o corrugaciones que se derivan por debajo de la superficie de ruedo, pero que son aisladas y de poca extensión.</v>
      </c>
      <c r="CC559" s="231">
        <f t="shared" si="289"/>
        <v>0</v>
      </c>
      <c r="CD559" s="229" t="s">
        <v>990</v>
      </c>
      <c r="CE559" s="229" t="s">
        <v>986</v>
      </c>
      <c r="CF559" s="270" t="s">
        <v>991</v>
      </c>
    </row>
    <row r="560" spans="1:84" ht="69.95" customHeight="1" thickBot="1" x14ac:dyDescent="0.2">
      <c r="A560" s="217"/>
      <c r="B560" s="269">
        <v>21640</v>
      </c>
      <c r="C560" s="231">
        <v>3</v>
      </c>
      <c r="D560" s="231">
        <v>2</v>
      </c>
      <c r="E560" s="232">
        <v>1</v>
      </c>
      <c r="F560" s="231">
        <v>7</v>
      </c>
      <c r="G560" s="231">
        <v>146</v>
      </c>
      <c r="H560" s="230" t="str">
        <f t="shared" si="294"/>
        <v>Secundaria</v>
      </c>
      <c r="I560" s="230">
        <v>3</v>
      </c>
      <c r="J560" s="229" t="str">
        <f t="shared" si="250"/>
        <v>Conectores de Integración Territorial</v>
      </c>
      <c r="K560" s="260">
        <f t="shared" si="251"/>
        <v>3.93</v>
      </c>
      <c r="L560" s="234">
        <f t="shared" si="291"/>
        <v>59.825000000000003</v>
      </c>
      <c r="M560" s="233"/>
      <c r="N560" s="233"/>
      <c r="O560" s="233"/>
      <c r="P560" s="260">
        <f t="shared" si="252"/>
        <v>0</v>
      </c>
      <c r="Q560" s="233">
        <v>0.06</v>
      </c>
      <c r="R560" s="233"/>
      <c r="S560" s="233"/>
      <c r="T560" s="260">
        <f t="shared" si="253"/>
        <v>0.06</v>
      </c>
      <c r="U560" s="233"/>
      <c r="V560" s="233"/>
      <c r="W560" s="233">
        <v>3.87</v>
      </c>
      <c r="X560" s="233">
        <f t="shared" si="274"/>
        <v>3.87</v>
      </c>
      <c r="Y560" s="233"/>
      <c r="Z560" s="233"/>
      <c r="AA560" s="233"/>
      <c r="AB560" s="233">
        <f t="shared" si="275"/>
        <v>0</v>
      </c>
      <c r="AC560" s="233">
        <f t="shared" si="276"/>
        <v>3.93</v>
      </c>
      <c r="AD560" s="233"/>
      <c r="AE560" s="233"/>
      <c r="AF560" s="233"/>
      <c r="AG560" s="233">
        <f t="shared" si="292"/>
        <v>0</v>
      </c>
      <c r="AH560" s="233"/>
      <c r="AI560" s="233"/>
      <c r="AJ560" s="233"/>
      <c r="AK560" s="233">
        <f t="shared" si="293"/>
        <v>0</v>
      </c>
      <c r="AL560" s="233"/>
      <c r="AM560" s="233"/>
      <c r="AN560" s="233"/>
      <c r="AO560" s="233">
        <f t="shared" si="257"/>
        <v>0</v>
      </c>
      <c r="AP560" s="233"/>
      <c r="AQ560" s="233"/>
      <c r="AR560" s="233"/>
      <c r="AS560" s="339">
        <f t="shared" si="258"/>
        <v>0</v>
      </c>
      <c r="AT560" s="233"/>
      <c r="AU560" s="233"/>
      <c r="AV560" s="233"/>
      <c r="AW560" s="260">
        <f t="shared" si="279"/>
        <v>0</v>
      </c>
      <c r="AX560" s="235" t="s">
        <v>1386</v>
      </c>
      <c r="AY560" s="236" t="s">
        <v>805</v>
      </c>
      <c r="AZ560" s="236" t="s">
        <v>306</v>
      </c>
      <c r="BA560" s="229" t="s">
        <v>384</v>
      </c>
      <c r="BB560" s="231">
        <v>0</v>
      </c>
      <c r="BC560" s="231">
        <v>2</v>
      </c>
      <c r="BD560" s="237" t="str">
        <f t="shared" si="280"/>
        <v>Algo Ondulado (Pendientes naturales del terreno entre 6 y 14%)</v>
      </c>
      <c r="BE560" s="231">
        <v>2</v>
      </c>
      <c r="BF560" s="237" t="str">
        <f>VLOOKUP(BE560,'Códigos 2'!$A$1:$B$12,2,FALSE)</f>
        <v xml:space="preserve">Tratamiento superficial múltiple (TSM) </v>
      </c>
      <c r="BG560" s="238">
        <v>2</v>
      </c>
      <c r="BH560" s="239">
        <v>5.7</v>
      </c>
      <c r="BI560" s="231">
        <v>0</v>
      </c>
      <c r="BJ560" s="231" t="str">
        <f t="shared" si="281"/>
        <v>No existe</v>
      </c>
      <c r="BK560" s="240">
        <v>0</v>
      </c>
      <c r="BL560" s="231">
        <v>40</v>
      </c>
      <c r="BM560" s="231"/>
      <c r="BN560" s="231">
        <v>4</v>
      </c>
      <c r="BO560" s="237" t="str">
        <f t="shared" si="282"/>
        <v>Alineamiento con algunas curvas que exigen una reducción significativa en la velocidad promedio de circulación.</v>
      </c>
      <c r="BP560" s="231">
        <v>2</v>
      </c>
      <c r="BQ560" s="237" t="str">
        <f t="shared" si="283"/>
        <v>Pendientes sostenidas entre 5 y 8% sobre una buena parte del tramo, condición que afecta en forma marcada la velocidad de recorrido y, cuando hay bastante tránsito, provoca frecuentes colas de vehículos detrás de los vehículos pesados.</v>
      </c>
      <c r="BR560" s="231">
        <v>1</v>
      </c>
      <c r="BS560" s="231">
        <v>0</v>
      </c>
      <c r="BT560" s="237" t="b">
        <f t="shared" si="284"/>
        <v>0</v>
      </c>
      <c r="BU560" s="231">
        <v>3</v>
      </c>
      <c r="BV560" s="237" t="str">
        <f t="shared" si="285"/>
        <v>El señalamiento es regular en cuanto a cantidad y ubicación, siendo notable la falta de algunas señales de precaución y de guía.</v>
      </c>
      <c r="BW560" s="231">
        <v>3</v>
      </c>
      <c r="BX560" s="237" t="str">
        <f t="shared" si="286"/>
        <v>Parece que algunas alcantarillas o cunetas no tienen capacidad hidráulica suficiente, por la erosión o socavación aparente.</v>
      </c>
      <c r="BY560" s="231">
        <v>2</v>
      </c>
      <c r="BZ560" s="237" t="str">
        <f t="shared" si="287"/>
        <v>Superficie muy irregular o con baches extensos y frecuentes (o material suelto, en caso de superficies no pavimentadas).</v>
      </c>
      <c r="CA560" s="231">
        <v>4</v>
      </c>
      <c r="CB560" s="237" t="str">
        <f t="shared" si="288"/>
        <v>Existen huellas o corrugaciones que se derivan por debajo de la superficie de ruedo, pero que son aisladas y de poca extensión.</v>
      </c>
      <c r="CC560" s="231">
        <f t="shared" si="289"/>
        <v>0</v>
      </c>
      <c r="CD560" s="229" t="s">
        <v>1387</v>
      </c>
      <c r="CE560" s="229" t="s">
        <v>202</v>
      </c>
      <c r="CF560" s="270" t="s">
        <v>1388</v>
      </c>
    </row>
    <row r="561" spans="1:84" ht="69.95" customHeight="1" thickBot="1" x14ac:dyDescent="0.2">
      <c r="A561" s="217"/>
      <c r="B561" s="269">
        <v>21661</v>
      </c>
      <c r="C561" s="231">
        <v>3</v>
      </c>
      <c r="D561" s="231">
        <v>2</v>
      </c>
      <c r="E561" s="232">
        <v>6</v>
      </c>
      <c r="F561" s="231">
        <v>5</v>
      </c>
      <c r="G561" s="231">
        <v>710</v>
      </c>
      <c r="H561" s="230" t="str">
        <f t="shared" si="294"/>
        <v>Terciaria</v>
      </c>
      <c r="I561" s="230">
        <v>4</v>
      </c>
      <c r="J561" s="229" t="str">
        <f t="shared" si="250"/>
        <v>Red Básica de Accesso</v>
      </c>
      <c r="K561" s="260">
        <f t="shared" si="251"/>
        <v>1.365</v>
      </c>
      <c r="L561" s="234">
        <f t="shared" si="291"/>
        <v>61.190000000000005</v>
      </c>
      <c r="M561" s="233"/>
      <c r="N561" s="233"/>
      <c r="O561" s="233"/>
      <c r="P561" s="260">
        <f t="shared" si="252"/>
        <v>0</v>
      </c>
      <c r="Q561" s="233"/>
      <c r="R561" s="233"/>
      <c r="S561" s="233"/>
      <c r="T561" s="260">
        <f t="shared" si="253"/>
        <v>0</v>
      </c>
      <c r="U561" s="233"/>
      <c r="V561" s="233">
        <v>0.7</v>
      </c>
      <c r="W561" s="233">
        <v>0.66500000000000004</v>
      </c>
      <c r="X561" s="233">
        <f t="shared" si="274"/>
        <v>1.365</v>
      </c>
      <c r="Y561" s="233"/>
      <c r="Z561" s="233"/>
      <c r="AA561" s="233"/>
      <c r="AB561" s="233">
        <f t="shared" si="275"/>
        <v>0</v>
      </c>
      <c r="AC561" s="233">
        <f t="shared" si="276"/>
        <v>1.365</v>
      </c>
      <c r="AD561" s="233"/>
      <c r="AE561" s="233"/>
      <c r="AF561" s="233"/>
      <c r="AG561" s="233">
        <f t="shared" si="292"/>
        <v>0</v>
      </c>
      <c r="AH561" s="233"/>
      <c r="AI561" s="233"/>
      <c r="AJ561" s="233"/>
      <c r="AK561" s="233">
        <f t="shared" si="293"/>
        <v>0</v>
      </c>
      <c r="AL561" s="233"/>
      <c r="AM561" s="233"/>
      <c r="AN561" s="233"/>
      <c r="AO561" s="233">
        <f t="shared" si="257"/>
        <v>0</v>
      </c>
      <c r="AP561" s="233"/>
      <c r="AQ561" s="233"/>
      <c r="AR561" s="233"/>
      <c r="AS561" s="339">
        <f t="shared" si="258"/>
        <v>0</v>
      </c>
      <c r="AT561" s="233"/>
      <c r="AU561" s="233"/>
      <c r="AV561" s="233"/>
      <c r="AW561" s="260">
        <f t="shared" si="279"/>
        <v>0</v>
      </c>
      <c r="AX561" s="235" t="s">
        <v>2956</v>
      </c>
      <c r="AY561" s="236" t="s">
        <v>805</v>
      </c>
      <c r="AZ561" s="236" t="s">
        <v>458</v>
      </c>
      <c r="BA561" s="229" t="s">
        <v>2957</v>
      </c>
      <c r="BB561" s="231">
        <v>0</v>
      </c>
      <c r="BC561" s="231">
        <v>3</v>
      </c>
      <c r="BD561" s="237" t="str">
        <f t="shared" si="280"/>
        <v>Muy Ondulado (Pendientes naturales del terreno entre 15 y 25%)</v>
      </c>
      <c r="BE561" s="231">
        <v>2</v>
      </c>
      <c r="BF561" s="237" t="str">
        <f>VLOOKUP(BE561,'Códigos 2'!$A$1:$B$12,2,FALSE)</f>
        <v xml:space="preserve">Tratamiento superficial múltiple (TSM) </v>
      </c>
      <c r="BG561" s="238">
        <v>2</v>
      </c>
      <c r="BH561" s="239">
        <v>5.3</v>
      </c>
      <c r="BI561" s="231">
        <v>0</v>
      </c>
      <c r="BJ561" s="231" t="str">
        <f t="shared" si="281"/>
        <v>No existe</v>
      </c>
      <c r="BK561" s="240">
        <v>0</v>
      </c>
      <c r="BL561" s="231">
        <v>40</v>
      </c>
      <c r="BM561" s="231">
        <v>1260</v>
      </c>
      <c r="BN561" s="231">
        <v>3</v>
      </c>
      <c r="BO561" s="237" t="str">
        <f t="shared" si="282"/>
        <v>Alineamiento algo sinuoso, pero con curvas cerradas que son aparentes y consistentes con las gradientes y las demás características del camino y del terreno que se atraviesa.</v>
      </c>
      <c r="BP561" s="231">
        <v>1</v>
      </c>
      <c r="BQ561" s="237" t="str">
        <f t="shared" si="283"/>
        <v xml:space="preserve">Pendientes sostenidas en exceso del 7% en casi todo el tramo. </v>
      </c>
      <c r="BR561" s="231">
        <v>1</v>
      </c>
      <c r="BS561" s="231">
        <v>0</v>
      </c>
      <c r="BT561" s="237" t="b">
        <f t="shared" si="284"/>
        <v>0</v>
      </c>
      <c r="BU561" s="231">
        <v>3</v>
      </c>
      <c r="BV561" s="237" t="str">
        <f t="shared" si="285"/>
        <v>El señalamiento es regular en cuanto a cantidad y ubicación, siendo notable la falta de algunas señales de precaución y de guía.</v>
      </c>
      <c r="BW561" s="231">
        <v>5</v>
      </c>
      <c r="BX561" s="237" t="str">
        <f t="shared" si="286"/>
        <v>Todas las alcantarillas y cunetas están bastante limpias y funcionan debidamente.</v>
      </c>
      <c r="BY561" s="231">
        <v>2</v>
      </c>
      <c r="BZ561" s="237" t="str">
        <f t="shared" si="287"/>
        <v>Superficie muy irregular o con baches extensos y frecuentes (o material suelto, en caso de superficies no pavimentadas).</v>
      </c>
      <c r="CA561" s="231">
        <v>4</v>
      </c>
      <c r="CB561" s="237" t="str">
        <f t="shared" si="288"/>
        <v>Existen huellas o corrugaciones que se derivan por debajo de la superficie de ruedo, pero que son aisladas y de poca extensión.</v>
      </c>
      <c r="CC561" s="231">
        <f t="shared" si="289"/>
        <v>0.62776350000000003</v>
      </c>
      <c r="CD561" s="229"/>
      <c r="CE561" s="229"/>
      <c r="CF561" s="270" t="s">
        <v>2958</v>
      </c>
    </row>
    <row r="562" spans="1:84" ht="69.95" customHeight="1" thickBot="1" x14ac:dyDescent="0.2">
      <c r="A562" s="217"/>
      <c r="B562" s="269">
        <v>21662</v>
      </c>
      <c r="C562" s="231">
        <v>3</v>
      </c>
      <c r="D562" s="231">
        <v>2</v>
      </c>
      <c r="E562" s="232">
        <v>6</v>
      </c>
      <c r="F562" s="231">
        <v>5</v>
      </c>
      <c r="G562" s="231">
        <v>710</v>
      </c>
      <c r="H562" s="230" t="str">
        <f t="shared" si="294"/>
        <v>Terciaria</v>
      </c>
      <c r="I562" s="230">
        <v>4</v>
      </c>
      <c r="J562" s="229" t="str">
        <f t="shared" si="250"/>
        <v>Red Básica de Accesso</v>
      </c>
      <c r="K562" s="260">
        <f t="shared" si="251"/>
        <v>1.0649999999999999</v>
      </c>
      <c r="L562" s="234">
        <f t="shared" si="291"/>
        <v>62.255000000000003</v>
      </c>
      <c r="M562" s="233"/>
      <c r="N562" s="233"/>
      <c r="O562" s="233"/>
      <c r="P562" s="260">
        <f t="shared" si="252"/>
        <v>0</v>
      </c>
      <c r="Q562" s="233"/>
      <c r="R562" s="233"/>
      <c r="S562" s="233"/>
      <c r="T562" s="260">
        <f t="shared" si="253"/>
        <v>0</v>
      </c>
      <c r="U562" s="233"/>
      <c r="V562" s="233"/>
      <c r="W562" s="233">
        <v>1.0649999999999999</v>
      </c>
      <c r="X562" s="233">
        <f t="shared" si="274"/>
        <v>1.0649999999999999</v>
      </c>
      <c r="Y562" s="233"/>
      <c r="Z562" s="233"/>
      <c r="AA562" s="233"/>
      <c r="AB562" s="233">
        <f t="shared" si="275"/>
        <v>0</v>
      </c>
      <c r="AC562" s="233">
        <f t="shared" si="276"/>
        <v>1.0649999999999999</v>
      </c>
      <c r="AD562" s="233"/>
      <c r="AE562" s="233"/>
      <c r="AF562" s="233"/>
      <c r="AG562" s="233">
        <f t="shared" si="292"/>
        <v>0</v>
      </c>
      <c r="AH562" s="233"/>
      <c r="AI562" s="233"/>
      <c r="AJ562" s="233"/>
      <c r="AK562" s="233">
        <f t="shared" si="293"/>
        <v>0</v>
      </c>
      <c r="AL562" s="233"/>
      <c r="AM562" s="233"/>
      <c r="AN562" s="233"/>
      <c r="AO562" s="233">
        <f t="shared" si="257"/>
        <v>0</v>
      </c>
      <c r="AP562" s="233"/>
      <c r="AQ562" s="233"/>
      <c r="AR562" s="233"/>
      <c r="AS562" s="339">
        <f t="shared" si="258"/>
        <v>0</v>
      </c>
      <c r="AT562" s="233"/>
      <c r="AU562" s="233"/>
      <c r="AV562" s="233"/>
      <c r="AW562" s="260">
        <f t="shared" si="279"/>
        <v>0</v>
      </c>
      <c r="AX562" s="235" t="s">
        <v>2959</v>
      </c>
      <c r="AY562" s="236" t="s">
        <v>805</v>
      </c>
      <c r="AZ562" s="236" t="s">
        <v>458</v>
      </c>
      <c r="BA562" s="229" t="s">
        <v>2960</v>
      </c>
      <c r="BB562" s="231">
        <v>1</v>
      </c>
      <c r="BC562" s="231">
        <v>3</v>
      </c>
      <c r="BD562" s="237" t="str">
        <f t="shared" si="280"/>
        <v>Muy Ondulado (Pendientes naturales del terreno entre 15 y 25%)</v>
      </c>
      <c r="BE562" s="231">
        <v>2</v>
      </c>
      <c r="BF562" s="237" t="str">
        <f>VLOOKUP(BE562,'Códigos 2'!$A$1:$B$12,2,FALSE)</f>
        <v xml:space="preserve">Tratamiento superficial múltiple (TSM) </v>
      </c>
      <c r="BG562" s="238">
        <v>2</v>
      </c>
      <c r="BH562" s="239">
        <v>5.2</v>
      </c>
      <c r="BI562" s="231">
        <v>0</v>
      </c>
      <c r="BJ562" s="231" t="str">
        <f t="shared" si="281"/>
        <v>No existe</v>
      </c>
      <c r="BK562" s="240">
        <v>0</v>
      </c>
      <c r="BL562" s="231">
        <v>40</v>
      </c>
      <c r="BM562" s="231">
        <v>2065</v>
      </c>
      <c r="BN562" s="231">
        <v>3</v>
      </c>
      <c r="BO562" s="237" t="str">
        <f t="shared" si="282"/>
        <v>Alineamiento algo sinuoso, pero con curvas cerradas que son aparentes y consistentes con las gradientes y las demás características del camino y del terreno que se atraviesa.</v>
      </c>
      <c r="BP562" s="231">
        <v>2</v>
      </c>
      <c r="BQ562" s="237" t="str">
        <f t="shared" si="283"/>
        <v>Pendientes sostenidas entre 5 y 8% sobre una buena parte del tramo, condición que afecta en forma marcada la velocidad de recorrido y, cuando hay bastante tránsito, provoca frecuentes colas de vehículos detrás de los vehículos pesados.</v>
      </c>
      <c r="BR562" s="231">
        <v>1</v>
      </c>
      <c r="BS562" s="231">
        <v>0</v>
      </c>
      <c r="BT562" s="237" t="b">
        <f t="shared" si="284"/>
        <v>0</v>
      </c>
      <c r="BU562" s="231">
        <v>3</v>
      </c>
      <c r="BV562" s="237" t="str">
        <f t="shared" si="285"/>
        <v>El señalamiento es regular en cuanto a cantidad y ubicación, siendo notable la falta de algunas señales de precaución y de guía.</v>
      </c>
      <c r="BW562" s="231">
        <v>4</v>
      </c>
      <c r="BX562" s="237" t="str">
        <f t="shared" si="286"/>
        <v>La mayoría de las alcantarillas y cunetas aparentemente funcionan bien, pero existen indicaciones en algunos sitios de que el agua se estanca.</v>
      </c>
      <c r="BY562" s="231">
        <v>2</v>
      </c>
      <c r="BZ562" s="237" t="str">
        <f t="shared" si="287"/>
        <v>Superficie muy irregular o con baches extensos y frecuentes (o material suelto, en caso de superficies no pavimentadas).</v>
      </c>
      <c r="CA562" s="231">
        <v>4</v>
      </c>
      <c r="CB562" s="237" t="str">
        <f t="shared" si="288"/>
        <v>Existen huellas o corrugaciones que se derivan por debajo de la superficie de ruedo, pero que son aisladas y de poca extensión.</v>
      </c>
      <c r="CC562" s="231">
        <f t="shared" si="289"/>
        <v>0.80271712500000003</v>
      </c>
      <c r="CD562" s="229"/>
      <c r="CE562" s="229"/>
      <c r="CF562" s="270" t="s">
        <v>2961</v>
      </c>
    </row>
    <row r="563" spans="1:84" ht="69.95" customHeight="1" thickBot="1" x14ac:dyDescent="0.2">
      <c r="A563" s="217"/>
      <c r="B563" s="269">
        <v>21670</v>
      </c>
      <c r="C563" s="231">
        <v>3</v>
      </c>
      <c r="D563" s="231">
        <v>2</v>
      </c>
      <c r="E563" s="232">
        <v>2</v>
      </c>
      <c r="F563" s="231"/>
      <c r="G563" s="231">
        <v>725</v>
      </c>
      <c r="H563" s="230" t="str">
        <f t="shared" si="294"/>
        <v>Terciaria</v>
      </c>
      <c r="I563" s="230">
        <v>4</v>
      </c>
      <c r="J563" s="229" t="str">
        <f t="shared" si="250"/>
        <v>Red Básica de Accesso</v>
      </c>
      <c r="K563" s="260">
        <f t="shared" si="251"/>
        <v>0.67500000000000004</v>
      </c>
      <c r="L563" s="234">
        <f t="shared" si="291"/>
        <v>62.93</v>
      </c>
      <c r="M563" s="233"/>
      <c r="N563" s="233"/>
      <c r="O563" s="233"/>
      <c r="P563" s="260">
        <f t="shared" si="252"/>
        <v>0</v>
      </c>
      <c r="Q563" s="233"/>
      <c r="R563" s="233"/>
      <c r="S563" s="233"/>
      <c r="T563" s="260">
        <f t="shared" si="253"/>
        <v>0</v>
      </c>
      <c r="U563" s="233"/>
      <c r="V563" s="233"/>
      <c r="W563" s="233"/>
      <c r="X563" s="233">
        <f t="shared" si="274"/>
        <v>0</v>
      </c>
      <c r="Y563" s="233"/>
      <c r="Z563" s="233"/>
      <c r="AA563" s="233"/>
      <c r="AB563" s="233">
        <f t="shared" si="275"/>
        <v>0</v>
      </c>
      <c r="AC563" s="233">
        <f t="shared" si="276"/>
        <v>0</v>
      </c>
      <c r="AD563" s="233"/>
      <c r="AE563" s="233"/>
      <c r="AF563" s="233">
        <v>0.67500000000000004</v>
      </c>
      <c r="AG563" s="233">
        <f t="shared" si="292"/>
        <v>0.67500000000000004</v>
      </c>
      <c r="AH563" s="233"/>
      <c r="AI563" s="233"/>
      <c r="AJ563" s="233"/>
      <c r="AK563" s="233">
        <f t="shared" si="293"/>
        <v>0</v>
      </c>
      <c r="AL563" s="233"/>
      <c r="AM563" s="233"/>
      <c r="AN563" s="233"/>
      <c r="AO563" s="233">
        <f t="shared" si="257"/>
        <v>0</v>
      </c>
      <c r="AP563" s="233"/>
      <c r="AQ563" s="233"/>
      <c r="AR563" s="233"/>
      <c r="AS563" s="339">
        <f t="shared" si="258"/>
        <v>0</v>
      </c>
      <c r="AT563" s="233"/>
      <c r="AU563" s="233"/>
      <c r="AV563" s="233"/>
      <c r="AW563" s="260">
        <f t="shared" si="279"/>
        <v>0</v>
      </c>
      <c r="AX563" s="235" t="s">
        <v>3023</v>
      </c>
      <c r="AY563" s="236" t="s">
        <v>822</v>
      </c>
      <c r="AZ563" s="236" t="s">
        <v>1727</v>
      </c>
      <c r="BA563" s="229" t="s">
        <v>3024</v>
      </c>
      <c r="BB563" s="231">
        <v>0</v>
      </c>
      <c r="BC563" s="231">
        <v>4</v>
      </c>
      <c r="BD563" s="237" t="str">
        <f t="shared" si="280"/>
        <v>Montañoso (Pendientes naturales del terreno mayores a 25%)</v>
      </c>
      <c r="BE563" s="231">
        <v>8</v>
      </c>
      <c r="BF563" s="237" t="str">
        <f>VLOOKUP(BE563,'Códigos 2'!$A$1:$B$12,2,FALSE)</f>
        <v xml:space="preserve">Material producto del perfilado de pavimentos asfálticos </v>
      </c>
      <c r="BG563" s="238">
        <v>1</v>
      </c>
      <c r="BH563" s="239">
        <v>4.7</v>
      </c>
      <c r="BI563" s="231">
        <v>0</v>
      </c>
      <c r="BJ563" s="231" t="str">
        <f t="shared" si="281"/>
        <v>No existe</v>
      </c>
      <c r="BK563" s="240">
        <v>0</v>
      </c>
      <c r="BL563" s="231">
        <v>15</v>
      </c>
      <c r="BM563" s="231">
        <v>181</v>
      </c>
      <c r="BN563" s="231">
        <v>3</v>
      </c>
      <c r="BO563" s="237" t="str">
        <f t="shared" si="282"/>
        <v>Alineamiento algo sinuoso, pero con curvas cerradas que son aparentes y consistentes con las gradientes y las demás características del camino y del terreno que se atraviesa.</v>
      </c>
      <c r="BP563" s="231">
        <v>1</v>
      </c>
      <c r="BQ563" s="237" t="str">
        <f t="shared" si="283"/>
        <v xml:space="preserve">Pendientes sostenidas en exceso del 7% en casi todo el tramo. </v>
      </c>
      <c r="BR563" s="231">
        <v>1</v>
      </c>
      <c r="BS563" s="231">
        <v>0</v>
      </c>
      <c r="BT563" s="237" t="b">
        <f t="shared" si="284"/>
        <v>0</v>
      </c>
      <c r="BU563" s="231">
        <v>1</v>
      </c>
      <c r="BV563" s="237" t="str">
        <f t="shared" si="285"/>
        <v>No existen señales o son tan inadecuadas, que no proveen información útil al conductor.</v>
      </c>
      <c r="BW563" s="231">
        <v>4</v>
      </c>
      <c r="BX563" s="237" t="str">
        <f t="shared" si="286"/>
        <v>La mayoría de las alcantarillas y cunetas aparentemente funcionan bien, pero existen indicaciones en algunos sitios de que el agua se estanca.</v>
      </c>
      <c r="BY563" s="231">
        <v>2</v>
      </c>
      <c r="BZ563" s="237" t="str">
        <f t="shared" si="287"/>
        <v>Superficie muy irregular o con baches extensos y frecuentes (o material suelto, en caso de superficies no pavimentadas).</v>
      </c>
      <c r="CA563" s="231">
        <v>4</v>
      </c>
      <c r="CB563" s="237" t="str">
        <f t="shared" si="288"/>
        <v>Existen huellas o corrugaciones que se derivan por debajo de la superficie de ruedo, pero que son aisladas y de poca extensión.</v>
      </c>
      <c r="CC563" s="231">
        <f t="shared" si="289"/>
        <v>4.4593875000000005E-2</v>
      </c>
      <c r="CD563" s="229"/>
      <c r="CE563" s="229"/>
      <c r="CF563" s="270" t="s">
        <v>3025</v>
      </c>
    </row>
    <row r="564" spans="1:84" ht="69.95" customHeight="1" thickBot="1" x14ac:dyDescent="0.2">
      <c r="A564" s="217"/>
      <c r="B564" s="269">
        <v>21680</v>
      </c>
      <c r="C564" s="231">
        <v>3</v>
      </c>
      <c r="D564" s="231">
        <v>2</v>
      </c>
      <c r="E564" s="232">
        <v>7</v>
      </c>
      <c r="F564" s="231"/>
      <c r="G564" s="231">
        <v>715</v>
      </c>
      <c r="H564" s="230" t="str">
        <f t="shared" si="294"/>
        <v>Terciaria</v>
      </c>
      <c r="I564" s="230">
        <v>4</v>
      </c>
      <c r="J564" s="229" t="str">
        <f t="shared" si="250"/>
        <v>Red Básica de Accesso</v>
      </c>
      <c r="K564" s="260">
        <f t="shared" si="251"/>
        <v>2.8899999999999997</v>
      </c>
      <c r="L564" s="234">
        <f>K564</f>
        <v>2.8899999999999997</v>
      </c>
      <c r="M564" s="233"/>
      <c r="N564" s="233"/>
      <c r="O564" s="233"/>
      <c r="P564" s="260">
        <f t="shared" si="252"/>
        <v>0</v>
      </c>
      <c r="Q564" s="233">
        <v>0.22500000000000001</v>
      </c>
      <c r="R564" s="233">
        <v>0.69</v>
      </c>
      <c r="S564" s="233">
        <v>0.18</v>
      </c>
      <c r="T564" s="260">
        <f t="shared" si="253"/>
        <v>1.095</v>
      </c>
      <c r="U564" s="233">
        <v>0.49</v>
      </c>
      <c r="V564" s="233"/>
      <c r="W564" s="233"/>
      <c r="X564" s="233">
        <f t="shared" si="274"/>
        <v>0.49</v>
      </c>
      <c r="Y564" s="233"/>
      <c r="Z564" s="233"/>
      <c r="AA564" s="233"/>
      <c r="AB564" s="233">
        <f t="shared" si="275"/>
        <v>0</v>
      </c>
      <c r="AC564" s="233">
        <f t="shared" si="276"/>
        <v>1.585</v>
      </c>
      <c r="AD564" s="233"/>
      <c r="AE564" s="233">
        <v>1.3049999999999999</v>
      </c>
      <c r="AF564" s="233"/>
      <c r="AG564" s="233">
        <f t="shared" si="292"/>
        <v>1.3049999999999999</v>
      </c>
      <c r="AH564" s="233"/>
      <c r="AI564" s="233"/>
      <c r="AJ564" s="233"/>
      <c r="AK564" s="233">
        <f t="shared" si="293"/>
        <v>0</v>
      </c>
      <c r="AL564" s="233"/>
      <c r="AM564" s="233"/>
      <c r="AN564" s="233"/>
      <c r="AO564" s="233">
        <f t="shared" si="257"/>
        <v>0</v>
      </c>
      <c r="AP564" s="233"/>
      <c r="AQ564" s="233"/>
      <c r="AR564" s="233"/>
      <c r="AS564" s="339">
        <f t="shared" si="258"/>
        <v>0</v>
      </c>
      <c r="AT564" s="233"/>
      <c r="AU564" s="233"/>
      <c r="AV564" s="233"/>
      <c r="AW564" s="260">
        <f t="shared" si="279"/>
        <v>0</v>
      </c>
      <c r="AX564" s="235" t="s">
        <v>2983</v>
      </c>
      <c r="AY564" s="236" t="s">
        <v>1134</v>
      </c>
      <c r="AZ564" s="236"/>
      <c r="BA564" s="236" t="s">
        <v>2984</v>
      </c>
      <c r="BB564" s="231">
        <v>1</v>
      </c>
      <c r="BC564" s="231">
        <v>3</v>
      </c>
      <c r="BD564" s="237" t="str">
        <f t="shared" si="280"/>
        <v>Muy Ondulado (Pendientes naturales del terreno entre 15 y 25%)</v>
      </c>
      <c r="BE564" s="231">
        <v>1</v>
      </c>
      <c r="BF564" s="237" t="str">
        <f>VLOOKUP(BE564,'Códigos 2'!$A$1:$B$12,2,FALSE)</f>
        <v xml:space="preserve"> Carpeta Asfáltica (CA)</v>
      </c>
      <c r="BG564" s="238">
        <v>1</v>
      </c>
      <c r="BH564" s="239">
        <v>4.7</v>
      </c>
      <c r="BI564" s="231">
        <v>0</v>
      </c>
      <c r="BJ564" s="231" t="str">
        <f t="shared" si="281"/>
        <v>No existe</v>
      </c>
      <c r="BK564" s="240">
        <v>0</v>
      </c>
      <c r="BL564" s="231">
        <v>30</v>
      </c>
      <c r="BM564" s="231"/>
      <c r="BN564" s="231">
        <v>3</v>
      </c>
      <c r="BO564" s="237" t="str">
        <f t="shared" si="282"/>
        <v>Alineamiento algo sinuoso, pero con curvas cerradas que son aparentes y consistentes con las gradientes y las demás características del camino y del terreno que se atraviesa.</v>
      </c>
      <c r="BP564" s="231">
        <v>2</v>
      </c>
      <c r="BQ564" s="237" t="str">
        <f t="shared" si="283"/>
        <v>Pendientes sostenidas entre 5 y 8% sobre una buena parte del tramo, condición que afecta en forma marcada la velocidad de recorrido y, cuando hay bastante tránsito, provoca frecuentes colas de vehículos detrás de los vehículos pesados.</v>
      </c>
      <c r="BR564" s="231">
        <v>1</v>
      </c>
      <c r="BS564" s="231">
        <v>0</v>
      </c>
      <c r="BT564" s="237" t="b">
        <f t="shared" si="284"/>
        <v>0</v>
      </c>
      <c r="BU564" s="231">
        <v>3</v>
      </c>
      <c r="BV564" s="237" t="str">
        <f t="shared" si="285"/>
        <v>El señalamiento es regular en cuanto a cantidad y ubicación, siendo notable la falta de algunas señales de precaución y de guía.</v>
      </c>
      <c r="BW564" s="231">
        <v>3</v>
      </c>
      <c r="BX564" s="237" t="str">
        <f t="shared" si="286"/>
        <v>Parece que algunas alcantarillas o cunetas no tienen capacidad hidráulica suficiente, por la erosión o socavación aparente.</v>
      </c>
      <c r="BY564" s="231">
        <v>3</v>
      </c>
      <c r="BZ564" s="237" t="str">
        <f t="shared" si="287"/>
        <v>Superficie con frecuentes baches o irregularidades .</v>
      </c>
      <c r="CA564" s="231">
        <v>4</v>
      </c>
      <c r="CB564" s="237" t="str">
        <f t="shared" si="288"/>
        <v>Existen huellas o corrugaciones que se derivan por debajo de la superficie de ruedo, pero que son aisladas y de poca extensión.</v>
      </c>
      <c r="CC564" s="231">
        <f t="shared" si="289"/>
        <v>0</v>
      </c>
      <c r="CD564" s="229"/>
      <c r="CE564" s="229"/>
      <c r="CF564" s="270"/>
    </row>
    <row r="565" spans="1:84" ht="69.95" customHeight="1" thickBot="1" x14ac:dyDescent="0.2">
      <c r="A565" s="217"/>
      <c r="B565" s="269">
        <v>21690</v>
      </c>
      <c r="C565" s="231">
        <v>3</v>
      </c>
      <c r="D565" s="231">
        <v>2</v>
      </c>
      <c r="E565" s="232">
        <v>4</v>
      </c>
      <c r="F565" s="231">
        <v>2</v>
      </c>
      <c r="G565" s="231">
        <v>713</v>
      </c>
      <c r="H565" s="230" t="str">
        <f t="shared" si="294"/>
        <v>Terciaria</v>
      </c>
      <c r="I565" s="230">
        <v>4</v>
      </c>
      <c r="J565" s="229" t="str">
        <f t="shared" si="250"/>
        <v>Red Básica de Accesso</v>
      </c>
      <c r="K565" s="260">
        <f t="shared" si="251"/>
        <v>1.585</v>
      </c>
      <c r="L565" s="234">
        <f>L564+K565</f>
        <v>4.4749999999999996</v>
      </c>
      <c r="M565" s="233"/>
      <c r="N565" s="233"/>
      <c r="O565" s="233"/>
      <c r="P565" s="260">
        <f t="shared" si="252"/>
        <v>0</v>
      </c>
      <c r="Q565" s="233"/>
      <c r="R565" s="233">
        <v>0.18</v>
      </c>
      <c r="S565" s="233">
        <v>0.53500000000000003</v>
      </c>
      <c r="T565" s="260">
        <f t="shared" si="253"/>
        <v>0.71500000000000008</v>
      </c>
      <c r="U565" s="233"/>
      <c r="V565" s="233"/>
      <c r="W565" s="233"/>
      <c r="X565" s="233">
        <f t="shared" si="274"/>
        <v>0</v>
      </c>
      <c r="Y565" s="233"/>
      <c r="Z565" s="233"/>
      <c r="AA565" s="233"/>
      <c r="AB565" s="233">
        <f t="shared" si="275"/>
        <v>0</v>
      </c>
      <c r="AC565" s="233">
        <f t="shared" si="276"/>
        <v>0.71500000000000008</v>
      </c>
      <c r="AD565" s="233"/>
      <c r="AE565" s="233">
        <v>0.64</v>
      </c>
      <c r="AF565" s="233">
        <v>0.23</v>
      </c>
      <c r="AG565" s="233">
        <f t="shared" si="292"/>
        <v>0.87</v>
      </c>
      <c r="AH565" s="233"/>
      <c r="AI565" s="233"/>
      <c r="AJ565" s="233"/>
      <c r="AK565" s="233">
        <f t="shared" si="293"/>
        <v>0</v>
      </c>
      <c r="AL565" s="233"/>
      <c r="AM565" s="233"/>
      <c r="AN565" s="233"/>
      <c r="AO565" s="233">
        <f t="shared" si="257"/>
        <v>0</v>
      </c>
      <c r="AP565" s="233"/>
      <c r="AQ565" s="233"/>
      <c r="AR565" s="233"/>
      <c r="AS565" s="339">
        <f t="shared" si="258"/>
        <v>0</v>
      </c>
      <c r="AT565" s="233"/>
      <c r="AU565" s="233"/>
      <c r="AV565" s="233"/>
      <c r="AW565" s="260">
        <f t="shared" si="279"/>
        <v>0</v>
      </c>
      <c r="AX565" s="235" t="s">
        <v>2975</v>
      </c>
      <c r="AY565" s="236" t="s">
        <v>2970</v>
      </c>
      <c r="AZ565" s="236" t="s">
        <v>480</v>
      </c>
      <c r="BA565" s="229" t="s">
        <v>2976</v>
      </c>
      <c r="BB565" s="231">
        <v>0</v>
      </c>
      <c r="BC565" s="231">
        <v>4</v>
      </c>
      <c r="BD565" s="237" t="str">
        <f t="shared" si="280"/>
        <v>Montañoso (Pendientes naturales del terreno mayores a 25%)</v>
      </c>
      <c r="BE565" s="231">
        <v>4</v>
      </c>
      <c r="BF565" s="237" t="str">
        <f>VLOOKUP(BE565,'Códigos 2'!$A$1:$B$12,2,FALSE)</f>
        <v>Lastre o grava</v>
      </c>
      <c r="BG565" s="238">
        <v>1</v>
      </c>
      <c r="BH565" s="239">
        <v>4.5</v>
      </c>
      <c r="BI565" s="231">
        <v>0</v>
      </c>
      <c r="BJ565" s="231" t="str">
        <f t="shared" si="281"/>
        <v>No existe</v>
      </c>
      <c r="BK565" s="240">
        <v>0</v>
      </c>
      <c r="BL565" s="231">
        <v>20</v>
      </c>
      <c r="BM565" s="231">
        <v>25</v>
      </c>
      <c r="BN565" s="231">
        <v>1</v>
      </c>
      <c r="BO565" s="237" t="str">
        <f t="shared" si="282"/>
        <v>Alineamiento muy sinuoso en todo el tramo, condición que admite solamente una velocidad de circulación muy baja.</v>
      </c>
      <c r="BP565" s="231">
        <v>1</v>
      </c>
      <c r="BQ565" s="237" t="str">
        <f t="shared" si="283"/>
        <v xml:space="preserve">Pendientes sostenidas en exceso del 7% en casi todo el tramo. </v>
      </c>
      <c r="BR565" s="231">
        <v>1</v>
      </c>
      <c r="BS565" s="231">
        <v>0</v>
      </c>
      <c r="BT565" s="237" t="b">
        <f t="shared" si="284"/>
        <v>0</v>
      </c>
      <c r="BU565" s="231">
        <v>2</v>
      </c>
      <c r="BV565" s="237" t="str">
        <f t="shared" si="285"/>
        <v>Existen muy pocas señales</v>
      </c>
      <c r="BW565" s="231">
        <v>3</v>
      </c>
      <c r="BX565" s="237" t="str">
        <f t="shared" si="286"/>
        <v>Parece que algunas alcantarillas o cunetas no tienen capacidad hidráulica suficiente, por la erosión o socavación aparente.</v>
      </c>
      <c r="BY565" s="231">
        <v>3</v>
      </c>
      <c r="BZ565" s="237" t="str">
        <f t="shared" si="287"/>
        <v>Superficie con frecuentes baches o irregularidades .</v>
      </c>
      <c r="CA565" s="231">
        <v>3</v>
      </c>
      <c r="CB565" s="237" t="str">
        <f t="shared" si="288"/>
        <v>Existen deformaciones u otras fallas de consideración sobre una buena parte de la subsección y, aunque no son extensas todavía, parece que siguen extendiéndose.</v>
      </c>
      <c r="CC565" s="231">
        <f t="shared" si="289"/>
        <v>1.4463125E-2</v>
      </c>
      <c r="CD565" s="229"/>
      <c r="CE565" s="229"/>
      <c r="CF565" s="270"/>
    </row>
    <row r="566" spans="1:84" ht="69.95" customHeight="1" thickBot="1" x14ac:dyDescent="0.2">
      <c r="A566" s="217"/>
      <c r="B566" s="269">
        <v>21700</v>
      </c>
      <c r="C566" s="231">
        <v>3</v>
      </c>
      <c r="D566" s="231">
        <v>2</v>
      </c>
      <c r="E566" s="232">
        <v>5</v>
      </c>
      <c r="F566" s="231"/>
      <c r="G566" s="231">
        <v>713</v>
      </c>
      <c r="H566" s="230" t="str">
        <f t="shared" si="294"/>
        <v>Terciaria</v>
      </c>
      <c r="I566" s="230">
        <v>4</v>
      </c>
      <c r="J566" s="229" t="str">
        <f t="shared" si="250"/>
        <v>Red Básica de Accesso</v>
      </c>
      <c r="K566" s="260">
        <f t="shared" si="251"/>
        <v>1.18</v>
      </c>
      <c r="L566" s="234">
        <f>L565+K566</f>
        <v>5.6549999999999994</v>
      </c>
      <c r="M566" s="233"/>
      <c r="N566" s="233">
        <v>1.18</v>
      </c>
      <c r="O566" s="233"/>
      <c r="P566" s="260">
        <f t="shared" si="252"/>
        <v>1.18</v>
      </c>
      <c r="Q566" s="233"/>
      <c r="R566" s="233"/>
      <c r="S566" s="233"/>
      <c r="T566" s="260">
        <f t="shared" si="253"/>
        <v>0</v>
      </c>
      <c r="U566" s="233"/>
      <c r="V566" s="233"/>
      <c r="W566" s="233"/>
      <c r="X566" s="233">
        <f t="shared" si="274"/>
        <v>0</v>
      </c>
      <c r="Y566" s="233"/>
      <c r="Z566" s="233"/>
      <c r="AA566" s="233"/>
      <c r="AB566" s="233">
        <f t="shared" si="275"/>
        <v>0</v>
      </c>
      <c r="AC566" s="233">
        <f t="shared" si="276"/>
        <v>0</v>
      </c>
      <c r="AD566" s="233"/>
      <c r="AE566" s="233"/>
      <c r="AF566" s="233"/>
      <c r="AG566" s="233">
        <f t="shared" si="292"/>
        <v>0</v>
      </c>
      <c r="AH566" s="233"/>
      <c r="AI566" s="233"/>
      <c r="AJ566" s="233"/>
      <c r="AK566" s="233">
        <f t="shared" si="293"/>
        <v>0</v>
      </c>
      <c r="AL566" s="233"/>
      <c r="AM566" s="233"/>
      <c r="AN566" s="233"/>
      <c r="AO566" s="233">
        <f t="shared" si="257"/>
        <v>0</v>
      </c>
      <c r="AP566" s="233"/>
      <c r="AQ566" s="233"/>
      <c r="AR566" s="233"/>
      <c r="AS566" s="339">
        <f t="shared" si="258"/>
        <v>0</v>
      </c>
      <c r="AT566" s="233"/>
      <c r="AU566" s="233"/>
      <c r="AV566" s="233"/>
      <c r="AW566" s="260">
        <f t="shared" si="279"/>
        <v>0</v>
      </c>
      <c r="AX566" s="235" t="s">
        <v>2977</v>
      </c>
      <c r="AY566" s="236" t="s">
        <v>2970</v>
      </c>
      <c r="AZ566" s="236" t="s">
        <v>480</v>
      </c>
      <c r="BA566" s="229" t="s">
        <v>939</v>
      </c>
      <c r="BB566" s="231">
        <v>0</v>
      </c>
      <c r="BC566" s="231">
        <v>4</v>
      </c>
      <c r="BD566" s="237" t="str">
        <f t="shared" si="280"/>
        <v>Montañoso (Pendientes naturales del terreno mayores a 25%)</v>
      </c>
      <c r="BE566" s="231">
        <v>9</v>
      </c>
      <c r="BF566" s="237" t="str">
        <f>VLOOKUP(BE566,'Códigos 2'!$A$1:$B$12,2,FALSE)</f>
        <v>Hormigón o concreto (H</v>
      </c>
      <c r="BG566" s="238">
        <v>2</v>
      </c>
      <c r="BH566" s="239">
        <v>5</v>
      </c>
      <c r="BI566" s="231">
        <v>0</v>
      </c>
      <c r="BJ566" s="231" t="str">
        <f t="shared" si="281"/>
        <v>No existe</v>
      </c>
      <c r="BK566" s="240">
        <v>0</v>
      </c>
      <c r="BL566" s="231">
        <v>25</v>
      </c>
      <c r="BM566" s="231">
        <v>370</v>
      </c>
      <c r="BN566" s="231">
        <v>1</v>
      </c>
      <c r="BO566" s="237" t="str">
        <f t="shared" si="282"/>
        <v>Alineamiento muy sinuoso en todo el tramo, condición que admite solamente una velocidad de circulación muy baja.</v>
      </c>
      <c r="BP566" s="231">
        <v>1</v>
      </c>
      <c r="BQ566" s="237" t="str">
        <f t="shared" si="283"/>
        <v xml:space="preserve">Pendientes sostenidas en exceso del 7% en casi todo el tramo. </v>
      </c>
      <c r="BR566" s="231">
        <v>1</v>
      </c>
      <c r="BS566" s="231">
        <v>2</v>
      </c>
      <c r="BT566" s="237" t="str">
        <f t="shared" si="284"/>
        <v>Superficie erosionada o con baches profundos, o el ancho transitable de los espaldones reducido sustancialmente, en casi toda la subsección.</v>
      </c>
      <c r="BU566" s="231">
        <v>3</v>
      </c>
      <c r="BV566" s="237" t="str">
        <f t="shared" si="285"/>
        <v>El señalamiento es regular en cuanto a cantidad y ubicación, siendo notable la falta de algunas señales de precaución y de guía.</v>
      </c>
      <c r="BW566" s="231">
        <v>3</v>
      </c>
      <c r="BX566" s="237" t="str">
        <f t="shared" si="286"/>
        <v>Parece que algunas alcantarillas o cunetas no tienen capacidad hidráulica suficiente, por la erosión o socavación aparente.</v>
      </c>
      <c r="BY566" s="231">
        <v>2</v>
      </c>
      <c r="BZ566" s="237" t="str">
        <f t="shared" si="287"/>
        <v>Superficie muy irregular o con baches extensos y frecuentes (o material suelto, en caso de superficies no pavimentadas).</v>
      </c>
      <c r="CA566" s="231">
        <v>4</v>
      </c>
      <c r="CB566" s="237" t="str">
        <f t="shared" si="288"/>
        <v>Existen huellas o corrugaciones que se derivan por debajo de la superficie de ruedo, pero que son aisladas y de poca extensión.</v>
      </c>
      <c r="CC566" s="231">
        <f t="shared" si="289"/>
        <v>0.159359</v>
      </c>
      <c r="CD566" s="229"/>
      <c r="CE566" s="229"/>
      <c r="CF566" s="270" t="s">
        <v>2978</v>
      </c>
    </row>
    <row r="567" spans="1:84" ht="69.95" customHeight="1" thickBot="1" x14ac:dyDescent="0.2">
      <c r="A567" s="217"/>
      <c r="B567" s="269">
        <v>21710</v>
      </c>
      <c r="C567" s="231">
        <v>3</v>
      </c>
      <c r="D567" s="231">
        <v>2</v>
      </c>
      <c r="E567" s="232">
        <v>8</v>
      </c>
      <c r="F567" s="231">
        <v>1</v>
      </c>
      <c r="G567" s="231">
        <v>130</v>
      </c>
      <c r="H567" s="230" t="str">
        <f t="shared" si="294"/>
        <v>Secundaria</v>
      </c>
      <c r="I567" s="230">
        <v>2</v>
      </c>
      <c r="J567" s="229" t="str">
        <f t="shared" si="250"/>
        <v>Distribuidores Regionales</v>
      </c>
      <c r="K567" s="260">
        <f t="shared" si="251"/>
        <v>2.2400000000000002</v>
      </c>
      <c r="L567" s="234">
        <f>L566+K567</f>
        <v>7.8949999999999996</v>
      </c>
      <c r="M567" s="233"/>
      <c r="N567" s="233"/>
      <c r="O567" s="233"/>
      <c r="P567" s="260">
        <f t="shared" si="252"/>
        <v>0</v>
      </c>
      <c r="Q567" s="233">
        <v>0.14499999999999999</v>
      </c>
      <c r="R567" s="233"/>
      <c r="S567" s="233"/>
      <c r="T567" s="260">
        <f t="shared" si="253"/>
        <v>0.14499999999999999</v>
      </c>
      <c r="U567" s="233">
        <v>1.7050000000000001</v>
      </c>
      <c r="V567" s="233"/>
      <c r="W567" s="233">
        <v>0.39</v>
      </c>
      <c r="X567" s="233">
        <f t="shared" si="274"/>
        <v>2.0950000000000002</v>
      </c>
      <c r="Y567" s="233"/>
      <c r="Z567" s="233"/>
      <c r="AA567" s="233"/>
      <c r="AB567" s="233">
        <f t="shared" si="275"/>
        <v>0</v>
      </c>
      <c r="AC567" s="233">
        <f t="shared" si="276"/>
        <v>2.2400000000000002</v>
      </c>
      <c r="AD567" s="233"/>
      <c r="AE567" s="233"/>
      <c r="AF567" s="233"/>
      <c r="AG567" s="233">
        <f t="shared" si="292"/>
        <v>0</v>
      </c>
      <c r="AH567" s="233"/>
      <c r="AI567" s="233"/>
      <c r="AJ567" s="233"/>
      <c r="AK567" s="233">
        <f t="shared" si="293"/>
        <v>0</v>
      </c>
      <c r="AL567" s="233"/>
      <c r="AM567" s="233"/>
      <c r="AN567" s="233"/>
      <c r="AO567" s="233">
        <f t="shared" si="257"/>
        <v>0</v>
      </c>
      <c r="AP567" s="233"/>
      <c r="AQ567" s="233"/>
      <c r="AR567" s="233"/>
      <c r="AS567" s="339">
        <f t="shared" si="258"/>
        <v>0</v>
      </c>
      <c r="AT567" s="233"/>
      <c r="AU567" s="233"/>
      <c r="AV567" s="233"/>
      <c r="AW567" s="260">
        <f t="shared" si="279"/>
        <v>0</v>
      </c>
      <c r="AX567" s="235" t="s">
        <v>1133</v>
      </c>
      <c r="AY567" s="236" t="s">
        <v>1134</v>
      </c>
      <c r="AZ567" s="236" t="s">
        <v>935</v>
      </c>
      <c r="BA567" s="229" t="s">
        <v>1135</v>
      </c>
      <c r="BB567" s="231">
        <v>0</v>
      </c>
      <c r="BC567" s="231">
        <v>2</v>
      </c>
      <c r="BD567" s="237" t="str">
        <f t="shared" si="280"/>
        <v>Algo Ondulado (Pendientes naturales del terreno entre 6 y 14%)</v>
      </c>
      <c r="BE567" s="231">
        <v>2</v>
      </c>
      <c r="BF567" s="237" t="str">
        <f>VLOOKUP(BE567,'Códigos 2'!$A$1:$B$12,2,FALSE)</f>
        <v xml:space="preserve">Tratamiento superficial múltiple (TSM) </v>
      </c>
      <c r="BG567" s="238">
        <v>1</v>
      </c>
      <c r="BH567" s="239">
        <v>4.5</v>
      </c>
      <c r="BI567" s="231">
        <v>0</v>
      </c>
      <c r="BJ567" s="231" t="str">
        <f t="shared" si="281"/>
        <v>No existe</v>
      </c>
      <c r="BK567" s="240">
        <v>0</v>
      </c>
      <c r="BL567" s="231">
        <v>30</v>
      </c>
      <c r="BM567" s="231"/>
      <c r="BN567" s="231">
        <v>3</v>
      </c>
      <c r="BO567" s="237" t="str">
        <f t="shared" si="282"/>
        <v>Alineamiento algo sinuoso, pero con curvas cerradas que son aparentes y consistentes con las gradientes y las demás características del camino y del terreno que se atraviesa.</v>
      </c>
      <c r="BP567" s="231">
        <v>2</v>
      </c>
      <c r="BQ567" s="237" t="str">
        <f t="shared" si="283"/>
        <v>Pendientes sostenidas entre 5 y 8% sobre una buena parte del tramo, condición que afecta en forma marcada la velocidad de recorrido y, cuando hay bastante tránsito, provoca frecuentes colas de vehículos detrás de los vehículos pesados.</v>
      </c>
      <c r="BR567" s="231">
        <v>1</v>
      </c>
      <c r="BS567" s="231">
        <v>0</v>
      </c>
      <c r="BT567" s="237" t="b">
        <f t="shared" si="284"/>
        <v>0</v>
      </c>
      <c r="BU567" s="231">
        <v>2</v>
      </c>
      <c r="BV567" s="237" t="str">
        <f t="shared" si="285"/>
        <v>Existen muy pocas señales</v>
      </c>
      <c r="BW567" s="231">
        <v>2</v>
      </c>
      <c r="BX567" s="237" t="str">
        <f t="shared" si="286"/>
        <v>Parece que la mayoría de las alcantarillas y cunetas son inadecuadas; o hay vados en varios sitios en vez de estructuras de drenaje.</v>
      </c>
      <c r="BY567" s="231">
        <v>4</v>
      </c>
      <c r="BZ567" s="237" t="str">
        <f t="shared" si="287"/>
        <v>Superficie generalmente lisa, pero con unas pequeñas corrugaciones u otras irregularidades aisladas, o con baches pequeños superficiales.</v>
      </c>
      <c r="CA567" s="231">
        <v>4</v>
      </c>
      <c r="CB567" s="237" t="str">
        <f t="shared" si="288"/>
        <v>Existen huellas o corrugaciones que se derivan por debajo de la superficie de ruedo, pero que son aisladas y de poca extensión.</v>
      </c>
      <c r="CC567" s="231">
        <f t="shared" si="289"/>
        <v>0</v>
      </c>
      <c r="CD567" s="229"/>
      <c r="CE567" s="229"/>
      <c r="CF567" s="270"/>
    </row>
    <row r="568" spans="1:84" ht="69.95" customHeight="1" thickBot="1" x14ac:dyDescent="0.2">
      <c r="A568" s="217"/>
      <c r="B568" s="269">
        <v>21720</v>
      </c>
      <c r="C568" s="231">
        <v>3</v>
      </c>
      <c r="D568" s="231">
        <v>2</v>
      </c>
      <c r="E568" s="232">
        <v>1</v>
      </c>
      <c r="F568" s="231">
        <v>9</v>
      </c>
      <c r="G568" s="231">
        <v>119</v>
      </c>
      <c r="H568" s="230" t="str">
        <f t="shared" si="294"/>
        <v>Secundaria</v>
      </c>
      <c r="I568" s="230">
        <v>2</v>
      </c>
      <c r="J568" s="229" t="str">
        <f t="shared" si="250"/>
        <v>Distribuidores Regionales</v>
      </c>
      <c r="K568" s="260">
        <f t="shared" si="251"/>
        <v>0.58499999999999996</v>
      </c>
      <c r="L568" s="234">
        <f>K568</f>
        <v>0.58499999999999996</v>
      </c>
      <c r="M568" s="233"/>
      <c r="N568" s="233"/>
      <c r="O568" s="233"/>
      <c r="P568" s="260">
        <f t="shared" si="252"/>
        <v>0</v>
      </c>
      <c r="Q568" s="233"/>
      <c r="R568" s="233">
        <v>0.25</v>
      </c>
      <c r="S568" s="233">
        <v>0.33500000000000002</v>
      </c>
      <c r="T568" s="260">
        <f t="shared" si="253"/>
        <v>0.58499999999999996</v>
      </c>
      <c r="U568" s="233"/>
      <c r="V568" s="233"/>
      <c r="W568" s="233"/>
      <c r="X568" s="233">
        <f t="shared" si="274"/>
        <v>0</v>
      </c>
      <c r="Y568" s="233"/>
      <c r="Z568" s="233"/>
      <c r="AA568" s="233"/>
      <c r="AB568" s="233">
        <f t="shared" si="275"/>
        <v>0</v>
      </c>
      <c r="AC568" s="233">
        <f t="shared" si="276"/>
        <v>0.58499999999999996</v>
      </c>
      <c r="AD568" s="233"/>
      <c r="AE568" s="233"/>
      <c r="AF568" s="233"/>
      <c r="AG568" s="233">
        <f t="shared" si="292"/>
        <v>0</v>
      </c>
      <c r="AH568" s="233"/>
      <c r="AI568" s="233"/>
      <c r="AJ568" s="233"/>
      <c r="AK568" s="233">
        <f t="shared" si="293"/>
        <v>0</v>
      </c>
      <c r="AL568" s="233"/>
      <c r="AM568" s="233"/>
      <c r="AN568" s="233"/>
      <c r="AO568" s="233">
        <f t="shared" si="257"/>
        <v>0</v>
      </c>
      <c r="AP568" s="233"/>
      <c r="AQ568" s="233"/>
      <c r="AR568" s="233"/>
      <c r="AS568" s="339">
        <f t="shared" si="258"/>
        <v>0</v>
      </c>
      <c r="AT568" s="233"/>
      <c r="AU568" s="233"/>
      <c r="AV568" s="233"/>
      <c r="AW568" s="260">
        <f t="shared" si="279"/>
        <v>0</v>
      </c>
      <c r="AX568" s="235" t="s">
        <v>993</v>
      </c>
      <c r="AY568" s="236" t="s">
        <v>895</v>
      </c>
      <c r="AZ568" s="236" t="s">
        <v>994</v>
      </c>
      <c r="BA568" s="229" t="s">
        <v>995</v>
      </c>
      <c r="BB568" s="231">
        <v>0</v>
      </c>
      <c r="BC568" s="231">
        <v>2</v>
      </c>
      <c r="BD568" s="237" t="str">
        <f t="shared" si="280"/>
        <v>Algo Ondulado (Pendientes naturales del terreno entre 6 y 14%)</v>
      </c>
      <c r="BE568" s="231">
        <v>1</v>
      </c>
      <c r="BF568" s="237" t="str">
        <f>VLOOKUP(BE568,'Códigos 2'!$A$1:$B$12,2,FALSE)</f>
        <v xml:space="preserve"> Carpeta Asfáltica (CA)</v>
      </c>
      <c r="BG568" s="238">
        <v>2</v>
      </c>
      <c r="BH568" s="239">
        <v>5.5</v>
      </c>
      <c r="BI568" s="231">
        <v>0</v>
      </c>
      <c r="BJ568" s="231" t="str">
        <f t="shared" si="281"/>
        <v>No existe</v>
      </c>
      <c r="BK568" s="240">
        <v>0</v>
      </c>
      <c r="BL568" s="231">
        <v>40</v>
      </c>
      <c r="BM568" s="231"/>
      <c r="BN568" s="231">
        <v>3</v>
      </c>
      <c r="BO568" s="237" t="str">
        <f t="shared" si="282"/>
        <v>Alineamiento algo sinuoso, pero con curvas cerradas que son aparentes y consistentes con las gradientes y las demás características del camino y del terreno que se atraviesa.</v>
      </c>
      <c r="BP568" s="231">
        <v>3</v>
      </c>
      <c r="BQ568" s="237" t="str">
        <f t="shared" si="283"/>
        <v>Pendientes generalmente entre 3 y 6%, pero con una rasante ondulada y, consecuentemente, con tramos cortos de subida fuerte.</v>
      </c>
      <c r="BR568" s="231">
        <v>1</v>
      </c>
      <c r="BS568" s="231">
        <v>0</v>
      </c>
      <c r="BT568" s="237" t="b">
        <f t="shared" si="284"/>
        <v>0</v>
      </c>
      <c r="BU568" s="231">
        <v>2</v>
      </c>
      <c r="BV568" s="237" t="str">
        <f t="shared" si="285"/>
        <v>Existen muy pocas señales</v>
      </c>
      <c r="BW568" s="231">
        <v>3</v>
      </c>
      <c r="BX568" s="237" t="str">
        <f t="shared" si="286"/>
        <v>Parece que algunas alcantarillas o cunetas no tienen capacidad hidráulica suficiente, por la erosión o socavación aparente.</v>
      </c>
      <c r="BY568" s="231">
        <v>2</v>
      </c>
      <c r="BZ568" s="237" t="str">
        <f t="shared" si="287"/>
        <v>Superficie muy irregular o con baches extensos y frecuentes (o material suelto, en caso de superficies no pavimentadas).</v>
      </c>
      <c r="CA568" s="231">
        <v>4</v>
      </c>
      <c r="CB568" s="237" t="str">
        <f t="shared" si="288"/>
        <v>Existen huellas o corrugaciones que se derivan por debajo de la superficie de ruedo, pero que son aisladas y de poca extensión.</v>
      </c>
      <c r="CC568" s="231">
        <f t="shared" si="289"/>
        <v>0</v>
      </c>
      <c r="CD568" s="229"/>
      <c r="CE568" s="229"/>
      <c r="CF568" s="270"/>
    </row>
    <row r="569" spans="1:84" ht="69.95" customHeight="1" thickBot="1" x14ac:dyDescent="0.2">
      <c r="A569" s="217"/>
      <c r="B569" s="269">
        <v>21730</v>
      </c>
      <c r="C569" s="231">
        <v>3</v>
      </c>
      <c r="D569" s="231">
        <v>2</v>
      </c>
      <c r="E569" s="232">
        <v>7</v>
      </c>
      <c r="F569" s="231">
        <v>3</v>
      </c>
      <c r="G569" s="231">
        <v>148</v>
      </c>
      <c r="H569" s="230" t="str">
        <f t="shared" si="294"/>
        <v>Secundaria</v>
      </c>
      <c r="I569" s="230">
        <v>4</v>
      </c>
      <c r="J569" s="229" t="str">
        <f t="shared" si="250"/>
        <v>Red Básica de Accesso</v>
      </c>
      <c r="K569" s="260">
        <f t="shared" si="251"/>
        <v>4.32</v>
      </c>
      <c r="L569" s="234">
        <f t="shared" ref="L569:L574" si="295">L568+K569</f>
        <v>4.9050000000000002</v>
      </c>
      <c r="M569" s="233"/>
      <c r="N569" s="233"/>
      <c r="O569" s="233"/>
      <c r="P569" s="260">
        <f t="shared" si="252"/>
        <v>0</v>
      </c>
      <c r="Q569" s="233"/>
      <c r="R569" s="233">
        <v>1.4350000000000001</v>
      </c>
      <c r="S569" s="233"/>
      <c r="T569" s="260">
        <f t="shared" si="253"/>
        <v>1.4350000000000001</v>
      </c>
      <c r="U569" s="233"/>
      <c r="V569" s="233">
        <v>2.7549999999999999</v>
      </c>
      <c r="W569" s="233">
        <v>0.13</v>
      </c>
      <c r="X569" s="233">
        <f t="shared" si="274"/>
        <v>2.8849999999999998</v>
      </c>
      <c r="Y569" s="233"/>
      <c r="Z569" s="233"/>
      <c r="AA569" s="233"/>
      <c r="AB569" s="233">
        <f t="shared" si="275"/>
        <v>0</v>
      </c>
      <c r="AC569" s="233">
        <f t="shared" si="276"/>
        <v>4.32</v>
      </c>
      <c r="AD569" s="233"/>
      <c r="AE569" s="233"/>
      <c r="AF569" s="233"/>
      <c r="AG569" s="233">
        <f t="shared" si="292"/>
        <v>0</v>
      </c>
      <c r="AH569" s="233"/>
      <c r="AI569" s="233"/>
      <c r="AJ569" s="233"/>
      <c r="AK569" s="233">
        <f t="shared" si="293"/>
        <v>0</v>
      </c>
      <c r="AL569" s="233"/>
      <c r="AM569" s="233"/>
      <c r="AN569" s="233"/>
      <c r="AO569" s="233">
        <f t="shared" si="257"/>
        <v>0</v>
      </c>
      <c r="AP569" s="233"/>
      <c r="AQ569" s="233"/>
      <c r="AR569" s="233"/>
      <c r="AS569" s="339">
        <f t="shared" si="258"/>
        <v>0</v>
      </c>
      <c r="AT569" s="233"/>
      <c r="AU569" s="233"/>
      <c r="AV569" s="233"/>
      <c r="AW569" s="260">
        <f t="shared" si="279"/>
        <v>0</v>
      </c>
      <c r="AX569" s="235" t="s">
        <v>1401</v>
      </c>
      <c r="AY569" s="236" t="s">
        <v>111</v>
      </c>
      <c r="AZ569" s="236" t="s">
        <v>1211</v>
      </c>
      <c r="BA569" s="236" t="s">
        <v>1402</v>
      </c>
      <c r="BB569" s="231">
        <v>1</v>
      </c>
      <c r="BC569" s="231">
        <v>2</v>
      </c>
      <c r="BD569" s="237" t="str">
        <f t="shared" si="280"/>
        <v>Algo Ondulado (Pendientes naturales del terreno entre 6 y 14%)</v>
      </c>
      <c r="BE569" s="231">
        <v>2</v>
      </c>
      <c r="BF569" s="237" t="str">
        <f>VLOOKUP(BE569,'Códigos 2'!$A$1:$B$12,2,FALSE)</f>
        <v xml:space="preserve">Tratamiento superficial múltiple (TSM) </v>
      </c>
      <c r="BG569" s="238">
        <v>2</v>
      </c>
      <c r="BH569" s="239">
        <v>5.5</v>
      </c>
      <c r="BI569" s="231">
        <v>2</v>
      </c>
      <c r="BJ569" s="231" t="str">
        <f t="shared" si="281"/>
        <v>Mejorado</v>
      </c>
      <c r="BK569" s="240">
        <v>0.5</v>
      </c>
      <c r="BL569" s="231">
        <v>40</v>
      </c>
      <c r="BM569" s="231">
        <v>3742</v>
      </c>
      <c r="BN569" s="231">
        <v>3</v>
      </c>
      <c r="BO569" s="237" t="str">
        <f t="shared" si="282"/>
        <v>Alineamiento algo sinuoso, pero con curvas cerradas que son aparentes y consistentes con las gradientes y las demás características del camino y del terreno que se atraviesa.</v>
      </c>
      <c r="BP569" s="231">
        <v>2</v>
      </c>
      <c r="BQ569" s="237" t="str">
        <f t="shared" si="283"/>
        <v>Pendientes sostenidas entre 5 y 8% sobre una buena parte del tramo, condición que afecta en forma marcada la velocidad de recorrido y, cuando hay bastante tránsito, provoca frecuentes colas de vehículos detrás de los vehículos pesados.</v>
      </c>
      <c r="BR569" s="231">
        <v>1</v>
      </c>
      <c r="BS569" s="231">
        <v>3</v>
      </c>
      <c r="BT569" s="237" t="str">
        <f t="shared" si="284"/>
        <v>Superficie erosionada o con baches profundos sobre una buena parte de la subsección, de manera que se inhibe el uso de los espaldones en la debida forma en esa parte.</v>
      </c>
      <c r="BU569" s="231">
        <v>3</v>
      </c>
      <c r="BV569" s="237" t="str">
        <f t="shared" si="285"/>
        <v>El señalamiento es regular en cuanto a cantidad y ubicación, siendo notable la falta de algunas señales de precaución y de guía.</v>
      </c>
      <c r="BW569" s="231">
        <v>3</v>
      </c>
      <c r="BX569" s="237" t="str">
        <f t="shared" si="286"/>
        <v>Parece que algunas alcantarillas o cunetas no tienen capacidad hidráulica suficiente, por la erosión o socavación aparente.</v>
      </c>
      <c r="BY569" s="231">
        <v>4</v>
      </c>
      <c r="BZ569" s="237" t="str">
        <f t="shared" si="287"/>
        <v>Superficie generalmente lisa, pero con unas pequeñas corrugaciones u otras irregularidades aisladas, o con baches pequeños superficiales.</v>
      </c>
      <c r="CA569" s="231">
        <v>4</v>
      </c>
      <c r="CB569" s="237" t="str">
        <f t="shared" si="288"/>
        <v>Existen huellas o corrugaciones que se derivan por debajo de la superficie de ruedo, pero que son aisladas y de poca extensión.</v>
      </c>
      <c r="CC569" s="231">
        <f t="shared" si="289"/>
        <v>5.9003856000000008</v>
      </c>
      <c r="CD569" s="229"/>
      <c r="CE569" s="229"/>
      <c r="CF569" s="270" t="s">
        <v>1403</v>
      </c>
    </row>
    <row r="570" spans="1:84" ht="69.95" customHeight="1" thickBot="1" x14ac:dyDescent="0.2">
      <c r="A570" s="217"/>
      <c r="B570" s="269">
        <v>21740</v>
      </c>
      <c r="C570" s="231">
        <v>3</v>
      </c>
      <c r="D570" s="231">
        <v>2</v>
      </c>
      <c r="E570" s="232">
        <v>7</v>
      </c>
      <c r="F570" s="231">
        <v>3</v>
      </c>
      <c r="G570" s="231">
        <v>169</v>
      </c>
      <c r="H570" s="230" t="str">
        <f t="shared" si="294"/>
        <v>Secundaria</v>
      </c>
      <c r="I570" s="230">
        <v>4</v>
      </c>
      <c r="J570" s="229" t="str">
        <f t="shared" si="250"/>
        <v>Red Básica de Accesso</v>
      </c>
      <c r="K570" s="260">
        <f t="shared" si="251"/>
        <v>2.38</v>
      </c>
      <c r="L570" s="234">
        <f t="shared" si="295"/>
        <v>7.2850000000000001</v>
      </c>
      <c r="M570" s="233"/>
      <c r="N570" s="233"/>
      <c r="O570" s="233"/>
      <c r="P570" s="260">
        <f t="shared" si="252"/>
        <v>0</v>
      </c>
      <c r="Q570" s="233">
        <v>7.0000000000000007E-2</v>
      </c>
      <c r="R570" s="233"/>
      <c r="S570" s="233"/>
      <c r="T570" s="260">
        <f t="shared" si="253"/>
        <v>7.0000000000000007E-2</v>
      </c>
      <c r="U570" s="233"/>
      <c r="V570" s="233">
        <v>2.31</v>
      </c>
      <c r="W570" s="233"/>
      <c r="X570" s="233">
        <f t="shared" si="274"/>
        <v>2.31</v>
      </c>
      <c r="Y570" s="233"/>
      <c r="Z570" s="233"/>
      <c r="AA570" s="233"/>
      <c r="AB570" s="233">
        <f t="shared" si="275"/>
        <v>0</v>
      </c>
      <c r="AC570" s="233">
        <f t="shared" si="276"/>
        <v>2.38</v>
      </c>
      <c r="AD570" s="233"/>
      <c r="AE570" s="233"/>
      <c r="AF570" s="233"/>
      <c r="AG570" s="233">
        <f t="shared" si="292"/>
        <v>0</v>
      </c>
      <c r="AH570" s="233"/>
      <c r="AI570" s="233"/>
      <c r="AJ570" s="233"/>
      <c r="AK570" s="233">
        <f t="shared" si="293"/>
        <v>0</v>
      </c>
      <c r="AL570" s="233"/>
      <c r="AM570" s="233"/>
      <c r="AN570" s="233"/>
      <c r="AO570" s="233">
        <f t="shared" si="257"/>
        <v>0</v>
      </c>
      <c r="AP570" s="233"/>
      <c r="AQ570" s="233"/>
      <c r="AR570" s="233"/>
      <c r="AS570" s="339">
        <f t="shared" si="258"/>
        <v>0</v>
      </c>
      <c r="AT570" s="233"/>
      <c r="AU570" s="233"/>
      <c r="AV570" s="233"/>
      <c r="AW570" s="260">
        <f t="shared" si="279"/>
        <v>0</v>
      </c>
      <c r="AX570" s="235" t="s">
        <v>1627</v>
      </c>
      <c r="AY570" s="236" t="s">
        <v>487</v>
      </c>
      <c r="AZ570" s="236" t="s">
        <v>1211</v>
      </c>
      <c r="BA570" s="229" t="s">
        <v>1628</v>
      </c>
      <c r="BB570" s="231">
        <v>0</v>
      </c>
      <c r="BC570" s="231">
        <v>2</v>
      </c>
      <c r="BD570" s="237" t="str">
        <f t="shared" si="280"/>
        <v>Algo Ondulado (Pendientes naturales del terreno entre 6 y 14%)</v>
      </c>
      <c r="BE570" s="231">
        <v>2</v>
      </c>
      <c r="BF570" s="237" t="str">
        <f>VLOOKUP(BE570,'Códigos 2'!$A$1:$B$12,2,FALSE)</f>
        <v xml:space="preserve">Tratamiento superficial múltiple (TSM) </v>
      </c>
      <c r="BG570" s="238">
        <v>1</v>
      </c>
      <c r="BH570" s="239">
        <v>4.5</v>
      </c>
      <c r="BI570" s="231">
        <v>0</v>
      </c>
      <c r="BJ570" s="231" t="str">
        <f t="shared" si="281"/>
        <v>No existe</v>
      </c>
      <c r="BK570" s="240">
        <v>0</v>
      </c>
      <c r="BL570" s="231">
        <v>35</v>
      </c>
      <c r="BM570" s="231">
        <v>1242</v>
      </c>
      <c r="BN570" s="231">
        <v>2</v>
      </c>
      <c r="BO570" s="237" t="str">
        <f t="shared" si="282"/>
        <v>Curvas cerradas frecuentes y, por lo general, inconsistentes con el terreno y la clase de carretera.</v>
      </c>
      <c r="BP570" s="231">
        <v>3</v>
      </c>
      <c r="BQ570" s="237" t="str">
        <f t="shared" si="283"/>
        <v>Pendientes generalmente entre 3 y 6%, pero con una rasante ondulada y, consecuentemente, con tramos cortos de subida fuerte.</v>
      </c>
      <c r="BR570" s="231">
        <v>2</v>
      </c>
      <c r="BS570" s="231">
        <v>0</v>
      </c>
      <c r="BT570" s="237" t="b">
        <f t="shared" si="284"/>
        <v>0</v>
      </c>
      <c r="BU570" s="231">
        <v>3</v>
      </c>
      <c r="BV570" s="237" t="str">
        <f t="shared" si="285"/>
        <v>El señalamiento es regular en cuanto a cantidad y ubicación, siendo notable la falta de algunas señales de precaución y de guía.</v>
      </c>
      <c r="BW570" s="231">
        <v>3</v>
      </c>
      <c r="BX570" s="237" t="str">
        <f t="shared" si="286"/>
        <v>Parece que algunas alcantarillas o cunetas no tienen capacidad hidráulica suficiente, por la erosión o socavación aparente.</v>
      </c>
      <c r="BY570" s="231">
        <v>3</v>
      </c>
      <c r="BZ570" s="237" t="str">
        <f t="shared" si="287"/>
        <v>Superficie con frecuentes baches o irregularidades .</v>
      </c>
      <c r="CA570" s="231">
        <v>5</v>
      </c>
      <c r="CB570" s="237" t="str">
        <f t="shared" si="288"/>
        <v>No existen evidencias de fallas en la estructura del pavimento, con la posible excepción de algunas en la superficie de ruedo.</v>
      </c>
      <c r="CC570" s="231">
        <f t="shared" si="289"/>
        <v>1.0789253999999999</v>
      </c>
      <c r="CD570" s="229"/>
      <c r="CE570" s="229"/>
      <c r="CF570" s="270" t="s">
        <v>1629</v>
      </c>
    </row>
    <row r="571" spans="1:84" ht="69.95" customHeight="1" thickBot="1" x14ac:dyDescent="0.2">
      <c r="A571" s="217"/>
      <c r="B571" s="269">
        <v>21750</v>
      </c>
      <c r="C571" s="231">
        <v>3</v>
      </c>
      <c r="D571" s="231">
        <v>2</v>
      </c>
      <c r="E571" s="232">
        <v>2</v>
      </c>
      <c r="F571" s="231">
        <v>13</v>
      </c>
      <c r="G571" s="231">
        <v>702</v>
      </c>
      <c r="H571" s="230" t="s">
        <v>2476</v>
      </c>
      <c r="I571" s="230">
        <v>2</v>
      </c>
      <c r="J571" s="229" t="str">
        <f t="shared" si="250"/>
        <v>Distribuidores Regionales</v>
      </c>
      <c r="K571" s="260">
        <f t="shared" si="251"/>
        <v>7.1400000000000006</v>
      </c>
      <c r="L571" s="234">
        <f t="shared" si="295"/>
        <v>14.425000000000001</v>
      </c>
      <c r="M571" s="233"/>
      <c r="N571" s="233"/>
      <c r="O571" s="233"/>
      <c r="P571" s="260">
        <f t="shared" si="252"/>
        <v>0</v>
      </c>
      <c r="Q571" s="233">
        <v>1.365</v>
      </c>
      <c r="R571" s="233">
        <v>2.13</v>
      </c>
      <c r="S571" s="233"/>
      <c r="T571" s="260">
        <f t="shared" si="253"/>
        <v>3.4950000000000001</v>
      </c>
      <c r="U571" s="233">
        <v>3.645</v>
      </c>
      <c r="V571" s="233"/>
      <c r="W571" s="233"/>
      <c r="X571" s="233">
        <f t="shared" si="274"/>
        <v>3.645</v>
      </c>
      <c r="Y571" s="233"/>
      <c r="Z571" s="233"/>
      <c r="AA571" s="233"/>
      <c r="AB571" s="233">
        <f t="shared" si="275"/>
        <v>0</v>
      </c>
      <c r="AC571" s="233">
        <f t="shared" si="276"/>
        <v>7.1400000000000006</v>
      </c>
      <c r="AD571" s="233"/>
      <c r="AE571" s="233"/>
      <c r="AF571" s="233"/>
      <c r="AG571" s="233">
        <f t="shared" si="292"/>
        <v>0</v>
      </c>
      <c r="AH571" s="233"/>
      <c r="AI571" s="233"/>
      <c r="AJ571" s="233"/>
      <c r="AK571" s="233">
        <f t="shared" si="293"/>
        <v>0</v>
      </c>
      <c r="AL571" s="233"/>
      <c r="AM571" s="233"/>
      <c r="AN571" s="233"/>
      <c r="AO571" s="233">
        <f t="shared" si="257"/>
        <v>0</v>
      </c>
      <c r="AP571" s="233"/>
      <c r="AQ571" s="233"/>
      <c r="AR571" s="233"/>
      <c r="AS571" s="339">
        <f t="shared" si="258"/>
        <v>0</v>
      </c>
      <c r="AT571" s="233"/>
      <c r="AU571" s="233"/>
      <c r="AV571" s="233"/>
      <c r="AW571" s="260">
        <f t="shared" si="279"/>
        <v>0</v>
      </c>
      <c r="AX571" s="235" t="s">
        <v>2894</v>
      </c>
      <c r="AY571" s="244" t="s">
        <v>579</v>
      </c>
      <c r="AZ571" s="236" t="s">
        <v>586</v>
      </c>
      <c r="BA571" s="252" t="s">
        <v>2440</v>
      </c>
      <c r="BB571" s="231">
        <v>2</v>
      </c>
      <c r="BC571" s="231">
        <v>3</v>
      </c>
      <c r="BD571" s="237" t="str">
        <f t="shared" si="280"/>
        <v>Muy Ondulado (Pendientes naturales del terreno entre 15 y 25%)</v>
      </c>
      <c r="BE571" s="231">
        <v>2</v>
      </c>
      <c r="BF571" s="237" t="str">
        <f>VLOOKUP(BE571,'Códigos 2'!$A$1:$B$12,2,FALSE)</f>
        <v xml:space="preserve">Tratamiento superficial múltiple (TSM) </v>
      </c>
      <c r="BG571" s="238">
        <v>2</v>
      </c>
      <c r="BH571" s="239">
        <v>5.3</v>
      </c>
      <c r="BI571" s="231">
        <v>0</v>
      </c>
      <c r="BJ571" s="231" t="str">
        <f t="shared" si="281"/>
        <v>No existe</v>
      </c>
      <c r="BK571" s="240">
        <v>0</v>
      </c>
      <c r="BL571" s="231">
        <v>40</v>
      </c>
      <c r="BM571" s="231">
        <v>1582</v>
      </c>
      <c r="BN571" s="231">
        <v>4</v>
      </c>
      <c r="BO571" s="237" t="str">
        <f t="shared" si="282"/>
        <v>Alineamiento con algunas curvas que exigen una reducción significativa en la velocidad promedio de circulación.</v>
      </c>
      <c r="BP571" s="231">
        <v>2</v>
      </c>
      <c r="BQ571" s="237" t="str">
        <f t="shared" si="283"/>
        <v>Pendientes sostenidas entre 5 y 8% sobre una buena parte del tramo, condición que afecta en forma marcada la velocidad de recorrido y, cuando hay bastante tránsito, provoca frecuentes colas de vehículos detrás de los vehículos pesados.</v>
      </c>
      <c r="BR571" s="231">
        <v>2</v>
      </c>
      <c r="BS571" s="231">
        <v>0</v>
      </c>
      <c r="BT571" s="237" t="b">
        <f t="shared" si="284"/>
        <v>0</v>
      </c>
      <c r="BU571" s="231">
        <v>4</v>
      </c>
      <c r="BV571" s="237" t="str">
        <f t="shared" si="285"/>
        <v>El señalamiento es bastante completo, faltando solamente algunas señales de guía para los usuarios que no conocen la ruta.</v>
      </c>
      <c r="BW571" s="231">
        <v>4</v>
      </c>
      <c r="BX571" s="237" t="str">
        <f t="shared" si="286"/>
        <v>La mayoría de las alcantarillas y cunetas aparentemente funcionan bien, pero existen indicaciones en algunos sitios de que el agua se estanca.</v>
      </c>
      <c r="BY571" s="231">
        <v>3</v>
      </c>
      <c r="BZ571" s="237" t="str">
        <f t="shared" si="287"/>
        <v>Superficie con frecuentes baches o irregularidades .</v>
      </c>
      <c r="CA571" s="231">
        <v>5</v>
      </c>
      <c r="CB571" s="237" t="str">
        <f t="shared" si="288"/>
        <v>No existen evidencias de fallas en la estructura del pavimento, con la posible excepción de algunas en la superficie de ruedo.</v>
      </c>
      <c r="CC571" s="231">
        <f t="shared" si="289"/>
        <v>4.1228502000000002</v>
      </c>
      <c r="CD571" s="229" t="s">
        <v>2895</v>
      </c>
      <c r="CE571" s="229" t="s">
        <v>986</v>
      </c>
      <c r="CF571" s="270" t="s">
        <v>2896</v>
      </c>
    </row>
    <row r="572" spans="1:84" ht="69.95" customHeight="1" thickBot="1" x14ac:dyDescent="0.2">
      <c r="A572" s="217"/>
      <c r="B572" s="269">
        <v>21760</v>
      </c>
      <c r="C572" s="231">
        <v>3</v>
      </c>
      <c r="D572" s="231">
        <v>2</v>
      </c>
      <c r="E572" s="232">
        <v>10</v>
      </c>
      <c r="F572" s="231">
        <v>7</v>
      </c>
      <c r="G572" s="231">
        <v>702</v>
      </c>
      <c r="H572" s="230" t="s">
        <v>2476</v>
      </c>
      <c r="I572" s="230">
        <v>2</v>
      </c>
      <c r="J572" s="229" t="str">
        <f t="shared" si="250"/>
        <v>Distribuidores Regionales</v>
      </c>
      <c r="K572" s="260">
        <f t="shared" si="251"/>
        <v>2.8650000000000002</v>
      </c>
      <c r="L572" s="234">
        <f t="shared" si="295"/>
        <v>17.29</v>
      </c>
      <c r="M572" s="233"/>
      <c r="N572" s="233"/>
      <c r="O572" s="233"/>
      <c r="P572" s="260">
        <f t="shared" si="252"/>
        <v>0</v>
      </c>
      <c r="Q572" s="233">
        <v>1.4450000000000001</v>
      </c>
      <c r="R572" s="233">
        <v>1.42</v>
      </c>
      <c r="S572" s="233"/>
      <c r="T572" s="260">
        <f t="shared" si="253"/>
        <v>2.8650000000000002</v>
      </c>
      <c r="U572" s="233"/>
      <c r="V572" s="233"/>
      <c r="W572" s="233"/>
      <c r="X572" s="233">
        <f t="shared" si="274"/>
        <v>0</v>
      </c>
      <c r="Y572" s="233"/>
      <c r="Z572" s="233"/>
      <c r="AA572" s="233"/>
      <c r="AB572" s="233">
        <f t="shared" si="275"/>
        <v>0</v>
      </c>
      <c r="AC572" s="233">
        <f t="shared" si="276"/>
        <v>2.8650000000000002</v>
      </c>
      <c r="AD572" s="233"/>
      <c r="AE572" s="233"/>
      <c r="AF572" s="233"/>
      <c r="AG572" s="233">
        <f t="shared" si="292"/>
        <v>0</v>
      </c>
      <c r="AH572" s="233"/>
      <c r="AI572" s="233"/>
      <c r="AJ572" s="233"/>
      <c r="AK572" s="233">
        <f t="shared" si="293"/>
        <v>0</v>
      </c>
      <c r="AL572" s="233"/>
      <c r="AM572" s="233"/>
      <c r="AN572" s="233"/>
      <c r="AO572" s="233">
        <f t="shared" si="257"/>
        <v>0</v>
      </c>
      <c r="AP572" s="233"/>
      <c r="AQ572" s="233"/>
      <c r="AR572" s="233"/>
      <c r="AS572" s="339">
        <f t="shared" si="258"/>
        <v>0</v>
      </c>
      <c r="AT572" s="233"/>
      <c r="AU572" s="233"/>
      <c r="AV572" s="233"/>
      <c r="AW572" s="260">
        <f t="shared" si="279"/>
        <v>0</v>
      </c>
      <c r="AX572" s="235" t="s">
        <v>2903</v>
      </c>
      <c r="AY572" s="244" t="s">
        <v>579</v>
      </c>
      <c r="AZ572" s="236" t="s">
        <v>586</v>
      </c>
      <c r="BA572" s="229" t="s">
        <v>2904</v>
      </c>
      <c r="BB572" s="231">
        <v>2</v>
      </c>
      <c r="BC572" s="231">
        <v>1</v>
      </c>
      <c r="BD572" s="237" t="str">
        <f t="shared" si="280"/>
        <v>Llano (Pendientes naturales del terreno entre 0 y 5%)</v>
      </c>
      <c r="BE572" s="231">
        <v>1</v>
      </c>
      <c r="BF572" s="237" t="str">
        <f>VLOOKUP(BE572,'Códigos 2'!$A$1:$B$12,2,FALSE)</f>
        <v xml:space="preserve"> Carpeta Asfáltica (CA)</v>
      </c>
      <c r="BG572" s="238">
        <v>2</v>
      </c>
      <c r="BH572" s="239">
        <v>5.3</v>
      </c>
      <c r="BI572" s="231">
        <v>0</v>
      </c>
      <c r="BJ572" s="231" t="str">
        <f t="shared" si="281"/>
        <v>No existe</v>
      </c>
      <c r="BK572" s="240">
        <v>0</v>
      </c>
      <c r="BL572" s="231">
        <v>53</v>
      </c>
      <c r="BM572" s="231">
        <v>2577</v>
      </c>
      <c r="BN572" s="231">
        <v>4</v>
      </c>
      <c r="BO572" s="237" t="str">
        <f t="shared" si="282"/>
        <v>Alineamiento con algunas curvas que exigen una reducción significativa en la velocidad promedio de circulación.</v>
      </c>
      <c r="BP572" s="231">
        <v>4</v>
      </c>
      <c r="BQ572" s="237" t="str">
        <f t="shared" si="283"/>
        <v>Pendientes generalmente menores del 3% pero con algunas cuestas de corta longitud de hasta el 5%.</v>
      </c>
      <c r="BR572" s="231">
        <v>3</v>
      </c>
      <c r="BS572" s="231">
        <v>0</v>
      </c>
      <c r="BT572" s="237" t="b">
        <f t="shared" si="284"/>
        <v>0</v>
      </c>
      <c r="BU572" s="231">
        <v>4</v>
      </c>
      <c r="BV572" s="237" t="str">
        <f t="shared" si="285"/>
        <v>El señalamiento es bastante completo, faltando solamente algunas señales de guía para los usuarios que no conocen la ruta.</v>
      </c>
      <c r="BW572" s="231">
        <v>4</v>
      </c>
      <c r="BX572" s="237" t="str">
        <f t="shared" si="286"/>
        <v>La mayoría de las alcantarillas y cunetas aparentemente funcionan bien, pero existen indicaciones en algunos sitios de que el agua se estanca.</v>
      </c>
      <c r="BY572" s="231">
        <v>4</v>
      </c>
      <c r="BZ572" s="237" t="str">
        <f t="shared" si="287"/>
        <v>Superficie generalmente lisa, pero con unas pequeñas corrugaciones u otras irregularidades aisladas, o con baches pequeños superficiales.</v>
      </c>
      <c r="CA572" s="231">
        <v>5</v>
      </c>
      <c r="CB572" s="237" t="str">
        <f t="shared" si="288"/>
        <v>No existen evidencias de fallas en la estructura del pavimento, con la posible excepción de algunas en la superficie de ruedo.</v>
      </c>
      <c r="CC572" s="231">
        <f t="shared" si="289"/>
        <v>2.6948333250000003</v>
      </c>
      <c r="CD572" s="229"/>
      <c r="CE572" s="229"/>
      <c r="CF572" s="270" t="s">
        <v>2905</v>
      </c>
    </row>
    <row r="573" spans="1:84" ht="69.95" customHeight="1" thickBot="1" x14ac:dyDescent="0.2">
      <c r="A573" s="217"/>
      <c r="B573" s="269">
        <v>21770</v>
      </c>
      <c r="C573" s="231">
        <v>4</v>
      </c>
      <c r="D573" s="231">
        <v>2</v>
      </c>
      <c r="E573" s="232" t="s">
        <v>126</v>
      </c>
      <c r="F573" s="231">
        <v>6</v>
      </c>
      <c r="G573" s="231">
        <v>744</v>
      </c>
      <c r="H573" s="230" t="str">
        <f>IF(G573&lt;100,"Primaria",IF(AND(RVN_0524!G1059&gt;39,RVN_0524!G1059&lt;300),"Secundaria",IF(AND(RVN_0524!G1059&gt;299),"Terciaria")))</f>
        <v>Terciaria</v>
      </c>
      <c r="I573" s="230">
        <v>4</v>
      </c>
      <c r="J573" s="229" t="str">
        <f t="shared" si="250"/>
        <v>Red Básica de Accesso</v>
      </c>
      <c r="K573" s="260">
        <f t="shared" si="251"/>
        <v>2.67</v>
      </c>
      <c r="L573" s="234">
        <f t="shared" si="295"/>
        <v>19.96</v>
      </c>
      <c r="M573" s="233">
        <v>0.185</v>
      </c>
      <c r="N573" s="233"/>
      <c r="O573" s="233"/>
      <c r="P573" s="260">
        <f t="shared" si="252"/>
        <v>0.185</v>
      </c>
      <c r="Q573" s="233"/>
      <c r="R573" s="233"/>
      <c r="S573" s="233"/>
      <c r="T573" s="260">
        <f t="shared" si="253"/>
        <v>0</v>
      </c>
      <c r="U573" s="233"/>
      <c r="V573" s="233"/>
      <c r="W573" s="233"/>
      <c r="X573" s="233">
        <f t="shared" si="274"/>
        <v>0</v>
      </c>
      <c r="Y573" s="233"/>
      <c r="Z573" s="233"/>
      <c r="AA573" s="233"/>
      <c r="AB573" s="233">
        <f t="shared" si="275"/>
        <v>0</v>
      </c>
      <c r="AC573" s="233">
        <f t="shared" ref="AC573:AC604" si="296">T573+X573+AB573</f>
        <v>0</v>
      </c>
      <c r="AD573" s="233"/>
      <c r="AE573" s="233"/>
      <c r="AF573" s="233">
        <v>2.4849999999999999</v>
      </c>
      <c r="AG573" s="233">
        <f t="shared" si="292"/>
        <v>2.4849999999999999</v>
      </c>
      <c r="AH573" s="233"/>
      <c r="AI573" s="233"/>
      <c r="AJ573" s="233"/>
      <c r="AK573" s="233">
        <f t="shared" si="293"/>
        <v>0</v>
      </c>
      <c r="AL573" s="233"/>
      <c r="AM573" s="233"/>
      <c r="AN573" s="233"/>
      <c r="AO573" s="233">
        <f t="shared" si="257"/>
        <v>0</v>
      </c>
      <c r="AP573" s="233"/>
      <c r="AQ573" s="233"/>
      <c r="AR573" s="233"/>
      <c r="AS573" s="339">
        <f t="shared" si="258"/>
        <v>0</v>
      </c>
      <c r="AT573" s="233"/>
      <c r="AU573" s="233"/>
      <c r="AV573" s="233"/>
      <c r="AW573" s="260">
        <f t="shared" si="279"/>
        <v>0</v>
      </c>
      <c r="AX573" s="235" t="s">
        <v>3125</v>
      </c>
      <c r="AY573" s="236" t="s">
        <v>3119</v>
      </c>
      <c r="AZ573" s="236" t="s">
        <v>586</v>
      </c>
      <c r="BA573" s="229" t="s">
        <v>3126</v>
      </c>
      <c r="BB573" s="231">
        <v>0</v>
      </c>
      <c r="BC573" s="231">
        <v>1</v>
      </c>
      <c r="BD573" s="237" t="str">
        <f t="shared" si="280"/>
        <v>Llano (Pendientes naturales del terreno entre 0 y 5%)</v>
      </c>
      <c r="BE573" s="231">
        <v>8</v>
      </c>
      <c r="BF573" s="237" t="str">
        <f>VLOOKUP(BE573,'Códigos 2'!$A$1:$B$12,2,FALSE)</f>
        <v xml:space="preserve">Material producto del perfilado de pavimentos asfálticos </v>
      </c>
      <c r="BG573" s="238">
        <v>2</v>
      </c>
      <c r="BH573" s="239">
        <v>7.5</v>
      </c>
      <c r="BI573" s="231">
        <v>0</v>
      </c>
      <c r="BJ573" s="231" t="str">
        <f t="shared" si="281"/>
        <v>No existe</v>
      </c>
      <c r="BK573" s="240">
        <v>0</v>
      </c>
      <c r="BL573" s="231">
        <v>15</v>
      </c>
      <c r="BM573" s="231">
        <v>888</v>
      </c>
      <c r="BN573" s="231">
        <v>5</v>
      </c>
      <c r="BO573" s="237" t="str">
        <f t="shared" si="282"/>
        <v>Alineamiento recto o con curvas tan suaves que no exigen una reducción significativa en la velocidad promedio normal de recorrido.</v>
      </c>
      <c r="BP573" s="231">
        <v>4</v>
      </c>
      <c r="BQ573" s="237" t="str">
        <f t="shared" si="283"/>
        <v>Pendientes generalmente menores del 3% pero con algunas cuestas de corta longitud de hasta el 5%.</v>
      </c>
      <c r="BR573" s="231">
        <v>2</v>
      </c>
      <c r="BS573" s="231">
        <v>0</v>
      </c>
      <c r="BT573" s="237" t="b">
        <f t="shared" si="284"/>
        <v>0</v>
      </c>
      <c r="BU573" s="231">
        <v>3</v>
      </c>
      <c r="BV573" s="237" t="str">
        <f t="shared" si="285"/>
        <v>El señalamiento es regular en cuanto a cantidad y ubicación, siendo notable la falta de algunas señales de precaución y de guía.</v>
      </c>
      <c r="BW573" s="231">
        <v>3</v>
      </c>
      <c r="BX573" s="237" t="str">
        <f t="shared" si="286"/>
        <v>Parece que algunas alcantarillas o cunetas no tienen capacidad hidráulica suficiente, por la erosión o socavación aparente.</v>
      </c>
      <c r="BY573" s="231">
        <v>1</v>
      </c>
      <c r="BZ573" s="237" t="str">
        <f t="shared" si="287"/>
        <v>Superficie muy deteriorada o irregular (o material suelto), hasta tal grado, en casi todo el tramo.</v>
      </c>
      <c r="CA573" s="231">
        <v>4</v>
      </c>
      <c r="CB573" s="237" t="str">
        <f t="shared" si="288"/>
        <v>Existen huellas o corrugaciones que se derivan por debajo de la superficie de ruedo, pero que son aisladas y de poca extensión.</v>
      </c>
      <c r="CC573" s="231">
        <f t="shared" si="289"/>
        <v>0.86540040000000007</v>
      </c>
      <c r="CD573" s="229"/>
      <c r="CE573" s="229"/>
      <c r="CF573" s="270" t="s">
        <v>3127</v>
      </c>
    </row>
    <row r="574" spans="1:84" ht="69.95" customHeight="1" thickBot="1" x14ac:dyDescent="0.2">
      <c r="A574" s="217"/>
      <c r="B574" s="269">
        <v>21780</v>
      </c>
      <c r="C574" s="231">
        <v>3</v>
      </c>
      <c r="D574" s="231">
        <v>2</v>
      </c>
      <c r="E574" s="232">
        <v>6</v>
      </c>
      <c r="F574" s="231">
        <v>6</v>
      </c>
      <c r="G574" s="231">
        <v>704</v>
      </c>
      <c r="H574" s="230" t="str">
        <f>IF(G574&lt;100,"Primaria",IF(AND(G574&gt;39,G574&lt;300),"Secundaria",IF(AND(G574&gt;299),"Terciaria")))</f>
        <v>Terciaria</v>
      </c>
      <c r="I574" s="230">
        <v>4</v>
      </c>
      <c r="J574" s="229" t="str">
        <f t="shared" si="250"/>
        <v>Red Básica de Accesso</v>
      </c>
      <c r="K574" s="260">
        <f t="shared" si="251"/>
        <v>4.5199999999999996</v>
      </c>
      <c r="L574" s="234">
        <f t="shared" si="295"/>
        <v>24.48</v>
      </c>
      <c r="M574" s="233"/>
      <c r="N574" s="233"/>
      <c r="O574" s="233"/>
      <c r="P574" s="260">
        <f t="shared" si="252"/>
        <v>0</v>
      </c>
      <c r="Q574" s="233">
        <v>1.9550000000000001</v>
      </c>
      <c r="R574" s="233">
        <v>0.8</v>
      </c>
      <c r="S574" s="233"/>
      <c r="T574" s="260">
        <f t="shared" si="253"/>
        <v>2.7549999999999999</v>
      </c>
      <c r="U574" s="233">
        <v>1.7649999999999999</v>
      </c>
      <c r="V574" s="233"/>
      <c r="W574" s="233"/>
      <c r="X574" s="233">
        <f t="shared" si="274"/>
        <v>1.7649999999999999</v>
      </c>
      <c r="Y574" s="233"/>
      <c r="Z574" s="233"/>
      <c r="AA574" s="233"/>
      <c r="AB574" s="233">
        <f t="shared" si="275"/>
        <v>0</v>
      </c>
      <c r="AC574" s="233">
        <f t="shared" si="296"/>
        <v>4.5199999999999996</v>
      </c>
      <c r="AD574" s="233"/>
      <c r="AE574" s="233"/>
      <c r="AF574" s="233"/>
      <c r="AG574" s="233">
        <f t="shared" si="292"/>
        <v>0</v>
      </c>
      <c r="AH574" s="233"/>
      <c r="AI574" s="233"/>
      <c r="AJ574" s="233"/>
      <c r="AK574" s="233">
        <f t="shared" si="293"/>
        <v>0</v>
      </c>
      <c r="AL574" s="233"/>
      <c r="AM574" s="233"/>
      <c r="AN574" s="233"/>
      <c r="AO574" s="233">
        <f t="shared" si="257"/>
        <v>0</v>
      </c>
      <c r="AP574" s="233"/>
      <c r="AQ574" s="233"/>
      <c r="AR574" s="233"/>
      <c r="AS574" s="339">
        <f t="shared" si="258"/>
        <v>0</v>
      </c>
      <c r="AT574" s="233"/>
      <c r="AU574" s="233"/>
      <c r="AV574" s="233"/>
      <c r="AW574" s="260">
        <f t="shared" si="279"/>
        <v>0</v>
      </c>
      <c r="AX574" s="235" t="s">
        <v>2917</v>
      </c>
      <c r="AY574" s="236" t="s">
        <v>487</v>
      </c>
      <c r="AZ574" s="236" t="s">
        <v>2655</v>
      </c>
      <c r="BA574" s="229" t="s">
        <v>989</v>
      </c>
      <c r="BB574" s="231">
        <v>0</v>
      </c>
      <c r="BC574" s="231">
        <v>4</v>
      </c>
      <c r="BD574" s="237" t="str">
        <f t="shared" si="280"/>
        <v>Montañoso (Pendientes naturales del terreno mayores a 25%)</v>
      </c>
      <c r="BE574" s="231">
        <v>1</v>
      </c>
      <c r="BF574" s="237" t="str">
        <f>VLOOKUP(BE574,'Códigos 2'!$A$1:$B$12,2,FALSE)</f>
        <v xml:space="preserve"> Carpeta Asfáltica (CA)</v>
      </c>
      <c r="BG574" s="238">
        <v>2</v>
      </c>
      <c r="BH574" s="239">
        <v>5.8</v>
      </c>
      <c r="BI574" s="231">
        <v>0</v>
      </c>
      <c r="BJ574" s="231" t="str">
        <f t="shared" si="281"/>
        <v>No existe</v>
      </c>
      <c r="BK574" s="240">
        <v>0</v>
      </c>
      <c r="BL574" s="231">
        <v>35</v>
      </c>
      <c r="BM574" s="231"/>
      <c r="BN574" s="231">
        <v>2</v>
      </c>
      <c r="BO574" s="237" t="str">
        <f t="shared" si="282"/>
        <v>Curvas cerradas frecuentes y, por lo general, inconsistentes con el terreno y la clase de carretera.</v>
      </c>
      <c r="BP574" s="231">
        <v>1</v>
      </c>
      <c r="BQ574" s="237" t="str">
        <f t="shared" si="283"/>
        <v xml:space="preserve">Pendientes sostenidas en exceso del 7% en casi todo el tramo. </v>
      </c>
      <c r="BR574" s="231">
        <v>1</v>
      </c>
      <c r="BS574" s="231">
        <v>0</v>
      </c>
      <c r="BT574" s="237" t="b">
        <f t="shared" si="284"/>
        <v>0</v>
      </c>
      <c r="BU574" s="231">
        <v>3</v>
      </c>
      <c r="BV574" s="237" t="str">
        <f t="shared" si="285"/>
        <v>El señalamiento es regular en cuanto a cantidad y ubicación, siendo notable la falta de algunas señales de precaución y de guía.</v>
      </c>
      <c r="BW574" s="231">
        <v>4</v>
      </c>
      <c r="BX574" s="237" t="str">
        <f t="shared" si="286"/>
        <v>La mayoría de las alcantarillas y cunetas aparentemente funcionan bien, pero existen indicaciones en algunos sitios de que el agua se estanca.</v>
      </c>
      <c r="BY574" s="231">
        <v>4</v>
      </c>
      <c r="BZ574" s="237" t="str">
        <f t="shared" si="287"/>
        <v>Superficie generalmente lisa, pero con unas pequeñas corrugaciones u otras irregularidades aisladas, o con baches pequeños superficiales.</v>
      </c>
      <c r="CA574" s="231">
        <v>5</v>
      </c>
      <c r="CB574" s="237" t="str">
        <f t="shared" si="288"/>
        <v>No existen evidencias de fallas en la estructura del pavimento, con la posible excepción de algunas en la superficie de ruedo.</v>
      </c>
      <c r="CC574" s="231">
        <f t="shared" si="289"/>
        <v>0</v>
      </c>
      <c r="CD574" s="229"/>
      <c r="CE574" s="229"/>
      <c r="CF574" s="270"/>
    </row>
    <row r="575" spans="1:84" ht="69.95" customHeight="1" thickBot="1" x14ac:dyDescent="0.2">
      <c r="A575" s="217"/>
      <c r="B575" s="269">
        <v>21790</v>
      </c>
      <c r="C575" s="231"/>
      <c r="D575" s="231">
        <v>2</v>
      </c>
      <c r="E575" s="232">
        <v>10</v>
      </c>
      <c r="F575" s="231"/>
      <c r="G575" s="231">
        <v>700</v>
      </c>
      <c r="H575" s="230" t="str">
        <f>IF(G575&lt;100,"Primaria",IF(AND(G575&gt;39,G575&lt;300),"Secundaria",IF(AND(G575&gt;299),"Terciaria")))</f>
        <v>Terciaria</v>
      </c>
      <c r="I575" s="230">
        <v>3</v>
      </c>
      <c r="J575" s="229" t="str">
        <f t="shared" si="250"/>
        <v>Conectores de Integración Territorial</v>
      </c>
      <c r="K575" s="260">
        <f t="shared" si="251"/>
        <v>3.37</v>
      </c>
      <c r="L575" s="234">
        <f>K575</f>
        <v>3.37</v>
      </c>
      <c r="M575" s="233"/>
      <c r="N575" s="233"/>
      <c r="O575" s="233"/>
      <c r="P575" s="260">
        <f t="shared" si="252"/>
        <v>0</v>
      </c>
      <c r="Q575" s="233"/>
      <c r="R575" s="233"/>
      <c r="S575" s="233"/>
      <c r="T575" s="260">
        <f t="shared" si="253"/>
        <v>0</v>
      </c>
      <c r="U575" s="233"/>
      <c r="V575" s="233"/>
      <c r="W575" s="233"/>
      <c r="X575" s="233">
        <f t="shared" si="274"/>
        <v>0</v>
      </c>
      <c r="Y575" s="233"/>
      <c r="Z575" s="233"/>
      <c r="AA575" s="233"/>
      <c r="AB575" s="233">
        <f t="shared" si="275"/>
        <v>0</v>
      </c>
      <c r="AC575" s="233">
        <f t="shared" si="296"/>
        <v>0</v>
      </c>
      <c r="AD575" s="233"/>
      <c r="AE575" s="233"/>
      <c r="AF575" s="233">
        <v>3.37</v>
      </c>
      <c r="AG575" s="233">
        <f t="shared" si="292"/>
        <v>3.37</v>
      </c>
      <c r="AH575" s="233"/>
      <c r="AI575" s="233"/>
      <c r="AJ575" s="233"/>
      <c r="AK575" s="233">
        <f t="shared" si="293"/>
        <v>0</v>
      </c>
      <c r="AL575" s="233"/>
      <c r="AM575" s="233"/>
      <c r="AN575" s="233"/>
      <c r="AO575" s="233">
        <f t="shared" si="257"/>
        <v>0</v>
      </c>
      <c r="AP575" s="233"/>
      <c r="AQ575" s="233"/>
      <c r="AR575" s="233"/>
      <c r="AS575" s="339">
        <f t="shared" si="258"/>
        <v>0</v>
      </c>
      <c r="AT575" s="233"/>
      <c r="AU575" s="233"/>
      <c r="AV575" s="233"/>
      <c r="AW575" s="260">
        <f t="shared" si="279"/>
        <v>0</v>
      </c>
      <c r="AX575" s="235" t="s">
        <v>2880</v>
      </c>
      <c r="AY575" s="236" t="s">
        <v>2881</v>
      </c>
      <c r="AZ575" s="236" t="s">
        <v>2882</v>
      </c>
      <c r="BA575" s="229" t="s">
        <v>2883</v>
      </c>
      <c r="BB575" s="231">
        <v>0</v>
      </c>
      <c r="BC575" s="231">
        <v>1</v>
      </c>
      <c r="BD575" s="237" t="str">
        <f t="shared" si="280"/>
        <v>Llano (Pendientes naturales del terreno entre 0 y 5%)</v>
      </c>
      <c r="BE575" s="231">
        <v>0</v>
      </c>
      <c r="BF575" s="237" t="str">
        <f>VLOOKUP(BE575,'Códigos 2'!$A$1:$B$12,2,FALSE)</f>
        <v>Otros</v>
      </c>
      <c r="BG575" s="238">
        <v>2</v>
      </c>
      <c r="BH575" s="239">
        <v>6.5</v>
      </c>
      <c r="BI575" s="231">
        <v>0</v>
      </c>
      <c r="BJ575" s="231" t="str">
        <f t="shared" si="281"/>
        <v>No existe</v>
      </c>
      <c r="BK575" s="240">
        <v>0</v>
      </c>
      <c r="BL575" s="231">
        <v>0</v>
      </c>
      <c r="BM575" s="231">
        <v>0</v>
      </c>
      <c r="BN575" s="231">
        <v>0</v>
      </c>
      <c r="BO575" s="237" t="b">
        <f t="shared" si="282"/>
        <v>0</v>
      </c>
      <c r="BP575" s="231">
        <v>0</v>
      </c>
      <c r="BQ575" s="237" t="b">
        <f t="shared" si="283"/>
        <v>0</v>
      </c>
      <c r="BR575" s="231">
        <v>0</v>
      </c>
      <c r="BS575" s="231">
        <v>0</v>
      </c>
      <c r="BT575" s="237" t="b">
        <f t="shared" si="284"/>
        <v>0</v>
      </c>
      <c r="BU575" s="231">
        <v>0</v>
      </c>
      <c r="BV575" s="237" t="b">
        <f t="shared" si="285"/>
        <v>0</v>
      </c>
      <c r="BW575" s="231">
        <v>0</v>
      </c>
      <c r="BX575" s="237" t="b">
        <f t="shared" si="286"/>
        <v>0</v>
      </c>
      <c r="BY575" s="231">
        <v>3</v>
      </c>
      <c r="BZ575" s="237" t="str">
        <f t="shared" si="287"/>
        <v>Superficie con frecuentes baches o irregularidades .</v>
      </c>
      <c r="CA575" s="231">
        <v>0</v>
      </c>
      <c r="CB575" s="237" t="b">
        <f t="shared" si="288"/>
        <v>0</v>
      </c>
      <c r="CC575" s="231">
        <f t="shared" si="289"/>
        <v>0</v>
      </c>
      <c r="CD575" s="229"/>
      <c r="CE575" s="229"/>
      <c r="CF575" s="270"/>
    </row>
    <row r="576" spans="1:84" ht="69.95" customHeight="1" thickBot="1" x14ac:dyDescent="0.2">
      <c r="A576" s="217"/>
      <c r="B576" s="269">
        <v>21800</v>
      </c>
      <c r="C576" s="231">
        <v>3</v>
      </c>
      <c r="D576" s="231">
        <v>2</v>
      </c>
      <c r="E576" s="232">
        <v>1</v>
      </c>
      <c r="F576" s="231">
        <v>14</v>
      </c>
      <c r="G576" s="231">
        <v>126</v>
      </c>
      <c r="H576" s="230" t="str">
        <f>IF(G576&lt;100,"Primaria",IF(AND(G576&gt;39,G576&lt;300),"Secundaria",IF(AND(G576&gt;299),"Terciaria")))</f>
        <v>Secundaria</v>
      </c>
      <c r="I576" s="230">
        <v>3</v>
      </c>
      <c r="J576" s="229" t="str">
        <f t="shared" si="250"/>
        <v>Conectores de Integración Territorial</v>
      </c>
      <c r="K576" s="260">
        <f t="shared" si="251"/>
        <v>7.68</v>
      </c>
      <c r="L576" s="234">
        <f>L575+K576</f>
        <v>11.05</v>
      </c>
      <c r="M576" s="233"/>
      <c r="N576" s="233"/>
      <c r="O576" s="233"/>
      <c r="P576" s="260">
        <f t="shared" si="252"/>
        <v>0</v>
      </c>
      <c r="Q576" s="233">
        <v>2.1349999999999998</v>
      </c>
      <c r="R576" s="233">
        <v>1.605</v>
      </c>
      <c r="S576" s="233">
        <v>3.94</v>
      </c>
      <c r="T576" s="260">
        <f t="shared" si="253"/>
        <v>7.68</v>
      </c>
      <c r="U576" s="233"/>
      <c r="V576" s="233"/>
      <c r="W576" s="233"/>
      <c r="X576" s="233">
        <f t="shared" si="274"/>
        <v>0</v>
      </c>
      <c r="Y576" s="233"/>
      <c r="Z576" s="233"/>
      <c r="AA576" s="233"/>
      <c r="AB576" s="233">
        <f t="shared" si="275"/>
        <v>0</v>
      </c>
      <c r="AC576" s="233">
        <f t="shared" si="296"/>
        <v>7.68</v>
      </c>
      <c r="AD576" s="233"/>
      <c r="AE576" s="233"/>
      <c r="AF576" s="233"/>
      <c r="AG576" s="233">
        <f t="shared" si="292"/>
        <v>0</v>
      </c>
      <c r="AH576" s="233"/>
      <c r="AI576" s="233"/>
      <c r="AJ576" s="233"/>
      <c r="AK576" s="233">
        <f t="shared" si="293"/>
        <v>0</v>
      </c>
      <c r="AL576" s="233"/>
      <c r="AM576" s="233"/>
      <c r="AN576" s="233"/>
      <c r="AO576" s="233">
        <f t="shared" si="257"/>
        <v>0</v>
      </c>
      <c r="AP576" s="233"/>
      <c r="AQ576" s="233"/>
      <c r="AR576" s="233"/>
      <c r="AS576" s="339">
        <f t="shared" si="258"/>
        <v>0</v>
      </c>
      <c r="AT576" s="233"/>
      <c r="AU576" s="233"/>
      <c r="AV576" s="233"/>
      <c r="AW576" s="260">
        <f t="shared" si="279"/>
        <v>0</v>
      </c>
      <c r="AX576" s="235" t="s">
        <v>1107</v>
      </c>
      <c r="AY576" s="236" t="s">
        <v>1101</v>
      </c>
      <c r="AZ576" s="236" t="s">
        <v>1102</v>
      </c>
      <c r="BA576" s="236" t="s">
        <v>1108</v>
      </c>
      <c r="BB576" s="231">
        <v>0</v>
      </c>
      <c r="BC576" s="231">
        <v>3</v>
      </c>
      <c r="BD576" s="237" t="str">
        <f t="shared" si="280"/>
        <v>Muy Ondulado (Pendientes naturales del terreno entre 15 y 25%)</v>
      </c>
      <c r="BE576" s="231">
        <v>1</v>
      </c>
      <c r="BF576" s="237" t="str">
        <f>VLOOKUP(BE576,'Códigos 2'!$A$1:$B$12,2,FALSE)</f>
        <v xml:space="preserve"> Carpeta Asfáltica (CA)</v>
      </c>
      <c r="BG576" s="238">
        <v>2</v>
      </c>
      <c r="BH576" s="239">
        <v>5.6</v>
      </c>
      <c r="BI576" s="231">
        <v>0</v>
      </c>
      <c r="BJ576" s="231" t="str">
        <f t="shared" si="281"/>
        <v>No existe</v>
      </c>
      <c r="BK576" s="240">
        <v>0</v>
      </c>
      <c r="BL576" s="231">
        <v>50</v>
      </c>
      <c r="BM576" s="231">
        <v>2367</v>
      </c>
      <c r="BN576" s="231">
        <v>3</v>
      </c>
      <c r="BO576" s="237" t="str">
        <f t="shared" si="282"/>
        <v>Alineamiento algo sinuoso, pero con curvas cerradas que son aparentes y consistentes con las gradientes y las demás características del camino y del terreno que se atraviesa.</v>
      </c>
      <c r="BP576" s="231">
        <v>2</v>
      </c>
      <c r="BQ576" s="237" t="str">
        <f t="shared" si="283"/>
        <v>Pendientes sostenidas entre 5 y 8% sobre una buena parte del tramo, condición que afecta en forma marcada la velocidad de recorrido y, cuando hay bastante tránsito, provoca frecuentes colas de vehículos detrás de los vehículos pesados.</v>
      </c>
      <c r="BR576" s="231">
        <v>1</v>
      </c>
      <c r="BS576" s="231">
        <v>0</v>
      </c>
      <c r="BT576" s="237" t="b">
        <f t="shared" si="284"/>
        <v>0</v>
      </c>
      <c r="BU576" s="231">
        <v>3</v>
      </c>
      <c r="BV576" s="237" t="str">
        <f t="shared" si="285"/>
        <v>El señalamiento es regular en cuanto a cantidad y ubicación, siendo notable la falta de algunas señales de precaución y de guía.</v>
      </c>
      <c r="BW576" s="231">
        <v>3</v>
      </c>
      <c r="BX576" s="237" t="str">
        <f t="shared" si="286"/>
        <v>Parece que algunas alcantarillas o cunetas no tienen capacidad hidráulica suficiente, por la erosión o socavación aparente.</v>
      </c>
      <c r="BY576" s="231">
        <v>3</v>
      </c>
      <c r="BZ576" s="237" t="str">
        <f t="shared" si="287"/>
        <v>Superficie con frecuentes baches o irregularidades .</v>
      </c>
      <c r="CA576" s="231">
        <v>4</v>
      </c>
      <c r="CB576" s="237" t="str">
        <f t="shared" si="288"/>
        <v>Existen huellas o corrugaciones que se derivan por debajo de la superficie de ruedo, pero que son aisladas y de poca extensión.</v>
      </c>
      <c r="CC576" s="231">
        <f t="shared" si="289"/>
        <v>6.6351743999999995</v>
      </c>
      <c r="CD576" s="229"/>
      <c r="CE576" s="229"/>
      <c r="CF576" s="270"/>
    </row>
    <row r="577" spans="1:84" ht="69.95" customHeight="1" thickBot="1" x14ac:dyDescent="0.2">
      <c r="A577" s="217"/>
      <c r="B577" s="269">
        <v>21810</v>
      </c>
      <c r="C577" s="231">
        <v>4</v>
      </c>
      <c r="D577" s="231">
        <v>2</v>
      </c>
      <c r="E577" s="232" t="s">
        <v>310</v>
      </c>
      <c r="F577" s="231">
        <v>2</v>
      </c>
      <c r="G577" s="231">
        <v>139</v>
      </c>
      <c r="H577" s="230" t="str">
        <f>IF(G577&lt;100,"Primaria",IF(AND(G577&gt;39,G577&lt;300),"Secundaria",IF(AND(G577&gt;299),"Terciaria")))</f>
        <v>Secundaria</v>
      </c>
      <c r="I577" s="230">
        <v>4</v>
      </c>
      <c r="J577" s="229" t="str">
        <f t="shared" si="250"/>
        <v>Red Básica de Accesso</v>
      </c>
      <c r="K577" s="260">
        <f t="shared" si="251"/>
        <v>4.29</v>
      </c>
      <c r="L577" s="234">
        <f>L576+K577</f>
        <v>15.34</v>
      </c>
      <c r="M577" s="233"/>
      <c r="N577" s="233"/>
      <c r="O577" s="233"/>
      <c r="P577" s="260">
        <f t="shared" si="252"/>
        <v>0</v>
      </c>
      <c r="Q577" s="233"/>
      <c r="R577" s="233"/>
      <c r="S577" s="233"/>
      <c r="T577" s="260">
        <f t="shared" si="253"/>
        <v>0</v>
      </c>
      <c r="U577" s="233"/>
      <c r="V577" s="233"/>
      <c r="W577" s="233"/>
      <c r="X577" s="233">
        <f t="shared" si="274"/>
        <v>0</v>
      </c>
      <c r="Y577" s="233"/>
      <c r="Z577" s="233"/>
      <c r="AA577" s="233"/>
      <c r="AB577" s="233">
        <f t="shared" si="275"/>
        <v>0</v>
      </c>
      <c r="AC577" s="233">
        <f t="shared" si="296"/>
        <v>0</v>
      </c>
      <c r="AD577" s="233"/>
      <c r="AE577" s="233">
        <v>4.29</v>
      </c>
      <c r="AF577" s="233"/>
      <c r="AG577" s="233">
        <f t="shared" si="292"/>
        <v>4.29</v>
      </c>
      <c r="AH577" s="233"/>
      <c r="AI577" s="233"/>
      <c r="AJ577" s="233"/>
      <c r="AK577" s="233">
        <f t="shared" si="293"/>
        <v>0</v>
      </c>
      <c r="AL577" s="233"/>
      <c r="AM577" s="233"/>
      <c r="AN577" s="233"/>
      <c r="AO577" s="233">
        <f t="shared" si="257"/>
        <v>0</v>
      </c>
      <c r="AP577" s="233"/>
      <c r="AQ577" s="233"/>
      <c r="AR577" s="233"/>
      <c r="AS577" s="339">
        <f t="shared" si="258"/>
        <v>0</v>
      </c>
      <c r="AT577" s="233"/>
      <c r="AU577" s="233"/>
      <c r="AV577" s="233"/>
      <c r="AW577" s="260">
        <f t="shared" si="279"/>
        <v>0</v>
      </c>
      <c r="AX577" s="235" t="s">
        <v>1250</v>
      </c>
      <c r="AY577" s="236" t="s">
        <v>306</v>
      </c>
      <c r="AZ577" s="236" t="s">
        <v>1211</v>
      </c>
      <c r="BA577" s="229" t="s">
        <v>1251</v>
      </c>
      <c r="BB577" s="231">
        <v>0</v>
      </c>
      <c r="BC577" s="231">
        <v>2</v>
      </c>
      <c r="BD577" s="237" t="str">
        <f t="shared" si="280"/>
        <v>Algo Ondulado (Pendientes naturales del terreno entre 6 y 14%)</v>
      </c>
      <c r="BE577" s="231">
        <v>4</v>
      </c>
      <c r="BF577" s="237" t="str">
        <f>VLOOKUP(BE577,'Códigos 2'!$A$1:$B$12,2,FALSE)</f>
        <v>Lastre o grava</v>
      </c>
      <c r="BG577" s="238">
        <v>1</v>
      </c>
      <c r="BH577" s="239">
        <v>5.3</v>
      </c>
      <c r="BI577" s="231">
        <v>0</v>
      </c>
      <c r="BJ577" s="231" t="str">
        <f t="shared" si="281"/>
        <v>No existe</v>
      </c>
      <c r="BK577" s="240">
        <v>0</v>
      </c>
      <c r="BL577" s="231">
        <v>30</v>
      </c>
      <c r="BM577" s="231">
        <v>18</v>
      </c>
      <c r="BN577" s="231">
        <v>3</v>
      </c>
      <c r="BO577" s="237" t="str">
        <f t="shared" si="282"/>
        <v>Alineamiento algo sinuoso, pero con curvas cerradas que son aparentes y consistentes con las gradientes y las demás características del camino y del terreno que se atraviesa.</v>
      </c>
      <c r="BP577" s="231">
        <v>2</v>
      </c>
      <c r="BQ577" s="237" t="str">
        <f t="shared" si="283"/>
        <v>Pendientes sostenidas entre 5 y 8% sobre una buena parte del tramo, condición que afecta en forma marcada la velocidad de recorrido y, cuando hay bastante tránsito, provoca frecuentes colas de vehículos detrás de los vehículos pesados.</v>
      </c>
      <c r="BR577" s="231">
        <v>1</v>
      </c>
      <c r="BS577" s="231">
        <v>0</v>
      </c>
      <c r="BT577" s="237" t="b">
        <f t="shared" si="284"/>
        <v>0</v>
      </c>
      <c r="BU577" s="231">
        <v>1</v>
      </c>
      <c r="BV577" s="237" t="str">
        <f t="shared" si="285"/>
        <v>No existen señales o son tan inadecuadas, que no proveen información útil al conductor.</v>
      </c>
      <c r="BW577" s="231">
        <v>4</v>
      </c>
      <c r="BX577" s="237" t="str">
        <f t="shared" si="286"/>
        <v>La mayoría de las alcantarillas y cunetas aparentemente funcionan bien, pero existen indicaciones en algunos sitios de que el agua se estanca.</v>
      </c>
      <c r="BY577" s="231">
        <v>3</v>
      </c>
      <c r="BZ577" s="237" t="str">
        <f t="shared" si="287"/>
        <v>Superficie con frecuentes baches o irregularidades .</v>
      </c>
      <c r="CA577" s="231">
        <v>4</v>
      </c>
      <c r="CB577" s="237" t="str">
        <f t="shared" si="288"/>
        <v>Existen huellas o corrugaciones que se derivan por debajo de la superficie de ruedo, pero que son aisladas y de poca extensión.</v>
      </c>
      <c r="CC577" s="231">
        <f t="shared" si="289"/>
        <v>2.81853E-2</v>
      </c>
      <c r="CD577" s="229"/>
      <c r="CE577" s="229"/>
      <c r="CF577" s="270" t="s">
        <v>1252</v>
      </c>
    </row>
    <row r="578" spans="1:84" ht="69.95" customHeight="1" thickBot="1" x14ac:dyDescent="0.2">
      <c r="A578" s="217"/>
      <c r="B578" s="269">
        <v>21820</v>
      </c>
      <c r="C578" s="231">
        <v>3</v>
      </c>
      <c r="D578" s="231">
        <v>2</v>
      </c>
      <c r="E578" s="232">
        <v>3</v>
      </c>
      <c r="F578" s="231"/>
      <c r="G578" s="231">
        <v>756</v>
      </c>
      <c r="H578" s="230" t="str">
        <f>IF(G578&lt;100,"Primaria",IF(AND(RVN_0524!G1089&gt;39,RVN_0524!G1089&lt;300),"Secundaria",IF(AND(RVN_0524!G1089&gt;299),"Terciaria")))</f>
        <v>Terciaria</v>
      </c>
      <c r="I578" s="230">
        <v>4</v>
      </c>
      <c r="J578" s="229" t="str">
        <f t="shared" ref="J578:J641" si="297">IF(I578=1,"Red de Alta Capacidad",IF(AND(I578=2),"Distribuidores Regionales",IF(AND(I578=3),"Conectores de Integración Territorial",IF(AND(I578=4),"Red Básica de Accesso"))))</f>
        <v>Red Básica de Accesso</v>
      </c>
      <c r="K578" s="260">
        <f t="shared" ref="K578:K641" si="298">P578+$T578+$X578+$AB578+$AG578+$AK578+$AW578+AO578+AS578</f>
        <v>0.4</v>
      </c>
      <c r="L578" s="234">
        <f>K578</f>
        <v>0.4</v>
      </c>
      <c r="M578" s="233"/>
      <c r="N578" s="233"/>
      <c r="O578" s="233"/>
      <c r="P578" s="260">
        <f t="shared" ref="P578:P641" si="299">SUM(M578:O578)</f>
        <v>0</v>
      </c>
      <c r="Q578" s="233"/>
      <c r="R578" s="233"/>
      <c r="S578" s="233"/>
      <c r="T578" s="260">
        <f t="shared" ref="T578:T641" si="300">SUM(Q578:S578)</f>
        <v>0</v>
      </c>
      <c r="U578" s="233"/>
      <c r="V578" s="233"/>
      <c r="W578" s="233"/>
      <c r="X578" s="233">
        <f t="shared" si="274"/>
        <v>0</v>
      </c>
      <c r="Y578" s="233"/>
      <c r="Z578" s="233"/>
      <c r="AA578" s="233"/>
      <c r="AB578" s="233">
        <f t="shared" si="275"/>
        <v>0</v>
      </c>
      <c r="AC578" s="233">
        <f t="shared" si="296"/>
        <v>0</v>
      </c>
      <c r="AD578" s="233">
        <v>0.4</v>
      </c>
      <c r="AE578" s="233"/>
      <c r="AF578" s="233"/>
      <c r="AG578" s="233">
        <f t="shared" si="292"/>
        <v>0.4</v>
      </c>
      <c r="AH578" s="233"/>
      <c r="AI578" s="233"/>
      <c r="AJ578" s="233"/>
      <c r="AK578" s="233">
        <f t="shared" si="293"/>
        <v>0</v>
      </c>
      <c r="AL578" s="233"/>
      <c r="AM578" s="233"/>
      <c r="AN578" s="233"/>
      <c r="AO578" s="233">
        <f t="shared" ref="AO578:AO641" si="301">SUM(AL578:AN578)</f>
        <v>0</v>
      </c>
      <c r="AP578" s="233"/>
      <c r="AQ578" s="233"/>
      <c r="AR578" s="233"/>
      <c r="AS578" s="339">
        <f t="shared" ref="AS578:AS641" si="302">SUM(AP578:AR578)</f>
        <v>0</v>
      </c>
      <c r="AT578" s="233"/>
      <c r="AU578" s="233"/>
      <c r="AV578" s="233"/>
      <c r="AW578" s="260">
        <f t="shared" si="279"/>
        <v>0</v>
      </c>
      <c r="AX578" s="235" t="s">
        <v>3207</v>
      </c>
      <c r="AY578" s="244" t="s">
        <v>1729</v>
      </c>
      <c r="AZ578" s="244" t="s">
        <v>294</v>
      </c>
      <c r="BA578" s="229" t="s">
        <v>3208</v>
      </c>
      <c r="BB578" s="231">
        <v>0</v>
      </c>
      <c r="BC578" s="231">
        <v>3</v>
      </c>
      <c r="BD578" s="237" t="str">
        <f t="shared" si="280"/>
        <v>Muy Ondulado (Pendientes naturales del terreno entre 15 y 25%)</v>
      </c>
      <c r="BE578" s="231">
        <v>4</v>
      </c>
      <c r="BF578" s="237" t="str">
        <f>VLOOKUP(BE578,'Códigos 2'!$A$1:$B$12,2,FALSE)</f>
        <v>Lastre o grava</v>
      </c>
      <c r="BG578" s="238">
        <v>2</v>
      </c>
      <c r="BH578" s="239">
        <v>5</v>
      </c>
      <c r="BI578" s="231">
        <v>0</v>
      </c>
      <c r="BJ578" s="231" t="str">
        <f t="shared" si="281"/>
        <v>No existe</v>
      </c>
      <c r="BK578" s="240">
        <v>0</v>
      </c>
      <c r="BL578" s="231">
        <v>30</v>
      </c>
      <c r="BM578" s="231">
        <v>160</v>
      </c>
      <c r="BN578" s="231">
        <v>2</v>
      </c>
      <c r="BO578" s="237" t="str">
        <f t="shared" si="282"/>
        <v>Curvas cerradas frecuentes y, por lo general, inconsistentes con el terreno y la clase de carretera.</v>
      </c>
      <c r="BP578" s="231">
        <v>1</v>
      </c>
      <c r="BQ578" s="237" t="str">
        <f t="shared" si="283"/>
        <v xml:space="preserve">Pendientes sostenidas en exceso del 7% en casi todo el tramo. </v>
      </c>
      <c r="BR578" s="231">
        <v>1</v>
      </c>
      <c r="BS578" s="231">
        <v>0</v>
      </c>
      <c r="BT578" s="237" t="b">
        <f t="shared" si="284"/>
        <v>0</v>
      </c>
      <c r="BU578" s="231">
        <v>1</v>
      </c>
      <c r="BV578" s="237" t="str">
        <f t="shared" si="285"/>
        <v>No existen señales o son tan inadecuadas, que no proveen información útil al conductor.</v>
      </c>
      <c r="BW578" s="231">
        <v>4</v>
      </c>
      <c r="BX578" s="237" t="str">
        <f t="shared" si="286"/>
        <v>La mayoría de las alcantarillas y cunetas aparentemente funcionan bien, pero existen indicaciones en algunos sitios de que el agua se estanca.</v>
      </c>
      <c r="BY578" s="231">
        <v>4</v>
      </c>
      <c r="BZ578" s="237" t="str">
        <f t="shared" si="287"/>
        <v>Superficie generalmente lisa, pero con unas pequeñas corrugaciones u otras irregularidades aisladas, o con baches pequeños superficiales.</v>
      </c>
      <c r="CA578" s="231">
        <v>5</v>
      </c>
      <c r="CB578" s="237" t="str">
        <f t="shared" si="288"/>
        <v>No existen evidencias de fallas en la estructura del pavimento, con la posible excepción de algunas en la superficie de ruedo.</v>
      </c>
      <c r="CC578" s="231">
        <f t="shared" si="289"/>
        <v>2.3359999999999999E-2</v>
      </c>
      <c r="CD578" s="229"/>
      <c r="CE578" s="229"/>
      <c r="CF578" s="270"/>
    </row>
    <row r="579" spans="1:84" ht="69.95" customHeight="1" thickBot="1" x14ac:dyDescent="0.2">
      <c r="A579" s="217"/>
      <c r="B579" s="269">
        <v>21860</v>
      </c>
      <c r="C579" s="231">
        <v>4</v>
      </c>
      <c r="D579" s="231">
        <v>2</v>
      </c>
      <c r="E579" s="232" t="s">
        <v>310</v>
      </c>
      <c r="F579" s="231">
        <v>1</v>
      </c>
      <c r="G579" s="231">
        <v>35</v>
      </c>
      <c r="H579" s="230" t="str">
        <f>IF(G579&lt;100,"Primaria",IF(AND(G579&gt;39,G579&lt;300),"Secundaria",IF(AND(G579&gt;299),"Terciaria")))</f>
        <v>Primaria</v>
      </c>
      <c r="I579" s="230">
        <v>1</v>
      </c>
      <c r="J579" s="229" t="str">
        <f t="shared" si="297"/>
        <v>Red de Alta Capacidad</v>
      </c>
      <c r="K579" s="260">
        <f t="shared" si="298"/>
        <v>6.2949999999999999</v>
      </c>
      <c r="L579" s="234">
        <f>L578+K579</f>
        <v>6.6950000000000003</v>
      </c>
      <c r="M579" s="233"/>
      <c r="N579" s="233"/>
      <c r="O579" s="233"/>
      <c r="P579" s="260">
        <f t="shared" si="299"/>
        <v>0</v>
      </c>
      <c r="Q579" s="233">
        <v>0.215</v>
      </c>
      <c r="R579" s="233"/>
      <c r="S579" s="233"/>
      <c r="T579" s="260">
        <f t="shared" si="300"/>
        <v>0.215</v>
      </c>
      <c r="U579" s="233"/>
      <c r="V579" s="233">
        <v>5.4950000000000001</v>
      </c>
      <c r="W579" s="233">
        <v>0.58499999999999996</v>
      </c>
      <c r="X579" s="233">
        <f t="shared" si="274"/>
        <v>6.08</v>
      </c>
      <c r="Y579" s="233"/>
      <c r="Z579" s="233"/>
      <c r="AA579" s="233"/>
      <c r="AB579" s="233">
        <f t="shared" si="275"/>
        <v>0</v>
      </c>
      <c r="AC579" s="233">
        <f t="shared" si="296"/>
        <v>6.2949999999999999</v>
      </c>
      <c r="AD579" s="233"/>
      <c r="AE579" s="233"/>
      <c r="AF579" s="233"/>
      <c r="AG579" s="233">
        <f t="shared" si="292"/>
        <v>0</v>
      </c>
      <c r="AH579" s="233"/>
      <c r="AI579" s="233"/>
      <c r="AJ579" s="233"/>
      <c r="AK579" s="233">
        <f t="shared" si="293"/>
        <v>0</v>
      </c>
      <c r="AL579" s="233"/>
      <c r="AM579" s="233"/>
      <c r="AN579" s="233"/>
      <c r="AO579" s="233">
        <f t="shared" si="301"/>
        <v>0</v>
      </c>
      <c r="AP579" s="233"/>
      <c r="AQ579" s="233"/>
      <c r="AR579" s="233"/>
      <c r="AS579" s="339">
        <f t="shared" si="302"/>
        <v>0</v>
      </c>
      <c r="AT579" s="233"/>
      <c r="AU579" s="233"/>
      <c r="AV579" s="233"/>
      <c r="AW579" s="260">
        <f t="shared" si="279"/>
        <v>0</v>
      </c>
      <c r="AX579" s="235" t="s">
        <v>677</v>
      </c>
      <c r="AY579" s="236" t="s">
        <v>669</v>
      </c>
      <c r="AZ579" s="236" t="s">
        <v>480</v>
      </c>
      <c r="BA579" s="229" t="s">
        <v>72</v>
      </c>
      <c r="BB579" s="231">
        <v>0</v>
      </c>
      <c r="BC579" s="231">
        <v>1</v>
      </c>
      <c r="BD579" s="237" t="str">
        <f t="shared" si="280"/>
        <v>Llano (Pendientes naturales del terreno entre 0 y 5%)</v>
      </c>
      <c r="BE579" s="231">
        <v>2</v>
      </c>
      <c r="BF579" s="237" t="str">
        <f>VLOOKUP(BE579,'Códigos 2'!$A$1:$B$12,2,FALSE)</f>
        <v xml:space="preserve">Tratamiento superficial múltiple (TSM) </v>
      </c>
      <c r="BG579" s="238">
        <v>2</v>
      </c>
      <c r="BH579" s="239">
        <v>7.4</v>
      </c>
      <c r="BI579" s="231">
        <v>1</v>
      </c>
      <c r="BJ579" s="231" t="str">
        <f t="shared" si="281"/>
        <v>Pavimentado</v>
      </c>
      <c r="BK579" s="240">
        <v>1.3</v>
      </c>
      <c r="BL579" s="231">
        <v>75</v>
      </c>
      <c r="BM579" s="231">
        <v>662</v>
      </c>
      <c r="BN579" s="231">
        <v>5</v>
      </c>
      <c r="BO579" s="237" t="str">
        <f t="shared" si="282"/>
        <v>Alineamiento recto o con curvas tan suaves que no exigen una reducción significativa en la velocidad promedio normal de recorrido.</v>
      </c>
      <c r="BP579" s="231">
        <v>4</v>
      </c>
      <c r="BQ579" s="237" t="str">
        <f t="shared" si="283"/>
        <v>Pendientes generalmente menores del 3% pero con algunas cuestas de corta longitud de hasta el 5%.</v>
      </c>
      <c r="BR579" s="231">
        <v>2</v>
      </c>
      <c r="BS579" s="231">
        <v>5</v>
      </c>
      <c r="BT579" s="237" t="str">
        <f t="shared" si="284"/>
        <v>Superficie de los espaldones firme y regular, y donde se puede utilizar el ancho como fue construido originalmente.</v>
      </c>
      <c r="BU579" s="231">
        <v>5</v>
      </c>
      <c r="BV579" s="237" t="str">
        <f t="shared" si="285"/>
        <v xml:space="preserve">Las señales son completamente adecuadas en número y ubicación, </v>
      </c>
      <c r="BW579" s="231">
        <v>5</v>
      </c>
      <c r="BX579" s="237" t="str">
        <f t="shared" si="286"/>
        <v>Todas las alcantarillas y cunetas están bastante limpias y funcionan debidamente.</v>
      </c>
      <c r="BY579" s="231">
        <v>3</v>
      </c>
      <c r="BZ579" s="237" t="str">
        <f t="shared" si="287"/>
        <v>Superficie con frecuentes baches o irregularidades .</v>
      </c>
      <c r="CA579" s="231">
        <v>5</v>
      </c>
      <c r="CB579" s="237" t="str">
        <f t="shared" si="288"/>
        <v>No existen evidencias de fallas en la estructura del pavimento, con la posible excepción de algunas en la superficie de ruedo.</v>
      </c>
      <c r="CC579" s="231">
        <f t="shared" si="289"/>
        <v>1.52106085</v>
      </c>
      <c r="CD579" s="229"/>
      <c r="CE579" s="229"/>
      <c r="CF579" s="270" t="s">
        <v>678</v>
      </c>
    </row>
    <row r="580" spans="1:84" ht="69.95" customHeight="1" thickBot="1" x14ac:dyDescent="0.2">
      <c r="A580" s="217"/>
      <c r="B580" s="269">
        <v>21870</v>
      </c>
      <c r="C580" s="231">
        <v>7</v>
      </c>
      <c r="D580" s="231">
        <v>2</v>
      </c>
      <c r="E580" s="243" t="s">
        <v>277</v>
      </c>
      <c r="F580" s="236"/>
      <c r="G580" s="231">
        <v>134</v>
      </c>
      <c r="H580" s="230" t="str">
        <f>IF(G580&lt;100,"Primaria",IF(AND(G580&gt;39,G580&lt;300),"Secundaria",IF(AND(G580&gt;299),"Terciaria")))</f>
        <v>Secundaria</v>
      </c>
      <c r="I580" s="230">
        <v>2</v>
      </c>
      <c r="J580" s="229" t="str">
        <f t="shared" si="297"/>
        <v>Distribuidores Regionales</v>
      </c>
      <c r="K580" s="260">
        <f t="shared" si="298"/>
        <v>3.8200000000000003</v>
      </c>
      <c r="L580" s="234">
        <f>K580</f>
        <v>3.8200000000000003</v>
      </c>
      <c r="M580" s="233"/>
      <c r="N580" s="233"/>
      <c r="O580" s="233"/>
      <c r="P580" s="260">
        <f t="shared" si="299"/>
        <v>0</v>
      </c>
      <c r="Q580" s="233">
        <v>3.45</v>
      </c>
      <c r="R580" s="233"/>
      <c r="S580" s="233"/>
      <c r="T580" s="260">
        <f t="shared" si="300"/>
        <v>3.45</v>
      </c>
      <c r="U580" s="233"/>
      <c r="V580" s="233">
        <v>0.105</v>
      </c>
      <c r="W580" s="233">
        <v>0.26500000000000001</v>
      </c>
      <c r="X580" s="233">
        <f>SUM(U580:W580)</f>
        <v>0.37</v>
      </c>
      <c r="Y580" s="233"/>
      <c r="Z580" s="233"/>
      <c r="AA580" s="233"/>
      <c r="AB580" s="233">
        <f>SUM(Y580:AA580)</f>
        <v>0</v>
      </c>
      <c r="AC580" s="233">
        <f t="shared" si="296"/>
        <v>3.8200000000000003</v>
      </c>
      <c r="AD580" s="233"/>
      <c r="AE580" s="233"/>
      <c r="AF580" s="233"/>
      <c r="AG580" s="233">
        <f t="shared" si="292"/>
        <v>0</v>
      </c>
      <c r="AH580" s="233"/>
      <c r="AI580" s="233"/>
      <c r="AJ580" s="233"/>
      <c r="AK580" s="233">
        <f t="shared" si="293"/>
        <v>0</v>
      </c>
      <c r="AL580" s="233"/>
      <c r="AM580" s="233"/>
      <c r="AN580" s="233"/>
      <c r="AO580" s="233">
        <f t="shared" si="301"/>
        <v>0</v>
      </c>
      <c r="AP580" s="233"/>
      <c r="AQ580" s="233"/>
      <c r="AR580" s="233"/>
      <c r="AS580" s="339">
        <f t="shared" si="302"/>
        <v>0</v>
      </c>
      <c r="AT580" s="233"/>
      <c r="AU580" s="233"/>
      <c r="AV580" s="233"/>
      <c r="AW580" s="260">
        <f t="shared" si="279"/>
        <v>0</v>
      </c>
      <c r="AX580" s="235" t="s">
        <v>1167</v>
      </c>
      <c r="AY580" s="236" t="s">
        <v>264</v>
      </c>
      <c r="AZ580" s="236" t="s">
        <v>458</v>
      </c>
      <c r="BA580" s="236" t="s">
        <v>1168</v>
      </c>
      <c r="BB580" s="231">
        <v>0</v>
      </c>
      <c r="BC580" s="231">
        <v>3</v>
      </c>
      <c r="BD580" s="237" t="str">
        <f t="shared" si="280"/>
        <v>Muy Ondulado (Pendientes naturales del terreno entre 15 y 25%)</v>
      </c>
      <c r="BE580" s="231">
        <v>1</v>
      </c>
      <c r="BF580" s="237" t="str">
        <f>VLOOKUP(BE580,'Códigos 2'!$A$1:$B$12,2,FALSE)</f>
        <v xml:space="preserve"> Carpeta Asfáltica (CA)</v>
      </c>
      <c r="BG580" s="238">
        <v>2</v>
      </c>
      <c r="BH580" s="239">
        <v>7.5</v>
      </c>
      <c r="BI580" s="231">
        <v>1</v>
      </c>
      <c r="BJ580" s="231" t="str">
        <f t="shared" si="281"/>
        <v>Pavimentado</v>
      </c>
      <c r="BK580" s="240">
        <v>1.8</v>
      </c>
      <c r="BL580" s="231">
        <v>60</v>
      </c>
      <c r="BM580" s="231"/>
      <c r="BN580" s="231">
        <v>3</v>
      </c>
      <c r="BO580" s="237" t="str">
        <f t="shared" si="282"/>
        <v>Alineamiento algo sinuoso, pero con curvas cerradas que son aparentes y consistentes con las gradientes y las demás características del camino y del terreno que se atraviesa.</v>
      </c>
      <c r="BP580" s="231">
        <v>2</v>
      </c>
      <c r="BQ580" s="237" t="str">
        <f t="shared" si="283"/>
        <v>Pendientes sostenidas entre 5 y 8% sobre una buena parte del tramo, condición que afecta en forma marcada la velocidad de recorrido y, cuando hay bastante tránsito, provoca frecuentes colas de vehículos detrás de los vehículos pesados.</v>
      </c>
      <c r="BR580" s="231">
        <v>2</v>
      </c>
      <c r="BS580" s="231">
        <v>5</v>
      </c>
      <c r="BT580" s="237" t="str">
        <f t="shared" si="284"/>
        <v>Superficie de los espaldones firme y regular, y donde se puede utilizar el ancho como fue construido originalmente.</v>
      </c>
      <c r="BU580" s="231">
        <v>5</v>
      </c>
      <c r="BV580" s="237" t="str">
        <f t="shared" si="285"/>
        <v xml:space="preserve">Las señales son completamente adecuadas en número y ubicación, </v>
      </c>
      <c r="BW580" s="231">
        <v>5</v>
      </c>
      <c r="BX580" s="237" t="str">
        <f t="shared" si="286"/>
        <v>Todas las alcantarillas y cunetas están bastante limpias y funcionan debidamente.</v>
      </c>
      <c r="BY580" s="231">
        <v>5</v>
      </c>
      <c r="BZ580" s="237" t="str">
        <f t="shared" si="287"/>
        <v>Superficie lisa, sin baches ni irregularidades notables.</v>
      </c>
      <c r="CA580" s="231">
        <v>5</v>
      </c>
      <c r="CB580" s="237" t="str">
        <f t="shared" si="288"/>
        <v>No existen evidencias de fallas en la estructura del pavimento, con la posible excepción de algunas en la superficie de ruedo.</v>
      </c>
      <c r="CC580" s="231">
        <f t="shared" si="289"/>
        <v>0</v>
      </c>
      <c r="CD580" s="229"/>
      <c r="CE580" s="229"/>
      <c r="CF580" s="270"/>
    </row>
    <row r="581" spans="1:84" ht="69.95" customHeight="1" thickBot="1" x14ac:dyDescent="0.2">
      <c r="A581" s="217"/>
      <c r="B581" s="269">
        <v>21880</v>
      </c>
      <c r="C581" s="231">
        <v>4</v>
      </c>
      <c r="D581" s="231">
        <v>2</v>
      </c>
      <c r="E581" s="232">
        <v>14</v>
      </c>
      <c r="F581" s="231">
        <v>4</v>
      </c>
      <c r="G581" s="231">
        <v>761</v>
      </c>
      <c r="H581" s="230" t="b">
        <f>IF(G581&lt;100,"Primaria",IF(AND(RVN_0524!G1097&gt;39,RVN_0524!G1097&lt;300),"Secundaria",IF(AND(RVN_0524!G1097&gt;299),"Terciaria")))</f>
        <v>0</v>
      </c>
      <c r="I581" s="230">
        <v>4</v>
      </c>
      <c r="J581" s="229" t="str">
        <f t="shared" si="297"/>
        <v>Red Básica de Accesso</v>
      </c>
      <c r="K581" s="260">
        <f t="shared" si="298"/>
        <v>4.835</v>
      </c>
      <c r="L581" s="234">
        <f>K581</f>
        <v>4.835</v>
      </c>
      <c r="M581" s="233"/>
      <c r="N581" s="233"/>
      <c r="O581" s="233"/>
      <c r="P581" s="260">
        <f t="shared" si="299"/>
        <v>0</v>
      </c>
      <c r="Q581" s="233"/>
      <c r="R581" s="233"/>
      <c r="S581" s="233"/>
      <c r="T581" s="260">
        <f t="shared" si="300"/>
        <v>0</v>
      </c>
      <c r="U581" s="233"/>
      <c r="V581" s="233"/>
      <c r="W581" s="233"/>
      <c r="X581" s="233">
        <f t="shared" ref="X581:X644" si="303">U581+V581+W581</f>
        <v>0</v>
      </c>
      <c r="Y581" s="233"/>
      <c r="Z581" s="233"/>
      <c r="AA581" s="233"/>
      <c r="AB581" s="233">
        <f t="shared" ref="AB581:AB644" si="304">Y581+Z581+AA581</f>
        <v>0</v>
      </c>
      <c r="AC581" s="233">
        <f t="shared" si="296"/>
        <v>0</v>
      </c>
      <c r="AD581" s="233"/>
      <c r="AE581" s="233">
        <v>4.835</v>
      </c>
      <c r="AF581" s="233"/>
      <c r="AG581" s="233">
        <f>AD581+AE581+AF581</f>
        <v>4.835</v>
      </c>
      <c r="AH581" s="233"/>
      <c r="AI581" s="233"/>
      <c r="AJ581" s="233"/>
      <c r="AK581" s="233">
        <f>AH581+AI581+AJ581</f>
        <v>0</v>
      </c>
      <c r="AL581" s="233"/>
      <c r="AM581" s="233"/>
      <c r="AN581" s="233"/>
      <c r="AO581" s="233">
        <f t="shared" si="301"/>
        <v>0</v>
      </c>
      <c r="AP581" s="233"/>
      <c r="AQ581" s="233"/>
      <c r="AR581" s="233"/>
      <c r="AS581" s="339">
        <f t="shared" si="302"/>
        <v>0</v>
      </c>
      <c r="AT581" s="233"/>
      <c r="AU581" s="233"/>
      <c r="AV581" s="233"/>
      <c r="AW581" s="260">
        <f t="shared" si="279"/>
        <v>0</v>
      </c>
      <c r="AX581" s="235" t="s">
        <v>3237</v>
      </c>
      <c r="AY581" s="236" t="s">
        <v>1546</v>
      </c>
      <c r="AZ581" s="236" t="s">
        <v>89</v>
      </c>
      <c r="BA581" s="236" t="s">
        <v>3238</v>
      </c>
      <c r="BB581" s="231">
        <v>0</v>
      </c>
      <c r="BC581" s="231">
        <v>3</v>
      </c>
      <c r="BD581" s="237" t="str">
        <f t="shared" si="280"/>
        <v>Muy Ondulado (Pendientes naturales del terreno entre 15 y 25%)</v>
      </c>
      <c r="BE581" s="231">
        <v>4</v>
      </c>
      <c r="BF581" s="237" t="str">
        <f>VLOOKUP(BE581,'Códigos 2'!$A$1:$B$12,2,FALSE)</f>
        <v>Lastre o grava</v>
      </c>
      <c r="BG581" s="238">
        <v>2</v>
      </c>
      <c r="BH581" s="239">
        <v>5.8</v>
      </c>
      <c r="BI581" s="231">
        <v>0</v>
      </c>
      <c r="BJ581" s="231" t="str">
        <f t="shared" si="281"/>
        <v>No existe</v>
      </c>
      <c r="BK581" s="240">
        <v>0</v>
      </c>
      <c r="BL581" s="231">
        <v>30</v>
      </c>
      <c r="BM581" s="231">
        <v>113</v>
      </c>
      <c r="BN581" s="231">
        <v>3</v>
      </c>
      <c r="BO581" s="237" t="str">
        <f t="shared" si="282"/>
        <v>Alineamiento algo sinuoso, pero con curvas cerradas que son aparentes y consistentes con las gradientes y las demás características del camino y del terreno que se atraviesa.</v>
      </c>
      <c r="BP581" s="231">
        <v>2</v>
      </c>
      <c r="BQ581" s="237" t="str">
        <f t="shared" si="283"/>
        <v>Pendientes sostenidas entre 5 y 8% sobre una buena parte del tramo, condición que afecta en forma marcada la velocidad de recorrido y, cuando hay bastante tránsito, provoca frecuentes colas de vehículos detrás de los vehículos pesados.</v>
      </c>
      <c r="BR581" s="231">
        <v>1</v>
      </c>
      <c r="BS581" s="231">
        <v>0</v>
      </c>
      <c r="BT581" s="237" t="b">
        <f t="shared" si="284"/>
        <v>0</v>
      </c>
      <c r="BU581" s="231">
        <v>1</v>
      </c>
      <c r="BV581" s="237" t="str">
        <f t="shared" si="285"/>
        <v>No existen señales o son tan inadecuadas, que no proveen información útil al conductor.</v>
      </c>
      <c r="BW581" s="231">
        <v>4</v>
      </c>
      <c r="BX581" s="237" t="str">
        <f t="shared" si="286"/>
        <v>La mayoría de las alcantarillas y cunetas aparentemente funcionan bien, pero existen indicaciones en algunos sitios de que el agua se estanca.</v>
      </c>
      <c r="BY581" s="231">
        <v>3</v>
      </c>
      <c r="BZ581" s="237" t="str">
        <f t="shared" si="287"/>
        <v>Superficie con frecuentes baches o irregularidades .</v>
      </c>
      <c r="CA581" s="231">
        <v>4</v>
      </c>
      <c r="CB581" s="237" t="str">
        <f t="shared" si="288"/>
        <v>Existen huellas o corrugaciones que se derivan por debajo de la superficie de ruedo, pero que son aisladas y de poca extensión.</v>
      </c>
      <c r="CC581" s="231">
        <f t="shared" si="289"/>
        <v>0.19941957500000002</v>
      </c>
      <c r="CD581" s="229"/>
      <c r="CE581" s="229"/>
      <c r="CF581" s="270" t="s">
        <v>3239</v>
      </c>
    </row>
    <row r="582" spans="1:84" ht="69.95" customHeight="1" thickBot="1" x14ac:dyDescent="0.2">
      <c r="A582" s="217"/>
      <c r="B582" s="269">
        <v>21890</v>
      </c>
      <c r="C582" s="231">
        <v>3</v>
      </c>
      <c r="D582" s="231">
        <v>2</v>
      </c>
      <c r="E582" s="243" t="s">
        <v>277</v>
      </c>
      <c r="F582" s="236" t="s">
        <v>277</v>
      </c>
      <c r="G582" s="231">
        <v>27</v>
      </c>
      <c r="H582" s="230" t="str">
        <f>IF(G582&lt;100,"Primaria",IF(AND(G582&gt;39,G582&lt;300),"Secundaria",IF(AND(G582&gt;299),"Terciaria")))</f>
        <v>Primaria</v>
      </c>
      <c r="I582" s="230">
        <v>1</v>
      </c>
      <c r="J582" s="229" t="str">
        <f t="shared" si="297"/>
        <v>Red de Alta Capacidad</v>
      </c>
      <c r="K582" s="260">
        <f t="shared" si="298"/>
        <v>15.16</v>
      </c>
      <c r="L582" s="234">
        <f>L581+K582</f>
        <v>19.995000000000001</v>
      </c>
      <c r="M582" s="233"/>
      <c r="N582" s="233"/>
      <c r="O582" s="233"/>
      <c r="P582" s="260">
        <f t="shared" si="299"/>
        <v>0</v>
      </c>
      <c r="Q582" s="233">
        <v>15.16</v>
      </c>
      <c r="R582" s="233"/>
      <c r="S582" s="233"/>
      <c r="T582" s="260">
        <f t="shared" si="300"/>
        <v>15.16</v>
      </c>
      <c r="U582" s="233"/>
      <c r="V582" s="233"/>
      <c r="W582" s="233"/>
      <c r="X582" s="233">
        <f t="shared" si="303"/>
        <v>0</v>
      </c>
      <c r="Y582" s="233"/>
      <c r="Z582" s="233"/>
      <c r="AA582" s="233"/>
      <c r="AB582" s="233">
        <f t="shared" si="304"/>
        <v>0</v>
      </c>
      <c r="AC582" s="233">
        <f t="shared" si="296"/>
        <v>15.16</v>
      </c>
      <c r="AD582" s="233"/>
      <c r="AE582" s="233"/>
      <c r="AF582" s="233"/>
      <c r="AG582" s="233">
        <f>AD582+AE582+AF582</f>
        <v>0</v>
      </c>
      <c r="AH582" s="233"/>
      <c r="AI582" s="233"/>
      <c r="AJ582" s="233"/>
      <c r="AK582" s="233">
        <f>AH582+AI582+AJ582</f>
        <v>0</v>
      </c>
      <c r="AL582" s="233"/>
      <c r="AM582" s="233"/>
      <c r="AN582" s="233"/>
      <c r="AO582" s="233">
        <f t="shared" si="301"/>
        <v>0</v>
      </c>
      <c r="AP582" s="233"/>
      <c r="AQ582" s="233"/>
      <c r="AR582" s="233"/>
      <c r="AS582" s="339">
        <f t="shared" si="302"/>
        <v>0</v>
      </c>
      <c r="AT582" s="233"/>
      <c r="AU582" s="233"/>
      <c r="AV582" s="233"/>
      <c r="AW582" s="260">
        <f t="shared" si="279"/>
        <v>0</v>
      </c>
      <c r="AX582" s="235" t="s">
        <v>564</v>
      </c>
      <c r="AY582" s="236" t="s">
        <v>541</v>
      </c>
      <c r="AZ582" s="236" t="s">
        <v>452</v>
      </c>
      <c r="BA582" s="229">
        <v>50</v>
      </c>
      <c r="BB582" s="231">
        <v>0</v>
      </c>
      <c r="BC582" s="231">
        <v>4</v>
      </c>
      <c r="BD582" s="237" t="str">
        <f t="shared" si="280"/>
        <v>Montañoso (Pendientes naturales del terreno mayores a 25%)</v>
      </c>
      <c r="BE582" s="231">
        <v>1</v>
      </c>
      <c r="BF582" s="237" t="str">
        <f>VLOOKUP(BE582,'Códigos 2'!$A$1:$B$12,2,FALSE)</f>
        <v xml:space="preserve"> Carpeta Asfáltica (CA)</v>
      </c>
      <c r="BG582" s="238">
        <v>3</v>
      </c>
      <c r="BH582" s="239">
        <v>10.8</v>
      </c>
      <c r="BI582" s="231">
        <v>1</v>
      </c>
      <c r="BJ582" s="231" t="str">
        <f t="shared" si="281"/>
        <v>Pavimentado</v>
      </c>
      <c r="BK582" s="240">
        <v>1.8</v>
      </c>
      <c r="BL582" s="231">
        <v>80</v>
      </c>
      <c r="BM582" s="231"/>
      <c r="BN582" s="231">
        <v>4</v>
      </c>
      <c r="BO582" s="237" t="str">
        <f t="shared" si="282"/>
        <v>Alineamiento con algunas curvas que exigen una reducción significativa en la velocidad promedio de circulación.</v>
      </c>
      <c r="BP582" s="231">
        <v>1</v>
      </c>
      <c r="BQ582" s="237" t="str">
        <f t="shared" si="283"/>
        <v xml:space="preserve">Pendientes sostenidas en exceso del 7% en casi todo el tramo. </v>
      </c>
      <c r="BR582" s="231">
        <v>2</v>
      </c>
      <c r="BS582" s="231">
        <v>5</v>
      </c>
      <c r="BT582" s="237" t="str">
        <f t="shared" si="284"/>
        <v>Superficie de los espaldones firme y regular, y donde se puede utilizar el ancho como fue construido originalmente.</v>
      </c>
      <c r="BU582" s="231">
        <v>5</v>
      </c>
      <c r="BV582" s="237" t="str">
        <f t="shared" si="285"/>
        <v xml:space="preserve">Las señales son completamente adecuadas en número y ubicación, </v>
      </c>
      <c r="BW582" s="231">
        <v>5</v>
      </c>
      <c r="BX582" s="237" t="str">
        <f t="shared" si="286"/>
        <v>Todas las alcantarillas y cunetas están bastante limpias y funcionan debidamente.</v>
      </c>
      <c r="BY582" s="231">
        <v>5</v>
      </c>
      <c r="BZ582" s="237" t="str">
        <f t="shared" si="287"/>
        <v>Superficie lisa, sin baches ni irregularidades notables.</v>
      </c>
      <c r="CA582" s="231">
        <v>5</v>
      </c>
      <c r="CB582" s="237" t="str">
        <f t="shared" si="288"/>
        <v>No existen evidencias de fallas en la estructura del pavimento, con la posible excepción de algunas en la superficie de ruedo.</v>
      </c>
      <c r="CC582" s="231">
        <f t="shared" si="289"/>
        <v>0</v>
      </c>
      <c r="CD582" s="229"/>
      <c r="CE582" s="229"/>
      <c r="CF582" s="270"/>
    </row>
    <row r="583" spans="1:84" ht="69.95" customHeight="1" thickBot="1" x14ac:dyDescent="0.2">
      <c r="A583" s="217"/>
      <c r="B583" s="269">
        <v>21900</v>
      </c>
      <c r="C583" s="231">
        <v>3</v>
      </c>
      <c r="D583" s="231">
        <v>2</v>
      </c>
      <c r="E583" s="243" t="s">
        <v>86</v>
      </c>
      <c r="F583" s="236" t="s">
        <v>152</v>
      </c>
      <c r="G583" s="231">
        <v>27</v>
      </c>
      <c r="H583" s="230" t="str">
        <f>IF(G583&lt;100,"Primaria",IF(AND(G583&gt;39,G583&lt;300),"Secundaria",IF(AND(G583&gt;299),"Terciaria")))</f>
        <v>Primaria</v>
      </c>
      <c r="I583" s="230">
        <v>1</v>
      </c>
      <c r="J583" s="229" t="str">
        <f t="shared" si="297"/>
        <v>Red de Alta Capacidad</v>
      </c>
      <c r="K583" s="260">
        <f t="shared" si="298"/>
        <v>7.43</v>
      </c>
      <c r="L583" s="234">
        <f>L582+K583</f>
        <v>27.425000000000001</v>
      </c>
      <c r="M583" s="233"/>
      <c r="N583" s="233"/>
      <c r="O583" s="233"/>
      <c r="P583" s="260">
        <f t="shared" si="299"/>
        <v>0</v>
      </c>
      <c r="Q583" s="233">
        <v>7.43</v>
      </c>
      <c r="R583" s="233"/>
      <c r="S583" s="233"/>
      <c r="T583" s="260">
        <f t="shared" si="300"/>
        <v>7.43</v>
      </c>
      <c r="U583" s="233"/>
      <c r="V583" s="233"/>
      <c r="W583" s="233"/>
      <c r="X583" s="233">
        <f t="shared" si="303"/>
        <v>0</v>
      </c>
      <c r="Y583" s="233"/>
      <c r="Z583" s="233"/>
      <c r="AA583" s="233"/>
      <c r="AB583" s="233">
        <f t="shared" si="304"/>
        <v>0</v>
      </c>
      <c r="AC583" s="233">
        <f t="shared" si="296"/>
        <v>7.43</v>
      </c>
      <c r="AD583" s="233"/>
      <c r="AE583" s="233"/>
      <c r="AF583" s="233"/>
      <c r="AG583" s="233">
        <f>AD583+AE583+AF583</f>
        <v>0</v>
      </c>
      <c r="AH583" s="233"/>
      <c r="AI583" s="233"/>
      <c r="AJ583" s="233"/>
      <c r="AK583" s="233">
        <f>AH583+AI583+AJ583</f>
        <v>0</v>
      </c>
      <c r="AL583" s="233"/>
      <c r="AM583" s="233"/>
      <c r="AN583" s="233"/>
      <c r="AO583" s="233">
        <f t="shared" si="301"/>
        <v>0</v>
      </c>
      <c r="AP583" s="233"/>
      <c r="AQ583" s="233"/>
      <c r="AR583" s="233"/>
      <c r="AS583" s="339">
        <f t="shared" si="302"/>
        <v>0</v>
      </c>
      <c r="AT583" s="233"/>
      <c r="AU583" s="233"/>
      <c r="AV583" s="233"/>
      <c r="AW583" s="260">
        <f t="shared" si="279"/>
        <v>0</v>
      </c>
      <c r="AX583" s="235" t="s">
        <v>565</v>
      </c>
      <c r="AY583" s="236" t="s">
        <v>541</v>
      </c>
      <c r="AZ583" s="236" t="s">
        <v>452</v>
      </c>
      <c r="BA583" s="229">
        <v>50</v>
      </c>
      <c r="BB583" s="231">
        <v>0</v>
      </c>
      <c r="BC583" s="231">
        <v>3</v>
      </c>
      <c r="BD583" s="237" t="str">
        <f t="shared" si="280"/>
        <v>Muy Ondulado (Pendientes naturales del terreno entre 15 y 25%)</v>
      </c>
      <c r="BE583" s="231">
        <v>1</v>
      </c>
      <c r="BF583" s="237" t="str">
        <f>VLOOKUP(BE583,'Códigos 2'!$A$1:$B$12,2,FALSE)</f>
        <v xml:space="preserve"> Carpeta Asfáltica (CA)</v>
      </c>
      <c r="BG583" s="238">
        <v>2</v>
      </c>
      <c r="BH583" s="239">
        <v>8.5</v>
      </c>
      <c r="BI583" s="231">
        <v>1</v>
      </c>
      <c r="BJ583" s="231" t="str">
        <f t="shared" si="281"/>
        <v>Pavimentado</v>
      </c>
      <c r="BK583" s="240">
        <v>1.8</v>
      </c>
      <c r="BL583" s="231">
        <v>80</v>
      </c>
      <c r="BM583" s="231"/>
      <c r="BN583" s="231">
        <v>4</v>
      </c>
      <c r="BO583" s="237" t="str">
        <f t="shared" si="282"/>
        <v>Alineamiento con algunas curvas que exigen una reducción significativa en la velocidad promedio de circulación.</v>
      </c>
      <c r="BP583" s="231">
        <v>2</v>
      </c>
      <c r="BQ583" s="237" t="str">
        <f t="shared" si="283"/>
        <v>Pendientes sostenidas entre 5 y 8% sobre una buena parte del tramo, condición que afecta en forma marcada la velocidad de recorrido y, cuando hay bastante tránsito, provoca frecuentes colas de vehículos detrás de los vehículos pesados.</v>
      </c>
      <c r="BR583" s="231">
        <v>2</v>
      </c>
      <c r="BS583" s="231">
        <v>5</v>
      </c>
      <c r="BT583" s="237" t="str">
        <f t="shared" si="284"/>
        <v>Superficie de los espaldones firme y regular, y donde se puede utilizar el ancho como fue construido originalmente.</v>
      </c>
      <c r="BU583" s="231">
        <v>5</v>
      </c>
      <c r="BV583" s="237" t="str">
        <f t="shared" si="285"/>
        <v xml:space="preserve">Las señales son completamente adecuadas en número y ubicación, </v>
      </c>
      <c r="BW583" s="231">
        <v>5</v>
      </c>
      <c r="BX583" s="237" t="str">
        <f t="shared" si="286"/>
        <v>Todas las alcantarillas y cunetas están bastante limpias y funcionan debidamente.</v>
      </c>
      <c r="BY583" s="231">
        <v>5</v>
      </c>
      <c r="BZ583" s="237" t="str">
        <f t="shared" si="287"/>
        <v>Superficie lisa, sin baches ni irregularidades notables.</v>
      </c>
      <c r="CA583" s="231">
        <v>5</v>
      </c>
      <c r="CB583" s="237" t="str">
        <f t="shared" si="288"/>
        <v>No existen evidencias de fallas en la estructura del pavimento, con la posible excepción de algunas en la superficie de ruedo.</v>
      </c>
      <c r="CC583" s="231">
        <f t="shared" si="289"/>
        <v>0</v>
      </c>
      <c r="CD583" s="229"/>
      <c r="CE583" s="229"/>
      <c r="CF583" s="270"/>
    </row>
    <row r="584" spans="1:84" ht="69.95" customHeight="1" thickBot="1" x14ac:dyDescent="0.2">
      <c r="A584" s="217"/>
      <c r="B584" s="269">
        <v>21910</v>
      </c>
      <c r="C584" s="231">
        <v>3</v>
      </c>
      <c r="D584" s="231">
        <v>2</v>
      </c>
      <c r="E584" s="232">
        <v>2</v>
      </c>
      <c r="F584" s="231">
        <v>13</v>
      </c>
      <c r="G584" s="231">
        <v>936</v>
      </c>
      <c r="H584" s="230" t="str">
        <f>IF(G584&lt;100,"Primaria",IF(AND(RVN_0524!G1209&gt;39,RVN_0524!G1209&lt;300),"Secundaria",IF(AND(RVN_0524!G1209&gt;299),"Terciaria")))</f>
        <v>Secundaria</v>
      </c>
      <c r="I584" s="230">
        <v>4</v>
      </c>
      <c r="J584" s="229" t="str">
        <f t="shared" si="297"/>
        <v>Red Básica de Accesso</v>
      </c>
      <c r="K584" s="260">
        <f t="shared" si="298"/>
        <v>3.86</v>
      </c>
      <c r="L584" s="234">
        <f>L583+K584</f>
        <v>31.285</v>
      </c>
      <c r="M584" s="233"/>
      <c r="N584" s="233"/>
      <c r="O584" s="233"/>
      <c r="P584" s="260">
        <f t="shared" si="299"/>
        <v>0</v>
      </c>
      <c r="Q584" s="233"/>
      <c r="R584" s="233"/>
      <c r="S584" s="233"/>
      <c r="T584" s="260">
        <f t="shared" si="300"/>
        <v>0</v>
      </c>
      <c r="U584" s="233"/>
      <c r="V584" s="233"/>
      <c r="W584" s="233"/>
      <c r="X584" s="233">
        <f t="shared" si="303"/>
        <v>0</v>
      </c>
      <c r="Y584" s="233"/>
      <c r="Z584" s="233"/>
      <c r="AA584" s="233"/>
      <c r="AB584" s="233">
        <f t="shared" si="304"/>
        <v>0</v>
      </c>
      <c r="AC584" s="233">
        <f t="shared" si="296"/>
        <v>0</v>
      </c>
      <c r="AD584" s="233"/>
      <c r="AE584" s="233">
        <v>3.86</v>
      </c>
      <c r="AF584" s="233"/>
      <c r="AG584" s="233">
        <f>SUM(AD584:AF584)</f>
        <v>3.86</v>
      </c>
      <c r="AH584" s="233"/>
      <c r="AI584" s="233"/>
      <c r="AJ584" s="233"/>
      <c r="AK584" s="233">
        <f>SUM(AH584:AJ584)</f>
        <v>0</v>
      </c>
      <c r="AL584" s="233"/>
      <c r="AM584" s="233"/>
      <c r="AN584" s="233"/>
      <c r="AO584" s="233">
        <f t="shared" si="301"/>
        <v>0</v>
      </c>
      <c r="AP584" s="233"/>
      <c r="AQ584" s="233"/>
      <c r="AR584" s="233"/>
      <c r="AS584" s="339">
        <f t="shared" si="302"/>
        <v>0</v>
      </c>
      <c r="AT584" s="233"/>
      <c r="AU584" s="233"/>
      <c r="AV584" s="233"/>
      <c r="AW584" s="260">
        <f t="shared" si="279"/>
        <v>0</v>
      </c>
      <c r="AX584" s="235" t="s">
        <v>3563</v>
      </c>
      <c r="AY584" s="236" t="s">
        <v>1482</v>
      </c>
      <c r="AZ584" s="236" t="s">
        <v>294</v>
      </c>
      <c r="BA584" s="229" t="s">
        <v>384</v>
      </c>
      <c r="BB584" s="231">
        <v>1</v>
      </c>
      <c r="BC584" s="231">
        <v>3</v>
      </c>
      <c r="BD584" s="237" t="str">
        <f t="shared" si="280"/>
        <v>Muy Ondulado (Pendientes naturales del terreno entre 15 y 25%)</v>
      </c>
      <c r="BE584" s="231">
        <v>4</v>
      </c>
      <c r="BF584" s="237" t="str">
        <f>VLOOKUP(BE584,'Códigos 2'!$A$1:$B$12,2,FALSE)</f>
        <v>Lastre o grava</v>
      </c>
      <c r="BG584" s="238">
        <v>2</v>
      </c>
      <c r="BH584" s="239">
        <v>5.2</v>
      </c>
      <c r="BI584" s="231">
        <v>0</v>
      </c>
      <c r="BJ584" s="231" t="str">
        <f t="shared" si="281"/>
        <v>No existe</v>
      </c>
      <c r="BK584" s="240">
        <v>0</v>
      </c>
      <c r="BL584" s="231">
        <v>30</v>
      </c>
      <c r="BM584" s="231">
        <v>72</v>
      </c>
      <c r="BN584" s="231">
        <v>2</v>
      </c>
      <c r="BO584" s="237" t="str">
        <f t="shared" si="282"/>
        <v>Curvas cerradas frecuentes y, por lo general, inconsistentes con el terreno y la clase de carretera.</v>
      </c>
      <c r="BP584" s="231">
        <v>3</v>
      </c>
      <c r="BQ584" s="237" t="str">
        <f t="shared" si="283"/>
        <v>Pendientes generalmente entre 3 y 6%, pero con una rasante ondulada y, consecuentemente, con tramos cortos de subida fuerte.</v>
      </c>
      <c r="BR584" s="231">
        <v>1</v>
      </c>
      <c r="BS584" s="231">
        <v>0</v>
      </c>
      <c r="BT584" s="237" t="b">
        <f t="shared" si="284"/>
        <v>0</v>
      </c>
      <c r="BU584" s="231">
        <v>1</v>
      </c>
      <c r="BV584" s="237" t="str">
        <f t="shared" si="285"/>
        <v>No existen señales o son tan inadecuadas, que no proveen información útil al conductor.</v>
      </c>
      <c r="BW584" s="231">
        <v>3</v>
      </c>
      <c r="BX584" s="237" t="str">
        <f t="shared" si="286"/>
        <v>Parece que algunas alcantarillas o cunetas no tienen capacidad hidráulica suficiente, por la erosión o socavación aparente.</v>
      </c>
      <c r="BY584" s="231">
        <v>3</v>
      </c>
      <c r="BZ584" s="237" t="str">
        <f t="shared" si="287"/>
        <v>Superficie con frecuentes baches o irregularidades .</v>
      </c>
      <c r="CA584" s="231">
        <v>5</v>
      </c>
      <c r="CB584" s="237" t="str">
        <f t="shared" si="288"/>
        <v>No existen evidencias de fallas en la estructura del pavimento, con la posible excepción de algunas en la superficie de ruedo.</v>
      </c>
      <c r="CC584" s="231">
        <f t="shared" si="289"/>
        <v>0.1014408</v>
      </c>
      <c r="CD584" s="229"/>
      <c r="CE584" s="229"/>
      <c r="CF584" s="270" t="s">
        <v>3564</v>
      </c>
    </row>
    <row r="585" spans="1:84" ht="69.95" customHeight="1" thickBot="1" x14ac:dyDescent="0.2">
      <c r="A585" s="217"/>
      <c r="B585" s="269">
        <v>21920</v>
      </c>
      <c r="C585" s="231">
        <v>7</v>
      </c>
      <c r="D585" s="231">
        <v>2</v>
      </c>
      <c r="E585" s="243" t="s">
        <v>126</v>
      </c>
      <c r="F585" s="236" t="s">
        <v>195</v>
      </c>
      <c r="G585" s="231">
        <v>936</v>
      </c>
      <c r="H585" s="230" t="str">
        <f>IF(G585&lt;100,"Primaria",IF(AND(RVN_0524!G1208&gt;39,RVN_0524!G1208&lt;300),"Secundaria",IF(AND(RVN_0524!G1208&gt;299),"Terciaria")))</f>
        <v>Secundaria</v>
      </c>
      <c r="I585" s="230">
        <v>4</v>
      </c>
      <c r="J585" s="229" t="str">
        <f t="shared" si="297"/>
        <v>Red Básica de Accesso</v>
      </c>
      <c r="K585" s="260">
        <f t="shared" si="298"/>
        <v>8.5300000000000011</v>
      </c>
      <c r="L585" s="234">
        <f>K585</f>
        <v>8.5300000000000011</v>
      </c>
      <c r="M585" s="233">
        <v>0.05</v>
      </c>
      <c r="N585" s="233"/>
      <c r="O585" s="233"/>
      <c r="P585" s="260">
        <f t="shared" si="299"/>
        <v>0.05</v>
      </c>
      <c r="Q585" s="233"/>
      <c r="R585" s="233"/>
      <c r="S585" s="233"/>
      <c r="T585" s="260">
        <f t="shared" si="300"/>
        <v>0</v>
      </c>
      <c r="U585" s="233"/>
      <c r="V585" s="233"/>
      <c r="W585" s="233"/>
      <c r="X585" s="233">
        <f t="shared" si="303"/>
        <v>0</v>
      </c>
      <c r="Y585" s="233"/>
      <c r="Z585" s="233"/>
      <c r="AA585" s="233"/>
      <c r="AB585" s="233">
        <f t="shared" si="304"/>
        <v>0</v>
      </c>
      <c r="AC585" s="233">
        <f t="shared" si="296"/>
        <v>0</v>
      </c>
      <c r="AD585" s="233"/>
      <c r="AE585" s="233">
        <v>3.4049999999999998</v>
      </c>
      <c r="AF585" s="233">
        <v>5.0750000000000002</v>
      </c>
      <c r="AG585" s="233">
        <f>SUM(AD585:AF585)</f>
        <v>8.48</v>
      </c>
      <c r="AH585" s="233"/>
      <c r="AI585" s="233"/>
      <c r="AJ585" s="233"/>
      <c r="AK585" s="233">
        <f>SUM(AH585:AJ585)</f>
        <v>0</v>
      </c>
      <c r="AL585" s="233"/>
      <c r="AM585" s="233"/>
      <c r="AN585" s="233"/>
      <c r="AO585" s="233">
        <f t="shared" si="301"/>
        <v>0</v>
      </c>
      <c r="AP585" s="233"/>
      <c r="AQ585" s="233"/>
      <c r="AR585" s="233"/>
      <c r="AS585" s="339">
        <f t="shared" si="302"/>
        <v>0</v>
      </c>
      <c r="AT585" s="233"/>
      <c r="AU585" s="233"/>
      <c r="AV585" s="233"/>
      <c r="AW585" s="260">
        <f t="shared" si="279"/>
        <v>0</v>
      </c>
      <c r="AX585" s="235" t="s">
        <v>3560</v>
      </c>
      <c r="AY585" s="236" t="s">
        <v>1482</v>
      </c>
      <c r="AZ585" s="236" t="s">
        <v>294</v>
      </c>
      <c r="BA585" s="229" t="s">
        <v>3561</v>
      </c>
      <c r="BB585" s="231">
        <v>3</v>
      </c>
      <c r="BC585" s="231">
        <v>2</v>
      </c>
      <c r="BD585" s="237" t="str">
        <f t="shared" si="280"/>
        <v>Algo Ondulado (Pendientes naturales del terreno entre 6 y 14%)</v>
      </c>
      <c r="BE585" s="231">
        <v>4</v>
      </c>
      <c r="BF585" s="237" t="str">
        <f>VLOOKUP(BE585,'Códigos 2'!$A$1:$B$12,2,FALSE)</f>
        <v>Lastre o grava</v>
      </c>
      <c r="BG585" s="238">
        <v>2</v>
      </c>
      <c r="BH585" s="239">
        <v>6</v>
      </c>
      <c r="BI585" s="231">
        <v>0</v>
      </c>
      <c r="BJ585" s="231" t="str">
        <f t="shared" si="281"/>
        <v>No existe</v>
      </c>
      <c r="BK585" s="240">
        <v>0</v>
      </c>
      <c r="BL585" s="231">
        <v>35</v>
      </c>
      <c r="BM585" s="231">
        <v>565</v>
      </c>
      <c r="BN585" s="231">
        <v>3</v>
      </c>
      <c r="BO585" s="237" t="str">
        <f t="shared" si="282"/>
        <v>Alineamiento algo sinuoso, pero con curvas cerradas que son aparentes y consistentes con las gradientes y las demás características del camino y del terreno que se atraviesa.</v>
      </c>
      <c r="BP585" s="231">
        <v>3</v>
      </c>
      <c r="BQ585" s="237" t="str">
        <f t="shared" si="283"/>
        <v>Pendientes generalmente entre 3 y 6%, pero con una rasante ondulada y, consecuentemente, con tramos cortos de subida fuerte.</v>
      </c>
      <c r="BR585" s="231">
        <v>1</v>
      </c>
      <c r="BS585" s="231">
        <v>0</v>
      </c>
      <c r="BT585" s="237" t="b">
        <f t="shared" si="284"/>
        <v>0</v>
      </c>
      <c r="BU585" s="231">
        <v>2</v>
      </c>
      <c r="BV585" s="237" t="str">
        <f t="shared" si="285"/>
        <v>Existen muy pocas señales</v>
      </c>
      <c r="BW585" s="231">
        <v>4</v>
      </c>
      <c r="BX585" s="237" t="str">
        <f t="shared" si="286"/>
        <v>La mayoría de las alcantarillas y cunetas aparentemente funcionan bien, pero existen indicaciones en algunos sitios de que el agua se estanca.</v>
      </c>
      <c r="BY585" s="231">
        <v>2</v>
      </c>
      <c r="BZ585" s="237" t="str">
        <f t="shared" si="287"/>
        <v>Superficie muy irregular o con baches extensos y frecuentes (o material suelto, en caso de superficies no pavimentadas).</v>
      </c>
      <c r="CA585" s="231">
        <v>5</v>
      </c>
      <c r="CB585" s="237" t="str">
        <f t="shared" si="288"/>
        <v>No existen evidencias de fallas en la estructura del pavimento, con la posible excepción de algunas en la superficie de ruedo.</v>
      </c>
      <c r="CC585" s="231">
        <f t="shared" si="289"/>
        <v>1.7590992500000002</v>
      </c>
      <c r="CD585" s="229"/>
      <c r="CE585" s="229"/>
      <c r="CF585" s="270" t="s">
        <v>3562</v>
      </c>
    </row>
    <row r="586" spans="1:84" ht="69.95" customHeight="1" thickBot="1" x14ac:dyDescent="0.2">
      <c r="A586" s="217"/>
      <c r="B586" s="269">
        <v>21930</v>
      </c>
      <c r="C586" s="231">
        <v>4</v>
      </c>
      <c r="D586" s="231">
        <v>2</v>
      </c>
      <c r="E586" s="232">
        <v>14</v>
      </c>
      <c r="F586" s="231"/>
      <c r="G586" s="231">
        <v>760</v>
      </c>
      <c r="H586" s="230" t="str">
        <f>IF(G586&lt;100,"Primaria",IF(AND(RVN_0524!G1094&gt;39,RVN_0524!G1094&lt;300),"Secundaria",IF(AND(RVN_0524!G1094&gt;299),"Terciaria")))</f>
        <v>Terciaria</v>
      </c>
      <c r="I586" s="230">
        <v>4</v>
      </c>
      <c r="J586" s="229" t="str">
        <f t="shared" si="297"/>
        <v>Red Básica de Accesso</v>
      </c>
      <c r="K586" s="260">
        <f t="shared" si="298"/>
        <v>6.1449999999999996</v>
      </c>
      <c r="L586" s="234">
        <f>K586</f>
        <v>6.1449999999999996</v>
      </c>
      <c r="M586" s="233"/>
      <c r="N586" s="233"/>
      <c r="O586" s="233"/>
      <c r="P586" s="260">
        <f t="shared" si="299"/>
        <v>0</v>
      </c>
      <c r="Q586" s="233"/>
      <c r="R586" s="233"/>
      <c r="S586" s="233"/>
      <c r="T586" s="260">
        <f t="shared" si="300"/>
        <v>0</v>
      </c>
      <c r="U586" s="233"/>
      <c r="V586" s="233"/>
      <c r="W586" s="233"/>
      <c r="X586" s="233">
        <f t="shared" si="303"/>
        <v>0</v>
      </c>
      <c r="Y586" s="233"/>
      <c r="Z586" s="233"/>
      <c r="AA586" s="233"/>
      <c r="AB586" s="233">
        <f t="shared" si="304"/>
        <v>0</v>
      </c>
      <c r="AC586" s="233">
        <f t="shared" si="296"/>
        <v>0</v>
      </c>
      <c r="AD586" s="233"/>
      <c r="AE586" s="233"/>
      <c r="AF586" s="233">
        <v>6.1449999999999996</v>
      </c>
      <c r="AG586" s="233">
        <f t="shared" ref="AG586:AG591" si="305">AD586+AE586+AF586</f>
        <v>6.1449999999999996</v>
      </c>
      <c r="AH586" s="233"/>
      <c r="AI586" s="233"/>
      <c r="AJ586" s="233"/>
      <c r="AK586" s="233">
        <f t="shared" ref="AK586:AK591" si="306">AH586+AI586+AJ586</f>
        <v>0</v>
      </c>
      <c r="AL586" s="233"/>
      <c r="AM586" s="233"/>
      <c r="AN586" s="233"/>
      <c r="AO586" s="233">
        <f t="shared" si="301"/>
        <v>0</v>
      </c>
      <c r="AP586" s="233"/>
      <c r="AQ586" s="233"/>
      <c r="AR586" s="233"/>
      <c r="AS586" s="339">
        <f t="shared" si="302"/>
        <v>0</v>
      </c>
      <c r="AT586" s="233"/>
      <c r="AU586" s="233"/>
      <c r="AV586" s="233"/>
      <c r="AW586" s="260">
        <f t="shared" si="279"/>
        <v>0</v>
      </c>
      <c r="AX586" s="235" t="s">
        <v>3218</v>
      </c>
      <c r="AY586" s="236" t="s">
        <v>2254</v>
      </c>
      <c r="AZ586" s="236" t="s">
        <v>306</v>
      </c>
      <c r="BA586" s="236" t="s">
        <v>3219</v>
      </c>
      <c r="BB586" s="231">
        <v>1</v>
      </c>
      <c r="BC586" s="231">
        <v>1</v>
      </c>
      <c r="BD586" s="237" t="str">
        <f t="shared" si="280"/>
        <v>Llano (Pendientes naturales del terreno entre 0 y 5%)</v>
      </c>
      <c r="BE586" s="231">
        <v>4</v>
      </c>
      <c r="BF586" s="237" t="str">
        <f>VLOOKUP(BE586,'Códigos 2'!$A$1:$B$12,2,FALSE)</f>
        <v>Lastre o grava</v>
      </c>
      <c r="BG586" s="238">
        <v>2</v>
      </c>
      <c r="BH586" s="239">
        <v>7</v>
      </c>
      <c r="BI586" s="231">
        <v>0</v>
      </c>
      <c r="BJ586" s="231" t="str">
        <f t="shared" si="281"/>
        <v>No existe</v>
      </c>
      <c r="BK586" s="240">
        <v>0</v>
      </c>
      <c r="BL586" s="231">
        <v>25</v>
      </c>
      <c r="BM586" s="231">
        <v>720</v>
      </c>
      <c r="BN586" s="231">
        <v>4</v>
      </c>
      <c r="BO586" s="237" t="str">
        <f t="shared" si="282"/>
        <v>Alineamiento con algunas curvas que exigen una reducción significativa en la velocidad promedio de circulación.</v>
      </c>
      <c r="BP586" s="231">
        <v>4</v>
      </c>
      <c r="BQ586" s="237" t="str">
        <f t="shared" si="283"/>
        <v>Pendientes generalmente menores del 3% pero con algunas cuestas de corta longitud de hasta el 5%.</v>
      </c>
      <c r="BR586" s="231">
        <v>1</v>
      </c>
      <c r="BS586" s="231">
        <v>0</v>
      </c>
      <c r="BT586" s="237" t="b">
        <f t="shared" si="284"/>
        <v>0</v>
      </c>
      <c r="BU586" s="231">
        <v>1</v>
      </c>
      <c r="BV586" s="237" t="str">
        <f t="shared" si="285"/>
        <v>No existen señales o son tan inadecuadas, que no proveen información útil al conductor.</v>
      </c>
      <c r="BW586" s="231">
        <v>3</v>
      </c>
      <c r="BX586" s="237" t="str">
        <f t="shared" si="286"/>
        <v>Parece que algunas alcantarillas o cunetas no tienen capacidad hidráulica suficiente, por la erosión o socavación aparente.</v>
      </c>
      <c r="BY586" s="231">
        <v>2</v>
      </c>
      <c r="BZ586" s="237" t="str">
        <f t="shared" si="287"/>
        <v>Superficie muy irregular o con baches extensos y frecuentes (o material suelto, en caso de superficies no pavimentadas).</v>
      </c>
      <c r="CA586" s="231">
        <v>3</v>
      </c>
      <c r="CB586" s="237" t="str">
        <f t="shared" si="288"/>
        <v>Existen deformaciones u otras fallas de consideración sobre una buena parte de la subsección y, aunque no son extensas todavía, parece que siguen extendiéndose.</v>
      </c>
      <c r="CC586" s="231">
        <f t="shared" si="289"/>
        <v>1.6149059999999997</v>
      </c>
      <c r="CD586" s="229"/>
      <c r="CE586" s="229"/>
      <c r="CF586" s="270" t="s">
        <v>3220</v>
      </c>
    </row>
    <row r="587" spans="1:84" ht="69.95" customHeight="1" thickBot="1" x14ac:dyDescent="0.2">
      <c r="A587" s="217"/>
      <c r="B587" s="269">
        <v>21940</v>
      </c>
      <c r="C587" s="231">
        <v>4</v>
      </c>
      <c r="D587" s="231">
        <v>2</v>
      </c>
      <c r="E587" s="232">
        <v>14</v>
      </c>
      <c r="F587" s="231"/>
      <c r="G587" s="231">
        <v>760</v>
      </c>
      <c r="H587" s="230" t="str">
        <f>IF(G587&lt;100,"Primaria",IF(AND(RVN_0524!G1095&gt;39,RVN_0524!G1095&lt;300),"Secundaria",IF(AND(RVN_0524!G1095&gt;299),"Terciaria")))</f>
        <v>Terciaria</v>
      </c>
      <c r="I587" s="230">
        <v>4</v>
      </c>
      <c r="J587" s="229" t="str">
        <f t="shared" si="297"/>
        <v>Red Básica de Accesso</v>
      </c>
      <c r="K587" s="260">
        <f t="shared" si="298"/>
        <v>7.0600000000000005</v>
      </c>
      <c r="L587" s="234">
        <f t="shared" ref="L587:L596" si="307">L586+K587</f>
        <v>13.205</v>
      </c>
      <c r="M587" s="233"/>
      <c r="N587" s="233"/>
      <c r="O587" s="233"/>
      <c r="P587" s="260">
        <f t="shared" si="299"/>
        <v>0</v>
      </c>
      <c r="Q587" s="233"/>
      <c r="R587" s="233"/>
      <c r="S587" s="233"/>
      <c r="T587" s="260">
        <f t="shared" si="300"/>
        <v>0</v>
      </c>
      <c r="U587" s="233"/>
      <c r="V587" s="233"/>
      <c r="W587" s="233"/>
      <c r="X587" s="233">
        <f t="shared" si="303"/>
        <v>0</v>
      </c>
      <c r="Y587" s="233"/>
      <c r="Z587" s="233"/>
      <c r="AA587" s="233"/>
      <c r="AB587" s="233">
        <f t="shared" si="304"/>
        <v>0</v>
      </c>
      <c r="AC587" s="233">
        <f t="shared" si="296"/>
        <v>0</v>
      </c>
      <c r="AD587" s="233">
        <v>2.4449999999999998</v>
      </c>
      <c r="AE587" s="233">
        <v>4.6150000000000002</v>
      </c>
      <c r="AF587" s="233"/>
      <c r="AG587" s="233">
        <f t="shared" si="305"/>
        <v>7.0600000000000005</v>
      </c>
      <c r="AH587" s="233"/>
      <c r="AI587" s="233"/>
      <c r="AJ587" s="233"/>
      <c r="AK587" s="233">
        <f t="shared" si="306"/>
        <v>0</v>
      </c>
      <c r="AL587" s="233"/>
      <c r="AM587" s="233"/>
      <c r="AN587" s="233"/>
      <c r="AO587" s="233">
        <f t="shared" si="301"/>
        <v>0</v>
      </c>
      <c r="AP587" s="233"/>
      <c r="AQ587" s="233"/>
      <c r="AR587" s="233"/>
      <c r="AS587" s="339">
        <f t="shared" si="302"/>
        <v>0</v>
      </c>
      <c r="AT587" s="233"/>
      <c r="AU587" s="233"/>
      <c r="AV587" s="233"/>
      <c r="AW587" s="260">
        <f t="shared" si="279"/>
        <v>0</v>
      </c>
      <c r="AX587" s="235" t="s">
        <v>3221</v>
      </c>
      <c r="AY587" s="236" t="s">
        <v>2254</v>
      </c>
      <c r="AZ587" s="236" t="s">
        <v>306</v>
      </c>
      <c r="BA587" s="236" t="s">
        <v>3222</v>
      </c>
      <c r="BB587" s="231">
        <v>0</v>
      </c>
      <c r="BC587" s="231">
        <v>2</v>
      </c>
      <c r="BD587" s="237" t="str">
        <f t="shared" si="280"/>
        <v>Algo Ondulado (Pendientes naturales del terreno entre 6 y 14%)</v>
      </c>
      <c r="BE587" s="231">
        <v>4</v>
      </c>
      <c r="BF587" s="237" t="str">
        <f>VLOOKUP(BE587,'Códigos 2'!$A$1:$B$12,2,FALSE)</f>
        <v>Lastre o grava</v>
      </c>
      <c r="BG587" s="238">
        <v>2</v>
      </c>
      <c r="BH587" s="239">
        <v>5.7</v>
      </c>
      <c r="BI587" s="231">
        <v>0</v>
      </c>
      <c r="BJ587" s="231" t="str">
        <f t="shared" si="281"/>
        <v>No existe</v>
      </c>
      <c r="BK587" s="240">
        <v>0</v>
      </c>
      <c r="BL587" s="231">
        <v>25</v>
      </c>
      <c r="BM587" s="231">
        <v>174</v>
      </c>
      <c r="BN587" s="231">
        <v>4</v>
      </c>
      <c r="BO587" s="237" t="str">
        <f t="shared" si="282"/>
        <v>Alineamiento con algunas curvas que exigen una reducción significativa en la velocidad promedio de circulación.</v>
      </c>
      <c r="BP587" s="231">
        <v>3</v>
      </c>
      <c r="BQ587" s="237" t="str">
        <f t="shared" si="283"/>
        <v>Pendientes generalmente entre 3 y 6%, pero con una rasante ondulada y, consecuentemente, con tramos cortos de subida fuerte.</v>
      </c>
      <c r="BR587" s="231">
        <v>1</v>
      </c>
      <c r="BS587" s="231">
        <v>0</v>
      </c>
      <c r="BT587" s="237" t="b">
        <f t="shared" si="284"/>
        <v>0</v>
      </c>
      <c r="BU587" s="231">
        <v>1</v>
      </c>
      <c r="BV587" s="237" t="str">
        <f t="shared" si="285"/>
        <v>No existen señales o son tan inadecuadas, que no proveen información útil al conductor.</v>
      </c>
      <c r="BW587" s="231">
        <v>4</v>
      </c>
      <c r="BX587" s="237" t="str">
        <f t="shared" si="286"/>
        <v>La mayoría de las alcantarillas y cunetas aparentemente funcionan bien, pero existen indicaciones en algunos sitios de que el agua se estanca.</v>
      </c>
      <c r="BY587" s="231">
        <v>3</v>
      </c>
      <c r="BZ587" s="237" t="str">
        <f t="shared" si="287"/>
        <v>Superficie con frecuentes baches o irregularidades .</v>
      </c>
      <c r="CA587" s="231">
        <v>4</v>
      </c>
      <c r="CB587" s="237" t="str">
        <f t="shared" si="288"/>
        <v>Existen huellas o corrugaciones que se derivan por debajo de la superficie de ruedo, pero que son aisladas y de poca extensión.</v>
      </c>
      <c r="CC587" s="231">
        <f t="shared" si="289"/>
        <v>0.44838060000000002</v>
      </c>
      <c r="CD587" s="229"/>
      <c r="CE587" s="229"/>
      <c r="CF587" s="270" t="s">
        <v>3223</v>
      </c>
    </row>
    <row r="588" spans="1:84" ht="69.95" customHeight="1" thickBot="1" x14ac:dyDescent="0.2">
      <c r="A588" s="217"/>
      <c r="B588" s="269">
        <v>21950</v>
      </c>
      <c r="C588" s="231">
        <v>4</v>
      </c>
      <c r="D588" s="231">
        <v>2</v>
      </c>
      <c r="E588" s="232">
        <v>14</v>
      </c>
      <c r="F588" s="231"/>
      <c r="G588" s="231">
        <v>760</v>
      </c>
      <c r="H588" s="230" t="str">
        <f>IF(G588&lt;100,"Primaria",IF(AND(RVN_0524!G1096&gt;39,RVN_0524!G1096&lt;300),"Secundaria",IF(AND(RVN_0524!G1096&gt;299),"Terciaria")))</f>
        <v>Terciaria</v>
      </c>
      <c r="I588" s="230">
        <v>4</v>
      </c>
      <c r="J588" s="229" t="str">
        <f t="shared" si="297"/>
        <v>Red Básica de Accesso</v>
      </c>
      <c r="K588" s="260">
        <f t="shared" si="298"/>
        <v>8.4849999999999994</v>
      </c>
      <c r="L588" s="234">
        <f t="shared" si="307"/>
        <v>21.689999999999998</v>
      </c>
      <c r="M588" s="233"/>
      <c r="N588" s="233"/>
      <c r="O588" s="233"/>
      <c r="P588" s="260">
        <f t="shared" si="299"/>
        <v>0</v>
      </c>
      <c r="Q588" s="233"/>
      <c r="R588" s="233"/>
      <c r="S588" s="233"/>
      <c r="T588" s="260">
        <f t="shared" si="300"/>
        <v>0</v>
      </c>
      <c r="U588" s="233"/>
      <c r="V588" s="233"/>
      <c r="W588" s="233"/>
      <c r="X588" s="233">
        <f t="shared" si="303"/>
        <v>0</v>
      </c>
      <c r="Y588" s="233"/>
      <c r="Z588" s="233"/>
      <c r="AA588" s="233"/>
      <c r="AB588" s="233">
        <f t="shared" si="304"/>
        <v>0</v>
      </c>
      <c r="AC588" s="233">
        <f t="shared" si="296"/>
        <v>0</v>
      </c>
      <c r="AD588" s="233">
        <v>3.3050000000000002</v>
      </c>
      <c r="AE588" s="233">
        <v>0.495</v>
      </c>
      <c r="AF588" s="233">
        <v>4.6849999999999996</v>
      </c>
      <c r="AG588" s="233">
        <f t="shared" si="305"/>
        <v>8.4849999999999994</v>
      </c>
      <c r="AH588" s="233"/>
      <c r="AI588" s="233"/>
      <c r="AJ588" s="233"/>
      <c r="AK588" s="233">
        <f t="shared" si="306"/>
        <v>0</v>
      </c>
      <c r="AL588" s="233"/>
      <c r="AM588" s="233"/>
      <c r="AN588" s="233"/>
      <c r="AO588" s="233">
        <f t="shared" si="301"/>
        <v>0</v>
      </c>
      <c r="AP588" s="233"/>
      <c r="AQ588" s="233"/>
      <c r="AR588" s="233"/>
      <c r="AS588" s="339">
        <f t="shared" si="302"/>
        <v>0</v>
      </c>
      <c r="AT588" s="233"/>
      <c r="AU588" s="233"/>
      <c r="AV588" s="233"/>
      <c r="AW588" s="260">
        <f t="shared" si="279"/>
        <v>0</v>
      </c>
      <c r="AX588" s="235" t="s">
        <v>3224</v>
      </c>
      <c r="AY588" s="236" t="s">
        <v>2254</v>
      </c>
      <c r="AZ588" s="236" t="s">
        <v>306</v>
      </c>
      <c r="BA588" s="236" t="s">
        <v>3225</v>
      </c>
      <c r="BB588" s="231">
        <v>2</v>
      </c>
      <c r="BC588" s="231">
        <v>2</v>
      </c>
      <c r="BD588" s="237" t="str">
        <f t="shared" si="280"/>
        <v>Algo Ondulado (Pendientes naturales del terreno entre 6 y 14%)</v>
      </c>
      <c r="BE588" s="231">
        <v>4</v>
      </c>
      <c r="BF588" s="237" t="str">
        <f>VLOOKUP(BE588,'Códigos 2'!$A$1:$B$12,2,FALSE)</f>
        <v>Lastre o grava</v>
      </c>
      <c r="BG588" s="238">
        <v>2</v>
      </c>
      <c r="BH588" s="239">
        <v>6</v>
      </c>
      <c r="BI588" s="231">
        <v>0</v>
      </c>
      <c r="BJ588" s="231" t="str">
        <f t="shared" si="281"/>
        <v>No existe</v>
      </c>
      <c r="BK588" s="240">
        <v>0</v>
      </c>
      <c r="BL588" s="231">
        <v>25</v>
      </c>
      <c r="BM588" s="231">
        <v>146</v>
      </c>
      <c r="BN588" s="231">
        <v>3</v>
      </c>
      <c r="BO588" s="237" t="str">
        <f t="shared" si="282"/>
        <v>Alineamiento algo sinuoso, pero con curvas cerradas que son aparentes y consistentes con las gradientes y las demás características del camino y del terreno que se atraviesa.</v>
      </c>
      <c r="BP588" s="231">
        <v>3</v>
      </c>
      <c r="BQ588" s="237" t="str">
        <f t="shared" si="283"/>
        <v>Pendientes generalmente entre 3 y 6%, pero con una rasante ondulada y, consecuentemente, con tramos cortos de subida fuerte.</v>
      </c>
      <c r="BR588" s="231">
        <v>1</v>
      </c>
      <c r="BS588" s="231">
        <v>0</v>
      </c>
      <c r="BT588" s="237" t="b">
        <f t="shared" si="284"/>
        <v>0</v>
      </c>
      <c r="BU588" s="231">
        <v>2</v>
      </c>
      <c r="BV588" s="237" t="str">
        <f t="shared" si="285"/>
        <v>Existen muy pocas señales</v>
      </c>
      <c r="BW588" s="231">
        <v>4</v>
      </c>
      <c r="BX588" s="237" t="str">
        <f t="shared" si="286"/>
        <v>La mayoría de las alcantarillas y cunetas aparentemente funcionan bien, pero existen indicaciones en algunos sitios de que el agua se estanca.</v>
      </c>
      <c r="BY588" s="231">
        <v>2</v>
      </c>
      <c r="BZ588" s="237" t="str">
        <f t="shared" si="287"/>
        <v>Superficie muy irregular o con baches extensos y frecuentes (o material suelto, en caso de superficies no pavimentadas).</v>
      </c>
      <c r="CA588" s="231">
        <v>3</v>
      </c>
      <c r="CB588" s="237" t="str">
        <f t="shared" si="288"/>
        <v>Existen deformaciones u otras fallas de consideración sobre una buena parte de la subsección y, aunque no son extensas todavía, parece que siguen extendiéndose.</v>
      </c>
      <c r="CC588" s="231">
        <f t="shared" si="289"/>
        <v>0.45216564999999997</v>
      </c>
      <c r="CD588" s="229"/>
      <c r="CE588" s="229"/>
      <c r="CF588" s="270" t="s">
        <v>3226</v>
      </c>
    </row>
    <row r="589" spans="1:84" ht="69.95" customHeight="1" thickBot="1" x14ac:dyDescent="0.2">
      <c r="A589" s="217"/>
      <c r="B589" s="269">
        <v>21960</v>
      </c>
      <c r="C589" s="231">
        <v>4</v>
      </c>
      <c r="D589" s="231">
        <v>2</v>
      </c>
      <c r="E589" s="232">
        <v>10</v>
      </c>
      <c r="F589" s="231">
        <v>13</v>
      </c>
      <c r="G589" s="231">
        <v>761</v>
      </c>
      <c r="H589" s="230" t="b">
        <f>IF(G589&lt;100,"Primaria",IF(AND(RVN_0524!G1098&gt;39,RVN_0524!G1098&lt;300),"Secundaria",IF(AND(RVN_0524!G1098&gt;299),"Terciaria")))</f>
        <v>0</v>
      </c>
      <c r="I589" s="230">
        <v>4</v>
      </c>
      <c r="J589" s="229" t="str">
        <f t="shared" si="297"/>
        <v>Red Básica de Accesso</v>
      </c>
      <c r="K589" s="260">
        <f t="shared" si="298"/>
        <v>17.585000000000001</v>
      </c>
      <c r="L589" s="234">
        <f t="shared" si="307"/>
        <v>39.274999999999999</v>
      </c>
      <c r="M589" s="233"/>
      <c r="N589" s="233"/>
      <c r="O589" s="233"/>
      <c r="P589" s="260">
        <f t="shared" si="299"/>
        <v>0</v>
      </c>
      <c r="Q589" s="233"/>
      <c r="R589" s="233"/>
      <c r="S589" s="233"/>
      <c r="T589" s="260">
        <f t="shared" si="300"/>
        <v>0</v>
      </c>
      <c r="U589" s="233"/>
      <c r="V589" s="233"/>
      <c r="W589" s="233"/>
      <c r="X589" s="233">
        <f t="shared" si="303"/>
        <v>0</v>
      </c>
      <c r="Y589" s="233"/>
      <c r="Z589" s="233"/>
      <c r="AA589" s="233"/>
      <c r="AB589" s="233">
        <f t="shared" si="304"/>
        <v>0</v>
      </c>
      <c r="AC589" s="233">
        <f t="shared" si="296"/>
        <v>0</v>
      </c>
      <c r="AD589" s="233"/>
      <c r="AE589" s="233">
        <v>15.494999999999999</v>
      </c>
      <c r="AF589" s="233">
        <v>2.09</v>
      </c>
      <c r="AG589" s="233">
        <f t="shared" si="305"/>
        <v>17.585000000000001</v>
      </c>
      <c r="AH589" s="233"/>
      <c r="AI589" s="233"/>
      <c r="AJ589" s="233"/>
      <c r="AK589" s="233">
        <f t="shared" si="306"/>
        <v>0</v>
      </c>
      <c r="AL589" s="233"/>
      <c r="AM589" s="233"/>
      <c r="AN589" s="233"/>
      <c r="AO589" s="233">
        <f t="shared" si="301"/>
        <v>0</v>
      </c>
      <c r="AP589" s="233"/>
      <c r="AQ589" s="233"/>
      <c r="AR589" s="233"/>
      <c r="AS589" s="339">
        <f t="shared" si="302"/>
        <v>0</v>
      </c>
      <c r="AT589" s="233"/>
      <c r="AU589" s="233"/>
      <c r="AV589" s="233"/>
      <c r="AW589" s="260">
        <f t="shared" si="279"/>
        <v>0</v>
      </c>
      <c r="AX589" s="235" t="s">
        <v>3227</v>
      </c>
      <c r="AY589" s="236" t="s">
        <v>1546</v>
      </c>
      <c r="AZ589" s="236" t="s">
        <v>89</v>
      </c>
      <c r="BA589" s="236" t="s">
        <v>3228</v>
      </c>
      <c r="BB589" s="231">
        <v>0</v>
      </c>
      <c r="BC589" s="231">
        <v>3</v>
      </c>
      <c r="BD589" s="237" t="str">
        <f t="shared" si="280"/>
        <v>Muy Ondulado (Pendientes naturales del terreno entre 15 y 25%)</v>
      </c>
      <c r="BE589" s="231">
        <v>4</v>
      </c>
      <c r="BF589" s="237" t="str">
        <f>VLOOKUP(BE589,'Códigos 2'!$A$1:$B$12,2,FALSE)</f>
        <v>Lastre o grava</v>
      </c>
      <c r="BG589" s="238">
        <v>2</v>
      </c>
      <c r="BH589" s="239">
        <v>5.6</v>
      </c>
      <c r="BI589" s="231">
        <v>0</v>
      </c>
      <c r="BJ589" s="231" t="str">
        <f t="shared" si="281"/>
        <v>No existe</v>
      </c>
      <c r="BK589" s="240">
        <v>0</v>
      </c>
      <c r="BL589" s="231">
        <v>30</v>
      </c>
      <c r="BM589" s="231">
        <v>87</v>
      </c>
      <c r="BN589" s="231">
        <v>3</v>
      </c>
      <c r="BO589" s="237" t="str">
        <f t="shared" si="282"/>
        <v>Alineamiento algo sinuoso, pero con curvas cerradas que son aparentes y consistentes con las gradientes y las demás características del camino y del terreno que se atraviesa.</v>
      </c>
      <c r="BP589" s="231">
        <v>2</v>
      </c>
      <c r="BQ589" s="237" t="str">
        <f t="shared" si="283"/>
        <v>Pendientes sostenidas entre 5 y 8% sobre una buena parte del tramo, condición que afecta en forma marcada la velocidad de recorrido y, cuando hay bastante tránsito, provoca frecuentes colas de vehículos detrás de los vehículos pesados.</v>
      </c>
      <c r="BR589" s="231">
        <v>1</v>
      </c>
      <c r="BS589" s="231">
        <v>0</v>
      </c>
      <c r="BT589" s="237" t="b">
        <f t="shared" si="284"/>
        <v>0</v>
      </c>
      <c r="BU589" s="231">
        <v>2</v>
      </c>
      <c r="BV589" s="237" t="str">
        <f t="shared" si="285"/>
        <v>Existen muy pocas señales</v>
      </c>
      <c r="BW589" s="231">
        <v>3</v>
      </c>
      <c r="BX589" s="237" t="str">
        <f t="shared" si="286"/>
        <v>Parece que algunas alcantarillas o cunetas no tienen capacidad hidráulica suficiente, por la erosión o socavación aparente.</v>
      </c>
      <c r="BY589" s="231">
        <v>3</v>
      </c>
      <c r="BZ589" s="237" t="str">
        <f t="shared" si="287"/>
        <v>Superficie con frecuentes baches o irregularidades .</v>
      </c>
      <c r="CA589" s="231">
        <v>4</v>
      </c>
      <c r="CB589" s="237" t="str">
        <f t="shared" si="288"/>
        <v>Existen huellas o corrugaciones que se derivan por debajo de la superficie de ruedo, pero que son aisladas y de poca extensión.</v>
      </c>
      <c r="CC589" s="231">
        <f t="shared" si="289"/>
        <v>0.558411675</v>
      </c>
      <c r="CD589" s="229"/>
      <c r="CE589" s="229"/>
      <c r="CF589" s="270" t="s">
        <v>3229</v>
      </c>
    </row>
    <row r="590" spans="1:84" ht="69.95" customHeight="1" thickBot="1" x14ac:dyDescent="0.2">
      <c r="A590" s="217"/>
      <c r="B590" s="269">
        <v>21971</v>
      </c>
      <c r="C590" s="231">
        <v>4</v>
      </c>
      <c r="D590" s="231">
        <v>2</v>
      </c>
      <c r="E590" s="232">
        <v>10</v>
      </c>
      <c r="F590" s="231">
        <v>0</v>
      </c>
      <c r="G590" s="231">
        <v>761</v>
      </c>
      <c r="H590" s="230" t="str">
        <f>IF(G590&lt;100,"Primaria",IF(AND(RVN_0524!G1099&gt;39,RVN_0524!G1099&lt;300),"Secundaria",IF(AND(RVN_0524!G1099&gt;299),"Terciaria")))</f>
        <v>Terciaria</v>
      </c>
      <c r="I590" s="230">
        <v>4</v>
      </c>
      <c r="J590" s="229" t="str">
        <f t="shared" si="297"/>
        <v>Red Básica de Accesso</v>
      </c>
      <c r="K590" s="260">
        <f t="shared" si="298"/>
        <v>11.64</v>
      </c>
      <c r="L590" s="234">
        <f t="shared" si="307"/>
        <v>50.914999999999999</v>
      </c>
      <c r="M590" s="233"/>
      <c r="N590" s="233"/>
      <c r="O590" s="233"/>
      <c r="P590" s="260">
        <f t="shared" si="299"/>
        <v>0</v>
      </c>
      <c r="Q590" s="233"/>
      <c r="R590" s="233"/>
      <c r="S590" s="233"/>
      <c r="T590" s="260">
        <f t="shared" si="300"/>
        <v>0</v>
      </c>
      <c r="U590" s="233"/>
      <c r="V590" s="233"/>
      <c r="W590" s="233"/>
      <c r="X590" s="233">
        <f t="shared" si="303"/>
        <v>0</v>
      </c>
      <c r="Y590" s="233"/>
      <c r="Z590" s="233"/>
      <c r="AA590" s="233"/>
      <c r="AB590" s="233">
        <f t="shared" si="304"/>
        <v>0</v>
      </c>
      <c r="AC590" s="233">
        <f t="shared" si="296"/>
        <v>0</v>
      </c>
      <c r="AD590" s="233"/>
      <c r="AE590" s="233">
        <v>11.64</v>
      </c>
      <c r="AF590" s="233"/>
      <c r="AG590" s="233">
        <f t="shared" si="305"/>
        <v>11.64</v>
      </c>
      <c r="AH590" s="233"/>
      <c r="AI590" s="233"/>
      <c r="AJ590" s="233"/>
      <c r="AK590" s="233">
        <f t="shared" si="306"/>
        <v>0</v>
      </c>
      <c r="AL590" s="233"/>
      <c r="AM590" s="233"/>
      <c r="AN590" s="233"/>
      <c r="AO590" s="233">
        <f t="shared" si="301"/>
        <v>0</v>
      </c>
      <c r="AP590" s="233"/>
      <c r="AQ590" s="233"/>
      <c r="AR590" s="233"/>
      <c r="AS590" s="339">
        <f t="shared" si="302"/>
        <v>0</v>
      </c>
      <c r="AT590" s="233"/>
      <c r="AU590" s="233"/>
      <c r="AV590" s="233"/>
      <c r="AW590" s="260">
        <f t="shared" si="279"/>
        <v>0</v>
      </c>
      <c r="AX590" s="235" t="s">
        <v>3230</v>
      </c>
      <c r="AY590" s="236" t="s">
        <v>3231</v>
      </c>
      <c r="AZ590" s="236" t="s">
        <v>89</v>
      </c>
      <c r="BA590" s="236" t="s">
        <v>3232</v>
      </c>
      <c r="BB590" s="231">
        <v>0</v>
      </c>
      <c r="BC590" s="231">
        <v>2</v>
      </c>
      <c r="BD590" s="237" t="str">
        <f t="shared" si="280"/>
        <v>Algo Ondulado (Pendientes naturales del terreno entre 6 y 14%)</v>
      </c>
      <c r="BE590" s="231">
        <v>4</v>
      </c>
      <c r="BF590" s="237" t="str">
        <f>VLOOKUP(BE590,'Códigos 2'!$A$1:$B$12,2,FALSE)</f>
        <v>Lastre o grava</v>
      </c>
      <c r="BG590" s="238">
        <v>1</v>
      </c>
      <c r="BH590" s="239">
        <v>4.5999999999999996</v>
      </c>
      <c r="BI590" s="231">
        <v>0</v>
      </c>
      <c r="BJ590" s="231" t="str">
        <f t="shared" si="281"/>
        <v>No existe</v>
      </c>
      <c r="BK590" s="240">
        <v>0</v>
      </c>
      <c r="BL590" s="231">
        <v>30</v>
      </c>
      <c r="BM590" s="231">
        <v>192</v>
      </c>
      <c r="BN590" s="231">
        <v>3</v>
      </c>
      <c r="BO590" s="237" t="str">
        <f t="shared" si="282"/>
        <v>Alineamiento algo sinuoso, pero con curvas cerradas que son aparentes y consistentes con las gradientes y las demás características del camino y del terreno que se atraviesa.</v>
      </c>
      <c r="BP590" s="231">
        <v>3</v>
      </c>
      <c r="BQ590" s="237" t="str">
        <f t="shared" si="283"/>
        <v>Pendientes generalmente entre 3 y 6%, pero con una rasante ondulada y, consecuentemente, con tramos cortos de subida fuerte.</v>
      </c>
      <c r="BR590" s="231">
        <v>1</v>
      </c>
      <c r="BS590" s="231">
        <v>0</v>
      </c>
      <c r="BT590" s="237" t="b">
        <f t="shared" si="284"/>
        <v>0</v>
      </c>
      <c r="BU590" s="231">
        <v>1</v>
      </c>
      <c r="BV590" s="237" t="str">
        <f t="shared" si="285"/>
        <v>No existen señales o son tan inadecuadas, que no proveen información útil al conductor.</v>
      </c>
      <c r="BW590" s="231">
        <v>3</v>
      </c>
      <c r="BX590" s="237" t="str">
        <f t="shared" si="286"/>
        <v>Parece que algunas alcantarillas o cunetas no tienen capacidad hidráulica suficiente, por la erosión o socavación aparente.</v>
      </c>
      <c r="BY590" s="231">
        <v>3</v>
      </c>
      <c r="BZ590" s="237" t="str">
        <f t="shared" si="287"/>
        <v>Superficie con frecuentes baches o irregularidades .</v>
      </c>
      <c r="CA590" s="231">
        <v>2</v>
      </c>
      <c r="CB590" s="237" t="str">
        <f t="shared" si="288"/>
        <v>Existen deformaciones u otras fallas de consideración sobre la mayor parte del tramo.</v>
      </c>
      <c r="CC590" s="231">
        <f t="shared" si="289"/>
        <v>0.8157312000000001</v>
      </c>
      <c r="CD590" s="229"/>
      <c r="CE590" s="229"/>
      <c r="CF590" s="270" t="s">
        <v>3233</v>
      </c>
    </row>
    <row r="591" spans="1:84" ht="69.95" customHeight="1" thickBot="1" x14ac:dyDescent="0.2">
      <c r="A591" s="217"/>
      <c r="B591" s="269">
        <v>21972</v>
      </c>
      <c r="C591" s="231">
        <v>4</v>
      </c>
      <c r="D591" s="231">
        <v>2</v>
      </c>
      <c r="E591" s="232">
        <v>10</v>
      </c>
      <c r="F591" s="231">
        <v>13</v>
      </c>
      <c r="G591" s="231">
        <v>761</v>
      </c>
      <c r="H591" s="230" t="b">
        <f>IF(G591&lt;100,"Primaria",IF(AND(RVN_0524!G1100&gt;39,RVN_0524!G1100&lt;300),"Secundaria",IF(AND(RVN_0524!G1100&gt;299),"Terciaria")))</f>
        <v>0</v>
      </c>
      <c r="I591" s="230">
        <v>4</v>
      </c>
      <c r="J591" s="229" t="str">
        <f t="shared" si="297"/>
        <v>Red Básica de Accesso</v>
      </c>
      <c r="K591" s="260">
        <f t="shared" si="298"/>
        <v>9.5299999999999994</v>
      </c>
      <c r="L591" s="234">
        <f t="shared" si="307"/>
        <v>60.445</v>
      </c>
      <c r="M591" s="233"/>
      <c r="N591" s="233"/>
      <c r="O591" s="233"/>
      <c r="P591" s="260">
        <f t="shared" si="299"/>
        <v>0</v>
      </c>
      <c r="Q591" s="233"/>
      <c r="R591" s="233"/>
      <c r="S591" s="233"/>
      <c r="T591" s="260">
        <f t="shared" si="300"/>
        <v>0</v>
      </c>
      <c r="U591" s="233"/>
      <c r="V591" s="233"/>
      <c r="W591" s="233"/>
      <c r="X591" s="233">
        <f t="shared" si="303"/>
        <v>0</v>
      </c>
      <c r="Y591" s="233"/>
      <c r="Z591" s="233"/>
      <c r="AA591" s="233"/>
      <c r="AB591" s="233">
        <f t="shared" si="304"/>
        <v>0</v>
      </c>
      <c r="AC591" s="233">
        <f t="shared" si="296"/>
        <v>0</v>
      </c>
      <c r="AD591" s="233"/>
      <c r="AE591" s="233">
        <v>9.5299999999999994</v>
      </c>
      <c r="AF591" s="233"/>
      <c r="AG591" s="233">
        <f t="shared" si="305"/>
        <v>9.5299999999999994</v>
      </c>
      <c r="AH591" s="233"/>
      <c r="AI591" s="233"/>
      <c r="AJ591" s="233"/>
      <c r="AK591" s="233">
        <f t="shared" si="306"/>
        <v>0</v>
      </c>
      <c r="AL591" s="233"/>
      <c r="AM591" s="233"/>
      <c r="AN591" s="233"/>
      <c r="AO591" s="233">
        <f t="shared" si="301"/>
        <v>0</v>
      </c>
      <c r="AP591" s="233"/>
      <c r="AQ591" s="233"/>
      <c r="AR591" s="233"/>
      <c r="AS591" s="339">
        <f t="shared" si="302"/>
        <v>0</v>
      </c>
      <c r="AT591" s="233"/>
      <c r="AU591" s="233"/>
      <c r="AV591" s="233"/>
      <c r="AW591" s="260">
        <f t="shared" si="279"/>
        <v>0</v>
      </c>
      <c r="AX591" s="235" t="s">
        <v>3234</v>
      </c>
      <c r="AY591" s="236" t="s">
        <v>1546</v>
      </c>
      <c r="AZ591" s="236" t="s">
        <v>89</v>
      </c>
      <c r="BA591" s="236" t="s">
        <v>3235</v>
      </c>
      <c r="BB591" s="231">
        <v>1</v>
      </c>
      <c r="BC591" s="231">
        <v>3</v>
      </c>
      <c r="BD591" s="237" t="str">
        <f t="shared" si="280"/>
        <v>Muy Ondulado (Pendientes naturales del terreno entre 15 y 25%)</v>
      </c>
      <c r="BE591" s="231">
        <v>4</v>
      </c>
      <c r="BF591" s="237" t="str">
        <f>VLOOKUP(BE591,'Códigos 2'!$A$1:$B$12,2,FALSE)</f>
        <v>Lastre o grava</v>
      </c>
      <c r="BG591" s="238">
        <v>1</v>
      </c>
      <c r="BH591" s="239">
        <v>3.6</v>
      </c>
      <c r="BI591" s="231">
        <v>0</v>
      </c>
      <c r="BJ591" s="231" t="str">
        <f t="shared" si="281"/>
        <v>No existe</v>
      </c>
      <c r="BK591" s="240">
        <v>0</v>
      </c>
      <c r="BL591" s="231">
        <v>30</v>
      </c>
      <c r="BM591" s="231">
        <v>11</v>
      </c>
      <c r="BN591" s="231">
        <v>3</v>
      </c>
      <c r="BO591" s="237" t="str">
        <f t="shared" si="282"/>
        <v>Alineamiento algo sinuoso, pero con curvas cerradas que son aparentes y consistentes con las gradientes y las demás características del camino y del terreno que se atraviesa.</v>
      </c>
      <c r="BP591" s="231">
        <v>1</v>
      </c>
      <c r="BQ591" s="237" t="str">
        <f t="shared" si="283"/>
        <v xml:space="preserve">Pendientes sostenidas en exceso del 7% en casi todo el tramo. </v>
      </c>
      <c r="BR591" s="231">
        <v>1</v>
      </c>
      <c r="BS591" s="231">
        <v>0</v>
      </c>
      <c r="BT591" s="237" t="b">
        <f t="shared" si="284"/>
        <v>0</v>
      </c>
      <c r="BU591" s="231">
        <v>1</v>
      </c>
      <c r="BV591" s="237" t="str">
        <f t="shared" si="285"/>
        <v>No existen señales o son tan inadecuadas, que no proveen información útil al conductor.</v>
      </c>
      <c r="BW591" s="231">
        <v>2</v>
      </c>
      <c r="BX591" s="237" t="str">
        <f t="shared" si="286"/>
        <v>Parece que la mayoría de las alcantarillas y cunetas son inadecuadas; o hay vados en varios sitios en vez de estructuras de drenaje.</v>
      </c>
      <c r="BY591" s="231">
        <v>3</v>
      </c>
      <c r="BZ591" s="237" t="str">
        <f t="shared" si="287"/>
        <v>Superficie con frecuentes baches o irregularidades .</v>
      </c>
      <c r="CA591" s="231">
        <v>3</v>
      </c>
      <c r="CB591" s="237" t="str">
        <f t="shared" si="288"/>
        <v>Existen deformaciones u otras fallas de consideración sobre una buena parte de la subsección y, aunque no son extensas todavía, parece que siguen extendiéndose.</v>
      </c>
      <c r="CC591" s="231">
        <f t="shared" si="289"/>
        <v>3.8262949999999997E-2</v>
      </c>
      <c r="CD591" s="229"/>
      <c r="CE591" s="229"/>
      <c r="CF591" s="270" t="s">
        <v>3236</v>
      </c>
    </row>
    <row r="592" spans="1:84" ht="69.95" customHeight="1" thickBot="1" x14ac:dyDescent="0.2">
      <c r="A592" s="217"/>
      <c r="B592" s="269">
        <v>30001</v>
      </c>
      <c r="C592" s="231">
        <v>2</v>
      </c>
      <c r="D592" s="231">
        <v>3</v>
      </c>
      <c r="E592" s="232">
        <v>5</v>
      </c>
      <c r="F592" s="231">
        <v>1</v>
      </c>
      <c r="G592" s="231">
        <v>10</v>
      </c>
      <c r="H592" s="230" t="str">
        <f t="shared" ref="H592:H610" si="308">IF(G592&lt;100,"Primaria",IF(AND(G592&gt;39,G592&lt;300),"Secundaria",IF(AND(G592&gt;299),"Terciaria")))</f>
        <v>Primaria</v>
      </c>
      <c r="I592" s="230">
        <v>1</v>
      </c>
      <c r="J592" s="229" t="str">
        <f t="shared" si="297"/>
        <v>Red de Alta Capacidad</v>
      </c>
      <c r="K592" s="260">
        <f t="shared" si="298"/>
        <v>6.3999999999999995</v>
      </c>
      <c r="L592" s="234">
        <f t="shared" si="307"/>
        <v>66.844999999999999</v>
      </c>
      <c r="M592" s="233"/>
      <c r="N592" s="233"/>
      <c r="O592" s="233"/>
      <c r="P592" s="260">
        <f t="shared" si="299"/>
        <v>0</v>
      </c>
      <c r="Q592" s="233"/>
      <c r="R592" s="233">
        <v>4.76</v>
      </c>
      <c r="S592" s="233">
        <v>1.64</v>
      </c>
      <c r="T592" s="260">
        <f t="shared" si="300"/>
        <v>6.3999999999999995</v>
      </c>
      <c r="U592" s="233"/>
      <c r="V592" s="233"/>
      <c r="W592" s="233"/>
      <c r="X592" s="233">
        <f t="shared" si="303"/>
        <v>0</v>
      </c>
      <c r="Y592" s="233"/>
      <c r="Z592" s="233"/>
      <c r="AA592" s="233"/>
      <c r="AB592" s="233">
        <f t="shared" si="304"/>
        <v>0</v>
      </c>
      <c r="AC592" s="233">
        <f t="shared" si="296"/>
        <v>6.3999999999999995</v>
      </c>
      <c r="AD592" s="233"/>
      <c r="AE592" s="233"/>
      <c r="AF592" s="233"/>
      <c r="AG592" s="233">
        <f t="shared" ref="AG592:AG623" si="309">SUM(AD592:AF592)</f>
        <v>0</v>
      </c>
      <c r="AH592" s="233"/>
      <c r="AI592" s="233"/>
      <c r="AJ592" s="233"/>
      <c r="AK592" s="233">
        <f t="shared" ref="AK592:AK623" si="310">SUM(AH592:AJ592)</f>
        <v>0</v>
      </c>
      <c r="AL592" s="233"/>
      <c r="AM592" s="233"/>
      <c r="AN592" s="233"/>
      <c r="AO592" s="233">
        <f t="shared" si="301"/>
        <v>0</v>
      </c>
      <c r="AP592" s="233"/>
      <c r="AQ592" s="233"/>
      <c r="AR592" s="233"/>
      <c r="AS592" s="339">
        <f t="shared" si="302"/>
        <v>0</v>
      </c>
      <c r="AT592" s="233"/>
      <c r="AU592" s="233"/>
      <c r="AV592" s="233"/>
      <c r="AW592" s="260">
        <f t="shared" si="279"/>
        <v>0</v>
      </c>
      <c r="AX592" s="235" t="s">
        <v>438</v>
      </c>
      <c r="AY592" s="236" t="s">
        <v>250</v>
      </c>
      <c r="AZ592" s="236" t="s">
        <v>408</v>
      </c>
      <c r="BA592" s="229" t="s">
        <v>439</v>
      </c>
      <c r="BB592" s="231">
        <v>0</v>
      </c>
      <c r="BC592" s="231">
        <v>1</v>
      </c>
      <c r="BD592" s="237" t="str">
        <f t="shared" si="280"/>
        <v>Llano (Pendientes naturales del terreno entre 0 y 5%)</v>
      </c>
      <c r="BE592" s="231">
        <v>1</v>
      </c>
      <c r="BF592" s="237" t="str">
        <f>VLOOKUP(BE592,'Códigos 2'!$A$1:$B$12,2,FALSE)</f>
        <v xml:space="preserve"> Carpeta Asfáltica (CA)</v>
      </c>
      <c r="BG592" s="238">
        <v>2</v>
      </c>
      <c r="BH592" s="239">
        <v>7.1</v>
      </c>
      <c r="BI592" s="231">
        <v>0</v>
      </c>
      <c r="BJ592" s="231" t="str">
        <f t="shared" si="281"/>
        <v>No existe</v>
      </c>
      <c r="BK592" s="240">
        <v>0</v>
      </c>
      <c r="BL592" s="231">
        <v>60</v>
      </c>
      <c r="BM592" s="231"/>
      <c r="BN592" s="231">
        <v>4</v>
      </c>
      <c r="BO592" s="237" t="str">
        <f t="shared" si="282"/>
        <v>Alineamiento con algunas curvas que exigen una reducción significativa en la velocidad promedio de circulación.</v>
      </c>
      <c r="BP592" s="231">
        <v>4</v>
      </c>
      <c r="BQ592" s="237" t="str">
        <f t="shared" si="283"/>
        <v>Pendientes generalmente menores del 3% pero con algunas cuestas de corta longitud de hasta el 5%.</v>
      </c>
      <c r="BR592" s="231">
        <v>1</v>
      </c>
      <c r="BS592" s="231">
        <v>0</v>
      </c>
      <c r="BT592" s="237" t="b">
        <f t="shared" si="284"/>
        <v>0</v>
      </c>
      <c r="BU592" s="231">
        <v>4</v>
      </c>
      <c r="BV592" s="237" t="str">
        <f t="shared" si="285"/>
        <v>El señalamiento es bastante completo, faltando solamente algunas señales de guía para los usuarios que no conocen la ruta.</v>
      </c>
      <c r="BW592" s="231">
        <v>4</v>
      </c>
      <c r="BX592" s="237" t="str">
        <f t="shared" si="286"/>
        <v>La mayoría de las alcantarillas y cunetas aparentemente funcionan bien, pero existen indicaciones en algunos sitios de que el agua se estanca.</v>
      </c>
      <c r="BY592" s="231">
        <v>3</v>
      </c>
      <c r="BZ592" s="237" t="str">
        <f t="shared" si="287"/>
        <v>Superficie con frecuentes baches o irregularidades .</v>
      </c>
      <c r="CA592" s="231">
        <v>5</v>
      </c>
      <c r="CB592" s="237" t="str">
        <f t="shared" si="288"/>
        <v>No existen evidencias de fallas en la estructura del pavimento, con la posible excepción de algunas en la superficie de ruedo.</v>
      </c>
      <c r="CC592" s="231">
        <f t="shared" si="289"/>
        <v>0</v>
      </c>
      <c r="CD592" s="229" t="s">
        <v>440</v>
      </c>
      <c r="CE592" s="229" t="s">
        <v>426</v>
      </c>
      <c r="CF592" s="270" t="s">
        <v>441</v>
      </c>
    </row>
    <row r="593" spans="1:84" ht="69.95" customHeight="1" thickBot="1" x14ac:dyDescent="0.2">
      <c r="A593" s="217"/>
      <c r="B593" s="269">
        <v>30002</v>
      </c>
      <c r="C593" s="231">
        <v>2</v>
      </c>
      <c r="D593" s="231">
        <v>3</v>
      </c>
      <c r="E593" s="232">
        <v>5</v>
      </c>
      <c r="F593" s="231">
        <v>6</v>
      </c>
      <c r="G593" s="231">
        <v>10</v>
      </c>
      <c r="H593" s="230" t="str">
        <f t="shared" si="308"/>
        <v>Primaria</v>
      </c>
      <c r="I593" s="230">
        <v>1</v>
      </c>
      <c r="J593" s="229" t="str">
        <f t="shared" si="297"/>
        <v>Red de Alta Capacidad</v>
      </c>
      <c r="K593" s="260">
        <f t="shared" si="298"/>
        <v>20.024999999999999</v>
      </c>
      <c r="L593" s="234">
        <f t="shared" si="307"/>
        <v>86.87</v>
      </c>
      <c r="M593" s="233"/>
      <c r="N593" s="233"/>
      <c r="O593" s="233"/>
      <c r="P593" s="260">
        <f t="shared" si="299"/>
        <v>0</v>
      </c>
      <c r="Q593" s="233">
        <v>2.0299999999999998</v>
      </c>
      <c r="R593" s="233">
        <v>12.18</v>
      </c>
      <c r="S593" s="233">
        <v>5.8150000000000004</v>
      </c>
      <c r="T593" s="260">
        <f t="shared" si="300"/>
        <v>20.024999999999999</v>
      </c>
      <c r="U593" s="233"/>
      <c r="V593" s="233"/>
      <c r="W593" s="233"/>
      <c r="X593" s="233">
        <f t="shared" si="303"/>
        <v>0</v>
      </c>
      <c r="Y593" s="233"/>
      <c r="Z593" s="233"/>
      <c r="AA593" s="233"/>
      <c r="AB593" s="233">
        <f t="shared" si="304"/>
        <v>0</v>
      </c>
      <c r="AC593" s="233">
        <f t="shared" si="296"/>
        <v>20.024999999999999</v>
      </c>
      <c r="AD593" s="233"/>
      <c r="AE593" s="233"/>
      <c r="AF593" s="233"/>
      <c r="AG593" s="233">
        <f t="shared" si="309"/>
        <v>0</v>
      </c>
      <c r="AH593" s="233"/>
      <c r="AI593" s="233"/>
      <c r="AJ593" s="233"/>
      <c r="AK593" s="233">
        <f t="shared" si="310"/>
        <v>0</v>
      </c>
      <c r="AL593" s="233"/>
      <c r="AM593" s="233"/>
      <c r="AN593" s="233"/>
      <c r="AO593" s="233">
        <f t="shared" si="301"/>
        <v>0</v>
      </c>
      <c r="AP593" s="233"/>
      <c r="AQ593" s="233"/>
      <c r="AR593" s="233"/>
      <c r="AS593" s="339">
        <f t="shared" si="302"/>
        <v>0</v>
      </c>
      <c r="AT593" s="233"/>
      <c r="AU593" s="233"/>
      <c r="AV593" s="233"/>
      <c r="AW593" s="260">
        <f t="shared" si="279"/>
        <v>0</v>
      </c>
      <c r="AX593" s="235" t="s">
        <v>442</v>
      </c>
      <c r="AY593" s="236" t="s">
        <v>250</v>
      </c>
      <c r="AZ593" s="236" t="s">
        <v>408</v>
      </c>
      <c r="BA593" s="229" t="s">
        <v>443</v>
      </c>
      <c r="BB593" s="231">
        <v>0</v>
      </c>
      <c r="BC593" s="231">
        <v>3</v>
      </c>
      <c r="BD593" s="237" t="str">
        <f t="shared" si="280"/>
        <v>Muy Ondulado (Pendientes naturales del terreno entre 15 y 25%)</v>
      </c>
      <c r="BE593" s="231">
        <v>1</v>
      </c>
      <c r="BF593" s="237" t="str">
        <f>VLOOKUP(BE593,'Códigos 2'!$A$1:$B$12,2,FALSE)</f>
        <v xml:space="preserve"> Carpeta Asfáltica (CA)</v>
      </c>
      <c r="BG593" s="238">
        <v>2</v>
      </c>
      <c r="BH593" s="239">
        <v>6.9</v>
      </c>
      <c r="BI593" s="231">
        <v>0</v>
      </c>
      <c r="BJ593" s="231" t="str">
        <f t="shared" si="281"/>
        <v>No existe</v>
      </c>
      <c r="BK593" s="240">
        <v>0</v>
      </c>
      <c r="BL593" s="231">
        <v>60</v>
      </c>
      <c r="BM593" s="231"/>
      <c r="BN593" s="231">
        <v>3</v>
      </c>
      <c r="BO593" s="237" t="str">
        <f t="shared" si="282"/>
        <v>Alineamiento algo sinuoso, pero con curvas cerradas que son aparentes y consistentes con las gradientes y las demás características del camino y del terreno que se atraviesa.</v>
      </c>
      <c r="BP593" s="231">
        <v>2</v>
      </c>
      <c r="BQ593" s="237" t="str">
        <f t="shared" si="283"/>
        <v>Pendientes sostenidas entre 5 y 8% sobre una buena parte del tramo, condición que afecta en forma marcada la velocidad de recorrido y, cuando hay bastante tránsito, provoca frecuentes colas de vehículos detrás de los vehículos pesados.</v>
      </c>
      <c r="BR593" s="231">
        <v>1</v>
      </c>
      <c r="BS593" s="231">
        <v>0</v>
      </c>
      <c r="BT593" s="237" t="b">
        <f t="shared" si="284"/>
        <v>0</v>
      </c>
      <c r="BU593" s="231">
        <v>4</v>
      </c>
      <c r="BV593" s="237" t="str">
        <f t="shared" si="285"/>
        <v>El señalamiento es bastante completo, faltando solamente algunas señales de guía para los usuarios que no conocen la ruta.</v>
      </c>
      <c r="BW593" s="231">
        <v>5</v>
      </c>
      <c r="BX593" s="237" t="str">
        <f t="shared" si="286"/>
        <v>Todas las alcantarillas y cunetas están bastante limpias y funcionan debidamente.</v>
      </c>
      <c r="BY593" s="231">
        <v>3</v>
      </c>
      <c r="BZ593" s="237" t="str">
        <f t="shared" si="287"/>
        <v>Superficie con frecuentes baches o irregularidades .</v>
      </c>
      <c r="CA593" s="231">
        <v>4</v>
      </c>
      <c r="CB593" s="237" t="str">
        <f t="shared" si="288"/>
        <v>Existen huellas o corrugaciones que se derivan por debajo de la superficie de ruedo, pero que son aisladas y de poca extensión.</v>
      </c>
      <c r="CC593" s="231">
        <f t="shared" si="289"/>
        <v>0</v>
      </c>
      <c r="CD593" s="229" t="s">
        <v>444</v>
      </c>
      <c r="CE593" s="229" t="s">
        <v>426</v>
      </c>
      <c r="CF593" s="270" t="s">
        <v>445</v>
      </c>
    </row>
    <row r="594" spans="1:84" ht="69.95" customHeight="1" thickBot="1" x14ac:dyDescent="0.2">
      <c r="A594" s="217"/>
      <c r="B594" s="269">
        <v>30010</v>
      </c>
      <c r="C594" s="231">
        <v>2</v>
      </c>
      <c r="D594" s="231">
        <v>3</v>
      </c>
      <c r="E594" s="232">
        <v>4</v>
      </c>
      <c r="F594" s="231">
        <v>1</v>
      </c>
      <c r="G594" s="231">
        <v>10</v>
      </c>
      <c r="H594" s="230" t="str">
        <f t="shared" si="308"/>
        <v>Primaria</v>
      </c>
      <c r="I594" s="230">
        <v>1</v>
      </c>
      <c r="J594" s="229" t="str">
        <f t="shared" si="297"/>
        <v>Red de Alta Capacidad</v>
      </c>
      <c r="K594" s="260">
        <f t="shared" si="298"/>
        <v>7.4399999999999995</v>
      </c>
      <c r="L594" s="234">
        <f t="shared" si="307"/>
        <v>94.31</v>
      </c>
      <c r="M594" s="233"/>
      <c r="N594" s="233"/>
      <c r="O594" s="233"/>
      <c r="P594" s="260">
        <f t="shared" si="299"/>
        <v>0</v>
      </c>
      <c r="Q594" s="233"/>
      <c r="R594" s="233"/>
      <c r="S594" s="233">
        <v>6.04</v>
      </c>
      <c r="T594" s="260">
        <f t="shared" si="300"/>
        <v>6.04</v>
      </c>
      <c r="U594" s="233"/>
      <c r="V594" s="233"/>
      <c r="W594" s="233">
        <v>1.4</v>
      </c>
      <c r="X594" s="233">
        <f t="shared" si="303"/>
        <v>1.4</v>
      </c>
      <c r="Y594" s="233"/>
      <c r="Z594" s="233"/>
      <c r="AA594" s="233"/>
      <c r="AB594" s="233">
        <f t="shared" si="304"/>
        <v>0</v>
      </c>
      <c r="AC594" s="233">
        <f t="shared" si="296"/>
        <v>7.4399999999999995</v>
      </c>
      <c r="AD594" s="233"/>
      <c r="AE594" s="233"/>
      <c r="AF594" s="233"/>
      <c r="AG594" s="233">
        <f t="shared" si="309"/>
        <v>0</v>
      </c>
      <c r="AH594" s="233"/>
      <c r="AI594" s="233"/>
      <c r="AJ594" s="233"/>
      <c r="AK594" s="233">
        <f t="shared" si="310"/>
        <v>0</v>
      </c>
      <c r="AL594" s="233"/>
      <c r="AM594" s="233"/>
      <c r="AN594" s="233"/>
      <c r="AO594" s="233">
        <f t="shared" si="301"/>
        <v>0</v>
      </c>
      <c r="AP594" s="233"/>
      <c r="AQ594" s="233"/>
      <c r="AR594" s="233"/>
      <c r="AS594" s="339">
        <f t="shared" si="302"/>
        <v>0</v>
      </c>
      <c r="AT594" s="233"/>
      <c r="AU594" s="233"/>
      <c r="AV594" s="233"/>
      <c r="AW594" s="260">
        <f t="shared" si="279"/>
        <v>0</v>
      </c>
      <c r="AX594" s="235" t="s">
        <v>430</v>
      </c>
      <c r="AY594" s="236" t="s">
        <v>250</v>
      </c>
      <c r="AZ594" s="236" t="s">
        <v>408</v>
      </c>
      <c r="BA594" s="229" t="s">
        <v>431</v>
      </c>
      <c r="BB594" s="231">
        <v>0</v>
      </c>
      <c r="BC594" s="231">
        <v>4</v>
      </c>
      <c r="BD594" s="237" t="str">
        <f t="shared" si="280"/>
        <v>Montañoso (Pendientes naturales del terreno mayores a 25%)</v>
      </c>
      <c r="BE594" s="231">
        <v>1</v>
      </c>
      <c r="BF594" s="237" t="str">
        <f>VLOOKUP(BE594,'Códigos 2'!$A$1:$B$12,2,FALSE)</f>
        <v xml:space="preserve"> Carpeta Asfáltica (CA)</v>
      </c>
      <c r="BG594" s="238">
        <v>2</v>
      </c>
      <c r="BH594" s="239">
        <v>6.3</v>
      </c>
      <c r="BI594" s="231">
        <v>0</v>
      </c>
      <c r="BJ594" s="231" t="str">
        <f t="shared" si="281"/>
        <v>No existe</v>
      </c>
      <c r="BK594" s="240">
        <v>0</v>
      </c>
      <c r="BL594" s="231">
        <v>45</v>
      </c>
      <c r="BM594" s="231"/>
      <c r="BN594" s="231">
        <v>3</v>
      </c>
      <c r="BO594" s="237" t="str">
        <f t="shared" si="282"/>
        <v>Alineamiento algo sinuoso, pero con curvas cerradas que son aparentes y consistentes con las gradientes y las demás características del camino y del terreno que se atraviesa.</v>
      </c>
      <c r="BP594" s="231">
        <v>1</v>
      </c>
      <c r="BQ594" s="237" t="str">
        <f t="shared" si="283"/>
        <v xml:space="preserve">Pendientes sostenidas en exceso del 7% en casi todo el tramo. </v>
      </c>
      <c r="BR594" s="231">
        <v>1</v>
      </c>
      <c r="BS594" s="231">
        <v>0</v>
      </c>
      <c r="BT594" s="237" t="b">
        <f t="shared" si="284"/>
        <v>0</v>
      </c>
      <c r="BU594" s="231">
        <v>3</v>
      </c>
      <c r="BV594" s="237" t="str">
        <f t="shared" si="285"/>
        <v>El señalamiento es regular en cuanto a cantidad y ubicación, siendo notable la falta de algunas señales de precaución y de guía.</v>
      </c>
      <c r="BW594" s="231">
        <v>4</v>
      </c>
      <c r="BX594" s="237" t="str">
        <f t="shared" si="286"/>
        <v>La mayoría de las alcantarillas y cunetas aparentemente funcionan bien, pero existen indicaciones en algunos sitios de que el agua se estanca.</v>
      </c>
      <c r="BY594" s="231">
        <v>1</v>
      </c>
      <c r="BZ594" s="237" t="str">
        <f t="shared" si="287"/>
        <v>Superficie muy deteriorada o irregular (o material suelto), hasta tal grado, en casi todo el tramo.</v>
      </c>
      <c r="CA594" s="231">
        <v>4</v>
      </c>
      <c r="CB594" s="237" t="str">
        <f t="shared" si="288"/>
        <v>Existen huellas o corrugaciones que se derivan por debajo de la superficie de ruedo, pero que son aisladas y de poca extensión.</v>
      </c>
      <c r="CC594" s="231">
        <f t="shared" si="289"/>
        <v>0</v>
      </c>
      <c r="CD594" s="229" t="s">
        <v>432</v>
      </c>
      <c r="CE594" s="229" t="s">
        <v>426</v>
      </c>
      <c r="CF594" s="270" t="s">
        <v>433</v>
      </c>
    </row>
    <row r="595" spans="1:84" ht="69.95" customHeight="1" thickBot="1" x14ac:dyDescent="0.2">
      <c r="A595" s="217"/>
      <c r="B595" s="269">
        <v>30021</v>
      </c>
      <c r="C595" s="231">
        <v>2</v>
      </c>
      <c r="D595" s="231">
        <v>3</v>
      </c>
      <c r="E595" s="232">
        <v>2</v>
      </c>
      <c r="F595" s="231">
        <v>5</v>
      </c>
      <c r="G595" s="231">
        <v>10</v>
      </c>
      <c r="H595" s="230" t="str">
        <f t="shared" si="308"/>
        <v>Primaria</v>
      </c>
      <c r="I595" s="230">
        <v>1</v>
      </c>
      <c r="J595" s="229" t="str">
        <f t="shared" si="297"/>
        <v>Red de Alta Capacidad</v>
      </c>
      <c r="K595" s="260">
        <f t="shared" si="298"/>
        <v>3.3200000000000003</v>
      </c>
      <c r="L595" s="234">
        <f t="shared" si="307"/>
        <v>97.63</v>
      </c>
      <c r="M595" s="233"/>
      <c r="N595" s="233"/>
      <c r="O595" s="233"/>
      <c r="P595" s="260">
        <f t="shared" si="299"/>
        <v>0</v>
      </c>
      <c r="Q595" s="233">
        <v>2.93</v>
      </c>
      <c r="R595" s="233"/>
      <c r="S595" s="233">
        <v>0.39</v>
      </c>
      <c r="T595" s="260">
        <f t="shared" si="300"/>
        <v>3.3200000000000003</v>
      </c>
      <c r="U595" s="233"/>
      <c r="V595" s="233"/>
      <c r="W595" s="233"/>
      <c r="X595" s="233">
        <f t="shared" si="303"/>
        <v>0</v>
      </c>
      <c r="Y595" s="233"/>
      <c r="Z595" s="233"/>
      <c r="AA595" s="233"/>
      <c r="AB595" s="233">
        <f t="shared" si="304"/>
        <v>0</v>
      </c>
      <c r="AC595" s="233">
        <f t="shared" si="296"/>
        <v>3.3200000000000003</v>
      </c>
      <c r="AD595" s="233"/>
      <c r="AE595" s="233"/>
      <c r="AF595" s="233"/>
      <c r="AG595" s="233">
        <f t="shared" si="309"/>
        <v>0</v>
      </c>
      <c r="AH595" s="233"/>
      <c r="AI595" s="233"/>
      <c r="AJ595" s="233"/>
      <c r="AK595" s="233">
        <f t="shared" si="310"/>
        <v>0</v>
      </c>
      <c r="AL595" s="233"/>
      <c r="AM595" s="233"/>
      <c r="AN595" s="233"/>
      <c r="AO595" s="233">
        <f t="shared" si="301"/>
        <v>0</v>
      </c>
      <c r="AP595" s="233"/>
      <c r="AQ595" s="233"/>
      <c r="AR595" s="233"/>
      <c r="AS595" s="339">
        <f t="shared" si="302"/>
        <v>0</v>
      </c>
      <c r="AT595" s="233"/>
      <c r="AU595" s="233"/>
      <c r="AV595" s="233"/>
      <c r="AW595" s="260">
        <f t="shared" si="279"/>
        <v>0</v>
      </c>
      <c r="AX595" s="235" t="s">
        <v>416</v>
      </c>
      <c r="AY595" s="236" t="s">
        <v>250</v>
      </c>
      <c r="AZ595" s="236" t="s">
        <v>408</v>
      </c>
      <c r="BA595" s="254" t="s">
        <v>417</v>
      </c>
      <c r="BB595" s="231">
        <v>0</v>
      </c>
      <c r="BC595" s="231">
        <v>1</v>
      </c>
      <c r="BD595" s="237" t="str">
        <f t="shared" si="280"/>
        <v>Llano (Pendientes naturales del terreno entre 0 y 5%)</v>
      </c>
      <c r="BE595" s="231">
        <v>1</v>
      </c>
      <c r="BF595" s="237" t="str">
        <f>VLOOKUP(BE595,'Códigos 2'!$A$1:$B$12,2,FALSE)</f>
        <v xml:space="preserve"> Carpeta Asfáltica (CA)</v>
      </c>
      <c r="BG595" s="238">
        <v>2</v>
      </c>
      <c r="BH595" s="239">
        <v>14</v>
      </c>
      <c r="BI595" s="231">
        <v>1</v>
      </c>
      <c r="BJ595" s="231" t="str">
        <f t="shared" si="281"/>
        <v>Pavimentado</v>
      </c>
      <c r="BK595" s="240">
        <v>0.3</v>
      </c>
      <c r="BL595" s="231">
        <v>40</v>
      </c>
      <c r="BM595" s="231"/>
      <c r="BN595" s="231">
        <v>4</v>
      </c>
      <c r="BO595" s="237" t="str">
        <f t="shared" si="282"/>
        <v>Alineamiento con algunas curvas que exigen una reducción significativa en la velocidad promedio de circulación.</v>
      </c>
      <c r="BP595" s="231">
        <v>4</v>
      </c>
      <c r="BQ595" s="237" t="str">
        <f t="shared" si="283"/>
        <v>Pendientes generalmente menores del 3% pero con algunas cuestas de corta longitud de hasta el 5%.</v>
      </c>
      <c r="BR595" s="231">
        <v>2</v>
      </c>
      <c r="BS595" s="231">
        <v>4</v>
      </c>
      <c r="BT595" s="237" t="str">
        <f t="shared" si="284"/>
        <v>Superficie generalmente firme y utilizable en todo tiempo, pero con algunos tramos cortos en que el ancho inicial ha sido reducido por erosión u otras causas.</v>
      </c>
      <c r="BU595" s="231">
        <v>4</v>
      </c>
      <c r="BV595" s="237" t="str">
        <f t="shared" si="285"/>
        <v>El señalamiento es bastante completo, faltando solamente algunas señales de guía para los usuarios que no conocen la ruta.</v>
      </c>
      <c r="BW595" s="231">
        <v>4</v>
      </c>
      <c r="BX595" s="237" t="str">
        <f t="shared" si="286"/>
        <v>La mayoría de las alcantarillas y cunetas aparentemente funcionan bien, pero existen indicaciones en algunos sitios de que el agua se estanca.</v>
      </c>
      <c r="BY595" s="231">
        <v>4</v>
      </c>
      <c r="BZ595" s="237" t="str">
        <f t="shared" si="287"/>
        <v>Superficie generalmente lisa, pero con unas pequeñas corrugaciones u otras irregularidades aisladas, o con baches pequeños superficiales.</v>
      </c>
      <c r="CA595" s="231">
        <v>5</v>
      </c>
      <c r="CB595" s="237" t="str">
        <f t="shared" si="288"/>
        <v>No existen evidencias de fallas en la estructura del pavimento, con la posible excepción de algunas en la superficie de ruedo.</v>
      </c>
      <c r="CC595" s="231">
        <f t="shared" si="289"/>
        <v>0</v>
      </c>
      <c r="CD595" s="229" t="s">
        <v>418</v>
      </c>
      <c r="CE595" s="229" t="s">
        <v>126</v>
      </c>
      <c r="CF595" s="270" t="s">
        <v>419</v>
      </c>
    </row>
    <row r="596" spans="1:84" ht="69.95" customHeight="1" thickBot="1" x14ac:dyDescent="0.2">
      <c r="A596" s="217"/>
      <c r="B596" s="269">
        <v>30022</v>
      </c>
      <c r="C596" s="231">
        <v>2</v>
      </c>
      <c r="D596" s="231">
        <v>3</v>
      </c>
      <c r="E596" s="232">
        <v>2</v>
      </c>
      <c r="F596" s="231">
        <v>1</v>
      </c>
      <c r="G596" s="231">
        <v>10</v>
      </c>
      <c r="H596" s="230" t="str">
        <f t="shared" si="308"/>
        <v>Primaria</v>
      </c>
      <c r="I596" s="230">
        <v>1</v>
      </c>
      <c r="J596" s="229" t="str">
        <f t="shared" si="297"/>
        <v>Red de Alta Capacidad</v>
      </c>
      <c r="K596" s="260">
        <f t="shared" si="298"/>
        <v>9.745000000000001</v>
      </c>
      <c r="L596" s="234">
        <f t="shared" si="307"/>
        <v>107.375</v>
      </c>
      <c r="M596" s="233"/>
      <c r="N596" s="233"/>
      <c r="O596" s="233"/>
      <c r="P596" s="260">
        <f t="shared" si="299"/>
        <v>0</v>
      </c>
      <c r="Q596" s="233">
        <v>3.63</v>
      </c>
      <c r="R596" s="233">
        <v>0.52500000000000002</v>
      </c>
      <c r="S596" s="233">
        <v>5.59</v>
      </c>
      <c r="T596" s="260">
        <f t="shared" si="300"/>
        <v>9.745000000000001</v>
      </c>
      <c r="U596" s="233"/>
      <c r="V596" s="233"/>
      <c r="W596" s="233"/>
      <c r="X596" s="233">
        <f t="shared" si="303"/>
        <v>0</v>
      </c>
      <c r="Y596" s="233"/>
      <c r="Z596" s="233"/>
      <c r="AA596" s="233"/>
      <c r="AB596" s="233">
        <f t="shared" si="304"/>
        <v>0</v>
      </c>
      <c r="AC596" s="233">
        <f t="shared" si="296"/>
        <v>9.745000000000001</v>
      </c>
      <c r="AD596" s="233"/>
      <c r="AE596" s="233"/>
      <c r="AF596" s="233"/>
      <c r="AG596" s="233">
        <f t="shared" si="309"/>
        <v>0</v>
      </c>
      <c r="AH596" s="233"/>
      <c r="AI596" s="233"/>
      <c r="AJ596" s="233"/>
      <c r="AK596" s="233">
        <f t="shared" si="310"/>
        <v>0</v>
      </c>
      <c r="AL596" s="233"/>
      <c r="AM596" s="233"/>
      <c r="AN596" s="233"/>
      <c r="AO596" s="233">
        <f t="shared" si="301"/>
        <v>0</v>
      </c>
      <c r="AP596" s="233"/>
      <c r="AQ596" s="233"/>
      <c r="AR596" s="233"/>
      <c r="AS596" s="339">
        <f t="shared" si="302"/>
        <v>0</v>
      </c>
      <c r="AT596" s="233"/>
      <c r="AU596" s="233"/>
      <c r="AV596" s="233"/>
      <c r="AW596" s="260">
        <f t="shared" si="279"/>
        <v>0</v>
      </c>
      <c r="AX596" s="235" t="s">
        <v>420</v>
      </c>
      <c r="AY596" s="236" t="s">
        <v>250</v>
      </c>
      <c r="AZ596" s="236" t="s">
        <v>408</v>
      </c>
      <c r="BA596" s="229" t="s">
        <v>421</v>
      </c>
      <c r="BB596" s="231">
        <v>1</v>
      </c>
      <c r="BC596" s="231">
        <v>3</v>
      </c>
      <c r="BD596" s="237" t="str">
        <f t="shared" si="280"/>
        <v>Muy Ondulado (Pendientes naturales del terreno entre 15 y 25%)</v>
      </c>
      <c r="BE596" s="231">
        <v>1</v>
      </c>
      <c r="BF596" s="237" t="str">
        <f>VLOOKUP(BE596,'Códigos 2'!$A$1:$B$12,2,FALSE)</f>
        <v xml:space="preserve"> Carpeta Asfáltica (CA)</v>
      </c>
      <c r="BG596" s="238">
        <v>2</v>
      </c>
      <c r="BH596" s="239">
        <v>5.7</v>
      </c>
      <c r="BI596" s="231">
        <v>0</v>
      </c>
      <c r="BJ596" s="231" t="str">
        <f t="shared" si="281"/>
        <v>No existe</v>
      </c>
      <c r="BK596" s="240">
        <v>0</v>
      </c>
      <c r="BL596" s="231">
        <v>45</v>
      </c>
      <c r="BM596" s="231">
        <v>5526</v>
      </c>
      <c r="BN596" s="231">
        <v>3</v>
      </c>
      <c r="BO596" s="237" t="str">
        <f t="shared" si="282"/>
        <v>Alineamiento algo sinuoso, pero con curvas cerradas que son aparentes y consistentes con las gradientes y las demás características del camino y del terreno que se atraviesa.</v>
      </c>
      <c r="BP596" s="231">
        <v>2</v>
      </c>
      <c r="BQ596" s="237" t="str">
        <f t="shared" si="283"/>
        <v>Pendientes sostenidas entre 5 y 8% sobre una buena parte del tramo, condición que afecta en forma marcada la velocidad de recorrido y, cuando hay bastante tránsito, provoca frecuentes colas de vehículos detrás de los vehículos pesados.</v>
      </c>
      <c r="BR596" s="231">
        <v>1</v>
      </c>
      <c r="BS596" s="231">
        <v>0</v>
      </c>
      <c r="BT596" s="237" t="b">
        <f t="shared" si="284"/>
        <v>0</v>
      </c>
      <c r="BU596" s="231">
        <v>4</v>
      </c>
      <c r="BV596" s="237" t="str">
        <f t="shared" si="285"/>
        <v>El señalamiento es bastante completo, faltando solamente algunas señales de guía para los usuarios que no conocen la ruta.</v>
      </c>
      <c r="BW596" s="231">
        <v>4</v>
      </c>
      <c r="BX596" s="237" t="str">
        <f t="shared" si="286"/>
        <v>La mayoría de las alcantarillas y cunetas aparentemente funcionan bien, pero existen indicaciones en algunos sitios de que el agua se estanca.</v>
      </c>
      <c r="BY596" s="231">
        <v>3</v>
      </c>
      <c r="BZ596" s="237" t="str">
        <f t="shared" si="287"/>
        <v>Superficie con frecuentes baches o irregularidades .</v>
      </c>
      <c r="CA596" s="231">
        <v>5</v>
      </c>
      <c r="CB596" s="237" t="str">
        <f t="shared" si="288"/>
        <v>No existen evidencias de fallas en la estructura del pavimento, con la posible excepción de algunas en la superficie de ruedo.</v>
      </c>
      <c r="CC596" s="231">
        <f t="shared" si="289"/>
        <v>19.655567550000001</v>
      </c>
      <c r="CD596" s="229"/>
      <c r="CE596" s="229"/>
      <c r="CF596" s="270" t="s">
        <v>422</v>
      </c>
    </row>
    <row r="597" spans="1:84" ht="69.95" customHeight="1" thickBot="1" x14ac:dyDescent="0.2">
      <c r="A597" s="217"/>
      <c r="B597" s="269">
        <v>30031</v>
      </c>
      <c r="C597" s="231">
        <v>2</v>
      </c>
      <c r="D597" s="231">
        <v>3</v>
      </c>
      <c r="E597" s="232">
        <v>5</v>
      </c>
      <c r="F597" s="231">
        <v>1</v>
      </c>
      <c r="G597" s="231">
        <v>411</v>
      </c>
      <c r="H597" s="230" t="str">
        <f t="shared" si="308"/>
        <v>Terciaria</v>
      </c>
      <c r="I597" s="230">
        <v>4</v>
      </c>
      <c r="J597" s="229" t="str">
        <f t="shared" si="297"/>
        <v>Red Básica de Accesso</v>
      </c>
      <c r="K597" s="260">
        <f t="shared" si="298"/>
        <v>4.3499999999999996</v>
      </c>
      <c r="L597" s="234">
        <f>K597</f>
        <v>4.3499999999999996</v>
      </c>
      <c r="M597" s="233"/>
      <c r="N597" s="233"/>
      <c r="O597" s="233"/>
      <c r="P597" s="260">
        <f t="shared" si="299"/>
        <v>0</v>
      </c>
      <c r="Q597" s="233"/>
      <c r="R597" s="233"/>
      <c r="S597" s="233"/>
      <c r="T597" s="260">
        <f t="shared" si="300"/>
        <v>0</v>
      </c>
      <c r="U597" s="233">
        <v>4.3499999999999996</v>
      </c>
      <c r="V597" s="233"/>
      <c r="W597" s="233"/>
      <c r="X597" s="233">
        <f t="shared" si="303"/>
        <v>4.3499999999999996</v>
      </c>
      <c r="Y597" s="233"/>
      <c r="Z597" s="233"/>
      <c r="AA597" s="233"/>
      <c r="AB597" s="233">
        <f t="shared" si="304"/>
        <v>0</v>
      </c>
      <c r="AC597" s="233">
        <f t="shared" si="296"/>
        <v>4.3499999999999996</v>
      </c>
      <c r="AD597" s="233"/>
      <c r="AE597" s="233"/>
      <c r="AF597" s="233"/>
      <c r="AG597" s="233">
        <f t="shared" si="309"/>
        <v>0</v>
      </c>
      <c r="AH597" s="233"/>
      <c r="AI597" s="233"/>
      <c r="AJ597" s="233"/>
      <c r="AK597" s="233">
        <f t="shared" si="310"/>
        <v>0</v>
      </c>
      <c r="AL597" s="233"/>
      <c r="AM597" s="233"/>
      <c r="AN597" s="233"/>
      <c r="AO597" s="233">
        <f t="shared" si="301"/>
        <v>0</v>
      </c>
      <c r="AP597" s="233"/>
      <c r="AQ597" s="233"/>
      <c r="AR597" s="233"/>
      <c r="AS597" s="339">
        <f t="shared" si="302"/>
        <v>0</v>
      </c>
      <c r="AT597" s="233"/>
      <c r="AU597" s="233"/>
      <c r="AV597" s="233"/>
      <c r="AW597" s="260">
        <f t="shared" si="279"/>
        <v>0</v>
      </c>
      <c r="AX597" s="235" t="s">
        <v>2602</v>
      </c>
      <c r="AY597" s="236" t="s">
        <v>453</v>
      </c>
      <c r="AZ597" s="236" t="s">
        <v>1211</v>
      </c>
      <c r="BA597" s="229" t="s">
        <v>2603</v>
      </c>
      <c r="BB597" s="231">
        <v>0</v>
      </c>
      <c r="BC597" s="231">
        <v>3</v>
      </c>
      <c r="BD597" s="237" t="str">
        <f t="shared" si="280"/>
        <v>Muy Ondulado (Pendientes naturales del terreno entre 15 y 25%)</v>
      </c>
      <c r="BE597" s="231">
        <v>2</v>
      </c>
      <c r="BF597" s="237" t="str">
        <f>VLOOKUP(BE597,'Códigos 2'!$A$1:$B$12,2,FALSE)</f>
        <v xml:space="preserve">Tratamiento superficial múltiple (TSM) </v>
      </c>
      <c r="BG597" s="238">
        <v>2</v>
      </c>
      <c r="BH597" s="239">
        <v>5.3</v>
      </c>
      <c r="BI597" s="231">
        <v>0</v>
      </c>
      <c r="BJ597" s="231" t="str">
        <f t="shared" si="281"/>
        <v>No existe</v>
      </c>
      <c r="BK597" s="240">
        <v>0</v>
      </c>
      <c r="BL597" s="231">
        <v>30</v>
      </c>
      <c r="BM597" s="231">
        <v>144</v>
      </c>
      <c r="BN597" s="231">
        <v>3</v>
      </c>
      <c r="BO597" s="237" t="str">
        <f t="shared" si="282"/>
        <v>Alineamiento algo sinuoso, pero con curvas cerradas que son aparentes y consistentes con las gradientes y las demás características del camino y del terreno que se atraviesa.</v>
      </c>
      <c r="BP597" s="231">
        <v>1</v>
      </c>
      <c r="BQ597" s="237" t="str">
        <f t="shared" si="283"/>
        <v xml:space="preserve">Pendientes sostenidas en exceso del 7% en casi todo el tramo. </v>
      </c>
      <c r="BR597" s="231">
        <v>1</v>
      </c>
      <c r="BS597" s="231">
        <v>0</v>
      </c>
      <c r="BT597" s="237" t="b">
        <f t="shared" si="284"/>
        <v>0</v>
      </c>
      <c r="BU597" s="231">
        <v>2</v>
      </c>
      <c r="BV597" s="237" t="str">
        <f t="shared" si="285"/>
        <v>Existen muy pocas señales</v>
      </c>
      <c r="BW597" s="231">
        <v>4</v>
      </c>
      <c r="BX597" s="237" t="str">
        <f t="shared" si="286"/>
        <v>La mayoría de las alcantarillas y cunetas aparentemente funcionan bien, pero existen indicaciones en algunos sitios de que el agua se estanca.</v>
      </c>
      <c r="BY597" s="231">
        <v>4</v>
      </c>
      <c r="BZ597" s="237" t="str">
        <f t="shared" si="287"/>
        <v>Superficie generalmente lisa, pero con unas pequeñas corrugaciones u otras irregularidades aisladas, o con baches pequeños superficiales.</v>
      </c>
      <c r="CA597" s="231">
        <v>4</v>
      </c>
      <c r="CB597" s="237" t="str">
        <f t="shared" si="288"/>
        <v>Existen huellas o corrugaciones que se derivan por debajo de la superficie de ruedo, pero que son aisladas y de poca extensión.</v>
      </c>
      <c r="CC597" s="231">
        <f t="shared" si="289"/>
        <v>0.22863600000000001</v>
      </c>
      <c r="CD597" s="229"/>
      <c r="CE597" s="229"/>
      <c r="CF597" s="270" t="s">
        <v>2604</v>
      </c>
    </row>
    <row r="598" spans="1:84" ht="69.95" customHeight="1" thickBot="1" x14ac:dyDescent="0.2">
      <c r="A598" s="217"/>
      <c r="B598" s="269">
        <v>30032</v>
      </c>
      <c r="C598" s="231">
        <v>2</v>
      </c>
      <c r="D598" s="231">
        <v>3</v>
      </c>
      <c r="E598" s="232">
        <v>5</v>
      </c>
      <c r="F598" s="231">
        <v>1</v>
      </c>
      <c r="G598" s="231">
        <v>411</v>
      </c>
      <c r="H598" s="230" t="str">
        <f t="shared" si="308"/>
        <v>Terciaria</v>
      </c>
      <c r="I598" s="230">
        <v>4</v>
      </c>
      <c r="J598" s="229" t="str">
        <f t="shared" si="297"/>
        <v>Red Básica de Accesso</v>
      </c>
      <c r="K598" s="260">
        <f t="shared" si="298"/>
        <v>6.2349999999999994</v>
      </c>
      <c r="L598" s="234">
        <f>L597+K598</f>
        <v>10.584999999999999</v>
      </c>
      <c r="M598" s="233"/>
      <c r="N598" s="233"/>
      <c r="O598" s="233"/>
      <c r="P598" s="260">
        <f t="shared" si="299"/>
        <v>0</v>
      </c>
      <c r="Q598" s="233"/>
      <c r="R598" s="233"/>
      <c r="S598" s="233"/>
      <c r="T598" s="260">
        <f t="shared" si="300"/>
        <v>0</v>
      </c>
      <c r="U598" s="233">
        <v>0.27</v>
      </c>
      <c r="V598" s="233"/>
      <c r="W598" s="233"/>
      <c r="X598" s="233">
        <f t="shared" si="303"/>
        <v>0.27</v>
      </c>
      <c r="Y598" s="233"/>
      <c r="Z598" s="233"/>
      <c r="AA598" s="233"/>
      <c r="AB598" s="233">
        <f t="shared" si="304"/>
        <v>0</v>
      </c>
      <c r="AC598" s="233">
        <f t="shared" si="296"/>
        <v>0.27</v>
      </c>
      <c r="AD598" s="233"/>
      <c r="AE598" s="233">
        <v>3.5649999999999999</v>
      </c>
      <c r="AF598" s="233">
        <v>2.4</v>
      </c>
      <c r="AG598" s="233">
        <f t="shared" si="309"/>
        <v>5.9649999999999999</v>
      </c>
      <c r="AH598" s="233"/>
      <c r="AI598" s="233"/>
      <c r="AJ598" s="233"/>
      <c r="AK598" s="233">
        <f t="shared" si="310"/>
        <v>0</v>
      </c>
      <c r="AL598" s="233"/>
      <c r="AM598" s="233"/>
      <c r="AN598" s="233"/>
      <c r="AO598" s="233">
        <f t="shared" si="301"/>
        <v>0</v>
      </c>
      <c r="AP598" s="233"/>
      <c r="AQ598" s="233"/>
      <c r="AR598" s="233"/>
      <c r="AS598" s="339">
        <f t="shared" si="302"/>
        <v>0</v>
      </c>
      <c r="AT598" s="233"/>
      <c r="AU598" s="233"/>
      <c r="AV598" s="233"/>
      <c r="AW598" s="260">
        <f t="shared" si="279"/>
        <v>0</v>
      </c>
      <c r="AX598" s="235" t="s">
        <v>2605</v>
      </c>
      <c r="AY598" s="236" t="s">
        <v>453</v>
      </c>
      <c r="AZ598" s="236" t="s">
        <v>1211</v>
      </c>
      <c r="BA598" s="229" t="s">
        <v>2606</v>
      </c>
      <c r="BB598" s="231">
        <v>0</v>
      </c>
      <c r="BC598" s="231">
        <v>3</v>
      </c>
      <c r="BD598" s="237" t="str">
        <f t="shared" si="280"/>
        <v>Muy Ondulado (Pendientes naturales del terreno entre 15 y 25%)</v>
      </c>
      <c r="BE598" s="231">
        <v>4</v>
      </c>
      <c r="BF598" s="237" t="str">
        <f>VLOOKUP(BE598,'Códigos 2'!$A$1:$B$12,2,FALSE)</f>
        <v>Lastre o grava</v>
      </c>
      <c r="BG598" s="238">
        <v>1</v>
      </c>
      <c r="BH598" s="239">
        <v>4.5</v>
      </c>
      <c r="BI598" s="231">
        <v>0</v>
      </c>
      <c r="BJ598" s="231" t="str">
        <f t="shared" si="281"/>
        <v>No existe</v>
      </c>
      <c r="BK598" s="240">
        <v>0</v>
      </c>
      <c r="BL598" s="231">
        <v>25</v>
      </c>
      <c r="BM598" s="231"/>
      <c r="BN598" s="231">
        <v>3</v>
      </c>
      <c r="BO598" s="237" t="str">
        <f t="shared" si="282"/>
        <v>Alineamiento algo sinuoso, pero con curvas cerradas que son aparentes y consistentes con las gradientes y las demás características del camino y del terreno que se atraviesa.</v>
      </c>
      <c r="BP598" s="231">
        <v>2</v>
      </c>
      <c r="BQ598" s="237" t="str">
        <f t="shared" si="283"/>
        <v>Pendientes sostenidas entre 5 y 8% sobre una buena parte del tramo, condición que afecta en forma marcada la velocidad de recorrido y, cuando hay bastante tránsito, provoca frecuentes colas de vehículos detrás de los vehículos pesados.</v>
      </c>
      <c r="BR598" s="231">
        <v>1</v>
      </c>
      <c r="BS598" s="231">
        <v>0</v>
      </c>
      <c r="BT598" s="237" t="b">
        <f t="shared" si="284"/>
        <v>0</v>
      </c>
      <c r="BU598" s="231">
        <v>1</v>
      </c>
      <c r="BV598" s="237" t="str">
        <f t="shared" si="285"/>
        <v>No existen señales o son tan inadecuadas, que no proveen información útil al conductor.</v>
      </c>
      <c r="BW598" s="231">
        <v>4</v>
      </c>
      <c r="BX598" s="237" t="str">
        <f t="shared" si="286"/>
        <v>La mayoría de las alcantarillas y cunetas aparentemente funcionan bien, pero existen indicaciones en algunos sitios de que el agua se estanca.</v>
      </c>
      <c r="BY598" s="231">
        <v>3</v>
      </c>
      <c r="BZ598" s="237" t="str">
        <f t="shared" si="287"/>
        <v>Superficie con frecuentes baches o irregularidades .</v>
      </c>
      <c r="CA598" s="231">
        <v>3</v>
      </c>
      <c r="CB598" s="237" t="str">
        <f t="shared" si="288"/>
        <v>Existen deformaciones u otras fallas de consideración sobre una buena parte de la subsección y, aunque no son extensas todavía, parece que siguen extendiéndose.</v>
      </c>
      <c r="CC598" s="231">
        <f t="shared" si="289"/>
        <v>0</v>
      </c>
      <c r="CD598" s="229"/>
      <c r="CE598" s="229"/>
      <c r="CF598" s="270"/>
    </row>
    <row r="599" spans="1:84" ht="69.95" customHeight="1" thickBot="1" x14ac:dyDescent="0.2">
      <c r="A599" s="217"/>
      <c r="B599" s="269">
        <v>30033</v>
      </c>
      <c r="C599" s="231">
        <v>2</v>
      </c>
      <c r="D599" s="231">
        <v>3</v>
      </c>
      <c r="E599" s="232">
        <v>5</v>
      </c>
      <c r="F599" s="231">
        <v>1</v>
      </c>
      <c r="G599" s="231">
        <v>411</v>
      </c>
      <c r="H599" s="230" t="str">
        <f t="shared" si="308"/>
        <v>Terciaria</v>
      </c>
      <c r="I599" s="230">
        <v>4</v>
      </c>
      <c r="J599" s="229" t="str">
        <f t="shared" si="297"/>
        <v>Red Básica de Accesso</v>
      </c>
      <c r="K599" s="260">
        <f t="shared" si="298"/>
        <v>2.0549999999999997</v>
      </c>
      <c r="L599" s="234">
        <f>L598+K599</f>
        <v>12.639999999999999</v>
      </c>
      <c r="M599" s="233">
        <v>0.16</v>
      </c>
      <c r="N599" s="233"/>
      <c r="O599" s="233"/>
      <c r="P599" s="260">
        <f t="shared" si="299"/>
        <v>0.16</v>
      </c>
      <c r="Q599" s="233"/>
      <c r="R599" s="233"/>
      <c r="S599" s="233"/>
      <c r="T599" s="260">
        <f t="shared" si="300"/>
        <v>0</v>
      </c>
      <c r="U599" s="233">
        <v>1.2350000000000001</v>
      </c>
      <c r="V599" s="233">
        <v>0.315</v>
      </c>
      <c r="W599" s="233"/>
      <c r="X599" s="233">
        <f t="shared" si="303"/>
        <v>1.55</v>
      </c>
      <c r="Y599" s="233"/>
      <c r="Z599" s="233"/>
      <c r="AA599" s="233"/>
      <c r="AB599" s="233">
        <f t="shared" si="304"/>
        <v>0</v>
      </c>
      <c r="AC599" s="233">
        <f t="shared" si="296"/>
        <v>1.55</v>
      </c>
      <c r="AD599" s="233"/>
      <c r="AE599" s="233">
        <v>0.34499999999999997</v>
      </c>
      <c r="AF599" s="233"/>
      <c r="AG599" s="233">
        <f t="shared" si="309"/>
        <v>0.34499999999999997</v>
      </c>
      <c r="AH599" s="233"/>
      <c r="AI599" s="233"/>
      <c r="AJ599" s="233"/>
      <c r="AK599" s="233">
        <f t="shared" si="310"/>
        <v>0</v>
      </c>
      <c r="AL599" s="233"/>
      <c r="AM599" s="233"/>
      <c r="AN599" s="233"/>
      <c r="AO599" s="233">
        <f t="shared" si="301"/>
        <v>0</v>
      </c>
      <c r="AP599" s="233"/>
      <c r="AQ599" s="233"/>
      <c r="AR599" s="233"/>
      <c r="AS599" s="339">
        <f t="shared" si="302"/>
        <v>0</v>
      </c>
      <c r="AT599" s="233"/>
      <c r="AU599" s="233"/>
      <c r="AV599" s="233"/>
      <c r="AW599" s="260">
        <f t="shared" si="279"/>
        <v>0</v>
      </c>
      <c r="AX599" s="235" t="s">
        <v>2607</v>
      </c>
      <c r="AY599" s="236" t="s">
        <v>453</v>
      </c>
      <c r="AZ599" s="236" t="s">
        <v>1211</v>
      </c>
      <c r="BA599" s="229" t="s">
        <v>2394</v>
      </c>
      <c r="BB599" s="231">
        <v>1</v>
      </c>
      <c r="BC599" s="231">
        <v>1</v>
      </c>
      <c r="BD599" s="237" t="str">
        <f t="shared" si="280"/>
        <v>Llano (Pendientes naturales del terreno entre 0 y 5%)</v>
      </c>
      <c r="BE599" s="231">
        <v>2</v>
      </c>
      <c r="BF599" s="237" t="str">
        <f>VLOOKUP(BE599,'Códigos 2'!$A$1:$B$12,2,FALSE)</f>
        <v xml:space="preserve">Tratamiento superficial múltiple (TSM) </v>
      </c>
      <c r="BG599" s="238">
        <v>2</v>
      </c>
      <c r="BH599" s="239">
        <v>5.2</v>
      </c>
      <c r="BI599" s="231">
        <v>0</v>
      </c>
      <c r="BJ599" s="231" t="str">
        <f t="shared" si="281"/>
        <v>No existe</v>
      </c>
      <c r="BK599" s="240">
        <v>0</v>
      </c>
      <c r="BL599" s="231">
        <v>40</v>
      </c>
      <c r="BM599" s="231">
        <v>388</v>
      </c>
      <c r="BN599" s="231">
        <v>4</v>
      </c>
      <c r="BO599" s="237" t="str">
        <f t="shared" si="282"/>
        <v>Alineamiento con algunas curvas que exigen una reducción significativa en la velocidad promedio de circulación.</v>
      </c>
      <c r="BP599" s="231">
        <v>4</v>
      </c>
      <c r="BQ599" s="237" t="str">
        <f t="shared" si="283"/>
        <v>Pendientes generalmente menores del 3% pero con algunas cuestas de corta longitud de hasta el 5%.</v>
      </c>
      <c r="BR599" s="231">
        <v>3</v>
      </c>
      <c r="BS599" s="231">
        <v>0</v>
      </c>
      <c r="BT599" s="237" t="b">
        <f t="shared" si="284"/>
        <v>0</v>
      </c>
      <c r="BU599" s="231">
        <v>2</v>
      </c>
      <c r="BV599" s="237" t="str">
        <f t="shared" si="285"/>
        <v>Existen muy pocas señales</v>
      </c>
      <c r="BW599" s="231">
        <v>3</v>
      </c>
      <c r="BX599" s="237" t="str">
        <f t="shared" si="286"/>
        <v>Parece que algunas alcantarillas o cunetas no tienen capacidad hidráulica suficiente, por la erosión o socavación aparente.</v>
      </c>
      <c r="BY599" s="231">
        <v>4</v>
      </c>
      <c r="BZ599" s="237" t="str">
        <f t="shared" si="287"/>
        <v>Superficie generalmente lisa, pero con unas pequeñas corrugaciones u otras irregularidades aisladas, o con baches pequeños superficiales.</v>
      </c>
      <c r="CA599" s="231">
        <v>4</v>
      </c>
      <c r="CB599" s="237" t="str">
        <f t="shared" si="288"/>
        <v>Existen huellas o corrugaciones que se derivan por debajo de la superficie de ruedo, pero que son aisladas y de poca extensión.</v>
      </c>
      <c r="CC599" s="231">
        <f t="shared" si="289"/>
        <v>0.29102909999999999</v>
      </c>
      <c r="CD599" s="229"/>
      <c r="CE599" s="229"/>
      <c r="CF599" s="270" t="s">
        <v>2608</v>
      </c>
    </row>
    <row r="600" spans="1:84" ht="69.95" customHeight="1" thickBot="1" x14ac:dyDescent="0.2">
      <c r="A600" s="217"/>
      <c r="B600" s="269">
        <v>30040</v>
      </c>
      <c r="C600" s="231">
        <v>2</v>
      </c>
      <c r="D600" s="231">
        <v>3</v>
      </c>
      <c r="E600" s="232">
        <v>1</v>
      </c>
      <c r="F600" s="231">
        <v>1</v>
      </c>
      <c r="G600" s="231">
        <v>10</v>
      </c>
      <c r="H600" s="230" t="str">
        <f t="shared" si="308"/>
        <v>Primaria</v>
      </c>
      <c r="I600" s="230">
        <v>1</v>
      </c>
      <c r="J600" s="229" t="str">
        <f t="shared" si="297"/>
        <v>Red de Alta Capacidad</v>
      </c>
      <c r="K600" s="260">
        <f t="shared" si="298"/>
        <v>2.9899999999999998</v>
      </c>
      <c r="L600" s="234">
        <f>L599+K600</f>
        <v>15.629999999999999</v>
      </c>
      <c r="M600" s="233"/>
      <c r="N600" s="233">
        <v>0.09</v>
      </c>
      <c r="O600" s="233"/>
      <c r="P600" s="260">
        <f t="shared" si="299"/>
        <v>0.09</v>
      </c>
      <c r="Q600" s="233">
        <v>2.67</v>
      </c>
      <c r="R600" s="233">
        <v>5.5E-2</v>
      </c>
      <c r="S600" s="233">
        <v>0.17499999999999999</v>
      </c>
      <c r="T600" s="260">
        <f t="shared" si="300"/>
        <v>2.9</v>
      </c>
      <c r="U600" s="233"/>
      <c r="V600" s="233"/>
      <c r="W600" s="233"/>
      <c r="X600" s="233">
        <f t="shared" si="303"/>
        <v>0</v>
      </c>
      <c r="Y600" s="233"/>
      <c r="Z600" s="233"/>
      <c r="AA600" s="233"/>
      <c r="AB600" s="233">
        <f t="shared" si="304"/>
        <v>0</v>
      </c>
      <c r="AC600" s="233">
        <f t="shared" si="296"/>
        <v>2.9</v>
      </c>
      <c r="AD600" s="233"/>
      <c r="AE600" s="233"/>
      <c r="AF600" s="233"/>
      <c r="AG600" s="233">
        <f t="shared" si="309"/>
        <v>0</v>
      </c>
      <c r="AH600" s="233"/>
      <c r="AI600" s="233"/>
      <c r="AJ600" s="233"/>
      <c r="AK600" s="233">
        <f t="shared" si="310"/>
        <v>0</v>
      </c>
      <c r="AL600" s="233"/>
      <c r="AM600" s="233"/>
      <c r="AN600" s="233"/>
      <c r="AO600" s="233">
        <f t="shared" si="301"/>
        <v>0</v>
      </c>
      <c r="AP600" s="233"/>
      <c r="AQ600" s="233"/>
      <c r="AR600" s="233"/>
      <c r="AS600" s="339">
        <f t="shared" si="302"/>
        <v>0</v>
      </c>
      <c r="AT600" s="233"/>
      <c r="AU600" s="233"/>
      <c r="AV600" s="233"/>
      <c r="AW600" s="260">
        <f t="shared" si="279"/>
        <v>0</v>
      </c>
      <c r="AX600" s="235" t="s">
        <v>414</v>
      </c>
      <c r="AY600" s="236" t="s">
        <v>250</v>
      </c>
      <c r="AZ600" s="236" t="s">
        <v>408</v>
      </c>
      <c r="BA600" s="229" t="s">
        <v>415</v>
      </c>
      <c r="BB600" s="231">
        <v>0</v>
      </c>
      <c r="BC600" s="231">
        <v>1</v>
      </c>
      <c r="BD600" s="237" t="str">
        <f t="shared" si="280"/>
        <v>Llano (Pendientes naturales del terreno entre 0 y 5%)</v>
      </c>
      <c r="BE600" s="231">
        <v>1</v>
      </c>
      <c r="BF600" s="237" t="str">
        <f>VLOOKUP(BE600,'Códigos 2'!$A$1:$B$12,2,FALSE)</f>
        <v xml:space="preserve"> Carpeta Asfáltica (CA)</v>
      </c>
      <c r="BG600" s="238">
        <v>4</v>
      </c>
      <c r="BH600" s="239">
        <v>12</v>
      </c>
      <c r="BI600" s="231">
        <v>0</v>
      </c>
      <c r="BJ600" s="231" t="str">
        <f t="shared" si="281"/>
        <v>No existe</v>
      </c>
      <c r="BK600" s="240">
        <v>0</v>
      </c>
      <c r="BL600" s="231">
        <v>40</v>
      </c>
      <c r="BM600" s="231">
        <v>21650</v>
      </c>
      <c r="BN600" s="231">
        <v>4</v>
      </c>
      <c r="BO600" s="237" t="str">
        <f t="shared" si="282"/>
        <v>Alineamiento con algunas curvas que exigen una reducción significativa en la velocidad promedio de circulación.</v>
      </c>
      <c r="BP600" s="231">
        <v>4</v>
      </c>
      <c r="BQ600" s="237" t="str">
        <f t="shared" si="283"/>
        <v>Pendientes generalmente menores del 3% pero con algunas cuestas de corta longitud de hasta el 5%.</v>
      </c>
      <c r="BR600" s="231">
        <v>2</v>
      </c>
      <c r="BS600" s="231">
        <v>0</v>
      </c>
      <c r="BT600" s="237" t="b">
        <f t="shared" si="284"/>
        <v>0</v>
      </c>
      <c r="BU600" s="231">
        <v>5</v>
      </c>
      <c r="BV600" s="237" t="str">
        <f t="shared" si="285"/>
        <v xml:space="preserve">Las señales son completamente adecuadas en número y ubicación, </v>
      </c>
      <c r="BW600" s="231">
        <v>4</v>
      </c>
      <c r="BX600" s="237" t="str">
        <f t="shared" si="286"/>
        <v>La mayoría de las alcantarillas y cunetas aparentemente funcionan bien, pero existen indicaciones en algunos sitios de que el agua se estanca.</v>
      </c>
      <c r="BY600" s="231">
        <v>4</v>
      </c>
      <c r="BZ600" s="237" t="str">
        <f t="shared" si="287"/>
        <v>Superficie generalmente lisa, pero con unas pequeñas corrugaciones u otras irregularidades aisladas, o con baches pequeños superficiales.</v>
      </c>
      <c r="CA600" s="231">
        <v>5</v>
      </c>
      <c r="CB600" s="237" t="str">
        <f t="shared" si="288"/>
        <v>No existen evidencias de fallas en la estructura del pavimento, con la posible excepción de algunas en la superficie de ruedo.</v>
      </c>
      <c r="CC600" s="231">
        <f t="shared" si="289"/>
        <v>23.627727499999995</v>
      </c>
      <c r="CD600" s="229"/>
      <c r="CE600" s="229"/>
      <c r="CF600" s="270"/>
    </row>
    <row r="601" spans="1:84" ht="69.95" customHeight="1" thickBot="1" x14ac:dyDescent="0.2">
      <c r="A601" s="217"/>
      <c r="B601" s="269">
        <v>30051</v>
      </c>
      <c r="C601" s="231">
        <v>2</v>
      </c>
      <c r="D601" s="231">
        <v>3</v>
      </c>
      <c r="E601" s="232">
        <v>1</v>
      </c>
      <c r="F601" s="231">
        <v>4</v>
      </c>
      <c r="G601" s="231">
        <v>236</v>
      </c>
      <c r="H601" s="230" t="str">
        <f t="shared" si="308"/>
        <v>Secundaria</v>
      </c>
      <c r="I601" s="230">
        <v>2</v>
      </c>
      <c r="J601" s="229" t="str">
        <f t="shared" si="297"/>
        <v>Distribuidores Regionales</v>
      </c>
      <c r="K601" s="260">
        <f t="shared" si="298"/>
        <v>1.75</v>
      </c>
      <c r="L601" s="234">
        <f>K601</f>
        <v>1.75</v>
      </c>
      <c r="M601" s="233"/>
      <c r="N601" s="233"/>
      <c r="O601" s="233"/>
      <c r="P601" s="260">
        <f t="shared" si="299"/>
        <v>0</v>
      </c>
      <c r="Q601" s="233">
        <v>1.75</v>
      </c>
      <c r="R601" s="233"/>
      <c r="S601" s="233"/>
      <c r="T601" s="260">
        <f t="shared" si="300"/>
        <v>1.75</v>
      </c>
      <c r="U601" s="233"/>
      <c r="V601" s="233"/>
      <c r="W601" s="233"/>
      <c r="X601" s="233">
        <f t="shared" si="303"/>
        <v>0</v>
      </c>
      <c r="Y601" s="233"/>
      <c r="Z601" s="233"/>
      <c r="AA601" s="233"/>
      <c r="AB601" s="233">
        <f t="shared" si="304"/>
        <v>0</v>
      </c>
      <c r="AC601" s="233">
        <f t="shared" si="296"/>
        <v>1.75</v>
      </c>
      <c r="AD601" s="233"/>
      <c r="AE601" s="233"/>
      <c r="AF601" s="233"/>
      <c r="AG601" s="233">
        <f t="shared" si="309"/>
        <v>0</v>
      </c>
      <c r="AH601" s="233"/>
      <c r="AI601" s="233"/>
      <c r="AJ601" s="233"/>
      <c r="AK601" s="233">
        <f t="shared" si="310"/>
        <v>0</v>
      </c>
      <c r="AL601" s="233"/>
      <c r="AM601" s="233"/>
      <c r="AN601" s="233"/>
      <c r="AO601" s="233">
        <f t="shared" si="301"/>
        <v>0</v>
      </c>
      <c r="AP601" s="233"/>
      <c r="AQ601" s="233"/>
      <c r="AR601" s="233"/>
      <c r="AS601" s="339">
        <f t="shared" si="302"/>
        <v>0</v>
      </c>
      <c r="AT601" s="233"/>
      <c r="AU601" s="233"/>
      <c r="AV601" s="233"/>
      <c r="AW601" s="260">
        <f t="shared" si="279"/>
        <v>0</v>
      </c>
      <c r="AX601" s="235" t="s">
        <v>2071</v>
      </c>
      <c r="AY601" s="236" t="s">
        <v>1231</v>
      </c>
      <c r="AZ601" s="236" t="s">
        <v>1157</v>
      </c>
      <c r="BA601" s="229" t="s">
        <v>2072</v>
      </c>
      <c r="BB601" s="231">
        <v>0</v>
      </c>
      <c r="BC601" s="231">
        <v>1</v>
      </c>
      <c r="BD601" s="237" t="str">
        <f t="shared" si="280"/>
        <v>Llano (Pendientes naturales del terreno entre 0 y 5%)</v>
      </c>
      <c r="BE601" s="231">
        <v>1</v>
      </c>
      <c r="BF601" s="237" t="str">
        <f>VLOOKUP(BE601,'Códigos 2'!$A$1:$B$12,2,FALSE)</f>
        <v xml:space="preserve"> Carpeta Asfáltica (CA)</v>
      </c>
      <c r="BG601" s="238">
        <v>2</v>
      </c>
      <c r="BH601" s="239">
        <v>7</v>
      </c>
      <c r="BI601" s="231">
        <v>0</v>
      </c>
      <c r="BJ601" s="231" t="str">
        <f t="shared" si="281"/>
        <v>No existe</v>
      </c>
      <c r="BK601" s="240">
        <v>0</v>
      </c>
      <c r="BL601" s="231">
        <v>40</v>
      </c>
      <c r="BM601" s="231">
        <v>11370</v>
      </c>
      <c r="BN601" s="231">
        <v>4</v>
      </c>
      <c r="BO601" s="237" t="str">
        <f t="shared" si="282"/>
        <v>Alineamiento con algunas curvas que exigen una reducción significativa en la velocidad promedio de circulación.</v>
      </c>
      <c r="BP601" s="231">
        <v>4</v>
      </c>
      <c r="BQ601" s="237" t="str">
        <f t="shared" si="283"/>
        <v>Pendientes generalmente menores del 3% pero con algunas cuestas de corta longitud de hasta el 5%.</v>
      </c>
      <c r="BR601" s="231">
        <v>1</v>
      </c>
      <c r="BS601" s="231">
        <v>0</v>
      </c>
      <c r="BT601" s="237" t="b">
        <f t="shared" si="284"/>
        <v>0</v>
      </c>
      <c r="BU601" s="231">
        <v>3</v>
      </c>
      <c r="BV601" s="237" t="str">
        <f t="shared" si="285"/>
        <v>El señalamiento es regular en cuanto a cantidad y ubicación, siendo notable la falta de algunas señales de precaución y de guía.</v>
      </c>
      <c r="BW601" s="231">
        <v>4</v>
      </c>
      <c r="BX601" s="237" t="str">
        <f t="shared" si="286"/>
        <v>La mayoría de las alcantarillas y cunetas aparentemente funcionan bien, pero existen indicaciones en algunos sitios de que el agua se estanca.</v>
      </c>
      <c r="BY601" s="231">
        <v>5</v>
      </c>
      <c r="BZ601" s="237" t="str">
        <f t="shared" si="287"/>
        <v>Superficie lisa, sin baches ni irregularidades notables.</v>
      </c>
      <c r="CA601" s="231">
        <v>5</v>
      </c>
      <c r="CB601" s="237" t="str">
        <f t="shared" si="288"/>
        <v>No existen evidencias de fallas en la estructura del pavimento, con la posible excepción de algunas en la superficie de ruedo.</v>
      </c>
      <c r="CC601" s="231">
        <f t="shared" si="289"/>
        <v>7.2625875000000004</v>
      </c>
      <c r="CD601" s="229" t="s">
        <v>2073</v>
      </c>
      <c r="CE601" s="229" t="s">
        <v>126</v>
      </c>
      <c r="CF601" s="270" t="s">
        <v>2074</v>
      </c>
    </row>
    <row r="602" spans="1:84" ht="69.95" customHeight="1" thickBot="1" x14ac:dyDescent="0.2">
      <c r="A602" s="217"/>
      <c r="B602" s="269">
        <v>30052</v>
      </c>
      <c r="C602" s="231">
        <v>2</v>
      </c>
      <c r="D602" s="231">
        <v>3</v>
      </c>
      <c r="E602" s="232">
        <v>1</v>
      </c>
      <c r="F602" s="231">
        <v>6</v>
      </c>
      <c r="G602" s="231">
        <v>236</v>
      </c>
      <c r="H602" s="230" t="str">
        <f t="shared" si="308"/>
        <v>Secundaria</v>
      </c>
      <c r="I602" s="230">
        <v>2</v>
      </c>
      <c r="J602" s="229" t="str">
        <f t="shared" si="297"/>
        <v>Distribuidores Regionales</v>
      </c>
      <c r="K602" s="260">
        <f t="shared" si="298"/>
        <v>1.86</v>
      </c>
      <c r="L602" s="234">
        <f>L601+K602</f>
        <v>3.6100000000000003</v>
      </c>
      <c r="M602" s="233"/>
      <c r="N602" s="233"/>
      <c r="O602" s="233"/>
      <c r="P602" s="260">
        <f t="shared" si="299"/>
        <v>0</v>
      </c>
      <c r="Q602" s="233"/>
      <c r="R602" s="233">
        <v>0.38500000000000001</v>
      </c>
      <c r="S602" s="233">
        <v>1.4750000000000001</v>
      </c>
      <c r="T602" s="260">
        <f t="shared" si="300"/>
        <v>1.86</v>
      </c>
      <c r="U602" s="233"/>
      <c r="V602" s="233"/>
      <c r="W602" s="233"/>
      <c r="X602" s="233">
        <f t="shared" si="303"/>
        <v>0</v>
      </c>
      <c r="Y602" s="233"/>
      <c r="Z602" s="233"/>
      <c r="AA602" s="233"/>
      <c r="AB602" s="233">
        <f t="shared" si="304"/>
        <v>0</v>
      </c>
      <c r="AC602" s="233">
        <f t="shared" si="296"/>
        <v>1.86</v>
      </c>
      <c r="AD602" s="233"/>
      <c r="AE602" s="233"/>
      <c r="AF602" s="233"/>
      <c r="AG602" s="233">
        <f t="shared" si="309"/>
        <v>0</v>
      </c>
      <c r="AH602" s="233"/>
      <c r="AI602" s="233"/>
      <c r="AJ602" s="233"/>
      <c r="AK602" s="233">
        <f t="shared" si="310"/>
        <v>0</v>
      </c>
      <c r="AL602" s="233"/>
      <c r="AM602" s="233"/>
      <c r="AN602" s="233"/>
      <c r="AO602" s="233">
        <f t="shared" si="301"/>
        <v>0</v>
      </c>
      <c r="AP602" s="233"/>
      <c r="AQ602" s="233"/>
      <c r="AR602" s="233"/>
      <c r="AS602" s="339">
        <f t="shared" si="302"/>
        <v>0</v>
      </c>
      <c r="AT602" s="233"/>
      <c r="AU602" s="233"/>
      <c r="AV602" s="233"/>
      <c r="AW602" s="260">
        <f t="shared" si="279"/>
        <v>0</v>
      </c>
      <c r="AX602" s="235" t="s">
        <v>2075</v>
      </c>
      <c r="AY602" s="236" t="s">
        <v>1231</v>
      </c>
      <c r="AZ602" s="236" t="s">
        <v>1157</v>
      </c>
      <c r="BA602" s="229" t="s">
        <v>2076</v>
      </c>
      <c r="BB602" s="231">
        <v>0</v>
      </c>
      <c r="BC602" s="231">
        <v>1</v>
      </c>
      <c r="BD602" s="237" t="str">
        <f t="shared" si="280"/>
        <v>Llano (Pendientes naturales del terreno entre 0 y 5%)</v>
      </c>
      <c r="BE602" s="231">
        <v>1</v>
      </c>
      <c r="BF602" s="237" t="str">
        <f>VLOOKUP(BE602,'Códigos 2'!$A$1:$B$12,2,FALSE)</f>
        <v xml:space="preserve"> Carpeta Asfáltica (CA)</v>
      </c>
      <c r="BG602" s="238">
        <v>2</v>
      </c>
      <c r="BH602" s="239">
        <v>7.9</v>
      </c>
      <c r="BI602" s="231">
        <v>0</v>
      </c>
      <c r="BJ602" s="231" t="str">
        <f t="shared" si="281"/>
        <v>No existe</v>
      </c>
      <c r="BK602" s="240">
        <v>0</v>
      </c>
      <c r="BL602" s="231">
        <v>40</v>
      </c>
      <c r="BM602" s="231">
        <v>7892</v>
      </c>
      <c r="BN602" s="231">
        <v>4</v>
      </c>
      <c r="BO602" s="237" t="str">
        <f t="shared" si="282"/>
        <v>Alineamiento con algunas curvas que exigen una reducción significativa en la velocidad promedio de circulación.</v>
      </c>
      <c r="BP602" s="231">
        <v>4</v>
      </c>
      <c r="BQ602" s="237" t="str">
        <f t="shared" si="283"/>
        <v>Pendientes generalmente menores del 3% pero con algunas cuestas de corta longitud de hasta el 5%.</v>
      </c>
      <c r="BR602" s="231">
        <v>1</v>
      </c>
      <c r="BS602" s="231">
        <v>0</v>
      </c>
      <c r="BT602" s="237" t="b">
        <f t="shared" si="284"/>
        <v>0</v>
      </c>
      <c r="BU602" s="231">
        <v>3</v>
      </c>
      <c r="BV602" s="237" t="str">
        <f t="shared" si="285"/>
        <v>El señalamiento es regular en cuanto a cantidad y ubicación, siendo notable la falta de algunas señales de precaución y de guía.</v>
      </c>
      <c r="BW602" s="231">
        <v>4</v>
      </c>
      <c r="BX602" s="237" t="str">
        <f t="shared" si="286"/>
        <v>La mayoría de las alcantarillas y cunetas aparentemente funcionan bien, pero existen indicaciones en algunos sitios de que el agua se estanca.</v>
      </c>
      <c r="BY602" s="231">
        <v>2</v>
      </c>
      <c r="BZ602" s="237" t="str">
        <f t="shared" si="287"/>
        <v>Superficie muy irregular o con baches extensos y frecuentes (o material suelto, en caso de superficies no pavimentadas).</v>
      </c>
      <c r="CA602" s="231">
        <v>5</v>
      </c>
      <c r="CB602" s="237" t="str">
        <f t="shared" si="288"/>
        <v>No existen evidencias de fallas en la estructura del pavimento, con la posible excepción de algunas en la superficie de ruedo.</v>
      </c>
      <c r="CC602" s="231">
        <f t="shared" si="289"/>
        <v>5.3578788000000008</v>
      </c>
      <c r="CD602" s="229"/>
      <c r="CE602" s="229"/>
      <c r="CF602" s="270" t="s">
        <v>2077</v>
      </c>
    </row>
    <row r="603" spans="1:84" ht="69.95" customHeight="1" thickBot="1" x14ac:dyDescent="0.2">
      <c r="A603" s="217"/>
      <c r="B603" s="269">
        <v>30061</v>
      </c>
      <c r="C603" s="231">
        <v>2</v>
      </c>
      <c r="D603" s="231">
        <v>3</v>
      </c>
      <c r="E603" s="232">
        <v>1</v>
      </c>
      <c r="F603" s="231">
        <v>4</v>
      </c>
      <c r="G603" s="231">
        <v>10</v>
      </c>
      <c r="H603" s="230" t="str">
        <f t="shared" si="308"/>
        <v>Primaria</v>
      </c>
      <c r="I603" s="230">
        <v>1</v>
      </c>
      <c r="J603" s="229" t="str">
        <f t="shared" si="297"/>
        <v>Red de Alta Capacidad</v>
      </c>
      <c r="K603" s="260">
        <f t="shared" si="298"/>
        <v>1.5049999999999999</v>
      </c>
      <c r="L603" s="234">
        <f>K603</f>
        <v>1.5049999999999999</v>
      </c>
      <c r="M603" s="233"/>
      <c r="N603" s="233">
        <v>1.5049999999999999</v>
      </c>
      <c r="O603" s="233"/>
      <c r="P603" s="260">
        <f t="shared" si="299"/>
        <v>1.5049999999999999</v>
      </c>
      <c r="Q603" s="233"/>
      <c r="R603" s="233"/>
      <c r="S603" s="233"/>
      <c r="T603" s="260">
        <f t="shared" si="300"/>
        <v>0</v>
      </c>
      <c r="U603" s="233"/>
      <c r="V603" s="233"/>
      <c r="W603" s="233"/>
      <c r="X603" s="233">
        <f t="shared" si="303"/>
        <v>0</v>
      </c>
      <c r="Y603" s="233"/>
      <c r="Z603" s="233"/>
      <c r="AA603" s="233"/>
      <c r="AB603" s="233">
        <f t="shared" si="304"/>
        <v>0</v>
      </c>
      <c r="AC603" s="233">
        <f t="shared" si="296"/>
        <v>0</v>
      </c>
      <c r="AD603" s="233"/>
      <c r="AE603" s="233"/>
      <c r="AF603" s="233"/>
      <c r="AG603" s="233">
        <f t="shared" si="309"/>
        <v>0</v>
      </c>
      <c r="AH603" s="233"/>
      <c r="AI603" s="233"/>
      <c r="AJ603" s="233"/>
      <c r="AK603" s="233">
        <f t="shared" si="310"/>
        <v>0</v>
      </c>
      <c r="AL603" s="233"/>
      <c r="AM603" s="233"/>
      <c r="AN603" s="233"/>
      <c r="AO603" s="233">
        <f t="shared" si="301"/>
        <v>0</v>
      </c>
      <c r="AP603" s="233"/>
      <c r="AQ603" s="233"/>
      <c r="AR603" s="233"/>
      <c r="AS603" s="339">
        <f t="shared" si="302"/>
        <v>0</v>
      </c>
      <c r="AT603" s="233"/>
      <c r="AU603" s="233"/>
      <c r="AV603" s="233"/>
      <c r="AW603" s="260">
        <f t="shared" si="279"/>
        <v>0</v>
      </c>
      <c r="AX603" s="235" t="s">
        <v>407</v>
      </c>
      <c r="AY603" s="236" t="s">
        <v>250</v>
      </c>
      <c r="AZ603" s="236" t="s">
        <v>408</v>
      </c>
      <c r="BA603" s="236" t="s">
        <v>409</v>
      </c>
      <c r="BB603" s="231">
        <v>0</v>
      </c>
      <c r="BC603" s="231">
        <v>1</v>
      </c>
      <c r="BD603" s="237" t="str">
        <f t="shared" si="280"/>
        <v>Llano (Pendientes naturales del terreno entre 0 y 5%)</v>
      </c>
      <c r="BE603" s="231">
        <v>9</v>
      </c>
      <c r="BF603" s="237" t="str">
        <f>VLOOKUP(BE603,'Códigos 2'!$A$1:$B$12,2,FALSE)</f>
        <v>Hormigón o concreto (H</v>
      </c>
      <c r="BG603" s="238">
        <v>4</v>
      </c>
      <c r="BH603" s="239">
        <v>14.6</v>
      </c>
      <c r="BI603" s="231">
        <v>1</v>
      </c>
      <c r="BJ603" s="231" t="str">
        <f t="shared" si="281"/>
        <v>Pavimentado</v>
      </c>
      <c r="BK603" s="240">
        <v>2</v>
      </c>
      <c r="BL603" s="231">
        <v>40</v>
      </c>
      <c r="BM603" s="231"/>
      <c r="BN603" s="231">
        <v>5</v>
      </c>
      <c r="BO603" s="237" t="str">
        <f t="shared" si="282"/>
        <v>Alineamiento recto o con curvas tan suaves que no exigen una reducción significativa en la velocidad promedio normal de recorrido.</v>
      </c>
      <c r="BP603" s="231">
        <v>5</v>
      </c>
      <c r="BQ603" s="237" t="str">
        <f t="shared" si="283"/>
        <v>Pendientes menores del 3% en todo el tramo.</v>
      </c>
      <c r="BR603" s="231">
        <v>5</v>
      </c>
      <c r="BS603" s="231">
        <v>4</v>
      </c>
      <c r="BT603" s="237" t="str">
        <f t="shared" si="284"/>
        <v>Superficie generalmente firme y utilizable en todo tiempo, pero con algunos tramos cortos en que el ancho inicial ha sido reducido por erosión u otras causas.</v>
      </c>
      <c r="BU603" s="231">
        <v>5</v>
      </c>
      <c r="BV603" s="237" t="str">
        <f t="shared" si="285"/>
        <v xml:space="preserve">Las señales son completamente adecuadas en número y ubicación, </v>
      </c>
      <c r="BW603" s="231">
        <v>5</v>
      </c>
      <c r="BX603" s="237" t="str">
        <f t="shared" si="286"/>
        <v>Todas las alcantarillas y cunetas están bastante limpias y funcionan debidamente.</v>
      </c>
      <c r="BY603" s="231">
        <v>3</v>
      </c>
      <c r="BZ603" s="237" t="str">
        <f t="shared" si="287"/>
        <v>Superficie con frecuentes baches o irregularidades .</v>
      </c>
      <c r="CA603" s="231">
        <v>4</v>
      </c>
      <c r="CB603" s="237" t="str">
        <f t="shared" si="288"/>
        <v>Existen huellas o corrugaciones que se derivan por debajo de la superficie de ruedo, pero que son aisladas y de poca extensión.</v>
      </c>
      <c r="CC603" s="231">
        <f t="shared" si="289"/>
        <v>0</v>
      </c>
      <c r="CD603" s="229" t="s">
        <v>410</v>
      </c>
      <c r="CE603" s="229" t="s">
        <v>126</v>
      </c>
      <c r="CF603" s="270" t="s">
        <v>411</v>
      </c>
    </row>
    <row r="604" spans="1:84" ht="69.95" customHeight="1" thickBot="1" x14ac:dyDescent="0.2">
      <c r="A604" s="217"/>
      <c r="B604" s="269">
        <v>30062</v>
      </c>
      <c r="C604" s="231">
        <v>2</v>
      </c>
      <c r="D604" s="231">
        <v>3</v>
      </c>
      <c r="E604" s="232">
        <v>1</v>
      </c>
      <c r="F604" s="231">
        <v>2</v>
      </c>
      <c r="G604" s="231">
        <v>10</v>
      </c>
      <c r="H604" s="230" t="str">
        <f t="shared" si="308"/>
        <v>Primaria</v>
      </c>
      <c r="I604" s="230">
        <v>1</v>
      </c>
      <c r="J604" s="229" t="str">
        <f t="shared" si="297"/>
        <v>Red de Alta Capacidad</v>
      </c>
      <c r="K604" s="260">
        <f t="shared" si="298"/>
        <v>2.105</v>
      </c>
      <c r="L604" s="234">
        <f>L603+K604</f>
        <v>3.61</v>
      </c>
      <c r="M604" s="233">
        <v>0.09</v>
      </c>
      <c r="N604" s="233"/>
      <c r="O604" s="233"/>
      <c r="P604" s="260">
        <f t="shared" si="299"/>
        <v>0.09</v>
      </c>
      <c r="Q604" s="233">
        <v>2.0150000000000001</v>
      </c>
      <c r="R604" s="233"/>
      <c r="S604" s="233"/>
      <c r="T604" s="260">
        <f t="shared" si="300"/>
        <v>2.0150000000000001</v>
      </c>
      <c r="U604" s="233"/>
      <c r="V604" s="233"/>
      <c r="W604" s="233"/>
      <c r="X604" s="233">
        <f t="shared" si="303"/>
        <v>0</v>
      </c>
      <c r="Y604" s="233"/>
      <c r="Z604" s="233"/>
      <c r="AA604" s="233"/>
      <c r="AB604" s="233">
        <f t="shared" si="304"/>
        <v>0</v>
      </c>
      <c r="AC604" s="233">
        <f t="shared" si="296"/>
        <v>2.0150000000000001</v>
      </c>
      <c r="AD604" s="233"/>
      <c r="AE604" s="233"/>
      <c r="AF604" s="233"/>
      <c r="AG604" s="233">
        <f t="shared" si="309"/>
        <v>0</v>
      </c>
      <c r="AH604" s="233"/>
      <c r="AI604" s="233"/>
      <c r="AJ604" s="233"/>
      <c r="AK604" s="233">
        <f t="shared" si="310"/>
        <v>0</v>
      </c>
      <c r="AL604" s="233"/>
      <c r="AM604" s="233"/>
      <c r="AN604" s="233"/>
      <c r="AO604" s="233">
        <f t="shared" si="301"/>
        <v>0</v>
      </c>
      <c r="AP604" s="233"/>
      <c r="AQ604" s="233"/>
      <c r="AR604" s="233"/>
      <c r="AS604" s="339">
        <f t="shared" si="302"/>
        <v>0</v>
      </c>
      <c r="AT604" s="233"/>
      <c r="AU604" s="233"/>
      <c r="AV604" s="233"/>
      <c r="AW604" s="260">
        <f t="shared" si="279"/>
        <v>0</v>
      </c>
      <c r="AX604" s="235" t="s">
        <v>412</v>
      </c>
      <c r="AY604" s="236" t="s">
        <v>250</v>
      </c>
      <c r="AZ604" s="236" t="s">
        <v>408</v>
      </c>
      <c r="BA604" s="236" t="s">
        <v>413</v>
      </c>
      <c r="BB604" s="231">
        <v>0</v>
      </c>
      <c r="BC604" s="231">
        <v>1</v>
      </c>
      <c r="BD604" s="237" t="str">
        <f t="shared" si="280"/>
        <v>Llano (Pendientes naturales del terreno entre 0 y 5%)</v>
      </c>
      <c r="BE604" s="231">
        <v>1</v>
      </c>
      <c r="BF604" s="237" t="str">
        <f>VLOOKUP(BE604,'Códigos 2'!$A$1:$B$12,2,FALSE)</f>
        <v xml:space="preserve"> Carpeta Asfáltica (CA)</v>
      </c>
      <c r="BG604" s="238">
        <v>2</v>
      </c>
      <c r="BH604" s="239">
        <v>8.8000000000000007</v>
      </c>
      <c r="BI604" s="231">
        <v>0</v>
      </c>
      <c r="BJ604" s="231" t="str">
        <f t="shared" si="281"/>
        <v>No existe</v>
      </c>
      <c r="BK604" s="240">
        <v>0</v>
      </c>
      <c r="BL604" s="231">
        <v>40</v>
      </c>
      <c r="BM604" s="231"/>
      <c r="BN604" s="231">
        <v>5</v>
      </c>
      <c r="BO604" s="237" t="str">
        <f t="shared" si="282"/>
        <v>Alineamiento recto o con curvas tan suaves que no exigen una reducción significativa en la velocidad promedio normal de recorrido.</v>
      </c>
      <c r="BP604" s="231">
        <v>5</v>
      </c>
      <c r="BQ604" s="237" t="str">
        <f t="shared" si="283"/>
        <v>Pendientes menores del 3% en todo el tramo.</v>
      </c>
      <c r="BR604" s="231">
        <v>5</v>
      </c>
      <c r="BS604" s="231">
        <v>0</v>
      </c>
      <c r="BT604" s="237" t="b">
        <f t="shared" si="284"/>
        <v>0</v>
      </c>
      <c r="BU604" s="231">
        <v>3</v>
      </c>
      <c r="BV604" s="237" t="str">
        <f t="shared" si="285"/>
        <v>El señalamiento es regular en cuanto a cantidad y ubicación, siendo notable la falta de algunas señales de precaución y de guía.</v>
      </c>
      <c r="BW604" s="231">
        <v>5</v>
      </c>
      <c r="BX604" s="237" t="str">
        <f t="shared" si="286"/>
        <v>Todas las alcantarillas y cunetas están bastante limpias y funcionan debidamente.</v>
      </c>
      <c r="BY604" s="231">
        <v>4</v>
      </c>
      <c r="BZ604" s="237" t="str">
        <f t="shared" si="287"/>
        <v>Superficie generalmente lisa, pero con unas pequeñas corrugaciones u otras irregularidades aisladas, o con baches pequeños superficiales.</v>
      </c>
      <c r="CA604" s="231">
        <v>5</v>
      </c>
      <c r="CB604" s="237" t="str">
        <f t="shared" si="288"/>
        <v>No existen evidencias de fallas en la estructura del pavimento, con la posible excepción de algunas en la superficie de ruedo.</v>
      </c>
      <c r="CC604" s="231">
        <f t="shared" si="289"/>
        <v>0</v>
      </c>
      <c r="CD604" s="229"/>
      <c r="CE604" s="229"/>
      <c r="CF604" s="270"/>
    </row>
    <row r="605" spans="1:84" ht="69.95" customHeight="1" thickBot="1" x14ac:dyDescent="0.2">
      <c r="A605" s="217"/>
      <c r="B605" s="269">
        <v>30080</v>
      </c>
      <c r="C605" s="231">
        <v>2</v>
      </c>
      <c r="D605" s="231">
        <v>3</v>
      </c>
      <c r="E605" s="232">
        <v>1</v>
      </c>
      <c r="F605" s="231">
        <v>7</v>
      </c>
      <c r="G605" s="231">
        <v>222</v>
      </c>
      <c r="H605" s="230" t="str">
        <f t="shared" si="308"/>
        <v>Secundaria</v>
      </c>
      <c r="I605" s="230">
        <v>2</v>
      </c>
      <c r="J605" s="229" t="str">
        <f t="shared" si="297"/>
        <v>Distribuidores Regionales</v>
      </c>
      <c r="K605" s="260">
        <f t="shared" si="298"/>
        <v>4.9550000000000001</v>
      </c>
      <c r="L605" s="234">
        <f>L604+K605</f>
        <v>8.5649999999999995</v>
      </c>
      <c r="M605" s="233"/>
      <c r="N605" s="233"/>
      <c r="O605" s="233"/>
      <c r="P605" s="260">
        <f t="shared" si="299"/>
        <v>0</v>
      </c>
      <c r="Q605" s="233">
        <v>3.0649999999999999</v>
      </c>
      <c r="R605" s="233"/>
      <c r="S605" s="233"/>
      <c r="T605" s="260">
        <f t="shared" si="300"/>
        <v>3.0649999999999999</v>
      </c>
      <c r="U605" s="233"/>
      <c r="V605" s="233"/>
      <c r="W605" s="233">
        <v>1.89</v>
      </c>
      <c r="X605" s="233">
        <f t="shared" si="303"/>
        <v>1.89</v>
      </c>
      <c r="Y605" s="233"/>
      <c r="Z605" s="233"/>
      <c r="AA605" s="233"/>
      <c r="AB605" s="233">
        <f t="shared" si="304"/>
        <v>0</v>
      </c>
      <c r="AC605" s="233">
        <f t="shared" ref="AC605:AC636" si="311">T605+X605+AB605</f>
        <v>4.9550000000000001</v>
      </c>
      <c r="AD605" s="233"/>
      <c r="AE605" s="233"/>
      <c r="AF605" s="233"/>
      <c r="AG605" s="233">
        <f t="shared" si="309"/>
        <v>0</v>
      </c>
      <c r="AH605" s="233"/>
      <c r="AI605" s="233"/>
      <c r="AJ605" s="233"/>
      <c r="AK605" s="233">
        <f t="shared" si="310"/>
        <v>0</v>
      </c>
      <c r="AL605" s="233"/>
      <c r="AM605" s="233"/>
      <c r="AN605" s="233"/>
      <c r="AO605" s="233">
        <f t="shared" si="301"/>
        <v>0</v>
      </c>
      <c r="AP605" s="233"/>
      <c r="AQ605" s="233"/>
      <c r="AR605" s="233"/>
      <c r="AS605" s="339">
        <f t="shared" si="302"/>
        <v>0</v>
      </c>
      <c r="AT605" s="233"/>
      <c r="AU605" s="233"/>
      <c r="AV605" s="233"/>
      <c r="AW605" s="260">
        <f t="shared" ref="AW605:AW668" si="312">SUM(AT605:AV605)</f>
        <v>0</v>
      </c>
      <c r="AX605" s="235" t="s">
        <v>1905</v>
      </c>
      <c r="AY605" s="236" t="s">
        <v>1210</v>
      </c>
      <c r="AZ605" s="236" t="s">
        <v>637</v>
      </c>
      <c r="BA605" s="229" t="s">
        <v>1906</v>
      </c>
      <c r="BB605" s="231">
        <v>0</v>
      </c>
      <c r="BC605" s="231">
        <v>4</v>
      </c>
      <c r="BD605" s="237" t="str">
        <f t="shared" ref="BD605:BD668" si="313">IF(BC605=1,"Llano (Pendientes naturales del terreno entre 0 y 5%)",IF(AND(BC605=2),"Algo Ondulado (Pendientes naturales del terreno entre 6 y 14%)",IF(AND(BC605=3),"Muy Ondulado (Pendientes naturales del terreno entre 15 y 25%)",IF(AND(BC605=4),"Montañoso (Pendientes naturales del terreno mayores a 25%)"))))</f>
        <v>Montañoso (Pendientes naturales del terreno mayores a 25%)</v>
      </c>
      <c r="BE605" s="231">
        <v>1</v>
      </c>
      <c r="BF605" s="237" t="str">
        <f>VLOOKUP(BE605,'Códigos 2'!$A$1:$B$12,2,FALSE)</f>
        <v xml:space="preserve"> Carpeta Asfáltica (CA)</v>
      </c>
      <c r="BG605" s="238">
        <v>2</v>
      </c>
      <c r="BH605" s="239">
        <v>7.7</v>
      </c>
      <c r="BI605" s="231">
        <v>0</v>
      </c>
      <c r="BJ605" s="231" t="str">
        <f t="shared" ref="BJ605:BJ668" si="314">IF(BI605=0,"No existe",IF(AND(BI605=1),"Pavimentado",IF(AND(BI605=2),"Mejorado",IF(AND(BI605=3),"Tierra"))))</f>
        <v>No existe</v>
      </c>
      <c r="BK605" s="240">
        <v>0</v>
      </c>
      <c r="BL605" s="231">
        <v>45</v>
      </c>
      <c r="BM605" s="231">
        <v>2033</v>
      </c>
      <c r="BN605" s="231">
        <v>3</v>
      </c>
      <c r="BO605" s="237" t="str">
        <f t="shared" ref="BO605:BO668" si="315">IF(BN605=5,"Alineamiento recto o con curvas tan suaves que no exigen una reducción significativa en la velocidad promedio normal de recorrido.",IF(AND(BN605=4),"Alineamiento con algunas curvas que exigen una reducción significativa en la velocidad promedio de circulación.",IF(AND(BN605=3),"Alineamiento algo sinuoso, pero con curvas cerradas que son aparentes y consistentes con las gradientes y las demás características del camino y del terreno que se atraviesa.",IF(AND(BN605=2),"Curvas cerradas frecuentes y, por lo general, inconsistentes con el terreno y la clase de carretera.",IF(AND(BN605=1),"Alineamiento muy sinuoso en todo el tramo, condición que admite solamente una velocidad de circulación muy baja.")))))</f>
        <v>Alineamiento algo sinuoso, pero con curvas cerradas que son aparentes y consistentes con las gradientes y las demás características del camino y del terreno que se atraviesa.</v>
      </c>
      <c r="BP605" s="231">
        <v>1</v>
      </c>
      <c r="BQ605" s="237" t="str">
        <f t="shared" ref="BQ605:BQ668" si="316">IF(BP605=5,"Pendientes menores del 3% en todo el tramo.",IF(AND(BP605=4),"Pendientes generalmente menores del 3% pero con algunas cuestas de corta longitud de hasta el 5%.",IF(AND(BP605=3),"Pendientes generalmente entre 3 y 6%, pero con una rasante ondulada y, consecuentemente, con tramos cortos de subida fuerte.",IF(AND(BP605=2),"Pendientes sostenidas entre 5 y 8% sobre una buena parte del tramo, condición que afecta en forma marcada la velocidad de recorrido y, cuando hay bastante tránsito, provoca frecuentes colas de vehículos detrás de los vehículos pesados.",IF(AND(BP605=1),"Pendientes sostenidas en exceso del 7% en casi todo el tramo. ")))))</f>
        <v xml:space="preserve">Pendientes sostenidas en exceso del 7% en casi todo el tramo. </v>
      </c>
      <c r="BR605" s="231">
        <v>1</v>
      </c>
      <c r="BS605" s="231">
        <v>0</v>
      </c>
      <c r="BT605" s="237" t="b">
        <f t="shared" ref="BT605:BT668" si="317">IF(BS605=5,"Superficie de los espaldones firme y regular, y donde se puede utilizar el ancho como fue construido originalmente.",IF(AND(BS605=4),"Superficie generalmente firme y utilizable en todo tiempo, pero con algunos tramos cortos en que el ancho inicial ha sido reducido por erosión u otras causas.",IF(AND(BS605=3),"Superficie erosionada o con baches profundos sobre una buena parte de la subsección, de manera que se inhibe el uso de los espaldones en la debida forma en esa parte.",IF(AND(BS605=2),"Superficie erosionada o con baches profundos, o el ancho transitable de los espaldones reducido sustancialmente, en casi toda la subsección.",IF(AND(BS605=1),"Se encuentra un desnivel peligroso entre el borde del pavimento y el espaldón, o la superficie está muy erosionada, con baches profundos o material suelto, o el ancho muy reducido del original.")))))</f>
        <v>0</v>
      </c>
      <c r="BU605" s="231">
        <v>3</v>
      </c>
      <c r="BV605" s="237" t="str">
        <f t="shared" ref="BV605:BV668" si="318">IF(BU605=5,"Las señales son completamente adecuadas en número y ubicación, ",IF(AND(BU605=4),"El señalamiento es bastante completo, faltando solamente algunas señales de guía para los usuarios que no conocen la ruta.",IF(AND(BU605=3),"El señalamiento es regular en cuanto a cantidad y ubicación, siendo notable la falta de algunas señales de precaución y de guía.",IF(AND(BU605=2),"Existen muy pocas señales",IF(AND(BU605=1),"No existen señales o son tan inadecuadas, que no proveen información útil al conductor.")))))</f>
        <v>El señalamiento es regular en cuanto a cantidad y ubicación, siendo notable la falta de algunas señales de precaución y de guía.</v>
      </c>
      <c r="BW605" s="231">
        <v>4</v>
      </c>
      <c r="BX605" s="237" t="str">
        <f t="shared" ref="BX605:BX668" si="319">IF(BW605=5,"Todas las alcantarillas y cunetas están bastante limpias y funcionan debidamente.",IF(AND(BW605=4),"La mayoría de las alcantarillas y cunetas aparentemente funcionan bien, pero existen indicaciones en algunos sitios de que el agua se estanca.",IF(AND(BW605=3),"Parece que algunas alcantarillas o cunetas no tienen capacidad hidráulica suficiente, por la erosión o socavación aparente.",IF(AND(BW605=2),"Parece que la mayoría de las alcantarillas y cunetas son inadecuadas; o hay vados en varios sitios en vez de estructuras de drenaje.",IF(AND(BW605=1),"El agua escurre por la calzada durante períodos de lluvia sobre una buena parte de la sub-sección y no existen cunetas longitudinales definidas; las estructuras de drenaje no existen, o son completamente inadecuadas.")))))</f>
        <v>La mayoría de las alcantarillas y cunetas aparentemente funcionan bien, pero existen indicaciones en algunos sitios de que el agua se estanca.</v>
      </c>
      <c r="BY605" s="231">
        <v>4</v>
      </c>
      <c r="BZ605" s="237" t="str">
        <f t="shared" ref="BZ605:BZ668" si="320">IF(BY605=5,"Superficie lisa, sin baches ni irregularidades notables.",IF(AND(BY605=4),"Superficie generalmente lisa, pero con unas pequeñas corrugaciones u otras irregularidades aisladas, o con baches pequeños superficiales.",IF(AND(BY605=3),"Superficie con frecuentes baches o irregularidades .",IF(AND(BY605=2),"Superficie muy irregular o con baches extensos y frecuentes (o material suelto, en caso de superficies no pavimentadas).",IF(AND(BY605=1),"Superficie muy deteriorada o irregular (o material suelto), hasta tal grado, en casi todo el tramo.")))))</f>
        <v>Superficie generalmente lisa, pero con unas pequeñas corrugaciones u otras irregularidades aisladas, o con baches pequeños superficiales.</v>
      </c>
      <c r="CA605" s="231">
        <v>5</v>
      </c>
      <c r="CB605" s="237" t="str">
        <f t="shared" ref="CB605:CB668" si="321">IF(CA605=5,"No existen evidencias de fallas en la estructura del pavimento, con la posible excepción de algunas en la superficie de ruedo.",IF(AND(CA605=4),"Existen huellas o corrugaciones que se derivan por debajo de la superficie de ruedo, pero que son aisladas y de poca extensión.",IF(AND(CA605=3),"Existen deformaciones u otras fallas de consideración sobre una buena parte de la subsección y, aunque no son extensas todavía, parece que siguen extendiéndose.",IF(AND(CA605=2),"Existen deformaciones u otras fallas de consideración sobre la mayor parte del tramo.",IF(AND(CA605=1),"Existen corrugaciones o huellas profundas sobre casi toda la faja de ruedo del tramo, hasta tal grado que no sería factible corregir la falla de la estructura, sino que se tendría que reconstruirla completamente.")))))</f>
        <v>No existen evidencias de fallas en la estructura del pavimento, con la posible excepción de algunas en la superficie de ruedo.</v>
      </c>
      <c r="CC605" s="231">
        <f t="shared" ref="CC605:CC668" si="322">(K605*BM605)*365/1000000</f>
        <v>3.6768329749999995</v>
      </c>
      <c r="CD605" s="229"/>
      <c r="CE605" s="229"/>
      <c r="CF605" s="270"/>
    </row>
    <row r="606" spans="1:84" ht="69.95" customHeight="1" thickBot="1" x14ac:dyDescent="0.2">
      <c r="A606" s="217">
        <v>13</v>
      </c>
      <c r="B606" s="269">
        <v>30090</v>
      </c>
      <c r="C606" s="231">
        <v>2</v>
      </c>
      <c r="D606" s="231">
        <v>3</v>
      </c>
      <c r="E606" s="232">
        <v>8</v>
      </c>
      <c r="F606" s="231">
        <v>1</v>
      </c>
      <c r="G606" s="231">
        <v>2</v>
      </c>
      <c r="H606" s="230" t="str">
        <f t="shared" si="308"/>
        <v>Primaria</v>
      </c>
      <c r="I606" s="230">
        <v>1</v>
      </c>
      <c r="J606" s="229" t="str">
        <f t="shared" si="297"/>
        <v>Red de Alta Capacidad</v>
      </c>
      <c r="K606" s="260">
        <f t="shared" si="298"/>
        <v>15.39</v>
      </c>
      <c r="L606" s="234">
        <f>L605+K606</f>
        <v>23.954999999999998</v>
      </c>
      <c r="M606" s="233"/>
      <c r="N606" s="233"/>
      <c r="O606" s="233"/>
      <c r="P606" s="260">
        <f t="shared" si="299"/>
        <v>0</v>
      </c>
      <c r="Q606" s="233">
        <v>15.39</v>
      </c>
      <c r="R606" s="233"/>
      <c r="S606" s="233"/>
      <c r="T606" s="260">
        <f t="shared" si="300"/>
        <v>15.39</v>
      </c>
      <c r="U606" s="233"/>
      <c r="V606" s="233"/>
      <c r="W606" s="233"/>
      <c r="X606" s="233">
        <f t="shared" si="303"/>
        <v>0</v>
      </c>
      <c r="Y606" s="233"/>
      <c r="Z606" s="233"/>
      <c r="AA606" s="233"/>
      <c r="AB606" s="233">
        <f t="shared" si="304"/>
        <v>0</v>
      </c>
      <c r="AC606" s="233">
        <f t="shared" si="311"/>
        <v>15.39</v>
      </c>
      <c r="AD606" s="233"/>
      <c r="AE606" s="233"/>
      <c r="AF606" s="233"/>
      <c r="AG606" s="233">
        <f t="shared" si="309"/>
        <v>0</v>
      </c>
      <c r="AH606" s="233"/>
      <c r="AI606" s="233"/>
      <c r="AJ606" s="233"/>
      <c r="AK606" s="233">
        <f t="shared" si="310"/>
        <v>0</v>
      </c>
      <c r="AL606" s="233"/>
      <c r="AM606" s="233"/>
      <c r="AN606" s="233"/>
      <c r="AO606" s="233">
        <f t="shared" si="301"/>
        <v>0</v>
      </c>
      <c r="AP606" s="233"/>
      <c r="AQ606" s="233"/>
      <c r="AR606" s="233"/>
      <c r="AS606" s="339">
        <f t="shared" si="302"/>
        <v>0</v>
      </c>
      <c r="AT606" s="233"/>
      <c r="AU606" s="233"/>
      <c r="AV606" s="233"/>
      <c r="AW606" s="260">
        <f t="shared" si="312"/>
        <v>0</v>
      </c>
      <c r="AX606" s="235" t="s">
        <v>185</v>
      </c>
      <c r="AY606" s="236" t="s">
        <v>148</v>
      </c>
      <c r="AZ606" s="236" t="s">
        <v>176</v>
      </c>
      <c r="BA606" s="229" t="s">
        <v>72</v>
      </c>
      <c r="BB606" s="231">
        <v>0</v>
      </c>
      <c r="BC606" s="231">
        <v>4</v>
      </c>
      <c r="BD606" s="237" t="str">
        <f t="shared" si="313"/>
        <v>Montañoso (Pendientes naturales del terreno mayores a 25%)</v>
      </c>
      <c r="BE606" s="231">
        <v>1</v>
      </c>
      <c r="BF606" s="237" t="str">
        <f>VLOOKUP(BE606,'Códigos 2'!$A$1:$B$12,2,FALSE)</f>
        <v xml:space="preserve"> Carpeta Asfáltica (CA)</v>
      </c>
      <c r="BG606" s="238">
        <v>2</v>
      </c>
      <c r="BH606" s="239">
        <v>6.7</v>
      </c>
      <c r="BI606" s="231">
        <v>0</v>
      </c>
      <c r="BJ606" s="231" t="str">
        <f t="shared" si="314"/>
        <v>No existe</v>
      </c>
      <c r="BK606" s="240">
        <v>0</v>
      </c>
      <c r="BL606" s="231">
        <v>60</v>
      </c>
      <c r="BM606" s="231"/>
      <c r="BN606" s="231">
        <v>3</v>
      </c>
      <c r="BO606" s="237" t="str">
        <f t="shared" si="315"/>
        <v>Alineamiento algo sinuoso, pero con curvas cerradas que son aparentes y consistentes con las gradientes y las demás características del camino y del terreno que se atraviesa.</v>
      </c>
      <c r="BP606" s="231">
        <v>2</v>
      </c>
      <c r="BQ606" s="237" t="str">
        <f t="shared" si="316"/>
        <v>Pendientes sostenidas entre 5 y 8% sobre una buena parte del tramo, condición que afecta en forma marcada la velocidad de recorrido y, cuando hay bastante tránsito, provoca frecuentes colas de vehículos detrás de los vehículos pesados.</v>
      </c>
      <c r="BR606" s="231">
        <v>1</v>
      </c>
      <c r="BS606" s="231">
        <v>4</v>
      </c>
      <c r="BT606" s="237" t="str">
        <f t="shared" si="317"/>
        <v>Superficie generalmente firme y utilizable en todo tiempo, pero con algunos tramos cortos en que el ancho inicial ha sido reducido por erosión u otras causas.</v>
      </c>
      <c r="BU606" s="231">
        <v>5</v>
      </c>
      <c r="BV606" s="237" t="str">
        <f t="shared" si="318"/>
        <v xml:space="preserve">Las señales son completamente adecuadas en número y ubicación, </v>
      </c>
      <c r="BW606" s="231">
        <v>4</v>
      </c>
      <c r="BX606" s="237" t="str">
        <f t="shared" si="319"/>
        <v>La mayoría de las alcantarillas y cunetas aparentemente funcionan bien, pero existen indicaciones en algunos sitios de que el agua se estanca.</v>
      </c>
      <c r="BY606" s="231">
        <v>5</v>
      </c>
      <c r="BZ606" s="237" t="str">
        <f t="shared" si="320"/>
        <v>Superficie lisa, sin baches ni irregularidades notables.</v>
      </c>
      <c r="CA606" s="231">
        <v>5</v>
      </c>
      <c r="CB606" s="237" t="str">
        <f t="shared" si="321"/>
        <v>No existen evidencias de fallas en la estructura del pavimento, con la posible excepción de algunas en la superficie de ruedo.</v>
      </c>
      <c r="CC606" s="231">
        <f t="shared" si="322"/>
        <v>0</v>
      </c>
      <c r="CD606" s="229" t="s">
        <v>186</v>
      </c>
      <c r="CE606" s="229" t="s">
        <v>126</v>
      </c>
      <c r="CF606" s="270" t="s">
        <v>187</v>
      </c>
    </row>
    <row r="607" spans="1:84" ht="69.95" customHeight="1" thickBot="1" x14ac:dyDescent="0.2">
      <c r="A607" s="217">
        <v>11</v>
      </c>
      <c r="B607" s="269">
        <v>30101</v>
      </c>
      <c r="C607" s="231">
        <v>2</v>
      </c>
      <c r="D607" s="231">
        <v>3</v>
      </c>
      <c r="E607" s="232">
        <v>1</v>
      </c>
      <c r="F607" s="231">
        <v>4</v>
      </c>
      <c r="G607" s="231">
        <v>2</v>
      </c>
      <c r="H607" s="230" t="str">
        <f t="shared" si="308"/>
        <v>Primaria</v>
      </c>
      <c r="I607" s="230">
        <v>1</v>
      </c>
      <c r="J607" s="229" t="str">
        <f t="shared" si="297"/>
        <v>Red de Alta Capacidad</v>
      </c>
      <c r="K607" s="260">
        <f t="shared" si="298"/>
        <v>2.04</v>
      </c>
      <c r="L607" s="234">
        <f>L604+K607</f>
        <v>5.65</v>
      </c>
      <c r="M607" s="233"/>
      <c r="N607" s="233"/>
      <c r="O607" s="233"/>
      <c r="P607" s="260">
        <f t="shared" si="299"/>
        <v>0</v>
      </c>
      <c r="Q607" s="233">
        <v>2.04</v>
      </c>
      <c r="R607" s="233"/>
      <c r="S607" s="233"/>
      <c r="T607" s="260">
        <f t="shared" si="300"/>
        <v>2.04</v>
      </c>
      <c r="U607" s="233"/>
      <c r="V607" s="233"/>
      <c r="W607" s="233"/>
      <c r="X607" s="233">
        <f t="shared" si="303"/>
        <v>0</v>
      </c>
      <c r="Y607" s="233"/>
      <c r="Z607" s="233"/>
      <c r="AA607" s="233"/>
      <c r="AB607" s="233">
        <f t="shared" si="304"/>
        <v>0</v>
      </c>
      <c r="AC607" s="233">
        <f t="shared" si="311"/>
        <v>2.04</v>
      </c>
      <c r="AD607" s="233"/>
      <c r="AE607" s="233"/>
      <c r="AF607" s="233"/>
      <c r="AG607" s="233">
        <f t="shared" si="309"/>
        <v>0</v>
      </c>
      <c r="AH607" s="233"/>
      <c r="AI607" s="233"/>
      <c r="AJ607" s="233"/>
      <c r="AK607" s="233">
        <f t="shared" si="310"/>
        <v>0</v>
      </c>
      <c r="AL607" s="233"/>
      <c r="AM607" s="233"/>
      <c r="AN607" s="233"/>
      <c r="AO607" s="233">
        <f t="shared" si="301"/>
        <v>0</v>
      </c>
      <c r="AP607" s="233"/>
      <c r="AQ607" s="233"/>
      <c r="AR607" s="233"/>
      <c r="AS607" s="339">
        <f t="shared" si="302"/>
        <v>0</v>
      </c>
      <c r="AT607" s="233"/>
      <c r="AU607" s="233"/>
      <c r="AV607" s="233"/>
      <c r="AW607" s="260">
        <f t="shared" si="312"/>
        <v>0</v>
      </c>
      <c r="AX607" s="235" t="s">
        <v>179</v>
      </c>
      <c r="AY607" s="236" t="s">
        <v>148</v>
      </c>
      <c r="AZ607" s="236" t="s">
        <v>176</v>
      </c>
      <c r="BA607" s="229" t="s">
        <v>72</v>
      </c>
      <c r="BB607" s="231">
        <v>0</v>
      </c>
      <c r="BC607" s="231">
        <v>1</v>
      </c>
      <c r="BD607" s="237" t="str">
        <f t="shared" si="313"/>
        <v>Llano (Pendientes naturales del terreno entre 0 y 5%)</v>
      </c>
      <c r="BE607" s="231">
        <v>1</v>
      </c>
      <c r="BF607" s="237" t="str">
        <f>VLOOKUP(BE607,'Códigos 2'!$A$1:$B$12,2,FALSE)</f>
        <v xml:space="preserve"> Carpeta Asfáltica (CA)</v>
      </c>
      <c r="BG607" s="238">
        <v>5</v>
      </c>
      <c r="BH607" s="239">
        <v>17.399999999999999</v>
      </c>
      <c r="BI607" s="231">
        <v>1</v>
      </c>
      <c r="BJ607" s="231" t="str">
        <f t="shared" si="314"/>
        <v>Pavimentado</v>
      </c>
      <c r="BK607" s="240">
        <v>1.5</v>
      </c>
      <c r="BL607" s="231">
        <v>60</v>
      </c>
      <c r="BM607" s="231"/>
      <c r="BN607" s="231">
        <v>5</v>
      </c>
      <c r="BO607" s="237" t="str">
        <f t="shared" si="315"/>
        <v>Alineamiento recto o con curvas tan suaves que no exigen una reducción significativa en la velocidad promedio normal de recorrido.</v>
      </c>
      <c r="BP607" s="231">
        <v>5</v>
      </c>
      <c r="BQ607" s="237" t="str">
        <f t="shared" si="316"/>
        <v>Pendientes menores del 3% en todo el tramo.</v>
      </c>
      <c r="BR607" s="231">
        <v>5</v>
      </c>
      <c r="BS607" s="231">
        <v>5</v>
      </c>
      <c r="BT607" s="237" t="str">
        <f t="shared" si="317"/>
        <v>Superficie de los espaldones firme y regular, y donde se puede utilizar el ancho como fue construido originalmente.</v>
      </c>
      <c r="BU607" s="231">
        <v>5</v>
      </c>
      <c r="BV607" s="237" t="str">
        <f t="shared" si="318"/>
        <v xml:space="preserve">Las señales son completamente adecuadas en número y ubicación, </v>
      </c>
      <c r="BW607" s="231">
        <v>5</v>
      </c>
      <c r="BX607" s="237" t="str">
        <f t="shared" si="319"/>
        <v>Todas las alcantarillas y cunetas están bastante limpias y funcionan debidamente.</v>
      </c>
      <c r="BY607" s="231">
        <v>5</v>
      </c>
      <c r="BZ607" s="237" t="str">
        <f t="shared" si="320"/>
        <v>Superficie lisa, sin baches ni irregularidades notables.</v>
      </c>
      <c r="CA607" s="231">
        <v>5</v>
      </c>
      <c r="CB607" s="237" t="str">
        <f t="shared" si="321"/>
        <v>No existen evidencias de fallas en la estructura del pavimento, con la posible excepción de algunas en la superficie de ruedo.</v>
      </c>
      <c r="CC607" s="231">
        <f t="shared" si="322"/>
        <v>0</v>
      </c>
      <c r="CD607" s="229" t="s">
        <v>180</v>
      </c>
      <c r="CE607" s="229" t="s">
        <v>126</v>
      </c>
      <c r="CF607" s="270" t="s">
        <v>181</v>
      </c>
    </row>
    <row r="608" spans="1:84" ht="69.95" customHeight="1" thickBot="1" x14ac:dyDescent="0.2">
      <c r="A608" s="217">
        <v>12</v>
      </c>
      <c r="B608" s="269">
        <v>30102</v>
      </c>
      <c r="C608" s="231">
        <v>2</v>
      </c>
      <c r="D608" s="231">
        <v>3</v>
      </c>
      <c r="E608" s="232">
        <v>1</v>
      </c>
      <c r="F608" s="231">
        <v>6</v>
      </c>
      <c r="G608" s="231">
        <v>2</v>
      </c>
      <c r="H608" s="230" t="str">
        <f t="shared" si="308"/>
        <v>Primaria</v>
      </c>
      <c r="I608" s="230">
        <v>1</v>
      </c>
      <c r="J608" s="229" t="str">
        <f t="shared" si="297"/>
        <v>Red de Alta Capacidad</v>
      </c>
      <c r="K608" s="260">
        <f t="shared" si="298"/>
        <v>2.4</v>
      </c>
      <c r="L608" s="234">
        <f>L607+K608</f>
        <v>8.0500000000000007</v>
      </c>
      <c r="M608" s="233"/>
      <c r="N608" s="233"/>
      <c r="O608" s="233"/>
      <c r="P608" s="260">
        <f t="shared" si="299"/>
        <v>0</v>
      </c>
      <c r="Q608" s="233">
        <v>2.4</v>
      </c>
      <c r="R608" s="233"/>
      <c r="S608" s="233"/>
      <c r="T608" s="260">
        <f t="shared" si="300"/>
        <v>2.4</v>
      </c>
      <c r="U608" s="233"/>
      <c r="V608" s="233"/>
      <c r="W608" s="233"/>
      <c r="X608" s="233">
        <f t="shared" si="303"/>
        <v>0</v>
      </c>
      <c r="Y608" s="233"/>
      <c r="Z608" s="233"/>
      <c r="AA608" s="233"/>
      <c r="AB608" s="233">
        <f t="shared" si="304"/>
        <v>0</v>
      </c>
      <c r="AC608" s="233">
        <f t="shared" si="311"/>
        <v>2.4</v>
      </c>
      <c r="AD608" s="233"/>
      <c r="AE608" s="233"/>
      <c r="AF608" s="233"/>
      <c r="AG608" s="233">
        <f t="shared" si="309"/>
        <v>0</v>
      </c>
      <c r="AH608" s="233"/>
      <c r="AI608" s="233"/>
      <c r="AJ608" s="233"/>
      <c r="AK608" s="233">
        <f t="shared" si="310"/>
        <v>0</v>
      </c>
      <c r="AL608" s="233"/>
      <c r="AM608" s="233"/>
      <c r="AN608" s="233"/>
      <c r="AO608" s="233">
        <f t="shared" si="301"/>
        <v>0</v>
      </c>
      <c r="AP608" s="233"/>
      <c r="AQ608" s="233"/>
      <c r="AR608" s="233"/>
      <c r="AS608" s="339">
        <f t="shared" si="302"/>
        <v>0</v>
      </c>
      <c r="AT608" s="233"/>
      <c r="AU608" s="233"/>
      <c r="AV608" s="233"/>
      <c r="AW608" s="260">
        <f t="shared" si="312"/>
        <v>0</v>
      </c>
      <c r="AX608" s="235" t="s">
        <v>182</v>
      </c>
      <c r="AY608" s="236" t="s">
        <v>148</v>
      </c>
      <c r="AZ608" s="236" t="s">
        <v>176</v>
      </c>
      <c r="BA608" s="229" t="s">
        <v>72</v>
      </c>
      <c r="BB608" s="231">
        <v>0</v>
      </c>
      <c r="BC608" s="231">
        <v>1</v>
      </c>
      <c r="BD608" s="237" t="str">
        <f t="shared" si="313"/>
        <v>Llano (Pendientes naturales del terreno entre 0 y 5%)</v>
      </c>
      <c r="BE608" s="231">
        <v>1</v>
      </c>
      <c r="BF608" s="237" t="str">
        <f>VLOOKUP(BE608,'Códigos 2'!$A$1:$B$12,2,FALSE)</f>
        <v xml:space="preserve"> Carpeta Asfáltica (CA)</v>
      </c>
      <c r="BG608" s="238">
        <v>2</v>
      </c>
      <c r="BH608" s="239">
        <v>7.5</v>
      </c>
      <c r="BI608" s="231">
        <v>1</v>
      </c>
      <c r="BJ608" s="231" t="str">
        <f t="shared" si="314"/>
        <v>Pavimentado</v>
      </c>
      <c r="BK608" s="240">
        <v>1.2</v>
      </c>
      <c r="BL608" s="231">
        <v>70</v>
      </c>
      <c r="BM608" s="231"/>
      <c r="BN608" s="231">
        <v>5</v>
      </c>
      <c r="BO608" s="237" t="str">
        <f t="shared" si="315"/>
        <v>Alineamiento recto o con curvas tan suaves que no exigen una reducción significativa en la velocidad promedio normal de recorrido.</v>
      </c>
      <c r="BP608" s="231">
        <v>5</v>
      </c>
      <c r="BQ608" s="237" t="str">
        <f t="shared" si="316"/>
        <v>Pendientes menores del 3% en todo el tramo.</v>
      </c>
      <c r="BR608" s="231">
        <v>5</v>
      </c>
      <c r="BS608" s="231">
        <v>5</v>
      </c>
      <c r="BT608" s="237" t="str">
        <f t="shared" si="317"/>
        <v>Superficie de los espaldones firme y regular, y donde se puede utilizar el ancho como fue construido originalmente.</v>
      </c>
      <c r="BU608" s="231">
        <v>5</v>
      </c>
      <c r="BV608" s="237" t="str">
        <f t="shared" si="318"/>
        <v xml:space="preserve">Las señales son completamente adecuadas en número y ubicación, </v>
      </c>
      <c r="BW608" s="231">
        <v>5</v>
      </c>
      <c r="BX608" s="237" t="str">
        <f t="shared" si="319"/>
        <v>Todas las alcantarillas y cunetas están bastante limpias y funcionan debidamente.</v>
      </c>
      <c r="BY608" s="231">
        <v>5</v>
      </c>
      <c r="BZ608" s="237" t="str">
        <f t="shared" si="320"/>
        <v>Superficie lisa, sin baches ni irregularidades notables.</v>
      </c>
      <c r="CA608" s="231">
        <v>5</v>
      </c>
      <c r="CB608" s="237" t="str">
        <f t="shared" si="321"/>
        <v>No existen evidencias de fallas en la estructura del pavimento, con la posible excepción de algunas en la superficie de ruedo.</v>
      </c>
      <c r="CC608" s="231">
        <f t="shared" si="322"/>
        <v>0</v>
      </c>
      <c r="CD608" s="229" t="s">
        <v>183</v>
      </c>
      <c r="CE608" s="229" t="s">
        <v>126</v>
      </c>
      <c r="CF608" s="270" t="s">
        <v>184</v>
      </c>
    </row>
    <row r="609" spans="1:84" ht="69.95" customHeight="1" thickBot="1" x14ac:dyDescent="0.2">
      <c r="A609" s="217">
        <v>7</v>
      </c>
      <c r="B609" s="269">
        <v>30110</v>
      </c>
      <c r="C609" s="231">
        <v>2</v>
      </c>
      <c r="D609" s="231">
        <v>3</v>
      </c>
      <c r="E609" s="232">
        <v>3</v>
      </c>
      <c r="F609" s="231">
        <v>4</v>
      </c>
      <c r="G609" s="231">
        <v>2</v>
      </c>
      <c r="H609" s="230" t="str">
        <f t="shared" si="308"/>
        <v>Primaria</v>
      </c>
      <c r="I609" s="230">
        <v>1</v>
      </c>
      <c r="J609" s="229" t="str">
        <f t="shared" si="297"/>
        <v>Red de Alta Capacidad</v>
      </c>
      <c r="K609" s="260">
        <f t="shared" si="298"/>
        <v>2.355</v>
      </c>
      <c r="L609" s="234">
        <f>L608+K609</f>
        <v>10.405000000000001</v>
      </c>
      <c r="M609" s="233"/>
      <c r="N609" s="233"/>
      <c r="O609" s="233">
        <v>2.1</v>
      </c>
      <c r="P609" s="260">
        <f t="shared" si="299"/>
        <v>2.1</v>
      </c>
      <c r="Q609" s="233">
        <v>0.255</v>
      </c>
      <c r="R609" s="233"/>
      <c r="S609" s="233"/>
      <c r="T609" s="260">
        <f t="shared" si="300"/>
        <v>0.255</v>
      </c>
      <c r="U609" s="233"/>
      <c r="V609" s="233"/>
      <c r="W609" s="233"/>
      <c r="X609" s="233">
        <f t="shared" si="303"/>
        <v>0</v>
      </c>
      <c r="Y609" s="233"/>
      <c r="Z609" s="233"/>
      <c r="AA609" s="233"/>
      <c r="AB609" s="233">
        <f t="shared" si="304"/>
        <v>0</v>
      </c>
      <c r="AC609" s="233">
        <f t="shared" si="311"/>
        <v>0.255</v>
      </c>
      <c r="AD609" s="233"/>
      <c r="AE609" s="233"/>
      <c r="AF609" s="233"/>
      <c r="AG609" s="233">
        <f t="shared" si="309"/>
        <v>0</v>
      </c>
      <c r="AH609" s="233"/>
      <c r="AI609" s="233"/>
      <c r="AJ609" s="233"/>
      <c r="AK609" s="233">
        <f t="shared" si="310"/>
        <v>0</v>
      </c>
      <c r="AL609" s="233"/>
      <c r="AM609" s="233"/>
      <c r="AN609" s="233"/>
      <c r="AO609" s="233">
        <f t="shared" si="301"/>
        <v>0</v>
      </c>
      <c r="AP609" s="233"/>
      <c r="AQ609" s="233"/>
      <c r="AR609" s="233"/>
      <c r="AS609" s="339">
        <f t="shared" si="302"/>
        <v>0</v>
      </c>
      <c r="AT609" s="233"/>
      <c r="AU609" s="233"/>
      <c r="AV609" s="233"/>
      <c r="AW609" s="260">
        <f t="shared" si="312"/>
        <v>0</v>
      </c>
      <c r="AX609" s="235" t="s">
        <v>171</v>
      </c>
      <c r="AY609" s="236" t="s">
        <v>148</v>
      </c>
      <c r="AZ609" s="236"/>
      <c r="BA609" s="229" t="s">
        <v>172</v>
      </c>
      <c r="BB609" s="231">
        <v>0</v>
      </c>
      <c r="BC609" s="231">
        <v>3</v>
      </c>
      <c r="BD609" s="237" t="str">
        <f t="shared" si="313"/>
        <v>Muy Ondulado (Pendientes naturales del terreno entre 15 y 25%)</v>
      </c>
      <c r="BE609" s="231">
        <v>9</v>
      </c>
      <c r="BF609" s="237" t="str">
        <f>VLOOKUP(BE609,'Códigos 2'!$A$1:$B$12,2,FALSE)</f>
        <v>Hormigón o concreto (H</v>
      </c>
      <c r="BG609" s="238">
        <v>2</v>
      </c>
      <c r="BH609" s="239">
        <v>7.3</v>
      </c>
      <c r="BI609" s="231">
        <v>1</v>
      </c>
      <c r="BJ609" s="231" t="str">
        <f t="shared" si="314"/>
        <v>Pavimentado</v>
      </c>
      <c r="BK609" s="240">
        <v>2</v>
      </c>
      <c r="BL609" s="231">
        <v>75</v>
      </c>
      <c r="BM609" s="231"/>
      <c r="BN609" s="231">
        <v>5</v>
      </c>
      <c r="BO609" s="237" t="str">
        <f t="shared" si="315"/>
        <v>Alineamiento recto o con curvas tan suaves que no exigen una reducción significativa en la velocidad promedio normal de recorrido.</v>
      </c>
      <c r="BP609" s="231">
        <v>2</v>
      </c>
      <c r="BQ609" s="237" t="str">
        <f t="shared" si="316"/>
        <v>Pendientes sostenidas entre 5 y 8% sobre una buena parte del tramo, condición que afecta en forma marcada la velocidad de recorrido y, cuando hay bastante tránsito, provoca frecuentes colas de vehículos detrás de los vehículos pesados.</v>
      </c>
      <c r="BR609" s="231">
        <v>5</v>
      </c>
      <c r="BS609" s="231">
        <v>4</v>
      </c>
      <c r="BT609" s="237" t="str">
        <f t="shared" si="317"/>
        <v>Superficie generalmente firme y utilizable en todo tiempo, pero con algunos tramos cortos en que el ancho inicial ha sido reducido por erosión u otras causas.</v>
      </c>
      <c r="BU609" s="231">
        <v>3</v>
      </c>
      <c r="BV609" s="237" t="str">
        <f t="shared" si="318"/>
        <v>El señalamiento es regular en cuanto a cantidad y ubicación, siendo notable la falta de algunas señales de precaución y de guía.</v>
      </c>
      <c r="BW609" s="231">
        <v>5</v>
      </c>
      <c r="BX609" s="237" t="str">
        <f t="shared" si="319"/>
        <v>Todas las alcantarillas y cunetas están bastante limpias y funcionan debidamente.</v>
      </c>
      <c r="BY609" s="231">
        <v>2</v>
      </c>
      <c r="BZ609" s="237" t="str">
        <f t="shared" si="320"/>
        <v>Superficie muy irregular o con baches extensos y frecuentes (o material suelto, en caso de superficies no pavimentadas).</v>
      </c>
      <c r="CA609" s="231">
        <v>4</v>
      </c>
      <c r="CB609" s="237" t="str">
        <f t="shared" si="321"/>
        <v>Existen huellas o corrugaciones que se derivan por debajo de la superficie de ruedo, pero que son aisladas y de poca extensión.</v>
      </c>
      <c r="CC609" s="231">
        <f t="shared" si="322"/>
        <v>0</v>
      </c>
      <c r="CD609" s="229" t="s">
        <v>173</v>
      </c>
      <c r="CE609" s="229" t="s">
        <v>126</v>
      </c>
      <c r="CF609" s="270" t="s">
        <v>174</v>
      </c>
    </row>
    <row r="610" spans="1:84" ht="69.95" customHeight="1" thickBot="1" x14ac:dyDescent="0.2">
      <c r="A610" s="217"/>
      <c r="B610" s="269">
        <v>30120</v>
      </c>
      <c r="C610" s="231">
        <v>2</v>
      </c>
      <c r="D610" s="231">
        <v>3</v>
      </c>
      <c r="E610" s="232">
        <v>3</v>
      </c>
      <c r="F610" s="231">
        <v>3</v>
      </c>
      <c r="G610" s="231">
        <v>251</v>
      </c>
      <c r="H610" s="230" t="str">
        <f t="shared" si="308"/>
        <v>Secundaria</v>
      </c>
      <c r="I610" s="230">
        <v>2</v>
      </c>
      <c r="J610" s="229" t="str">
        <f t="shared" si="297"/>
        <v>Distribuidores Regionales</v>
      </c>
      <c r="K610" s="260">
        <f t="shared" si="298"/>
        <v>5.08</v>
      </c>
      <c r="L610" s="234">
        <f>L609+K610</f>
        <v>15.485000000000001</v>
      </c>
      <c r="M610" s="233"/>
      <c r="N610" s="233"/>
      <c r="O610" s="233"/>
      <c r="P610" s="260">
        <f t="shared" si="299"/>
        <v>0</v>
      </c>
      <c r="Q610" s="233">
        <v>4.8849999999999998</v>
      </c>
      <c r="R610" s="233">
        <v>0.19500000000000001</v>
      </c>
      <c r="S610" s="233"/>
      <c r="T610" s="260">
        <f t="shared" si="300"/>
        <v>5.08</v>
      </c>
      <c r="U610" s="233"/>
      <c r="V610" s="233"/>
      <c r="W610" s="233"/>
      <c r="X610" s="233">
        <f t="shared" si="303"/>
        <v>0</v>
      </c>
      <c r="Y610" s="233"/>
      <c r="Z610" s="233"/>
      <c r="AA610" s="233"/>
      <c r="AB610" s="233">
        <f t="shared" si="304"/>
        <v>0</v>
      </c>
      <c r="AC610" s="233">
        <f t="shared" si="311"/>
        <v>5.08</v>
      </c>
      <c r="AD610" s="233"/>
      <c r="AE610" s="233"/>
      <c r="AF610" s="233"/>
      <c r="AG610" s="233">
        <f t="shared" si="309"/>
        <v>0</v>
      </c>
      <c r="AH610" s="233"/>
      <c r="AI610" s="233"/>
      <c r="AJ610" s="233"/>
      <c r="AK610" s="233">
        <f t="shared" si="310"/>
        <v>0</v>
      </c>
      <c r="AL610" s="233"/>
      <c r="AM610" s="233"/>
      <c r="AN610" s="233"/>
      <c r="AO610" s="233">
        <f t="shared" si="301"/>
        <v>0</v>
      </c>
      <c r="AP610" s="233"/>
      <c r="AQ610" s="233"/>
      <c r="AR610" s="233"/>
      <c r="AS610" s="339">
        <f t="shared" si="302"/>
        <v>0</v>
      </c>
      <c r="AT610" s="233"/>
      <c r="AU610" s="233"/>
      <c r="AV610" s="233"/>
      <c r="AW610" s="260">
        <f t="shared" si="312"/>
        <v>0</v>
      </c>
      <c r="AX610" s="235" t="s">
        <v>2276</v>
      </c>
      <c r="AY610" s="236" t="s">
        <v>777</v>
      </c>
      <c r="AZ610" s="236" t="s">
        <v>176</v>
      </c>
      <c r="BA610" s="229" t="s">
        <v>972</v>
      </c>
      <c r="BB610" s="231">
        <v>1</v>
      </c>
      <c r="BC610" s="231">
        <v>2</v>
      </c>
      <c r="BD610" s="237" t="str">
        <f t="shared" si="313"/>
        <v>Algo Ondulado (Pendientes naturales del terreno entre 6 y 14%)</v>
      </c>
      <c r="BE610" s="231">
        <v>1</v>
      </c>
      <c r="BF610" s="237" t="str">
        <f>VLOOKUP(BE610,'Códigos 2'!$A$1:$B$12,2,FALSE)</f>
        <v xml:space="preserve"> Carpeta Asfáltica (CA)</v>
      </c>
      <c r="BG610" s="238">
        <v>2</v>
      </c>
      <c r="BH610" s="239">
        <v>8.1999999999999993</v>
      </c>
      <c r="BI610" s="231">
        <v>0</v>
      </c>
      <c r="BJ610" s="231" t="str">
        <f t="shared" si="314"/>
        <v>No existe</v>
      </c>
      <c r="BK610" s="240">
        <v>0</v>
      </c>
      <c r="BL610" s="231">
        <v>40</v>
      </c>
      <c r="BM610" s="231"/>
      <c r="BN610" s="231">
        <v>4</v>
      </c>
      <c r="BO610" s="237" t="str">
        <f t="shared" si="315"/>
        <v>Alineamiento con algunas curvas que exigen una reducción significativa en la velocidad promedio de circulación.</v>
      </c>
      <c r="BP610" s="231">
        <v>4</v>
      </c>
      <c r="BQ610" s="237" t="str">
        <f t="shared" si="316"/>
        <v>Pendientes generalmente menores del 3% pero con algunas cuestas de corta longitud de hasta el 5%.</v>
      </c>
      <c r="BR610" s="231">
        <v>1</v>
      </c>
      <c r="BS610" s="231">
        <v>0</v>
      </c>
      <c r="BT610" s="237" t="b">
        <f t="shared" si="317"/>
        <v>0</v>
      </c>
      <c r="BU610" s="231">
        <v>3</v>
      </c>
      <c r="BV610" s="237" t="str">
        <f t="shared" si="318"/>
        <v>El señalamiento es regular en cuanto a cantidad y ubicación, siendo notable la falta de algunas señales de precaución y de guía.</v>
      </c>
      <c r="BW610" s="231">
        <v>5</v>
      </c>
      <c r="BX610" s="237" t="str">
        <f t="shared" si="319"/>
        <v>Todas las alcantarillas y cunetas están bastante limpias y funcionan debidamente.</v>
      </c>
      <c r="BY610" s="231">
        <v>4</v>
      </c>
      <c r="BZ610" s="237" t="str">
        <f t="shared" si="320"/>
        <v>Superficie generalmente lisa, pero con unas pequeñas corrugaciones u otras irregularidades aisladas, o con baches pequeños superficiales.</v>
      </c>
      <c r="CA610" s="231">
        <v>5</v>
      </c>
      <c r="CB610" s="237" t="str">
        <f t="shared" si="321"/>
        <v>No existen evidencias de fallas en la estructura del pavimento, con la posible excepción de algunas en la superficie de ruedo.</v>
      </c>
      <c r="CC610" s="231">
        <f t="shared" si="322"/>
        <v>0</v>
      </c>
      <c r="CD610" s="229" t="s">
        <v>2277</v>
      </c>
      <c r="CE610" s="229" t="s">
        <v>126</v>
      </c>
      <c r="CF610" s="270" t="s">
        <v>2278</v>
      </c>
    </row>
    <row r="611" spans="1:84" ht="69.95" customHeight="1" thickBot="1" x14ac:dyDescent="0.2">
      <c r="A611" s="217"/>
      <c r="B611" s="269">
        <v>30130</v>
      </c>
      <c r="C611" s="231">
        <v>2</v>
      </c>
      <c r="D611" s="231">
        <v>3</v>
      </c>
      <c r="E611" s="232">
        <v>5</v>
      </c>
      <c r="F611" s="231">
        <v>0</v>
      </c>
      <c r="G611" s="231">
        <v>232</v>
      </c>
      <c r="H611" s="230" t="b">
        <f>IF(G611&lt;100,"Primaria",IF(AND(G604&gt;39,G604&lt;300),"Secundaria",IF(AND(G604&gt;299),"Terciaria")))</f>
        <v>0</v>
      </c>
      <c r="I611" s="230">
        <v>3</v>
      </c>
      <c r="J611" s="229" t="str">
        <f t="shared" si="297"/>
        <v>Conectores de Integración Territorial</v>
      </c>
      <c r="K611" s="260">
        <f t="shared" si="298"/>
        <v>5.8</v>
      </c>
      <c r="L611" s="234">
        <f>K611</f>
        <v>5.8</v>
      </c>
      <c r="M611" s="233"/>
      <c r="N611" s="233"/>
      <c r="O611" s="233"/>
      <c r="P611" s="260">
        <f t="shared" si="299"/>
        <v>0</v>
      </c>
      <c r="Q611" s="233"/>
      <c r="R611" s="233"/>
      <c r="S611" s="233"/>
      <c r="T611" s="260">
        <f t="shared" si="300"/>
        <v>0</v>
      </c>
      <c r="U611" s="233"/>
      <c r="V611" s="233">
        <v>1.5049999999999999</v>
      </c>
      <c r="W611" s="233">
        <v>4.2949999999999999</v>
      </c>
      <c r="X611" s="233">
        <f t="shared" si="303"/>
        <v>5.8</v>
      </c>
      <c r="Y611" s="233"/>
      <c r="Z611" s="233"/>
      <c r="AA611" s="233"/>
      <c r="AB611" s="233">
        <f t="shared" si="304"/>
        <v>0</v>
      </c>
      <c r="AC611" s="233">
        <f t="shared" si="311"/>
        <v>5.8</v>
      </c>
      <c r="AD611" s="233"/>
      <c r="AE611" s="233"/>
      <c r="AF611" s="233"/>
      <c r="AG611" s="233">
        <f t="shared" si="309"/>
        <v>0</v>
      </c>
      <c r="AH611" s="233"/>
      <c r="AI611" s="233"/>
      <c r="AJ611" s="233"/>
      <c r="AK611" s="233">
        <f t="shared" si="310"/>
        <v>0</v>
      </c>
      <c r="AL611" s="233"/>
      <c r="AM611" s="233"/>
      <c r="AN611" s="233"/>
      <c r="AO611" s="233">
        <f t="shared" si="301"/>
        <v>0</v>
      </c>
      <c r="AP611" s="233"/>
      <c r="AQ611" s="233"/>
      <c r="AR611" s="233"/>
      <c r="AS611" s="339">
        <f t="shared" si="302"/>
        <v>0</v>
      </c>
      <c r="AT611" s="233"/>
      <c r="AU611" s="233"/>
      <c r="AV611" s="233"/>
      <c r="AW611" s="260">
        <f t="shared" si="312"/>
        <v>0</v>
      </c>
      <c r="AX611" s="235" t="s">
        <v>2047</v>
      </c>
      <c r="AY611" s="244" t="s">
        <v>2048</v>
      </c>
      <c r="AZ611" s="236" t="s">
        <v>975</v>
      </c>
      <c r="BA611" s="229" t="s">
        <v>2049</v>
      </c>
      <c r="BB611" s="231">
        <v>1</v>
      </c>
      <c r="BC611" s="231">
        <v>2</v>
      </c>
      <c r="BD611" s="237" t="str">
        <f t="shared" si="313"/>
        <v>Algo Ondulado (Pendientes naturales del terreno entre 6 y 14%)</v>
      </c>
      <c r="BE611" s="231">
        <v>2</v>
      </c>
      <c r="BF611" s="237" t="str">
        <f>VLOOKUP(BE611,'Códigos 2'!$A$1:$B$12,2,FALSE)</f>
        <v xml:space="preserve">Tratamiento superficial múltiple (TSM) </v>
      </c>
      <c r="BG611" s="238">
        <v>2</v>
      </c>
      <c r="BH611" s="239">
        <v>6.3</v>
      </c>
      <c r="BI611" s="231">
        <v>0</v>
      </c>
      <c r="BJ611" s="231" t="str">
        <f t="shared" si="314"/>
        <v>No existe</v>
      </c>
      <c r="BK611" s="240">
        <v>0</v>
      </c>
      <c r="BL611" s="231">
        <v>45</v>
      </c>
      <c r="BM611" s="231">
        <v>0</v>
      </c>
      <c r="BN611" s="231">
        <v>3</v>
      </c>
      <c r="BO611" s="237" t="str">
        <f t="shared" si="315"/>
        <v>Alineamiento algo sinuoso, pero con curvas cerradas que son aparentes y consistentes con las gradientes y las demás características del camino y del terreno que se atraviesa.</v>
      </c>
      <c r="BP611" s="231">
        <v>3</v>
      </c>
      <c r="BQ611" s="237" t="str">
        <f t="shared" si="316"/>
        <v>Pendientes generalmente entre 3 y 6%, pero con una rasante ondulada y, consecuentemente, con tramos cortos de subida fuerte.</v>
      </c>
      <c r="BR611" s="231">
        <v>1</v>
      </c>
      <c r="BS611" s="231">
        <v>0</v>
      </c>
      <c r="BT611" s="237" t="b">
        <f t="shared" si="317"/>
        <v>0</v>
      </c>
      <c r="BU611" s="231">
        <v>3</v>
      </c>
      <c r="BV611" s="237" t="str">
        <f t="shared" si="318"/>
        <v>El señalamiento es regular en cuanto a cantidad y ubicación, siendo notable la falta de algunas señales de precaución y de guía.</v>
      </c>
      <c r="BW611" s="231">
        <v>4</v>
      </c>
      <c r="BX611" s="237" t="str">
        <f t="shared" si="319"/>
        <v>La mayoría de las alcantarillas y cunetas aparentemente funcionan bien, pero existen indicaciones en algunos sitios de que el agua se estanca.</v>
      </c>
      <c r="BY611" s="231">
        <v>2</v>
      </c>
      <c r="BZ611" s="237" t="str">
        <f t="shared" si="320"/>
        <v>Superficie muy irregular o con baches extensos y frecuentes (o material suelto, en caso de superficies no pavimentadas).</v>
      </c>
      <c r="CA611" s="231">
        <v>4</v>
      </c>
      <c r="CB611" s="237" t="str">
        <f t="shared" si="321"/>
        <v>Existen huellas o corrugaciones que se derivan por debajo de la superficie de ruedo, pero que son aisladas y de poca extensión.</v>
      </c>
      <c r="CC611" s="231">
        <f t="shared" si="322"/>
        <v>0</v>
      </c>
      <c r="CD611" s="229" t="s">
        <v>2050</v>
      </c>
      <c r="CE611" s="229" t="s">
        <v>1951</v>
      </c>
      <c r="CF611" s="270" t="s">
        <v>2051</v>
      </c>
    </row>
    <row r="612" spans="1:84" ht="69.95" customHeight="1" thickBot="1" x14ac:dyDescent="0.2">
      <c r="A612" s="217"/>
      <c r="B612" s="269">
        <v>30141</v>
      </c>
      <c r="C612" s="231">
        <v>2</v>
      </c>
      <c r="D612" s="231">
        <v>3</v>
      </c>
      <c r="E612" s="232">
        <v>4</v>
      </c>
      <c r="F612" s="231">
        <v>2</v>
      </c>
      <c r="G612" s="231">
        <v>225</v>
      </c>
      <c r="H612" s="230" t="str">
        <f t="shared" ref="H612:H618" si="323">IF(G612&lt;100,"Primaria",IF(AND(G612&gt;39,G612&lt;300),"Secundaria",IF(AND(G612&gt;299),"Terciaria")))</f>
        <v>Secundaria</v>
      </c>
      <c r="I612" s="230">
        <v>3</v>
      </c>
      <c r="J612" s="229" t="str">
        <f t="shared" si="297"/>
        <v>Conectores de Integración Territorial</v>
      </c>
      <c r="K612" s="260">
        <f t="shared" si="298"/>
        <v>5.99</v>
      </c>
      <c r="L612" s="234">
        <f>L611+K612</f>
        <v>11.79</v>
      </c>
      <c r="M612" s="233"/>
      <c r="N612" s="233"/>
      <c r="O612" s="233"/>
      <c r="P612" s="260">
        <f t="shared" si="299"/>
        <v>0</v>
      </c>
      <c r="Q612" s="233"/>
      <c r="R612" s="233"/>
      <c r="S612" s="233"/>
      <c r="T612" s="260">
        <f t="shared" si="300"/>
        <v>0</v>
      </c>
      <c r="U612" s="233"/>
      <c r="V612" s="233">
        <v>1.2949999999999999</v>
      </c>
      <c r="W612" s="233">
        <v>4.6950000000000003</v>
      </c>
      <c r="X612" s="233">
        <f t="shared" si="303"/>
        <v>5.99</v>
      </c>
      <c r="Y612" s="233"/>
      <c r="Z612" s="233"/>
      <c r="AA612" s="233"/>
      <c r="AB612" s="233">
        <f t="shared" si="304"/>
        <v>0</v>
      </c>
      <c r="AC612" s="233">
        <f t="shared" si="311"/>
        <v>5.99</v>
      </c>
      <c r="AD612" s="233"/>
      <c r="AE612" s="233"/>
      <c r="AF612" s="233"/>
      <c r="AG612" s="233">
        <f t="shared" si="309"/>
        <v>0</v>
      </c>
      <c r="AH612" s="233"/>
      <c r="AI612" s="233"/>
      <c r="AJ612" s="233"/>
      <c r="AK612" s="233">
        <f t="shared" si="310"/>
        <v>0</v>
      </c>
      <c r="AL612" s="233"/>
      <c r="AM612" s="233"/>
      <c r="AN612" s="233"/>
      <c r="AO612" s="233">
        <f t="shared" si="301"/>
        <v>0</v>
      </c>
      <c r="AP612" s="233"/>
      <c r="AQ612" s="233"/>
      <c r="AR612" s="233"/>
      <c r="AS612" s="339">
        <f t="shared" si="302"/>
        <v>0</v>
      </c>
      <c r="AT612" s="233"/>
      <c r="AU612" s="233"/>
      <c r="AV612" s="233"/>
      <c r="AW612" s="260">
        <f t="shared" si="312"/>
        <v>0</v>
      </c>
      <c r="AX612" s="235" t="s">
        <v>1954</v>
      </c>
      <c r="AY612" s="236" t="s">
        <v>1634</v>
      </c>
      <c r="AZ612" s="236" t="s">
        <v>1211</v>
      </c>
      <c r="BA612" s="229" t="s">
        <v>1955</v>
      </c>
      <c r="BB612" s="231">
        <v>1</v>
      </c>
      <c r="BC612" s="231">
        <v>2</v>
      </c>
      <c r="BD612" s="237" t="str">
        <f t="shared" si="313"/>
        <v>Algo Ondulado (Pendientes naturales del terreno entre 6 y 14%)</v>
      </c>
      <c r="BE612" s="231">
        <v>2</v>
      </c>
      <c r="BF612" s="237" t="str">
        <f>VLOOKUP(BE612,'Códigos 2'!$A$1:$B$12,2,FALSE)</f>
        <v xml:space="preserve">Tratamiento superficial múltiple (TSM) </v>
      </c>
      <c r="BG612" s="238">
        <v>2</v>
      </c>
      <c r="BH612" s="239">
        <v>6.2</v>
      </c>
      <c r="BI612" s="231">
        <v>0</v>
      </c>
      <c r="BJ612" s="231" t="str">
        <f t="shared" si="314"/>
        <v>No existe</v>
      </c>
      <c r="BK612" s="240">
        <v>0</v>
      </c>
      <c r="BL612" s="231">
        <v>40</v>
      </c>
      <c r="BM612" s="231">
        <v>976</v>
      </c>
      <c r="BN612" s="231">
        <v>3</v>
      </c>
      <c r="BO612" s="237" t="str">
        <f t="shared" si="315"/>
        <v>Alineamiento algo sinuoso, pero con curvas cerradas que son aparentes y consistentes con las gradientes y las demás características del camino y del terreno que se atraviesa.</v>
      </c>
      <c r="BP612" s="231">
        <v>3</v>
      </c>
      <c r="BQ612" s="237" t="str">
        <f t="shared" si="316"/>
        <v>Pendientes generalmente entre 3 y 6%, pero con una rasante ondulada y, consecuentemente, con tramos cortos de subida fuerte.</v>
      </c>
      <c r="BR612" s="231">
        <v>1</v>
      </c>
      <c r="BS612" s="231">
        <v>0</v>
      </c>
      <c r="BT612" s="237" t="b">
        <f t="shared" si="317"/>
        <v>0</v>
      </c>
      <c r="BU612" s="231">
        <v>3</v>
      </c>
      <c r="BV612" s="237" t="str">
        <f t="shared" si="318"/>
        <v>El señalamiento es regular en cuanto a cantidad y ubicación, siendo notable la falta de algunas señales de precaución y de guía.</v>
      </c>
      <c r="BW612" s="231">
        <v>5</v>
      </c>
      <c r="BX612" s="237" t="str">
        <f t="shared" si="319"/>
        <v>Todas las alcantarillas y cunetas están bastante limpias y funcionan debidamente.</v>
      </c>
      <c r="BY612" s="231">
        <v>2</v>
      </c>
      <c r="BZ612" s="237" t="str">
        <f t="shared" si="320"/>
        <v>Superficie muy irregular o con baches extensos y frecuentes (o material suelto, en caso de superficies no pavimentadas).</v>
      </c>
      <c r="CA612" s="231">
        <v>4</v>
      </c>
      <c r="CB612" s="237" t="str">
        <f t="shared" si="321"/>
        <v>Existen huellas o corrugaciones que se derivan por debajo de la superficie de ruedo, pero que son aisladas y de poca extensión.</v>
      </c>
      <c r="CC612" s="231">
        <f t="shared" si="322"/>
        <v>2.1338775999999999</v>
      </c>
      <c r="CD612" s="229"/>
      <c r="CE612" s="229"/>
      <c r="CF612" s="270"/>
    </row>
    <row r="613" spans="1:84" ht="69.95" customHeight="1" thickBot="1" x14ac:dyDescent="0.2">
      <c r="A613" s="217"/>
      <c r="B613" s="269">
        <v>30142</v>
      </c>
      <c r="C613" s="231">
        <v>2</v>
      </c>
      <c r="D613" s="231">
        <v>3</v>
      </c>
      <c r="E613" s="232">
        <v>4</v>
      </c>
      <c r="F613" s="231">
        <v>2</v>
      </c>
      <c r="G613" s="231">
        <v>225</v>
      </c>
      <c r="H613" s="230" t="str">
        <f t="shared" si="323"/>
        <v>Secundaria</v>
      </c>
      <c r="I613" s="230">
        <v>3</v>
      </c>
      <c r="J613" s="229" t="str">
        <f t="shared" si="297"/>
        <v>Conectores de Integración Territorial</v>
      </c>
      <c r="K613" s="260">
        <f t="shared" si="298"/>
        <v>7.1</v>
      </c>
      <c r="L613" s="234">
        <f>L612+K613</f>
        <v>18.89</v>
      </c>
      <c r="M613" s="233"/>
      <c r="N613" s="233"/>
      <c r="O613" s="233"/>
      <c r="P613" s="260">
        <f t="shared" si="299"/>
        <v>0</v>
      </c>
      <c r="Q613" s="233"/>
      <c r="R613" s="233"/>
      <c r="S613" s="233"/>
      <c r="T613" s="260">
        <f t="shared" si="300"/>
        <v>0</v>
      </c>
      <c r="U613" s="233"/>
      <c r="V613" s="233">
        <v>7.1</v>
      </c>
      <c r="W613" s="233"/>
      <c r="X613" s="233">
        <f t="shared" si="303"/>
        <v>7.1</v>
      </c>
      <c r="Y613" s="233"/>
      <c r="Z613" s="233"/>
      <c r="AA613" s="233"/>
      <c r="AB613" s="233">
        <f t="shared" si="304"/>
        <v>0</v>
      </c>
      <c r="AC613" s="233">
        <f t="shared" si="311"/>
        <v>7.1</v>
      </c>
      <c r="AD613" s="233"/>
      <c r="AE613" s="233"/>
      <c r="AF613" s="233"/>
      <c r="AG613" s="233">
        <f t="shared" si="309"/>
        <v>0</v>
      </c>
      <c r="AH613" s="233"/>
      <c r="AI613" s="233"/>
      <c r="AJ613" s="233"/>
      <c r="AK613" s="233">
        <f t="shared" si="310"/>
        <v>0</v>
      </c>
      <c r="AL613" s="233"/>
      <c r="AM613" s="233"/>
      <c r="AN613" s="233"/>
      <c r="AO613" s="233">
        <f t="shared" si="301"/>
        <v>0</v>
      </c>
      <c r="AP613" s="233"/>
      <c r="AQ613" s="233"/>
      <c r="AR613" s="233"/>
      <c r="AS613" s="339">
        <f t="shared" si="302"/>
        <v>0</v>
      </c>
      <c r="AT613" s="233"/>
      <c r="AU613" s="233"/>
      <c r="AV613" s="233"/>
      <c r="AW613" s="260">
        <f t="shared" si="312"/>
        <v>0</v>
      </c>
      <c r="AX613" s="235" t="s">
        <v>1956</v>
      </c>
      <c r="AY613" s="236" t="s">
        <v>1634</v>
      </c>
      <c r="AZ613" s="236" t="s">
        <v>1211</v>
      </c>
      <c r="BA613" s="229" t="s">
        <v>1333</v>
      </c>
      <c r="BB613" s="231">
        <v>1</v>
      </c>
      <c r="BC613" s="231">
        <v>2</v>
      </c>
      <c r="BD613" s="237" t="str">
        <f t="shared" si="313"/>
        <v>Algo Ondulado (Pendientes naturales del terreno entre 6 y 14%)</v>
      </c>
      <c r="BE613" s="231">
        <v>2</v>
      </c>
      <c r="BF613" s="237" t="str">
        <f>VLOOKUP(BE613,'Códigos 2'!$A$1:$B$12,2,FALSE)</f>
        <v xml:space="preserve">Tratamiento superficial múltiple (TSM) </v>
      </c>
      <c r="BG613" s="238">
        <v>2</v>
      </c>
      <c r="BH613" s="239">
        <v>6.2</v>
      </c>
      <c r="BI613" s="231">
        <v>0</v>
      </c>
      <c r="BJ613" s="231" t="str">
        <f t="shared" si="314"/>
        <v>No existe</v>
      </c>
      <c r="BK613" s="240">
        <v>0</v>
      </c>
      <c r="BL613" s="231">
        <v>25</v>
      </c>
      <c r="BM613" s="231">
        <v>509</v>
      </c>
      <c r="BN613" s="231">
        <v>3</v>
      </c>
      <c r="BO613" s="237" t="str">
        <f t="shared" si="315"/>
        <v>Alineamiento algo sinuoso, pero con curvas cerradas que son aparentes y consistentes con las gradientes y las demás características del camino y del terreno que se atraviesa.</v>
      </c>
      <c r="BP613" s="231">
        <v>2</v>
      </c>
      <c r="BQ613" s="237" t="str">
        <f t="shared" si="316"/>
        <v>Pendientes sostenidas entre 5 y 8% sobre una buena parte del tramo, condición que afecta en forma marcada la velocidad de recorrido y, cuando hay bastante tránsito, provoca frecuentes colas de vehículos detrás de los vehículos pesados.</v>
      </c>
      <c r="BR613" s="231">
        <v>1</v>
      </c>
      <c r="BS613" s="231">
        <v>0</v>
      </c>
      <c r="BT613" s="237" t="b">
        <f t="shared" si="317"/>
        <v>0</v>
      </c>
      <c r="BU613" s="231">
        <v>3</v>
      </c>
      <c r="BV613" s="237" t="str">
        <f t="shared" si="318"/>
        <v>El señalamiento es regular en cuanto a cantidad y ubicación, siendo notable la falta de algunas señales de precaución y de guía.</v>
      </c>
      <c r="BW613" s="231">
        <v>3</v>
      </c>
      <c r="BX613" s="237" t="str">
        <f t="shared" si="319"/>
        <v>Parece que algunas alcantarillas o cunetas no tienen capacidad hidráulica suficiente, por la erosión o socavación aparente.</v>
      </c>
      <c r="BY613" s="231">
        <v>2</v>
      </c>
      <c r="BZ613" s="237" t="str">
        <f t="shared" si="320"/>
        <v>Superficie muy irregular o con baches extensos y frecuentes (o material suelto, en caso de superficies no pavimentadas).</v>
      </c>
      <c r="CA613" s="231">
        <v>4</v>
      </c>
      <c r="CB613" s="237" t="str">
        <f t="shared" si="321"/>
        <v>Existen huellas o corrugaciones que se derivan por debajo de la superficie de ruedo, pero que son aisladas y de poca extensión.</v>
      </c>
      <c r="CC613" s="231">
        <f t="shared" si="322"/>
        <v>1.3190734999999998</v>
      </c>
      <c r="CD613" s="229"/>
      <c r="CE613" s="229"/>
      <c r="CF613" s="270"/>
    </row>
    <row r="614" spans="1:84" ht="69.95" customHeight="1" thickBot="1" x14ac:dyDescent="0.2">
      <c r="A614" s="217"/>
      <c r="B614" s="269">
        <v>30143</v>
      </c>
      <c r="C614" s="231">
        <v>2</v>
      </c>
      <c r="D614" s="231">
        <v>3</v>
      </c>
      <c r="E614" s="232">
        <v>4</v>
      </c>
      <c r="F614" s="231">
        <v>3</v>
      </c>
      <c r="G614" s="231">
        <v>225</v>
      </c>
      <c r="H614" s="230" t="str">
        <f t="shared" si="323"/>
        <v>Secundaria</v>
      </c>
      <c r="I614" s="230">
        <v>3</v>
      </c>
      <c r="J614" s="229" t="str">
        <f t="shared" si="297"/>
        <v>Conectores de Integración Territorial</v>
      </c>
      <c r="K614" s="260">
        <f t="shared" si="298"/>
        <v>4.9550000000000001</v>
      </c>
      <c r="L614" s="234">
        <f>L613+K614</f>
        <v>23.844999999999999</v>
      </c>
      <c r="M614" s="233"/>
      <c r="N614" s="233"/>
      <c r="O614" s="233"/>
      <c r="P614" s="260">
        <f t="shared" si="299"/>
        <v>0</v>
      </c>
      <c r="Q614" s="233"/>
      <c r="R614" s="233"/>
      <c r="S614" s="233"/>
      <c r="T614" s="260">
        <f t="shared" si="300"/>
        <v>0</v>
      </c>
      <c r="U614" s="233"/>
      <c r="V614" s="233">
        <v>4.9550000000000001</v>
      </c>
      <c r="W614" s="233"/>
      <c r="X614" s="233">
        <f t="shared" si="303"/>
        <v>4.9550000000000001</v>
      </c>
      <c r="Y614" s="233"/>
      <c r="Z614" s="233"/>
      <c r="AA614" s="233"/>
      <c r="AB614" s="233">
        <f t="shared" si="304"/>
        <v>0</v>
      </c>
      <c r="AC614" s="233">
        <f t="shared" si="311"/>
        <v>4.9550000000000001</v>
      </c>
      <c r="AD614" s="233"/>
      <c r="AE614" s="233"/>
      <c r="AF614" s="233"/>
      <c r="AG614" s="233">
        <f t="shared" si="309"/>
        <v>0</v>
      </c>
      <c r="AH614" s="233"/>
      <c r="AI614" s="233"/>
      <c r="AJ614" s="233"/>
      <c r="AK614" s="233">
        <f t="shared" si="310"/>
        <v>0</v>
      </c>
      <c r="AL614" s="233"/>
      <c r="AM614" s="233"/>
      <c r="AN614" s="233"/>
      <c r="AO614" s="233">
        <f t="shared" si="301"/>
        <v>0</v>
      </c>
      <c r="AP614" s="233"/>
      <c r="AQ614" s="233"/>
      <c r="AR614" s="233"/>
      <c r="AS614" s="339">
        <f t="shared" si="302"/>
        <v>0</v>
      </c>
      <c r="AT614" s="233"/>
      <c r="AU614" s="233"/>
      <c r="AV614" s="233"/>
      <c r="AW614" s="260">
        <f t="shared" si="312"/>
        <v>0</v>
      </c>
      <c r="AX614" s="235" t="s">
        <v>1957</v>
      </c>
      <c r="AY614" s="236" t="s">
        <v>1634</v>
      </c>
      <c r="AZ614" s="236" t="s">
        <v>1211</v>
      </c>
      <c r="BA614" s="229"/>
      <c r="BB614" s="231">
        <v>2</v>
      </c>
      <c r="BC614" s="231">
        <v>1</v>
      </c>
      <c r="BD614" s="237" t="str">
        <f t="shared" si="313"/>
        <v>Llano (Pendientes naturales del terreno entre 0 y 5%)</v>
      </c>
      <c r="BE614" s="231">
        <v>2</v>
      </c>
      <c r="BF614" s="237" t="str">
        <f>VLOOKUP(BE614,'Códigos 2'!$A$1:$B$12,2,FALSE)</f>
        <v xml:space="preserve">Tratamiento superficial múltiple (TSM) </v>
      </c>
      <c r="BG614" s="238">
        <v>2</v>
      </c>
      <c r="BH614" s="239">
        <v>6.1</v>
      </c>
      <c r="BI614" s="231">
        <v>0</v>
      </c>
      <c r="BJ614" s="231" t="str">
        <f t="shared" si="314"/>
        <v>No existe</v>
      </c>
      <c r="BK614" s="240">
        <v>0</v>
      </c>
      <c r="BL614" s="231">
        <v>50</v>
      </c>
      <c r="BM614" s="231"/>
      <c r="BN614" s="231">
        <v>4</v>
      </c>
      <c r="BO614" s="237" t="str">
        <f t="shared" si="315"/>
        <v>Alineamiento con algunas curvas que exigen una reducción significativa en la velocidad promedio de circulación.</v>
      </c>
      <c r="BP614" s="231">
        <v>4</v>
      </c>
      <c r="BQ614" s="237" t="str">
        <f t="shared" si="316"/>
        <v>Pendientes generalmente menores del 3% pero con algunas cuestas de corta longitud de hasta el 5%.</v>
      </c>
      <c r="BR614" s="231">
        <v>3</v>
      </c>
      <c r="BS614" s="231">
        <v>0</v>
      </c>
      <c r="BT614" s="237" t="b">
        <f t="shared" si="317"/>
        <v>0</v>
      </c>
      <c r="BU614" s="231">
        <v>3</v>
      </c>
      <c r="BV614" s="237" t="str">
        <f t="shared" si="318"/>
        <v>El señalamiento es regular en cuanto a cantidad y ubicación, siendo notable la falta de algunas señales de precaución y de guía.</v>
      </c>
      <c r="BW614" s="231">
        <v>3</v>
      </c>
      <c r="BX614" s="237" t="str">
        <f t="shared" si="319"/>
        <v>Parece que algunas alcantarillas o cunetas no tienen capacidad hidráulica suficiente, por la erosión o socavación aparente.</v>
      </c>
      <c r="BY614" s="231">
        <v>2</v>
      </c>
      <c r="BZ614" s="237" t="str">
        <f t="shared" si="320"/>
        <v>Superficie muy irregular o con baches extensos y frecuentes (o material suelto, en caso de superficies no pavimentadas).</v>
      </c>
      <c r="CA614" s="231">
        <v>4</v>
      </c>
      <c r="CB614" s="237" t="str">
        <f t="shared" si="321"/>
        <v>Existen huellas o corrugaciones que se derivan por debajo de la superficie de ruedo, pero que son aisladas y de poca extensión.</v>
      </c>
      <c r="CC614" s="231">
        <f t="shared" si="322"/>
        <v>0</v>
      </c>
      <c r="CD614" s="229" t="s">
        <v>1958</v>
      </c>
      <c r="CE614" s="229" t="s">
        <v>1951</v>
      </c>
      <c r="CF614" s="270" t="s">
        <v>1959</v>
      </c>
    </row>
    <row r="615" spans="1:84" ht="69.95" customHeight="1" thickBot="1" x14ac:dyDescent="0.2">
      <c r="A615" s="217"/>
      <c r="B615" s="269">
        <v>30151</v>
      </c>
      <c r="C615" s="231">
        <v>2</v>
      </c>
      <c r="D615" s="231">
        <v>3</v>
      </c>
      <c r="E615" s="232">
        <v>2</v>
      </c>
      <c r="F615" s="231">
        <v>4</v>
      </c>
      <c r="G615" s="231">
        <v>225</v>
      </c>
      <c r="H615" s="230" t="str">
        <f t="shared" si="323"/>
        <v>Secundaria</v>
      </c>
      <c r="I615" s="230">
        <v>3</v>
      </c>
      <c r="J615" s="229" t="str">
        <f t="shared" si="297"/>
        <v>Conectores de Integración Territorial</v>
      </c>
      <c r="K615" s="260">
        <f t="shared" si="298"/>
        <v>3.9750000000000001</v>
      </c>
      <c r="L615" s="234">
        <f>K615</f>
        <v>3.9750000000000001</v>
      </c>
      <c r="M615" s="233"/>
      <c r="N615" s="233"/>
      <c r="O615" s="233"/>
      <c r="P615" s="260">
        <f t="shared" si="299"/>
        <v>0</v>
      </c>
      <c r="Q615" s="233">
        <v>0.39</v>
      </c>
      <c r="R615" s="233"/>
      <c r="S615" s="233"/>
      <c r="T615" s="260">
        <f t="shared" si="300"/>
        <v>0.39</v>
      </c>
      <c r="U615" s="233"/>
      <c r="V615" s="233"/>
      <c r="W615" s="233">
        <v>3.585</v>
      </c>
      <c r="X615" s="233">
        <f t="shared" si="303"/>
        <v>3.585</v>
      </c>
      <c r="Y615" s="233"/>
      <c r="Z615" s="233"/>
      <c r="AA615" s="233"/>
      <c r="AB615" s="233">
        <f t="shared" si="304"/>
        <v>0</v>
      </c>
      <c r="AC615" s="233">
        <f t="shared" si="311"/>
        <v>3.9750000000000001</v>
      </c>
      <c r="AD615" s="233"/>
      <c r="AE615" s="233"/>
      <c r="AF615" s="233"/>
      <c r="AG615" s="233">
        <f t="shared" si="309"/>
        <v>0</v>
      </c>
      <c r="AH615" s="233"/>
      <c r="AI615" s="233"/>
      <c r="AJ615" s="233"/>
      <c r="AK615" s="233">
        <f t="shared" si="310"/>
        <v>0</v>
      </c>
      <c r="AL615" s="233"/>
      <c r="AM615" s="233"/>
      <c r="AN615" s="233"/>
      <c r="AO615" s="233">
        <f t="shared" si="301"/>
        <v>0</v>
      </c>
      <c r="AP615" s="233"/>
      <c r="AQ615" s="233"/>
      <c r="AR615" s="233"/>
      <c r="AS615" s="339">
        <f t="shared" si="302"/>
        <v>0</v>
      </c>
      <c r="AT615" s="233"/>
      <c r="AU615" s="233"/>
      <c r="AV615" s="233"/>
      <c r="AW615" s="260">
        <f t="shared" si="312"/>
        <v>0</v>
      </c>
      <c r="AX615" s="235" t="s">
        <v>1949</v>
      </c>
      <c r="AY615" s="236" t="s">
        <v>1634</v>
      </c>
      <c r="AZ615" s="236" t="s">
        <v>1211</v>
      </c>
      <c r="BA615" s="229" t="s">
        <v>1146</v>
      </c>
      <c r="BB615" s="231">
        <v>1</v>
      </c>
      <c r="BC615" s="231">
        <v>4</v>
      </c>
      <c r="BD615" s="237" t="str">
        <f t="shared" si="313"/>
        <v>Montañoso (Pendientes naturales del terreno mayores a 25%)</v>
      </c>
      <c r="BE615" s="231">
        <v>2</v>
      </c>
      <c r="BF615" s="237" t="str">
        <f>VLOOKUP(BE615,'Códigos 2'!$A$1:$B$12,2,FALSE)</f>
        <v xml:space="preserve">Tratamiento superficial múltiple (TSM) </v>
      </c>
      <c r="BG615" s="238">
        <v>2</v>
      </c>
      <c r="BH615" s="239">
        <v>5.8</v>
      </c>
      <c r="BI615" s="231">
        <v>1</v>
      </c>
      <c r="BJ615" s="231" t="str">
        <f t="shared" si="314"/>
        <v>Pavimentado</v>
      </c>
      <c r="BK615" s="240">
        <v>0.3</v>
      </c>
      <c r="BL615" s="231">
        <v>40</v>
      </c>
      <c r="BM615" s="231"/>
      <c r="BN615" s="231">
        <v>3</v>
      </c>
      <c r="BO615" s="237" t="str">
        <f t="shared" si="315"/>
        <v>Alineamiento algo sinuoso, pero con curvas cerradas que son aparentes y consistentes con las gradientes y las demás características del camino y del terreno que se atraviesa.</v>
      </c>
      <c r="BP615" s="231">
        <v>2</v>
      </c>
      <c r="BQ615" s="237" t="str">
        <f t="shared" si="316"/>
        <v>Pendientes sostenidas entre 5 y 8% sobre una buena parte del tramo, condición que afecta en forma marcada la velocidad de recorrido y, cuando hay bastante tránsito, provoca frecuentes colas de vehículos detrás de los vehículos pesados.</v>
      </c>
      <c r="BR615" s="231">
        <v>1</v>
      </c>
      <c r="BS615" s="231">
        <v>4</v>
      </c>
      <c r="BT615" s="237" t="str">
        <f t="shared" si="317"/>
        <v>Superficie generalmente firme y utilizable en todo tiempo, pero con algunos tramos cortos en que el ancho inicial ha sido reducido por erosión u otras causas.</v>
      </c>
      <c r="BU615" s="231">
        <v>3</v>
      </c>
      <c r="BV615" s="237" t="str">
        <f t="shared" si="318"/>
        <v>El señalamiento es regular en cuanto a cantidad y ubicación, siendo notable la falta de algunas señales de precaución y de guía.</v>
      </c>
      <c r="BW615" s="231">
        <v>3</v>
      </c>
      <c r="BX615" s="237" t="str">
        <f t="shared" si="319"/>
        <v>Parece que algunas alcantarillas o cunetas no tienen capacidad hidráulica suficiente, por la erosión o socavación aparente.</v>
      </c>
      <c r="BY615" s="231">
        <v>2</v>
      </c>
      <c r="BZ615" s="237" t="str">
        <f t="shared" si="320"/>
        <v>Superficie muy irregular o con baches extensos y frecuentes (o material suelto, en caso de superficies no pavimentadas).</v>
      </c>
      <c r="CA615" s="231">
        <v>4</v>
      </c>
      <c r="CB615" s="237" t="str">
        <f t="shared" si="321"/>
        <v>Existen huellas o corrugaciones que se derivan por debajo de la superficie de ruedo, pero que son aisladas y de poca extensión.</v>
      </c>
      <c r="CC615" s="231">
        <f t="shared" si="322"/>
        <v>0</v>
      </c>
      <c r="CD615" s="229" t="s">
        <v>1950</v>
      </c>
      <c r="CE615" s="229" t="s">
        <v>1951</v>
      </c>
      <c r="CF615" s="270" t="s">
        <v>1952</v>
      </c>
    </row>
    <row r="616" spans="1:84" ht="69.95" customHeight="1" thickBot="1" x14ac:dyDescent="0.2">
      <c r="A616" s="217"/>
      <c r="B616" s="269">
        <v>30152</v>
      </c>
      <c r="C616" s="231">
        <v>2</v>
      </c>
      <c r="D616" s="231">
        <v>3</v>
      </c>
      <c r="E616" s="232">
        <v>2</v>
      </c>
      <c r="F616" s="231">
        <v>4</v>
      </c>
      <c r="G616" s="231">
        <v>225</v>
      </c>
      <c r="H616" s="230" t="str">
        <f t="shared" si="323"/>
        <v>Secundaria</v>
      </c>
      <c r="I616" s="230">
        <v>3</v>
      </c>
      <c r="J616" s="229" t="str">
        <f t="shared" si="297"/>
        <v>Conectores de Integración Territorial</v>
      </c>
      <c r="K616" s="260">
        <f t="shared" si="298"/>
        <v>5.4849999999999994</v>
      </c>
      <c r="L616" s="234">
        <f t="shared" ref="L616:L621" si="324">L615+K616</f>
        <v>9.4599999999999991</v>
      </c>
      <c r="M616" s="233"/>
      <c r="N616" s="233"/>
      <c r="O616" s="233"/>
      <c r="P616" s="260">
        <f t="shared" si="299"/>
        <v>0</v>
      </c>
      <c r="Q616" s="233"/>
      <c r="R616" s="233">
        <v>2.4350000000000001</v>
      </c>
      <c r="S616" s="233"/>
      <c r="T616" s="260">
        <f t="shared" si="300"/>
        <v>2.4350000000000001</v>
      </c>
      <c r="U616" s="233"/>
      <c r="V616" s="233"/>
      <c r="W616" s="233">
        <v>3.05</v>
      </c>
      <c r="X616" s="233">
        <f t="shared" si="303"/>
        <v>3.05</v>
      </c>
      <c r="Y616" s="233"/>
      <c r="Z616" s="233"/>
      <c r="AA616" s="233"/>
      <c r="AB616" s="233">
        <f t="shared" si="304"/>
        <v>0</v>
      </c>
      <c r="AC616" s="233">
        <f t="shared" si="311"/>
        <v>5.4849999999999994</v>
      </c>
      <c r="AD616" s="233"/>
      <c r="AE616" s="233"/>
      <c r="AF616" s="233"/>
      <c r="AG616" s="233">
        <f t="shared" si="309"/>
        <v>0</v>
      </c>
      <c r="AH616" s="233"/>
      <c r="AI616" s="233"/>
      <c r="AJ616" s="233"/>
      <c r="AK616" s="233">
        <f t="shared" si="310"/>
        <v>0</v>
      </c>
      <c r="AL616" s="233"/>
      <c r="AM616" s="233"/>
      <c r="AN616" s="233"/>
      <c r="AO616" s="233">
        <f t="shared" si="301"/>
        <v>0</v>
      </c>
      <c r="AP616" s="233"/>
      <c r="AQ616" s="233"/>
      <c r="AR616" s="233"/>
      <c r="AS616" s="339">
        <f t="shared" si="302"/>
        <v>0</v>
      </c>
      <c r="AT616" s="233"/>
      <c r="AU616" s="233"/>
      <c r="AV616" s="233"/>
      <c r="AW616" s="260">
        <f t="shared" si="312"/>
        <v>0</v>
      </c>
      <c r="AX616" s="235" t="s">
        <v>1953</v>
      </c>
      <c r="AY616" s="236" t="s">
        <v>1634</v>
      </c>
      <c r="AZ616" s="236" t="s">
        <v>1211</v>
      </c>
      <c r="BA616" s="229" t="s">
        <v>1559</v>
      </c>
      <c r="BB616" s="231">
        <v>0</v>
      </c>
      <c r="BC616" s="231">
        <v>4</v>
      </c>
      <c r="BD616" s="237" t="str">
        <f t="shared" si="313"/>
        <v>Montañoso (Pendientes naturales del terreno mayores a 25%)</v>
      </c>
      <c r="BE616" s="231">
        <v>2</v>
      </c>
      <c r="BF616" s="237" t="str">
        <f>VLOOKUP(BE616,'Códigos 2'!$A$1:$B$12,2,FALSE)</f>
        <v xml:space="preserve">Tratamiento superficial múltiple (TSM) </v>
      </c>
      <c r="BG616" s="238">
        <v>2</v>
      </c>
      <c r="BH616" s="239">
        <v>5.6</v>
      </c>
      <c r="BI616" s="231">
        <v>0</v>
      </c>
      <c r="BJ616" s="231" t="str">
        <f t="shared" si="314"/>
        <v>No existe</v>
      </c>
      <c r="BK616" s="240">
        <v>0</v>
      </c>
      <c r="BL616" s="231">
        <v>40</v>
      </c>
      <c r="BM616" s="231"/>
      <c r="BN616" s="231">
        <v>3</v>
      </c>
      <c r="BO616" s="237" t="str">
        <f t="shared" si="315"/>
        <v>Alineamiento algo sinuoso, pero con curvas cerradas que son aparentes y consistentes con las gradientes y las demás características del camino y del terreno que se atraviesa.</v>
      </c>
      <c r="BP616" s="231">
        <v>1</v>
      </c>
      <c r="BQ616" s="237" t="str">
        <f t="shared" si="316"/>
        <v xml:space="preserve">Pendientes sostenidas en exceso del 7% en casi todo el tramo. </v>
      </c>
      <c r="BR616" s="231">
        <v>1</v>
      </c>
      <c r="BS616" s="231">
        <v>0</v>
      </c>
      <c r="BT616" s="237" t="b">
        <f t="shared" si="317"/>
        <v>0</v>
      </c>
      <c r="BU616" s="231">
        <v>5</v>
      </c>
      <c r="BV616" s="237" t="str">
        <f t="shared" si="318"/>
        <v xml:space="preserve">Las señales son completamente adecuadas en número y ubicación, </v>
      </c>
      <c r="BW616" s="231">
        <v>4</v>
      </c>
      <c r="BX616" s="237" t="str">
        <f t="shared" si="319"/>
        <v>La mayoría de las alcantarillas y cunetas aparentemente funcionan bien, pero existen indicaciones en algunos sitios de que el agua se estanca.</v>
      </c>
      <c r="BY616" s="231">
        <v>2</v>
      </c>
      <c r="BZ616" s="237" t="str">
        <f t="shared" si="320"/>
        <v>Superficie muy irregular o con baches extensos y frecuentes (o material suelto, en caso de superficies no pavimentadas).</v>
      </c>
      <c r="CA616" s="231">
        <v>4</v>
      </c>
      <c r="CB616" s="237" t="str">
        <f t="shared" si="321"/>
        <v>Existen huellas o corrugaciones que se derivan por debajo de la superficie de ruedo, pero que son aisladas y de poca extensión.</v>
      </c>
      <c r="CC616" s="231">
        <f t="shared" si="322"/>
        <v>0</v>
      </c>
      <c r="CD616" s="229"/>
      <c r="CE616" s="229"/>
      <c r="CF616" s="270"/>
    </row>
    <row r="617" spans="1:84" ht="69.95" customHeight="1" thickBot="1" x14ac:dyDescent="0.2">
      <c r="A617" s="217"/>
      <c r="B617" s="269">
        <v>30161</v>
      </c>
      <c r="C617" s="231">
        <v>2</v>
      </c>
      <c r="D617" s="231">
        <v>3</v>
      </c>
      <c r="E617" s="232">
        <v>2</v>
      </c>
      <c r="F617" s="231"/>
      <c r="G617" s="231">
        <v>224</v>
      </c>
      <c r="H617" s="230" t="str">
        <f t="shared" si="323"/>
        <v>Secundaria</v>
      </c>
      <c r="I617" s="230">
        <v>3</v>
      </c>
      <c r="J617" s="229" t="str">
        <f t="shared" si="297"/>
        <v>Conectores de Integración Territorial</v>
      </c>
      <c r="K617" s="260">
        <f t="shared" si="298"/>
        <v>3.58</v>
      </c>
      <c r="L617" s="234">
        <f t="shared" si="324"/>
        <v>13.04</v>
      </c>
      <c r="M617" s="233"/>
      <c r="N617" s="233"/>
      <c r="O617" s="233"/>
      <c r="P617" s="260">
        <f t="shared" si="299"/>
        <v>0</v>
      </c>
      <c r="Q617" s="233"/>
      <c r="R617" s="233"/>
      <c r="S617" s="233"/>
      <c r="T617" s="260">
        <f t="shared" si="300"/>
        <v>0</v>
      </c>
      <c r="U617" s="233"/>
      <c r="V617" s="233"/>
      <c r="W617" s="233">
        <v>3.58</v>
      </c>
      <c r="X617" s="233">
        <f t="shared" si="303"/>
        <v>3.58</v>
      </c>
      <c r="Y617" s="233"/>
      <c r="Z617" s="233"/>
      <c r="AA617" s="233"/>
      <c r="AB617" s="233">
        <f t="shared" si="304"/>
        <v>0</v>
      </c>
      <c r="AC617" s="233">
        <f t="shared" si="311"/>
        <v>3.58</v>
      </c>
      <c r="AD617" s="233"/>
      <c r="AE617" s="233"/>
      <c r="AF617" s="233"/>
      <c r="AG617" s="233">
        <f t="shared" si="309"/>
        <v>0</v>
      </c>
      <c r="AH617" s="233"/>
      <c r="AI617" s="233"/>
      <c r="AJ617" s="233"/>
      <c r="AK617" s="233">
        <f t="shared" si="310"/>
        <v>0</v>
      </c>
      <c r="AL617" s="233"/>
      <c r="AM617" s="233"/>
      <c r="AN617" s="233"/>
      <c r="AO617" s="233">
        <f t="shared" si="301"/>
        <v>0</v>
      </c>
      <c r="AP617" s="233"/>
      <c r="AQ617" s="233"/>
      <c r="AR617" s="233"/>
      <c r="AS617" s="339">
        <f t="shared" si="302"/>
        <v>0</v>
      </c>
      <c r="AT617" s="233"/>
      <c r="AU617" s="233"/>
      <c r="AV617" s="233"/>
      <c r="AW617" s="260">
        <f t="shared" si="312"/>
        <v>0</v>
      </c>
      <c r="AX617" s="235" t="s">
        <v>1940</v>
      </c>
      <c r="AY617" s="236" t="s">
        <v>1134</v>
      </c>
      <c r="AZ617" s="236" t="s">
        <v>586</v>
      </c>
      <c r="BA617" s="229" t="s">
        <v>1941</v>
      </c>
      <c r="BB617" s="231">
        <v>0</v>
      </c>
      <c r="BC617" s="231">
        <v>1</v>
      </c>
      <c r="BD617" s="237" t="str">
        <f t="shared" si="313"/>
        <v>Llano (Pendientes naturales del terreno entre 0 y 5%)</v>
      </c>
      <c r="BE617" s="231">
        <v>2</v>
      </c>
      <c r="BF617" s="237" t="str">
        <f>VLOOKUP(BE617,'Códigos 2'!$A$1:$B$12,2,FALSE)</f>
        <v xml:space="preserve">Tratamiento superficial múltiple (TSM) </v>
      </c>
      <c r="BG617" s="238">
        <v>2</v>
      </c>
      <c r="BH617" s="239">
        <v>5.7</v>
      </c>
      <c r="BI617" s="231">
        <v>2</v>
      </c>
      <c r="BJ617" s="231" t="str">
        <f t="shared" si="314"/>
        <v>Mejorado</v>
      </c>
      <c r="BK617" s="240">
        <v>0.5</v>
      </c>
      <c r="BL617" s="231">
        <v>45</v>
      </c>
      <c r="BM617" s="231"/>
      <c r="BN617" s="231">
        <v>4</v>
      </c>
      <c r="BO617" s="237" t="str">
        <f t="shared" si="315"/>
        <v>Alineamiento con algunas curvas que exigen una reducción significativa en la velocidad promedio de circulación.</v>
      </c>
      <c r="BP617" s="231">
        <v>4</v>
      </c>
      <c r="BQ617" s="237" t="str">
        <f t="shared" si="316"/>
        <v>Pendientes generalmente menores del 3% pero con algunas cuestas de corta longitud de hasta el 5%.</v>
      </c>
      <c r="BR617" s="231">
        <v>3</v>
      </c>
      <c r="BS617" s="231">
        <v>3</v>
      </c>
      <c r="BT617" s="237" t="str">
        <f t="shared" si="317"/>
        <v>Superficie erosionada o con baches profundos sobre una buena parte de la subsección, de manera que se inhibe el uso de los espaldones en la debida forma en esa parte.</v>
      </c>
      <c r="BU617" s="231">
        <v>5</v>
      </c>
      <c r="BV617" s="237" t="str">
        <f t="shared" si="318"/>
        <v xml:space="preserve">Las señales son completamente adecuadas en número y ubicación, </v>
      </c>
      <c r="BW617" s="231">
        <v>3</v>
      </c>
      <c r="BX617" s="237" t="str">
        <f t="shared" si="319"/>
        <v>Parece que algunas alcantarillas o cunetas no tienen capacidad hidráulica suficiente, por la erosión o socavación aparente.</v>
      </c>
      <c r="BY617" s="231">
        <v>2</v>
      </c>
      <c r="BZ617" s="237" t="str">
        <f t="shared" si="320"/>
        <v>Superficie muy irregular o con baches extensos y frecuentes (o material suelto, en caso de superficies no pavimentadas).</v>
      </c>
      <c r="CA617" s="231">
        <v>4</v>
      </c>
      <c r="CB617" s="237" t="str">
        <f t="shared" si="321"/>
        <v>Existen huellas o corrugaciones que se derivan por debajo de la superficie de ruedo, pero que son aisladas y de poca extensión.</v>
      </c>
      <c r="CC617" s="231">
        <f t="shared" si="322"/>
        <v>0</v>
      </c>
      <c r="CD617" s="229" t="s">
        <v>1942</v>
      </c>
      <c r="CE617" s="229" t="s">
        <v>555</v>
      </c>
      <c r="CF617" s="270" t="s">
        <v>1943</v>
      </c>
    </row>
    <row r="618" spans="1:84" ht="69.95" customHeight="1" thickBot="1" x14ac:dyDescent="0.2">
      <c r="A618" s="217"/>
      <c r="B618" s="269">
        <v>30162</v>
      </c>
      <c r="C618" s="231">
        <v>2</v>
      </c>
      <c r="D618" s="231">
        <v>3</v>
      </c>
      <c r="E618" s="232">
        <v>2</v>
      </c>
      <c r="F618" s="231"/>
      <c r="G618" s="231">
        <v>224</v>
      </c>
      <c r="H618" s="230" t="str">
        <f t="shared" si="323"/>
        <v>Secundaria</v>
      </c>
      <c r="I618" s="230">
        <v>2</v>
      </c>
      <c r="J618" s="229" t="str">
        <f t="shared" si="297"/>
        <v>Distribuidores Regionales</v>
      </c>
      <c r="K618" s="260">
        <f t="shared" si="298"/>
        <v>5.4450000000000003</v>
      </c>
      <c r="L618" s="234">
        <f t="shared" si="324"/>
        <v>18.484999999999999</v>
      </c>
      <c r="M618" s="233"/>
      <c r="N618" s="233"/>
      <c r="O618" s="233"/>
      <c r="P618" s="260">
        <f t="shared" si="299"/>
        <v>0</v>
      </c>
      <c r="Q618" s="233"/>
      <c r="R618" s="233">
        <v>1.865</v>
      </c>
      <c r="S618" s="233">
        <v>3.58</v>
      </c>
      <c r="T618" s="260">
        <f t="shared" si="300"/>
        <v>5.4450000000000003</v>
      </c>
      <c r="U618" s="233"/>
      <c r="V618" s="233"/>
      <c r="W618" s="233"/>
      <c r="X618" s="233">
        <f t="shared" si="303"/>
        <v>0</v>
      </c>
      <c r="Y618" s="233"/>
      <c r="Z618" s="233"/>
      <c r="AA618" s="233"/>
      <c r="AB618" s="233">
        <f t="shared" si="304"/>
        <v>0</v>
      </c>
      <c r="AC618" s="233">
        <f t="shared" si="311"/>
        <v>5.4450000000000003</v>
      </c>
      <c r="AD618" s="233"/>
      <c r="AE618" s="233"/>
      <c r="AF618" s="233"/>
      <c r="AG618" s="233">
        <f t="shared" si="309"/>
        <v>0</v>
      </c>
      <c r="AH618" s="233"/>
      <c r="AI618" s="233"/>
      <c r="AJ618" s="233"/>
      <c r="AK618" s="233">
        <f t="shared" si="310"/>
        <v>0</v>
      </c>
      <c r="AL618" s="233"/>
      <c r="AM618" s="233"/>
      <c r="AN618" s="233"/>
      <c r="AO618" s="233">
        <f t="shared" si="301"/>
        <v>0</v>
      </c>
      <c r="AP618" s="233"/>
      <c r="AQ618" s="233"/>
      <c r="AR618" s="233"/>
      <c r="AS618" s="339">
        <f t="shared" si="302"/>
        <v>0</v>
      </c>
      <c r="AT618" s="233"/>
      <c r="AU618" s="233"/>
      <c r="AV618" s="233"/>
      <c r="AW618" s="260">
        <f t="shared" si="312"/>
        <v>0</v>
      </c>
      <c r="AX618" s="235" t="s">
        <v>1944</v>
      </c>
      <c r="AY618" s="236" t="s">
        <v>1945</v>
      </c>
      <c r="AZ618" s="236" t="s">
        <v>586</v>
      </c>
      <c r="BA618" s="229" t="s">
        <v>1946</v>
      </c>
      <c r="BB618" s="231">
        <v>1</v>
      </c>
      <c r="BC618" s="231">
        <v>3</v>
      </c>
      <c r="BD618" s="237" t="str">
        <f t="shared" si="313"/>
        <v>Muy Ondulado (Pendientes naturales del terreno entre 15 y 25%)</v>
      </c>
      <c r="BE618" s="231">
        <v>1</v>
      </c>
      <c r="BF618" s="237" t="str">
        <f>VLOOKUP(BE618,'Códigos 2'!$A$1:$B$12,2,FALSE)</f>
        <v xml:space="preserve"> Carpeta Asfáltica (CA)</v>
      </c>
      <c r="BG618" s="238">
        <v>2</v>
      </c>
      <c r="BH618" s="239">
        <v>6.3</v>
      </c>
      <c r="BI618" s="231">
        <v>0</v>
      </c>
      <c r="BJ618" s="231" t="str">
        <f t="shared" si="314"/>
        <v>No existe</v>
      </c>
      <c r="BK618" s="240">
        <v>0</v>
      </c>
      <c r="BL618" s="231">
        <v>40</v>
      </c>
      <c r="BM618" s="231"/>
      <c r="BN618" s="231">
        <v>3</v>
      </c>
      <c r="BO618" s="237" t="str">
        <f t="shared" si="315"/>
        <v>Alineamiento algo sinuoso, pero con curvas cerradas que son aparentes y consistentes con las gradientes y las demás características del camino y del terreno que se atraviesa.</v>
      </c>
      <c r="BP618" s="231">
        <v>2</v>
      </c>
      <c r="BQ618" s="237" t="str">
        <f t="shared" si="316"/>
        <v>Pendientes sostenidas entre 5 y 8% sobre una buena parte del tramo, condición que afecta en forma marcada la velocidad de recorrido y, cuando hay bastante tránsito, provoca frecuentes colas de vehículos detrás de los vehículos pesados.</v>
      </c>
      <c r="BR618" s="231">
        <v>1</v>
      </c>
      <c r="BS618" s="231">
        <v>0</v>
      </c>
      <c r="BT618" s="237" t="b">
        <f t="shared" si="317"/>
        <v>0</v>
      </c>
      <c r="BU618" s="231">
        <v>3</v>
      </c>
      <c r="BV618" s="237" t="str">
        <f t="shared" si="318"/>
        <v>El señalamiento es regular en cuanto a cantidad y ubicación, siendo notable la falta de algunas señales de precaución y de guía.</v>
      </c>
      <c r="BW618" s="231">
        <v>4</v>
      </c>
      <c r="BX618" s="237" t="str">
        <f t="shared" si="319"/>
        <v>La mayoría de las alcantarillas y cunetas aparentemente funcionan bien, pero existen indicaciones en algunos sitios de que el agua se estanca.</v>
      </c>
      <c r="BY618" s="231">
        <v>2</v>
      </c>
      <c r="BZ618" s="237" t="str">
        <f t="shared" si="320"/>
        <v>Superficie muy irregular o con baches extensos y frecuentes (o material suelto, en caso de superficies no pavimentadas).</v>
      </c>
      <c r="CA618" s="231">
        <v>4</v>
      </c>
      <c r="CB618" s="237" t="str">
        <f t="shared" si="321"/>
        <v>Existen huellas o corrugaciones que se derivan por debajo de la superficie de ruedo, pero que son aisladas y de poca extensión.</v>
      </c>
      <c r="CC618" s="231">
        <f t="shared" si="322"/>
        <v>0</v>
      </c>
      <c r="CD618" s="229" t="s">
        <v>1947</v>
      </c>
      <c r="CE618" s="229" t="s">
        <v>555</v>
      </c>
      <c r="CF618" s="270" t="s">
        <v>1948</v>
      </c>
    </row>
    <row r="619" spans="1:84" ht="69.95" customHeight="1" thickBot="1" x14ac:dyDescent="0.2">
      <c r="A619" s="217"/>
      <c r="B619" s="269">
        <v>30171</v>
      </c>
      <c r="C619" s="231">
        <v>2</v>
      </c>
      <c r="D619" s="231">
        <v>3</v>
      </c>
      <c r="E619" s="232">
        <v>3</v>
      </c>
      <c r="F619" s="231">
        <v>8</v>
      </c>
      <c r="G619" s="231">
        <v>409</v>
      </c>
      <c r="H619" s="230" t="str">
        <f>IF(G619&lt;100,"Primaria",IF(AND(RVN_0524!G849&gt;39,RVN_0524!G849&lt;300),"Secundaria",IF(AND(RVN_0524!G849&gt;299),"Terciaria")))</f>
        <v>Terciaria</v>
      </c>
      <c r="I619" s="230">
        <v>4</v>
      </c>
      <c r="J619" s="229" t="str">
        <f t="shared" si="297"/>
        <v>Red Básica de Accesso</v>
      </c>
      <c r="K619" s="260">
        <f t="shared" si="298"/>
        <v>5.3449999999999998</v>
      </c>
      <c r="L619" s="234">
        <f t="shared" si="324"/>
        <v>23.83</v>
      </c>
      <c r="M619" s="233"/>
      <c r="N619" s="233"/>
      <c r="O619" s="233"/>
      <c r="P619" s="260">
        <f t="shared" si="299"/>
        <v>0</v>
      </c>
      <c r="Q619" s="233"/>
      <c r="R619" s="233">
        <v>5.3449999999999998</v>
      </c>
      <c r="S619" s="233"/>
      <c r="T619" s="260">
        <f t="shared" si="300"/>
        <v>5.3449999999999998</v>
      </c>
      <c r="U619" s="233"/>
      <c r="V619" s="233"/>
      <c r="W619" s="233"/>
      <c r="X619" s="233">
        <f t="shared" si="303"/>
        <v>0</v>
      </c>
      <c r="Y619" s="233"/>
      <c r="Z619" s="233"/>
      <c r="AA619" s="233"/>
      <c r="AB619" s="233">
        <f t="shared" si="304"/>
        <v>0</v>
      </c>
      <c r="AC619" s="233">
        <f t="shared" si="311"/>
        <v>5.3449999999999998</v>
      </c>
      <c r="AD619" s="233"/>
      <c r="AE619" s="233"/>
      <c r="AF619" s="233"/>
      <c r="AG619" s="233">
        <f t="shared" si="309"/>
        <v>0</v>
      </c>
      <c r="AH619" s="233"/>
      <c r="AI619" s="233"/>
      <c r="AJ619" s="233"/>
      <c r="AK619" s="233">
        <f t="shared" si="310"/>
        <v>0</v>
      </c>
      <c r="AL619" s="233"/>
      <c r="AM619" s="233"/>
      <c r="AN619" s="233"/>
      <c r="AO619" s="233">
        <f t="shared" si="301"/>
        <v>0</v>
      </c>
      <c r="AP619" s="233"/>
      <c r="AQ619" s="233"/>
      <c r="AR619" s="233"/>
      <c r="AS619" s="339">
        <f t="shared" si="302"/>
        <v>0</v>
      </c>
      <c r="AT619" s="233"/>
      <c r="AU619" s="233"/>
      <c r="AV619" s="233"/>
      <c r="AW619" s="260">
        <f t="shared" si="312"/>
        <v>0</v>
      </c>
      <c r="AX619" s="235" t="s">
        <v>2598</v>
      </c>
      <c r="AY619" s="236" t="s">
        <v>1720</v>
      </c>
      <c r="AZ619" s="236" t="s">
        <v>473</v>
      </c>
      <c r="BA619" s="229" t="s">
        <v>2599</v>
      </c>
      <c r="BB619" s="231">
        <v>1</v>
      </c>
      <c r="BC619" s="231">
        <v>3</v>
      </c>
      <c r="BD619" s="237" t="str">
        <f t="shared" si="313"/>
        <v>Muy Ondulado (Pendientes naturales del terreno entre 15 y 25%)</v>
      </c>
      <c r="BE619" s="231">
        <v>1</v>
      </c>
      <c r="BF619" s="237" t="str">
        <f>VLOOKUP(BE619,'Códigos 2'!$A$1:$B$12,2,FALSE)</f>
        <v xml:space="preserve"> Carpeta Asfáltica (CA)</v>
      </c>
      <c r="BG619" s="238">
        <v>2</v>
      </c>
      <c r="BH619" s="239">
        <v>6</v>
      </c>
      <c r="BI619" s="231">
        <v>0</v>
      </c>
      <c r="BJ619" s="231" t="str">
        <f t="shared" si="314"/>
        <v>No existe</v>
      </c>
      <c r="BK619" s="240">
        <v>0</v>
      </c>
      <c r="BL619" s="231">
        <v>40</v>
      </c>
      <c r="BM619" s="231">
        <v>0</v>
      </c>
      <c r="BN619" s="231">
        <v>3</v>
      </c>
      <c r="BO619" s="237" t="str">
        <f t="shared" si="315"/>
        <v>Alineamiento algo sinuoso, pero con curvas cerradas que son aparentes y consistentes con las gradientes y las demás características del camino y del terreno que se atraviesa.</v>
      </c>
      <c r="BP619" s="231">
        <v>2</v>
      </c>
      <c r="BQ619" s="237" t="str">
        <f t="shared" si="316"/>
        <v>Pendientes sostenidas entre 5 y 8% sobre una buena parte del tramo, condición que afecta en forma marcada la velocidad de recorrido y, cuando hay bastante tránsito, provoca frecuentes colas de vehículos detrás de los vehículos pesados.</v>
      </c>
      <c r="BR619" s="231">
        <v>1</v>
      </c>
      <c r="BS619" s="231">
        <v>0</v>
      </c>
      <c r="BT619" s="237" t="b">
        <f t="shared" si="317"/>
        <v>0</v>
      </c>
      <c r="BU619" s="231">
        <v>3</v>
      </c>
      <c r="BV619" s="237" t="str">
        <f t="shared" si="318"/>
        <v>El señalamiento es regular en cuanto a cantidad y ubicación, siendo notable la falta de algunas señales de precaución y de guía.</v>
      </c>
      <c r="BW619" s="231">
        <v>3</v>
      </c>
      <c r="BX619" s="237" t="str">
        <f t="shared" si="319"/>
        <v>Parece que algunas alcantarillas o cunetas no tienen capacidad hidráulica suficiente, por la erosión o socavación aparente.</v>
      </c>
      <c r="BY619" s="231">
        <v>3</v>
      </c>
      <c r="BZ619" s="237" t="str">
        <f t="shared" si="320"/>
        <v>Superficie con frecuentes baches o irregularidades .</v>
      </c>
      <c r="CA619" s="231">
        <v>4</v>
      </c>
      <c r="CB619" s="237" t="str">
        <f t="shared" si="321"/>
        <v>Existen huellas o corrugaciones que se derivan por debajo de la superficie de ruedo, pero que son aisladas y de poca extensión.</v>
      </c>
      <c r="CC619" s="231">
        <f t="shared" si="322"/>
        <v>0</v>
      </c>
      <c r="CD619" s="229"/>
      <c r="CE619" s="229"/>
      <c r="CF619" s="270"/>
    </row>
    <row r="620" spans="1:84" ht="69.95" customHeight="1" thickBot="1" x14ac:dyDescent="0.2">
      <c r="A620" s="217"/>
      <c r="B620" s="269">
        <v>30172</v>
      </c>
      <c r="C620" s="231">
        <v>2</v>
      </c>
      <c r="D620" s="231">
        <v>3</v>
      </c>
      <c r="E620" s="232">
        <v>3</v>
      </c>
      <c r="F620" s="231">
        <v>2</v>
      </c>
      <c r="G620" s="231">
        <v>409</v>
      </c>
      <c r="H620" s="230" t="s">
        <v>2476</v>
      </c>
      <c r="I620" s="230">
        <v>4</v>
      </c>
      <c r="J620" s="229" t="str">
        <f t="shared" si="297"/>
        <v>Red Básica de Accesso</v>
      </c>
      <c r="K620" s="260">
        <f t="shared" si="298"/>
        <v>2.1799999999999997</v>
      </c>
      <c r="L620" s="234">
        <f t="shared" si="324"/>
        <v>26.009999999999998</v>
      </c>
      <c r="M620" s="233"/>
      <c r="N620" s="233"/>
      <c r="O620" s="233"/>
      <c r="P620" s="260">
        <f t="shared" si="299"/>
        <v>0</v>
      </c>
      <c r="Q620" s="233">
        <v>0.89500000000000002</v>
      </c>
      <c r="R620" s="233">
        <v>1.2849999999999999</v>
      </c>
      <c r="S620" s="233"/>
      <c r="T620" s="260">
        <f t="shared" si="300"/>
        <v>2.1799999999999997</v>
      </c>
      <c r="U620" s="233"/>
      <c r="V620" s="233"/>
      <c r="W620" s="233"/>
      <c r="X620" s="233">
        <f t="shared" si="303"/>
        <v>0</v>
      </c>
      <c r="Y620" s="233"/>
      <c r="Z620" s="233"/>
      <c r="AA620" s="233"/>
      <c r="AB620" s="233">
        <f t="shared" si="304"/>
        <v>0</v>
      </c>
      <c r="AC620" s="233">
        <f t="shared" si="311"/>
        <v>2.1799999999999997</v>
      </c>
      <c r="AD620" s="233"/>
      <c r="AE620" s="233"/>
      <c r="AF620" s="233"/>
      <c r="AG620" s="233">
        <f t="shared" si="309"/>
        <v>0</v>
      </c>
      <c r="AH620" s="233"/>
      <c r="AI620" s="233"/>
      <c r="AJ620" s="233"/>
      <c r="AK620" s="233">
        <f t="shared" si="310"/>
        <v>0</v>
      </c>
      <c r="AL620" s="233"/>
      <c r="AM620" s="233"/>
      <c r="AN620" s="233"/>
      <c r="AO620" s="233">
        <f t="shared" si="301"/>
        <v>0</v>
      </c>
      <c r="AP620" s="233"/>
      <c r="AQ620" s="233"/>
      <c r="AR620" s="233"/>
      <c r="AS620" s="339">
        <f t="shared" si="302"/>
        <v>0</v>
      </c>
      <c r="AT620" s="233"/>
      <c r="AU620" s="233"/>
      <c r="AV620" s="233"/>
      <c r="AW620" s="260">
        <f t="shared" si="312"/>
        <v>0</v>
      </c>
      <c r="AX620" s="235" t="s">
        <v>2600</v>
      </c>
      <c r="AY620" s="236" t="s">
        <v>1720</v>
      </c>
      <c r="AZ620" s="236" t="s">
        <v>473</v>
      </c>
      <c r="BA620" s="229" t="s">
        <v>2601</v>
      </c>
      <c r="BB620" s="231">
        <v>1</v>
      </c>
      <c r="BC620" s="231">
        <v>2</v>
      </c>
      <c r="BD620" s="237" t="str">
        <f t="shared" si="313"/>
        <v>Algo Ondulado (Pendientes naturales del terreno entre 6 y 14%)</v>
      </c>
      <c r="BE620" s="231">
        <v>1</v>
      </c>
      <c r="BF620" s="237" t="str">
        <f>VLOOKUP(BE620,'Códigos 2'!$A$1:$B$12,2,FALSE)</f>
        <v xml:space="preserve"> Carpeta Asfáltica (CA)</v>
      </c>
      <c r="BG620" s="238">
        <v>2</v>
      </c>
      <c r="BH620" s="239">
        <v>7.2</v>
      </c>
      <c r="BI620" s="231">
        <v>0</v>
      </c>
      <c r="BJ620" s="231" t="str">
        <f t="shared" si="314"/>
        <v>No existe</v>
      </c>
      <c r="BK620" s="240">
        <v>0</v>
      </c>
      <c r="BL620" s="231">
        <v>40</v>
      </c>
      <c r="BM620" s="231">
        <v>0</v>
      </c>
      <c r="BN620" s="231">
        <v>4</v>
      </c>
      <c r="BO620" s="237" t="str">
        <f t="shared" si="315"/>
        <v>Alineamiento con algunas curvas que exigen una reducción significativa en la velocidad promedio de circulación.</v>
      </c>
      <c r="BP620" s="231">
        <v>3</v>
      </c>
      <c r="BQ620" s="237" t="str">
        <f t="shared" si="316"/>
        <v>Pendientes generalmente entre 3 y 6%, pero con una rasante ondulada y, consecuentemente, con tramos cortos de subida fuerte.</v>
      </c>
      <c r="BR620" s="231">
        <v>1</v>
      </c>
      <c r="BS620" s="231">
        <v>0</v>
      </c>
      <c r="BT620" s="237" t="b">
        <f t="shared" si="317"/>
        <v>0</v>
      </c>
      <c r="BU620" s="231">
        <v>3</v>
      </c>
      <c r="BV620" s="237" t="str">
        <f t="shared" si="318"/>
        <v>El señalamiento es regular en cuanto a cantidad y ubicación, siendo notable la falta de algunas señales de precaución y de guía.</v>
      </c>
      <c r="BW620" s="231">
        <v>4</v>
      </c>
      <c r="BX620" s="237" t="str">
        <f t="shared" si="319"/>
        <v>La mayoría de las alcantarillas y cunetas aparentemente funcionan bien, pero existen indicaciones en algunos sitios de que el agua se estanca.</v>
      </c>
      <c r="BY620" s="231">
        <v>3</v>
      </c>
      <c r="BZ620" s="237" t="str">
        <f t="shared" si="320"/>
        <v>Superficie con frecuentes baches o irregularidades .</v>
      </c>
      <c r="CA620" s="231">
        <v>4</v>
      </c>
      <c r="CB620" s="237" t="str">
        <f t="shared" si="321"/>
        <v>Existen huellas o corrugaciones que se derivan por debajo de la superficie de ruedo, pero que son aisladas y de poca extensión.</v>
      </c>
      <c r="CC620" s="231">
        <f t="shared" si="322"/>
        <v>0</v>
      </c>
      <c r="CD620" s="229"/>
      <c r="CE620" s="229"/>
      <c r="CF620" s="270"/>
    </row>
    <row r="621" spans="1:84" ht="69.95" customHeight="1" thickBot="1" x14ac:dyDescent="0.2">
      <c r="A621" s="217"/>
      <c r="B621" s="269">
        <v>30180</v>
      </c>
      <c r="C621" s="231">
        <v>2</v>
      </c>
      <c r="D621" s="231">
        <v>3</v>
      </c>
      <c r="E621" s="232">
        <v>8</v>
      </c>
      <c r="F621" s="231">
        <v>1</v>
      </c>
      <c r="G621" s="231">
        <v>236</v>
      </c>
      <c r="H621" s="230" t="str">
        <f t="shared" ref="H621:H639" si="325">IF(G621&lt;100,"Primaria",IF(AND(G621&gt;39,G621&lt;300),"Secundaria",IF(AND(G621&gt;299),"Terciaria")))</f>
        <v>Secundaria</v>
      </c>
      <c r="I621" s="230">
        <v>2</v>
      </c>
      <c r="J621" s="229" t="str">
        <f t="shared" si="297"/>
        <v>Distribuidores Regionales</v>
      </c>
      <c r="K621" s="260">
        <f t="shared" si="298"/>
        <v>0.52</v>
      </c>
      <c r="L621" s="234">
        <f t="shared" si="324"/>
        <v>26.529999999999998</v>
      </c>
      <c r="M621" s="233"/>
      <c r="N621" s="233"/>
      <c r="O621" s="233"/>
      <c r="P621" s="260">
        <f t="shared" si="299"/>
        <v>0</v>
      </c>
      <c r="Q621" s="233"/>
      <c r="R621" s="233"/>
      <c r="S621" s="233">
        <v>0.52</v>
      </c>
      <c r="T621" s="260">
        <f t="shared" si="300"/>
        <v>0.52</v>
      </c>
      <c r="U621" s="233"/>
      <c r="V621" s="233"/>
      <c r="W621" s="233"/>
      <c r="X621" s="233">
        <f t="shared" si="303"/>
        <v>0</v>
      </c>
      <c r="Y621" s="233"/>
      <c r="Z621" s="233"/>
      <c r="AA621" s="233"/>
      <c r="AB621" s="233">
        <f t="shared" si="304"/>
        <v>0</v>
      </c>
      <c r="AC621" s="233">
        <f t="shared" si="311"/>
        <v>0.52</v>
      </c>
      <c r="AD621" s="233"/>
      <c r="AE621" s="233"/>
      <c r="AF621" s="233"/>
      <c r="AG621" s="233">
        <f t="shared" si="309"/>
        <v>0</v>
      </c>
      <c r="AH621" s="233"/>
      <c r="AI621" s="233"/>
      <c r="AJ621" s="233"/>
      <c r="AK621" s="233">
        <f t="shared" si="310"/>
        <v>0</v>
      </c>
      <c r="AL621" s="233"/>
      <c r="AM621" s="233"/>
      <c r="AN621" s="233"/>
      <c r="AO621" s="233">
        <f t="shared" si="301"/>
        <v>0</v>
      </c>
      <c r="AP621" s="233"/>
      <c r="AQ621" s="233"/>
      <c r="AR621" s="233"/>
      <c r="AS621" s="339">
        <f t="shared" si="302"/>
        <v>0</v>
      </c>
      <c r="AT621" s="233"/>
      <c r="AU621" s="233"/>
      <c r="AV621" s="233"/>
      <c r="AW621" s="260">
        <f t="shared" si="312"/>
        <v>0</v>
      </c>
      <c r="AX621" s="235" t="s">
        <v>2078</v>
      </c>
      <c r="AY621" s="236" t="s">
        <v>1231</v>
      </c>
      <c r="AZ621" s="236" t="s">
        <v>1157</v>
      </c>
      <c r="BA621" s="229" t="s">
        <v>945</v>
      </c>
      <c r="BB621" s="231">
        <v>0</v>
      </c>
      <c r="BC621" s="231">
        <v>1</v>
      </c>
      <c r="BD621" s="237" t="str">
        <f t="shared" si="313"/>
        <v>Llano (Pendientes naturales del terreno entre 0 y 5%)</v>
      </c>
      <c r="BE621" s="231">
        <v>1</v>
      </c>
      <c r="BF621" s="237" t="str">
        <f>VLOOKUP(BE621,'Códigos 2'!$A$1:$B$12,2,FALSE)</f>
        <v xml:space="preserve"> Carpeta Asfáltica (CA)</v>
      </c>
      <c r="BG621" s="238">
        <v>2</v>
      </c>
      <c r="BH621" s="239">
        <v>7</v>
      </c>
      <c r="BI621" s="231">
        <v>0</v>
      </c>
      <c r="BJ621" s="231" t="str">
        <f t="shared" si="314"/>
        <v>No existe</v>
      </c>
      <c r="BK621" s="240">
        <v>0</v>
      </c>
      <c r="BL621" s="231">
        <v>40</v>
      </c>
      <c r="BM621" s="231">
        <v>3277</v>
      </c>
      <c r="BN621" s="231">
        <v>5</v>
      </c>
      <c r="BO621" s="237" t="str">
        <f t="shared" si="315"/>
        <v>Alineamiento recto o con curvas tan suaves que no exigen una reducción significativa en la velocidad promedio normal de recorrido.</v>
      </c>
      <c r="BP621" s="231">
        <v>5</v>
      </c>
      <c r="BQ621" s="237" t="str">
        <f t="shared" si="316"/>
        <v>Pendientes menores del 3% en todo el tramo.</v>
      </c>
      <c r="BR621" s="231">
        <v>2</v>
      </c>
      <c r="BS621" s="231">
        <v>0</v>
      </c>
      <c r="BT621" s="237" t="b">
        <f t="shared" si="317"/>
        <v>0</v>
      </c>
      <c r="BU621" s="231">
        <v>3</v>
      </c>
      <c r="BV621" s="237" t="str">
        <f t="shared" si="318"/>
        <v>El señalamiento es regular en cuanto a cantidad y ubicación, siendo notable la falta de algunas señales de precaución y de guía.</v>
      </c>
      <c r="BW621" s="231">
        <v>4</v>
      </c>
      <c r="BX621" s="237" t="str">
        <f t="shared" si="319"/>
        <v>La mayoría de las alcantarillas y cunetas aparentemente funcionan bien, pero existen indicaciones en algunos sitios de que el agua se estanca.</v>
      </c>
      <c r="BY621" s="231">
        <v>2</v>
      </c>
      <c r="BZ621" s="237" t="str">
        <f t="shared" si="320"/>
        <v>Superficie muy irregular o con baches extensos y frecuentes (o material suelto, en caso de superficies no pavimentadas).</v>
      </c>
      <c r="CA621" s="231">
        <v>5</v>
      </c>
      <c r="CB621" s="237" t="str">
        <f t="shared" si="321"/>
        <v>No existen evidencias de fallas en la estructura del pavimento, con la posible excepción de algunas en la superficie de ruedo.</v>
      </c>
      <c r="CC621" s="231">
        <f t="shared" si="322"/>
        <v>0.62197459999999993</v>
      </c>
      <c r="CD621" s="229" t="s">
        <v>2079</v>
      </c>
      <c r="CE621" s="229" t="s">
        <v>126</v>
      </c>
      <c r="CF621" s="270" t="s">
        <v>2080</v>
      </c>
    </row>
    <row r="622" spans="1:84" ht="69.95" customHeight="1" thickBot="1" x14ac:dyDescent="0.2">
      <c r="A622" s="217"/>
      <c r="B622" s="269">
        <v>30200</v>
      </c>
      <c r="C622" s="231">
        <v>2</v>
      </c>
      <c r="D622" s="231">
        <v>3</v>
      </c>
      <c r="E622" s="232">
        <v>2</v>
      </c>
      <c r="F622" s="231">
        <v>1</v>
      </c>
      <c r="G622" s="231">
        <v>416</v>
      </c>
      <c r="H622" s="230" t="str">
        <f t="shared" si="325"/>
        <v>Terciaria</v>
      </c>
      <c r="I622" s="230">
        <v>4</v>
      </c>
      <c r="J622" s="229" t="str">
        <f t="shared" si="297"/>
        <v>Red Básica de Accesso</v>
      </c>
      <c r="K622" s="260">
        <f t="shared" si="298"/>
        <v>1.2250000000000001</v>
      </c>
      <c r="L622" s="234">
        <f>K622</f>
        <v>1.2250000000000001</v>
      </c>
      <c r="M622" s="233"/>
      <c r="N622" s="233"/>
      <c r="O622" s="233"/>
      <c r="P622" s="260">
        <f t="shared" si="299"/>
        <v>0</v>
      </c>
      <c r="Q622" s="233">
        <v>0.86</v>
      </c>
      <c r="R622" s="233"/>
      <c r="S622" s="233"/>
      <c r="T622" s="260">
        <f t="shared" si="300"/>
        <v>0.86</v>
      </c>
      <c r="U622" s="233"/>
      <c r="V622" s="233">
        <v>0.36499999999999999</v>
      </c>
      <c r="W622" s="233"/>
      <c r="X622" s="233">
        <f t="shared" si="303"/>
        <v>0.36499999999999999</v>
      </c>
      <c r="Y622" s="233"/>
      <c r="Z622" s="233"/>
      <c r="AA622" s="233"/>
      <c r="AB622" s="233">
        <f t="shared" si="304"/>
        <v>0</v>
      </c>
      <c r="AC622" s="233">
        <f t="shared" si="311"/>
        <v>1.2250000000000001</v>
      </c>
      <c r="AD622" s="233"/>
      <c r="AE622" s="233"/>
      <c r="AF622" s="233"/>
      <c r="AG622" s="233">
        <f t="shared" si="309"/>
        <v>0</v>
      </c>
      <c r="AH622" s="233"/>
      <c r="AI622" s="233"/>
      <c r="AJ622" s="233"/>
      <c r="AK622" s="233">
        <f t="shared" si="310"/>
        <v>0</v>
      </c>
      <c r="AL622" s="233"/>
      <c r="AM622" s="233"/>
      <c r="AN622" s="233"/>
      <c r="AO622" s="233">
        <f t="shared" si="301"/>
        <v>0</v>
      </c>
      <c r="AP622" s="233"/>
      <c r="AQ622" s="233"/>
      <c r="AR622" s="233"/>
      <c r="AS622" s="339">
        <f t="shared" si="302"/>
        <v>0</v>
      </c>
      <c r="AT622" s="233"/>
      <c r="AU622" s="233"/>
      <c r="AV622" s="233"/>
      <c r="AW622" s="260">
        <f t="shared" si="312"/>
        <v>0</v>
      </c>
      <c r="AX622" s="235" t="s">
        <v>2636</v>
      </c>
      <c r="AY622" s="236" t="s">
        <v>111</v>
      </c>
      <c r="AZ622" s="236" t="s">
        <v>1057</v>
      </c>
      <c r="BA622" s="229"/>
      <c r="BB622" s="231">
        <v>1</v>
      </c>
      <c r="BC622" s="231">
        <v>1</v>
      </c>
      <c r="BD622" s="237" t="str">
        <f t="shared" si="313"/>
        <v>Llano (Pendientes naturales del terreno entre 0 y 5%)</v>
      </c>
      <c r="BE622" s="231">
        <v>1</v>
      </c>
      <c r="BF622" s="237" t="str">
        <f>VLOOKUP(BE622,'Códigos 2'!$A$1:$B$12,2,FALSE)</f>
        <v xml:space="preserve"> Carpeta Asfáltica (CA)</v>
      </c>
      <c r="BG622" s="238">
        <v>2</v>
      </c>
      <c r="BH622" s="239">
        <v>5</v>
      </c>
      <c r="BI622" s="231">
        <v>0</v>
      </c>
      <c r="BJ622" s="231" t="str">
        <f t="shared" si="314"/>
        <v>No existe</v>
      </c>
      <c r="BK622" s="240">
        <v>0</v>
      </c>
      <c r="BL622" s="231">
        <v>40</v>
      </c>
      <c r="BM622" s="231">
        <v>605</v>
      </c>
      <c r="BN622" s="231">
        <v>3</v>
      </c>
      <c r="BO622" s="237" t="str">
        <f t="shared" si="315"/>
        <v>Alineamiento algo sinuoso, pero con curvas cerradas que son aparentes y consistentes con las gradientes y las demás características del camino y del terreno que se atraviesa.</v>
      </c>
      <c r="BP622" s="231">
        <v>4</v>
      </c>
      <c r="BQ622" s="237" t="str">
        <f t="shared" si="316"/>
        <v>Pendientes generalmente menores del 3% pero con algunas cuestas de corta longitud de hasta el 5%.</v>
      </c>
      <c r="BR622" s="231">
        <v>2</v>
      </c>
      <c r="BS622" s="231">
        <v>0</v>
      </c>
      <c r="BT622" s="237" t="b">
        <f t="shared" si="317"/>
        <v>0</v>
      </c>
      <c r="BU622" s="231">
        <v>3</v>
      </c>
      <c r="BV622" s="237" t="str">
        <f t="shared" si="318"/>
        <v>El señalamiento es regular en cuanto a cantidad y ubicación, siendo notable la falta de algunas señales de precaución y de guía.</v>
      </c>
      <c r="BW622" s="231">
        <v>4</v>
      </c>
      <c r="BX622" s="237" t="str">
        <f t="shared" si="319"/>
        <v>La mayoría de las alcantarillas y cunetas aparentemente funcionan bien, pero existen indicaciones en algunos sitios de que el agua se estanca.</v>
      </c>
      <c r="BY622" s="231">
        <v>4</v>
      </c>
      <c r="BZ622" s="237" t="str">
        <f t="shared" si="320"/>
        <v>Superficie generalmente lisa, pero con unas pequeñas corrugaciones u otras irregularidades aisladas, o con baches pequeños superficiales.</v>
      </c>
      <c r="CA622" s="231">
        <v>3</v>
      </c>
      <c r="CB622" s="237" t="str">
        <f t="shared" si="321"/>
        <v>Existen deformaciones u otras fallas de consideración sobre una buena parte de la subsección y, aunque no son extensas todavía, parece que siguen extendiéndose.</v>
      </c>
      <c r="CC622" s="231">
        <f t="shared" si="322"/>
        <v>0.270510625</v>
      </c>
      <c r="CD622" s="229"/>
      <c r="CE622" s="229"/>
      <c r="CF622" s="270"/>
    </row>
    <row r="623" spans="1:84" ht="69.95" customHeight="1" thickBot="1" x14ac:dyDescent="0.2">
      <c r="A623" s="217"/>
      <c r="B623" s="269">
        <v>30210</v>
      </c>
      <c r="C623" s="231">
        <v>2</v>
      </c>
      <c r="D623" s="231">
        <v>3</v>
      </c>
      <c r="E623" s="232">
        <v>6</v>
      </c>
      <c r="F623" s="231">
        <v>3</v>
      </c>
      <c r="G623" s="231">
        <v>230</v>
      </c>
      <c r="H623" s="230" t="str">
        <f t="shared" si="325"/>
        <v>Secundaria</v>
      </c>
      <c r="I623" s="230">
        <v>2</v>
      </c>
      <c r="J623" s="229" t="str">
        <f t="shared" si="297"/>
        <v>Distribuidores Regionales</v>
      </c>
      <c r="K623" s="260">
        <f t="shared" si="298"/>
        <v>4.9399999999999995</v>
      </c>
      <c r="L623" s="234">
        <f>L622+K623</f>
        <v>6.1649999999999991</v>
      </c>
      <c r="M623" s="233"/>
      <c r="N623" s="233"/>
      <c r="O623" s="233"/>
      <c r="P623" s="260">
        <f t="shared" si="299"/>
        <v>0</v>
      </c>
      <c r="Q623" s="233"/>
      <c r="R623" s="233"/>
      <c r="S623" s="233"/>
      <c r="T623" s="260">
        <f t="shared" si="300"/>
        <v>0</v>
      </c>
      <c r="U623" s="233"/>
      <c r="V623" s="233">
        <v>3.84</v>
      </c>
      <c r="W623" s="233">
        <v>1.1000000000000001</v>
      </c>
      <c r="X623" s="233">
        <f t="shared" si="303"/>
        <v>4.9399999999999995</v>
      </c>
      <c r="Y623" s="233"/>
      <c r="Z623" s="233"/>
      <c r="AA623" s="233"/>
      <c r="AB623" s="233">
        <f t="shared" si="304"/>
        <v>0</v>
      </c>
      <c r="AC623" s="233">
        <f t="shared" si="311"/>
        <v>4.9399999999999995</v>
      </c>
      <c r="AD623" s="233"/>
      <c r="AE623" s="233"/>
      <c r="AF623" s="233"/>
      <c r="AG623" s="233">
        <f t="shared" si="309"/>
        <v>0</v>
      </c>
      <c r="AH623" s="233"/>
      <c r="AI623" s="233"/>
      <c r="AJ623" s="233"/>
      <c r="AK623" s="233">
        <f t="shared" si="310"/>
        <v>0</v>
      </c>
      <c r="AL623" s="233"/>
      <c r="AM623" s="233"/>
      <c r="AN623" s="233"/>
      <c r="AO623" s="233">
        <f t="shared" si="301"/>
        <v>0</v>
      </c>
      <c r="AP623" s="233"/>
      <c r="AQ623" s="233"/>
      <c r="AR623" s="233"/>
      <c r="AS623" s="339">
        <f t="shared" si="302"/>
        <v>0</v>
      </c>
      <c r="AT623" s="233"/>
      <c r="AU623" s="233"/>
      <c r="AV623" s="233"/>
      <c r="AW623" s="260">
        <f t="shared" si="312"/>
        <v>0</v>
      </c>
      <c r="AX623" s="235" t="s">
        <v>2032</v>
      </c>
      <c r="AY623" s="236" t="s">
        <v>1962</v>
      </c>
      <c r="AZ623" s="236" t="s">
        <v>1211</v>
      </c>
      <c r="BA623" s="229" t="s">
        <v>384</v>
      </c>
      <c r="BB623" s="231">
        <v>2</v>
      </c>
      <c r="BC623" s="231">
        <v>4</v>
      </c>
      <c r="BD623" s="237" t="str">
        <f t="shared" si="313"/>
        <v>Montañoso (Pendientes naturales del terreno mayores a 25%)</v>
      </c>
      <c r="BE623" s="231">
        <v>2</v>
      </c>
      <c r="BF623" s="237" t="str">
        <f>VLOOKUP(BE623,'Códigos 2'!$A$1:$B$12,2,FALSE)</f>
        <v xml:space="preserve">Tratamiento superficial múltiple (TSM) </v>
      </c>
      <c r="BG623" s="238">
        <v>2</v>
      </c>
      <c r="BH623" s="239">
        <v>6</v>
      </c>
      <c r="BI623" s="231">
        <v>0</v>
      </c>
      <c r="BJ623" s="231" t="str">
        <f t="shared" si="314"/>
        <v>No existe</v>
      </c>
      <c r="BK623" s="240">
        <v>0</v>
      </c>
      <c r="BL623" s="231">
        <v>45</v>
      </c>
      <c r="BM623" s="231"/>
      <c r="BN623" s="231">
        <v>2</v>
      </c>
      <c r="BO623" s="237" t="str">
        <f t="shared" si="315"/>
        <v>Curvas cerradas frecuentes y, por lo general, inconsistentes con el terreno y la clase de carretera.</v>
      </c>
      <c r="BP623" s="231">
        <v>1</v>
      </c>
      <c r="BQ623" s="237" t="str">
        <f t="shared" si="316"/>
        <v xml:space="preserve">Pendientes sostenidas en exceso del 7% en casi todo el tramo. </v>
      </c>
      <c r="BR623" s="231">
        <v>2</v>
      </c>
      <c r="BS623" s="231">
        <v>0</v>
      </c>
      <c r="BT623" s="237" t="b">
        <f t="shared" si="317"/>
        <v>0</v>
      </c>
      <c r="BU623" s="231">
        <v>3</v>
      </c>
      <c r="BV623" s="237" t="str">
        <f t="shared" si="318"/>
        <v>El señalamiento es regular en cuanto a cantidad y ubicación, siendo notable la falta de algunas señales de precaución y de guía.</v>
      </c>
      <c r="BW623" s="231">
        <v>3</v>
      </c>
      <c r="BX623" s="237" t="str">
        <f t="shared" si="319"/>
        <v>Parece que algunas alcantarillas o cunetas no tienen capacidad hidráulica suficiente, por la erosión o socavación aparente.</v>
      </c>
      <c r="BY623" s="231">
        <v>3</v>
      </c>
      <c r="BZ623" s="237" t="str">
        <f t="shared" si="320"/>
        <v>Superficie con frecuentes baches o irregularidades .</v>
      </c>
      <c r="CA623" s="231">
        <v>4</v>
      </c>
      <c r="CB623" s="237" t="str">
        <f t="shared" si="321"/>
        <v>Existen huellas o corrugaciones que se derivan por debajo de la superficie de ruedo, pero que son aisladas y de poca extensión.</v>
      </c>
      <c r="CC623" s="231">
        <f t="shared" si="322"/>
        <v>0</v>
      </c>
      <c r="CD623" s="229" t="s">
        <v>2033</v>
      </c>
      <c r="CE623" s="229" t="s">
        <v>1951</v>
      </c>
      <c r="CF623" s="270" t="s">
        <v>2034</v>
      </c>
    </row>
    <row r="624" spans="1:84" ht="69.95" customHeight="1" thickBot="1" x14ac:dyDescent="0.2">
      <c r="A624" s="217"/>
      <c r="B624" s="269">
        <v>30220</v>
      </c>
      <c r="C624" s="231">
        <v>2</v>
      </c>
      <c r="D624" s="231">
        <v>3</v>
      </c>
      <c r="E624" s="232">
        <v>6</v>
      </c>
      <c r="F624" s="231">
        <v>1</v>
      </c>
      <c r="G624" s="231">
        <v>230</v>
      </c>
      <c r="H624" s="230" t="str">
        <f t="shared" si="325"/>
        <v>Secundaria</v>
      </c>
      <c r="I624" s="230">
        <v>2</v>
      </c>
      <c r="J624" s="229" t="str">
        <f t="shared" si="297"/>
        <v>Distribuidores Regionales</v>
      </c>
      <c r="K624" s="260">
        <f t="shared" si="298"/>
        <v>4.4649999999999999</v>
      </c>
      <c r="L624" s="234">
        <f>L623+K624</f>
        <v>10.629999999999999</v>
      </c>
      <c r="M624" s="233"/>
      <c r="N624" s="233"/>
      <c r="O624" s="233"/>
      <c r="P624" s="260">
        <f t="shared" si="299"/>
        <v>0</v>
      </c>
      <c r="Q624" s="233">
        <v>0.57499999999999996</v>
      </c>
      <c r="R624" s="233"/>
      <c r="S624" s="233"/>
      <c r="T624" s="260">
        <f t="shared" si="300"/>
        <v>0.57499999999999996</v>
      </c>
      <c r="U624" s="233"/>
      <c r="V624" s="233"/>
      <c r="W624" s="233">
        <v>3.89</v>
      </c>
      <c r="X624" s="233">
        <f t="shared" si="303"/>
        <v>3.89</v>
      </c>
      <c r="Y624" s="233"/>
      <c r="Z624" s="233"/>
      <c r="AA624" s="233"/>
      <c r="AB624" s="233">
        <f t="shared" si="304"/>
        <v>0</v>
      </c>
      <c r="AC624" s="233">
        <f t="shared" si="311"/>
        <v>4.4649999999999999</v>
      </c>
      <c r="AD624" s="233"/>
      <c r="AE624" s="233"/>
      <c r="AF624" s="233"/>
      <c r="AG624" s="233">
        <f t="shared" ref="AG624:AG655" si="326">SUM(AD624:AF624)</f>
        <v>0</v>
      </c>
      <c r="AH624" s="233"/>
      <c r="AI624" s="233"/>
      <c r="AJ624" s="233"/>
      <c r="AK624" s="233">
        <f t="shared" ref="AK624:AK655" si="327">SUM(AH624:AJ624)</f>
        <v>0</v>
      </c>
      <c r="AL624" s="233"/>
      <c r="AM624" s="233"/>
      <c r="AN624" s="233"/>
      <c r="AO624" s="233">
        <f t="shared" si="301"/>
        <v>0</v>
      </c>
      <c r="AP624" s="233"/>
      <c r="AQ624" s="233"/>
      <c r="AR624" s="233"/>
      <c r="AS624" s="339">
        <f t="shared" si="302"/>
        <v>0</v>
      </c>
      <c r="AT624" s="233"/>
      <c r="AU624" s="233"/>
      <c r="AV624" s="233"/>
      <c r="AW624" s="260">
        <f t="shared" si="312"/>
        <v>0</v>
      </c>
      <c r="AX624" s="235" t="s">
        <v>2029</v>
      </c>
      <c r="AY624" s="236" t="s">
        <v>1962</v>
      </c>
      <c r="AZ624" s="236" t="s">
        <v>1211</v>
      </c>
      <c r="BA624" s="229" t="s">
        <v>1604</v>
      </c>
      <c r="BB624" s="231">
        <v>1</v>
      </c>
      <c r="BC624" s="231">
        <v>4</v>
      </c>
      <c r="BD624" s="237" t="str">
        <f t="shared" si="313"/>
        <v>Montañoso (Pendientes naturales del terreno mayores a 25%)</v>
      </c>
      <c r="BE624" s="231">
        <v>2</v>
      </c>
      <c r="BF624" s="237" t="str">
        <f>VLOOKUP(BE624,'Códigos 2'!$A$1:$B$12,2,FALSE)</f>
        <v xml:space="preserve">Tratamiento superficial múltiple (TSM) </v>
      </c>
      <c r="BG624" s="238">
        <v>2</v>
      </c>
      <c r="BH624" s="239">
        <v>5.9</v>
      </c>
      <c r="BI624" s="231">
        <v>0</v>
      </c>
      <c r="BJ624" s="231" t="str">
        <f t="shared" si="314"/>
        <v>No existe</v>
      </c>
      <c r="BK624" s="240">
        <v>0</v>
      </c>
      <c r="BL624" s="231">
        <v>40</v>
      </c>
      <c r="BM624" s="231"/>
      <c r="BN624" s="231">
        <v>2</v>
      </c>
      <c r="BO624" s="237" t="str">
        <f t="shared" si="315"/>
        <v>Curvas cerradas frecuentes y, por lo general, inconsistentes con el terreno y la clase de carretera.</v>
      </c>
      <c r="BP624" s="231">
        <v>1</v>
      </c>
      <c r="BQ624" s="237" t="str">
        <f t="shared" si="316"/>
        <v xml:space="preserve">Pendientes sostenidas en exceso del 7% en casi todo el tramo. </v>
      </c>
      <c r="BR624" s="231">
        <v>1</v>
      </c>
      <c r="BS624" s="231">
        <v>0</v>
      </c>
      <c r="BT624" s="237" t="b">
        <f t="shared" si="317"/>
        <v>0</v>
      </c>
      <c r="BU624" s="231">
        <v>3</v>
      </c>
      <c r="BV624" s="237" t="str">
        <f t="shared" si="318"/>
        <v>El señalamiento es regular en cuanto a cantidad y ubicación, siendo notable la falta de algunas señales de precaución y de guía.</v>
      </c>
      <c r="BW624" s="231">
        <v>4</v>
      </c>
      <c r="BX624" s="237" t="str">
        <f t="shared" si="319"/>
        <v>La mayoría de las alcantarillas y cunetas aparentemente funcionan bien, pero existen indicaciones en algunos sitios de que el agua se estanca.</v>
      </c>
      <c r="BY624" s="231">
        <v>2</v>
      </c>
      <c r="BZ624" s="237" t="str">
        <f t="shared" si="320"/>
        <v>Superficie muy irregular o con baches extensos y frecuentes (o material suelto, en caso de superficies no pavimentadas).</v>
      </c>
      <c r="CA624" s="231">
        <v>4</v>
      </c>
      <c r="CB624" s="237" t="str">
        <f t="shared" si="321"/>
        <v>Existen huellas o corrugaciones que se derivan por debajo de la superficie de ruedo, pero que son aisladas y de poca extensión.</v>
      </c>
      <c r="CC624" s="231">
        <f t="shared" si="322"/>
        <v>0</v>
      </c>
      <c r="CD624" s="229" t="s">
        <v>2030</v>
      </c>
      <c r="CE624" s="229" t="s">
        <v>1951</v>
      </c>
      <c r="CF624" s="270" t="s">
        <v>2031</v>
      </c>
    </row>
    <row r="625" spans="1:84" ht="69.95" customHeight="1" thickBot="1" x14ac:dyDescent="0.2">
      <c r="A625" s="217"/>
      <c r="B625" s="269">
        <v>30230</v>
      </c>
      <c r="C625" s="231">
        <v>2</v>
      </c>
      <c r="D625" s="231">
        <v>3</v>
      </c>
      <c r="E625" s="232">
        <v>7</v>
      </c>
      <c r="F625" s="231">
        <v>2</v>
      </c>
      <c r="G625" s="231">
        <v>230</v>
      </c>
      <c r="H625" s="230" t="str">
        <f t="shared" si="325"/>
        <v>Secundaria</v>
      </c>
      <c r="I625" s="230">
        <v>2</v>
      </c>
      <c r="J625" s="229" t="str">
        <f t="shared" si="297"/>
        <v>Distribuidores Regionales</v>
      </c>
      <c r="K625" s="260">
        <f t="shared" si="298"/>
        <v>7.6749999999999998</v>
      </c>
      <c r="L625" s="234">
        <f>K625</f>
        <v>7.6749999999999998</v>
      </c>
      <c r="M625" s="233"/>
      <c r="N625" s="233"/>
      <c r="O625" s="233"/>
      <c r="P625" s="260">
        <f t="shared" si="299"/>
        <v>0</v>
      </c>
      <c r="Q625" s="233"/>
      <c r="R625" s="233"/>
      <c r="S625" s="233">
        <v>7.6749999999999998</v>
      </c>
      <c r="T625" s="260">
        <f t="shared" si="300"/>
        <v>7.6749999999999998</v>
      </c>
      <c r="U625" s="233"/>
      <c r="V625" s="233"/>
      <c r="W625" s="233"/>
      <c r="X625" s="233">
        <f t="shared" si="303"/>
        <v>0</v>
      </c>
      <c r="Y625" s="233"/>
      <c r="Z625" s="233"/>
      <c r="AA625" s="233"/>
      <c r="AB625" s="233">
        <f t="shared" si="304"/>
        <v>0</v>
      </c>
      <c r="AC625" s="233">
        <f t="shared" si="311"/>
        <v>7.6749999999999998</v>
      </c>
      <c r="AD625" s="233"/>
      <c r="AE625" s="233"/>
      <c r="AF625" s="233"/>
      <c r="AG625" s="233">
        <f t="shared" si="326"/>
        <v>0</v>
      </c>
      <c r="AH625" s="233"/>
      <c r="AI625" s="233"/>
      <c r="AJ625" s="233"/>
      <c r="AK625" s="233">
        <f t="shared" si="327"/>
        <v>0</v>
      </c>
      <c r="AL625" s="233"/>
      <c r="AM625" s="233"/>
      <c r="AN625" s="233"/>
      <c r="AO625" s="233">
        <f t="shared" si="301"/>
        <v>0</v>
      </c>
      <c r="AP625" s="233"/>
      <c r="AQ625" s="233"/>
      <c r="AR625" s="233"/>
      <c r="AS625" s="339">
        <f t="shared" si="302"/>
        <v>0</v>
      </c>
      <c r="AT625" s="233"/>
      <c r="AU625" s="233"/>
      <c r="AV625" s="233"/>
      <c r="AW625" s="260">
        <f t="shared" si="312"/>
        <v>0</v>
      </c>
      <c r="AX625" s="235" t="s">
        <v>2024</v>
      </c>
      <c r="AY625" s="236" t="s">
        <v>1962</v>
      </c>
      <c r="AZ625" s="236" t="s">
        <v>1211</v>
      </c>
      <c r="BA625" s="229">
        <v>19.600000000000001</v>
      </c>
      <c r="BB625" s="231">
        <v>0</v>
      </c>
      <c r="BC625" s="231">
        <v>3</v>
      </c>
      <c r="BD625" s="237" t="str">
        <f t="shared" si="313"/>
        <v>Muy Ondulado (Pendientes naturales del terreno entre 15 y 25%)</v>
      </c>
      <c r="BE625" s="231">
        <v>1</v>
      </c>
      <c r="BF625" s="237" t="str">
        <f>VLOOKUP(BE625,'Códigos 2'!$A$1:$B$12,2,FALSE)</f>
        <v xml:space="preserve"> Carpeta Asfáltica (CA)</v>
      </c>
      <c r="BG625" s="238">
        <v>2</v>
      </c>
      <c r="BH625" s="239">
        <v>6.5</v>
      </c>
      <c r="BI625" s="231">
        <v>0</v>
      </c>
      <c r="BJ625" s="231" t="str">
        <f t="shared" si="314"/>
        <v>No existe</v>
      </c>
      <c r="BK625" s="240">
        <v>0</v>
      </c>
      <c r="BL625" s="231">
        <v>50</v>
      </c>
      <c r="BM625" s="231"/>
      <c r="BN625" s="231">
        <v>2</v>
      </c>
      <c r="BO625" s="237" t="str">
        <f t="shared" si="315"/>
        <v>Curvas cerradas frecuentes y, por lo general, inconsistentes con el terreno y la clase de carretera.</v>
      </c>
      <c r="BP625" s="231">
        <v>1</v>
      </c>
      <c r="BQ625" s="237" t="str">
        <f t="shared" si="316"/>
        <v xml:space="preserve">Pendientes sostenidas en exceso del 7% en casi todo el tramo. </v>
      </c>
      <c r="BR625" s="231">
        <v>1</v>
      </c>
      <c r="BS625" s="231">
        <v>0</v>
      </c>
      <c r="BT625" s="237" t="b">
        <f t="shared" si="317"/>
        <v>0</v>
      </c>
      <c r="BU625" s="231">
        <v>3</v>
      </c>
      <c r="BV625" s="237" t="str">
        <f t="shared" si="318"/>
        <v>El señalamiento es regular en cuanto a cantidad y ubicación, siendo notable la falta de algunas señales de precaución y de guía.</v>
      </c>
      <c r="BW625" s="231">
        <v>4</v>
      </c>
      <c r="BX625" s="237" t="str">
        <f t="shared" si="319"/>
        <v>La mayoría de las alcantarillas y cunetas aparentemente funcionan bien, pero existen indicaciones en algunos sitios de que el agua se estanca.</v>
      </c>
      <c r="BY625" s="231">
        <v>2</v>
      </c>
      <c r="BZ625" s="237" t="str">
        <f t="shared" si="320"/>
        <v>Superficie muy irregular o con baches extensos y frecuentes (o material suelto, en caso de superficies no pavimentadas).</v>
      </c>
      <c r="CA625" s="231">
        <v>4</v>
      </c>
      <c r="CB625" s="237" t="str">
        <f t="shared" si="321"/>
        <v>Existen huellas o corrugaciones que se derivan por debajo de la superficie de ruedo, pero que son aisladas y de poca extensión.</v>
      </c>
      <c r="CC625" s="231">
        <f t="shared" si="322"/>
        <v>0</v>
      </c>
      <c r="CD625" s="229" t="s">
        <v>2025</v>
      </c>
      <c r="CE625" s="229" t="s">
        <v>1951</v>
      </c>
      <c r="CF625" s="270" t="s">
        <v>2026</v>
      </c>
    </row>
    <row r="626" spans="1:84" ht="69.95" customHeight="1" thickBot="1" x14ac:dyDescent="0.2">
      <c r="A626" s="217"/>
      <c r="B626" s="269">
        <v>30240</v>
      </c>
      <c r="C626" s="231">
        <v>2</v>
      </c>
      <c r="D626" s="231">
        <v>3</v>
      </c>
      <c r="E626" s="232">
        <v>1</v>
      </c>
      <c r="F626" s="231">
        <v>4</v>
      </c>
      <c r="G626" s="231">
        <v>219</v>
      </c>
      <c r="H626" s="230" t="str">
        <f t="shared" si="325"/>
        <v>Secundaria</v>
      </c>
      <c r="I626" s="230">
        <v>2</v>
      </c>
      <c r="J626" s="229" t="str">
        <f t="shared" si="297"/>
        <v>Distribuidores Regionales</v>
      </c>
      <c r="K626" s="260">
        <f t="shared" si="298"/>
        <v>4.0750000000000002</v>
      </c>
      <c r="L626" s="234">
        <f>K626</f>
        <v>4.0750000000000002</v>
      </c>
      <c r="M626" s="233"/>
      <c r="N626" s="233"/>
      <c r="O626" s="233"/>
      <c r="P626" s="260">
        <f t="shared" si="299"/>
        <v>0</v>
      </c>
      <c r="Q626" s="233">
        <v>4.0750000000000002</v>
      </c>
      <c r="R626" s="233"/>
      <c r="S626" s="233"/>
      <c r="T626" s="260">
        <f t="shared" si="300"/>
        <v>4.0750000000000002</v>
      </c>
      <c r="U626" s="233"/>
      <c r="V626" s="233"/>
      <c r="W626" s="233"/>
      <c r="X626" s="233">
        <f t="shared" si="303"/>
        <v>0</v>
      </c>
      <c r="Y626" s="233"/>
      <c r="Z626" s="233"/>
      <c r="AA626" s="233"/>
      <c r="AB626" s="233">
        <f t="shared" si="304"/>
        <v>0</v>
      </c>
      <c r="AC626" s="233">
        <f t="shared" si="311"/>
        <v>4.0750000000000002</v>
      </c>
      <c r="AD626" s="233"/>
      <c r="AE626" s="233"/>
      <c r="AF626" s="233"/>
      <c r="AG626" s="233">
        <f t="shared" si="326"/>
        <v>0</v>
      </c>
      <c r="AH626" s="233"/>
      <c r="AI626" s="233"/>
      <c r="AJ626" s="233"/>
      <c r="AK626" s="233">
        <f t="shared" si="327"/>
        <v>0</v>
      </c>
      <c r="AL626" s="233"/>
      <c r="AM626" s="233"/>
      <c r="AN626" s="233"/>
      <c r="AO626" s="233">
        <f t="shared" si="301"/>
        <v>0</v>
      </c>
      <c r="AP626" s="233"/>
      <c r="AQ626" s="233"/>
      <c r="AR626" s="233"/>
      <c r="AS626" s="339">
        <f t="shared" si="302"/>
        <v>0</v>
      </c>
      <c r="AT626" s="233"/>
      <c r="AU626" s="233"/>
      <c r="AV626" s="233"/>
      <c r="AW626" s="260">
        <f t="shared" si="312"/>
        <v>0</v>
      </c>
      <c r="AX626" s="235" t="s">
        <v>1862</v>
      </c>
      <c r="AY626" s="236" t="s">
        <v>189</v>
      </c>
      <c r="AZ626" s="236"/>
      <c r="BA626" s="229" t="s">
        <v>1863</v>
      </c>
      <c r="BB626" s="231">
        <v>0</v>
      </c>
      <c r="BC626" s="231">
        <v>2</v>
      </c>
      <c r="BD626" s="237" t="str">
        <f t="shared" si="313"/>
        <v>Algo Ondulado (Pendientes naturales del terreno entre 6 y 14%)</v>
      </c>
      <c r="BE626" s="231">
        <v>1</v>
      </c>
      <c r="BF626" s="237" t="str">
        <f>VLOOKUP(BE626,'Códigos 2'!$A$1:$B$12,2,FALSE)</f>
        <v xml:space="preserve"> Carpeta Asfáltica (CA)</v>
      </c>
      <c r="BG626" s="238">
        <v>2</v>
      </c>
      <c r="BH626" s="239">
        <v>6.3</v>
      </c>
      <c r="BI626" s="231">
        <v>1</v>
      </c>
      <c r="BJ626" s="231" t="str">
        <f t="shared" si="314"/>
        <v>Pavimentado</v>
      </c>
      <c r="BK626" s="240">
        <v>0</v>
      </c>
      <c r="BL626" s="231">
        <v>60</v>
      </c>
      <c r="BM626" s="231"/>
      <c r="BN626" s="231">
        <v>4</v>
      </c>
      <c r="BO626" s="237" t="str">
        <f t="shared" si="315"/>
        <v>Alineamiento con algunas curvas que exigen una reducción significativa en la velocidad promedio de circulación.</v>
      </c>
      <c r="BP626" s="231">
        <v>3</v>
      </c>
      <c r="BQ626" s="237" t="str">
        <f t="shared" si="316"/>
        <v>Pendientes generalmente entre 3 y 6%, pero con una rasante ondulada y, consecuentemente, con tramos cortos de subida fuerte.</v>
      </c>
      <c r="BR626" s="231">
        <v>2</v>
      </c>
      <c r="BS626" s="231">
        <v>0</v>
      </c>
      <c r="BT626" s="237" t="b">
        <f t="shared" si="317"/>
        <v>0</v>
      </c>
      <c r="BU626" s="231">
        <v>5</v>
      </c>
      <c r="BV626" s="237" t="str">
        <f t="shared" si="318"/>
        <v xml:space="preserve">Las señales son completamente adecuadas en número y ubicación, </v>
      </c>
      <c r="BW626" s="231">
        <v>4</v>
      </c>
      <c r="BX626" s="237" t="str">
        <f t="shared" si="319"/>
        <v>La mayoría de las alcantarillas y cunetas aparentemente funcionan bien, pero existen indicaciones en algunos sitios de que el agua se estanca.</v>
      </c>
      <c r="BY626" s="231">
        <v>5</v>
      </c>
      <c r="BZ626" s="237" t="str">
        <f t="shared" si="320"/>
        <v>Superficie lisa, sin baches ni irregularidades notables.</v>
      </c>
      <c r="CA626" s="231">
        <v>5</v>
      </c>
      <c r="CB626" s="237" t="str">
        <f t="shared" si="321"/>
        <v>No existen evidencias de fallas en la estructura del pavimento, con la posible excepción de algunas en la superficie de ruedo.</v>
      </c>
      <c r="CC626" s="231">
        <f t="shared" si="322"/>
        <v>0</v>
      </c>
      <c r="CD626" s="229" t="s">
        <v>1864</v>
      </c>
      <c r="CE626" s="229" t="s">
        <v>555</v>
      </c>
      <c r="CF626" s="270" t="s">
        <v>1865</v>
      </c>
    </row>
    <row r="627" spans="1:84" ht="69.95" customHeight="1" thickBot="1" x14ac:dyDescent="0.2">
      <c r="A627" s="217"/>
      <c r="B627" s="269">
        <v>30250</v>
      </c>
      <c r="C627" s="231">
        <v>2</v>
      </c>
      <c r="D627" s="231">
        <v>3</v>
      </c>
      <c r="E627" s="232">
        <v>7</v>
      </c>
      <c r="F627" s="231">
        <v>3</v>
      </c>
      <c r="G627" s="231">
        <v>219</v>
      </c>
      <c r="H627" s="230" t="str">
        <f t="shared" si="325"/>
        <v>Secundaria</v>
      </c>
      <c r="I627" s="230">
        <v>2</v>
      </c>
      <c r="J627" s="229" t="str">
        <f t="shared" si="297"/>
        <v>Distribuidores Regionales</v>
      </c>
      <c r="K627" s="260">
        <f t="shared" si="298"/>
        <v>12.845000000000001</v>
      </c>
      <c r="L627" s="234">
        <f>L626+K627</f>
        <v>16.920000000000002</v>
      </c>
      <c r="M627" s="233"/>
      <c r="N627" s="233"/>
      <c r="O627" s="233"/>
      <c r="P627" s="260">
        <f t="shared" si="299"/>
        <v>0</v>
      </c>
      <c r="Q627" s="233"/>
      <c r="R627" s="233">
        <v>12.845000000000001</v>
      </c>
      <c r="S627" s="233"/>
      <c r="T627" s="260">
        <f t="shared" si="300"/>
        <v>12.845000000000001</v>
      </c>
      <c r="U627" s="233"/>
      <c r="V627" s="233"/>
      <c r="W627" s="233"/>
      <c r="X627" s="233">
        <f t="shared" si="303"/>
        <v>0</v>
      </c>
      <c r="Y627" s="233"/>
      <c r="Z627" s="233"/>
      <c r="AA627" s="233"/>
      <c r="AB627" s="233">
        <f t="shared" si="304"/>
        <v>0</v>
      </c>
      <c r="AC627" s="233">
        <f t="shared" si="311"/>
        <v>12.845000000000001</v>
      </c>
      <c r="AD627" s="233"/>
      <c r="AE627" s="233"/>
      <c r="AF627" s="233"/>
      <c r="AG627" s="233">
        <f t="shared" si="326"/>
        <v>0</v>
      </c>
      <c r="AH627" s="233"/>
      <c r="AI627" s="233"/>
      <c r="AJ627" s="233"/>
      <c r="AK627" s="233">
        <f t="shared" si="327"/>
        <v>0</v>
      </c>
      <c r="AL627" s="233"/>
      <c r="AM627" s="233"/>
      <c r="AN627" s="233"/>
      <c r="AO627" s="233">
        <f t="shared" si="301"/>
        <v>0</v>
      </c>
      <c r="AP627" s="233"/>
      <c r="AQ627" s="233"/>
      <c r="AR627" s="233"/>
      <c r="AS627" s="339">
        <f t="shared" si="302"/>
        <v>0</v>
      </c>
      <c r="AT627" s="233"/>
      <c r="AU627" s="233"/>
      <c r="AV627" s="233"/>
      <c r="AW627" s="260">
        <f t="shared" si="312"/>
        <v>0</v>
      </c>
      <c r="AX627" s="235" t="s">
        <v>1874</v>
      </c>
      <c r="AY627" s="236" t="s">
        <v>189</v>
      </c>
      <c r="AZ627" s="236"/>
      <c r="BA627" s="229" t="s">
        <v>1875</v>
      </c>
      <c r="BB627" s="231">
        <v>0</v>
      </c>
      <c r="BC627" s="231">
        <v>3</v>
      </c>
      <c r="BD627" s="237" t="str">
        <f t="shared" si="313"/>
        <v>Muy Ondulado (Pendientes naturales del terreno entre 15 y 25%)</v>
      </c>
      <c r="BE627" s="231">
        <v>1</v>
      </c>
      <c r="BF627" s="237" t="str">
        <f>VLOOKUP(BE627,'Códigos 2'!$A$1:$B$12,2,FALSE)</f>
        <v xml:space="preserve"> Carpeta Asfáltica (CA)</v>
      </c>
      <c r="BG627" s="238">
        <v>2</v>
      </c>
      <c r="BH627" s="239">
        <v>6.2</v>
      </c>
      <c r="BI627" s="231">
        <v>0</v>
      </c>
      <c r="BJ627" s="231" t="str">
        <f t="shared" si="314"/>
        <v>No existe</v>
      </c>
      <c r="BK627" s="240">
        <v>0</v>
      </c>
      <c r="BL627" s="231">
        <v>45</v>
      </c>
      <c r="BM627" s="231"/>
      <c r="BN627" s="231">
        <v>3</v>
      </c>
      <c r="BO627" s="237" t="str">
        <f t="shared" si="315"/>
        <v>Alineamiento algo sinuoso, pero con curvas cerradas que son aparentes y consistentes con las gradientes y las demás características del camino y del terreno que se atraviesa.</v>
      </c>
      <c r="BP627" s="231">
        <v>1</v>
      </c>
      <c r="BQ627" s="237" t="str">
        <f t="shared" si="316"/>
        <v xml:space="preserve">Pendientes sostenidas en exceso del 7% en casi todo el tramo. </v>
      </c>
      <c r="BR627" s="231">
        <v>1</v>
      </c>
      <c r="BS627" s="231">
        <v>0</v>
      </c>
      <c r="BT627" s="237" t="b">
        <f t="shared" si="317"/>
        <v>0</v>
      </c>
      <c r="BU627" s="231">
        <v>3</v>
      </c>
      <c r="BV627" s="237" t="str">
        <f t="shared" si="318"/>
        <v>El señalamiento es regular en cuanto a cantidad y ubicación, siendo notable la falta de algunas señales de precaución y de guía.</v>
      </c>
      <c r="BW627" s="231">
        <v>4</v>
      </c>
      <c r="BX627" s="237" t="str">
        <f t="shared" si="319"/>
        <v>La mayoría de las alcantarillas y cunetas aparentemente funcionan bien, pero existen indicaciones en algunos sitios de que el agua se estanca.</v>
      </c>
      <c r="BY627" s="231">
        <v>3</v>
      </c>
      <c r="BZ627" s="237" t="str">
        <f t="shared" si="320"/>
        <v>Superficie con frecuentes baches o irregularidades .</v>
      </c>
      <c r="CA627" s="231">
        <v>4</v>
      </c>
      <c r="CB627" s="237" t="str">
        <f t="shared" si="321"/>
        <v>Existen huellas o corrugaciones que se derivan por debajo de la superficie de ruedo, pero que son aisladas y de poca extensión.</v>
      </c>
      <c r="CC627" s="231">
        <f t="shared" si="322"/>
        <v>0</v>
      </c>
      <c r="CD627" s="229" t="s">
        <v>1876</v>
      </c>
      <c r="CE627" s="229" t="s">
        <v>555</v>
      </c>
      <c r="CF627" s="270" t="s">
        <v>1877</v>
      </c>
    </row>
    <row r="628" spans="1:84" ht="69.95" customHeight="1" thickBot="1" x14ac:dyDescent="0.2">
      <c r="A628" s="217"/>
      <c r="B628" s="269">
        <v>30260</v>
      </c>
      <c r="C628" s="231">
        <v>2</v>
      </c>
      <c r="D628" s="231">
        <v>3</v>
      </c>
      <c r="E628" s="232">
        <v>1</v>
      </c>
      <c r="F628" s="231">
        <v>1</v>
      </c>
      <c r="G628" s="231">
        <v>233</v>
      </c>
      <c r="H628" s="230" t="str">
        <f t="shared" si="325"/>
        <v>Secundaria</v>
      </c>
      <c r="I628" s="230">
        <v>3</v>
      </c>
      <c r="J628" s="229" t="str">
        <f t="shared" si="297"/>
        <v>Conectores de Integración Territorial</v>
      </c>
      <c r="K628" s="260">
        <f t="shared" si="298"/>
        <v>0.79499999999999993</v>
      </c>
      <c r="L628" s="234">
        <f>K628</f>
        <v>0.79499999999999993</v>
      </c>
      <c r="M628" s="233"/>
      <c r="N628" s="233"/>
      <c r="O628" s="233"/>
      <c r="P628" s="260">
        <f t="shared" si="299"/>
        <v>0</v>
      </c>
      <c r="Q628" s="233">
        <v>0.20499999999999999</v>
      </c>
      <c r="R628" s="233">
        <v>0.3</v>
      </c>
      <c r="S628" s="233">
        <v>0.28999999999999998</v>
      </c>
      <c r="T628" s="260">
        <f t="shared" si="300"/>
        <v>0.79499999999999993</v>
      </c>
      <c r="U628" s="233"/>
      <c r="V628" s="233"/>
      <c r="W628" s="233"/>
      <c r="X628" s="233">
        <f t="shared" si="303"/>
        <v>0</v>
      </c>
      <c r="Y628" s="233"/>
      <c r="Z628" s="233"/>
      <c r="AA628" s="233"/>
      <c r="AB628" s="233">
        <f t="shared" si="304"/>
        <v>0</v>
      </c>
      <c r="AC628" s="233">
        <f t="shared" si="311"/>
        <v>0.79499999999999993</v>
      </c>
      <c r="AD628" s="233"/>
      <c r="AE628" s="233"/>
      <c r="AF628" s="233"/>
      <c r="AG628" s="233">
        <f t="shared" si="326"/>
        <v>0</v>
      </c>
      <c r="AH628" s="233"/>
      <c r="AI628" s="233"/>
      <c r="AJ628" s="233"/>
      <c r="AK628" s="233">
        <f t="shared" si="327"/>
        <v>0</v>
      </c>
      <c r="AL628" s="233"/>
      <c r="AM628" s="233"/>
      <c r="AN628" s="233"/>
      <c r="AO628" s="233">
        <f t="shared" si="301"/>
        <v>0</v>
      </c>
      <c r="AP628" s="233"/>
      <c r="AQ628" s="233"/>
      <c r="AR628" s="233"/>
      <c r="AS628" s="339">
        <f t="shared" si="302"/>
        <v>0</v>
      </c>
      <c r="AT628" s="233"/>
      <c r="AU628" s="233"/>
      <c r="AV628" s="233"/>
      <c r="AW628" s="260">
        <f t="shared" si="312"/>
        <v>0</v>
      </c>
      <c r="AX628" s="235" t="s">
        <v>2052</v>
      </c>
      <c r="AY628" s="236" t="s">
        <v>2053</v>
      </c>
      <c r="AZ628" s="236" t="s">
        <v>586</v>
      </c>
      <c r="BA628" s="229" t="s">
        <v>1281</v>
      </c>
      <c r="BB628" s="231">
        <v>0</v>
      </c>
      <c r="BC628" s="231">
        <v>1</v>
      </c>
      <c r="BD628" s="237" t="str">
        <f t="shared" si="313"/>
        <v>Llano (Pendientes naturales del terreno entre 0 y 5%)</v>
      </c>
      <c r="BE628" s="231">
        <v>1</v>
      </c>
      <c r="BF628" s="237" t="str">
        <f>VLOOKUP(BE628,'Códigos 2'!$A$1:$B$12,2,FALSE)</f>
        <v xml:space="preserve"> Carpeta Asfáltica (CA)</v>
      </c>
      <c r="BG628" s="238">
        <v>2</v>
      </c>
      <c r="BH628" s="239">
        <v>7.2</v>
      </c>
      <c r="BI628" s="231">
        <v>0</v>
      </c>
      <c r="BJ628" s="231" t="str">
        <f t="shared" si="314"/>
        <v>No existe</v>
      </c>
      <c r="BK628" s="240">
        <v>0</v>
      </c>
      <c r="BL628" s="231">
        <v>40</v>
      </c>
      <c r="BM628" s="231"/>
      <c r="BN628" s="231">
        <v>3</v>
      </c>
      <c r="BO628" s="237" t="str">
        <f t="shared" si="315"/>
        <v>Alineamiento algo sinuoso, pero con curvas cerradas que son aparentes y consistentes con las gradientes y las demás características del camino y del terreno que se atraviesa.</v>
      </c>
      <c r="BP628" s="231">
        <v>5</v>
      </c>
      <c r="BQ628" s="237" t="str">
        <f t="shared" si="316"/>
        <v>Pendientes menores del 3% en todo el tramo.</v>
      </c>
      <c r="BR628" s="231">
        <v>1</v>
      </c>
      <c r="BS628" s="231">
        <v>0</v>
      </c>
      <c r="BT628" s="237" t="b">
        <f t="shared" si="317"/>
        <v>0</v>
      </c>
      <c r="BU628" s="231">
        <v>3</v>
      </c>
      <c r="BV628" s="237" t="str">
        <f t="shared" si="318"/>
        <v>El señalamiento es regular en cuanto a cantidad y ubicación, siendo notable la falta de algunas señales de precaución y de guía.</v>
      </c>
      <c r="BW628" s="231">
        <v>4</v>
      </c>
      <c r="BX628" s="237" t="str">
        <f t="shared" si="319"/>
        <v>La mayoría de las alcantarillas y cunetas aparentemente funcionan bien, pero existen indicaciones en algunos sitios de que el agua se estanca.</v>
      </c>
      <c r="BY628" s="231">
        <v>3</v>
      </c>
      <c r="BZ628" s="237" t="str">
        <f t="shared" si="320"/>
        <v>Superficie con frecuentes baches o irregularidades .</v>
      </c>
      <c r="CA628" s="231">
        <v>4</v>
      </c>
      <c r="CB628" s="237" t="str">
        <f t="shared" si="321"/>
        <v>Existen huellas o corrugaciones que se derivan por debajo de la superficie de ruedo, pero que son aisladas y de poca extensión.</v>
      </c>
      <c r="CC628" s="231">
        <f t="shared" si="322"/>
        <v>0</v>
      </c>
      <c r="CD628" s="229" t="s">
        <v>2054</v>
      </c>
      <c r="CE628" s="229" t="s">
        <v>126</v>
      </c>
      <c r="CF628" s="270" t="s">
        <v>2055</v>
      </c>
    </row>
    <row r="629" spans="1:84" ht="69.95" customHeight="1" thickBot="1" x14ac:dyDescent="0.2">
      <c r="A629" s="217"/>
      <c r="B629" s="269">
        <v>30270</v>
      </c>
      <c r="C629" s="231">
        <v>2</v>
      </c>
      <c r="D629" s="231">
        <v>3</v>
      </c>
      <c r="E629" s="232">
        <v>1</v>
      </c>
      <c r="F629" s="231">
        <v>10</v>
      </c>
      <c r="G629" s="231">
        <v>218</v>
      </c>
      <c r="H629" s="230" t="str">
        <f t="shared" si="325"/>
        <v>Secundaria</v>
      </c>
      <c r="I629" s="230">
        <v>2</v>
      </c>
      <c r="J629" s="229" t="str">
        <f t="shared" si="297"/>
        <v>Distribuidores Regionales</v>
      </c>
      <c r="K629" s="260">
        <f t="shared" si="298"/>
        <v>3.8149999999999999</v>
      </c>
      <c r="L629" s="234">
        <f>L628+K629</f>
        <v>4.6099999999999994</v>
      </c>
      <c r="M629" s="233"/>
      <c r="N629" s="233"/>
      <c r="O629" s="233"/>
      <c r="P629" s="260">
        <f t="shared" si="299"/>
        <v>0</v>
      </c>
      <c r="Q629" s="233">
        <v>0.6</v>
      </c>
      <c r="R629" s="233"/>
      <c r="S629" s="233"/>
      <c r="T629" s="260">
        <f t="shared" si="300"/>
        <v>0.6</v>
      </c>
      <c r="U629" s="233"/>
      <c r="V629" s="233"/>
      <c r="W629" s="233">
        <v>3.2149999999999999</v>
      </c>
      <c r="X629" s="233">
        <f t="shared" si="303"/>
        <v>3.2149999999999999</v>
      </c>
      <c r="Y629" s="233"/>
      <c r="Z629" s="233"/>
      <c r="AA629" s="233"/>
      <c r="AB629" s="233">
        <f t="shared" si="304"/>
        <v>0</v>
      </c>
      <c r="AC629" s="233">
        <f t="shared" si="311"/>
        <v>3.8149999999999999</v>
      </c>
      <c r="AD629" s="233"/>
      <c r="AE629" s="233"/>
      <c r="AF629" s="233"/>
      <c r="AG629" s="233">
        <f t="shared" si="326"/>
        <v>0</v>
      </c>
      <c r="AH629" s="233"/>
      <c r="AI629" s="233"/>
      <c r="AJ629" s="233"/>
      <c r="AK629" s="233">
        <f t="shared" si="327"/>
        <v>0</v>
      </c>
      <c r="AL629" s="233"/>
      <c r="AM629" s="233"/>
      <c r="AN629" s="233"/>
      <c r="AO629" s="233">
        <f t="shared" si="301"/>
        <v>0</v>
      </c>
      <c r="AP629" s="233"/>
      <c r="AQ629" s="233"/>
      <c r="AR629" s="233"/>
      <c r="AS629" s="339">
        <f t="shared" si="302"/>
        <v>0</v>
      </c>
      <c r="AT629" s="233"/>
      <c r="AU629" s="233"/>
      <c r="AV629" s="233"/>
      <c r="AW629" s="260">
        <f t="shared" si="312"/>
        <v>0</v>
      </c>
      <c r="AX629" s="235" t="s">
        <v>1857</v>
      </c>
      <c r="AY629" s="236" t="s">
        <v>777</v>
      </c>
      <c r="AZ629" s="236" t="s">
        <v>1080</v>
      </c>
      <c r="BA629" s="236" t="s">
        <v>1858</v>
      </c>
      <c r="BB629" s="231">
        <v>0</v>
      </c>
      <c r="BC629" s="231">
        <v>2</v>
      </c>
      <c r="BD629" s="237" t="str">
        <f t="shared" si="313"/>
        <v>Algo Ondulado (Pendientes naturales del terreno entre 6 y 14%)</v>
      </c>
      <c r="BE629" s="231">
        <v>2</v>
      </c>
      <c r="BF629" s="237" t="str">
        <f>VLOOKUP(BE629,'Códigos 2'!$A$1:$B$12,2,FALSE)</f>
        <v xml:space="preserve">Tratamiento superficial múltiple (TSM) </v>
      </c>
      <c r="BG629" s="238">
        <v>2</v>
      </c>
      <c r="BH629" s="239">
        <v>5.3</v>
      </c>
      <c r="BI629" s="231">
        <v>0</v>
      </c>
      <c r="BJ629" s="231" t="str">
        <f t="shared" si="314"/>
        <v>No existe</v>
      </c>
      <c r="BK629" s="240">
        <v>0</v>
      </c>
      <c r="BL629" s="231">
        <v>40</v>
      </c>
      <c r="BM629" s="231">
        <v>1257</v>
      </c>
      <c r="BN629" s="231">
        <v>4</v>
      </c>
      <c r="BO629" s="237" t="str">
        <f t="shared" si="315"/>
        <v>Alineamiento con algunas curvas que exigen una reducción significativa en la velocidad promedio de circulación.</v>
      </c>
      <c r="BP629" s="231">
        <v>2</v>
      </c>
      <c r="BQ629" s="237" t="str">
        <f t="shared" si="316"/>
        <v>Pendientes sostenidas entre 5 y 8% sobre una buena parte del tramo, condición que afecta en forma marcada la velocidad de recorrido y, cuando hay bastante tránsito, provoca frecuentes colas de vehículos detrás de los vehículos pesados.</v>
      </c>
      <c r="BR629" s="231">
        <v>1</v>
      </c>
      <c r="BS629" s="231">
        <v>0</v>
      </c>
      <c r="BT629" s="237" t="b">
        <f t="shared" si="317"/>
        <v>0</v>
      </c>
      <c r="BU629" s="231">
        <v>3</v>
      </c>
      <c r="BV629" s="237" t="str">
        <f t="shared" si="318"/>
        <v>El señalamiento es regular en cuanto a cantidad y ubicación, siendo notable la falta de algunas señales de precaución y de guía.</v>
      </c>
      <c r="BW629" s="231">
        <v>3</v>
      </c>
      <c r="BX629" s="237" t="str">
        <f t="shared" si="319"/>
        <v>Parece que algunas alcantarillas o cunetas no tienen capacidad hidráulica suficiente, por la erosión o socavación aparente.</v>
      </c>
      <c r="BY629" s="231">
        <v>2</v>
      </c>
      <c r="BZ629" s="237" t="str">
        <f t="shared" si="320"/>
        <v>Superficie muy irregular o con baches extensos y frecuentes (o material suelto, en caso de superficies no pavimentadas).</v>
      </c>
      <c r="CA629" s="231">
        <v>4</v>
      </c>
      <c r="CB629" s="237" t="str">
        <f t="shared" si="321"/>
        <v>Existen huellas o corrugaciones que se derivan por debajo de la superficie de ruedo, pero que son aisladas y de poca extensión.</v>
      </c>
      <c r="CC629" s="231">
        <f t="shared" si="322"/>
        <v>1.7503410749999999</v>
      </c>
      <c r="CD629" s="229"/>
      <c r="CE629" s="229"/>
      <c r="CF629" s="270"/>
    </row>
    <row r="630" spans="1:84" ht="69.95" customHeight="1" thickBot="1" x14ac:dyDescent="0.2">
      <c r="A630" s="217"/>
      <c r="B630" s="269">
        <v>30280</v>
      </c>
      <c r="C630" s="231">
        <v>2</v>
      </c>
      <c r="D630" s="231">
        <v>3</v>
      </c>
      <c r="E630" s="232">
        <v>1</v>
      </c>
      <c r="F630" s="231">
        <v>10</v>
      </c>
      <c r="G630" s="231">
        <v>218</v>
      </c>
      <c r="H630" s="230" t="str">
        <f t="shared" si="325"/>
        <v>Secundaria</v>
      </c>
      <c r="I630" s="230">
        <v>2</v>
      </c>
      <c r="J630" s="229" t="str">
        <f t="shared" si="297"/>
        <v>Distribuidores Regionales</v>
      </c>
      <c r="K630" s="260">
        <f t="shared" si="298"/>
        <v>7.55</v>
      </c>
      <c r="L630" s="234">
        <f>L629+K630</f>
        <v>12.16</v>
      </c>
      <c r="M630" s="233"/>
      <c r="N630" s="233"/>
      <c r="O630" s="233"/>
      <c r="P630" s="260">
        <f t="shared" si="299"/>
        <v>0</v>
      </c>
      <c r="Q630" s="233">
        <v>0.755</v>
      </c>
      <c r="R630" s="233">
        <v>0.57999999999999996</v>
      </c>
      <c r="S630" s="233">
        <v>6.2149999999999999</v>
      </c>
      <c r="T630" s="260">
        <f t="shared" si="300"/>
        <v>7.55</v>
      </c>
      <c r="U630" s="233"/>
      <c r="V630" s="233"/>
      <c r="W630" s="233"/>
      <c r="X630" s="233">
        <f t="shared" si="303"/>
        <v>0</v>
      </c>
      <c r="Y630" s="233"/>
      <c r="Z630" s="233"/>
      <c r="AA630" s="233"/>
      <c r="AB630" s="233">
        <f t="shared" si="304"/>
        <v>0</v>
      </c>
      <c r="AC630" s="233">
        <f t="shared" si="311"/>
        <v>7.55</v>
      </c>
      <c r="AD630" s="233"/>
      <c r="AE630" s="233"/>
      <c r="AF630" s="233"/>
      <c r="AG630" s="233">
        <f t="shared" si="326"/>
        <v>0</v>
      </c>
      <c r="AH630" s="233"/>
      <c r="AI630" s="233"/>
      <c r="AJ630" s="233"/>
      <c r="AK630" s="233">
        <f t="shared" si="327"/>
        <v>0</v>
      </c>
      <c r="AL630" s="233"/>
      <c r="AM630" s="233"/>
      <c r="AN630" s="233"/>
      <c r="AO630" s="233">
        <f t="shared" si="301"/>
        <v>0</v>
      </c>
      <c r="AP630" s="233"/>
      <c r="AQ630" s="233"/>
      <c r="AR630" s="233"/>
      <c r="AS630" s="339">
        <f t="shared" si="302"/>
        <v>0</v>
      </c>
      <c r="AT630" s="233"/>
      <c r="AU630" s="233"/>
      <c r="AV630" s="233"/>
      <c r="AW630" s="260">
        <f t="shared" si="312"/>
        <v>0</v>
      </c>
      <c r="AX630" s="235" t="s">
        <v>1859</v>
      </c>
      <c r="AY630" s="236" t="s">
        <v>777</v>
      </c>
      <c r="AZ630" s="236" t="s">
        <v>1080</v>
      </c>
      <c r="BA630" s="236" t="s">
        <v>1685</v>
      </c>
      <c r="BB630" s="231">
        <v>0</v>
      </c>
      <c r="BC630" s="231">
        <v>3</v>
      </c>
      <c r="BD630" s="237" t="str">
        <f t="shared" si="313"/>
        <v>Muy Ondulado (Pendientes naturales del terreno entre 15 y 25%)</v>
      </c>
      <c r="BE630" s="231">
        <v>1</v>
      </c>
      <c r="BF630" s="237" t="str">
        <f>VLOOKUP(BE630,'Códigos 2'!$A$1:$B$12,2,FALSE)</f>
        <v xml:space="preserve"> Carpeta Asfáltica (CA)</v>
      </c>
      <c r="BG630" s="238">
        <v>2</v>
      </c>
      <c r="BH630" s="239">
        <v>6.7</v>
      </c>
      <c r="BI630" s="231">
        <v>0</v>
      </c>
      <c r="BJ630" s="231" t="str">
        <f t="shared" si="314"/>
        <v>No existe</v>
      </c>
      <c r="BK630" s="240">
        <v>0</v>
      </c>
      <c r="BL630" s="231">
        <v>40</v>
      </c>
      <c r="BM630" s="231"/>
      <c r="BN630" s="231">
        <v>3</v>
      </c>
      <c r="BO630" s="237" t="str">
        <f t="shared" si="315"/>
        <v>Alineamiento algo sinuoso, pero con curvas cerradas que son aparentes y consistentes con las gradientes y las demás características del camino y del terreno que se atraviesa.</v>
      </c>
      <c r="BP630" s="231">
        <v>1</v>
      </c>
      <c r="BQ630" s="237" t="str">
        <f t="shared" si="316"/>
        <v xml:space="preserve">Pendientes sostenidas en exceso del 7% en casi todo el tramo. </v>
      </c>
      <c r="BR630" s="231">
        <v>1</v>
      </c>
      <c r="BS630" s="231">
        <v>0</v>
      </c>
      <c r="BT630" s="237" t="b">
        <f t="shared" si="317"/>
        <v>0</v>
      </c>
      <c r="BU630" s="231">
        <v>3</v>
      </c>
      <c r="BV630" s="237" t="str">
        <f t="shared" si="318"/>
        <v>El señalamiento es regular en cuanto a cantidad y ubicación, siendo notable la falta de algunas señales de precaución y de guía.</v>
      </c>
      <c r="BW630" s="231">
        <v>4</v>
      </c>
      <c r="BX630" s="237" t="str">
        <f t="shared" si="319"/>
        <v>La mayoría de las alcantarillas y cunetas aparentemente funcionan bien, pero existen indicaciones en algunos sitios de que el agua se estanca.</v>
      </c>
      <c r="BY630" s="231">
        <v>2</v>
      </c>
      <c r="BZ630" s="237" t="str">
        <f t="shared" si="320"/>
        <v>Superficie muy irregular o con baches extensos y frecuentes (o material suelto, en caso de superficies no pavimentadas).</v>
      </c>
      <c r="CA630" s="231">
        <v>4</v>
      </c>
      <c r="CB630" s="237" t="str">
        <f t="shared" si="321"/>
        <v>Existen huellas o corrugaciones que se derivan por debajo de la superficie de ruedo, pero que son aisladas y de poca extensión.</v>
      </c>
      <c r="CC630" s="231">
        <f t="shared" si="322"/>
        <v>0</v>
      </c>
      <c r="CD630" s="229" t="s">
        <v>1860</v>
      </c>
      <c r="CE630" s="229" t="s">
        <v>1546</v>
      </c>
      <c r="CF630" s="270" t="s">
        <v>1861</v>
      </c>
    </row>
    <row r="631" spans="1:84" ht="69.95" customHeight="1" thickBot="1" x14ac:dyDescent="0.2">
      <c r="A631" s="217"/>
      <c r="B631" s="269">
        <v>30290</v>
      </c>
      <c r="C631" s="231">
        <v>2</v>
      </c>
      <c r="D631" s="231">
        <v>3</v>
      </c>
      <c r="E631" s="232">
        <v>1</v>
      </c>
      <c r="F631" s="231">
        <v>1</v>
      </c>
      <c r="G631" s="231">
        <v>231</v>
      </c>
      <c r="H631" s="230" t="str">
        <f t="shared" si="325"/>
        <v>Secundaria</v>
      </c>
      <c r="I631" s="230">
        <v>4</v>
      </c>
      <c r="J631" s="229" t="str">
        <f t="shared" si="297"/>
        <v>Red Básica de Accesso</v>
      </c>
      <c r="K631" s="260">
        <f t="shared" si="298"/>
        <v>4.75</v>
      </c>
      <c r="L631" s="234">
        <f>K631</f>
        <v>4.75</v>
      </c>
      <c r="M631" s="233"/>
      <c r="N631" s="233">
        <v>1.6850000000000001</v>
      </c>
      <c r="O631" s="233"/>
      <c r="P631" s="260">
        <f t="shared" si="299"/>
        <v>1.6850000000000001</v>
      </c>
      <c r="Q631" s="233">
        <v>0.34499999999999997</v>
      </c>
      <c r="R631" s="233">
        <v>2.2400000000000002</v>
      </c>
      <c r="S631" s="233">
        <v>0.48</v>
      </c>
      <c r="T631" s="260">
        <f t="shared" si="300"/>
        <v>3.0649999999999999</v>
      </c>
      <c r="U631" s="233"/>
      <c r="V631" s="233"/>
      <c r="W631" s="233"/>
      <c r="X631" s="233">
        <f t="shared" si="303"/>
        <v>0</v>
      </c>
      <c r="Y631" s="233"/>
      <c r="Z631" s="233"/>
      <c r="AA631" s="233"/>
      <c r="AB631" s="233">
        <f t="shared" si="304"/>
        <v>0</v>
      </c>
      <c r="AC631" s="233">
        <f t="shared" si="311"/>
        <v>3.0649999999999999</v>
      </c>
      <c r="AD631" s="233"/>
      <c r="AE631" s="233"/>
      <c r="AF631" s="233"/>
      <c r="AG631" s="233">
        <f t="shared" si="326"/>
        <v>0</v>
      </c>
      <c r="AH631" s="233"/>
      <c r="AI631" s="233"/>
      <c r="AJ631" s="233"/>
      <c r="AK631" s="233">
        <f t="shared" si="327"/>
        <v>0</v>
      </c>
      <c r="AL631" s="233"/>
      <c r="AM631" s="233"/>
      <c r="AN631" s="233"/>
      <c r="AO631" s="233">
        <f t="shared" si="301"/>
        <v>0</v>
      </c>
      <c r="AP631" s="233"/>
      <c r="AQ631" s="233"/>
      <c r="AR631" s="233"/>
      <c r="AS631" s="339">
        <f t="shared" si="302"/>
        <v>0</v>
      </c>
      <c r="AT631" s="233"/>
      <c r="AU631" s="233"/>
      <c r="AV631" s="233"/>
      <c r="AW631" s="260">
        <f t="shared" si="312"/>
        <v>0</v>
      </c>
      <c r="AX631" s="235" t="s">
        <v>2043</v>
      </c>
      <c r="AY631" s="236" t="s">
        <v>189</v>
      </c>
      <c r="AZ631" s="236"/>
      <c r="BA631" s="229" t="s">
        <v>2044</v>
      </c>
      <c r="BB631" s="231">
        <v>0</v>
      </c>
      <c r="BC631" s="231">
        <v>2</v>
      </c>
      <c r="BD631" s="237" t="str">
        <f t="shared" si="313"/>
        <v>Algo Ondulado (Pendientes naturales del terreno entre 6 y 14%)</v>
      </c>
      <c r="BE631" s="231">
        <v>1</v>
      </c>
      <c r="BF631" s="237" t="str">
        <f>VLOOKUP(BE631,'Códigos 2'!$A$1:$B$12,2,FALSE)</f>
        <v xml:space="preserve"> Carpeta Asfáltica (CA)</v>
      </c>
      <c r="BG631" s="238">
        <v>2</v>
      </c>
      <c r="BH631" s="239">
        <v>6.4</v>
      </c>
      <c r="BI631" s="231">
        <v>0</v>
      </c>
      <c r="BJ631" s="231" t="str">
        <f t="shared" si="314"/>
        <v>No existe</v>
      </c>
      <c r="BK631" s="240">
        <v>0</v>
      </c>
      <c r="BL631" s="231">
        <v>40</v>
      </c>
      <c r="BM631" s="231">
        <v>7492</v>
      </c>
      <c r="BN631" s="231">
        <v>4</v>
      </c>
      <c r="BO631" s="237" t="str">
        <f t="shared" si="315"/>
        <v>Alineamiento con algunas curvas que exigen una reducción significativa en la velocidad promedio de circulación.</v>
      </c>
      <c r="BP631" s="231">
        <v>3</v>
      </c>
      <c r="BQ631" s="237" t="str">
        <f t="shared" si="316"/>
        <v>Pendientes generalmente entre 3 y 6%, pero con una rasante ondulada y, consecuentemente, con tramos cortos de subida fuerte.</v>
      </c>
      <c r="BR631" s="231">
        <v>1</v>
      </c>
      <c r="BS631" s="231">
        <v>0</v>
      </c>
      <c r="BT631" s="237" t="b">
        <f t="shared" si="317"/>
        <v>0</v>
      </c>
      <c r="BU631" s="231">
        <v>3</v>
      </c>
      <c r="BV631" s="237" t="str">
        <f t="shared" si="318"/>
        <v>El señalamiento es regular en cuanto a cantidad y ubicación, siendo notable la falta de algunas señales de precaución y de guía.</v>
      </c>
      <c r="BW631" s="231">
        <v>4</v>
      </c>
      <c r="BX631" s="237" t="str">
        <f t="shared" si="319"/>
        <v>La mayoría de las alcantarillas y cunetas aparentemente funcionan bien, pero existen indicaciones en algunos sitios de que el agua se estanca.</v>
      </c>
      <c r="BY631" s="231">
        <v>3</v>
      </c>
      <c r="BZ631" s="237" t="str">
        <f t="shared" si="320"/>
        <v>Superficie con frecuentes baches o irregularidades .</v>
      </c>
      <c r="CA631" s="231">
        <v>4</v>
      </c>
      <c r="CB631" s="237" t="str">
        <f t="shared" si="321"/>
        <v>Existen huellas o corrugaciones que se derivan por debajo de la superficie de ruedo, pero que son aisladas y de poca extensión.</v>
      </c>
      <c r="CC631" s="231">
        <f t="shared" si="322"/>
        <v>12.989255</v>
      </c>
      <c r="CD631" s="229" t="s">
        <v>2045</v>
      </c>
      <c r="CE631" s="229" t="s">
        <v>126</v>
      </c>
      <c r="CF631" s="270" t="s">
        <v>2046</v>
      </c>
    </row>
    <row r="632" spans="1:84" ht="69.95" customHeight="1" thickBot="1" x14ac:dyDescent="0.2">
      <c r="A632" s="217"/>
      <c r="B632" s="269">
        <v>30301</v>
      </c>
      <c r="C632" s="231">
        <v>2</v>
      </c>
      <c r="D632" s="231">
        <v>3</v>
      </c>
      <c r="E632" s="232">
        <v>1</v>
      </c>
      <c r="F632" s="231">
        <v>5</v>
      </c>
      <c r="G632" s="231">
        <v>405</v>
      </c>
      <c r="H632" s="230" t="str">
        <f t="shared" si="325"/>
        <v>Terciaria</v>
      </c>
      <c r="I632" s="230">
        <v>4</v>
      </c>
      <c r="J632" s="229" t="str">
        <f t="shared" si="297"/>
        <v>Red Básica de Accesso</v>
      </c>
      <c r="K632" s="260">
        <f t="shared" si="298"/>
        <v>4.74</v>
      </c>
      <c r="L632" s="234">
        <f>L631+K632</f>
        <v>9.49</v>
      </c>
      <c r="M632" s="233"/>
      <c r="N632" s="233"/>
      <c r="O632" s="233"/>
      <c r="P632" s="260">
        <f t="shared" si="299"/>
        <v>0</v>
      </c>
      <c r="Q632" s="233"/>
      <c r="R632" s="233"/>
      <c r="S632" s="233"/>
      <c r="T632" s="260">
        <f t="shared" si="300"/>
        <v>0</v>
      </c>
      <c r="U632" s="233">
        <v>0.88500000000000001</v>
      </c>
      <c r="V632" s="233">
        <v>0.95</v>
      </c>
      <c r="W632" s="233"/>
      <c r="X632" s="233">
        <f t="shared" si="303"/>
        <v>1.835</v>
      </c>
      <c r="Y632" s="233"/>
      <c r="Z632" s="233"/>
      <c r="AA632" s="233"/>
      <c r="AB632" s="233">
        <f t="shared" si="304"/>
        <v>0</v>
      </c>
      <c r="AC632" s="233">
        <f t="shared" si="311"/>
        <v>1.835</v>
      </c>
      <c r="AD632" s="233"/>
      <c r="AE632" s="233"/>
      <c r="AF632" s="233">
        <v>2.9049999999999998</v>
      </c>
      <c r="AG632" s="233">
        <f t="shared" si="326"/>
        <v>2.9049999999999998</v>
      </c>
      <c r="AH632" s="233"/>
      <c r="AI632" s="233"/>
      <c r="AJ632" s="233"/>
      <c r="AK632" s="233">
        <f t="shared" si="327"/>
        <v>0</v>
      </c>
      <c r="AL632" s="233"/>
      <c r="AM632" s="233"/>
      <c r="AN632" s="233"/>
      <c r="AO632" s="233">
        <f t="shared" si="301"/>
        <v>0</v>
      </c>
      <c r="AP632" s="233"/>
      <c r="AQ632" s="233"/>
      <c r="AR632" s="233"/>
      <c r="AS632" s="339">
        <f t="shared" si="302"/>
        <v>0</v>
      </c>
      <c r="AT632" s="233"/>
      <c r="AU632" s="233"/>
      <c r="AV632" s="233"/>
      <c r="AW632" s="260">
        <f t="shared" si="312"/>
        <v>0</v>
      </c>
      <c r="AX632" s="235" t="s">
        <v>2566</v>
      </c>
      <c r="AY632" s="236" t="s">
        <v>111</v>
      </c>
      <c r="AZ632" s="236" t="s">
        <v>1211</v>
      </c>
      <c r="BA632" s="229" t="s">
        <v>2567</v>
      </c>
      <c r="BB632" s="231">
        <v>1</v>
      </c>
      <c r="BC632" s="231">
        <v>4</v>
      </c>
      <c r="BD632" s="237" t="str">
        <f t="shared" si="313"/>
        <v>Montañoso (Pendientes naturales del terreno mayores a 25%)</v>
      </c>
      <c r="BE632" s="231">
        <v>4</v>
      </c>
      <c r="BF632" s="237" t="str">
        <f>VLOOKUP(BE632,'Códigos 2'!$A$1:$B$12,2,FALSE)</f>
        <v>Lastre o grava</v>
      </c>
      <c r="BG632" s="238">
        <v>1</v>
      </c>
      <c r="BH632" s="239">
        <v>4.2</v>
      </c>
      <c r="BI632" s="231">
        <v>0</v>
      </c>
      <c r="BJ632" s="231" t="str">
        <f t="shared" si="314"/>
        <v>No existe</v>
      </c>
      <c r="BK632" s="240">
        <v>0</v>
      </c>
      <c r="BL632" s="231">
        <v>30</v>
      </c>
      <c r="BM632" s="231">
        <v>25</v>
      </c>
      <c r="BN632" s="231">
        <v>3</v>
      </c>
      <c r="BO632" s="237" t="str">
        <f t="shared" si="315"/>
        <v>Alineamiento algo sinuoso, pero con curvas cerradas que son aparentes y consistentes con las gradientes y las demás características del camino y del terreno que se atraviesa.</v>
      </c>
      <c r="BP632" s="231">
        <v>2</v>
      </c>
      <c r="BQ632" s="237" t="str">
        <f t="shared" si="316"/>
        <v>Pendientes sostenidas entre 5 y 8% sobre una buena parte del tramo, condición que afecta en forma marcada la velocidad de recorrido y, cuando hay bastante tránsito, provoca frecuentes colas de vehículos detrás de los vehículos pesados.</v>
      </c>
      <c r="BR632" s="231">
        <v>1</v>
      </c>
      <c r="BS632" s="231">
        <v>0</v>
      </c>
      <c r="BT632" s="237" t="b">
        <f t="shared" si="317"/>
        <v>0</v>
      </c>
      <c r="BU632" s="231">
        <v>1</v>
      </c>
      <c r="BV632" s="237" t="str">
        <f t="shared" si="318"/>
        <v>No existen señales o son tan inadecuadas, que no proveen información útil al conductor.</v>
      </c>
      <c r="BW632" s="231">
        <v>3</v>
      </c>
      <c r="BX632" s="237" t="str">
        <f t="shared" si="319"/>
        <v>Parece que algunas alcantarillas o cunetas no tienen capacidad hidráulica suficiente, por la erosión o socavación aparente.</v>
      </c>
      <c r="BY632" s="231">
        <v>2</v>
      </c>
      <c r="BZ632" s="237" t="str">
        <f t="shared" si="320"/>
        <v>Superficie muy irregular o con baches extensos y frecuentes (o material suelto, en caso de superficies no pavimentadas).</v>
      </c>
      <c r="CA632" s="231">
        <v>3</v>
      </c>
      <c r="CB632" s="237" t="str">
        <f t="shared" si="321"/>
        <v>Existen deformaciones u otras fallas de consideración sobre una buena parte de la subsección y, aunque no son extensas todavía, parece que siguen extendiéndose.</v>
      </c>
      <c r="CC632" s="231">
        <f t="shared" si="322"/>
        <v>4.3252499999999999E-2</v>
      </c>
      <c r="CD632" s="229"/>
      <c r="CE632" s="229"/>
      <c r="CF632" s="270"/>
    </row>
    <row r="633" spans="1:84" ht="69.95" customHeight="1" thickBot="1" x14ac:dyDescent="0.2">
      <c r="A633" s="217"/>
      <c r="B633" s="269">
        <v>30302</v>
      </c>
      <c r="C633" s="231">
        <v>2</v>
      </c>
      <c r="D633" s="231">
        <v>3</v>
      </c>
      <c r="E633" s="232">
        <v>1</v>
      </c>
      <c r="F633" s="231">
        <v>5</v>
      </c>
      <c r="G633" s="231">
        <v>405</v>
      </c>
      <c r="H633" s="230" t="str">
        <f t="shared" si="325"/>
        <v>Terciaria</v>
      </c>
      <c r="I633" s="230">
        <v>4</v>
      </c>
      <c r="J633" s="229" t="str">
        <f t="shared" si="297"/>
        <v>Red Básica de Accesso</v>
      </c>
      <c r="K633" s="260">
        <f t="shared" si="298"/>
        <v>8.5749999999999993</v>
      </c>
      <c r="L633" s="234">
        <f>K633</f>
        <v>8.5749999999999993</v>
      </c>
      <c r="M633" s="233"/>
      <c r="N633" s="233"/>
      <c r="O633" s="233"/>
      <c r="P633" s="260">
        <f t="shared" si="299"/>
        <v>0</v>
      </c>
      <c r="Q633" s="233"/>
      <c r="R633" s="233">
        <v>1.41</v>
      </c>
      <c r="S633" s="233"/>
      <c r="T633" s="260">
        <f t="shared" si="300"/>
        <v>1.41</v>
      </c>
      <c r="U633" s="233"/>
      <c r="V633" s="233"/>
      <c r="W633" s="233"/>
      <c r="X633" s="233">
        <f t="shared" si="303"/>
        <v>0</v>
      </c>
      <c r="Y633" s="233"/>
      <c r="Z633" s="233"/>
      <c r="AA633" s="233"/>
      <c r="AB633" s="233">
        <f t="shared" si="304"/>
        <v>0</v>
      </c>
      <c r="AC633" s="233">
        <f t="shared" si="311"/>
        <v>1.41</v>
      </c>
      <c r="AD633" s="233"/>
      <c r="AE633" s="233">
        <v>7.165</v>
      </c>
      <c r="AF633" s="233"/>
      <c r="AG633" s="233">
        <f t="shared" si="326"/>
        <v>7.165</v>
      </c>
      <c r="AH633" s="233"/>
      <c r="AI633" s="233"/>
      <c r="AJ633" s="233"/>
      <c r="AK633" s="233">
        <f t="shared" si="327"/>
        <v>0</v>
      </c>
      <c r="AL633" s="233"/>
      <c r="AM633" s="233"/>
      <c r="AN633" s="233"/>
      <c r="AO633" s="233">
        <f t="shared" si="301"/>
        <v>0</v>
      </c>
      <c r="AP633" s="233"/>
      <c r="AQ633" s="233"/>
      <c r="AR633" s="233"/>
      <c r="AS633" s="339">
        <f t="shared" si="302"/>
        <v>0</v>
      </c>
      <c r="AT633" s="233"/>
      <c r="AU633" s="233"/>
      <c r="AV633" s="233"/>
      <c r="AW633" s="260">
        <f t="shared" si="312"/>
        <v>0</v>
      </c>
      <c r="AX633" s="235" t="s">
        <v>2563</v>
      </c>
      <c r="AY633" s="236" t="s">
        <v>111</v>
      </c>
      <c r="AZ633" s="236" t="s">
        <v>1211</v>
      </c>
      <c r="BA633" s="236" t="s">
        <v>2564</v>
      </c>
      <c r="BB633" s="231">
        <v>0</v>
      </c>
      <c r="BC633" s="231">
        <v>4</v>
      </c>
      <c r="BD633" s="237" t="str">
        <f t="shared" si="313"/>
        <v>Montañoso (Pendientes naturales del terreno mayores a 25%)</v>
      </c>
      <c r="BE633" s="231">
        <v>4</v>
      </c>
      <c r="BF633" s="237" t="str">
        <f>VLOOKUP(BE633,'Códigos 2'!$A$1:$B$12,2,FALSE)</f>
        <v>Lastre o grava</v>
      </c>
      <c r="BG633" s="238">
        <v>1</v>
      </c>
      <c r="BH633" s="239">
        <v>4.2</v>
      </c>
      <c r="BI633" s="231">
        <v>0</v>
      </c>
      <c r="BJ633" s="231" t="str">
        <f t="shared" si="314"/>
        <v>No existe</v>
      </c>
      <c r="BK633" s="240">
        <v>0</v>
      </c>
      <c r="BL633" s="231">
        <v>25</v>
      </c>
      <c r="BM633" s="231">
        <v>92</v>
      </c>
      <c r="BN633" s="231">
        <v>2</v>
      </c>
      <c r="BO633" s="237" t="str">
        <f t="shared" si="315"/>
        <v>Curvas cerradas frecuentes y, por lo general, inconsistentes con el terreno y la clase de carretera.</v>
      </c>
      <c r="BP633" s="231">
        <v>1</v>
      </c>
      <c r="BQ633" s="237" t="str">
        <f t="shared" si="316"/>
        <v xml:space="preserve">Pendientes sostenidas en exceso del 7% en casi todo el tramo. </v>
      </c>
      <c r="BR633" s="231">
        <v>1</v>
      </c>
      <c r="BS633" s="231">
        <v>0</v>
      </c>
      <c r="BT633" s="237" t="b">
        <f t="shared" si="317"/>
        <v>0</v>
      </c>
      <c r="BU633" s="231">
        <v>1</v>
      </c>
      <c r="BV633" s="237" t="str">
        <f t="shared" si="318"/>
        <v>No existen señales o son tan inadecuadas, que no proveen información útil al conductor.</v>
      </c>
      <c r="BW633" s="231">
        <v>3</v>
      </c>
      <c r="BX633" s="237" t="str">
        <f t="shared" si="319"/>
        <v>Parece que algunas alcantarillas o cunetas no tienen capacidad hidráulica suficiente, por la erosión o socavación aparente.</v>
      </c>
      <c r="BY633" s="231">
        <v>3</v>
      </c>
      <c r="BZ633" s="237" t="str">
        <f t="shared" si="320"/>
        <v>Superficie con frecuentes baches o irregularidades .</v>
      </c>
      <c r="CA633" s="231">
        <v>3</v>
      </c>
      <c r="CB633" s="237" t="str">
        <f t="shared" si="321"/>
        <v>Existen deformaciones u otras fallas de consideración sobre una buena parte de la subsección y, aunque no son extensas todavía, parece que siguen extendiéndose.</v>
      </c>
      <c r="CC633" s="231">
        <f t="shared" si="322"/>
        <v>0.2879485</v>
      </c>
      <c r="CD633" s="229"/>
      <c r="CE633" s="229"/>
      <c r="CF633" s="270" t="s">
        <v>2565</v>
      </c>
    </row>
    <row r="634" spans="1:84" ht="69.95" customHeight="1" thickBot="1" x14ac:dyDescent="0.2">
      <c r="A634" s="217"/>
      <c r="B634" s="269">
        <v>30310</v>
      </c>
      <c r="C634" s="231">
        <v>2</v>
      </c>
      <c r="D634" s="231">
        <v>3</v>
      </c>
      <c r="E634" s="232">
        <v>1</v>
      </c>
      <c r="F634" s="231">
        <v>2</v>
      </c>
      <c r="G634" s="231">
        <v>228</v>
      </c>
      <c r="H634" s="230" t="str">
        <f t="shared" si="325"/>
        <v>Secundaria</v>
      </c>
      <c r="I634" s="230">
        <v>3</v>
      </c>
      <c r="J634" s="229" t="str">
        <f t="shared" si="297"/>
        <v>Conectores de Integración Territorial</v>
      </c>
      <c r="K634" s="260">
        <f t="shared" si="298"/>
        <v>1.74</v>
      </c>
      <c r="L634" s="234">
        <f>K634</f>
        <v>1.74</v>
      </c>
      <c r="M634" s="233"/>
      <c r="N634" s="233"/>
      <c r="O634" s="233"/>
      <c r="P634" s="260">
        <f t="shared" si="299"/>
        <v>0</v>
      </c>
      <c r="Q634" s="233">
        <v>0.42499999999999999</v>
      </c>
      <c r="R634" s="233">
        <v>0.22</v>
      </c>
      <c r="S634" s="233">
        <v>1.095</v>
      </c>
      <c r="T634" s="260">
        <f t="shared" si="300"/>
        <v>1.74</v>
      </c>
      <c r="U634" s="233"/>
      <c r="V634" s="233"/>
      <c r="W634" s="233"/>
      <c r="X634" s="233">
        <f t="shared" si="303"/>
        <v>0</v>
      </c>
      <c r="Y634" s="233"/>
      <c r="Z634" s="233"/>
      <c r="AA634" s="233"/>
      <c r="AB634" s="233">
        <f t="shared" si="304"/>
        <v>0</v>
      </c>
      <c r="AC634" s="233">
        <f t="shared" si="311"/>
        <v>1.74</v>
      </c>
      <c r="AD634" s="233"/>
      <c r="AE634" s="233"/>
      <c r="AF634" s="233"/>
      <c r="AG634" s="233">
        <f t="shared" si="326"/>
        <v>0</v>
      </c>
      <c r="AH634" s="233"/>
      <c r="AI634" s="233"/>
      <c r="AJ634" s="233"/>
      <c r="AK634" s="233">
        <f t="shared" si="327"/>
        <v>0</v>
      </c>
      <c r="AL634" s="233"/>
      <c r="AM634" s="233"/>
      <c r="AN634" s="233"/>
      <c r="AO634" s="233">
        <f t="shared" si="301"/>
        <v>0</v>
      </c>
      <c r="AP634" s="233"/>
      <c r="AQ634" s="233"/>
      <c r="AR634" s="233"/>
      <c r="AS634" s="339">
        <f t="shared" si="302"/>
        <v>0</v>
      </c>
      <c r="AT634" s="233"/>
      <c r="AU634" s="233"/>
      <c r="AV634" s="233"/>
      <c r="AW634" s="260">
        <f t="shared" si="312"/>
        <v>0</v>
      </c>
      <c r="AX634" s="235" t="s">
        <v>1992</v>
      </c>
      <c r="AY634" s="236" t="s">
        <v>609</v>
      </c>
      <c r="AZ634" s="236" t="s">
        <v>148</v>
      </c>
      <c r="BA634" s="229" t="s">
        <v>1993</v>
      </c>
      <c r="BB634" s="231">
        <v>0</v>
      </c>
      <c r="BC634" s="231">
        <v>1</v>
      </c>
      <c r="BD634" s="237" t="str">
        <f t="shared" si="313"/>
        <v>Llano (Pendientes naturales del terreno entre 0 y 5%)</v>
      </c>
      <c r="BE634" s="231">
        <v>1</v>
      </c>
      <c r="BF634" s="237" t="str">
        <f>VLOOKUP(BE634,'Códigos 2'!$A$1:$B$12,2,FALSE)</f>
        <v xml:space="preserve"> Carpeta Asfáltica (CA)</v>
      </c>
      <c r="BG634" s="238">
        <v>2</v>
      </c>
      <c r="BH634" s="239">
        <v>6.7</v>
      </c>
      <c r="BI634" s="231">
        <v>0</v>
      </c>
      <c r="BJ634" s="231" t="str">
        <f t="shared" si="314"/>
        <v>No existe</v>
      </c>
      <c r="BK634" s="240">
        <v>0</v>
      </c>
      <c r="BL634" s="231">
        <v>40</v>
      </c>
      <c r="BM634" s="231"/>
      <c r="BN634" s="231">
        <v>3</v>
      </c>
      <c r="BO634" s="237" t="str">
        <f t="shared" si="315"/>
        <v>Alineamiento algo sinuoso, pero con curvas cerradas que son aparentes y consistentes con las gradientes y las demás características del camino y del terreno que se atraviesa.</v>
      </c>
      <c r="BP634" s="231">
        <v>4</v>
      </c>
      <c r="BQ634" s="237" t="str">
        <f t="shared" si="316"/>
        <v>Pendientes generalmente menores del 3% pero con algunas cuestas de corta longitud de hasta el 5%.</v>
      </c>
      <c r="BR634" s="231">
        <v>1</v>
      </c>
      <c r="BS634" s="231">
        <v>0</v>
      </c>
      <c r="BT634" s="237" t="b">
        <f t="shared" si="317"/>
        <v>0</v>
      </c>
      <c r="BU634" s="231">
        <v>3</v>
      </c>
      <c r="BV634" s="237" t="str">
        <f t="shared" si="318"/>
        <v>El señalamiento es regular en cuanto a cantidad y ubicación, siendo notable la falta de algunas señales de precaución y de guía.</v>
      </c>
      <c r="BW634" s="231">
        <v>4</v>
      </c>
      <c r="BX634" s="237" t="str">
        <f t="shared" si="319"/>
        <v>La mayoría de las alcantarillas y cunetas aparentemente funcionan bien, pero existen indicaciones en algunos sitios de que el agua se estanca.</v>
      </c>
      <c r="BY634" s="231">
        <v>2</v>
      </c>
      <c r="BZ634" s="237" t="str">
        <f t="shared" si="320"/>
        <v>Superficie muy irregular o con baches extensos y frecuentes (o material suelto, en caso de superficies no pavimentadas).</v>
      </c>
      <c r="CA634" s="231">
        <v>4</v>
      </c>
      <c r="CB634" s="237" t="str">
        <f t="shared" si="321"/>
        <v>Existen huellas o corrugaciones que se derivan por debajo de la superficie de ruedo, pero que son aisladas y de poca extensión.</v>
      </c>
      <c r="CC634" s="231">
        <f t="shared" si="322"/>
        <v>0</v>
      </c>
      <c r="CD634" s="229" t="s">
        <v>1994</v>
      </c>
      <c r="CE634" s="229" t="s">
        <v>126</v>
      </c>
      <c r="CF634" s="270" t="s">
        <v>1995</v>
      </c>
    </row>
    <row r="635" spans="1:84" ht="69.95" customHeight="1" thickBot="1" x14ac:dyDescent="0.2">
      <c r="A635" s="217"/>
      <c r="B635" s="269">
        <v>30320</v>
      </c>
      <c r="C635" s="231">
        <v>2</v>
      </c>
      <c r="D635" s="231">
        <v>3</v>
      </c>
      <c r="E635" s="232">
        <v>8</v>
      </c>
      <c r="F635" s="231">
        <v>1</v>
      </c>
      <c r="G635" s="231">
        <v>228</v>
      </c>
      <c r="H635" s="230" t="str">
        <f t="shared" si="325"/>
        <v>Secundaria</v>
      </c>
      <c r="I635" s="230">
        <v>2</v>
      </c>
      <c r="J635" s="229" t="str">
        <f t="shared" si="297"/>
        <v>Distribuidores Regionales</v>
      </c>
      <c r="K635" s="260">
        <f t="shared" si="298"/>
        <v>3.0100000000000002</v>
      </c>
      <c r="L635" s="234">
        <f>L634+K635</f>
        <v>4.75</v>
      </c>
      <c r="M635" s="233"/>
      <c r="N635" s="233"/>
      <c r="O635" s="233"/>
      <c r="P635" s="260">
        <f t="shared" si="299"/>
        <v>0</v>
      </c>
      <c r="Q635" s="233">
        <v>0.32500000000000001</v>
      </c>
      <c r="R635" s="233"/>
      <c r="S635" s="233">
        <v>2.6850000000000001</v>
      </c>
      <c r="T635" s="260">
        <f t="shared" si="300"/>
        <v>3.0100000000000002</v>
      </c>
      <c r="U635" s="233"/>
      <c r="V635" s="233"/>
      <c r="W635" s="233"/>
      <c r="X635" s="233">
        <f t="shared" si="303"/>
        <v>0</v>
      </c>
      <c r="Y635" s="233"/>
      <c r="Z635" s="233"/>
      <c r="AA635" s="233"/>
      <c r="AB635" s="233">
        <f t="shared" si="304"/>
        <v>0</v>
      </c>
      <c r="AC635" s="233">
        <f t="shared" si="311"/>
        <v>3.0100000000000002</v>
      </c>
      <c r="AD635" s="233"/>
      <c r="AE635" s="233"/>
      <c r="AF635" s="233"/>
      <c r="AG635" s="233">
        <f t="shared" si="326"/>
        <v>0</v>
      </c>
      <c r="AH635" s="233"/>
      <c r="AI635" s="233"/>
      <c r="AJ635" s="233"/>
      <c r="AK635" s="233">
        <f t="shared" si="327"/>
        <v>0</v>
      </c>
      <c r="AL635" s="233"/>
      <c r="AM635" s="233"/>
      <c r="AN635" s="233"/>
      <c r="AO635" s="233">
        <f t="shared" si="301"/>
        <v>0</v>
      </c>
      <c r="AP635" s="233"/>
      <c r="AQ635" s="233"/>
      <c r="AR635" s="233"/>
      <c r="AS635" s="339">
        <f t="shared" si="302"/>
        <v>0</v>
      </c>
      <c r="AT635" s="233"/>
      <c r="AU635" s="233"/>
      <c r="AV635" s="233"/>
      <c r="AW635" s="260">
        <f t="shared" si="312"/>
        <v>0</v>
      </c>
      <c r="AX635" s="235" t="s">
        <v>1996</v>
      </c>
      <c r="AY635" s="236" t="s">
        <v>609</v>
      </c>
      <c r="AZ635" s="236" t="s">
        <v>148</v>
      </c>
      <c r="BA635" s="229" t="s">
        <v>1997</v>
      </c>
      <c r="BB635" s="231">
        <v>0</v>
      </c>
      <c r="BC635" s="231">
        <v>1</v>
      </c>
      <c r="BD635" s="237" t="str">
        <f t="shared" si="313"/>
        <v>Llano (Pendientes naturales del terreno entre 0 y 5%)</v>
      </c>
      <c r="BE635" s="231">
        <v>1</v>
      </c>
      <c r="BF635" s="237" t="str">
        <f>VLOOKUP(BE635,'Códigos 2'!$A$1:$B$12,2,FALSE)</f>
        <v xml:space="preserve"> Carpeta Asfáltica (CA)</v>
      </c>
      <c r="BG635" s="238">
        <v>2</v>
      </c>
      <c r="BH635" s="239">
        <v>6.6</v>
      </c>
      <c r="BI635" s="231">
        <v>0</v>
      </c>
      <c r="BJ635" s="231" t="str">
        <f t="shared" si="314"/>
        <v>No existe</v>
      </c>
      <c r="BK635" s="240">
        <v>0</v>
      </c>
      <c r="BL635" s="231">
        <v>40</v>
      </c>
      <c r="BM635" s="231"/>
      <c r="BN635" s="231">
        <v>3</v>
      </c>
      <c r="BO635" s="237" t="str">
        <f t="shared" si="315"/>
        <v>Alineamiento algo sinuoso, pero con curvas cerradas que son aparentes y consistentes con las gradientes y las demás características del camino y del terreno que se atraviesa.</v>
      </c>
      <c r="BP635" s="231">
        <v>5</v>
      </c>
      <c r="BQ635" s="237" t="str">
        <f t="shared" si="316"/>
        <v>Pendientes menores del 3% en todo el tramo.</v>
      </c>
      <c r="BR635" s="231">
        <v>1</v>
      </c>
      <c r="BS635" s="231">
        <v>0</v>
      </c>
      <c r="BT635" s="237" t="b">
        <f t="shared" si="317"/>
        <v>0</v>
      </c>
      <c r="BU635" s="231">
        <v>3</v>
      </c>
      <c r="BV635" s="237" t="str">
        <f t="shared" si="318"/>
        <v>El señalamiento es regular en cuanto a cantidad y ubicación, siendo notable la falta de algunas señales de precaución y de guía.</v>
      </c>
      <c r="BW635" s="231">
        <v>4</v>
      </c>
      <c r="BX635" s="237" t="str">
        <f t="shared" si="319"/>
        <v>La mayoría de las alcantarillas y cunetas aparentemente funcionan bien, pero existen indicaciones en algunos sitios de que el agua se estanca.</v>
      </c>
      <c r="BY635" s="231">
        <v>2</v>
      </c>
      <c r="BZ635" s="237" t="str">
        <f t="shared" si="320"/>
        <v>Superficie muy irregular o con baches extensos y frecuentes (o material suelto, en caso de superficies no pavimentadas).</v>
      </c>
      <c r="CA635" s="231">
        <v>4</v>
      </c>
      <c r="CB635" s="237" t="str">
        <f t="shared" si="321"/>
        <v>Existen huellas o corrugaciones que se derivan por debajo de la superficie de ruedo, pero que son aisladas y de poca extensión.</v>
      </c>
      <c r="CC635" s="231">
        <f t="shared" si="322"/>
        <v>0</v>
      </c>
      <c r="CD635" s="229" t="s">
        <v>1998</v>
      </c>
      <c r="CE635" s="229" t="s">
        <v>126</v>
      </c>
      <c r="CF635" s="270" t="s">
        <v>1999</v>
      </c>
    </row>
    <row r="636" spans="1:84" ht="69.95" customHeight="1" thickBot="1" x14ac:dyDescent="0.2">
      <c r="A636" s="217"/>
      <c r="B636" s="269">
        <v>30331</v>
      </c>
      <c r="C636" s="231">
        <v>2</v>
      </c>
      <c r="D636" s="231">
        <v>3</v>
      </c>
      <c r="E636" s="232">
        <v>3</v>
      </c>
      <c r="F636" s="231">
        <v>7</v>
      </c>
      <c r="G636" s="231">
        <v>202</v>
      </c>
      <c r="H636" s="230" t="str">
        <f t="shared" si="325"/>
        <v>Secundaria</v>
      </c>
      <c r="I636" s="230">
        <v>4</v>
      </c>
      <c r="J636" s="229" t="str">
        <f t="shared" si="297"/>
        <v>Red Básica de Accesso</v>
      </c>
      <c r="K636" s="260">
        <f t="shared" si="298"/>
        <v>1.7549999999999999</v>
      </c>
      <c r="L636" s="234">
        <f>L635+K636</f>
        <v>6.5049999999999999</v>
      </c>
      <c r="M636" s="233"/>
      <c r="N636" s="233"/>
      <c r="O636" s="233"/>
      <c r="P636" s="260">
        <f t="shared" si="299"/>
        <v>0</v>
      </c>
      <c r="Q636" s="233"/>
      <c r="R636" s="233"/>
      <c r="S636" s="233">
        <v>1.7549999999999999</v>
      </c>
      <c r="T636" s="260">
        <f t="shared" si="300"/>
        <v>1.7549999999999999</v>
      </c>
      <c r="U636" s="233"/>
      <c r="V636" s="233"/>
      <c r="W636" s="233"/>
      <c r="X636" s="233">
        <f t="shared" si="303"/>
        <v>0</v>
      </c>
      <c r="Y636" s="233"/>
      <c r="Z636" s="233"/>
      <c r="AA636" s="233"/>
      <c r="AB636" s="233">
        <f t="shared" si="304"/>
        <v>0</v>
      </c>
      <c r="AC636" s="233">
        <f t="shared" si="311"/>
        <v>1.7549999999999999</v>
      </c>
      <c r="AD636" s="233"/>
      <c r="AE636" s="233"/>
      <c r="AF636" s="233"/>
      <c r="AG636" s="233">
        <f t="shared" si="326"/>
        <v>0</v>
      </c>
      <c r="AH636" s="233"/>
      <c r="AI636" s="233"/>
      <c r="AJ636" s="233"/>
      <c r="AK636" s="233">
        <f t="shared" si="327"/>
        <v>0</v>
      </c>
      <c r="AL636" s="233"/>
      <c r="AM636" s="233"/>
      <c r="AN636" s="233"/>
      <c r="AO636" s="233">
        <f t="shared" si="301"/>
        <v>0</v>
      </c>
      <c r="AP636" s="233"/>
      <c r="AQ636" s="233"/>
      <c r="AR636" s="233"/>
      <c r="AS636" s="339">
        <f t="shared" si="302"/>
        <v>0</v>
      </c>
      <c r="AT636" s="233"/>
      <c r="AU636" s="233"/>
      <c r="AV636" s="233"/>
      <c r="AW636" s="260">
        <f t="shared" si="312"/>
        <v>0</v>
      </c>
      <c r="AX636" s="235" t="s">
        <v>1692</v>
      </c>
      <c r="AY636" s="236" t="s">
        <v>788</v>
      </c>
      <c r="AZ636" s="236" t="s">
        <v>176</v>
      </c>
      <c r="BA636" s="236" t="s">
        <v>1693</v>
      </c>
      <c r="BB636" s="231">
        <v>0</v>
      </c>
      <c r="BC636" s="231">
        <v>3</v>
      </c>
      <c r="BD636" s="237" t="str">
        <f t="shared" si="313"/>
        <v>Muy Ondulado (Pendientes naturales del terreno entre 15 y 25%)</v>
      </c>
      <c r="BE636" s="231">
        <v>1</v>
      </c>
      <c r="BF636" s="237" t="str">
        <f>VLOOKUP(BE636,'Códigos 2'!$A$1:$B$12,2,FALSE)</f>
        <v xml:space="preserve"> Carpeta Asfáltica (CA)</v>
      </c>
      <c r="BG636" s="238">
        <v>2</v>
      </c>
      <c r="BH636" s="239">
        <v>5.5</v>
      </c>
      <c r="BI636" s="231">
        <v>0</v>
      </c>
      <c r="BJ636" s="231" t="str">
        <f t="shared" si="314"/>
        <v>No existe</v>
      </c>
      <c r="BK636" s="240">
        <v>0</v>
      </c>
      <c r="BL636" s="231">
        <v>40</v>
      </c>
      <c r="BM636" s="231"/>
      <c r="BN636" s="231">
        <v>3</v>
      </c>
      <c r="BO636" s="237" t="str">
        <f t="shared" si="315"/>
        <v>Alineamiento algo sinuoso, pero con curvas cerradas que son aparentes y consistentes con las gradientes y las demás características del camino y del terreno que se atraviesa.</v>
      </c>
      <c r="BP636" s="231">
        <v>2</v>
      </c>
      <c r="BQ636" s="237" t="str">
        <f t="shared" si="316"/>
        <v>Pendientes sostenidas entre 5 y 8% sobre una buena parte del tramo, condición que afecta en forma marcada la velocidad de recorrido y, cuando hay bastante tránsito, provoca frecuentes colas de vehículos detrás de los vehículos pesados.</v>
      </c>
      <c r="BR636" s="231">
        <v>1</v>
      </c>
      <c r="BS636" s="231">
        <v>0</v>
      </c>
      <c r="BT636" s="237" t="b">
        <f t="shared" si="317"/>
        <v>0</v>
      </c>
      <c r="BU636" s="231">
        <v>3</v>
      </c>
      <c r="BV636" s="237" t="str">
        <f t="shared" si="318"/>
        <v>El señalamiento es regular en cuanto a cantidad y ubicación, siendo notable la falta de algunas señales de precaución y de guía.</v>
      </c>
      <c r="BW636" s="231">
        <v>3</v>
      </c>
      <c r="BX636" s="237" t="str">
        <f t="shared" si="319"/>
        <v>Parece que algunas alcantarillas o cunetas no tienen capacidad hidráulica suficiente, por la erosión o socavación aparente.</v>
      </c>
      <c r="BY636" s="231">
        <v>2</v>
      </c>
      <c r="BZ636" s="237" t="str">
        <f t="shared" si="320"/>
        <v>Superficie muy irregular o con baches extensos y frecuentes (o material suelto, en caso de superficies no pavimentadas).</v>
      </c>
      <c r="CA636" s="231">
        <v>4</v>
      </c>
      <c r="CB636" s="237" t="str">
        <f t="shared" si="321"/>
        <v>Existen huellas o corrugaciones que se derivan por debajo de la superficie de ruedo, pero que son aisladas y de poca extensión.</v>
      </c>
      <c r="CC636" s="231">
        <f t="shared" si="322"/>
        <v>0</v>
      </c>
      <c r="CD636" s="229" t="s">
        <v>1694</v>
      </c>
      <c r="CE636" s="229" t="s">
        <v>126</v>
      </c>
      <c r="CF636" s="270" t="s">
        <v>1695</v>
      </c>
    </row>
    <row r="637" spans="1:84" ht="69.95" customHeight="1" thickBot="1" x14ac:dyDescent="0.2">
      <c r="A637" s="217"/>
      <c r="B637" s="269">
        <v>30332</v>
      </c>
      <c r="C637" s="231">
        <v>2</v>
      </c>
      <c r="D637" s="231">
        <v>3</v>
      </c>
      <c r="E637" s="232">
        <v>3</v>
      </c>
      <c r="F637" s="231">
        <v>7</v>
      </c>
      <c r="G637" s="231">
        <v>202</v>
      </c>
      <c r="H637" s="230" t="str">
        <f t="shared" si="325"/>
        <v>Secundaria</v>
      </c>
      <c r="I637" s="230">
        <v>4</v>
      </c>
      <c r="J637" s="229" t="str">
        <f t="shared" si="297"/>
        <v>Red Básica de Accesso</v>
      </c>
      <c r="K637" s="260">
        <f t="shared" si="298"/>
        <v>2.23</v>
      </c>
      <c r="L637" s="234">
        <f>L636+K637</f>
        <v>8.7349999999999994</v>
      </c>
      <c r="M637" s="233"/>
      <c r="N637" s="233"/>
      <c r="O637" s="233"/>
      <c r="P637" s="260">
        <f t="shared" si="299"/>
        <v>0</v>
      </c>
      <c r="Q637" s="233"/>
      <c r="R637" s="233">
        <v>0.43</v>
      </c>
      <c r="S637" s="233">
        <v>1.8</v>
      </c>
      <c r="T637" s="260">
        <f t="shared" si="300"/>
        <v>2.23</v>
      </c>
      <c r="U637" s="233"/>
      <c r="V637" s="233"/>
      <c r="W637" s="233"/>
      <c r="X637" s="233">
        <f t="shared" si="303"/>
        <v>0</v>
      </c>
      <c r="Y637" s="233"/>
      <c r="Z637" s="233"/>
      <c r="AA637" s="233"/>
      <c r="AB637" s="233">
        <f t="shared" si="304"/>
        <v>0</v>
      </c>
      <c r="AC637" s="233">
        <f t="shared" ref="AC637:AC668" si="328">T637+X637+AB637</f>
        <v>2.23</v>
      </c>
      <c r="AD637" s="233"/>
      <c r="AE637" s="233"/>
      <c r="AF637" s="233"/>
      <c r="AG637" s="233">
        <f t="shared" si="326"/>
        <v>0</v>
      </c>
      <c r="AH637" s="233"/>
      <c r="AI637" s="233"/>
      <c r="AJ637" s="233"/>
      <c r="AK637" s="233">
        <f t="shared" si="327"/>
        <v>0</v>
      </c>
      <c r="AL637" s="233"/>
      <c r="AM637" s="233"/>
      <c r="AN637" s="233"/>
      <c r="AO637" s="233">
        <f t="shared" si="301"/>
        <v>0</v>
      </c>
      <c r="AP637" s="233"/>
      <c r="AQ637" s="233"/>
      <c r="AR637" s="233"/>
      <c r="AS637" s="339">
        <f t="shared" si="302"/>
        <v>0</v>
      </c>
      <c r="AT637" s="233"/>
      <c r="AU637" s="233"/>
      <c r="AV637" s="233"/>
      <c r="AW637" s="260">
        <f t="shared" si="312"/>
        <v>0</v>
      </c>
      <c r="AX637" s="235" t="s">
        <v>1696</v>
      </c>
      <c r="AY637" s="236" t="s">
        <v>788</v>
      </c>
      <c r="AZ637" s="236" t="s">
        <v>176</v>
      </c>
      <c r="BA637" s="236" t="s">
        <v>1697</v>
      </c>
      <c r="BB637" s="231">
        <v>0</v>
      </c>
      <c r="BC637" s="231">
        <v>3</v>
      </c>
      <c r="BD637" s="237" t="str">
        <f t="shared" si="313"/>
        <v>Muy Ondulado (Pendientes naturales del terreno entre 15 y 25%)</v>
      </c>
      <c r="BE637" s="231">
        <v>1</v>
      </c>
      <c r="BF637" s="237" t="str">
        <f>VLOOKUP(BE637,'Códigos 2'!$A$1:$B$12,2,FALSE)</f>
        <v xml:space="preserve"> Carpeta Asfáltica (CA)</v>
      </c>
      <c r="BG637" s="238">
        <v>2</v>
      </c>
      <c r="BH637" s="239">
        <v>5.3</v>
      </c>
      <c r="BI637" s="231">
        <v>0</v>
      </c>
      <c r="BJ637" s="231" t="str">
        <f t="shared" si="314"/>
        <v>No existe</v>
      </c>
      <c r="BK637" s="240">
        <v>0</v>
      </c>
      <c r="BL637" s="231">
        <v>40</v>
      </c>
      <c r="BM637" s="231"/>
      <c r="BN637" s="231">
        <v>3</v>
      </c>
      <c r="BO637" s="237" t="str">
        <f t="shared" si="315"/>
        <v>Alineamiento algo sinuoso, pero con curvas cerradas que son aparentes y consistentes con las gradientes y las demás características del camino y del terreno que se atraviesa.</v>
      </c>
      <c r="BP637" s="231">
        <v>1</v>
      </c>
      <c r="BQ637" s="237" t="str">
        <f t="shared" si="316"/>
        <v xml:space="preserve">Pendientes sostenidas en exceso del 7% en casi todo el tramo. </v>
      </c>
      <c r="BR637" s="231">
        <v>1</v>
      </c>
      <c r="BS637" s="231">
        <v>0</v>
      </c>
      <c r="BT637" s="237" t="b">
        <f t="shared" si="317"/>
        <v>0</v>
      </c>
      <c r="BU637" s="231">
        <v>3</v>
      </c>
      <c r="BV637" s="237" t="str">
        <f t="shared" si="318"/>
        <v>El señalamiento es regular en cuanto a cantidad y ubicación, siendo notable la falta de algunas señales de precaución y de guía.</v>
      </c>
      <c r="BW637" s="231">
        <v>3</v>
      </c>
      <c r="BX637" s="237" t="str">
        <f t="shared" si="319"/>
        <v>Parece que algunas alcantarillas o cunetas no tienen capacidad hidráulica suficiente, por la erosión o socavación aparente.</v>
      </c>
      <c r="BY637" s="231">
        <v>2</v>
      </c>
      <c r="BZ637" s="237" t="str">
        <f t="shared" si="320"/>
        <v>Superficie muy irregular o con baches extensos y frecuentes (o material suelto, en caso de superficies no pavimentadas).</v>
      </c>
      <c r="CA637" s="231">
        <v>5</v>
      </c>
      <c r="CB637" s="237" t="str">
        <f t="shared" si="321"/>
        <v>No existen evidencias de fallas en la estructura del pavimento, con la posible excepción de algunas en la superficie de ruedo.</v>
      </c>
      <c r="CC637" s="231">
        <f t="shared" si="322"/>
        <v>0</v>
      </c>
      <c r="CD637" s="229"/>
      <c r="CE637" s="229"/>
      <c r="CF637" s="270"/>
    </row>
    <row r="638" spans="1:84" ht="69.95" customHeight="1" thickBot="1" x14ac:dyDescent="0.2">
      <c r="A638" s="217"/>
      <c r="B638" s="269">
        <v>30333</v>
      </c>
      <c r="C638" s="231">
        <v>2</v>
      </c>
      <c r="D638" s="231">
        <v>3</v>
      </c>
      <c r="E638" s="232">
        <v>3</v>
      </c>
      <c r="F638" s="231">
        <v>7</v>
      </c>
      <c r="G638" s="231">
        <v>202</v>
      </c>
      <c r="H638" s="230" t="str">
        <f t="shared" si="325"/>
        <v>Secundaria</v>
      </c>
      <c r="I638" s="230">
        <v>4</v>
      </c>
      <c r="J638" s="229" t="str">
        <f t="shared" si="297"/>
        <v>Red Básica de Accesso</v>
      </c>
      <c r="K638" s="260">
        <f t="shared" si="298"/>
        <v>3.8</v>
      </c>
      <c r="L638" s="234">
        <f>L637+K638</f>
        <v>12.535</v>
      </c>
      <c r="M638" s="233"/>
      <c r="N638" s="233"/>
      <c r="O638" s="233"/>
      <c r="P638" s="260">
        <f t="shared" si="299"/>
        <v>0</v>
      </c>
      <c r="Q638" s="233"/>
      <c r="R638" s="233">
        <v>0.28000000000000003</v>
      </c>
      <c r="S638" s="233">
        <v>3.52</v>
      </c>
      <c r="T638" s="260">
        <f t="shared" si="300"/>
        <v>3.8</v>
      </c>
      <c r="U638" s="233"/>
      <c r="V638" s="233"/>
      <c r="W638" s="233"/>
      <c r="X638" s="233">
        <f t="shared" si="303"/>
        <v>0</v>
      </c>
      <c r="Y638" s="233"/>
      <c r="Z638" s="233"/>
      <c r="AA638" s="233"/>
      <c r="AB638" s="233">
        <f t="shared" si="304"/>
        <v>0</v>
      </c>
      <c r="AC638" s="233">
        <f t="shared" si="328"/>
        <v>3.8</v>
      </c>
      <c r="AD638" s="233"/>
      <c r="AE638" s="233"/>
      <c r="AF638" s="233"/>
      <c r="AG638" s="233">
        <f t="shared" si="326"/>
        <v>0</v>
      </c>
      <c r="AH638" s="233"/>
      <c r="AI638" s="233"/>
      <c r="AJ638" s="233"/>
      <c r="AK638" s="233">
        <f t="shared" si="327"/>
        <v>0</v>
      </c>
      <c r="AL638" s="233"/>
      <c r="AM638" s="233"/>
      <c r="AN638" s="233"/>
      <c r="AO638" s="233">
        <f t="shared" si="301"/>
        <v>0</v>
      </c>
      <c r="AP638" s="233"/>
      <c r="AQ638" s="233"/>
      <c r="AR638" s="233"/>
      <c r="AS638" s="339">
        <f t="shared" si="302"/>
        <v>0</v>
      </c>
      <c r="AT638" s="233"/>
      <c r="AU638" s="233"/>
      <c r="AV638" s="233"/>
      <c r="AW638" s="260">
        <f t="shared" si="312"/>
        <v>0</v>
      </c>
      <c r="AX638" s="235" t="s">
        <v>1698</v>
      </c>
      <c r="AY638" s="236" t="s">
        <v>788</v>
      </c>
      <c r="AZ638" s="236" t="s">
        <v>176</v>
      </c>
      <c r="BA638" s="236" t="s">
        <v>1689</v>
      </c>
      <c r="BB638" s="231">
        <v>0</v>
      </c>
      <c r="BC638" s="231">
        <v>3</v>
      </c>
      <c r="BD638" s="237" t="str">
        <f t="shared" si="313"/>
        <v>Muy Ondulado (Pendientes naturales del terreno entre 15 y 25%)</v>
      </c>
      <c r="BE638" s="231">
        <v>1</v>
      </c>
      <c r="BF638" s="237" t="str">
        <f>VLOOKUP(BE638,'Códigos 2'!$A$1:$B$12,2,FALSE)</f>
        <v xml:space="preserve"> Carpeta Asfáltica (CA)</v>
      </c>
      <c r="BG638" s="238">
        <v>2</v>
      </c>
      <c r="BH638" s="239">
        <v>5.5</v>
      </c>
      <c r="BI638" s="231">
        <v>0</v>
      </c>
      <c r="BJ638" s="231" t="str">
        <f t="shared" si="314"/>
        <v>No existe</v>
      </c>
      <c r="BK638" s="240">
        <v>0</v>
      </c>
      <c r="BL638" s="231">
        <v>40</v>
      </c>
      <c r="BM638" s="231"/>
      <c r="BN638" s="231">
        <v>3</v>
      </c>
      <c r="BO638" s="237" t="str">
        <f t="shared" si="315"/>
        <v>Alineamiento algo sinuoso, pero con curvas cerradas que son aparentes y consistentes con las gradientes y las demás características del camino y del terreno que se atraviesa.</v>
      </c>
      <c r="BP638" s="231">
        <v>1</v>
      </c>
      <c r="BQ638" s="237" t="str">
        <f t="shared" si="316"/>
        <v xml:space="preserve">Pendientes sostenidas en exceso del 7% en casi todo el tramo. </v>
      </c>
      <c r="BR638" s="231">
        <v>1</v>
      </c>
      <c r="BS638" s="231">
        <v>0</v>
      </c>
      <c r="BT638" s="237" t="b">
        <f t="shared" si="317"/>
        <v>0</v>
      </c>
      <c r="BU638" s="231">
        <v>3</v>
      </c>
      <c r="BV638" s="237" t="str">
        <f t="shared" si="318"/>
        <v>El señalamiento es regular en cuanto a cantidad y ubicación, siendo notable la falta de algunas señales de precaución y de guía.</v>
      </c>
      <c r="BW638" s="231">
        <v>3</v>
      </c>
      <c r="BX638" s="237" t="str">
        <f t="shared" si="319"/>
        <v>Parece que algunas alcantarillas o cunetas no tienen capacidad hidráulica suficiente, por la erosión o socavación aparente.</v>
      </c>
      <c r="BY638" s="231">
        <v>2</v>
      </c>
      <c r="BZ638" s="237" t="str">
        <f t="shared" si="320"/>
        <v>Superficie muy irregular o con baches extensos y frecuentes (o material suelto, en caso de superficies no pavimentadas).</v>
      </c>
      <c r="CA638" s="231">
        <v>4</v>
      </c>
      <c r="CB638" s="237" t="str">
        <f t="shared" si="321"/>
        <v>Existen huellas o corrugaciones que se derivan por debajo de la superficie de ruedo, pero que son aisladas y de poca extensión.</v>
      </c>
      <c r="CC638" s="231">
        <f t="shared" si="322"/>
        <v>0</v>
      </c>
      <c r="CD638" s="229" t="s">
        <v>1699</v>
      </c>
      <c r="CE638" s="229" t="s">
        <v>126</v>
      </c>
      <c r="CF638" s="270" t="s">
        <v>1700</v>
      </c>
    </row>
    <row r="639" spans="1:84" ht="69.95" customHeight="1" thickBot="1" x14ac:dyDescent="0.2">
      <c r="A639" s="217"/>
      <c r="B639" s="269">
        <v>30340</v>
      </c>
      <c r="C639" s="231">
        <v>2</v>
      </c>
      <c r="D639" s="231">
        <v>3</v>
      </c>
      <c r="E639" s="232">
        <v>3</v>
      </c>
      <c r="F639" s="231">
        <v>5</v>
      </c>
      <c r="G639" s="231">
        <v>221</v>
      </c>
      <c r="H639" s="230" t="str">
        <f t="shared" si="325"/>
        <v>Secundaria</v>
      </c>
      <c r="I639" s="230">
        <v>2</v>
      </c>
      <c r="J639" s="229" t="str">
        <f t="shared" si="297"/>
        <v>Distribuidores Regionales</v>
      </c>
      <c r="K639" s="260">
        <f t="shared" si="298"/>
        <v>3.6450000000000005</v>
      </c>
      <c r="L639" s="234">
        <f>L638+K639</f>
        <v>16.18</v>
      </c>
      <c r="M639" s="233"/>
      <c r="N639" s="233"/>
      <c r="O639" s="233"/>
      <c r="P639" s="260">
        <f t="shared" si="299"/>
        <v>0</v>
      </c>
      <c r="Q639" s="233">
        <v>0.435</v>
      </c>
      <c r="R639" s="233">
        <v>0.97</v>
      </c>
      <c r="S639" s="233">
        <v>2.2400000000000002</v>
      </c>
      <c r="T639" s="260">
        <f t="shared" si="300"/>
        <v>3.6450000000000005</v>
      </c>
      <c r="U639" s="233"/>
      <c r="V639" s="233"/>
      <c r="W639" s="233"/>
      <c r="X639" s="233">
        <f t="shared" si="303"/>
        <v>0</v>
      </c>
      <c r="Y639" s="233"/>
      <c r="Z639" s="233"/>
      <c r="AA639" s="233"/>
      <c r="AB639" s="233">
        <f t="shared" si="304"/>
        <v>0</v>
      </c>
      <c r="AC639" s="233">
        <f t="shared" si="328"/>
        <v>3.6450000000000005</v>
      </c>
      <c r="AD639" s="233"/>
      <c r="AE639" s="233"/>
      <c r="AF639" s="233"/>
      <c r="AG639" s="233">
        <f t="shared" si="326"/>
        <v>0</v>
      </c>
      <c r="AH639" s="233"/>
      <c r="AI639" s="233"/>
      <c r="AJ639" s="233"/>
      <c r="AK639" s="233">
        <f t="shared" si="327"/>
        <v>0</v>
      </c>
      <c r="AL639" s="233"/>
      <c r="AM639" s="233"/>
      <c r="AN639" s="233"/>
      <c r="AO639" s="233">
        <f t="shared" si="301"/>
        <v>0</v>
      </c>
      <c r="AP639" s="233"/>
      <c r="AQ639" s="233"/>
      <c r="AR639" s="233"/>
      <c r="AS639" s="339">
        <f t="shared" si="302"/>
        <v>0</v>
      </c>
      <c r="AT639" s="233"/>
      <c r="AU639" s="233"/>
      <c r="AV639" s="233"/>
      <c r="AW639" s="260">
        <f t="shared" si="312"/>
        <v>0</v>
      </c>
      <c r="AX639" s="235" t="s">
        <v>1897</v>
      </c>
      <c r="AY639" s="236" t="s">
        <v>176</v>
      </c>
      <c r="AZ639" s="236" t="s">
        <v>1893</v>
      </c>
      <c r="BA639" s="229" t="s">
        <v>1898</v>
      </c>
      <c r="BB639" s="231">
        <v>0</v>
      </c>
      <c r="BC639" s="231">
        <v>2</v>
      </c>
      <c r="BD639" s="237" t="str">
        <f t="shared" si="313"/>
        <v>Algo Ondulado (Pendientes naturales del terreno entre 6 y 14%)</v>
      </c>
      <c r="BE639" s="231">
        <v>1</v>
      </c>
      <c r="BF639" s="237" t="str">
        <f>VLOOKUP(BE639,'Códigos 2'!$A$1:$B$12,2,FALSE)</f>
        <v xml:space="preserve"> Carpeta Asfáltica (CA)</v>
      </c>
      <c r="BG639" s="238">
        <v>2</v>
      </c>
      <c r="BH639" s="239">
        <v>6.9</v>
      </c>
      <c r="BI639" s="231">
        <v>0</v>
      </c>
      <c r="BJ639" s="231" t="str">
        <f t="shared" si="314"/>
        <v>No existe</v>
      </c>
      <c r="BK639" s="240">
        <v>0</v>
      </c>
      <c r="BL639" s="231">
        <v>40</v>
      </c>
      <c r="BM639" s="231"/>
      <c r="BN639" s="231">
        <v>3</v>
      </c>
      <c r="BO639" s="237" t="str">
        <f t="shared" si="315"/>
        <v>Alineamiento algo sinuoso, pero con curvas cerradas que son aparentes y consistentes con las gradientes y las demás características del camino y del terreno que se atraviesa.</v>
      </c>
      <c r="BP639" s="231">
        <v>3</v>
      </c>
      <c r="BQ639" s="237" t="str">
        <f t="shared" si="316"/>
        <v>Pendientes generalmente entre 3 y 6%, pero con una rasante ondulada y, consecuentemente, con tramos cortos de subida fuerte.</v>
      </c>
      <c r="BR639" s="231">
        <v>1</v>
      </c>
      <c r="BS639" s="231">
        <v>0</v>
      </c>
      <c r="BT639" s="237" t="b">
        <f t="shared" si="317"/>
        <v>0</v>
      </c>
      <c r="BU639" s="231">
        <v>2</v>
      </c>
      <c r="BV639" s="237" t="str">
        <f t="shared" si="318"/>
        <v>Existen muy pocas señales</v>
      </c>
      <c r="BW639" s="231">
        <v>3</v>
      </c>
      <c r="BX639" s="237" t="str">
        <f t="shared" si="319"/>
        <v>Parece que algunas alcantarillas o cunetas no tienen capacidad hidráulica suficiente, por la erosión o socavación aparente.</v>
      </c>
      <c r="BY639" s="231">
        <v>2</v>
      </c>
      <c r="BZ639" s="237" t="str">
        <f t="shared" si="320"/>
        <v>Superficie muy irregular o con baches extensos y frecuentes (o material suelto, en caso de superficies no pavimentadas).</v>
      </c>
      <c r="CA639" s="231">
        <v>4</v>
      </c>
      <c r="CB639" s="237" t="str">
        <f t="shared" si="321"/>
        <v>Existen huellas o corrugaciones que se derivan por debajo de la superficie de ruedo, pero que son aisladas y de poca extensión.</v>
      </c>
      <c r="CC639" s="231">
        <f t="shared" si="322"/>
        <v>0</v>
      </c>
      <c r="CD639" s="229" t="s">
        <v>1899</v>
      </c>
      <c r="CE639" s="229"/>
      <c r="CF639" s="270" t="s">
        <v>1900</v>
      </c>
    </row>
    <row r="640" spans="1:84" ht="69.95" customHeight="1" thickBot="1" x14ac:dyDescent="0.2">
      <c r="A640" s="217"/>
      <c r="B640" s="269">
        <v>30351</v>
      </c>
      <c r="C640" s="231">
        <v>2</v>
      </c>
      <c r="D640" s="231">
        <v>3</v>
      </c>
      <c r="E640" s="232">
        <v>5</v>
      </c>
      <c r="F640" s="231">
        <v>2</v>
      </c>
      <c r="G640" s="231">
        <v>413</v>
      </c>
      <c r="H640" s="230" t="s">
        <v>2476</v>
      </c>
      <c r="I640" s="230">
        <v>4</v>
      </c>
      <c r="J640" s="229" t="str">
        <f t="shared" si="297"/>
        <v>Red Básica de Accesso</v>
      </c>
      <c r="K640" s="260">
        <f t="shared" si="298"/>
        <v>10.5</v>
      </c>
      <c r="L640" s="234">
        <f>K640</f>
        <v>10.5</v>
      </c>
      <c r="M640" s="233"/>
      <c r="N640" s="233"/>
      <c r="O640" s="233"/>
      <c r="P640" s="260">
        <f t="shared" si="299"/>
        <v>0</v>
      </c>
      <c r="Q640" s="233">
        <v>0.28999999999999998</v>
      </c>
      <c r="R640" s="233"/>
      <c r="S640" s="233"/>
      <c r="T640" s="260">
        <f t="shared" si="300"/>
        <v>0.28999999999999998</v>
      </c>
      <c r="U640" s="233"/>
      <c r="V640" s="233"/>
      <c r="W640" s="233"/>
      <c r="X640" s="233">
        <f t="shared" si="303"/>
        <v>0</v>
      </c>
      <c r="Y640" s="233"/>
      <c r="Z640" s="233"/>
      <c r="AA640" s="233"/>
      <c r="AB640" s="233">
        <f t="shared" si="304"/>
        <v>0</v>
      </c>
      <c r="AC640" s="233">
        <f t="shared" si="328"/>
        <v>0.28999999999999998</v>
      </c>
      <c r="AD640" s="233"/>
      <c r="AE640" s="233"/>
      <c r="AF640" s="233">
        <v>10.210000000000001</v>
      </c>
      <c r="AG640" s="233">
        <f t="shared" si="326"/>
        <v>10.210000000000001</v>
      </c>
      <c r="AH640" s="233"/>
      <c r="AI640" s="233"/>
      <c r="AJ640" s="233"/>
      <c r="AK640" s="233">
        <f t="shared" si="327"/>
        <v>0</v>
      </c>
      <c r="AL640" s="233"/>
      <c r="AM640" s="233"/>
      <c r="AN640" s="233"/>
      <c r="AO640" s="233">
        <f t="shared" si="301"/>
        <v>0</v>
      </c>
      <c r="AP640" s="233"/>
      <c r="AQ640" s="233"/>
      <c r="AR640" s="233"/>
      <c r="AS640" s="339">
        <f t="shared" si="302"/>
        <v>0</v>
      </c>
      <c r="AT640" s="233"/>
      <c r="AU640" s="233"/>
      <c r="AV640" s="233"/>
      <c r="AW640" s="260">
        <f t="shared" si="312"/>
        <v>0</v>
      </c>
      <c r="AX640" s="235" t="s">
        <v>2609</v>
      </c>
      <c r="AY640" s="236" t="s">
        <v>453</v>
      </c>
      <c r="AZ640" s="236" t="s">
        <v>975</v>
      </c>
      <c r="BA640" s="229" t="s">
        <v>2610</v>
      </c>
      <c r="BB640" s="231">
        <v>1</v>
      </c>
      <c r="BC640" s="231">
        <v>4</v>
      </c>
      <c r="BD640" s="237" t="str">
        <f t="shared" si="313"/>
        <v>Montañoso (Pendientes naturales del terreno mayores a 25%)</v>
      </c>
      <c r="BE640" s="231">
        <v>4</v>
      </c>
      <c r="BF640" s="237" t="str">
        <f>VLOOKUP(BE640,'Códigos 2'!$A$1:$B$12,2,FALSE)</f>
        <v>Lastre o grava</v>
      </c>
      <c r="BG640" s="238">
        <v>1</v>
      </c>
      <c r="BH640" s="239">
        <v>4.5</v>
      </c>
      <c r="BI640" s="231">
        <v>0</v>
      </c>
      <c r="BJ640" s="231" t="str">
        <f t="shared" si="314"/>
        <v>No existe</v>
      </c>
      <c r="BK640" s="240">
        <v>0</v>
      </c>
      <c r="BL640" s="231">
        <v>15</v>
      </c>
      <c r="BM640" s="231">
        <v>34</v>
      </c>
      <c r="BN640" s="231">
        <v>2</v>
      </c>
      <c r="BO640" s="237" t="str">
        <f t="shared" si="315"/>
        <v>Curvas cerradas frecuentes y, por lo general, inconsistentes con el terreno y la clase de carretera.</v>
      </c>
      <c r="BP640" s="231">
        <v>1</v>
      </c>
      <c r="BQ640" s="237" t="str">
        <f t="shared" si="316"/>
        <v xml:space="preserve">Pendientes sostenidas en exceso del 7% en casi todo el tramo. </v>
      </c>
      <c r="BR640" s="231">
        <v>1</v>
      </c>
      <c r="BS640" s="231">
        <v>0</v>
      </c>
      <c r="BT640" s="237" t="b">
        <f t="shared" si="317"/>
        <v>0</v>
      </c>
      <c r="BU640" s="231">
        <v>1</v>
      </c>
      <c r="BV640" s="237" t="str">
        <f t="shared" si="318"/>
        <v>No existen señales o son tan inadecuadas, que no proveen información útil al conductor.</v>
      </c>
      <c r="BW640" s="231">
        <v>3</v>
      </c>
      <c r="BX640" s="237" t="str">
        <f t="shared" si="319"/>
        <v>Parece que algunas alcantarillas o cunetas no tienen capacidad hidráulica suficiente, por la erosión o socavación aparente.</v>
      </c>
      <c r="BY640" s="231">
        <v>2</v>
      </c>
      <c r="BZ640" s="237" t="str">
        <f t="shared" si="320"/>
        <v>Superficie muy irregular o con baches extensos y frecuentes (o material suelto, en caso de superficies no pavimentadas).</v>
      </c>
      <c r="CA640" s="231">
        <v>4</v>
      </c>
      <c r="CB640" s="237" t="str">
        <f t="shared" si="321"/>
        <v>Existen huellas o corrugaciones que se derivan por debajo de la superficie de ruedo, pero que son aisladas y de poca extensión.</v>
      </c>
      <c r="CC640" s="231">
        <f t="shared" si="322"/>
        <v>0.130305</v>
      </c>
      <c r="CD640" s="229"/>
      <c r="CE640" s="229"/>
      <c r="CF640" s="270"/>
    </row>
    <row r="641" spans="1:84" ht="69.95" customHeight="1" thickBot="1" x14ac:dyDescent="0.2">
      <c r="A641" s="217"/>
      <c r="B641" s="269">
        <v>30352</v>
      </c>
      <c r="C641" s="231">
        <v>2</v>
      </c>
      <c r="D641" s="231">
        <v>3</v>
      </c>
      <c r="E641" s="232">
        <v>5</v>
      </c>
      <c r="F641" s="231">
        <v>2</v>
      </c>
      <c r="G641" s="231">
        <v>413</v>
      </c>
      <c r="H641" s="230" t="str">
        <f>IF(G641&lt;100,"Primaria",IF(AND(RVN_0524!G855&gt;39,RVN_0524!G855&lt;300),"Secundaria",IF(AND(RVN_0524!G855&gt;299),"Terciaria")))</f>
        <v>Secundaria</v>
      </c>
      <c r="I641" s="230">
        <v>4</v>
      </c>
      <c r="J641" s="229" t="str">
        <f t="shared" si="297"/>
        <v>Red Básica de Accesso</v>
      </c>
      <c r="K641" s="260">
        <f t="shared" si="298"/>
        <v>10.295</v>
      </c>
      <c r="L641" s="234">
        <f>L640+K641</f>
        <v>20.795000000000002</v>
      </c>
      <c r="M641" s="233"/>
      <c r="N641" s="233"/>
      <c r="O641" s="233"/>
      <c r="P641" s="260">
        <f t="shared" si="299"/>
        <v>0</v>
      </c>
      <c r="Q641" s="233"/>
      <c r="R641" s="233"/>
      <c r="S641" s="233"/>
      <c r="T641" s="260">
        <f t="shared" si="300"/>
        <v>0</v>
      </c>
      <c r="U641" s="233"/>
      <c r="V641" s="233"/>
      <c r="W641" s="233"/>
      <c r="X641" s="233">
        <f t="shared" si="303"/>
        <v>0</v>
      </c>
      <c r="Y641" s="233"/>
      <c r="Z641" s="233"/>
      <c r="AA641" s="233"/>
      <c r="AB641" s="233">
        <f t="shared" si="304"/>
        <v>0</v>
      </c>
      <c r="AC641" s="233">
        <f t="shared" si="328"/>
        <v>0</v>
      </c>
      <c r="AD641" s="233"/>
      <c r="AE641" s="233">
        <v>8.2349999999999994</v>
      </c>
      <c r="AF641" s="233">
        <v>2.06</v>
      </c>
      <c r="AG641" s="233">
        <f t="shared" si="326"/>
        <v>10.295</v>
      </c>
      <c r="AH641" s="233"/>
      <c r="AI641" s="233"/>
      <c r="AJ641" s="233"/>
      <c r="AK641" s="233">
        <f t="shared" si="327"/>
        <v>0</v>
      </c>
      <c r="AL641" s="233"/>
      <c r="AM641" s="233"/>
      <c r="AN641" s="233"/>
      <c r="AO641" s="233">
        <f t="shared" si="301"/>
        <v>0</v>
      </c>
      <c r="AP641" s="233"/>
      <c r="AQ641" s="233"/>
      <c r="AR641" s="233"/>
      <c r="AS641" s="339">
        <f t="shared" si="302"/>
        <v>0</v>
      </c>
      <c r="AT641" s="233"/>
      <c r="AU641" s="233"/>
      <c r="AV641" s="233"/>
      <c r="AW641" s="260">
        <f t="shared" si="312"/>
        <v>0</v>
      </c>
      <c r="AX641" s="235" t="s">
        <v>2611</v>
      </c>
      <c r="AY641" s="236" t="s">
        <v>453</v>
      </c>
      <c r="AZ641" s="236" t="s">
        <v>975</v>
      </c>
      <c r="BA641" s="251" t="s">
        <v>2612</v>
      </c>
      <c r="BB641" s="231">
        <v>2</v>
      </c>
      <c r="BC641" s="231">
        <v>4</v>
      </c>
      <c r="BD641" s="237" t="str">
        <f t="shared" si="313"/>
        <v>Montañoso (Pendientes naturales del terreno mayores a 25%)</v>
      </c>
      <c r="BE641" s="231">
        <v>4</v>
      </c>
      <c r="BF641" s="237" t="str">
        <f>VLOOKUP(BE641,'Códigos 2'!$A$1:$B$12,2,FALSE)</f>
        <v>Lastre o grava</v>
      </c>
      <c r="BG641" s="238">
        <v>1</v>
      </c>
      <c r="BH641" s="239">
        <v>3.7</v>
      </c>
      <c r="BI641" s="231">
        <v>0</v>
      </c>
      <c r="BJ641" s="231" t="str">
        <f t="shared" si="314"/>
        <v>No existe</v>
      </c>
      <c r="BK641" s="240">
        <v>0</v>
      </c>
      <c r="BL641" s="231">
        <v>20</v>
      </c>
      <c r="BM641" s="231">
        <v>24</v>
      </c>
      <c r="BN641" s="231">
        <v>2</v>
      </c>
      <c r="BO641" s="237" t="str">
        <f t="shared" si="315"/>
        <v>Curvas cerradas frecuentes y, por lo general, inconsistentes con el terreno y la clase de carretera.</v>
      </c>
      <c r="BP641" s="231">
        <v>1</v>
      </c>
      <c r="BQ641" s="237" t="str">
        <f t="shared" si="316"/>
        <v xml:space="preserve">Pendientes sostenidas en exceso del 7% en casi todo el tramo. </v>
      </c>
      <c r="BR641" s="231">
        <v>1</v>
      </c>
      <c r="BS641" s="231">
        <v>0</v>
      </c>
      <c r="BT641" s="237" t="b">
        <f t="shared" si="317"/>
        <v>0</v>
      </c>
      <c r="BU641" s="231">
        <v>1</v>
      </c>
      <c r="BV641" s="237" t="str">
        <f t="shared" si="318"/>
        <v>No existen señales o son tan inadecuadas, que no proveen información útil al conductor.</v>
      </c>
      <c r="BW641" s="231">
        <v>3</v>
      </c>
      <c r="BX641" s="237" t="str">
        <f t="shared" si="319"/>
        <v>Parece que algunas alcantarillas o cunetas no tienen capacidad hidráulica suficiente, por la erosión o socavación aparente.</v>
      </c>
      <c r="BY641" s="231">
        <v>3</v>
      </c>
      <c r="BZ641" s="237" t="str">
        <f t="shared" si="320"/>
        <v>Superficie con frecuentes baches o irregularidades .</v>
      </c>
      <c r="CA641" s="231">
        <v>4</v>
      </c>
      <c r="CB641" s="237" t="str">
        <f t="shared" si="321"/>
        <v>Existen huellas o corrugaciones que se derivan por debajo de la superficie de ruedo, pero que son aisladas y de poca extensión.</v>
      </c>
      <c r="CC641" s="231">
        <f t="shared" si="322"/>
        <v>9.0184199999999992E-2</v>
      </c>
      <c r="CD641" s="229"/>
      <c r="CE641" s="229"/>
      <c r="CF641" s="270"/>
    </row>
    <row r="642" spans="1:84" ht="69.95" customHeight="1" thickBot="1" x14ac:dyDescent="0.2">
      <c r="A642" s="217"/>
      <c r="B642" s="269">
        <v>30361</v>
      </c>
      <c r="C642" s="231">
        <v>2</v>
      </c>
      <c r="D642" s="231">
        <v>3</v>
      </c>
      <c r="E642" s="232">
        <v>2</v>
      </c>
      <c r="F642" s="231"/>
      <c r="G642" s="231">
        <v>408</v>
      </c>
      <c r="H642" s="230" t="str">
        <f t="shared" ref="H642:H672" si="329">IF(G642&lt;100,"Primaria",IF(AND(G642&gt;39,G642&lt;300),"Secundaria",IF(AND(G642&gt;299),"Terciaria")))</f>
        <v>Terciaria</v>
      </c>
      <c r="I642" s="230">
        <v>4</v>
      </c>
      <c r="J642" s="229" t="str">
        <f t="shared" ref="J642:J705" si="330">IF(I642=1,"Red de Alta Capacidad",IF(AND(I642=2),"Distribuidores Regionales",IF(AND(I642=3),"Conectores de Integración Territorial",IF(AND(I642=4),"Red Básica de Accesso"))))</f>
        <v>Red Básica de Accesso</v>
      </c>
      <c r="K642" s="260">
        <f t="shared" ref="K642:K705" si="331">P642+$T642+$X642+$AB642+$AG642+$AK642+$AW642+AO642+AS642</f>
        <v>4.1950000000000003</v>
      </c>
      <c r="L642" s="234">
        <f>K642</f>
        <v>4.1950000000000003</v>
      </c>
      <c r="M642" s="233"/>
      <c r="N642" s="233"/>
      <c r="O642" s="233"/>
      <c r="P642" s="260">
        <f t="shared" ref="P642:P705" si="332">SUM(M642:O642)</f>
        <v>0</v>
      </c>
      <c r="Q642" s="233">
        <v>0.35499999999999998</v>
      </c>
      <c r="R642" s="233">
        <v>0.99</v>
      </c>
      <c r="S642" s="233"/>
      <c r="T642" s="260">
        <f t="shared" ref="T642:T705" si="333">SUM(Q642:S642)</f>
        <v>1.345</v>
      </c>
      <c r="U642" s="233"/>
      <c r="V642" s="233"/>
      <c r="W642" s="233"/>
      <c r="X642" s="233">
        <f t="shared" si="303"/>
        <v>0</v>
      </c>
      <c r="Y642" s="233"/>
      <c r="Z642" s="233"/>
      <c r="AA642" s="233"/>
      <c r="AB642" s="233">
        <f t="shared" si="304"/>
        <v>0</v>
      </c>
      <c r="AC642" s="233">
        <f t="shared" si="328"/>
        <v>1.345</v>
      </c>
      <c r="AD642" s="233"/>
      <c r="AE642" s="233"/>
      <c r="AF642" s="233">
        <v>2.85</v>
      </c>
      <c r="AG642" s="233">
        <f t="shared" si="326"/>
        <v>2.85</v>
      </c>
      <c r="AH642" s="233"/>
      <c r="AI642" s="233"/>
      <c r="AJ642" s="233"/>
      <c r="AK642" s="233">
        <f t="shared" si="327"/>
        <v>0</v>
      </c>
      <c r="AL642" s="233"/>
      <c r="AM642" s="233"/>
      <c r="AN642" s="233"/>
      <c r="AO642" s="233">
        <f t="shared" ref="AO642:AO705" si="334">SUM(AL642:AN642)</f>
        <v>0</v>
      </c>
      <c r="AP642" s="233"/>
      <c r="AQ642" s="233"/>
      <c r="AR642" s="233"/>
      <c r="AS642" s="339">
        <f t="shared" ref="AS642:AS705" si="335">SUM(AP642:AR642)</f>
        <v>0</v>
      </c>
      <c r="AT642" s="233"/>
      <c r="AU642" s="233"/>
      <c r="AV642" s="233"/>
      <c r="AW642" s="260">
        <f t="shared" si="312"/>
        <v>0</v>
      </c>
      <c r="AX642" s="235" t="s">
        <v>2582</v>
      </c>
      <c r="AY642" s="236" t="s">
        <v>805</v>
      </c>
      <c r="AZ642" s="236"/>
      <c r="BA642" s="236" t="s">
        <v>2583</v>
      </c>
      <c r="BB642" s="231">
        <v>2</v>
      </c>
      <c r="BC642" s="231">
        <v>3</v>
      </c>
      <c r="BD642" s="237" t="str">
        <f t="shared" si="313"/>
        <v>Muy Ondulado (Pendientes naturales del terreno entre 15 y 25%)</v>
      </c>
      <c r="BE642" s="231">
        <v>8</v>
      </c>
      <c r="BF642" s="237" t="str">
        <f>VLOOKUP(BE642,'Códigos 2'!$A$1:$B$12,2,FALSE)</f>
        <v xml:space="preserve">Material producto del perfilado de pavimentos asfálticos </v>
      </c>
      <c r="BG642" s="238">
        <v>2</v>
      </c>
      <c r="BH642" s="239">
        <v>5.5</v>
      </c>
      <c r="BI642" s="231">
        <v>0</v>
      </c>
      <c r="BJ642" s="231" t="str">
        <f t="shared" si="314"/>
        <v>No existe</v>
      </c>
      <c r="BK642" s="240">
        <v>0</v>
      </c>
      <c r="BL642" s="231">
        <v>25</v>
      </c>
      <c r="BM642" s="231"/>
      <c r="BN642" s="231">
        <v>3</v>
      </c>
      <c r="BO642" s="237" t="str">
        <f t="shared" si="315"/>
        <v>Alineamiento algo sinuoso, pero con curvas cerradas que son aparentes y consistentes con las gradientes y las demás características del camino y del terreno que se atraviesa.</v>
      </c>
      <c r="BP642" s="231">
        <v>2</v>
      </c>
      <c r="BQ642" s="237" t="str">
        <f t="shared" si="316"/>
        <v>Pendientes sostenidas entre 5 y 8% sobre una buena parte del tramo, condición que afecta en forma marcada la velocidad de recorrido y, cuando hay bastante tránsito, provoca frecuentes colas de vehículos detrás de los vehículos pesados.</v>
      </c>
      <c r="BR642" s="231">
        <v>2</v>
      </c>
      <c r="BS642" s="231">
        <v>0</v>
      </c>
      <c r="BT642" s="237" t="b">
        <f t="shared" si="317"/>
        <v>0</v>
      </c>
      <c r="BU642" s="231">
        <v>2</v>
      </c>
      <c r="BV642" s="237" t="str">
        <f t="shared" si="318"/>
        <v>Existen muy pocas señales</v>
      </c>
      <c r="BW642" s="231">
        <v>3</v>
      </c>
      <c r="BX642" s="237" t="str">
        <f t="shared" si="319"/>
        <v>Parece que algunas alcantarillas o cunetas no tienen capacidad hidráulica suficiente, por la erosión o socavación aparente.</v>
      </c>
      <c r="BY642" s="231">
        <v>2</v>
      </c>
      <c r="BZ642" s="237" t="str">
        <f t="shared" si="320"/>
        <v>Superficie muy irregular o con baches extensos y frecuentes (o material suelto, en caso de superficies no pavimentadas).</v>
      </c>
      <c r="CA642" s="231">
        <v>4</v>
      </c>
      <c r="CB642" s="237" t="str">
        <f t="shared" si="321"/>
        <v>Existen huellas o corrugaciones que se derivan por debajo de la superficie de ruedo, pero que son aisladas y de poca extensión.</v>
      </c>
      <c r="CC642" s="231">
        <f t="shared" si="322"/>
        <v>0</v>
      </c>
      <c r="CD642" s="229" t="s">
        <v>2584</v>
      </c>
      <c r="CE642" s="229" t="s">
        <v>1951</v>
      </c>
      <c r="CF642" s="270" t="s">
        <v>2585</v>
      </c>
    </row>
    <row r="643" spans="1:84" ht="69.95" customHeight="1" thickBot="1" x14ac:dyDescent="0.2">
      <c r="A643" s="217"/>
      <c r="B643" s="269">
        <v>30362</v>
      </c>
      <c r="C643" s="231">
        <v>2</v>
      </c>
      <c r="D643" s="231">
        <v>3</v>
      </c>
      <c r="E643" s="232">
        <v>2</v>
      </c>
      <c r="F643" s="231"/>
      <c r="G643" s="231">
        <v>408</v>
      </c>
      <c r="H643" s="230" t="str">
        <f t="shared" si="329"/>
        <v>Terciaria</v>
      </c>
      <c r="I643" s="230">
        <v>4</v>
      </c>
      <c r="J643" s="229" t="str">
        <f t="shared" si="330"/>
        <v>Red Básica de Accesso</v>
      </c>
      <c r="K643" s="260">
        <f t="shared" si="331"/>
        <v>4.5449999999999999</v>
      </c>
      <c r="L643" s="234">
        <f>L642+K643</f>
        <v>8.74</v>
      </c>
      <c r="M643" s="233"/>
      <c r="N643" s="233"/>
      <c r="O643" s="233"/>
      <c r="P643" s="260">
        <f t="shared" si="332"/>
        <v>0</v>
      </c>
      <c r="Q643" s="233"/>
      <c r="R643" s="233"/>
      <c r="S643" s="233"/>
      <c r="T643" s="260">
        <f t="shared" si="333"/>
        <v>0</v>
      </c>
      <c r="U643" s="233"/>
      <c r="V643" s="233"/>
      <c r="W643" s="233"/>
      <c r="X643" s="233">
        <f t="shared" si="303"/>
        <v>0</v>
      </c>
      <c r="Y643" s="233"/>
      <c r="Z643" s="233"/>
      <c r="AA643" s="233"/>
      <c r="AB643" s="233">
        <f t="shared" si="304"/>
        <v>0</v>
      </c>
      <c r="AC643" s="233">
        <f t="shared" si="328"/>
        <v>0</v>
      </c>
      <c r="AD643" s="233"/>
      <c r="AE643" s="233">
        <v>3.59</v>
      </c>
      <c r="AF643" s="233">
        <v>0.95499999999999996</v>
      </c>
      <c r="AG643" s="233">
        <f t="shared" si="326"/>
        <v>4.5449999999999999</v>
      </c>
      <c r="AH643" s="233"/>
      <c r="AI643" s="233"/>
      <c r="AJ643" s="233"/>
      <c r="AK643" s="233">
        <f t="shared" si="327"/>
        <v>0</v>
      </c>
      <c r="AL643" s="233"/>
      <c r="AM643" s="233"/>
      <c r="AN643" s="233"/>
      <c r="AO643" s="233">
        <f t="shared" si="334"/>
        <v>0</v>
      </c>
      <c r="AP643" s="233"/>
      <c r="AQ643" s="233"/>
      <c r="AR643" s="233"/>
      <c r="AS643" s="339">
        <f t="shared" si="335"/>
        <v>0</v>
      </c>
      <c r="AT643" s="233"/>
      <c r="AU643" s="233"/>
      <c r="AV643" s="233"/>
      <c r="AW643" s="260">
        <f t="shared" si="312"/>
        <v>0</v>
      </c>
      <c r="AX643" s="235" t="s">
        <v>2586</v>
      </c>
      <c r="AY643" s="236" t="s">
        <v>805</v>
      </c>
      <c r="AZ643" s="236"/>
      <c r="BA643" s="229"/>
      <c r="BB643" s="231">
        <v>4</v>
      </c>
      <c r="BC643" s="231">
        <v>3</v>
      </c>
      <c r="BD643" s="237" t="str">
        <f t="shared" si="313"/>
        <v>Muy Ondulado (Pendientes naturales del terreno entre 15 y 25%)</v>
      </c>
      <c r="BE643" s="231">
        <v>8</v>
      </c>
      <c r="BF643" s="237" t="str">
        <f>VLOOKUP(BE643,'Códigos 2'!$A$1:$B$12,2,FALSE)</f>
        <v xml:space="preserve">Material producto del perfilado de pavimentos asfálticos </v>
      </c>
      <c r="BG643" s="238">
        <v>1</v>
      </c>
      <c r="BH643" s="239">
        <v>4.4000000000000004</v>
      </c>
      <c r="BI643" s="231">
        <v>0</v>
      </c>
      <c r="BJ643" s="231" t="str">
        <f t="shared" si="314"/>
        <v>No existe</v>
      </c>
      <c r="BK643" s="240">
        <v>0</v>
      </c>
      <c r="BL643" s="231">
        <v>30</v>
      </c>
      <c r="BM643" s="231"/>
      <c r="BN643" s="231">
        <v>3</v>
      </c>
      <c r="BO643" s="237" t="str">
        <f t="shared" si="315"/>
        <v>Alineamiento algo sinuoso, pero con curvas cerradas que son aparentes y consistentes con las gradientes y las demás características del camino y del terreno que se atraviesa.</v>
      </c>
      <c r="BP643" s="231">
        <v>2</v>
      </c>
      <c r="BQ643" s="237" t="str">
        <f t="shared" si="316"/>
        <v>Pendientes sostenidas entre 5 y 8% sobre una buena parte del tramo, condición que afecta en forma marcada la velocidad de recorrido y, cuando hay bastante tránsito, provoca frecuentes colas de vehículos detrás de los vehículos pesados.</v>
      </c>
      <c r="BR643" s="231">
        <v>1</v>
      </c>
      <c r="BS643" s="231">
        <v>0</v>
      </c>
      <c r="BT643" s="237" t="b">
        <f t="shared" si="317"/>
        <v>0</v>
      </c>
      <c r="BU643" s="231">
        <v>2</v>
      </c>
      <c r="BV643" s="237" t="str">
        <f t="shared" si="318"/>
        <v>Existen muy pocas señales</v>
      </c>
      <c r="BW643" s="231">
        <v>3</v>
      </c>
      <c r="BX643" s="237" t="str">
        <f t="shared" si="319"/>
        <v>Parece que algunas alcantarillas o cunetas no tienen capacidad hidráulica suficiente, por la erosión o socavación aparente.</v>
      </c>
      <c r="BY643" s="231">
        <v>3</v>
      </c>
      <c r="BZ643" s="237" t="str">
        <f t="shared" si="320"/>
        <v>Superficie con frecuentes baches o irregularidades .</v>
      </c>
      <c r="CA643" s="231">
        <v>3</v>
      </c>
      <c r="CB643" s="237" t="str">
        <f t="shared" si="321"/>
        <v>Existen deformaciones u otras fallas de consideración sobre una buena parte de la subsección y, aunque no son extensas todavía, parece que siguen extendiéndose.</v>
      </c>
      <c r="CC643" s="231">
        <f t="shared" si="322"/>
        <v>0</v>
      </c>
      <c r="CD643" s="229"/>
      <c r="CE643" s="229"/>
      <c r="CF643" s="270"/>
    </row>
    <row r="644" spans="1:84" ht="69.95" customHeight="1" thickBot="1" x14ac:dyDescent="0.2">
      <c r="A644" s="217"/>
      <c r="B644" s="269">
        <v>30370</v>
      </c>
      <c r="C644" s="231">
        <v>2</v>
      </c>
      <c r="D644" s="231">
        <v>3</v>
      </c>
      <c r="E644" s="232">
        <v>5</v>
      </c>
      <c r="F644" s="231">
        <v>2</v>
      </c>
      <c r="G644" s="231">
        <v>414</v>
      </c>
      <c r="H644" s="230" t="str">
        <f t="shared" si="329"/>
        <v>Terciaria</v>
      </c>
      <c r="I644" s="230">
        <v>4</v>
      </c>
      <c r="J644" s="229" t="str">
        <f t="shared" si="330"/>
        <v>Red Básica de Accesso</v>
      </c>
      <c r="K644" s="260">
        <f t="shared" si="331"/>
        <v>8.7550000000000008</v>
      </c>
      <c r="L644" s="234">
        <f>K644</f>
        <v>8.7550000000000008</v>
      </c>
      <c r="M644" s="233"/>
      <c r="N644" s="233"/>
      <c r="O644" s="233"/>
      <c r="P644" s="260">
        <f t="shared" si="332"/>
        <v>0</v>
      </c>
      <c r="Q644" s="233">
        <v>2.0499999999999998</v>
      </c>
      <c r="R644" s="233">
        <v>5.01</v>
      </c>
      <c r="S644" s="233">
        <v>1.34</v>
      </c>
      <c r="T644" s="260">
        <f t="shared" si="333"/>
        <v>8.4</v>
      </c>
      <c r="U644" s="233"/>
      <c r="V644" s="233">
        <v>0.35499999999999998</v>
      </c>
      <c r="W644" s="233"/>
      <c r="X644" s="233">
        <f t="shared" si="303"/>
        <v>0.35499999999999998</v>
      </c>
      <c r="Y644" s="233"/>
      <c r="Z644" s="233"/>
      <c r="AA644" s="233"/>
      <c r="AB644" s="233">
        <f t="shared" si="304"/>
        <v>0</v>
      </c>
      <c r="AC644" s="233">
        <f t="shared" si="328"/>
        <v>8.7550000000000008</v>
      </c>
      <c r="AD644" s="233"/>
      <c r="AE644" s="233"/>
      <c r="AF644" s="233"/>
      <c r="AG644" s="233">
        <f t="shared" si="326"/>
        <v>0</v>
      </c>
      <c r="AH644" s="233"/>
      <c r="AI644" s="233"/>
      <c r="AJ644" s="233"/>
      <c r="AK644" s="233">
        <f t="shared" si="327"/>
        <v>0</v>
      </c>
      <c r="AL644" s="233"/>
      <c r="AM644" s="233"/>
      <c r="AN644" s="233"/>
      <c r="AO644" s="233">
        <f t="shared" si="334"/>
        <v>0</v>
      </c>
      <c r="AP644" s="233"/>
      <c r="AQ644" s="233"/>
      <c r="AR644" s="233"/>
      <c r="AS644" s="339">
        <f t="shared" si="335"/>
        <v>0</v>
      </c>
      <c r="AT644" s="233"/>
      <c r="AU644" s="233"/>
      <c r="AV644" s="233"/>
      <c r="AW644" s="260">
        <f t="shared" si="312"/>
        <v>0</v>
      </c>
      <c r="AX644" s="235" t="s">
        <v>2613</v>
      </c>
      <c r="AY644" s="236" t="s">
        <v>453</v>
      </c>
      <c r="AZ644" s="236" t="s">
        <v>975</v>
      </c>
      <c r="BA644" s="229" t="s">
        <v>384</v>
      </c>
      <c r="BB644" s="231">
        <v>2</v>
      </c>
      <c r="BC644" s="231">
        <v>3</v>
      </c>
      <c r="BD644" s="237" t="str">
        <f t="shared" si="313"/>
        <v>Muy Ondulado (Pendientes naturales del terreno entre 15 y 25%)</v>
      </c>
      <c r="BE644" s="231">
        <v>1</v>
      </c>
      <c r="BF644" s="237" t="str">
        <f>VLOOKUP(BE644,'Códigos 2'!$A$1:$B$12,2,FALSE)</f>
        <v xml:space="preserve"> Carpeta Asfáltica (CA)</v>
      </c>
      <c r="BG644" s="238">
        <v>2</v>
      </c>
      <c r="BH644" s="239">
        <v>6</v>
      </c>
      <c r="BI644" s="231">
        <v>0</v>
      </c>
      <c r="BJ644" s="231" t="str">
        <f t="shared" si="314"/>
        <v>No existe</v>
      </c>
      <c r="BK644" s="240">
        <v>0</v>
      </c>
      <c r="BL644" s="231">
        <v>50</v>
      </c>
      <c r="BM644" s="231">
        <v>1388</v>
      </c>
      <c r="BN644" s="231">
        <v>3</v>
      </c>
      <c r="BO644" s="237" t="str">
        <f t="shared" si="315"/>
        <v>Alineamiento algo sinuoso, pero con curvas cerradas que son aparentes y consistentes con las gradientes y las demás características del camino y del terreno que se atraviesa.</v>
      </c>
      <c r="BP644" s="231">
        <v>2</v>
      </c>
      <c r="BQ644" s="237" t="str">
        <f t="shared" si="316"/>
        <v>Pendientes sostenidas entre 5 y 8% sobre una buena parte del tramo, condición que afecta en forma marcada la velocidad de recorrido y, cuando hay bastante tránsito, provoca frecuentes colas de vehículos detrás de los vehículos pesados.</v>
      </c>
      <c r="BR644" s="231">
        <v>1</v>
      </c>
      <c r="BS644" s="231">
        <v>0</v>
      </c>
      <c r="BT644" s="237" t="b">
        <f t="shared" si="317"/>
        <v>0</v>
      </c>
      <c r="BU644" s="231">
        <v>3</v>
      </c>
      <c r="BV644" s="237" t="str">
        <f t="shared" si="318"/>
        <v>El señalamiento es regular en cuanto a cantidad y ubicación, siendo notable la falta de algunas señales de precaución y de guía.</v>
      </c>
      <c r="BW644" s="231">
        <v>4</v>
      </c>
      <c r="BX644" s="237" t="str">
        <f t="shared" si="319"/>
        <v>La mayoría de las alcantarillas y cunetas aparentemente funcionan bien, pero existen indicaciones en algunos sitios de que el agua se estanca.</v>
      </c>
      <c r="BY644" s="231">
        <v>3</v>
      </c>
      <c r="BZ644" s="237" t="str">
        <f t="shared" si="320"/>
        <v>Superficie con frecuentes baches o irregularidades .</v>
      </c>
      <c r="CA644" s="231">
        <v>5</v>
      </c>
      <c r="CB644" s="237" t="str">
        <f t="shared" si="321"/>
        <v>No existen evidencias de fallas en la estructura del pavimento, con la posible excepción de algunas en la superficie de ruedo.</v>
      </c>
      <c r="CC644" s="231">
        <f t="shared" si="322"/>
        <v>4.4354581000000008</v>
      </c>
      <c r="CD644" s="229" t="s">
        <v>2614</v>
      </c>
      <c r="CE644" s="229" t="s">
        <v>1951</v>
      </c>
      <c r="CF644" s="270" t="s">
        <v>2615</v>
      </c>
    </row>
    <row r="645" spans="1:84" ht="69.95" customHeight="1" thickBot="1" x14ac:dyDescent="0.2">
      <c r="A645" s="217"/>
      <c r="B645" s="269">
        <v>30381</v>
      </c>
      <c r="C645" s="231">
        <v>2</v>
      </c>
      <c r="D645" s="231">
        <v>3</v>
      </c>
      <c r="E645" s="232">
        <v>5</v>
      </c>
      <c r="F645" s="231">
        <v>8</v>
      </c>
      <c r="G645" s="231">
        <v>414</v>
      </c>
      <c r="H645" s="230" t="str">
        <f t="shared" si="329"/>
        <v>Terciaria</v>
      </c>
      <c r="I645" s="230">
        <v>4</v>
      </c>
      <c r="J645" s="229" t="str">
        <f t="shared" si="330"/>
        <v>Red Básica de Accesso</v>
      </c>
      <c r="K645" s="260">
        <f t="shared" si="331"/>
        <v>8.9499999999999993</v>
      </c>
      <c r="L645" s="234">
        <f>L644+K645</f>
        <v>17.704999999999998</v>
      </c>
      <c r="M645" s="233"/>
      <c r="N645" s="233"/>
      <c r="O645" s="233"/>
      <c r="P645" s="260">
        <f t="shared" si="332"/>
        <v>0</v>
      </c>
      <c r="Q645" s="233"/>
      <c r="R645" s="233"/>
      <c r="S645" s="233"/>
      <c r="T645" s="260">
        <f t="shared" si="333"/>
        <v>0</v>
      </c>
      <c r="U645" s="233">
        <v>0.64500000000000002</v>
      </c>
      <c r="V645" s="233"/>
      <c r="W645" s="233"/>
      <c r="X645" s="233">
        <f t="shared" ref="X645:X708" si="336">U645+V645+W645</f>
        <v>0.64500000000000002</v>
      </c>
      <c r="Y645" s="233"/>
      <c r="Z645" s="233"/>
      <c r="AA645" s="233"/>
      <c r="AB645" s="233">
        <f t="shared" ref="AB645:AB708" si="337">Y645+Z645+AA645</f>
        <v>0</v>
      </c>
      <c r="AC645" s="233">
        <f t="shared" si="328"/>
        <v>0.64500000000000002</v>
      </c>
      <c r="AD645" s="233">
        <v>8.3049999999999997</v>
      </c>
      <c r="AE645" s="233"/>
      <c r="AF645" s="233"/>
      <c r="AG645" s="233">
        <f t="shared" si="326"/>
        <v>8.3049999999999997</v>
      </c>
      <c r="AH645" s="233"/>
      <c r="AI645" s="233"/>
      <c r="AJ645" s="233"/>
      <c r="AK645" s="233">
        <f t="shared" si="327"/>
        <v>0</v>
      </c>
      <c r="AL645" s="233"/>
      <c r="AM645" s="233"/>
      <c r="AN645" s="233"/>
      <c r="AO645" s="233">
        <f t="shared" si="334"/>
        <v>0</v>
      </c>
      <c r="AP645" s="233"/>
      <c r="AQ645" s="233"/>
      <c r="AR645" s="233"/>
      <c r="AS645" s="339">
        <f t="shared" si="335"/>
        <v>0</v>
      </c>
      <c r="AT645" s="233"/>
      <c r="AU645" s="233"/>
      <c r="AV645" s="233"/>
      <c r="AW645" s="260">
        <f t="shared" si="312"/>
        <v>0</v>
      </c>
      <c r="AX645" s="235" t="s">
        <v>2616</v>
      </c>
      <c r="AY645" s="236" t="s">
        <v>453</v>
      </c>
      <c r="AZ645" s="236" t="s">
        <v>975</v>
      </c>
      <c r="BA645" s="229" t="s">
        <v>2617</v>
      </c>
      <c r="BB645" s="231">
        <v>3</v>
      </c>
      <c r="BC645" s="231">
        <v>4</v>
      </c>
      <c r="BD645" s="237" t="str">
        <f t="shared" si="313"/>
        <v>Montañoso (Pendientes naturales del terreno mayores a 25%)</v>
      </c>
      <c r="BE645" s="231">
        <v>4</v>
      </c>
      <c r="BF645" s="237" t="str">
        <f>VLOOKUP(BE645,'Códigos 2'!$A$1:$B$12,2,FALSE)</f>
        <v>Lastre o grava</v>
      </c>
      <c r="BG645" s="238">
        <v>1</v>
      </c>
      <c r="BH645" s="239">
        <v>4.5</v>
      </c>
      <c r="BI645" s="231">
        <v>0</v>
      </c>
      <c r="BJ645" s="231" t="str">
        <f t="shared" si="314"/>
        <v>No existe</v>
      </c>
      <c r="BK645" s="240">
        <v>0</v>
      </c>
      <c r="BL645" s="231">
        <v>25</v>
      </c>
      <c r="BM645" s="231">
        <v>88</v>
      </c>
      <c r="BN645" s="231">
        <v>2</v>
      </c>
      <c r="BO645" s="237" t="str">
        <f t="shared" si="315"/>
        <v>Curvas cerradas frecuentes y, por lo general, inconsistentes con el terreno y la clase de carretera.</v>
      </c>
      <c r="BP645" s="231">
        <v>1</v>
      </c>
      <c r="BQ645" s="237" t="str">
        <f t="shared" si="316"/>
        <v xml:space="preserve">Pendientes sostenidas en exceso del 7% en casi todo el tramo. </v>
      </c>
      <c r="BR645" s="231">
        <v>1</v>
      </c>
      <c r="BS645" s="231">
        <v>0</v>
      </c>
      <c r="BT645" s="237" t="b">
        <f t="shared" si="317"/>
        <v>0</v>
      </c>
      <c r="BU645" s="231">
        <v>3</v>
      </c>
      <c r="BV645" s="237" t="str">
        <f t="shared" si="318"/>
        <v>El señalamiento es regular en cuanto a cantidad y ubicación, siendo notable la falta de algunas señales de precaución y de guía.</v>
      </c>
      <c r="BW645" s="231">
        <v>3</v>
      </c>
      <c r="BX645" s="237" t="str">
        <f t="shared" si="319"/>
        <v>Parece que algunas alcantarillas o cunetas no tienen capacidad hidráulica suficiente, por la erosión o socavación aparente.</v>
      </c>
      <c r="BY645" s="231">
        <v>4</v>
      </c>
      <c r="BZ645" s="237" t="str">
        <f t="shared" si="320"/>
        <v>Superficie generalmente lisa, pero con unas pequeñas corrugaciones u otras irregularidades aisladas, o con baches pequeños superficiales.</v>
      </c>
      <c r="CA645" s="231">
        <v>5</v>
      </c>
      <c r="CB645" s="237" t="str">
        <f t="shared" si="321"/>
        <v>No existen evidencias de fallas en la estructura del pavimento, con la posible excepción de algunas en la superficie de ruedo.</v>
      </c>
      <c r="CC645" s="231">
        <f t="shared" si="322"/>
        <v>0.28747399999999995</v>
      </c>
      <c r="CD645" s="229"/>
      <c r="CE645" s="229"/>
      <c r="CF645" s="270"/>
    </row>
    <row r="646" spans="1:84" ht="69.95" customHeight="1" thickBot="1" x14ac:dyDescent="0.2">
      <c r="A646" s="217"/>
      <c r="B646" s="269">
        <v>30382</v>
      </c>
      <c r="C646" s="231">
        <v>2</v>
      </c>
      <c r="D646" s="231">
        <v>3</v>
      </c>
      <c r="E646" s="232">
        <v>5</v>
      </c>
      <c r="F646" s="231"/>
      <c r="G646" s="231">
        <v>414</v>
      </c>
      <c r="H646" s="230" t="str">
        <f t="shared" si="329"/>
        <v>Terciaria</v>
      </c>
      <c r="I646" s="230">
        <v>4</v>
      </c>
      <c r="J646" s="229" t="str">
        <f t="shared" si="330"/>
        <v>Red Básica de Accesso</v>
      </c>
      <c r="K646" s="260">
        <f t="shared" si="331"/>
        <v>11.635</v>
      </c>
      <c r="L646" s="234">
        <f>L645+K646</f>
        <v>29.339999999999996</v>
      </c>
      <c r="M646" s="233"/>
      <c r="N646" s="233"/>
      <c r="O646" s="233"/>
      <c r="P646" s="260">
        <f t="shared" si="332"/>
        <v>0</v>
      </c>
      <c r="Q646" s="233"/>
      <c r="R646" s="233"/>
      <c r="S646" s="233"/>
      <c r="T646" s="260">
        <f t="shared" si="333"/>
        <v>0</v>
      </c>
      <c r="U646" s="233"/>
      <c r="V646" s="233"/>
      <c r="W646" s="233"/>
      <c r="X646" s="233">
        <f t="shared" si="336"/>
        <v>0</v>
      </c>
      <c r="Y646" s="233"/>
      <c r="Z646" s="233"/>
      <c r="AA646" s="233"/>
      <c r="AB646" s="233">
        <f t="shared" si="337"/>
        <v>0</v>
      </c>
      <c r="AC646" s="233">
        <f t="shared" si="328"/>
        <v>0</v>
      </c>
      <c r="AD646" s="233">
        <v>8.57</v>
      </c>
      <c r="AE646" s="233">
        <v>3.0649999999999999</v>
      </c>
      <c r="AF646" s="233"/>
      <c r="AG646" s="233">
        <f t="shared" si="326"/>
        <v>11.635</v>
      </c>
      <c r="AH646" s="233"/>
      <c r="AI646" s="233"/>
      <c r="AJ646" s="233"/>
      <c r="AK646" s="233">
        <f t="shared" si="327"/>
        <v>0</v>
      </c>
      <c r="AL646" s="233"/>
      <c r="AM646" s="233"/>
      <c r="AN646" s="233"/>
      <c r="AO646" s="233">
        <f t="shared" si="334"/>
        <v>0</v>
      </c>
      <c r="AP646" s="233"/>
      <c r="AQ646" s="233"/>
      <c r="AR646" s="233"/>
      <c r="AS646" s="339">
        <f t="shared" si="335"/>
        <v>0</v>
      </c>
      <c r="AT646" s="233"/>
      <c r="AU646" s="233"/>
      <c r="AV646" s="233"/>
      <c r="AW646" s="260">
        <f t="shared" si="312"/>
        <v>0</v>
      </c>
      <c r="AX646" s="235" t="s">
        <v>2618</v>
      </c>
      <c r="AY646" s="236" t="s">
        <v>453</v>
      </c>
      <c r="AZ646" s="236" t="s">
        <v>975</v>
      </c>
      <c r="BA646" s="229" t="s">
        <v>2619</v>
      </c>
      <c r="BB646" s="231">
        <v>0</v>
      </c>
      <c r="BC646" s="231">
        <v>4</v>
      </c>
      <c r="BD646" s="237" t="str">
        <f t="shared" si="313"/>
        <v>Montañoso (Pendientes naturales del terreno mayores a 25%)</v>
      </c>
      <c r="BE646" s="231">
        <v>4</v>
      </c>
      <c r="BF646" s="237" t="str">
        <f>VLOOKUP(BE646,'Códigos 2'!$A$1:$B$12,2,FALSE)</f>
        <v>Lastre o grava</v>
      </c>
      <c r="BG646" s="238">
        <v>1</v>
      </c>
      <c r="BH646" s="239">
        <v>4.8</v>
      </c>
      <c r="BI646" s="231">
        <v>0</v>
      </c>
      <c r="BJ646" s="231" t="str">
        <f t="shared" si="314"/>
        <v>No existe</v>
      </c>
      <c r="BK646" s="240">
        <v>0</v>
      </c>
      <c r="BL646" s="231">
        <v>25</v>
      </c>
      <c r="BM646" s="231"/>
      <c r="BN646" s="231">
        <v>2</v>
      </c>
      <c r="BO646" s="237" t="str">
        <f t="shared" si="315"/>
        <v>Curvas cerradas frecuentes y, por lo general, inconsistentes con el terreno y la clase de carretera.</v>
      </c>
      <c r="BP646" s="231">
        <v>1</v>
      </c>
      <c r="BQ646" s="237" t="str">
        <f t="shared" si="316"/>
        <v xml:space="preserve">Pendientes sostenidas en exceso del 7% en casi todo el tramo. </v>
      </c>
      <c r="BR646" s="231">
        <v>1</v>
      </c>
      <c r="BS646" s="231">
        <v>0</v>
      </c>
      <c r="BT646" s="237" t="b">
        <f t="shared" si="317"/>
        <v>0</v>
      </c>
      <c r="BU646" s="231">
        <v>3</v>
      </c>
      <c r="BV646" s="237" t="str">
        <f t="shared" si="318"/>
        <v>El señalamiento es regular en cuanto a cantidad y ubicación, siendo notable la falta de algunas señales de precaución y de guía.</v>
      </c>
      <c r="BW646" s="231">
        <v>3</v>
      </c>
      <c r="BX646" s="237" t="str">
        <f t="shared" si="319"/>
        <v>Parece que algunas alcantarillas o cunetas no tienen capacidad hidráulica suficiente, por la erosión o socavación aparente.</v>
      </c>
      <c r="BY646" s="231">
        <v>4</v>
      </c>
      <c r="BZ646" s="237" t="str">
        <f t="shared" si="320"/>
        <v>Superficie generalmente lisa, pero con unas pequeñas corrugaciones u otras irregularidades aisladas, o con baches pequeños superficiales.</v>
      </c>
      <c r="CA646" s="231">
        <v>4</v>
      </c>
      <c r="CB646" s="237" t="str">
        <f t="shared" si="321"/>
        <v>Existen huellas o corrugaciones que se derivan por debajo de la superficie de ruedo, pero que son aisladas y de poca extensión.</v>
      </c>
      <c r="CC646" s="231">
        <f t="shared" si="322"/>
        <v>0</v>
      </c>
      <c r="CD646" s="229"/>
      <c r="CE646" s="229"/>
      <c r="CF646" s="270"/>
    </row>
    <row r="647" spans="1:84" ht="69.95" customHeight="1" thickBot="1" x14ac:dyDescent="0.2">
      <c r="A647" s="217"/>
      <c r="B647" s="269">
        <v>30391</v>
      </c>
      <c r="C647" s="231">
        <v>2</v>
      </c>
      <c r="D647" s="231">
        <v>3</v>
      </c>
      <c r="E647" s="232">
        <v>5</v>
      </c>
      <c r="F647" s="231">
        <v>1</v>
      </c>
      <c r="G647" s="231">
        <v>415</v>
      </c>
      <c r="H647" s="230" t="str">
        <f t="shared" si="329"/>
        <v>Terciaria</v>
      </c>
      <c r="I647" s="230">
        <v>3</v>
      </c>
      <c r="J647" s="229" t="str">
        <f t="shared" si="330"/>
        <v>Conectores de Integración Territorial</v>
      </c>
      <c r="K647" s="260">
        <f t="shared" si="331"/>
        <v>3.8899999999999997</v>
      </c>
      <c r="L647" s="234">
        <f>K647</f>
        <v>3.8899999999999997</v>
      </c>
      <c r="M647" s="233"/>
      <c r="N647" s="233"/>
      <c r="O647" s="233"/>
      <c r="P647" s="260">
        <f t="shared" si="332"/>
        <v>0</v>
      </c>
      <c r="Q647" s="233">
        <v>3.61</v>
      </c>
      <c r="R647" s="233">
        <v>0.19</v>
      </c>
      <c r="S647" s="233">
        <v>0.09</v>
      </c>
      <c r="T647" s="260">
        <f t="shared" si="333"/>
        <v>3.8899999999999997</v>
      </c>
      <c r="U647" s="233"/>
      <c r="V647" s="233"/>
      <c r="W647" s="233"/>
      <c r="X647" s="233">
        <f t="shared" si="336"/>
        <v>0</v>
      </c>
      <c r="Y647" s="233"/>
      <c r="Z647" s="233"/>
      <c r="AA647" s="233"/>
      <c r="AB647" s="233">
        <f t="shared" si="337"/>
        <v>0</v>
      </c>
      <c r="AC647" s="233">
        <f t="shared" si="328"/>
        <v>3.8899999999999997</v>
      </c>
      <c r="AD647" s="233"/>
      <c r="AE647" s="233"/>
      <c r="AF647" s="233"/>
      <c r="AG647" s="233">
        <f t="shared" si="326"/>
        <v>0</v>
      </c>
      <c r="AH647" s="233"/>
      <c r="AI647" s="233"/>
      <c r="AJ647" s="233"/>
      <c r="AK647" s="233">
        <f t="shared" si="327"/>
        <v>0</v>
      </c>
      <c r="AL647" s="233"/>
      <c r="AM647" s="233"/>
      <c r="AN647" s="233"/>
      <c r="AO647" s="233">
        <f t="shared" si="334"/>
        <v>0</v>
      </c>
      <c r="AP647" s="233"/>
      <c r="AQ647" s="233"/>
      <c r="AR647" s="233"/>
      <c r="AS647" s="339">
        <f t="shared" si="335"/>
        <v>0</v>
      </c>
      <c r="AT647" s="233"/>
      <c r="AU647" s="233"/>
      <c r="AV647" s="233"/>
      <c r="AW647" s="260">
        <f t="shared" si="312"/>
        <v>0</v>
      </c>
      <c r="AX647" s="235" t="s">
        <v>2620</v>
      </c>
      <c r="AY647" s="236" t="s">
        <v>2621</v>
      </c>
      <c r="AZ647" s="236" t="s">
        <v>975</v>
      </c>
      <c r="BA647" s="229" t="s">
        <v>2622</v>
      </c>
      <c r="BB647" s="231">
        <v>2</v>
      </c>
      <c r="BC647" s="231">
        <v>1</v>
      </c>
      <c r="BD647" s="237" t="str">
        <f t="shared" si="313"/>
        <v>Llano (Pendientes naturales del terreno entre 0 y 5%)</v>
      </c>
      <c r="BE647" s="231">
        <v>1</v>
      </c>
      <c r="BF647" s="237" t="str">
        <f>VLOOKUP(BE647,'Códigos 2'!$A$1:$B$12,2,FALSE)</f>
        <v xml:space="preserve"> Carpeta Asfáltica (CA)</v>
      </c>
      <c r="BG647" s="238">
        <v>2</v>
      </c>
      <c r="BH647" s="239">
        <v>6.9</v>
      </c>
      <c r="BI647" s="231">
        <v>0</v>
      </c>
      <c r="BJ647" s="231" t="str">
        <f t="shared" si="314"/>
        <v>No existe</v>
      </c>
      <c r="BK647" s="240">
        <v>0</v>
      </c>
      <c r="BL647" s="231">
        <v>50</v>
      </c>
      <c r="BM647" s="231">
        <v>3375</v>
      </c>
      <c r="BN647" s="231">
        <v>4</v>
      </c>
      <c r="BO647" s="237" t="str">
        <f t="shared" si="315"/>
        <v>Alineamiento con algunas curvas que exigen una reducción significativa en la velocidad promedio de circulación.</v>
      </c>
      <c r="BP647" s="231">
        <v>4</v>
      </c>
      <c r="BQ647" s="237" t="str">
        <f t="shared" si="316"/>
        <v>Pendientes generalmente menores del 3% pero con algunas cuestas de corta longitud de hasta el 5%.</v>
      </c>
      <c r="BR647" s="231">
        <v>1</v>
      </c>
      <c r="BS647" s="231">
        <v>0</v>
      </c>
      <c r="BT647" s="237" t="b">
        <f t="shared" si="317"/>
        <v>0</v>
      </c>
      <c r="BU647" s="231">
        <v>3</v>
      </c>
      <c r="BV647" s="237" t="str">
        <f t="shared" si="318"/>
        <v>El señalamiento es regular en cuanto a cantidad y ubicación, siendo notable la falta de algunas señales de precaución y de guía.</v>
      </c>
      <c r="BW647" s="231">
        <v>4</v>
      </c>
      <c r="BX647" s="237" t="str">
        <f t="shared" si="319"/>
        <v>La mayoría de las alcantarillas y cunetas aparentemente funcionan bien, pero existen indicaciones en algunos sitios de que el agua se estanca.</v>
      </c>
      <c r="BY647" s="231">
        <v>4</v>
      </c>
      <c r="BZ647" s="237" t="str">
        <f t="shared" si="320"/>
        <v>Superficie generalmente lisa, pero con unas pequeñas corrugaciones u otras irregularidades aisladas, o con baches pequeños superficiales.</v>
      </c>
      <c r="CA647" s="231">
        <v>5</v>
      </c>
      <c r="CB647" s="237" t="str">
        <f t="shared" si="321"/>
        <v>No existen evidencias de fallas en la estructura del pavimento, con la posible excepción de algunas en la superficie de ruedo.</v>
      </c>
      <c r="CC647" s="231">
        <f t="shared" si="322"/>
        <v>4.7919937499999987</v>
      </c>
      <c r="CD647" s="229" t="s">
        <v>2623</v>
      </c>
      <c r="CE647" s="229" t="s">
        <v>1951</v>
      </c>
      <c r="CF647" s="270" t="s">
        <v>2624</v>
      </c>
    </row>
    <row r="648" spans="1:84" ht="69.95" customHeight="1" thickBot="1" x14ac:dyDescent="0.2">
      <c r="A648" s="217"/>
      <c r="B648" s="269">
        <v>30392</v>
      </c>
      <c r="C648" s="231">
        <v>2</v>
      </c>
      <c r="D648" s="231">
        <v>3</v>
      </c>
      <c r="E648" s="232">
        <v>5</v>
      </c>
      <c r="F648" s="231">
        <v>11</v>
      </c>
      <c r="G648" s="231">
        <v>415</v>
      </c>
      <c r="H648" s="230" t="str">
        <f t="shared" si="329"/>
        <v>Terciaria</v>
      </c>
      <c r="I648" s="230">
        <v>3</v>
      </c>
      <c r="J648" s="229" t="str">
        <f t="shared" si="330"/>
        <v>Conectores de Integración Territorial</v>
      </c>
      <c r="K648" s="260">
        <f t="shared" si="331"/>
        <v>14.58</v>
      </c>
      <c r="L648" s="234">
        <f>L647+K648</f>
        <v>18.47</v>
      </c>
      <c r="M648" s="233"/>
      <c r="N648" s="233"/>
      <c r="O648" s="233"/>
      <c r="P648" s="260">
        <f t="shared" si="332"/>
        <v>0</v>
      </c>
      <c r="Q648" s="233">
        <v>0.68</v>
      </c>
      <c r="R648" s="233"/>
      <c r="S648" s="233"/>
      <c r="T648" s="260">
        <f t="shared" si="333"/>
        <v>0.68</v>
      </c>
      <c r="U648" s="233"/>
      <c r="V648" s="233"/>
      <c r="W648" s="233">
        <v>13.9</v>
      </c>
      <c r="X648" s="233">
        <f t="shared" si="336"/>
        <v>13.9</v>
      </c>
      <c r="Y648" s="233"/>
      <c r="Z648" s="233"/>
      <c r="AA648" s="233"/>
      <c r="AB648" s="233">
        <f t="shared" si="337"/>
        <v>0</v>
      </c>
      <c r="AC648" s="233">
        <f t="shared" si="328"/>
        <v>14.58</v>
      </c>
      <c r="AD648" s="233"/>
      <c r="AE648" s="233"/>
      <c r="AF648" s="233"/>
      <c r="AG648" s="233">
        <f t="shared" si="326"/>
        <v>0</v>
      </c>
      <c r="AH648" s="233"/>
      <c r="AI648" s="233"/>
      <c r="AJ648" s="233"/>
      <c r="AK648" s="233">
        <f t="shared" si="327"/>
        <v>0</v>
      </c>
      <c r="AL648" s="233"/>
      <c r="AM648" s="233"/>
      <c r="AN648" s="233"/>
      <c r="AO648" s="233">
        <f t="shared" si="334"/>
        <v>0</v>
      </c>
      <c r="AP648" s="233"/>
      <c r="AQ648" s="233"/>
      <c r="AR648" s="233"/>
      <c r="AS648" s="339">
        <f t="shared" si="335"/>
        <v>0</v>
      </c>
      <c r="AT648" s="233"/>
      <c r="AU648" s="233"/>
      <c r="AV648" s="233"/>
      <c r="AW648" s="260">
        <f t="shared" si="312"/>
        <v>0</v>
      </c>
      <c r="AX648" s="235" t="s">
        <v>2625</v>
      </c>
      <c r="AY648" s="236" t="s">
        <v>2621</v>
      </c>
      <c r="AZ648" s="236" t="s">
        <v>975</v>
      </c>
      <c r="BA648" s="229" t="s">
        <v>2626</v>
      </c>
      <c r="BB648" s="231">
        <v>4</v>
      </c>
      <c r="BC648" s="231">
        <v>4</v>
      </c>
      <c r="BD648" s="237" t="str">
        <f t="shared" si="313"/>
        <v>Montañoso (Pendientes naturales del terreno mayores a 25%)</v>
      </c>
      <c r="BE648" s="231">
        <v>2</v>
      </c>
      <c r="BF648" s="237" t="str">
        <f>VLOOKUP(BE648,'Códigos 2'!$A$1:$B$12,2,FALSE)</f>
        <v xml:space="preserve">Tratamiento superficial múltiple (TSM) </v>
      </c>
      <c r="BG648" s="238">
        <v>2</v>
      </c>
      <c r="BH648" s="239">
        <v>5.6</v>
      </c>
      <c r="BI648" s="231">
        <v>0</v>
      </c>
      <c r="BJ648" s="231" t="str">
        <f t="shared" si="314"/>
        <v>No existe</v>
      </c>
      <c r="BK648" s="240">
        <v>0</v>
      </c>
      <c r="BL648" s="231">
        <v>40</v>
      </c>
      <c r="BM648" s="231">
        <v>720</v>
      </c>
      <c r="BN648" s="231">
        <v>2</v>
      </c>
      <c r="BO648" s="237" t="str">
        <f t="shared" si="315"/>
        <v>Curvas cerradas frecuentes y, por lo general, inconsistentes con el terreno y la clase de carretera.</v>
      </c>
      <c r="BP648" s="231">
        <v>1</v>
      </c>
      <c r="BQ648" s="237" t="str">
        <f t="shared" si="316"/>
        <v xml:space="preserve">Pendientes sostenidas en exceso del 7% en casi todo el tramo. </v>
      </c>
      <c r="BR648" s="231">
        <v>1</v>
      </c>
      <c r="BS648" s="231">
        <v>0</v>
      </c>
      <c r="BT648" s="237" t="b">
        <f t="shared" si="317"/>
        <v>0</v>
      </c>
      <c r="BU648" s="231">
        <v>3</v>
      </c>
      <c r="BV648" s="237" t="str">
        <f t="shared" si="318"/>
        <v>El señalamiento es regular en cuanto a cantidad y ubicación, siendo notable la falta de algunas señales de precaución y de guía.</v>
      </c>
      <c r="BW648" s="231">
        <v>4</v>
      </c>
      <c r="BX648" s="237" t="str">
        <f t="shared" si="319"/>
        <v>La mayoría de las alcantarillas y cunetas aparentemente funcionan bien, pero existen indicaciones en algunos sitios de que el agua se estanca.</v>
      </c>
      <c r="BY648" s="231">
        <v>2</v>
      </c>
      <c r="BZ648" s="237" t="str">
        <f t="shared" si="320"/>
        <v>Superficie muy irregular o con baches extensos y frecuentes (o material suelto, en caso de superficies no pavimentadas).</v>
      </c>
      <c r="CA648" s="231">
        <v>4</v>
      </c>
      <c r="CB648" s="237" t="str">
        <f t="shared" si="321"/>
        <v>Existen huellas o corrugaciones que se derivan por debajo de la superficie de ruedo, pero que son aisladas y de poca extensión.</v>
      </c>
      <c r="CC648" s="231">
        <f t="shared" si="322"/>
        <v>3.8316240000000001</v>
      </c>
      <c r="CD648" s="229" t="s">
        <v>2627</v>
      </c>
      <c r="CE648" s="229" t="s">
        <v>1951</v>
      </c>
      <c r="CF648" s="270" t="s">
        <v>2628</v>
      </c>
    </row>
    <row r="649" spans="1:84" ht="69.95" customHeight="1" thickBot="1" x14ac:dyDescent="0.2">
      <c r="A649" s="217"/>
      <c r="B649" s="269">
        <v>30400</v>
      </c>
      <c r="C649" s="231">
        <v>2</v>
      </c>
      <c r="D649" s="231">
        <v>3</v>
      </c>
      <c r="E649" s="232">
        <v>5</v>
      </c>
      <c r="F649" s="231">
        <v>5</v>
      </c>
      <c r="G649" s="231">
        <v>415</v>
      </c>
      <c r="H649" s="230" t="str">
        <f t="shared" si="329"/>
        <v>Terciaria</v>
      </c>
      <c r="I649" s="230">
        <v>3</v>
      </c>
      <c r="J649" s="229" t="str">
        <f t="shared" si="330"/>
        <v>Conectores de Integración Territorial</v>
      </c>
      <c r="K649" s="260">
        <f t="shared" si="331"/>
        <v>6.7750000000000004</v>
      </c>
      <c r="L649" s="234">
        <f>L648+K649</f>
        <v>25.244999999999997</v>
      </c>
      <c r="M649" s="233"/>
      <c r="N649" s="233"/>
      <c r="O649" s="233">
        <v>0.495</v>
      </c>
      <c r="P649" s="260">
        <f t="shared" si="332"/>
        <v>0.495</v>
      </c>
      <c r="Q649" s="233">
        <v>2.36</v>
      </c>
      <c r="R649" s="233"/>
      <c r="S649" s="233"/>
      <c r="T649" s="260">
        <f t="shared" si="333"/>
        <v>2.36</v>
      </c>
      <c r="U649" s="233">
        <v>2.5350000000000001</v>
      </c>
      <c r="V649" s="233">
        <v>1.385</v>
      </c>
      <c r="W649" s="233"/>
      <c r="X649" s="233">
        <f t="shared" si="336"/>
        <v>3.92</v>
      </c>
      <c r="Y649" s="233"/>
      <c r="Z649" s="233"/>
      <c r="AA649" s="233"/>
      <c r="AB649" s="233">
        <f t="shared" si="337"/>
        <v>0</v>
      </c>
      <c r="AC649" s="233">
        <f t="shared" si="328"/>
        <v>6.2799999999999994</v>
      </c>
      <c r="AD649" s="233"/>
      <c r="AE649" s="233"/>
      <c r="AF649" s="233"/>
      <c r="AG649" s="233">
        <f t="shared" si="326"/>
        <v>0</v>
      </c>
      <c r="AH649" s="233"/>
      <c r="AI649" s="233"/>
      <c r="AJ649" s="233"/>
      <c r="AK649" s="233">
        <f t="shared" si="327"/>
        <v>0</v>
      </c>
      <c r="AL649" s="233"/>
      <c r="AM649" s="233"/>
      <c r="AN649" s="233"/>
      <c r="AO649" s="233">
        <f t="shared" si="334"/>
        <v>0</v>
      </c>
      <c r="AP649" s="233"/>
      <c r="AQ649" s="233"/>
      <c r="AR649" s="233"/>
      <c r="AS649" s="339">
        <f t="shared" si="335"/>
        <v>0</v>
      </c>
      <c r="AT649" s="233"/>
      <c r="AU649" s="233"/>
      <c r="AV649" s="233"/>
      <c r="AW649" s="260">
        <f t="shared" si="312"/>
        <v>0</v>
      </c>
      <c r="AX649" s="235" t="s">
        <v>2629</v>
      </c>
      <c r="AY649" s="236" t="s">
        <v>2621</v>
      </c>
      <c r="AZ649" s="236" t="s">
        <v>975</v>
      </c>
      <c r="BA649" s="229" t="s">
        <v>2630</v>
      </c>
      <c r="BB649" s="231">
        <v>1</v>
      </c>
      <c r="BC649" s="231">
        <v>4</v>
      </c>
      <c r="BD649" s="237" t="str">
        <f t="shared" si="313"/>
        <v>Montañoso (Pendientes naturales del terreno mayores a 25%)</v>
      </c>
      <c r="BE649" s="231">
        <v>2</v>
      </c>
      <c r="BF649" s="237" t="str">
        <f>VLOOKUP(BE649,'Códigos 2'!$A$1:$B$12,2,FALSE)</f>
        <v xml:space="preserve">Tratamiento superficial múltiple (TSM) </v>
      </c>
      <c r="BG649" s="238">
        <v>2</v>
      </c>
      <c r="BH649" s="239">
        <v>5.5</v>
      </c>
      <c r="BI649" s="231">
        <v>0</v>
      </c>
      <c r="BJ649" s="231" t="str">
        <f t="shared" si="314"/>
        <v>No existe</v>
      </c>
      <c r="BK649" s="240">
        <v>0</v>
      </c>
      <c r="BL649" s="231">
        <v>40</v>
      </c>
      <c r="BM649" s="231">
        <v>361</v>
      </c>
      <c r="BN649" s="231">
        <v>2</v>
      </c>
      <c r="BO649" s="237" t="str">
        <f t="shared" si="315"/>
        <v>Curvas cerradas frecuentes y, por lo general, inconsistentes con el terreno y la clase de carretera.</v>
      </c>
      <c r="BP649" s="231">
        <v>1</v>
      </c>
      <c r="BQ649" s="237" t="str">
        <f t="shared" si="316"/>
        <v xml:space="preserve">Pendientes sostenidas en exceso del 7% en casi todo el tramo. </v>
      </c>
      <c r="BR649" s="231">
        <v>1</v>
      </c>
      <c r="BS649" s="231">
        <v>0</v>
      </c>
      <c r="BT649" s="237" t="b">
        <f t="shared" si="317"/>
        <v>0</v>
      </c>
      <c r="BU649" s="231">
        <v>3</v>
      </c>
      <c r="BV649" s="237" t="str">
        <f t="shared" si="318"/>
        <v>El señalamiento es regular en cuanto a cantidad y ubicación, siendo notable la falta de algunas señales de precaución y de guía.</v>
      </c>
      <c r="BW649" s="231">
        <v>4</v>
      </c>
      <c r="BX649" s="237" t="str">
        <f t="shared" si="319"/>
        <v>La mayoría de las alcantarillas y cunetas aparentemente funcionan bien, pero existen indicaciones en algunos sitios de que el agua se estanca.</v>
      </c>
      <c r="BY649" s="231">
        <v>4</v>
      </c>
      <c r="BZ649" s="237" t="str">
        <f t="shared" si="320"/>
        <v>Superficie generalmente lisa, pero con unas pequeñas corrugaciones u otras irregularidades aisladas, o con baches pequeños superficiales.</v>
      </c>
      <c r="CA649" s="231">
        <v>5</v>
      </c>
      <c r="CB649" s="237" t="str">
        <f t="shared" si="321"/>
        <v>No existen evidencias de fallas en la estructura del pavimento, con la posible excepción de algunas en la superficie de ruedo.</v>
      </c>
      <c r="CC649" s="231">
        <f t="shared" si="322"/>
        <v>0.89270787500000004</v>
      </c>
      <c r="CD649" s="229"/>
      <c r="CE649" s="229"/>
      <c r="CF649" s="270"/>
    </row>
    <row r="650" spans="1:84" ht="69.95" customHeight="1" thickBot="1" x14ac:dyDescent="0.2">
      <c r="A650" s="217"/>
      <c r="B650" s="269">
        <v>30410</v>
      </c>
      <c r="C650" s="231">
        <v>2</v>
      </c>
      <c r="D650" s="231">
        <v>3</v>
      </c>
      <c r="E650" s="232">
        <v>6</v>
      </c>
      <c r="F650" s="231">
        <v>2</v>
      </c>
      <c r="G650" s="231">
        <v>403</v>
      </c>
      <c r="H650" s="230" t="str">
        <f t="shared" si="329"/>
        <v>Terciaria</v>
      </c>
      <c r="I650" s="230">
        <v>2</v>
      </c>
      <c r="J650" s="229" t="str">
        <f t="shared" si="330"/>
        <v>Distribuidores Regionales</v>
      </c>
      <c r="K650" s="260">
        <f t="shared" si="331"/>
        <v>3.37</v>
      </c>
      <c r="L650" s="234">
        <f>K650</f>
        <v>3.37</v>
      </c>
      <c r="M650" s="233"/>
      <c r="N650" s="233"/>
      <c r="O650" s="233"/>
      <c r="P650" s="260">
        <f t="shared" si="332"/>
        <v>0</v>
      </c>
      <c r="Q650" s="233"/>
      <c r="R650" s="233"/>
      <c r="S650" s="233"/>
      <c r="T650" s="260">
        <f t="shared" si="333"/>
        <v>0</v>
      </c>
      <c r="U650" s="233"/>
      <c r="V650" s="233">
        <v>3.37</v>
      </c>
      <c r="W650" s="233"/>
      <c r="X650" s="233">
        <f t="shared" si="336"/>
        <v>3.37</v>
      </c>
      <c r="Y650" s="233"/>
      <c r="Z650" s="233"/>
      <c r="AA650" s="233"/>
      <c r="AB650" s="233">
        <f t="shared" si="337"/>
        <v>0</v>
      </c>
      <c r="AC650" s="233">
        <f t="shared" si="328"/>
        <v>3.37</v>
      </c>
      <c r="AD650" s="233"/>
      <c r="AE650" s="233"/>
      <c r="AF650" s="233"/>
      <c r="AG650" s="233">
        <f t="shared" si="326"/>
        <v>0</v>
      </c>
      <c r="AH650" s="233"/>
      <c r="AI650" s="233"/>
      <c r="AJ650" s="233"/>
      <c r="AK650" s="233">
        <f t="shared" si="327"/>
        <v>0</v>
      </c>
      <c r="AL650" s="233"/>
      <c r="AM650" s="233"/>
      <c r="AN650" s="233"/>
      <c r="AO650" s="233">
        <f t="shared" si="334"/>
        <v>0</v>
      </c>
      <c r="AP650" s="233"/>
      <c r="AQ650" s="233"/>
      <c r="AR650" s="233"/>
      <c r="AS650" s="339">
        <f t="shared" si="335"/>
        <v>0</v>
      </c>
      <c r="AT650" s="233"/>
      <c r="AU650" s="233"/>
      <c r="AV650" s="233"/>
      <c r="AW650" s="260">
        <f t="shared" si="312"/>
        <v>0</v>
      </c>
      <c r="AX650" s="235" t="s">
        <v>2551</v>
      </c>
      <c r="AY650" s="236" t="s">
        <v>586</v>
      </c>
      <c r="AZ650" s="236" t="s">
        <v>1057</v>
      </c>
      <c r="BA650" s="236" t="s">
        <v>2552</v>
      </c>
      <c r="BB650" s="231">
        <v>0</v>
      </c>
      <c r="BC650" s="231">
        <v>3</v>
      </c>
      <c r="BD650" s="237" t="str">
        <f t="shared" si="313"/>
        <v>Muy Ondulado (Pendientes naturales del terreno entre 15 y 25%)</v>
      </c>
      <c r="BE650" s="231">
        <v>2</v>
      </c>
      <c r="BF650" s="237" t="str">
        <f>VLOOKUP(BE650,'Códigos 2'!$A$1:$B$12,2,FALSE)</f>
        <v xml:space="preserve">Tratamiento superficial múltiple (TSM) </v>
      </c>
      <c r="BG650" s="238">
        <v>1</v>
      </c>
      <c r="BH650" s="239">
        <v>4.8</v>
      </c>
      <c r="BI650" s="231">
        <v>0</v>
      </c>
      <c r="BJ650" s="231" t="str">
        <f t="shared" si="314"/>
        <v>No existe</v>
      </c>
      <c r="BK650" s="240">
        <v>0</v>
      </c>
      <c r="BL650" s="231">
        <v>30</v>
      </c>
      <c r="BM650" s="231"/>
      <c r="BN650" s="231">
        <v>3</v>
      </c>
      <c r="BO650" s="237" t="str">
        <f t="shared" si="315"/>
        <v>Alineamiento algo sinuoso, pero con curvas cerradas que son aparentes y consistentes con las gradientes y las demás características del camino y del terreno que se atraviesa.</v>
      </c>
      <c r="BP650" s="231">
        <v>1</v>
      </c>
      <c r="BQ650" s="237" t="str">
        <f t="shared" si="316"/>
        <v xml:space="preserve">Pendientes sostenidas en exceso del 7% en casi todo el tramo. </v>
      </c>
      <c r="BR650" s="231">
        <v>1</v>
      </c>
      <c r="BS650" s="231">
        <v>0</v>
      </c>
      <c r="BT650" s="237" t="b">
        <f t="shared" si="317"/>
        <v>0</v>
      </c>
      <c r="BU650" s="231">
        <v>2</v>
      </c>
      <c r="BV650" s="237" t="str">
        <f t="shared" si="318"/>
        <v>Existen muy pocas señales</v>
      </c>
      <c r="BW650" s="231">
        <v>1</v>
      </c>
      <c r="BX650" s="237" t="str">
        <f t="shared" si="319"/>
        <v>El agua escurre por la calzada durante períodos de lluvia sobre una buena parte de la sub-sección y no existen cunetas longitudinales definidas; las estructuras de drenaje no existen, o son completamente inadecuadas.</v>
      </c>
      <c r="BY650" s="231">
        <v>3</v>
      </c>
      <c r="BZ650" s="237" t="str">
        <f t="shared" si="320"/>
        <v>Superficie con frecuentes baches o irregularidades .</v>
      </c>
      <c r="CA650" s="231">
        <v>4</v>
      </c>
      <c r="CB650" s="237" t="str">
        <f t="shared" si="321"/>
        <v>Existen huellas o corrugaciones que se derivan por debajo de la superficie de ruedo, pero que son aisladas y de poca extensión.</v>
      </c>
      <c r="CC650" s="231">
        <f t="shared" si="322"/>
        <v>0</v>
      </c>
      <c r="CD650" s="229"/>
      <c r="CE650" s="229"/>
      <c r="CF650" s="270"/>
    </row>
    <row r="651" spans="1:84" ht="69.95" customHeight="1" thickBot="1" x14ac:dyDescent="0.2">
      <c r="A651" s="217"/>
      <c r="B651" s="269">
        <v>30420</v>
      </c>
      <c r="C651" s="231">
        <v>2</v>
      </c>
      <c r="D651" s="231">
        <v>3</v>
      </c>
      <c r="E651" s="232">
        <v>2</v>
      </c>
      <c r="F651" s="231">
        <v>2</v>
      </c>
      <c r="G651" s="231">
        <v>404</v>
      </c>
      <c r="H651" s="230" t="str">
        <f t="shared" si="329"/>
        <v>Terciaria</v>
      </c>
      <c r="I651" s="230">
        <v>2</v>
      </c>
      <c r="J651" s="229" t="str">
        <f t="shared" si="330"/>
        <v>Distribuidores Regionales</v>
      </c>
      <c r="K651" s="260">
        <f t="shared" si="331"/>
        <v>3.19</v>
      </c>
      <c r="L651" s="234">
        <f>L650+K651</f>
        <v>6.5600000000000005</v>
      </c>
      <c r="M651" s="233"/>
      <c r="N651" s="233"/>
      <c r="O651" s="233"/>
      <c r="P651" s="260">
        <f t="shared" si="332"/>
        <v>0</v>
      </c>
      <c r="Q651" s="233">
        <v>0.58499999999999996</v>
      </c>
      <c r="R651" s="233"/>
      <c r="S651" s="233"/>
      <c r="T651" s="260">
        <f t="shared" si="333"/>
        <v>0.58499999999999996</v>
      </c>
      <c r="U651" s="233">
        <v>0.89</v>
      </c>
      <c r="V651" s="233">
        <v>1.415</v>
      </c>
      <c r="W651" s="233">
        <v>0.3</v>
      </c>
      <c r="X651" s="233">
        <f t="shared" si="336"/>
        <v>2.605</v>
      </c>
      <c r="Y651" s="233"/>
      <c r="Z651" s="233"/>
      <c r="AA651" s="233"/>
      <c r="AB651" s="233">
        <f t="shared" si="337"/>
        <v>0</v>
      </c>
      <c r="AC651" s="233">
        <f t="shared" si="328"/>
        <v>3.19</v>
      </c>
      <c r="AD651" s="233"/>
      <c r="AE651" s="233"/>
      <c r="AF651" s="233"/>
      <c r="AG651" s="233">
        <f t="shared" si="326"/>
        <v>0</v>
      </c>
      <c r="AH651" s="233"/>
      <c r="AI651" s="233"/>
      <c r="AJ651" s="233"/>
      <c r="AK651" s="233">
        <f t="shared" si="327"/>
        <v>0</v>
      </c>
      <c r="AL651" s="233"/>
      <c r="AM651" s="233"/>
      <c r="AN651" s="233"/>
      <c r="AO651" s="233">
        <f t="shared" si="334"/>
        <v>0</v>
      </c>
      <c r="AP651" s="233"/>
      <c r="AQ651" s="233"/>
      <c r="AR651" s="233"/>
      <c r="AS651" s="339">
        <f t="shared" si="335"/>
        <v>0</v>
      </c>
      <c r="AT651" s="233"/>
      <c r="AU651" s="233"/>
      <c r="AV651" s="233"/>
      <c r="AW651" s="260">
        <f t="shared" si="312"/>
        <v>0</v>
      </c>
      <c r="AX651" s="235" t="s">
        <v>2559</v>
      </c>
      <c r="AY651" s="236" t="s">
        <v>586</v>
      </c>
      <c r="AZ651" s="236" t="s">
        <v>1057</v>
      </c>
      <c r="BA651" s="229" t="s">
        <v>2560</v>
      </c>
      <c r="BB651" s="231">
        <v>0</v>
      </c>
      <c r="BC651" s="231">
        <v>3</v>
      </c>
      <c r="BD651" s="237" t="str">
        <f t="shared" si="313"/>
        <v>Muy Ondulado (Pendientes naturales del terreno entre 15 y 25%)</v>
      </c>
      <c r="BE651" s="231">
        <v>2</v>
      </c>
      <c r="BF651" s="237" t="str">
        <f>VLOOKUP(BE651,'Códigos 2'!$A$1:$B$12,2,FALSE)</f>
        <v xml:space="preserve">Tratamiento superficial múltiple (TSM) </v>
      </c>
      <c r="BG651" s="238">
        <v>2</v>
      </c>
      <c r="BH651" s="239">
        <v>6</v>
      </c>
      <c r="BI651" s="231">
        <v>0</v>
      </c>
      <c r="BJ651" s="231" t="str">
        <f t="shared" si="314"/>
        <v>No existe</v>
      </c>
      <c r="BK651" s="240">
        <v>0</v>
      </c>
      <c r="BL651" s="231">
        <v>35</v>
      </c>
      <c r="BM651" s="231"/>
      <c r="BN651" s="231">
        <v>3</v>
      </c>
      <c r="BO651" s="237" t="str">
        <f t="shared" si="315"/>
        <v>Alineamiento algo sinuoso, pero con curvas cerradas que son aparentes y consistentes con las gradientes y las demás características del camino y del terreno que se atraviesa.</v>
      </c>
      <c r="BP651" s="231">
        <v>2</v>
      </c>
      <c r="BQ651" s="237" t="str">
        <f t="shared" si="316"/>
        <v>Pendientes sostenidas entre 5 y 8% sobre una buena parte del tramo, condición que afecta en forma marcada la velocidad de recorrido y, cuando hay bastante tránsito, provoca frecuentes colas de vehículos detrás de los vehículos pesados.</v>
      </c>
      <c r="BR651" s="231">
        <v>1</v>
      </c>
      <c r="BS651" s="231">
        <v>0</v>
      </c>
      <c r="BT651" s="237" t="b">
        <f t="shared" si="317"/>
        <v>0</v>
      </c>
      <c r="BU651" s="231">
        <v>2</v>
      </c>
      <c r="BV651" s="237" t="str">
        <f t="shared" si="318"/>
        <v>Existen muy pocas señales</v>
      </c>
      <c r="BW651" s="231">
        <v>3</v>
      </c>
      <c r="BX651" s="237" t="str">
        <f t="shared" si="319"/>
        <v>Parece que algunas alcantarillas o cunetas no tienen capacidad hidráulica suficiente, por la erosión o socavación aparente.</v>
      </c>
      <c r="BY651" s="231">
        <v>3</v>
      </c>
      <c r="BZ651" s="237" t="str">
        <f t="shared" si="320"/>
        <v>Superficie con frecuentes baches o irregularidades .</v>
      </c>
      <c r="CA651" s="231">
        <v>5</v>
      </c>
      <c r="CB651" s="237" t="str">
        <f t="shared" si="321"/>
        <v>No existen evidencias de fallas en la estructura del pavimento, con la posible excepción de algunas en la superficie de ruedo.</v>
      </c>
      <c r="CC651" s="231">
        <f t="shared" si="322"/>
        <v>0</v>
      </c>
      <c r="CD651" s="229" t="s">
        <v>2561</v>
      </c>
      <c r="CE651" s="229" t="s">
        <v>1951</v>
      </c>
      <c r="CF651" s="270" t="s">
        <v>2562</v>
      </c>
    </row>
    <row r="652" spans="1:84" ht="69.95" customHeight="1" thickBot="1" x14ac:dyDescent="0.2">
      <c r="A652" s="217"/>
      <c r="B652" s="269">
        <v>30431</v>
      </c>
      <c r="C652" s="231">
        <v>2</v>
      </c>
      <c r="D652" s="231">
        <v>3</v>
      </c>
      <c r="E652" s="232">
        <v>2</v>
      </c>
      <c r="F652" s="231">
        <v>1</v>
      </c>
      <c r="G652" s="231">
        <v>404</v>
      </c>
      <c r="H652" s="230" t="str">
        <f t="shared" si="329"/>
        <v>Terciaria</v>
      </c>
      <c r="I652" s="230">
        <v>2</v>
      </c>
      <c r="J652" s="229" t="str">
        <f t="shared" si="330"/>
        <v>Distribuidores Regionales</v>
      </c>
      <c r="K652" s="260">
        <f t="shared" si="331"/>
        <v>1.52</v>
      </c>
      <c r="L652" s="234">
        <f>K652</f>
        <v>1.52</v>
      </c>
      <c r="M652" s="233"/>
      <c r="N652" s="233"/>
      <c r="O652" s="233"/>
      <c r="P652" s="260">
        <f t="shared" si="332"/>
        <v>0</v>
      </c>
      <c r="Q652" s="233"/>
      <c r="R652" s="233"/>
      <c r="S652" s="233"/>
      <c r="T652" s="260">
        <f t="shared" si="333"/>
        <v>0</v>
      </c>
      <c r="U652" s="233">
        <v>1.52</v>
      </c>
      <c r="V652" s="233"/>
      <c r="W652" s="233"/>
      <c r="X652" s="233">
        <f t="shared" si="336"/>
        <v>1.52</v>
      </c>
      <c r="Y652" s="233"/>
      <c r="Z652" s="233"/>
      <c r="AA652" s="233"/>
      <c r="AB652" s="233">
        <f t="shared" si="337"/>
        <v>0</v>
      </c>
      <c r="AC652" s="233">
        <f t="shared" si="328"/>
        <v>1.52</v>
      </c>
      <c r="AD652" s="233"/>
      <c r="AE652" s="233"/>
      <c r="AF652" s="233"/>
      <c r="AG652" s="233">
        <f t="shared" si="326"/>
        <v>0</v>
      </c>
      <c r="AH652" s="233"/>
      <c r="AI652" s="233"/>
      <c r="AJ652" s="233"/>
      <c r="AK652" s="233">
        <f t="shared" si="327"/>
        <v>0</v>
      </c>
      <c r="AL652" s="233"/>
      <c r="AM652" s="233"/>
      <c r="AN652" s="233"/>
      <c r="AO652" s="233">
        <f t="shared" si="334"/>
        <v>0</v>
      </c>
      <c r="AP652" s="233"/>
      <c r="AQ652" s="233"/>
      <c r="AR652" s="233"/>
      <c r="AS652" s="339">
        <f t="shared" si="335"/>
        <v>0</v>
      </c>
      <c r="AT652" s="233"/>
      <c r="AU652" s="233"/>
      <c r="AV652" s="233"/>
      <c r="AW652" s="260">
        <f t="shared" si="312"/>
        <v>0</v>
      </c>
      <c r="AX652" s="235" t="s">
        <v>2553</v>
      </c>
      <c r="AY652" s="236" t="s">
        <v>680</v>
      </c>
      <c r="AZ652" s="236" t="s">
        <v>586</v>
      </c>
      <c r="BA652" s="229" t="s">
        <v>2554</v>
      </c>
      <c r="BB652" s="231">
        <v>0</v>
      </c>
      <c r="BC652" s="231">
        <v>2</v>
      </c>
      <c r="BD652" s="237" t="str">
        <f t="shared" si="313"/>
        <v>Algo Ondulado (Pendientes naturales del terreno entre 6 y 14%)</v>
      </c>
      <c r="BE652" s="231">
        <v>2</v>
      </c>
      <c r="BF652" s="237" t="str">
        <f>VLOOKUP(BE652,'Códigos 2'!$A$1:$B$12,2,FALSE)</f>
        <v xml:space="preserve">Tratamiento superficial múltiple (TSM) </v>
      </c>
      <c r="BG652" s="238">
        <v>2</v>
      </c>
      <c r="BH652" s="239">
        <v>5</v>
      </c>
      <c r="BI652" s="231">
        <v>0</v>
      </c>
      <c r="BJ652" s="231" t="str">
        <f t="shared" si="314"/>
        <v>No existe</v>
      </c>
      <c r="BK652" s="240">
        <v>0</v>
      </c>
      <c r="BL652" s="231">
        <v>40</v>
      </c>
      <c r="BM652" s="231"/>
      <c r="BN652" s="231">
        <v>2</v>
      </c>
      <c r="BO652" s="237" t="str">
        <f t="shared" si="315"/>
        <v>Curvas cerradas frecuentes y, por lo general, inconsistentes con el terreno y la clase de carretera.</v>
      </c>
      <c r="BP652" s="231">
        <v>4</v>
      </c>
      <c r="BQ652" s="237" t="str">
        <f t="shared" si="316"/>
        <v>Pendientes generalmente menores del 3% pero con algunas cuestas de corta longitud de hasta el 5%.</v>
      </c>
      <c r="BR652" s="231">
        <v>1</v>
      </c>
      <c r="BS652" s="231">
        <v>0</v>
      </c>
      <c r="BT652" s="237" t="b">
        <f t="shared" si="317"/>
        <v>0</v>
      </c>
      <c r="BU652" s="231">
        <v>3</v>
      </c>
      <c r="BV652" s="237" t="str">
        <f t="shared" si="318"/>
        <v>El señalamiento es regular en cuanto a cantidad y ubicación, siendo notable la falta de algunas señales de precaución y de guía.</v>
      </c>
      <c r="BW652" s="231">
        <v>3</v>
      </c>
      <c r="BX652" s="237" t="str">
        <f t="shared" si="319"/>
        <v>Parece que algunas alcantarillas o cunetas no tienen capacidad hidráulica suficiente, por la erosión o socavación aparente.</v>
      </c>
      <c r="BY652" s="231">
        <v>4</v>
      </c>
      <c r="BZ652" s="237" t="str">
        <f t="shared" si="320"/>
        <v>Superficie generalmente lisa, pero con unas pequeñas corrugaciones u otras irregularidades aisladas, o con baches pequeños superficiales.</v>
      </c>
      <c r="CA652" s="231">
        <v>5</v>
      </c>
      <c r="CB652" s="237" t="str">
        <f t="shared" si="321"/>
        <v>No existen evidencias de fallas en la estructura del pavimento, con la posible excepción de algunas en la superficie de ruedo.</v>
      </c>
      <c r="CC652" s="231">
        <f t="shared" si="322"/>
        <v>0</v>
      </c>
      <c r="CD652" s="229" t="s">
        <v>2555</v>
      </c>
      <c r="CE652" s="229" t="s">
        <v>126</v>
      </c>
      <c r="CF652" s="270" t="s">
        <v>2556</v>
      </c>
    </row>
    <row r="653" spans="1:84" ht="69.95" customHeight="1" thickBot="1" x14ac:dyDescent="0.2">
      <c r="A653" s="217"/>
      <c r="B653" s="269">
        <v>30432</v>
      </c>
      <c r="C653" s="231">
        <v>2</v>
      </c>
      <c r="D653" s="231">
        <v>3</v>
      </c>
      <c r="E653" s="232">
        <v>2</v>
      </c>
      <c r="F653" s="231">
        <v>2</v>
      </c>
      <c r="G653" s="231">
        <v>404</v>
      </c>
      <c r="H653" s="230" t="str">
        <f t="shared" si="329"/>
        <v>Terciaria</v>
      </c>
      <c r="I653" s="230">
        <v>2</v>
      </c>
      <c r="J653" s="229" t="str">
        <f t="shared" si="330"/>
        <v>Distribuidores Regionales</v>
      </c>
      <c r="K653" s="260">
        <f t="shared" si="331"/>
        <v>4.08</v>
      </c>
      <c r="L653" s="234">
        <f>L652+K653</f>
        <v>5.6</v>
      </c>
      <c r="M653" s="233"/>
      <c r="N653" s="233"/>
      <c r="O653" s="233"/>
      <c r="P653" s="260">
        <f t="shared" si="332"/>
        <v>0</v>
      </c>
      <c r="Q653" s="233"/>
      <c r="R653" s="233"/>
      <c r="S653" s="233"/>
      <c r="T653" s="260">
        <f t="shared" si="333"/>
        <v>0</v>
      </c>
      <c r="U653" s="233">
        <v>3.7149999999999999</v>
      </c>
      <c r="V653" s="233"/>
      <c r="W653" s="233">
        <v>0.36499999999999999</v>
      </c>
      <c r="X653" s="233">
        <f t="shared" si="336"/>
        <v>4.08</v>
      </c>
      <c r="Y653" s="233"/>
      <c r="Z653" s="233"/>
      <c r="AA653" s="233"/>
      <c r="AB653" s="233">
        <f t="shared" si="337"/>
        <v>0</v>
      </c>
      <c r="AC653" s="233">
        <f t="shared" si="328"/>
        <v>4.08</v>
      </c>
      <c r="AD653" s="233"/>
      <c r="AE653" s="233"/>
      <c r="AF653" s="233"/>
      <c r="AG653" s="233">
        <f t="shared" si="326"/>
        <v>0</v>
      </c>
      <c r="AH653" s="233"/>
      <c r="AI653" s="233"/>
      <c r="AJ653" s="233"/>
      <c r="AK653" s="233">
        <f t="shared" si="327"/>
        <v>0</v>
      </c>
      <c r="AL653" s="233"/>
      <c r="AM653" s="233"/>
      <c r="AN653" s="233"/>
      <c r="AO653" s="233">
        <f t="shared" si="334"/>
        <v>0</v>
      </c>
      <c r="AP653" s="233"/>
      <c r="AQ653" s="233"/>
      <c r="AR653" s="233"/>
      <c r="AS653" s="339">
        <f t="shared" si="335"/>
        <v>0</v>
      </c>
      <c r="AT653" s="233"/>
      <c r="AU653" s="233"/>
      <c r="AV653" s="233"/>
      <c r="AW653" s="260">
        <f t="shared" si="312"/>
        <v>0</v>
      </c>
      <c r="AX653" s="235" t="s">
        <v>2557</v>
      </c>
      <c r="AY653" s="236" t="s">
        <v>586</v>
      </c>
      <c r="AZ653" s="236" t="s">
        <v>1057</v>
      </c>
      <c r="BA653" s="229" t="s">
        <v>2558</v>
      </c>
      <c r="BB653" s="231">
        <v>0</v>
      </c>
      <c r="BC653" s="231">
        <v>3</v>
      </c>
      <c r="BD653" s="237" t="str">
        <f t="shared" si="313"/>
        <v>Muy Ondulado (Pendientes naturales del terreno entre 15 y 25%)</v>
      </c>
      <c r="BE653" s="231">
        <v>2</v>
      </c>
      <c r="BF653" s="237" t="str">
        <f>VLOOKUP(BE653,'Códigos 2'!$A$1:$B$12,2,FALSE)</f>
        <v xml:space="preserve">Tratamiento superficial múltiple (TSM) </v>
      </c>
      <c r="BG653" s="238">
        <v>2</v>
      </c>
      <c r="BH653" s="239">
        <v>5.9</v>
      </c>
      <c r="BI653" s="231">
        <v>0</v>
      </c>
      <c r="BJ653" s="231" t="str">
        <f t="shared" si="314"/>
        <v>No existe</v>
      </c>
      <c r="BK653" s="240">
        <v>0</v>
      </c>
      <c r="BL653" s="231">
        <v>35</v>
      </c>
      <c r="BM653" s="231">
        <v>926</v>
      </c>
      <c r="BN653" s="231">
        <v>2</v>
      </c>
      <c r="BO653" s="237" t="str">
        <f t="shared" si="315"/>
        <v>Curvas cerradas frecuentes y, por lo general, inconsistentes con el terreno y la clase de carretera.</v>
      </c>
      <c r="BP653" s="231">
        <v>1</v>
      </c>
      <c r="BQ653" s="237" t="str">
        <f t="shared" si="316"/>
        <v xml:space="preserve">Pendientes sostenidas en exceso del 7% en casi todo el tramo. </v>
      </c>
      <c r="BR653" s="231">
        <v>1</v>
      </c>
      <c r="BS653" s="231">
        <v>0</v>
      </c>
      <c r="BT653" s="237" t="b">
        <f t="shared" si="317"/>
        <v>0</v>
      </c>
      <c r="BU653" s="231">
        <v>3</v>
      </c>
      <c r="BV653" s="237" t="str">
        <f t="shared" si="318"/>
        <v>El señalamiento es regular en cuanto a cantidad y ubicación, siendo notable la falta de algunas señales de precaución y de guía.</v>
      </c>
      <c r="BW653" s="231">
        <v>3</v>
      </c>
      <c r="BX653" s="237" t="str">
        <f t="shared" si="319"/>
        <v>Parece que algunas alcantarillas o cunetas no tienen capacidad hidráulica suficiente, por la erosión o socavación aparente.</v>
      </c>
      <c r="BY653" s="231">
        <v>4</v>
      </c>
      <c r="BZ653" s="237" t="str">
        <f t="shared" si="320"/>
        <v>Superficie generalmente lisa, pero con unas pequeñas corrugaciones u otras irregularidades aisladas, o con baches pequeños superficiales.</v>
      </c>
      <c r="CA653" s="231">
        <v>4</v>
      </c>
      <c r="CB653" s="237" t="str">
        <f t="shared" si="321"/>
        <v>Existen huellas o corrugaciones que se derivan por debajo de la superficie de ruedo, pero que son aisladas y de poca extensión.</v>
      </c>
      <c r="CC653" s="231">
        <f t="shared" si="322"/>
        <v>1.3789992</v>
      </c>
      <c r="CD653" s="229"/>
      <c r="CE653" s="229"/>
      <c r="CF653" s="270"/>
    </row>
    <row r="654" spans="1:84" ht="69.95" customHeight="1" thickBot="1" x14ac:dyDescent="0.2">
      <c r="A654" s="217"/>
      <c r="B654" s="269">
        <v>30440</v>
      </c>
      <c r="C654" s="231">
        <v>2</v>
      </c>
      <c r="D654" s="231">
        <v>3</v>
      </c>
      <c r="E654" s="232">
        <v>2</v>
      </c>
      <c r="F654" s="231"/>
      <c r="G654" s="231">
        <v>224</v>
      </c>
      <c r="H654" s="230" t="str">
        <f t="shared" si="329"/>
        <v>Secundaria</v>
      </c>
      <c r="I654" s="230">
        <v>2</v>
      </c>
      <c r="J654" s="229" t="str">
        <f t="shared" si="330"/>
        <v>Distribuidores Regionales</v>
      </c>
      <c r="K654" s="260">
        <f t="shared" si="331"/>
        <v>4.32</v>
      </c>
      <c r="L654" s="234">
        <f>K654</f>
        <v>4.32</v>
      </c>
      <c r="M654" s="233"/>
      <c r="N654" s="233"/>
      <c r="O654" s="233"/>
      <c r="P654" s="260">
        <f t="shared" si="332"/>
        <v>0</v>
      </c>
      <c r="Q654" s="233">
        <v>3.6</v>
      </c>
      <c r="R654" s="233">
        <v>0.72</v>
      </c>
      <c r="S654" s="233"/>
      <c r="T654" s="260">
        <f t="shared" si="333"/>
        <v>4.32</v>
      </c>
      <c r="U654" s="233"/>
      <c r="V654" s="233"/>
      <c r="W654" s="233"/>
      <c r="X654" s="233">
        <f t="shared" si="336"/>
        <v>0</v>
      </c>
      <c r="Y654" s="233"/>
      <c r="Z654" s="233"/>
      <c r="AA654" s="233"/>
      <c r="AB654" s="233">
        <f t="shared" si="337"/>
        <v>0</v>
      </c>
      <c r="AC654" s="233">
        <f t="shared" si="328"/>
        <v>4.32</v>
      </c>
      <c r="AD654" s="233"/>
      <c r="AE654" s="233"/>
      <c r="AF654" s="233"/>
      <c r="AG654" s="233">
        <f t="shared" si="326"/>
        <v>0</v>
      </c>
      <c r="AH654" s="233"/>
      <c r="AI654" s="233"/>
      <c r="AJ654" s="233"/>
      <c r="AK654" s="233">
        <f t="shared" si="327"/>
        <v>0</v>
      </c>
      <c r="AL654" s="233"/>
      <c r="AM654" s="233"/>
      <c r="AN654" s="233"/>
      <c r="AO654" s="233">
        <f t="shared" si="334"/>
        <v>0</v>
      </c>
      <c r="AP654" s="233"/>
      <c r="AQ654" s="233"/>
      <c r="AR654" s="233"/>
      <c r="AS654" s="339">
        <f t="shared" si="335"/>
        <v>0</v>
      </c>
      <c r="AT654" s="233"/>
      <c r="AU654" s="233"/>
      <c r="AV654" s="233"/>
      <c r="AW654" s="260">
        <f t="shared" si="312"/>
        <v>0</v>
      </c>
      <c r="AX654" s="235" t="s">
        <v>1920</v>
      </c>
      <c r="AY654" s="236" t="s">
        <v>1134</v>
      </c>
      <c r="AZ654" s="236" t="s">
        <v>586</v>
      </c>
      <c r="BA654" s="229" t="s">
        <v>1921</v>
      </c>
      <c r="BB654" s="231">
        <v>0</v>
      </c>
      <c r="BC654" s="231">
        <v>3</v>
      </c>
      <c r="BD654" s="237" t="str">
        <f t="shared" si="313"/>
        <v>Muy Ondulado (Pendientes naturales del terreno entre 15 y 25%)</v>
      </c>
      <c r="BE654" s="231">
        <v>1</v>
      </c>
      <c r="BF654" s="237" t="str">
        <f>VLOOKUP(BE654,'Códigos 2'!$A$1:$B$12,2,FALSE)</f>
        <v xml:space="preserve"> Carpeta Asfáltica (CA)</v>
      </c>
      <c r="BG654" s="238">
        <v>2</v>
      </c>
      <c r="BH654" s="239">
        <v>6.2</v>
      </c>
      <c r="BI654" s="231">
        <v>0</v>
      </c>
      <c r="BJ654" s="231" t="str">
        <f t="shared" si="314"/>
        <v>No existe</v>
      </c>
      <c r="BK654" s="240">
        <v>0</v>
      </c>
      <c r="BL654" s="231">
        <v>40</v>
      </c>
      <c r="BM654" s="231"/>
      <c r="BN654" s="231">
        <v>3</v>
      </c>
      <c r="BO654" s="237" t="str">
        <f t="shared" si="315"/>
        <v>Alineamiento algo sinuoso, pero con curvas cerradas que son aparentes y consistentes con las gradientes y las demás características del camino y del terreno que se atraviesa.</v>
      </c>
      <c r="BP654" s="231">
        <v>2</v>
      </c>
      <c r="BQ654" s="237" t="str">
        <f t="shared" si="316"/>
        <v>Pendientes sostenidas entre 5 y 8% sobre una buena parte del tramo, condición que afecta en forma marcada la velocidad de recorrido y, cuando hay bastante tránsito, provoca frecuentes colas de vehículos detrás de los vehículos pesados.</v>
      </c>
      <c r="BR654" s="231">
        <v>1</v>
      </c>
      <c r="BS654" s="231">
        <v>0</v>
      </c>
      <c r="BT654" s="237" t="b">
        <f t="shared" si="317"/>
        <v>0</v>
      </c>
      <c r="BU654" s="231">
        <v>5</v>
      </c>
      <c r="BV654" s="237" t="str">
        <f t="shared" si="318"/>
        <v xml:space="preserve">Las señales son completamente adecuadas en número y ubicación, </v>
      </c>
      <c r="BW654" s="231">
        <v>5</v>
      </c>
      <c r="BX654" s="237" t="str">
        <f t="shared" si="319"/>
        <v>Todas las alcantarillas y cunetas están bastante limpias y funcionan debidamente.</v>
      </c>
      <c r="BY654" s="231">
        <v>4</v>
      </c>
      <c r="BZ654" s="237" t="str">
        <f t="shared" si="320"/>
        <v>Superficie generalmente lisa, pero con unas pequeñas corrugaciones u otras irregularidades aisladas, o con baches pequeños superficiales.</v>
      </c>
      <c r="CA654" s="231">
        <v>5</v>
      </c>
      <c r="CB654" s="237" t="str">
        <f t="shared" si="321"/>
        <v>No existen evidencias de fallas en la estructura del pavimento, con la posible excepción de algunas en la superficie de ruedo.</v>
      </c>
      <c r="CC654" s="231">
        <f t="shared" si="322"/>
        <v>0</v>
      </c>
      <c r="CD654" s="229" t="s">
        <v>1922</v>
      </c>
      <c r="CE654" s="229" t="s">
        <v>555</v>
      </c>
      <c r="CF654" s="270" t="s">
        <v>1923</v>
      </c>
    </row>
    <row r="655" spans="1:84" ht="69.95" customHeight="1" thickBot="1" x14ac:dyDescent="0.2">
      <c r="A655" s="217"/>
      <c r="B655" s="269">
        <v>30450</v>
      </c>
      <c r="C655" s="231">
        <v>2</v>
      </c>
      <c r="D655" s="231">
        <v>3</v>
      </c>
      <c r="E655" s="232">
        <v>2</v>
      </c>
      <c r="F655" s="231"/>
      <c r="G655" s="231">
        <v>224</v>
      </c>
      <c r="H655" s="230" t="str">
        <f t="shared" si="329"/>
        <v>Secundaria</v>
      </c>
      <c r="I655" s="230">
        <v>3</v>
      </c>
      <c r="J655" s="229" t="str">
        <f t="shared" si="330"/>
        <v>Conectores de Integración Territorial</v>
      </c>
      <c r="K655" s="260">
        <f t="shared" si="331"/>
        <v>5.95</v>
      </c>
      <c r="L655" s="234">
        <f t="shared" ref="L655:L665" si="338">L654+K655</f>
        <v>10.27</v>
      </c>
      <c r="M655" s="233"/>
      <c r="N655" s="233"/>
      <c r="O655" s="233"/>
      <c r="P655" s="260">
        <f t="shared" si="332"/>
        <v>0</v>
      </c>
      <c r="Q655" s="233">
        <v>3.125</v>
      </c>
      <c r="R655" s="233">
        <v>0.90500000000000003</v>
      </c>
      <c r="S655" s="233">
        <v>1.92</v>
      </c>
      <c r="T655" s="260">
        <f t="shared" si="333"/>
        <v>5.95</v>
      </c>
      <c r="U655" s="233"/>
      <c r="V655" s="233"/>
      <c r="W655" s="233"/>
      <c r="X655" s="233">
        <f t="shared" si="336"/>
        <v>0</v>
      </c>
      <c r="Y655" s="233"/>
      <c r="Z655" s="233"/>
      <c r="AA655" s="233"/>
      <c r="AB655" s="233">
        <f t="shared" si="337"/>
        <v>0</v>
      </c>
      <c r="AC655" s="233">
        <f t="shared" si="328"/>
        <v>5.95</v>
      </c>
      <c r="AD655" s="233"/>
      <c r="AE655" s="233"/>
      <c r="AF655" s="233"/>
      <c r="AG655" s="233">
        <f t="shared" si="326"/>
        <v>0</v>
      </c>
      <c r="AH655" s="233"/>
      <c r="AI655" s="233"/>
      <c r="AJ655" s="233"/>
      <c r="AK655" s="233">
        <f t="shared" si="327"/>
        <v>0</v>
      </c>
      <c r="AL655" s="233"/>
      <c r="AM655" s="233"/>
      <c r="AN655" s="233"/>
      <c r="AO655" s="233">
        <f t="shared" si="334"/>
        <v>0</v>
      </c>
      <c r="AP655" s="233"/>
      <c r="AQ655" s="233"/>
      <c r="AR655" s="233"/>
      <c r="AS655" s="339">
        <f t="shared" si="335"/>
        <v>0</v>
      </c>
      <c r="AT655" s="233"/>
      <c r="AU655" s="233"/>
      <c r="AV655" s="233"/>
      <c r="AW655" s="260">
        <f t="shared" si="312"/>
        <v>0</v>
      </c>
      <c r="AX655" s="235" t="s">
        <v>1925</v>
      </c>
      <c r="AY655" s="236" t="s">
        <v>1134</v>
      </c>
      <c r="AZ655" s="236" t="s">
        <v>586</v>
      </c>
      <c r="BA655" s="229" t="s">
        <v>900</v>
      </c>
      <c r="BB655" s="231">
        <v>2</v>
      </c>
      <c r="BC655" s="231">
        <v>1</v>
      </c>
      <c r="BD655" s="237" t="str">
        <f t="shared" si="313"/>
        <v>Llano (Pendientes naturales del terreno entre 0 y 5%)</v>
      </c>
      <c r="BE655" s="231">
        <v>1</v>
      </c>
      <c r="BF655" s="237" t="str">
        <f>VLOOKUP(BE655,'Códigos 2'!$A$1:$B$12,2,FALSE)</f>
        <v xml:space="preserve"> Carpeta Asfáltica (CA)</v>
      </c>
      <c r="BG655" s="238">
        <v>2</v>
      </c>
      <c r="BH655" s="239">
        <v>6.2</v>
      </c>
      <c r="BI655" s="231">
        <v>0</v>
      </c>
      <c r="BJ655" s="231" t="str">
        <f t="shared" si="314"/>
        <v>No existe</v>
      </c>
      <c r="BK655" s="240">
        <v>0</v>
      </c>
      <c r="BL655" s="231">
        <v>40</v>
      </c>
      <c r="BM655" s="231"/>
      <c r="BN655" s="231">
        <v>3</v>
      </c>
      <c r="BO655" s="237" t="str">
        <f t="shared" si="315"/>
        <v>Alineamiento algo sinuoso, pero con curvas cerradas que son aparentes y consistentes con las gradientes y las demás características del camino y del terreno que se atraviesa.</v>
      </c>
      <c r="BP655" s="231">
        <v>4</v>
      </c>
      <c r="BQ655" s="237" t="str">
        <f t="shared" si="316"/>
        <v>Pendientes generalmente menores del 3% pero con algunas cuestas de corta longitud de hasta el 5%.</v>
      </c>
      <c r="BR655" s="231">
        <v>1</v>
      </c>
      <c r="BS655" s="231">
        <v>0</v>
      </c>
      <c r="BT655" s="237" t="b">
        <f t="shared" si="317"/>
        <v>0</v>
      </c>
      <c r="BU655" s="231">
        <v>3</v>
      </c>
      <c r="BV655" s="237" t="str">
        <f t="shared" si="318"/>
        <v>El señalamiento es regular en cuanto a cantidad y ubicación, siendo notable la falta de algunas señales de precaución y de guía.</v>
      </c>
      <c r="BW655" s="231">
        <v>4</v>
      </c>
      <c r="BX655" s="237" t="str">
        <f t="shared" si="319"/>
        <v>La mayoría de las alcantarillas y cunetas aparentemente funcionan bien, pero existen indicaciones en algunos sitios de que el agua se estanca.</v>
      </c>
      <c r="BY655" s="231">
        <v>3</v>
      </c>
      <c r="BZ655" s="237" t="str">
        <f t="shared" si="320"/>
        <v>Superficie con frecuentes baches o irregularidades .</v>
      </c>
      <c r="CA655" s="231">
        <v>4</v>
      </c>
      <c r="CB655" s="237" t="str">
        <f t="shared" si="321"/>
        <v>Existen huellas o corrugaciones que se derivan por debajo de la superficie de ruedo, pero que son aisladas y de poca extensión.</v>
      </c>
      <c r="CC655" s="231">
        <f t="shared" si="322"/>
        <v>0</v>
      </c>
      <c r="CD655" s="229" t="s">
        <v>1926</v>
      </c>
      <c r="CE655" s="229" t="s">
        <v>555</v>
      </c>
      <c r="CF655" s="270" t="s">
        <v>1927</v>
      </c>
    </row>
    <row r="656" spans="1:84" ht="69.95" customHeight="1" thickBot="1" x14ac:dyDescent="0.2">
      <c r="A656" s="217"/>
      <c r="B656" s="269">
        <v>30461</v>
      </c>
      <c r="C656" s="231">
        <v>2</v>
      </c>
      <c r="D656" s="231">
        <v>3</v>
      </c>
      <c r="E656" s="232">
        <v>2</v>
      </c>
      <c r="F656" s="231"/>
      <c r="G656" s="231">
        <v>224</v>
      </c>
      <c r="H656" s="230" t="str">
        <f t="shared" si="329"/>
        <v>Secundaria</v>
      </c>
      <c r="I656" s="230">
        <v>3</v>
      </c>
      <c r="J656" s="229" t="str">
        <f t="shared" si="330"/>
        <v>Conectores de Integración Territorial</v>
      </c>
      <c r="K656" s="260">
        <f t="shared" si="331"/>
        <v>1.1200000000000001</v>
      </c>
      <c r="L656" s="234">
        <f t="shared" si="338"/>
        <v>11.39</v>
      </c>
      <c r="M656" s="233"/>
      <c r="N656" s="233"/>
      <c r="O656" s="233"/>
      <c r="P656" s="260">
        <f t="shared" si="332"/>
        <v>0</v>
      </c>
      <c r="Q656" s="233">
        <v>0.505</v>
      </c>
      <c r="R656" s="233"/>
      <c r="S656" s="233"/>
      <c r="T656" s="260">
        <f t="shared" si="333"/>
        <v>0.505</v>
      </c>
      <c r="U656" s="233">
        <v>0.61499999999999999</v>
      </c>
      <c r="V656" s="233"/>
      <c r="W656" s="233"/>
      <c r="X656" s="233">
        <f t="shared" si="336"/>
        <v>0.61499999999999999</v>
      </c>
      <c r="Y656" s="233"/>
      <c r="Z656" s="233"/>
      <c r="AA656" s="233"/>
      <c r="AB656" s="233">
        <f t="shared" si="337"/>
        <v>0</v>
      </c>
      <c r="AC656" s="233">
        <f t="shared" si="328"/>
        <v>1.1200000000000001</v>
      </c>
      <c r="AD656" s="233"/>
      <c r="AE656" s="233"/>
      <c r="AF656" s="233"/>
      <c r="AG656" s="233">
        <f t="shared" ref="AG656:AG687" si="339">SUM(AD656:AF656)</f>
        <v>0</v>
      </c>
      <c r="AH656" s="233"/>
      <c r="AI656" s="233"/>
      <c r="AJ656" s="233"/>
      <c r="AK656" s="233">
        <f t="shared" ref="AK656:AK687" si="340">SUM(AH656:AJ656)</f>
        <v>0</v>
      </c>
      <c r="AL656" s="233"/>
      <c r="AM656" s="233"/>
      <c r="AN656" s="233"/>
      <c r="AO656" s="233">
        <f t="shared" si="334"/>
        <v>0</v>
      </c>
      <c r="AP656" s="233"/>
      <c r="AQ656" s="233"/>
      <c r="AR656" s="233"/>
      <c r="AS656" s="339">
        <f t="shared" si="335"/>
        <v>0</v>
      </c>
      <c r="AT656" s="233"/>
      <c r="AU656" s="233"/>
      <c r="AV656" s="233"/>
      <c r="AW656" s="260">
        <f t="shared" si="312"/>
        <v>0</v>
      </c>
      <c r="AX656" s="235" t="s">
        <v>1928</v>
      </c>
      <c r="AY656" s="236" t="s">
        <v>1134</v>
      </c>
      <c r="AZ656" s="236" t="s">
        <v>586</v>
      </c>
      <c r="BA656" s="229" t="s">
        <v>1929</v>
      </c>
      <c r="BB656" s="231">
        <v>1</v>
      </c>
      <c r="BC656" s="231">
        <v>2</v>
      </c>
      <c r="BD656" s="237" t="str">
        <f t="shared" si="313"/>
        <v>Algo Ondulado (Pendientes naturales del terreno entre 6 y 14%)</v>
      </c>
      <c r="BE656" s="231">
        <v>2</v>
      </c>
      <c r="BF656" s="237" t="str">
        <f>VLOOKUP(BE656,'Códigos 2'!$A$1:$B$12,2,FALSE)</f>
        <v xml:space="preserve">Tratamiento superficial múltiple (TSM) </v>
      </c>
      <c r="BG656" s="238">
        <v>2</v>
      </c>
      <c r="BH656" s="239">
        <v>6.6</v>
      </c>
      <c r="BI656" s="231">
        <v>0</v>
      </c>
      <c r="BJ656" s="231" t="str">
        <f t="shared" si="314"/>
        <v>No existe</v>
      </c>
      <c r="BK656" s="240">
        <v>0</v>
      </c>
      <c r="BL656" s="231">
        <v>40</v>
      </c>
      <c r="BM656" s="231"/>
      <c r="BN656" s="231">
        <v>3</v>
      </c>
      <c r="BO656" s="237" t="str">
        <f t="shared" si="315"/>
        <v>Alineamiento algo sinuoso, pero con curvas cerradas que son aparentes y consistentes con las gradientes y las demás características del camino y del terreno que se atraviesa.</v>
      </c>
      <c r="BP656" s="231">
        <v>3</v>
      </c>
      <c r="BQ656" s="237" t="str">
        <f t="shared" si="316"/>
        <v>Pendientes generalmente entre 3 y 6%, pero con una rasante ondulada y, consecuentemente, con tramos cortos de subida fuerte.</v>
      </c>
      <c r="BR656" s="231">
        <v>1</v>
      </c>
      <c r="BS656" s="231">
        <v>0</v>
      </c>
      <c r="BT656" s="237" t="b">
        <f t="shared" si="317"/>
        <v>0</v>
      </c>
      <c r="BU656" s="231">
        <v>3</v>
      </c>
      <c r="BV656" s="237" t="str">
        <f t="shared" si="318"/>
        <v>El señalamiento es regular en cuanto a cantidad y ubicación, siendo notable la falta de algunas señales de precaución y de guía.</v>
      </c>
      <c r="BW656" s="231">
        <v>4</v>
      </c>
      <c r="BX656" s="237" t="str">
        <f t="shared" si="319"/>
        <v>La mayoría de las alcantarillas y cunetas aparentemente funcionan bien, pero existen indicaciones en algunos sitios de que el agua se estanca.</v>
      </c>
      <c r="BY656" s="231">
        <v>4</v>
      </c>
      <c r="BZ656" s="237" t="str">
        <f t="shared" si="320"/>
        <v>Superficie generalmente lisa, pero con unas pequeñas corrugaciones u otras irregularidades aisladas, o con baches pequeños superficiales.</v>
      </c>
      <c r="CA656" s="231">
        <v>5</v>
      </c>
      <c r="CB656" s="237" t="str">
        <f t="shared" si="321"/>
        <v>No existen evidencias de fallas en la estructura del pavimento, con la posible excepción de algunas en la superficie de ruedo.</v>
      </c>
      <c r="CC656" s="231">
        <f t="shared" si="322"/>
        <v>0</v>
      </c>
      <c r="CD656" s="229" t="s">
        <v>1930</v>
      </c>
      <c r="CE656" s="229" t="s">
        <v>555</v>
      </c>
      <c r="CF656" s="270" t="s">
        <v>1931</v>
      </c>
    </row>
    <row r="657" spans="1:84" ht="69.95" customHeight="1" thickBot="1" x14ac:dyDescent="0.2">
      <c r="A657" s="217"/>
      <c r="B657" s="269">
        <v>30462</v>
      </c>
      <c r="C657" s="231">
        <v>2</v>
      </c>
      <c r="D657" s="231">
        <v>3</v>
      </c>
      <c r="E657" s="232">
        <v>2</v>
      </c>
      <c r="F657" s="231"/>
      <c r="G657" s="231">
        <v>224</v>
      </c>
      <c r="H657" s="230" t="str">
        <f t="shared" si="329"/>
        <v>Secundaria</v>
      </c>
      <c r="I657" s="230">
        <v>3</v>
      </c>
      <c r="J657" s="229" t="str">
        <f t="shared" si="330"/>
        <v>Conectores de Integración Territorial</v>
      </c>
      <c r="K657" s="260">
        <f t="shared" si="331"/>
        <v>8.57</v>
      </c>
      <c r="L657" s="234">
        <f t="shared" si="338"/>
        <v>19.96</v>
      </c>
      <c r="M657" s="233"/>
      <c r="N657" s="233"/>
      <c r="O657" s="233"/>
      <c r="P657" s="260">
        <f t="shared" si="332"/>
        <v>0</v>
      </c>
      <c r="Q657" s="233">
        <v>5.37</v>
      </c>
      <c r="R657" s="233"/>
      <c r="S657" s="233"/>
      <c r="T657" s="260">
        <f t="shared" si="333"/>
        <v>5.37</v>
      </c>
      <c r="U657" s="233">
        <v>1.355</v>
      </c>
      <c r="V657" s="233">
        <v>1.0349999999999999</v>
      </c>
      <c r="W657" s="233">
        <v>0.81</v>
      </c>
      <c r="X657" s="233">
        <f t="shared" si="336"/>
        <v>3.1999999999999997</v>
      </c>
      <c r="Y657" s="233"/>
      <c r="Z657" s="233"/>
      <c r="AA657" s="233"/>
      <c r="AB657" s="233">
        <f t="shared" si="337"/>
        <v>0</v>
      </c>
      <c r="AC657" s="233">
        <f t="shared" si="328"/>
        <v>8.57</v>
      </c>
      <c r="AD657" s="233"/>
      <c r="AE657" s="233"/>
      <c r="AF657" s="233"/>
      <c r="AG657" s="233">
        <f t="shared" si="339"/>
        <v>0</v>
      </c>
      <c r="AH657" s="233"/>
      <c r="AI657" s="233"/>
      <c r="AJ657" s="233"/>
      <c r="AK657" s="233">
        <f t="shared" si="340"/>
        <v>0</v>
      </c>
      <c r="AL657" s="233"/>
      <c r="AM657" s="233"/>
      <c r="AN657" s="233"/>
      <c r="AO657" s="233">
        <f t="shared" si="334"/>
        <v>0</v>
      </c>
      <c r="AP657" s="233"/>
      <c r="AQ657" s="233"/>
      <c r="AR657" s="233"/>
      <c r="AS657" s="339">
        <f t="shared" si="335"/>
        <v>0</v>
      </c>
      <c r="AT657" s="233"/>
      <c r="AU657" s="233"/>
      <c r="AV657" s="233"/>
      <c r="AW657" s="260">
        <f t="shared" si="312"/>
        <v>0</v>
      </c>
      <c r="AX657" s="235" t="s">
        <v>1932</v>
      </c>
      <c r="AY657" s="236" t="s">
        <v>1134</v>
      </c>
      <c r="AZ657" s="236" t="s">
        <v>586</v>
      </c>
      <c r="BA657" s="229" t="s">
        <v>1933</v>
      </c>
      <c r="BB657" s="231">
        <v>2</v>
      </c>
      <c r="BC657" s="231">
        <v>2</v>
      </c>
      <c r="BD657" s="237" t="str">
        <f t="shared" si="313"/>
        <v>Algo Ondulado (Pendientes naturales del terreno entre 6 y 14%)</v>
      </c>
      <c r="BE657" s="231">
        <v>1</v>
      </c>
      <c r="BF657" s="237" t="str">
        <f>VLOOKUP(BE657,'Códigos 2'!$A$1:$B$12,2,FALSE)</f>
        <v xml:space="preserve"> Carpeta Asfáltica (CA)</v>
      </c>
      <c r="BG657" s="238">
        <v>2</v>
      </c>
      <c r="BH657" s="239">
        <v>5.4</v>
      </c>
      <c r="BI657" s="231">
        <v>0</v>
      </c>
      <c r="BJ657" s="231" t="str">
        <f t="shared" si="314"/>
        <v>No existe</v>
      </c>
      <c r="BK657" s="240">
        <v>0</v>
      </c>
      <c r="BL657" s="231">
        <v>45</v>
      </c>
      <c r="BM657" s="231"/>
      <c r="BN657" s="231">
        <v>3</v>
      </c>
      <c r="BO657" s="237" t="str">
        <f t="shared" si="315"/>
        <v>Alineamiento algo sinuoso, pero con curvas cerradas que son aparentes y consistentes con las gradientes y las demás características del camino y del terreno que se atraviesa.</v>
      </c>
      <c r="BP657" s="231">
        <v>3</v>
      </c>
      <c r="BQ657" s="237" t="str">
        <f t="shared" si="316"/>
        <v>Pendientes generalmente entre 3 y 6%, pero con una rasante ondulada y, consecuentemente, con tramos cortos de subida fuerte.</v>
      </c>
      <c r="BR657" s="231">
        <v>1</v>
      </c>
      <c r="BS657" s="231">
        <v>0</v>
      </c>
      <c r="BT657" s="237" t="b">
        <f t="shared" si="317"/>
        <v>0</v>
      </c>
      <c r="BU657" s="231">
        <v>3</v>
      </c>
      <c r="BV657" s="237" t="str">
        <f t="shared" si="318"/>
        <v>El señalamiento es regular en cuanto a cantidad y ubicación, siendo notable la falta de algunas señales de precaución y de guía.</v>
      </c>
      <c r="BW657" s="231">
        <v>3</v>
      </c>
      <c r="BX657" s="237" t="str">
        <f t="shared" si="319"/>
        <v>Parece que algunas alcantarillas o cunetas no tienen capacidad hidráulica suficiente, por la erosión o socavación aparente.</v>
      </c>
      <c r="BY657" s="231">
        <v>4</v>
      </c>
      <c r="BZ657" s="237" t="str">
        <f t="shared" si="320"/>
        <v>Superficie generalmente lisa, pero con unas pequeñas corrugaciones u otras irregularidades aisladas, o con baches pequeños superficiales.</v>
      </c>
      <c r="CA657" s="231">
        <v>5</v>
      </c>
      <c r="CB657" s="237" t="str">
        <f t="shared" si="321"/>
        <v>No existen evidencias de fallas en la estructura del pavimento, con la posible excepción de algunas en la superficie de ruedo.</v>
      </c>
      <c r="CC657" s="231">
        <f t="shared" si="322"/>
        <v>0</v>
      </c>
      <c r="CD657" s="229" t="s">
        <v>1934</v>
      </c>
      <c r="CE657" s="229" t="s">
        <v>555</v>
      </c>
      <c r="CF657" s="270" t="s">
        <v>1935</v>
      </c>
    </row>
    <row r="658" spans="1:84" ht="69.95" customHeight="1" thickBot="1" x14ac:dyDescent="0.2">
      <c r="A658" s="217"/>
      <c r="B658" s="269">
        <v>30463</v>
      </c>
      <c r="C658" s="231">
        <v>2</v>
      </c>
      <c r="D658" s="231">
        <v>3</v>
      </c>
      <c r="E658" s="232">
        <v>2</v>
      </c>
      <c r="F658" s="231"/>
      <c r="G658" s="231">
        <v>224</v>
      </c>
      <c r="H658" s="230" t="str">
        <f t="shared" si="329"/>
        <v>Secundaria</v>
      </c>
      <c r="I658" s="230">
        <v>3</v>
      </c>
      <c r="J658" s="229" t="str">
        <f t="shared" si="330"/>
        <v>Conectores de Integración Territorial</v>
      </c>
      <c r="K658" s="260">
        <f t="shared" si="331"/>
        <v>1.43</v>
      </c>
      <c r="L658" s="234">
        <f t="shared" si="338"/>
        <v>21.39</v>
      </c>
      <c r="M658" s="233"/>
      <c r="N658" s="233"/>
      <c r="O658" s="233"/>
      <c r="P658" s="260">
        <f t="shared" si="332"/>
        <v>0</v>
      </c>
      <c r="Q658" s="233"/>
      <c r="R658" s="233"/>
      <c r="S658" s="233"/>
      <c r="T658" s="260">
        <f t="shared" si="333"/>
        <v>0</v>
      </c>
      <c r="U658" s="233"/>
      <c r="V658" s="233">
        <v>1.43</v>
      </c>
      <c r="W658" s="233"/>
      <c r="X658" s="233">
        <f t="shared" si="336"/>
        <v>1.43</v>
      </c>
      <c r="Y658" s="233"/>
      <c r="Z658" s="233"/>
      <c r="AA658" s="233"/>
      <c r="AB658" s="233">
        <f t="shared" si="337"/>
        <v>0</v>
      </c>
      <c r="AC658" s="233">
        <f t="shared" si="328"/>
        <v>1.43</v>
      </c>
      <c r="AD658" s="233"/>
      <c r="AE658" s="233"/>
      <c r="AF658" s="233"/>
      <c r="AG658" s="233">
        <f t="shared" si="339"/>
        <v>0</v>
      </c>
      <c r="AH658" s="233"/>
      <c r="AI658" s="233"/>
      <c r="AJ658" s="233"/>
      <c r="AK658" s="233">
        <f t="shared" si="340"/>
        <v>0</v>
      </c>
      <c r="AL658" s="233"/>
      <c r="AM658" s="233"/>
      <c r="AN658" s="233"/>
      <c r="AO658" s="233">
        <f t="shared" si="334"/>
        <v>0</v>
      </c>
      <c r="AP658" s="233"/>
      <c r="AQ658" s="233"/>
      <c r="AR658" s="233"/>
      <c r="AS658" s="339">
        <f t="shared" si="335"/>
        <v>0</v>
      </c>
      <c r="AT658" s="233"/>
      <c r="AU658" s="233"/>
      <c r="AV658" s="233"/>
      <c r="AW658" s="260">
        <f t="shared" si="312"/>
        <v>0</v>
      </c>
      <c r="AX658" s="235" t="s">
        <v>1936</v>
      </c>
      <c r="AY658" s="236" t="s">
        <v>1134</v>
      </c>
      <c r="AZ658" s="236" t="s">
        <v>1937</v>
      </c>
      <c r="BA658" s="229" t="s">
        <v>945</v>
      </c>
      <c r="BB658" s="231">
        <v>1</v>
      </c>
      <c r="BC658" s="231">
        <v>2</v>
      </c>
      <c r="BD658" s="237" t="str">
        <f t="shared" si="313"/>
        <v>Algo Ondulado (Pendientes naturales del terreno entre 6 y 14%)</v>
      </c>
      <c r="BE658" s="231">
        <v>2</v>
      </c>
      <c r="BF658" s="237" t="str">
        <f>VLOOKUP(BE658,'Códigos 2'!$A$1:$B$12,2,FALSE)</f>
        <v xml:space="preserve">Tratamiento superficial múltiple (TSM) </v>
      </c>
      <c r="BG658" s="238">
        <v>2</v>
      </c>
      <c r="BH658" s="239">
        <v>6</v>
      </c>
      <c r="BI658" s="231">
        <v>0</v>
      </c>
      <c r="BJ658" s="231" t="str">
        <f t="shared" si="314"/>
        <v>No existe</v>
      </c>
      <c r="BK658" s="240">
        <v>0</v>
      </c>
      <c r="BL658" s="231">
        <v>45</v>
      </c>
      <c r="BM658" s="231"/>
      <c r="BN658" s="231">
        <v>3</v>
      </c>
      <c r="BO658" s="237" t="str">
        <f t="shared" si="315"/>
        <v>Alineamiento algo sinuoso, pero con curvas cerradas que son aparentes y consistentes con las gradientes y las demás características del camino y del terreno que se atraviesa.</v>
      </c>
      <c r="BP658" s="231">
        <v>3</v>
      </c>
      <c r="BQ658" s="237" t="str">
        <f t="shared" si="316"/>
        <v>Pendientes generalmente entre 3 y 6%, pero con una rasante ondulada y, consecuentemente, con tramos cortos de subida fuerte.</v>
      </c>
      <c r="BR658" s="231">
        <v>1</v>
      </c>
      <c r="BS658" s="231">
        <v>0</v>
      </c>
      <c r="BT658" s="237" t="b">
        <f t="shared" si="317"/>
        <v>0</v>
      </c>
      <c r="BU658" s="231">
        <v>5</v>
      </c>
      <c r="BV658" s="237" t="str">
        <f t="shared" si="318"/>
        <v xml:space="preserve">Las señales son completamente adecuadas en número y ubicación, </v>
      </c>
      <c r="BW658" s="231">
        <v>4</v>
      </c>
      <c r="BX658" s="237" t="str">
        <f t="shared" si="319"/>
        <v>La mayoría de las alcantarillas y cunetas aparentemente funcionan bien, pero existen indicaciones en algunos sitios de que el agua se estanca.</v>
      </c>
      <c r="BY658" s="231">
        <v>3</v>
      </c>
      <c r="BZ658" s="237" t="str">
        <f t="shared" si="320"/>
        <v>Superficie con frecuentes baches o irregularidades .</v>
      </c>
      <c r="CA658" s="231">
        <v>4</v>
      </c>
      <c r="CB658" s="237" t="str">
        <f t="shared" si="321"/>
        <v>Existen huellas o corrugaciones que se derivan por debajo de la superficie de ruedo, pero que son aisladas y de poca extensión.</v>
      </c>
      <c r="CC658" s="231">
        <f t="shared" si="322"/>
        <v>0</v>
      </c>
      <c r="CD658" s="229" t="s">
        <v>1938</v>
      </c>
      <c r="CE658" s="229" t="s">
        <v>555</v>
      </c>
      <c r="CF658" s="270" t="s">
        <v>1939</v>
      </c>
    </row>
    <row r="659" spans="1:84" ht="69.95" customHeight="1" thickBot="1" x14ac:dyDescent="0.2">
      <c r="A659" s="217"/>
      <c r="B659" s="269">
        <v>30471</v>
      </c>
      <c r="C659" s="231">
        <v>2</v>
      </c>
      <c r="D659" s="231">
        <v>3</v>
      </c>
      <c r="E659" s="232">
        <v>6</v>
      </c>
      <c r="F659" s="231">
        <v>2</v>
      </c>
      <c r="G659" s="231">
        <v>10</v>
      </c>
      <c r="H659" s="230" t="str">
        <f t="shared" si="329"/>
        <v>Primaria</v>
      </c>
      <c r="I659" s="230">
        <v>1</v>
      </c>
      <c r="J659" s="229" t="str">
        <f t="shared" si="330"/>
        <v>Red de Alta Capacidad</v>
      </c>
      <c r="K659" s="260">
        <f t="shared" si="331"/>
        <v>5.2350000000000003</v>
      </c>
      <c r="L659" s="234">
        <f t="shared" si="338"/>
        <v>26.625</v>
      </c>
      <c r="M659" s="233"/>
      <c r="N659" s="233"/>
      <c r="O659" s="233"/>
      <c r="P659" s="260">
        <f t="shared" si="332"/>
        <v>0</v>
      </c>
      <c r="Q659" s="233">
        <v>4.04</v>
      </c>
      <c r="R659" s="233"/>
      <c r="S659" s="233">
        <v>1.1950000000000001</v>
      </c>
      <c r="T659" s="260">
        <f t="shared" si="333"/>
        <v>5.2350000000000003</v>
      </c>
      <c r="U659" s="233"/>
      <c r="V659" s="233"/>
      <c r="W659" s="233"/>
      <c r="X659" s="233">
        <f t="shared" si="336"/>
        <v>0</v>
      </c>
      <c r="Y659" s="233"/>
      <c r="Z659" s="233"/>
      <c r="AA659" s="233"/>
      <c r="AB659" s="233">
        <f t="shared" si="337"/>
        <v>0</v>
      </c>
      <c r="AC659" s="233">
        <f t="shared" si="328"/>
        <v>5.2350000000000003</v>
      </c>
      <c r="AD659" s="233"/>
      <c r="AE659" s="233"/>
      <c r="AF659" s="233"/>
      <c r="AG659" s="233">
        <f t="shared" si="339"/>
        <v>0</v>
      </c>
      <c r="AH659" s="233"/>
      <c r="AI659" s="233"/>
      <c r="AJ659" s="233"/>
      <c r="AK659" s="233">
        <f t="shared" si="340"/>
        <v>0</v>
      </c>
      <c r="AL659" s="233"/>
      <c r="AM659" s="233"/>
      <c r="AN659" s="233"/>
      <c r="AO659" s="233">
        <f t="shared" si="334"/>
        <v>0</v>
      </c>
      <c r="AP659" s="233"/>
      <c r="AQ659" s="233"/>
      <c r="AR659" s="233"/>
      <c r="AS659" s="339">
        <f t="shared" si="335"/>
        <v>0</v>
      </c>
      <c r="AT659" s="233"/>
      <c r="AU659" s="233"/>
      <c r="AV659" s="233"/>
      <c r="AW659" s="260">
        <f t="shared" si="312"/>
        <v>0</v>
      </c>
      <c r="AX659" s="235" t="s">
        <v>423</v>
      </c>
      <c r="AY659" s="236" t="s">
        <v>250</v>
      </c>
      <c r="AZ659" s="236" t="s">
        <v>408</v>
      </c>
      <c r="BA659" s="229" t="s">
        <v>424</v>
      </c>
      <c r="BB659" s="231">
        <v>0</v>
      </c>
      <c r="BC659" s="231">
        <v>3</v>
      </c>
      <c r="BD659" s="237" t="str">
        <f t="shared" si="313"/>
        <v>Muy Ondulado (Pendientes naturales del terreno entre 15 y 25%)</v>
      </c>
      <c r="BE659" s="231">
        <v>1</v>
      </c>
      <c r="BF659" s="237" t="str">
        <f>VLOOKUP(BE659,'Códigos 2'!$A$1:$B$12,2,FALSE)</f>
        <v xml:space="preserve"> Carpeta Asfáltica (CA)</v>
      </c>
      <c r="BG659" s="238">
        <v>2</v>
      </c>
      <c r="BH659" s="239">
        <v>6.5</v>
      </c>
      <c r="BI659" s="231">
        <v>0</v>
      </c>
      <c r="BJ659" s="231" t="str">
        <f t="shared" si="314"/>
        <v>No existe</v>
      </c>
      <c r="BK659" s="240">
        <v>0</v>
      </c>
      <c r="BL659" s="231">
        <v>45</v>
      </c>
      <c r="BM659" s="231"/>
      <c r="BN659" s="231">
        <v>3</v>
      </c>
      <c r="BO659" s="237" t="str">
        <f t="shared" si="315"/>
        <v>Alineamiento algo sinuoso, pero con curvas cerradas que son aparentes y consistentes con las gradientes y las demás características del camino y del terreno que se atraviesa.</v>
      </c>
      <c r="BP659" s="231">
        <v>2</v>
      </c>
      <c r="BQ659" s="237" t="str">
        <f t="shared" si="316"/>
        <v>Pendientes sostenidas entre 5 y 8% sobre una buena parte del tramo, condición que afecta en forma marcada la velocidad de recorrido y, cuando hay bastante tránsito, provoca frecuentes colas de vehículos detrás de los vehículos pesados.</v>
      </c>
      <c r="BR659" s="231">
        <v>1</v>
      </c>
      <c r="BS659" s="231">
        <v>0</v>
      </c>
      <c r="BT659" s="237" t="b">
        <f t="shared" si="317"/>
        <v>0</v>
      </c>
      <c r="BU659" s="231">
        <v>3</v>
      </c>
      <c r="BV659" s="237" t="str">
        <f t="shared" si="318"/>
        <v>El señalamiento es regular en cuanto a cantidad y ubicación, siendo notable la falta de algunas señales de precaución y de guía.</v>
      </c>
      <c r="BW659" s="231">
        <v>4</v>
      </c>
      <c r="BX659" s="237" t="str">
        <f t="shared" si="319"/>
        <v>La mayoría de las alcantarillas y cunetas aparentemente funcionan bien, pero existen indicaciones en algunos sitios de que el agua se estanca.</v>
      </c>
      <c r="BY659" s="231">
        <v>5</v>
      </c>
      <c r="BZ659" s="237" t="str">
        <f t="shared" si="320"/>
        <v>Superficie lisa, sin baches ni irregularidades notables.</v>
      </c>
      <c r="CA659" s="231">
        <v>5</v>
      </c>
      <c r="CB659" s="237" t="str">
        <f t="shared" si="321"/>
        <v>No existen evidencias de fallas en la estructura del pavimento, con la posible excepción de algunas en la superficie de ruedo.</v>
      </c>
      <c r="CC659" s="231">
        <f t="shared" si="322"/>
        <v>0</v>
      </c>
      <c r="CD659" s="229" t="s">
        <v>425</v>
      </c>
      <c r="CE659" s="229" t="s">
        <v>426</v>
      </c>
      <c r="CF659" s="270" t="s">
        <v>427</v>
      </c>
    </row>
    <row r="660" spans="1:84" ht="69.95" customHeight="1" thickBot="1" x14ac:dyDescent="0.2">
      <c r="A660" s="217"/>
      <c r="B660" s="269">
        <v>30472</v>
      </c>
      <c r="C660" s="231">
        <v>2</v>
      </c>
      <c r="D660" s="231">
        <v>3</v>
      </c>
      <c r="E660" s="232">
        <v>6</v>
      </c>
      <c r="F660" s="231">
        <v>2</v>
      </c>
      <c r="G660" s="231">
        <v>10</v>
      </c>
      <c r="H660" s="230" t="str">
        <f t="shared" si="329"/>
        <v>Primaria</v>
      </c>
      <c r="I660" s="230">
        <v>1</v>
      </c>
      <c r="J660" s="229" t="str">
        <f t="shared" si="330"/>
        <v>Red de Alta Capacidad</v>
      </c>
      <c r="K660" s="260">
        <f t="shared" si="331"/>
        <v>4.3499999999999996</v>
      </c>
      <c r="L660" s="234">
        <f t="shared" si="338"/>
        <v>30.975000000000001</v>
      </c>
      <c r="M660" s="233"/>
      <c r="N660" s="233"/>
      <c r="O660" s="233"/>
      <c r="P660" s="260">
        <f t="shared" si="332"/>
        <v>0</v>
      </c>
      <c r="Q660" s="233">
        <v>1.59</v>
      </c>
      <c r="R660" s="233"/>
      <c r="S660" s="233">
        <v>2.76</v>
      </c>
      <c r="T660" s="260">
        <f t="shared" si="333"/>
        <v>4.3499999999999996</v>
      </c>
      <c r="U660" s="233"/>
      <c r="V660" s="233"/>
      <c r="W660" s="233"/>
      <c r="X660" s="233">
        <f t="shared" si="336"/>
        <v>0</v>
      </c>
      <c r="Y660" s="233"/>
      <c r="Z660" s="233"/>
      <c r="AA660" s="233"/>
      <c r="AB660" s="233">
        <f t="shared" si="337"/>
        <v>0</v>
      </c>
      <c r="AC660" s="233">
        <f t="shared" si="328"/>
        <v>4.3499999999999996</v>
      </c>
      <c r="AD660" s="233"/>
      <c r="AE660" s="233"/>
      <c r="AF660" s="233"/>
      <c r="AG660" s="233">
        <f t="shared" si="339"/>
        <v>0</v>
      </c>
      <c r="AH660" s="233"/>
      <c r="AI660" s="233"/>
      <c r="AJ660" s="233"/>
      <c r="AK660" s="233">
        <f t="shared" si="340"/>
        <v>0</v>
      </c>
      <c r="AL660" s="233"/>
      <c r="AM660" s="233"/>
      <c r="AN660" s="233"/>
      <c r="AO660" s="233">
        <f t="shared" si="334"/>
        <v>0</v>
      </c>
      <c r="AP660" s="233"/>
      <c r="AQ660" s="233"/>
      <c r="AR660" s="233"/>
      <c r="AS660" s="339">
        <f t="shared" si="335"/>
        <v>0</v>
      </c>
      <c r="AT660" s="233"/>
      <c r="AU660" s="233"/>
      <c r="AV660" s="233"/>
      <c r="AW660" s="260">
        <f t="shared" si="312"/>
        <v>0</v>
      </c>
      <c r="AX660" s="235" t="s">
        <v>428</v>
      </c>
      <c r="AY660" s="236" t="s">
        <v>250</v>
      </c>
      <c r="AZ660" s="236" t="s">
        <v>408</v>
      </c>
      <c r="BA660" s="229" t="s">
        <v>429</v>
      </c>
      <c r="BB660" s="231">
        <v>0</v>
      </c>
      <c r="BC660" s="231">
        <v>4</v>
      </c>
      <c r="BD660" s="237" t="str">
        <f t="shared" si="313"/>
        <v>Montañoso (Pendientes naturales del terreno mayores a 25%)</v>
      </c>
      <c r="BE660" s="231">
        <v>1</v>
      </c>
      <c r="BF660" s="237" t="str">
        <f>VLOOKUP(BE660,'Códigos 2'!$A$1:$B$12,2,FALSE)</f>
        <v xml:space="preserve"> Carpeta Asfáltica (CA)</v>
      </c>
      <c r="BG660" s="238">
        <v>2</v>
      </c>
      <c r="BH660" s="239">
        <v>6.3</v>
      </c>
      <c r="BI660" s="231">
        <v>0</v>
      </c>
      <c r="BJ660" s="231" t="str">
        <f t="shared" si="314"/>
        <v>No existe</v>
      </c>
      <c r="BK660" s="240">
        <v>0</v>
      </c>
      <c r="BL660" s="231">
        <v>50</v>
      </c>
      <c r="BM660" s="231">
        <v>4332</v>
      </c>
      <c r="BN660" s="231">
        <v>3</v>
      </c>
      <c r="BO660" s="237" t="str">
        <f t="shared" si="315"/>
        <v>Alineamiento algo sinuoso, pero con curvas cerradas que son aparentes y consistentes con las gradientes y las demás características del camino y del terreno que se atraviesa.</v>
      </c>
      <c r="BP660" s="231">
        <v>2</v>
      </c>
      <c r="BQ660" s="237" t="str">
        <f t="shared" si="316"/>
        <v>Pendientes sostenidas entre 5 y 8% sobre una buena parte del tramo, condición que afecta en forma marcada la velocidad de recorrido y, cuando hay bastante tránsito, provoca frecuentes colas de vehículos detrás de los vehículos pesados.</v>
      </c>
      <c r="BR660" s="231">
        <v>1</v>
      </c>
      <c r="BS660" s="231">
        <v>0</v>
      </c>
      <c r="BT660" s="237" t="b">
        <f t="shared" si="317"/>
        <v>0</v>
      </c>
      <c r="BU660" s="231">
        <v>3</v>
      </c>
      <c r="BV660" s="237" t="str">
        <f t="shared" si="318"/>
        <v>El señalamiento es regular en cuanto a cantidad y ubicación, siendo notable la falta de algunas señales de precaución y de guía.</v>
      </c>
      <c r="BW660" s="231">
        <v>3</v>
      </c>
      <c r="BX660" s="237" t="str">
        <f t="shared" si="319"/>
        <v>Parece que algunas alcantarillas o cunetas no tienen capacidad hidráulica suficiente, por la erosión o socavación aparente.</v>
      </c>
      <c r="BY660" s="231">
        <v>3</v>
      </c>
      <c r="BZ660" s="237" t="str">
        <f t="shared" si="320"/>
        <v>Superficie con frecuentes baches o irregularidades .</v>
      </c>
      <c r="CA660" s="231">
        <v>4</v>
      </c>
      <c r="CB660" s="237" t="str">
        <f t="shared" si="321"/>
        <v>Existen huellas o corrugaciones que se derivan por debajo de la superficie de ruedo, pero que son aisladas y de poca extensión.</v>
      </c>
      <c r="CC660" s="231">
        <f t="shared" si="322"/>
        <v>6.8781329999999992</v>
      </c>
      <c r="CD660" s="229"/>
      <c r="CE660" s="229"/>
      <c r="CF660" s="270"/>
    </row>
    <row r="661" spans="1:84" ht="69.95" customHeight="1" thickBot="1" x14ac:dyDescent="0.2">
      <c r="A661" s="217"/>
      <c r="B661" s="269">
        <v>30480</v>
      </c>
      <c r="C661" s="231">
        <v>2</v>
      </c>
      <c r="D661" s="231">
        <v>3</v>
      </c>
      <c r="E661" s="232">
        <v>5</v>
      </c>
      <c r="F661" s="231">
        <v>1</v>
      </c>
      <c r="G661" s="231">
        <v>10</v>
      </c>
      <c r="H661" s="230" t="str">
        <f t="shared" si="329"/>
        <v>Primaria</v>
      </c>
      <c r="I661" s="230">
        <v>1</v>
      </c>
      <c r="J661" s="229" t="str">
        <f t="shared" si="330"/>
        <v>Red de Alta Capacidad</v>
      </c>
      <c r="K661" s="260">
        <f t="shared" si="331"/>
        <v>7.0250000000000004</v>
      </c>
      <c r="L661" s="234">
        <f t="shared" si="338"/>
        <v>38</v>
      </c>
      <c r="M661" s="233"/>
      <c r="N661" s="233"/>
      <c r="O661" s="233"/>
      <c r="P661" s="260">
        <f t="shared" si="332"/>
        <v>0</v>
      </c>
      <c r="Q661" s="233"/>
      <c r="R661" s="233">
        <v>1.82</v>
      </c>
      <c r="S661" s="233">
        <v>5.2050000000000001</v>
      </c>
      <c r="T661" s="260">
        <f t="shared" si="333"/>
        <v>7.0250000000000004</v>
      </c>
      <c r="U661" s="233"/>
      <c r="V661" s="233"/>
      <c r="W661" s="233"/>
      <c r="X661" s="233">
        <f t="shared" si="336"/>
        <v>0</v>
      </c>
      <c r="Y661" s="233"/>
      <c r="Z661" s="233"/>
      <c r="AA661" s="233"/>
      <c r="AB661" s="233">
        <f t="shared" si="337"/>
        <v>0</v>
      </c>
      <c r="AC661" s="233">
        <f t="shared" si="328"/>
        <v>7.0250000000000004</v>
      </c>
      <c r="AD661" s="233"/>
      <c r="AE661" s="233"/>
      <c r="AF661" s="233"/>
      <c r="AG661" s="233">
        <f t="shared" si="339"/>
        <v>0</v>
      </c>
      <c r="AH661" s="233"/>
      <c r="AI661" s="233"/>
      <c r="AJ661" s="233"/>
      <c r="AK661" s="233">
        <f t="shared" si="340"/>
        <v>0</v>
      </c>
      <c r="AL661" s="233"/>
      <c r="AM661" s="233"/>
      <c r="AN661" s="233"/>
      <c r="AO661" s="233">
        <f t="shared" si="334"/>
        <v>0</v>
      </c>
      <c r="AP661" s="233"/>
      <c r="AQ661" s="233"/>
      <c r="AR661" s="233"/>
      <c r="AS661" s="339">
        <f t="shared" si="335"/>
        <v>0</v>
      </c>
      <c r="AT661" s="233"/>
      <c r="AU661" s="233"/>
      <c r="AV661" s="233"/>
      <c r="AW661" s="260">
        <f t="shared" si="312"/>
        <v>0</v>
      </c>
      <c r="AX661" s="235" t="s">
        <v>434</v>
      </c>
      <c r="AY661" s="236" t="s">
        <v>250</v>
      </c>
      <c r="AZ661" s="236" t="s">
        <v>408</v>
      </c>
      <c r="BA661" s="229" t="s">
        <v>435</v>
      </c>
      <c r="BB661" s="231">
        <v>0</v>
      </c>
      <c r="BC661" s="231">
        <v>4</v>
      </c>
      <c r="BD661" s="237" t="str">
        <f t="shared" si="313"/>
        <v>Montañoso (Pendientes naturales del terreno mayores a 25%)</v>
      </c>
      <c r="BE661" s="231">
        <v>1</v>
      </c>
      <c r="BF661" s="237" t="str">
        <f>VLOOKUP(BE661,'Códigos 2'!$A$1:$B$12,2,FALSE)</f>
        <v xml:space="preserve"> Carpeta Asfáltica (CA)</v>
      </c>
      <c r="BG661" s="238">
        <v>2</v>
      </c>
      <c r="BH661" s="239">
        <v>7.2</v>
      </c>
      <c r="BI661" s="231">
        <v>0</v>
      </c>
      <c r="BJ661" s="231" t="str">
        <f t="shared" si="314"/>
        <v>No existe</v>
      </c>
      <c r="BK661" s="240">
        <v>0</v>
      </c>
      <c r="BL661" s="231">
        <v>50</v>
      </c>
      <c r="BM661" s="231"/>
      <c r="BN661" s="231">
        <v>2</v>
      </c>
      <c r="BO661" s="237" t="str">
        <f t="shared" si="315"/>
        <v>Curvas cerradas frecuentes y, por lo general, inconsistentes con el terreno y la clase de carretera.</v>
      </c>
      <c r="BP661" s="231">
        <v>1</v>
      </c>
      <c r="BQ661" s="237" t="str">
        <f t="shared" si="316"/>
        <v xml:space="preserve">Pendientes sostenidas en exceso del 7% en casi todo el tramo. </v>
      </c>
      <c r="BR661" s="231">
        <v>1</v>
      </c>
      <c r="BS661" s="231">
        <v>0</v>
      </c>
      <c r="BT661" s="237" t="b">
        <f t="shared" si="317"/>
        <v>0</v>
      </c>
      <c r="BU661" s="231">
        <v>3</v>
      </c>
      <c r="BV661" s="237" t="str">
        <f t="shared" si="318"/>
        <v>El señalamiento es regular en cuanto a cantidad y ubicación, siendo notable la falta de algunas señales de precaución y de guía.</v>
      </c>
      <c r="BW661" s="231">
        <v>4</v>
      </c>
      <c r="BX661" s="237" t="str">
        <f t="shared" si="319"/>
        <v>La mayoría de las alcantarillas y cunetas aparentemente funcionan bien, pero existen indicaciones en algunos sitios de que el agua se estanca.</v>
      </c>
      <c r="BY661" s="231">
        <v>2</v>
      </c>
      <c r="BZ661" s="237" t="str">
        <f t="shared" si="320"/>
        <v>Superficie muy irregular o con baches extensos y frecuentes (o material suelto, en caso de superficies no pavimentadas).</v>
      </c>
      <c r="CA661" s="231">
        <v>4</v>
      </c>
      <c r="CB661" s="237" t="str">
        <f t="shared" si="321"/>
        <v>Existen huellas o corrugaciones que se derivan por debajo de la superficie de ruedo, pero que son aisladas y de poca extensión.</v>
      </c>
      <c r="CC661" s="231">
        <f t="shared" si="322"/>
        <v>0</v>
      </c>
      <c r="CD661" s="229" t="s">
        <v>436</v>
      </c>
      <c r="CE661" s="229"/>
      <c r="CF661" s="270" t="s">
        <v>437</v>
      </c>
    </row>
    <row r="662" spans="1:84" ht="69.95" customHeight="1" thickBot="1" x14ac:dyDescent="0.2">
      <c r="A662" s="217"/>
      <c r="B662" s="269">
        <v>30491</v>
      </c>
      <c r="C662" s="231">
        <v>2</v>
      </c>
      <c r="D662" s="231">
        <v>3</v>
      </c>
      <c r="E662" s="232">
        <v>7</v>
      </c>
      <c r="F662" s="231">
        <v>1</v>
      </c>
      <c r="G662" s="231">
        <v>219</v>
      </c>
      <c r="H662" s="230" t="str">
        <f t="shared" si="329"/>
        <v>Secundaria</v>
      </c>
      <c r="I662" s="230">
        <v>2</v>
      </c>
      <c r="J662" s="229" t="str">
        <f t="shared" si="330"/>
        <v>Distribuidores Regionales</v>
      </c>
      <c r="K662" s="260">
        <f t="shared" si="331"/>
        <v>4.4400000000000004</v>
      </c>
      <c r="L662" s="234">
        <f t="shared" si="338"/>
        <v>42.44</v>
      </c>
      <c r="M662" s="233"/>
      <c r="N662" s="233"/>
      <c r="O662" s="233"/>
      <c r="P662" s="260">
        <f t="shared" si="332"/>
        <v>0</v>
      </c>
      <c r="Q662" s="233">
        <v>4.4400000000000004</v>
      </c>
      <c r="R662" s="233"/>
      <c r="S662" s="233"/>
      <c r="T662" s="260">
        <f t="shared" si="333"/>
        <v>4.4400000000000004</v>
      </c>
      <c r="U662" s="233"/>
      <c r="V662" s="233"/>
      <c r="W662" s="233"/>
      <c r="X662" s="233">
        <f t="shared" si="336"/>
        <v>0</v>
      </c>
      <c r="Y662" s="233"/>
      <c r="Z662" s="233"/>
      <c r="AA662" s="233"/>
      <c r="AB662" s="233">
        <f t="shared" si="337"/>
        <v>0</v>
      </c>
      <c r="AC662" s="233">
        <f t="shared" si="328"/>
        <v>4.4400000000000004</v>
      </c>
      <c r="AD662" s="233"/>
      <c r="AE662" s="233"/>
      <c r="AF662" s="233"/>
      <c r="AG662" s="233">
        <f t="shared" si="339"/>
        <v>0</v>
      </c>
      <c r="AH662" s="233"/>
      <c r="AI662" s="233"/>
      <c r="AJ662" s="233"/>
      <c r="AK662" s="233">
        <f t="shared" si="340"/>
        <v>0</v>
      </c>
      <c r="AL662" s="233"/>
      <c r="AM662" s="233"/>
      <c r="AN662" s="233"/>
      <c r="AO662" s="233">
        <f t="shared" si="334"/>
        <v>0</v>
      </c>
      <c r="AP662" s="233"/>
      <c r="AQ662" s="233"/>
      <c r="AR662" s="233"/>
      <c r="AS662" s="339">
        <f t="shared" si="335"/>
        <v>0</v>
      </c>
      <c r="AT662" s="233"/>
      <c r="AU662" s="233"/>
      <c r="AV662" s="233"/>
      <c r="AW662" s="260">
        <f t="shared" si="312"/>
        <v>0</v>
      </c>
      <c r="AX662" s="235" t="s">
        <v>1866</v>
      </c>
      <c r="AY662" s="236" t="s">
        <v>189</v>
      </c>
      <c r="AZ662" s="236"/>
      <c r="BA662" s="229" t="s">
        <v>1867</v>
      </c>
      <c r="BB662" s="231">
        <v>0</v>
      </c>
      <c r="BC662" s="231">
        <v>3</v>
      </c>
      <c r="BD662" s="237" t="str">
        <f t="shared" si="313"/>
        <v>Muy Ondulado (Pendientes naturales del terreno entre 15 y 25%)</v>
      </c>
      <c r="BE662" s="231">
        <v>1</v>
      </c>
      <c r="BF662" s="237" t="str">
        <f>VLOOKUP(BE662,'Códigos 2'!$A$1:$B$12,2,FALSE)</f>
        <v xml:space="preserve"> Carpeta Asfáltica (CA)</v>
      </c>
      <c r="BG662" s="238">
        <v>2</v>
      </c>
      <c r="BH662" s="239">
        <v>6.5</v>
      </c>
      <c r="BI662" s="231">
        <v>1</v>
      </c>
      <c r="BJ662" s="231" t="str">
        <f t="shared" si="314"/>
        <v>Pavimentado</v>
      </c>
      <c r="BK662" s="240">
        <v>0.7</v>
      </c>
      <c r="BL662" s="231">
        <v>50</v>
      </c>
      <c r="BM662" s="231"/>
      <c r="BN662" s="231">
        <v>3</v>
      </c>
      <c r="BO662" s="237" t="str">
        <f t="shared" si="315"/>
        <v>Alineamiento algo sinuoso, pero con curvas cerradas que son aparentes y consistentes con las gradientes y las demás características del camino y del terreno que se atraviesa.</v>
      </c>
      <c r="BP662" s="231">
        <v>1</v>
      </c>
      <c r="BQ662" s="237" t="str">
        <f t="shared" si="316"/>
        <v xml:space="preserve">Pendientes sostenidas en exceso del 7% en casi todo el tramo. </v>
      </c>
      <c r="BR662" s="231">
        <v>1</v>
      </c>
      <c r="BS662" s="231">
        <v>5</v>
      </c>
      <c r="BT662" s="237" t="str">
        <f t="shared" si="317"/>
        <v>Superficie de los espaldones firme y regular, y donde se puede utilizar el ancho como fue construido originalmente.</v>
      </c>
      <c r="BU662" s="231">
        <v>5</v>
      </c>
      <c r="BV662" s="237" t="str">
        <f t="shared" si="318"/>
        <v xml:space="preserve">Las señales son completamente adecuadas en número y ubicación, </v>
      </c>
      <c r="BW662" s="231">
        <v>4</v>
      </c>
      <c r="BX662" s="237" t="str">
        <f t="shared" si="319"/>
        <v>La mayoría de las alcantarillas y cunetas aparentemente funcionan bien, pero existen indicaciones en algunos sitios de que el agua se estanca.</v>
      </c>
      <c r="BY662" s="231">
        <v>5</v>
      </c>
      <c r="BZ662" s="237" t="str">
        <f t="shared" si="320"/>
        <v>Superficie lisa, sin baches ni irregularidades notables.</v>
      </c>
      <c r="CA662" s="231">
        <v>5</v>
      </c>
      <c r="CB662" s="237" t="str">
        <f t="shared" si="321"/>
        <v>No existen evidencias de fallas en la estructura del pavimento, con la posible excepción de algunas en la superficie de ruedo.</v>
      </c>
      <c r="CC662" s="231">
        <f t="shared" si="322"/>
        <v>0</v>
      </c>
      <c r="CD662" s="229" t="s">
        <v>1868</v>
      </c>
      <c r="CE662" s="229" t="s">
        <v>555</v>
      </c>
      <c r="CF662" s="270" t="s">
        <v>1869</v>
      </c>
    </row>
    <row r="663" spans="1:84" ht="69.95" customHeight="1" thickBot="1" x14ac:dyDescent="0.2">
      <c r="A663" s="217"/>
      <c r="B663" s="269">
        <v>30492</v>
      </c>
      <c r="C663" s="231">
        <v>2</v>
      </c>
      <c r="D663" s="231">
        <v>3</v>
      </c>
      <c r="E663" s="232">
        <v>7</v>
      </c>
      <c r="F663" s="231">
        <v>2</v>
      </c>
      <c r="G663" s="231">
        <v>219</v>
      </c>
      <c r="H663" s="230" t="str">
        <f t="shared" si="329"/>
        <v>Secundaria</v>
      </c>
      <c r="I663" s="230">
        <v>2</v>
      </c>
      <c r="J663" s="229" t="str">
        <f t="shared" si="330"/>
        <v>Distribuidores Regionales</v>
      </c>
      <c r="K663" s="260">
        <f t="shared" si="331"/>
        <v>4.83</v>
      </c>
      <c r="L663" s="234">
        <f t="shared" si="338"/>
        <v>47.269999999999996</v>
      </c>
      <c r="M663" s="233"/>
      <c r="N663" s="233"/>
      <c r="O663" s="233"/>
      <c r="P663" s="260">
        <f t="shared" si="332"/>
        <v>0</v>
      </c>
      <c r="Q663" s="233"/>
      <c r="R663" s="233"/>
      <c r="S663" s="233">
        <v>4.83</v>
      </c>
      <c r="T663" s="260">
        <f t="shared" si="333"/>
        <v>4.83</v>
      </c>
      <c r="U663" s="233"/>
      <c r="V663" s="233"/>
      <c r="W663" s="233"/>
      <c r="X663" s="233">
        <f t="shared" si="336"/>
        <v>0</v>
      </c>
      <c r="Y663" s="233"/>
      <c r="Z663" s="233"/>
      <c r="AA663" s="233"/>
      <c r="AB663" s="233">
        <f t="shared" si="337"/>
        <v>0</v>
      </c>
      <c r="AC663" s="233">
        <f t="shared" si="328"/>
        <v>4.83</v>
      </c>
      <c r="AD663" s="233"/>
      <c r="AE663" s="233"/>
      <c r="AF663" s="233"/>
      <c r="AG663" s="233">
        <f t="shared" si="339"/>
        <v>0</v>
      </c>
      <c r="AH663" s="233"/>
      <c r="AI663" s="233"/>
      <c r="AJ663" s="233"/>
      <c r="AK663" s="233">
        <f t="shared" si="340"/>
        <v>0</v>
      </c>
      <c r="AL663" s="233"/>
      <c r="AM663" s="233"/>
      <c r="AN663" s="233"/>
      <c r="AO663" s="233">
        <f t="shared" si="334"/>
        <v>0</v>
      </c>
      <c r="AP663" s="233"/>
      <c r="AQ663" s="233"/>
      <c r="AR663" s="233"/>
      <c r="AS663" s="339">
        <f t="shared" si="335"/>
        <v>0</v>
      </c>
      <c r="AT663" s="233"/>
      <c r="AU663" s="233"/>
      <c r="AV663" s="233"/>
      <c r="AW663" s="260">
        <f t="shared" si="312"/>
        <v>0</v>
      </c>
      <c r="AX663" s="235" t="s">
        <v>1870</v>
      </c>
      <c r="AY663" s="236" t="s">
        <v>189</v>
      </c>
      <c r="AZ663" s="236"/>
      <c r="BA663" s="229" t="s">
        <v>1871</v>
      </c>
      <c r="BB663" s="231">
        <v>0</v>
      </c>
      <c r="BC663" s="231">
        <v>3</v>
      </c>
      <c r="BD663" s="237" t="str">
        <f t="shared" si="313"/>
        <v>Muy Ondulado (Pendientes naturales del terreno entre 15 y 25%)</v>
      </c>
      <c r="BE663" s="231">
        <v>1</v>
      </c>
      <c r="BF663" s="237" t="str">
        <f>VLOOKUP(BE663,'Códigos 2'!$A$1:$B$12,2,FALSE)</f>
        <v xml:space="preserve"> Carpeta Asfáltica (CA)</v>
      </c>
      <c r="BG663" s="238">
        <v>2</v>
      </c>
      <c r="BH663" s="239">
        <v>6.5</v>
      </c>
      <c r="BI663" s="231">
        <v>1</v>
      </c>
      <c r="BJ663" s="231" t="str">
        <f t="shared" si="314"/>
        <v>Pavimentado</v>
      </c>
      <c r="BK663" s="240">
        <v>0.7</v>
      </c>
      <c r="BL663" s="231">
        <v>45</v>
      </c>
      <c r="BM663" s="231"/>
      <c r="BN663" s="231">
        <v>3</v>
      </c>
      <c r="BO663" s="237" t="str">
        <f t="shared" si="315"/>
        <v>Alineamiento algo sinuoso, pero con curvas cerradas que son aparentes y consistentes con las gradientes y las demás características del camino y del terreno que se atraviesa.</v>
      </c>
      <c r="BP663" s="231">
        <v>1</v>
      </c>
      <c r="BQ663" s="237" t="str">
        <f t="shared" si="316"/>
        <v xml:space="preserve">Pendientes sostenidas en exceso del 7% en casi todo el tramo. </v>
      </c>
      <c r="BR663" s="231">
        <v>1</v>
      </c>
      <c r="BS663" s="231">
        <v>5</v>
      </c>
      <c r="BT663" s="237" t="str">
        <f t="shared" si="317"/>
        <v>Superficie de los espaldones firme y regular, y donde se puede utilizar el ancho como fue construido originalmente.</v>
      </c>
      <c r="BU663" s="231">
        <v>3</v>
      </c>
      <c r="BV663" s="237" t="str">
        <f t="shared" si="318"/>
        <v>El señalamiento es regular en cuanto a cantidad y ubicación, siendo notable la falta de algunas señales de precaución y de guía.</v>
      </c>
      <c r="BW663" s="231">
        <v>4</v>
      </c>
      <c r="BX663" s="237" t="str">
        <f t="shared" si="319"/>
        <v>La mayoría de las alcantarillas y cunetas aparentemente funcionan bien, pero existen indicaciones en algunos sitios de que el agua se estanca.</v>
      </c>
      <c r="BY663" s="231">
        <v>2</v>
      </c>
      <c r="BZ663" s="237" t="str">
        <f t="shared" si="320"/>
        <v>Superficie muy irregular o con baches extensos y frecuentes (o material suelto, en caso de superficies no pavimentadas).</v>
      </c>
      <c r="CA663" s="231">
        <v>5</v>
      </c>
      <c r="CB663" s="237" t="str">
        <f t="shared" si="321"/>
        <v>No existen evidencias de fallas en la estructura del pavimento, con la posible excepción de algunas en la superficie de ruedo.</v>
      </c>
      <c r="CC663" s="231">
        <f t="shared" si="322"/>
        <v>0</v>
      </c>
      <c r="CD663" s="229" t="s">
        <v>1872</v>
      </c>
      <c r="CE663" s="229" t="s">
        <v>555</v>
      </c>
      <c r="CF663" s="270" t="s">
        <v>1873</v>
      </c>
    </row>
    <row r="664" spans="1:84" ht="69.95" customHeight="1" thickBot="1" x14ac:dyDescent="0.2">
      <c r="A664" s="217"/>
      <c r="B664" s="269">
        <v>30500</v>
      </c>
      <c r="C664" s="231">
        <v>2</v>
      </c>
      <c r="D664" s="231">
        <v>3</v>
      </c>
      <c r="E664" s="232">
        <v>6</v>
      </c>
      <c r="F664" s="231"/>
      <c r="G664" s="231">
        <v>219</v>
      </c>
      <c r="H664" s="230" t="str">
        <f t="shared" si="329"/>
        <v>Secundaria</v>
      </c>
      <c r="I664" s="230">
        <v>2</v>
      </c>
      <c r="J664" s="229" t="str">
        <f t="shared" si="330"/>
        <v>Distribuidores Regionales</v>
      </c>
      <c r="K664" s="260">
        <f t="shared" si="331"/>
        <v>4.75</v>
      </c>
      <c r="L664" s="234">
        <f t="shared" si="338"/>
        <v>52.019999999999996</v>
      </c>
      <c r="M664" s="233"/>
      <c r="N664" s="233"/>
      <c r="O664" s="233"/>
      <c r="P664" s="260">
        <f t="shared" si="332"/>
        <v>0</v>
      </c>
      <c r="Q664" s="233"/>
      <c r="R664" s="233">
        <v>4.75</v>
      </c>
      <c r="S664" s="233"/>
      <c r="T664" s="260">
        <f t="shared" si="333"/>
        <v>4.75</v>
      </c>
      <c r="U664" s="233"/>
      <c r="V664" s="233"/>
      <c r="W664" s="233"/>
      <c r="X664" s="233">
        <f t="shared" si="336"/>
        <v>0</v>
      </c>
      <c r="Y664" s="233"/>
      <c r="Z664" s="233"/>
      <c r="AA664" s="233"/>
      <c r="AB664" s="233">
        <f t="shared" si="337"/>
        <v>0</v>
      </c>
      <c r="AC664" s="233">
        <f t="shared" si="328"/>
        <v>4.75</v>
      </c>
      <c r="AD664" s="233"/>
      <c r="AE664" s="233"/>
      <c r="AF664" s="233"/>
      <c r="AG664" s="233">
        <f t="shared" si="339"/>
        <v>0</v>
      </c>
      <c r="AH664" s="233"/>
      <c r="AI664" s="233"/>
      <c r="AJ664" s="233"/>
      <c r="AK664" s="233">
        <f t="shared" si="340"/>
        <v>0</v>
      </c>
      <c r="AL664" s="233"/>
      <c r="AM664" s="233"/>
      <c r="AN664" s="233"/>
      <c r="AO664" s="233">
        <f t="shared" si="334"/>
        <v>0</v>
      </c>
      <c r="AP664" s="233"/>
      <c r="AQ664" s="233"/>
      <c r="AR664" s="233"/>
      <c r="AS664" s="339">
        <f t="shared" si="335"/>
        <v>0</v>
      </c>
      <c r="AT664" s="233"/>
      <c r="AU664" s="233"/>
      <c r="AV664" s="233"/>
      <c r="AW664" s="260">
        <f t="shared" si="312"/>
        <v>0</v>
      </c>
      <c r="AX664" s="235" t="s">
        <v>1878</v>
      </c>
      <c r="AY664" s="236" t="s">
        <v>189</v>
      </c>
      <c r="AZ664" s="236"/>
      <c r="BA664" s="229" t="s">
        <v>1879</v>
      </c>
      <c r="BB664" s="231">
        <v>2</v>
      </c>
      <c r="BC664" s="231">
        <v>3</v>
      </c>
      <c r="BD664" s="237" t="str">
        <f t="shared" si="313"/>
        <v>Muy Ondulado (Pendientes naturales del terreno entre 15 y 25%)</v>
      </c>
      <c r="BE664" s="231">
        <v>1</v>
      </c>
      <c r="BF664" s="237" t="str">
        <f>VLOOKUP(BE664,'Códigos 2'!$A$1:$B$12,2,FALSE)</f>
        <v xml:space="preserve"> Carpeta Asfáltica (CA)</v>
      </c>
      <c r="BG664" s="238">
        <v>2</v>
      </c>
      <c r="BH664" s="239">
        <v>6</v>
      </c>
      <c r="BI664" s="231">
        <v>0</v>
      </c>
      <c r="BJ664" s="231" t="str">
        <f t="shared" si="314"/>
        <v>No existe</v>
      </c>
      <c r="BK664" s="240">
        <v>0</v>
      </c>
      <c r="BL664" s="231">
        <v>45</v>
      </c>
      <c r="BM664" s="231">
        <v>331</v>
      </c>
      <c r="BN664" s="231">
        <v>3</v>
      </c>
      <c r="BO664" s="237" t="str">
        <f t="shared" si="315"/>
        <v>Alineamiento algo sinuoso, pero con curvas cerradas que son aparentes y consistentes con las gradientes y las demás características del camino y del terreno que se atraviesa.</v>
      </c>
      <c r="BP664" s="231">
        <v>1</v>
      </c>
      <c r="BQ664" s="237" t="str">
        <f t="shared" si="316"/>
        <v xml:space="preserve">Pendientes sostenidas en exceso del 7% en casi todo el tramo. </v>
      </c>
      <c r="BR664" s="231">
        <v>1</v>
      </c>
      <c r="BS664" s="231">
        <v>0</v>
      </c>
      <c r="BT664" s="237" t="b">
        <f t="shared" si="317"/>
        <v>0</v>
      </c>
      <c r="BU664" s="231">
        <v>3</v>
      </c>
      <c r="BV664" s="237" t="str">
        <f t="shared" si="318"/>
        <v>El señalamiento es regular en cuanto a cantidad y ubicación, siendo notable la falta de algunas señales de precaución y de guía.</v>
      </c>
      <c r="BW664" s="231">
        <v>4</v>
      </c>
      <c r="BX664" s="237" t="str">
        <f t="shared" si="319"/>
        <v>La mayoría de las alcantarillas y cunetas aparentemente funcionan bien, pero existen indicaciones en algunos sitios de que el agua se estanca.</v>
      </c>
      <c r="BY664" s="231">
        <v>3</v>
      </c>
      <c r="BZ664" s="237" t="str">
        <f t="shared" si="320"/>
        <v>Superficie con frecuentes baches o irregularidades .</v>
      </c>
      <c r="CA664" s="231">
        <v>4</v>
      </c>
      <c r="CB664" s="237" t="str">
        <f t="shared" si="321"/>
        <v>Existen huellas o corrugaciones que se derivan por debajo de la superficie de ruedo, pero que son aisladas y de poca extensión.</v>
      </c>
      <c r="CC664" s="231">
        <f t="shared" si="322"/>
        <v>0.57387125000000005</v>
      </c>
      <c r="CD664" s="229"/>
      <c r="CE664" s="229"/>
      <c r="CF664" s="270"/>
    </row>
    <row r="665" spans="1:84" ht="69.95" customHeight="1" thickBot="1" x14ac:dyDescent="0.2">
      <c r="A665" s="217"/>
      <c r="B665" s="269">
        <v>30510</v>
      </c>
      <c r="C665" s="231">
        <v>2</v>
      </c>
      <c r="D665" s="231">
        <v>3</v>
      </c>
      <c r="E665" s="232">
        <v>7</v>
      </c>
      <c r="F665" s="231">
        <v>5</v>
      </c>
      <c r="G665" s="231">
        <v>219</v>
      </c>
      <c r="H665" s="230" t="str">
        <f t="shared" si="329"/>
        <v>Secundaria</v>
      </c>
      <c r="I665" s="230">
        <v>2</v>
      </c>
      <c r="J665" s="229" t="str">
        <f t="shared" si="330"/>
        <v>Distribuidores Regionales</v>
      </c>
      <c r="K665" s="260">
        <f t="shared" si="331"/>
        <v>1.8</v>
      </c>
      <c r="L665" s="234">
        <f t="shared" si="338"/>
        <v>53.819999999999993</v>
      </c>
      <c r="M665" s="233"/>
      <c r="N665" s="233"/>
      <c r="O665" s="233"/>
      <c r="P665" s="260">
        <f t="shared" si="332"/>
        <v>0</v>
      </c>
      <c r="Q665" s="233"/>
      <c r="R665" s="233"/>
      <c r="S665" s="233">
        <v>1.8</v>
      </c>
      <c r="T665" s="260">
        <f t="shared" si="333"/>
        <v>1.8</v>
      </c>
      <c r="U665" s="233"/>
      <c r="V665" s="233"/>
      <c r="W665" s="233"/>
      <c r="X665" s="233">
        <f t="shared" si="336"/>
        <v>0</v>
      </c>
      <c r="Y665" s="233"/>
      <c r="Z665" s="233"/>
      <c r="AA665" s="233"/>
      <c r="AB665" s="233">
        <f t="shared" si="337"/>
        <v>0</v>
      </c>
      <c r="AC665" s="233">
        <f t="shared" si="328"/>
        <v>1.8</v>
      </c>
      <c r="AD665" s="233"/>
      <c r="AE665" s="233"/>
      <c r="AF665" s="233"/>
      <c r="AG665" s="233">
        <f t="shared" si="339"/>
        <v>0</v>
      </c>
      <c r="AH665" s="233"/>
      <c r="AI665" s="233"/>
      <c r="AJ665" s="233"/>
      <c r="AK665" s="233">
        <f t="shared" si="340"/>
        <v>0</v>
      </c>
      <c r="AL665" s="233"/>
      <c r="AM665" s="233"/>
      <c r="AN665" s="233"/>
      <c r="AO665" s="233">
        <f t="shared" si="334"/>
        <v>0</v>
      </c>
      <c r="AP665" s="233"/>
      <c r="AQ665" s="233"/>
      <c r="AR665" s="233"/>
      <c r="AS665" s="339">
        <f t="shared" si="335"/>
        <v>0</v>
      </c>
      <c r="AT665" s="233"/>
      <c r="AU665" s="233"/>
      <c r="AV665" s="233"/>
      <c r="AW665" s="260">
        <f t="shared" si="312"/>
        <v>0</v>
      </c>
      <c r="AX665" s="235" t="s">
        <v>1880</v>
      </c>
      <c r="AY665" s="236" t="s">
        <v>189</v>
      </c>
      <c r="AZ665" s="236"/>
      <c r="BA665" s="229"/>
      <c r="BB665" s="231">
        <v>0</v>
      </c>
      <c r="BC665" s="231">
        <v>4</v>
      </c>
      <c r="BD665" s="237" t="str">
        <f t="shared" si="313"/>
        <v>Montañoso (Pendientes naturales del terreno mayores a 25%)</v>
      </c>
      <c r="BE665" s="231">
        <v>1</v>
      </c>
      <c r="BF665" s="237" t="str">
        <f>VLOOKUP(BE665,'Códigos 2'!$A$1:$B$12,2,FALSE)</f>
        <v xml:space="preserve"> Carpeta Asfáltica (CA)</v>
      </c>
      <c r="BG665" s="238">
        <v>2</v>
      </c>
      <c r="BH665" s="239">
        <v>6</v>
      </c>
      <c r="BI665" s="231">
        <v>0</v>
      </c>
      <c r="BJ665" s="231" t="str">
        <f t="shared" si="314"/>
        <v>No existe</v>
      </c>
      <c r="BK665" s="240">
        <v>0</v>
      </c>
      <c r="BL665" s="231">
        <v>40</v>
      </c>
      <c r="BM665" s="231">
        <v>331</v>
      </c>
      <c r="BN665" s="231">
        <v>3</v>
      </c>
      <c r="BO665" s="237" t="str">
        <f t="shared" si="315"/>
        <v>Alineamiento algo sinuoso, pero con curvas cerradas que son aparentes y consistentes con las gradientes y las demás características del camino y del terreno que se atraviesa.</v>
      </c>
      <c r="BP665" s="231">
        <v>2</v>
      </c>
      <c r="BQ665" s="237" t="str">
        <f t="shared" si="316"/>
        <v>Pendientes sostenidas entre 5 y 8% sobre una buena parte del tramo, condición que afecta en forma marcada la velocidad de recorrido y, cuando hay bastante tránsito, provoca frecuentes colas de vehículos detrás de los vehículos pesados.</v>
      </c>
      <c r="BR665" s="231">
        <v>1</v>
      </c>
      <c r="BS665" s="231">
        <v>0</v>
      </c>
      <c r="BT665" s="237" t="b">
        <f t="shared" si="317"/>
        <v>0</v>
      </c>
      <c r="BU665" s="231">
        <v>4</v>
      </c>
      <c r="BV665" s="237" t="str">
        <f t="shared" si="318"/>
        <v>El señalamiento es bastante completo, faltando solamente algunas señales de guía para los usuarios que no conocen la ruta.</v>
      </c>
      <c r="BW665" s="231">
        <v>4</v>
      </c>
      <c r="BX665" s="237" t="str">
        <f t="shared" si="319"/>
        <v>La mayoría de las alcantarillas y cunetas aparentemente funcionan bien, pero existen indicaciones en algunos sitios de que el agua se estanca.</v>
      </c>
      <c r="BY665" s="231">
        <v>2</v>
      </c>
      <c r="BZ665" s="237" t="str">
        <f t="shared" si="320"/>
        <v>Superficie muy irregular o con baches extensos y frecuentes (o material suelto, en caso de superficies no pavimentadas).</v>
      </c>
      <c r="CA665" s="231">
        <v>4</v>
      </c>
      <c r="CB665" s="237" t="str">
        <f t="shared" si="321"/>
        <v>Existen huellas o corrugaciones que se derivan por debajo de la superficie de ruedo, pero que son aisladas y de poca extensión.</v>
      </c>
      <c r="CC665" s="231">
        <f t="shared" si="322"/>
        <v>0.21746700000000002</v>
      </c>
      <c r="CD665" s="229"/>
      <c r="CE665" s="229"/>
      <c r="CF665" s="270"/>
    </row>
    <row r="666" spans="1:84" ht="69.95" customHeight="1" thickBot="1" x14ac:dyDescent="0.2">
      <c r="A666" s="217"/>
      <c r="B666" s="269">
        <v>30521</v>
      </c>
      <c r="C666" s="231">
        <v>2</v>
      </c>
      <c r="D666" s="231">
        <v>3</v>
      </c>
      <c r="E666" s="232">
        <v>7</v>
      </c>
      <c r="F666" s="231">
        <v>2</v>
      </c>
      <c r="G666" s="231">
        <v>402</v>
      </c>
      <c r="H666" s="230" t="str">
        <f t="shared" si="329"/>
        <v>Terciaria</v>
      </c>
      <c r="I666" s="230">
        <v>4</v>
      </c>
      <c r="J666" s="229" t="str">
        <f t="shared" si="330"/>
        <v>Red Básica de Accesso</v>
      </c>
      <c r="K666" s="260">
        <f t="shared" si="331"/>
        <v>1.02</v>
      </c>
      <c r="L666" s="234">
        <f>K666</f>
        <v>1.02</v>
      </c>
      <c r="M666" s="233"/>
      <c r="N666" s="233"/>
      <c r="O666" s="233"/>
      <c r="P666" s="260">
        <f t="shared" si="332"/>
        <v>0</v>
      </c>
      <c r="Q666" s="233"/>
      <c r="R666" s="233">
        <v>0.495</v>
      </c>
      <c r="S666" s="233">
        <v>0.52500000000000002</v>
      </c>
      <c r="T666" s="260">
        <f t="shared" si="333"/>
        <v>1.02</v>
      </c>
      <c r="U666" s="233"/>
      <c r="V666" s="233"/>
      <c r="W666" s="233"/>
      <c r="X666" s="233">
        <f t="shared" si="336"/>
        <v>0</v>
      </c>
      <c r="Y666" s="233"/>
      <c r="Z666" s="233"/>
      <c r="AA666" s="233"/>
      <c r="AB666" s="233">
        <f t="shared" si="337"/>
        <v>0</v>
      </c>
      <c r="AC666" s="233">
        <f t="shared" si="328"/>
        <v>1.02</v>
      </c>
      <c r="AD666" s="233"/>
      <c r="AE666" s="233"/>
      <c r="AF666" s="233"/>
      <c r="AG666" s="233">
        <f t="shared" si="339"/>
        <v>0</v>
      </c>
      <c r="AH666" s="233"/>
      <c r="AI666" s="233"/>
      <c r="AJ666" s="233"/>
      <c r="AK666" s="233">
        <f t="shared" si="340"/>
        <v>0</v>
      </c>
      <c r="AL666" s="233"/>
      <c r="AM666" s="233"/>
      <c r="AN666" s="233"/>
      <c r="AO666" s="233">
        <f t="shared" si="334"/>
        <v>0</v>
      </c>
      <c r="AP666" s="233"/>
      <c r="AQ666" s="233"/>
      <c r="AR666" s="233"/>
      <c r="AS666" s="339">
        <f t="shared" si="335"/>
        <v>0</v>
      </c>
      <c r="AT666" s="233"/>
      <c r="AU666" s="233"/>
      <c r="AV666" s="233"/>
      <c r="AW666" s="260">
        <f t="shared" si="312"/>
        <v>0</v>
      </c>
      <c r="AX666" s="235" t="s">
        <v>2541</v>
      </c>
      <c r="AY666" s="236" t="s">
        <v>2142</v>
      </c>
      <c r="AZ666" s="236" t="s">
        <v>458</v>
      </c>
      <c r="BA666" s="236" t="s">
        <v>939</v>
      </c>
      <c r="BB666" s="231">
        <v>0</v>
      </c>
      <c r="BC666" s="231">
        <v>1</v>
      </c>
      <c r="BD666" s="237" t="str">
        <f t="shared" si="313"/>
        <v>Llano (Pendientes naturales del terreno entre 0 y 5%)</v>
      </c>
      <c r="BE666" s="231">
        <v>1</v>
      </c>
      <c r="BF666" s="237" t="str">
        <f>VLOOKUP(BE666,'Códigos 2'!$A$1:$B$12,2,FALSE)</f>
        <v xml:space="preserve"> Carpeta Asfáltica (CA)</v>
      </c>
      <c r="BG666" s="238">
        <v>2</v>
      </c>
      <c r="BH666" s="239">
        <v>6</v>
      </c>
      <c r="BI666" s="231">
        <v>0</v>
      </c>
      <c r="BJ666" s="231" t="str">
        <f t="shared" si="314"/>
        <v>No existe</v>
      </c>
      <c r="BK666" s="240">
        <v>0</v>
      </c>
      <c r="BL666" s="231">
        <v>40</v>
      </c>
      <c r="BM666" s="231"/>
      <c r="BN666" s="231">
        <v>5</v>
      </c>
      <c r="BO666" s="237" t="str">
        <f t="shared" si="315"/>
        <v>Alineamiento recto o con curvas tan suaves que no exigen una reducción significativa en la velocidad promedio normal de recorrido.</v>
      </c>
      <c r="BP666" s="231">
        <v>4</v>
      </c>
      <c r="BQ666" s="237" t="str">
        <f t="shared" si="316"/>
        <v>Pendientes generalmente menores del 3% pero con algunas cuestas de corta longitud de hasta el 5%.</v>
      </c>
      <c r="BR666" s="231">
        <v>4</v>
      </c>
      <c r="BS666" s="231">
        <v>0</v>
      </c>
      <c r="BT666" s="237" t="b">
        <f t="shared" si="317"/>
        <v>0</v>
      </c>
      <c r="BU666" s="231">
        <v>3</v>
      </c>
      <c r="BV666" s="237" t="str">
        <f t="shared" si="318"/>
        <v>El señalamiento es regular en cuanto a cantidad y ubicación, siendo notable la falta de algunas señales de precaución y de guía.</v>
      </c>
      <c r="BW666" s="231">
        <v>4</v>
      </c>
      <c r="BX666" s="237" t="str">
        <f t="shared" si="319"/>
        <v>La mayoría de las alcantarillas y cunetas aparentemente funcionan bien, pero existen indicaciones en algunos sitios de que el agua se estanca.</v>
      </c>
      <c r="BY666" s="231">
        <v>2</v>
      </c>
      <c r="BZ666" s="237" t="str">
        <f t="shared" si="320"/>
        <v>Superficie muy irregular o con baches extensos y frecuentes (o material suelto, en caso de superficies no pavimentadas).</v>
      </c>
      <c r="CA666" s="231">
        <v>5</v>
      </c>
      <c r="CB666" s="237" t="str">
        <f t="shared" si="321"/>
        <v>No existen evidencias de fallas en la estructura del pavimento, con la posible excepción de algunas en la superficie de ruedo.</v>
      </c>
      <c r="CC666" s="231">
        <f t="shared" si="322"/>
        <v>0</v>
      </c>
      <c r="CD666" s="229" t="s">
        <v>2542</v>
      </c>
      <c r="CE666" s="229" t="s">
        <v>1951</v>
      </c>
      <c r="CF666" s="270" t="s">
        <v>2543</v>
      </c>
    </row>
    <row r="667" spans="1:84" ht="69.95" customHeight="1" thickBot="1" x14ac:dyDescent="0.2">
      <c r="A667" s="217"/>
      <c r="B667" s="269">
        <v>30522</v>
      </c>
      <c r="C667" s="231">
        <v>2</v>
      </c>
      <c r="D667" s="231">
        <v>3</v>
      </c>
      <c r="E667" s="232">
        <v>7</v>
      </c>
      <c r="F667" s="231">
        <v>2</v>
      </c>
      <c r="G667" s="231">
        <v>402</v>
      </c>
      <c r="H667" s="230" t="str">
        <f t="shared" si="329"/>
        <v>Terciaria</v>
      </c>
      <c r="I667" s="230">
        <v>4</v>
      </c>
      <c r="J667" s="229" t="str">
        <f t="shared" si="330"/>
        <v>Red Básica de Accesso</v>
      </c>
      <c r="K667" s="260">
        <f t="shared" si="331"/>
        <v>10.050000000000001</v>
      </c>
      <c r="L667" s="234">
        <f t="shared" ref="L667:L672" si="341">L666+K667</f>
        <v>11.07</v>
      </c>
      <c r="M667" s="233"/>
      <c r="N667" s="233"/>
      <c r="O667" s="233"/>
      <c r="P667" s="260">
        <f t="shared" si="332"/>
        <v>0</v>
      </c>
      <c r="Q667" s="233"/>
      <c r="R667" s="233"/>
      <c r="S667" s="233"/>
      <c r="T667" s="260">
        <f t="shared" si="333"/>
        <v>0</v>
      </c>
      <c r="U667" s="233">
        <v>0.40500000000000003</v>
      </c>
      <c r="V667" s="233">
        <v>0.96499999999999997</v>
      </c>
      <c r="W667" s="233">
        <v>7.5650000000000004</v>
      </c>
      <c r="X667" s="233">
        <f t="shared" si="336"/>
        <v>8.9350000000000005</v>
      </c>
      <c r="Y667" s="233"/>
      <c r="Z667" s="233"/>
      <c r="AA667" s="233"/>
      <c r="AB667" s="233">
        <f t="shared" si="337"/>
        <v>0</v>
      </c>
      <c r="AC667" s="233">
        <f t="shared" si="328"/>
        <v>8.9350000000000005</v>
      </c>
      <c r="AD667" s="233"/>
      <c r="AE667" s="233"/>
      <c r="AF667" s="233">
        <v>1.115</v>
      </c>
      <c r="AG667" s="233">
        <f t="shared" si="339"/>
        <v>1.115</v>
      </c>
      <c r="AH667" s="233"/>
      <c r="AI667" s="233"/>
      <c r="AJ667" s="233"/>
      <c r="AK667" s="233">
        <f t="shared" si="340"/>
        <v>0</v>
      </c>
      <c r="AL667" s="233"/>
      <c r="AM667" s="233"/>
      <c r="AN667" s="233"/>
      <c r="AO667" s="233">
        <f t="shared" si="334"/>
        <v>0</v>
      </c>
      <c r="AP667" s="233"/>
      <c r="AQ667" s="233"/>
      <c r="AR667" s="233"/>
      <c r="AS667" s="339">
        <f t="shared" si="335"/>
        <v>0</v>
      </c>
      <c r="AT667" s="233"/>
      <c r="AU667" s="233"/>
      <c r="AV667" s="233"/>
      <c r="AW667" s="260">
        <f t="shared" si="312"/>
        <v>0</v>
      </c>
      <c r="AX667" s="235" t="s">
        <v>2544</v>
      </c>
      <c r="AY667" s="236" t="s">
        <v>2142</v>
      </c>
      <c r="AZ667" s="236" t="s">
        <v>458</v>
      </c>
      <c r="BA667" s="236" t="s">
        <v>2545</v>
      </c>
      <c r="BB667" s="231">
        <v>1</v>
      </c>
      <c r="BC667" s="231">
        <v>4</v>
      </c>
      <c r="BD667" s="237" t="str">
        <f t="shared" si="313"/>
        <v>Montañoso (Pendientes naturales del terreno mayores a 25%)</v>
      </c>
      <c r="BE667" s="231">
        <v>2</v>
      </c>
      <c r="BF667" s="237" t="str">
        <f>VLOOKUP(BE667,'Códigos 2'!$A$1:$B$12,2,FALSE)</f>
        <v xml:space="preserve">Tratamiento superficial múltiple (TSM) </v>
      </c>
      <c r="BG667" s="238">
        <v>2</v>
      </c>
      <c r="BH667" s="239">
        <v>5.0999999999999996</v>
      </c>
      <c r="BI667" s="231">
        <v>0</v>
      </c>
      <c r="BJ667" s="231" t="str">
        <f t="shared" si="314"/>
        <v>No existe</v>
      </c>
      <c r="BK667" s="240">
        <v>0</v>
      </c>
      <c r="BL667" s="231">
        <v>25</v>
      </c>
      <c r="BM667" s="231"/>
      <c r="BN667" s="231">
        <v>3</v>
      </c>
      <c r="BO667" s="237" t="str">
        <f t="shared" si="315"/>
        <v>Alineamiento algo sinuoso, pero con curvas cerradas que son aparentes y consistentes con las gradientes y las demás características del camino y del terreno que se atraviesa.</v>
      </c>
      <c r="BP667" s="231">
        <v>1</v>
      </c>
      <c r="BQ667" s="237" t="str">
        <f t="shared" si="316"/>
        <v xml:space="preserve">Pendientes sostenidas en exceso del 7% en casi todo el tramo. </v>
      </c>
      <c r="BR667" s="231">
        <v>1</v>
      </c>
      <c r="BS667" s="231">
        <v>0</v>
      </c>
      <c r="BT667" s="237" t="b">
        <f t="shared" si="317"/>
        <v>0</v>
      </c>
      <c r="BU667" s="231">
        <v>2</v>
      </c>
      <c r="BV667" s="237" t="str">
        <f t="shared" si="318"/>
        <v>Existen muy pocas señales</v>
      </c>
      <c r="BW667" s="231">
        <v>3</v>
      </c>
      <c r="BX667" s="237" t="str">
        <f t="shared" si="319"/>
        <v>Parece que algunas alcantarillas o cunetas no tienen capacidad hidráulica suficiente, por la erosión o socavación aparente.</v>
      </c>
      <c r="BY667" s="231">
        <v>2</v>
      </c>
      <c r="BZ667" s="237" t="str">
        <f t="shared" si="320"/>
        <v>Superficie muy irregular o con baches extensos y frecuentes (o material suelto, en caso de superficies no pavimentadas).</v>
      </c>
      <c r="CA667" s="231">
        <v>3</v>
      </c>
      <c r="CB667" s="237" t="str">
        <f t="shared" si="321"/>
        <v>Existen deformaciones u otras fallas de consideración sobre una buena parte de la subsección y, aunque no son extensas todavía, parece que siguen extendiéndose.</v>
      </c>
      <c r="CC667" s="231">
        <f t="shared" si="322"/>
        <v>0</v>
      </c>
      <c r="CD667" s="229" t="s">
        <v>2546</v>
      </c>
      <c r="CE667" s="229" t="s">
        <v>1951</v>
      </c>
      <c r="CF667" s="270" t="s">
        <v>2547</v>
      </c>
    </row>
    <row r="668" spans="1:84" ht="69.95" customHeight="1" thickBot="1" x14ac:dyDescent="0.2">
      <c r="A668" s="217"/>
      <c r="B668" s="269">
        <v>30530</v>
      </c>
      <c r="C668" s="231">
        <v>2</v>
      </c>
      <c r="D668" s="231">
        <v>3</v>
      </c>
      <c r="E668" s="232">
        <v>6</v>
      </c>
      <c r="F668" s="231">
        <v>1</v>
      </c>
      <c r="G668" s="231">
        <v>402</v>
      </c>
      <c r="H668" s="230" t="str">
        <f t="shared" si="329"/>
        <v>Terciaria</v>
      </c>
      <c r="I668" s="230">
        <v>3</v>
      </c>
      <c r="J668" s="229" t="str">
        <f t="shared" si="330"/>
        <v>Conectores de Integración Territorial</v>
      </c>
      <c r="K668" s="260">
        <f t="shared" si="331"/>
        <v>10.094999999999999</v>
      </c>
      <c r="L668" s="234">
        <f t="shared" si="341"/>
        <v>21.164999999999999</v>
      </c>
      <c r="M668" s="233"/>
      <c r="N668" s="233"/>
      <c r="O668" s="233"/>
      <c r="P668" s="260">
        <f t="shared" si="332"/>
        <v>0</v>
      </c>
      <c r="Q668" s="233">
        <v>9.5000000000000001E-2</v>
      </c>
      <c r="R668" s="233"/>
      <c r="S668" s="233"/>
      <c r="T668" s="260">
        <f t="shared" si="333"/>
        <v>9.5000000000000001E-2</v>
      </c>
      <c r="U668" s="233">
        <v>6.85</v>
      </c>
      <c r="V668" s="233"/>
      <c r="W668" s="233"/>
      <c r="X668" s="233">
        <f t="shared" si="336"/>
        <v>6.85</v>
      </c>
      <c r="Y668" s="233"/>
      <c r="Z668" s="233"/>
      <c r="AA668" s="233"/>
      <c r="AB668" s="233">
        <f t="shared" si="337"/>
        <v>0</v>
      </c>
      <c r="AC668" s="233">
        <f t="shared" si="328"/>
        <v>6.9449999999999994</v>
      </c>
      <c r="AD668" s="233">
        <v>3.15</v>
      </c>
      <c r="AE668" s="233"/>
      <c r="AF668" s="233"/>
      <c r="AG668" s="233">
        <f t="shared" si="339"/>
        <v>3.15</v>
      </c>
      <c r="AH668" s="233"/>
      <c r="AI668" s="233"/>
      <c r="AJ668" s="233"/>
      <c r="AK668" s="233">
        <f t="shared" si="340"/>
        <v>0</v>
      </c>
      <c r="AL668" s="233"/>
      <c r="AM668" s="233"/>
      <c r="AN668" s="233"/>
      <c r="AO668" s="233">
        <f t="shared" si="334"/>
        <v>0</v>
      </c>
      <c r="AP668" s="233"/>
      <c r="AQ668" s="233"/>
      <c r="AR668" s="233"/>
      <c r="AS668" s="339">
        <f t="shared" si="335"/>
        <v>0</v>
      </c>
      <c r="AT668" s="233"/>
      <c r="AU668" s="233"/>
      <c r="AV668" s="233"/>
      <c r="AW668" s="260">
        <f t="shared" si="312"/>
        <v>0</v>
      </c>
      <c r="AX668" s="235" t="s">
        <v>2548</v>
      </c>
      <c r="AY668" s="236" t="s">
        <v>2142</v>
      </c>
      <c r="AZ668" s="236" t="s">
        <v>458</v>
      </c>
      <c r="BA668" s="236" t="s">
        <v>2549</v>
      </c>
      <c r="BB668" s="231">
        <v>1</v>
      </c>
      <c r="BC668" s="231">
        <v>3</v>
      </c>
      <c r="BD668" s="237" t="str">
        <f t="shared" si="313"/>
        <v>Muy Ondulado (Pendientes naturales del terreno entre 15 y 25%)</v>
      </c>
      <c r="BE668" s="231">
        <v>2</v>
      </c>
      <c r="BF668" s="237" t="str">
        <f>VLOOKUP(BE668,'Códigos 2'!$A$1:$B$12,2,FALSE)</f>
        <v xml:space="preserve">Tratamiento superficial múltiple (TSM) </v>
      </c>
      <c r="BG668" s="238">
        <v>2</v>
      </c>
      <c r="BH668" s="239">
        <v>5</v>
      </c>
      <c r="BI668" s="231">
        <v>0</v>
      </c>
      <c r="BJ668" s="231" t="str">
        <f t="shared" si="314"/>
        <v>No existe</v>
      </c>
      <c r="BK668" s="240">
        <v>0</v>
      </c>
      <c r="BL668" s="231">
        <v>30</v>
      </c>
      <c r="BM668" s="231">
        <v>368</v>
      </c>
      <c r="BN668" s="231">
        <v>3</v>
      </c>
      <c r="BO668" s="237" t="str">
        <f t="shared" si="315"/>
        <v>Alineamiento algo sinuoso, pero con curvas cerradas que son aparentes y consistentes con las gradientes y las demás características del camino y del terreno que se atraviesa.</v>
      </c>
      <c r="BP668" s="231">
        <v>1</v>
      </c>
      <c r="BQ668" s="237" t="str">
        <f t="shared" si="316"/>
        <v xml:space="preserve">Pendientes sostenidas en exceso del 7% en casi todo el tramo. </v>
      </c>
      <c r="BR668" s="231">
        <v>1</v>
      </c>
      <c r="BS668" s="231">
        <v>0</v>
      </c>
      <c r="BT668" s="237" t="b">
        <f t="shared" si="317"/>
        <v>0</v>
      </c>
      <c r="BU668" s="231">
        <v>2</v>
      </c>
      <c r="BV668" s="237" t="str">
        <f t="shared" si="318"/>
        <v>Existen muy pocas señales</v>
      </c>
      <c r="BW668" s="231">
        <v>4</v>
      </c>
      <c r="BX668" s="237" t="str">
        <f t="shared" si="319"/>
        <v>La mayoría de las alcantarillas y cunetas aparentemente funcionan bien, pero existen indicaciones en algunos sitios de que el agua se estanca.</v>
      </c>
      <c r="BY668" s="231">
        <v>3</v>
      </c>
      <c r="BZ668" s="237" t="str">
        <f t="shared" si="320"/>
        <v>Superficie con frecuentes baches o irregularidades .</v>
      </c>
      <c r="CA668" s="231">
        <v>4</v>
      </c>
      <c r="CB668" s="237" t="str">
        <f t="shared" si="321"/>
        <v>Existen huellas o corrugaciones que se derivan por debajo de la superficie de ruedo, pero que son aisladas y de poca extensión.</v>
      </c>
      <c r="CC668" s="231">
        <f t="shared" si="322"/>
        <v>1.3559603999999998</v>
      </c>
      <c r="CD668" s="229"/>
      <c r="CE668" s="229"/>
      <c r="CF668" s="270" t="s">
        <v>2550</v>
      </c>
    </row>
    <row r="669" spans="1:84" ht="69.95" customHeight="1" thickBot="1" x14ac:dyDescent="0.2">
      <c r="A669" s="217"/>
      <c r="B669" s="269">
        <v>30540</v>
      </c>
      <c r="C669" s="231">
        <v>2</v>
      </c>
      <c r="D669" s="231">
        <v>3</v>
      </c>
      <c r="E669" s="232">
        <v>8</v>
      </c>
      <c r="F669" s="231">
        <v>1</v>
      </c>
      <c r="G669" s="231">
        <v>228</v>
      </c>
      <c r="H669" s="230" t="str">
        <f t="shared" si="329"/>
        <v>Secundaria</v>
      </c>
      <c r="I669" s="230">
        <v>2</v>
      </c>
      <c r="J669" s="229" t="str">
        <f t="shared" si="330"/>
        <v>Distribuidores Regionales</v>
      </c>
      <c r="K669" s="260">
        <f t="shared" si="331"/>
        <v>4.1749999999999998</v>
      </c>
      <c r="L669" s="234">
        <f t="shared" si="341"/>
        <v>25.34</v>
      </c>
      <c r="M669" s="233"/>
      <c r="N669" s="233"/>
      <c r="O669" s="233"/>
      <c r="P669" s="260">
        <f t="shared" si="332"/>
        <v>0</v>
      </c>
      <c r="Q669" s="233">
        <v>2.5249999999999999</v>
      </c>
      <c r="R669" s="233">
        <v>1.65</v>
      </c>
      <c r="S669" s="233"/>
      <c r="T669" s="260">
        <f t="shared" si="333"/>
        <v>4.1749999999999998</v>
      </c>
      <c r="U669" s="233"/>
      <c r="V669" s="233"/>
      <c r="W669" s="233"/>
      <c r="X669" s="233">
        <f t="shared" si="336"/>
        <v>0</v>
      </c>
      <c r="Y669" s="233"/>
      <c r="Z669" s="233"/>
      <c r="AA669" s="233"/>
      <c r="AB669" s="233">
        <f t="shared" si="337"/>
        <v>0</v>
      </c>
      <c r="AC669" s="233">
        <f t="shared" ref="AC669:AC700" si="342">T669+X669+AB669</f>
        <v>4.1749999999999998</v>
      </c>
      <c r="AD669" s="233"/>
      <c r="AE669" s="233"/>
      <c r="AF669" s="233"/>
      <c r="AG669" s="233">
        <f t="shared" si="339"/>
        <v>0</v>
      </c>
      <c r="AH669" s="233"/>
      <c r="AI669" s="233"/>
      <c r="AJ669" s="233"/>
      <c r="AK669" s="233">
        <f t="shared" si="340"/>
        <v>0</v>
      </c>
      <c r="AL669" s="233"/>
      <c r="AM669" s="233"/>
      <c r="AN669" s="233"/>
      <c r="AO669" s="233">
        <f t="shared" si="334"/>
        <v>0</v>
      </c>
      <c r="AP669" s="233"/>
      <c r="AQ669" s="233"/>
      <c r="AR669" s="233"/>
      <c r="AS669" s="339">
        <f t="shared" si="335"/>
        <v>0</v>
      </c>
      <c r="AT669" s="233"/>
      <c r="AU669" s="233"/>
      <c r="AV669" s="233"/>
      <c r="AW669" s="260">
        <f t="shared" ref="AW669:AW732" si="343">SUM(AT669:AV669)</f>
        <v>0</v>
      </c>
      <c r="AX669" s="235" t="s">
        <v>2000</v>
      </c>
      <c r="AY669" s="236" t="s">
        <v>609</v>
      </c>
      <c r="AZ669" s="236" t="s">
        <v>148</v>
      </c>
      <c r="BA669" s="229" t="s">
        <v>2001</v>
      </c>
      <c r="BB669" s="231">
        <v>2</v>
      </c>
      <c r="BC669" s="231">
        <v>1</v>
      </c>
      <c r="BD669" s="237" t="str">
        <f t="shared" ref="BD669:BD732" si="344">IF(BC669=1,"Llano (Pendientes naturales del terreno entre 0 y 5%)",IF(AND(BC669=2),"Algo Ondulado (Pendientes naturales del terreno entre 6 y 14%)",IF(AND(BC669=3),"Muy Ondulado (Pendientes naturales del terreno entre 15 y 25%)",IF(AND(BC669=4),"Montañoso (Pendientes naturales del terreno mayores a 25%)"))))</f>
        <v>Llano (Pendientes naturales del terreno entre 0 y 5%)</v>
      </c>
      <c r="BE669" s="231">
        <v>1</v>
      </c>
      <c r="BF669" s="237" t="str">
        <f>VLOOKUP(BE669,'Códigos 2'!$A$1:$B$12,2,FALSE)</f>
        <v xml:space="preserve"> Carpeta Asfáltica (CA)</v>
      </c>
      <c r="BG669" s="238">
        <v>2</v>
      </c>
      <c r="BH669" s="239">
        <v>6.1</v>
      </c>
      <c r="BI669" s="231">
        <v>0</v>
      </c>
      <c r="BJ669" s="231" t="str">
        <f t="shared" ref="BJ669:BJ732" si="345">IF(BI669=0,"No existe",IF(AND(BI669=1),"Pavimentado",IF(AND(BI669=2),"Mejorado",IF(AND(BI669=3),"Tierra"))))</f>
        <v>No existe</v>
      </c>
      <c r="BK669" s="240">
        <v>0</v>
      </c>
      <c r="BL669" s="231">
        <v>40</v>
      </c>
      <c r="BM669" s="231"/>
      <c r="BN669" s="231">
        <v>4</v>
      </c>
      <c r="BO669" s="237" t="str">
        <f t="shared" ref="BO669:BO732" si="346">IF(BN669=5,"Alineamiento recto o con curvas tan suaves que no exigen una reducción significativa en la velocidad promedio normal de recorrido.",IF(AND(BN669=4),"Alineamiento con algunas curvas que exigen una reducción significativa en la velocidad promedio de circulación.",IF(AND(BN669=3),"Alineamiento algo sinuoso, pero con curvas cerradas que son aparentes y consistentes con las gradientes y las demás características del camino y del terreno que se atraviesa.",IF(AND(BN669=2),"Curvas cerradas frecuentes y, por lo general, inconsistentes con el terreno y la clase de carretera.",IF(AND(BN669=1),"Alineamiento muy sinuoso en todo el tramo, condición que admite solamente una velocidad de circulación muy baja.")))))</f>
        <v>Alineamiento con algunas curvas que exigen una reducción significativa en la velocidad promedio de circulación.</v>
      </c>
      <c r="BP669" s="231">
        <v>5</v>
      </c>
      <c r="BQ669" s="237" t="str">
        <f t="shared" ref="BQ669:BQ732" si="347">IF(BP669=5,"Pendientes menores del 3% en todo el tramo.",IF(AND(BP669=4),"Pendientes generalmente menores del 3% pero con algunas cuestas de corta longitud de hasta el 5%.",IF(AND(BP669=3),"Pendientes generalmente entre 3 y 6%, pero con una rasante ondulada y, consecuentemente, con tramos cortos de subida fuerte.",IF(AND(BP669=2),"Pendientes sostenidas entre 5 y 8% sobre una buena parte del tramo, condición que afecta en forma marcada la velocidad de recorrido y, cuando hay bastante tránsito, provoca frecuentes colas de vehículos detrás de los vehículos pesados.",IF(AND(BP669=1),"Pendientes sostenidas en exceso del 7% en casi todo el tramo. ")))))</f>
        <v>Pendientes menores del 3% en todo el tramo.</v>
      </c>
      <c r="BR669" s="231">
        <v>1</v>
      </c>
      <c r="BS669" s="231">
        <v>0</v>
      </c>
      <c r="BT669" s="237" t="b">
        <f t="shared" ref="BT669:BT732" si="348">IF(BS669=5,"Superficie de los espaldones firme y regular, y donde se puede utilizar el ancho como fue construido originalmente.",IF(AND(BS669=4),"Superficie generalmente firme y utilizable en todo tiempo, pero con algunos tramos cortos en que el ancho inicial ha sido reducido por erosión u otras causas.",IF(AND(BS669=3),"Superficie erosionada o con baches profundos sobre una buena parte de la subsección, de manera que se inhibe el uso de los espaldones en la debida forma en esa parte.",IF(AND(BS669=2),"Superficie erosionada o con baches profundos, o el ancho transitable de los espaldones reducido sustancialmente, en casi toda la subsección.",IF(AND(BS669=1),"Se encuentra un desnivel peligroso entre el borde del pavimento y el espaldón, o la superficie está muy erosionada, con baches profundos o material suelto, o el ancho muy reducido del original.")))))</f>
        <v>0</v>
      </c>
      <c r="BU669" s="231">
        <v>3</v>
      </c>
      <c r="BV669" s="237" t="str">
        <f t="shared" ref="BV669:BV732" si="349">IF(BU669=5,"Las señales son completamente adecuadas en número y ubicación, ",IF(AND(BU669=4),"El señalamiento es bastante completo, faltando solamente algunas señales de guía para los usuarios que no conocen la ruta.",IF(AND(BU669=3),"El señalamiento es regular en cuanto a cantidad y ubicación, siendo notable la falta de algunas señales de precaución y de guía.",IF(AND(BU669=2),"Existen muy pocas señales",IF(AND(BU669=1),"No existen señales o son tan inadecuadas, que no proveen información útil al conductor.")))))</f>
        <v>El señalamiento es regular en cuanto a cantidad y ubicación, siendo notable la falta de algunas señales de precaución y de guía.</v>
      </c>
      <c r="BW669" s="231">
        <v>4</v>
      </c>
      <c r="BX669" s="237" t="str">
        <f t="shared" ref="BX669:BX732" si="350">IF(BW669=5,"Todas las alcantarillas y cunetas están bastante limpias y funcionan debidamente.",IF(AND(BW669=4),"La mayoría de las alcantarillas y cunetas aparentemente funcionan bien, pero existen indicaciones en algunos sitios de que el agua se estanca.",IF(AND(BW669=3),"Parece que algunas alcantarillas o cunetas no tienen capacidad hidráulica suficiente, por la erosión o socavación aparente.",IF(AND(BW669=2),"Parece que la mayoría de las alcantarillas y cunetas son inadecuadas; o hay vados en varios sitios en vez de estructuras de drenaje.",IF(AND(BW669=1),"El agua escurre por la calzada durante períodos de lluvia sobre una buena parte de la sub-sección y no existen cunetas longitudinales definidas; las estructuras de drenaje no existen, o son completamente inadecuadas.")))))</f>
        <v>La mayoría de las alcantarillas y cunetas aparentemente funcionan bien, pero existen indicaciones en algunos sitios de que el agua se estanca.</v>
      </c>
      <c r="BY669" s="231">
        <v>2</v>
      </c>
      <c r="BZ669" s="237" t="str">
        <f t="shared" ref="BZ669:BZ732" si="351">IF(BY669=5,"Superficie lisa, sin baches ni irregularidades notables.",IF(AND(BY669=4),"Superficie generalmente lisa, pero con unas pequeñas corrugaciones u otras irregularidades aisladas, o con baches pequeños superficiales.",IF(AND(BY669=3),"Superficie con frecuentes baches o irregularidades .",IF(AND(BY669=2),"Superficie muy irregular o con baches extensos y frecuentes (o material suelto, en caso de superficies no pavimentadas).",IF(AND(BY669=1),"Superficie muy deteriorada o irregular (o material suelto), hasta tal grado, en casi todo el tramo.")))))</f>
        <v>Superficie muy irregular o con baches extensos y frecuentes (o material suelto, en caso de superficies no pavimentadas).</v>
      </c>
      <c r="CA669" s="231">
        <v>4</v>
      </c>
      <c r="CB669" s="237" t="str">
        <f t="shared" ref="CB669:CB732" si="352">IF(CA669=5,"No existen evidencias de fallas en la estructura del pavimento, con la posible excepción de algunas en la superficie de ruedo.",IF(AND(CA669=4),"Existen huellas o corrugaciones que se derivan por debajo de la superficie de ruedo, pero que son aisladas y de poca extensión.",IF(AND(CA669=3),"Existen deformaciones u otras fallas de consideración sobre una buena parte de la subsección y, aunque no son extensas todavía, parece que siguen extendiéndose.",IF(AND(CA669=2),"Existen deformaciones u otras fallas de consideración sobre la mayor parte del tramo.",IF(AND(CA669=1),"Existen corrugaciones o huellas profundas sobre casi toda la faja de ruedo del tramo, hasta tal grado que no sería factible corregir la falla de la estructura, sino que se tendría que reconstruirla completamente.")))))</f>
        <v>Existen huellas o corrugaciones que se derivan por debajo de la superficie de ruedo, pero que son aisladas y de poca extensión.</v>
      </c>
      <c r="CC669" s="231">
        <f t="shared" ref="CC669:CC732" si="353">(K669*BM669)*365/1000000</f>
        <v>0</v>
      </c>
      <c r="CD669" s="229" t="s">
        <v>2002</v>
      </c>
      <c r="CE669" s="229" t="s">
        <v>126</v>
      </c>
      <c r="CF669" s="270" t="s">
        <v>2003</v>
      </c>
    </row>
    <row r="670" spans="1:84" ht="69.95" customHeight="1" thickBot="1" x14ac:dyDescent="0.2">
      <c r="A670" s="217"/>
      <c r="B670" s="269">
        <v>30551</v>
      </c>
      <c r="C670" s="231">
        <v>2</v>
      </c>
      <c r="D670" s="231">
        <v>3</v>
      </c>
      <c r="E670" s="232">
        <v>1</v>
      </c>
      <c r="F670" s="231"/>
      <c r="G670" s="231">
        <v>228</v>
      </c>
      <c r="H670" s="230" t="str">
        <f t="shared" si="329"/>
        <v>Secundaria</v>
      </c>
      <c r="I670" s="230">
        <v>2</v>
      </c>
      <c r="J670" s="229" t="str">
        <f t="shared" si="330"/>
        <v>Distribuidores Regionales</v>
      </c>
      <c r="K670" s="260">
        <f t="shared" si="331"/>
        <v>9.24</v>
      </c>
      <c r="L670" s="234">
        <f t="shared" si="341"/>
        <v>34.58</v>
      </c>
      <c r="M670" s="233"/>
      <c r="N670" s="233"/>
      <c r="O670" s="233"/>
      <c r="P670" s="260">
        <f t="shared" si="332"/>
        <v>0</v>
      </c>
      <c r="Q670" s="233">
        <v>9.24</v>
      </c>
      <c r="R670" s="233"/>
      <c r="S670" s="233"/>
      <c r="T670" s="260">
        <f t="shared" si="333"/>
        <v>9.24</v>
      </c>
      <c r="U670" s="233"/>
      <c r="V670" s="233"/>
      <c r="W670" s="233"/>
      <c r="X670" s="233">
        <f t="shared" si="336"/>
        <v>0</v>
      </c>
      <c r="Y670" s="233"/>
      <c r="Z670" s="233"/>
      <c r="AA670" s="233"/>
      <c r="AB670" s="233">
        <f t="shared" si="337"/>
        <v>0</v>
      </c>
      <c r="AC670" s="233">
        <f t="shared" si="342"/>
        <v>9.24</v>
      </c>
      <c r="AD670" s="233"/>
      <c r="AE670" s="233"/>
      <c r="AF670" s="233"/>
      <c r="AG670" s="233">
        <f t="shared" si="339"/>
        <v>0</v>
      </c>
      <c r="AH670" s="233"/>
      <c r="AI670" s="233"/>
      <c r="AJ670" s="233"/>
      <c r="AK670" s="233">
        <f t="shared" si="340"/>
        <v>0</v>
      </c>
      <c r="AL670" s="233"/>
      <c r="AM670" s="233"/>
      <c r="AN670" s="233"/>
      <c r="AO670" s="233">
        <f t="shared" si="334"/>
        <v>0</v>
      </c>
      <c r="AP670" s="233"/>
      <c r="AQ670" s="233"/>
      <c r="AR670" s="233"/>
      <c r="AS670" s="339">
        <f t="shared" si="335"/>
        <v>0</v>
      </c>
      <c r="AT670" s="233"/>
      <c r="AU670" s="233"/>
      <c r="AV670" s="233"/>
      <c r="AW670" s="260">
        <f t="shared" si="343"/>
        <v>0</v>
      </c>
      <c r="AX670" s="235" t="s">
        <v>2008</v>
      </c>
      <c r="AY670" s="236" t="s">
        <v>609</v>
      </c>
      <c r="AZ670" s="236" t="s">
        <v>148</v>
      </c>
      <c r="BA670" s="229" t="s">
        <v>2009</v>
      </c>
      <c r="BB670" s="231">
        <v>0</v>
      </c>
      <c r="BC670" s="231">
        <v>4</v>
      </c>
      <c r="BD670" s="237" t="str">
        <f t="shared" si="344"/>
        <v>Montañoso (Pendientes naturales del terreno mayores a 25%)</v>
      </c>
      <c r="BE670" s="231">
        <v>1</v>
      </c>
      <c r="BF670" s="237" t="str">
        <f>VLOOKUP(BE670,'Códigos 2'!$A$1:$B$12,2,FALSE)</f>
        <v xml:space="preserve"> Carpeta Asfáltica (CA)</v>
      </c>
      <c r="BG670" s="238">
        <v>2</v>
      </c>
      <c r="BH670" s="239">
        <v>6.1</v>
      </c>
      <c r="BI670" s="231">
        <v>0</v>
      </c>
      <c r="BJ670" s="231" t="str">
        <f t="shared" si="345"/>
        <v>No existe</v>
      </c>
      <c r="BK670" s="240">
        <v>0</v>
      </c>
      <c r="BL670" s="231">
        <v>40</v>
      </c>
      <c r="BM670" s="231"/>
      <c r="BN670" s="231">
        <v>1</v>
      </c>
      <c r="BO670" s="237" t="str">
        <f t="shared" si="346"/>
        <v>Alineamiento muy sinuoso en todo el tramo, condición que admite solamente una velocidad de circulación muy baja.</v>
      </c>
      <c r="BP670" s="231">
        <v>1</v>
      </c>
      <c r="BQ670" s="237" t="str">
        <f t="shared" si="347"/>
        <v xml:space="preserve">Pendientes sostenidas en exceso del 7% en casi todo el tramo. </v>
      </c>
      <c r="BR670" s="231">
        <v>1</v>
      </c>
      <c r="BS670" s="231">
        <v>0</v>
      </c>
      <c r="BT670" s="237" t="b">
        <f t="shared" si="348"/>
        <v>0</v>
      </c>
      <c r="BU670" s="231">
        <v>4</v>
      </c>
      <c r="BV670" s="237" t="str">
        <f t="shared" si="349"/>
        <v>El señalamiento es bastante completo, faltando solamente algunas señales de guía para los usuarios que no conocen la ruta.</v>
      </c>
      <c r="BW670" s="231">
        <v>4</v>
      </c>
      <c r="BX670" s="237" t="str">
        <f t="shared" si="350"/>
        <v>La mayoría de las alcantarillas y cunetas aparentemente funcionan bien, pero existen indicaciones en algunos sitios de que el agua se estanca.</v>
      </c>
      <c r="BY670" s="231">
        <v>5</v>
      </c>
      <c r="BZ670" s="237" t="str">
        <f t="shared" si="351"/>
        <v>Superficie lisa, sin baches ni irregularidades notables.</v>
      </c>
      <c r="CA670" s="231">
        <v>5</v>
      </c>
      <c r="CB670" s="237" t="str">
        <f t="shared" si="352"/>
        <v>No existen evidencias de fallas en la estructura del pavimento, con la posible excepción de algunas en la superficie de ruedo.</v>
      </c>
      <c r="CC670" s="231">
        <f t="shared" si="353"/>
        <v>0</v>
      </c>
      <c r="CD670" s="229" t="s">
        <v>2010</v>
      </c>
      <c r="CE670" s="229" t="s">
        <v>126</v>
      </c>
      <c r="CF670" s="270" t="s">
        <v>2011</v>
      </c>
    </row>
    <row r="671" spans="1:84" ht="69.95" customHeight="1" thickBot="1" x14ac:dyDescent="0.2">
      <c r="A671" s="217"/>
      <c r="B671" s="269">
        <v>30552</v>
      </c>
      <c r="C671" s="231">
        <v>2</v>
      </c>
      <c r="D671" s="231">
        <v>3</v>
      </c>
      <c r="E671" s="232">
        <v>1</v>
      </c>
      <c r="F671" s="231">
        <v>7</v>
      </c>
      <c r="G671" s="231">
        <v>228</v>
      </c>
      <c r="H671" s="230" t="str">
        <f t="shared" si="329"/>
        <v>Secundaria</v>
      </c>
      <c r="I671" s="230">
        <v>2</v>
      </c>
      <c r="J671" s="229" t="str">
        <f t="shared" si="330"/>
        <v>Distribuidores Regionales</v>
      </c>
      <c r="K671" s="260">
        <f t="shared" si="331"/>
        <v>4.71</v>
      </c>
      <c r="L671" s="234">
        <f t="shared" si="341"/>
        <v>39.29</v>
      </c>
      <c r="M671" s="233"/>
      <c r="N671" s="233"/>
      <c r="O671" s="233"/>
      <c r="P671" s="260">
        <f t="shared" si="332"/>
        <v>0</v>
      </c>
      <c r="Q671" s="233"/>
      <c r="R671" s="233"/>
      <c r="S671" s="233"/>
      <c r="T671" s="260">
        <f t="shared" si="333"/>
        <v>0</v>
      </c>
      <c r="U671" s="233">
        <v>4.71</v>
      </c>
      <c r="V671" s="233"/>
      <c r="W671" s="233"/>
      <c r="X671" s="233">
        <f t="shared" si="336"/>
        <v>4.71</v>
      </c>
      <c r="Y671" s="233"/>
      <c r="Z671" s="233"/>
      <c r="AA671" s="233"/>
      <c r="AB671" s="233">
        <f t="shared" si="337"/>
        <v>0</v>
      </c>
      <c r="AC671" s="233">
        <f t="shared" si="342"/>
        <v>4.71</v>
      </c>
      <c r="AD671" s="233"/>
      <c r="AE671" s="233"/>
      <c r="AF671" s="233"/>
      <c r="AG671" s="233">
        <f t="shared" si="339"/>
        <v>0</v>
      </c>
      <c r="AH671" s="233"/>
      <c r="AI671" s="233"/>
      <c r="AJ671" s="233"/>
      <c r="AK671" s="233">
        <f t="shared" si="340"/>
        <v>0</v>
      </c>
      <c r="AL671" s="233"/>
      <c r="AM671" s="233"/>
      <c r="AN671" s="233"/>
      <c r="AO671" s="233">
        <f t="shared" si="334"/>
        <v>0</v>
      </c>
      <c r="AP671" s="233"/>
      <c r="AQ671" s="233"/>
      <c r="AR671" s="233"/>
      <c r="AS671" s="339">
        <f t="shared" si="335"/>
        <v>0</v>
      </c>
      <c r="AT671" s="233"/>
      <c r="AU671" s="233"/>
      <c r="AV671" s="233"/>
      <c r="AW671" s="260">
        <f t="shared" si="343"/>
        <v>0</v>
      </c>
      <c r="AX671" s="235" t="s">
        <v>2012</v>
      </c>
      <c r="AY671" s="236" t="s">
        <v>609</v>
      </c>
      <c r="AZ671" s="236" t="s">
        <v>148</v>
      </c>
      <c r="BA671" s="229" t="s">
        <v>1518</v>
      </c>
      <c r="BB671" s="231">
        <v>0</v>
      </c>
      <c r="BC671" s="231">
        <v>4</v>
      </c>
      <c r="BD671" s="237" t="str">
        <f t="shared" si="344"/>
        <v>Montañoso (Pendientes naturales del terreno mayores a 25%)</v>
      </c>
      <c r="BE671" s="231">
        <v>1</v>
      </c>
      <c r="BF671" s="237" t="str">
        <f>VLOOKUP(BE671,'Códigos 2'!$A$1:$B$12,2,FALSE)</f>
        <v xml:space="preserve"> Carpeta Asfáltica (CA)</v>
      </c>
      <c r="BG671" s="238">
        <v>2</v>
      </c>
      <c r="BH671" s="239">
        <v>5</v>
      </c>
      <c r="BI671" s="231">
        <v>0</v>
      </c>
      <c r="BJ671" s="231" t="str">
        <f t="shared" si="345"/>
        <v>No existe</v>
      </c>
      <c r="BK671" s="240">
        <v>0</v>
      </c>
      <c r="BL671" s="231">
        <v>40</v>
      </c>
      <c r="BM671" s="231"/>
      <c r="BN671" s="231">
        <v>1</v>
      </c>
      <c r="BO671" s="237" t="str">
        <f t="shared" si="346"/>
        <v>Alineamiento muy sinuoso en todo el tramo, condición que admite solamente una velocidad de circulación muy baja.</v>
      </c>
      <c r="BP671" s="231">
        <v>1</v>
      </c>
      <c r="BQ671" s="237" t="str">
        <f t="shared" si="347"/>
        <v xml:space="preserve">Pendientes sostenidas en exceso del 7% en casi todo el tramo. </v>
      </c>
      <c r="BR671" s="231">
        <v>1</v>
      </c>
      <c r="BS671" s="231">
        <v>0</v>
      </c>
      <c r="BT671" s="237" t="b">
        <f t="shared" si="348"/>
        <v>0</v>
      </c>
      <c r="BU671" s="231">
        <v>4</v>
      </c>
      <c r="BV671" s="237" t="str">
        <f t="shared" si="349"/>
        <v>El señalamiento es bastante completo, faltando solamente algunas señales de guía para los usuarios que no conocen la ruta.</v>
      </c>
      <c r="BW671" s="231">
        <v>5</v>
      </c>
      <c r="BX671" s="237" t="str">
        <f t="shared" si="350"/>
        <v>Todas las alcantarillas y cunetas están bastante limpias y funcionan debidamente.</v>
      </c>
      <c r="BY671" s="231">
        <v>5</v>
      </c>
      <c r="BZ671" s="237" t="str">
        <f t="shared" si="351"/>
        <v>Superficie lisa, sin baches ni irregularidades notables.</v>
      </c>
      <c r="CA671" s="231">
        <v>5</v>
      </c>
      <c r="CB671" s="237" t="str">
        <f t="shared" si="352"/>
        <v>No existen evidencias de fallas en la estructura del pavimento, con la posible excepción de algunas en la superficie de ruedo.</v>
      </c>
      <c r="CC671" s="231">
        <f t="shared" si="353"/>
        <v>0</v>
      </c>
      <c r="CD671" s="229" t="s">
        <v>2013</v>
      </c>
      <c r="CE671" s="229" t="s">
        <v>126</v>
      </c>
      <c r="CF671" s="270" t="s">
        <v>2014</v>
      </c>
    </row>
    <row r="672" spans="1:84" ht="69.95" customHeight="1" thickBot="1" x14ac:dyDescent="0.2">
      <c r="A672" s="217"/>
      <c r="B672" s="269">
        <v>30560</v>
      </c>
      <c r="C672" s="231">
        <v>2</v>
      </c>
      <c r="D672" s="231">
        <v>3</v>
      </c>
      <c r="E672" s="232">
        <v>1</v>
      </c>
      <c r="F672" s="231">
        <v>7</v>
      </c>
      <c r="G672" s="231">
        <v>304</v>
      </c>
      <c r="H672" s="230" t="str">
        <f t="shared" si="329"/>
        <v>Terciaria</v>
      </c>
      <c r="I672" s="230">
        <v>4</v>
      </c>
      <c r="J672" s="229" t="str">
        <f t="shared" si="330"/>
        <v>Red Básica de Accesso</v>
      </c>
      <c r="K672" s="260">
        <f t="shared" si="331"/>
        <v>4.84</v>
      </c>
      <c r="L672" s="234">
        <f t="shared" si="341"/>
        <v>44.129999999999995</v>
      </c>
      <c r="M672" s="233"/>
      <c r="N672" s="233"/>
      <c r="O672" s="233"/>
      <c r="P672" s="260">
        <f t="shared" si="332"/>
        <v>0</v>
      </c>
      <c r="Q672" s="233"/>
      <c r="R672" s="233"/>
      <c r="S672" s="233"/>
      <c r="T672" s="260">
        <f t="shared" si="333"/>
        <v>0</v>
      </c>
      <c r="U672" s="233">
        <v>0.78</v>
      </c>
      <c r="V672" s="233">
        <v>4.0599999999999996</v>
      </c>
      <c r="W672" s="233"/>
      <c r="X672" s="233">
        <f t="shared" si="336"/>
        <v>4.84</v>
      </c>
      <c r="Y672" s="233"/>
      <c r="Z672" s="233"/>
      <c r="AA672" s="233"/>
      <c r="AB672" s="233">
        <f t="shared" si="337"/>
        <v>0</v>
      </c>
      <c r="AC672" s="233">
        <f t="shared" si="342"/>
        <v>4.84</v>
      </c>
      <c r="AD672" s="233"/>
      <c r="AE672" s="233"/>
      <c r="AF672" s="233"/>
      <c r="AG672" s="233">
        <f t="shared" si="339"/>
        <v>0</v>
      </c>
      <c r="AH672" s="233"/>
      <c r="AI672" s="233"/>
      <c r="AJ672" s="233"/>
      <c r="AK672" s="233">
        <f t="shared" si="340"/>
        <v>0</v>
      </c>
      <c r="AL672" s="233"/>
      <c r="AM672" s="233"/>
      <c r="AN672" s="233"/>
      <c r="AO672" s="233">
        <f t="shared" si="334"/>
        <v>0</v>
      </c>
      <c r="AP672" s="233"/>
      <c r="AQ672" s="233"/>
      <c r="AR672" s="233"/>
      <c r="AS672" s="339">
        <f t="shared" si="335"/>
        <v>0</v>
      </c>
      <c r="AT672" s="233"/>
      <c r="AU672" s="233"/>
      <c r="AV672" s="233"/>
      <c r="AW672" s="260">
        <f t="shared" si="343"/>
        <v>0</v>
      </c>
      <c r="AX672" s="235" t="s">
        <v>2328</v>
      </c>
      <c r="AY672" s="236" t="s">
        <v>1720</v>
      </c>
      <c r="AZ672" s="236" t="s">
        <v>473</v>
      </c>
      <c r="BA672" s="229" t="s">
        <v>2329</v>
      </c>
      <c r="BB672" s="231">
        <v>0</v>
      </c>
      <c r="BC672" s="231">
        <v>3</v>
      </c>
      <c r="BD672" s="237" t="str">
        <f t="shared" si="344"/>
        <v>Muy Ondulado (Pendientes naturales del terreno entre 15 y 25%)</v>
      </c>
      <c r="BE672" s="231">
        <v>2</v>
      </c>
      <c r="BF672" s="237" t="str">
        <f>VLOOKUP(BE672,'Códigos 2'!$A$1:$B$12,2,FALSE)</f>
        <v xml:space="preserve">Tratamiento superficial múltiple (TSM) </v>
      </c>
      <c r="BG672" s="238">
        <v>2</v>
      </c>
      <c r="BH672" s="239">
        <v>5</v>
      </c>
      <c r="BI672" s="231">
        <v>0</v>
      </c>
      <c r="BJ672" s="231" t="str">
        <f t="shared" si="345"/>
        <v>No existe</v>
      </c>
      <c r="BK672" s="240">
        <v>0</v>
      </c>
      <c r="BL672" s="231">
        <v>30</v>
      </c>
      <c r="BM672" s="231"/>
      <c r="BN672" s="231">
        <v>2</v>
      </c>
      <c r="BO672" s="237" t="str">
        <f t="shared" si="346"/>
        <v>Curvas cerradas frecuentes y, por lo general, inconsistentes con el terreno y la clase de carretera.</v>
      </c>
      <c r="BP672" s="231">
        <v>1</v>
      </c>
      <c r="BQ672" s="237" t="str">
        <f t="shared" si="347"/>
        <v xml:space="preserve">Pendientes sostenidas en exceso del 7% en casi todo el tramo. </v>
      </c>
      <c r="BR672" s="231">
        <v>1</v>
      </c>
      <c r="BS672" s="231">
        <v>0</v>
      </c>
      <c r="BT672" s="237" t="b">
        <f t="shared" si="348"/>
        <v>0</v>
      </c>
      <c r="BU672" s="231">
        <v>3</v>
      </c>
      <c r="BV672" s="237" t="str">
        <f t="shared" si="349"/>
        <v>El señalamiento es regular en cuanto a cantidad y ubicación, siendo notable la falta de algunas señales de precaución y de guía.</v>
      </c>
      <c r="BW672" s="231">
        <v>4</v>
      </c>
      <c r="BX672" s="237" t="str">
        <f t="shared" si="350"/>
        <v>La mayoría de las alcantarillas y cunetas aparentemente funcionan bien, pero existen indicaciones en algunos sitios de que el agua se estanca.</v>
      </c>
      <c r="BY672" s="231">
        <v>3</v>
      </c>
      <c r="BZ672" s="237" t="str">
        <f t="shared" si="351"/>
        <v>Superficie con frecuentes baches o irregularidades .</v>
      </c>
      <c r="CA672" s="231">
        <v>5</v>
      </c>
      <c r="CB672" s="237" t="str">
        <f t="shared" si="352"/>
        <v>No existen evidencias de fallas en la estructura del pavimento, con la posible excepción de algunas en la superficie de ruedo.</v>
      </c>
      <c r="CC672" s="231">
        <f t="shared" si="353"/>
        <v>0</v>
      </c>
      <c r="CD672" s="229" t="s">
        <v>2330</v>
      </c>
      <c r="CE672" s="229" t="s">
        <v>1903</v>
      </c>
      <c r="CF672" s="270" t="s">
        <v>2331</v>
      </c>
    </row>
    <row r="673" spans="1:84" ht="69.95" customHeight="1" thickBot="1" x14ac:dyDescent="0.2">
      <c r="A673" s="217"/>
      <c r="B673" s="269">
        <v>30570</v>
      </c>
      <c r="C673" s="231">
        <v>2</v>
      </c>
      <c r="D673" s="231">
        <v>3</v>
      </c>
      <c r="E673" s="232">
        <v>1</v>
      </c>
      <c r="F673" s="231">
        <v>11</v>
      </c>
      <c r="G673" s="231">
        <v>407</v>
      </c>
      <c r="H673" s="230" t="s">
        <v>2476</v>
      </c>
      <c r="I673" s="230">
        <v>4</v>
      </c>
      <c r="J673" s="229" t="str">
        <f t="shared" si="330"/>
        <v>Red Básica de Accesso</v>
      </c>
      <c r="K673" s="260">
        <f t="shared" si="331"/>
        <v>6.85</v>
      </c>
      <c r="L673" s="234">
        <f>K673</f>
        <v>6.85</v>
      </c>
      <c r="M673" s="233"/>
      <c r="N673" s="233"/>
      <c r="O673" s="233"/>
      <c r="P673" s="260">
        <f t="shared" si="332"/>
        <v>0</v>
      </c>
      <c r="Q673" s="233"/>
      <c r="R673" s="233"/>
      <c r="S673" s="233"/>
      <c r="T673" s="260">
        <f t="shared" si="333"/>
        <v>0</v>
      </c>
      <c r="U673" s="233"/>
      <c r="V673" s="233">
        <v>3.085</v>
      </c>
      <c r="W673" s="233">
        <v>3.7650000000000001</v>
      </c>
      <c r="X673" s="233">
        <f t="shared" si="336"/>
        <v>6.85</v>
      </c>
      <c r="Y673" s="233"/>
      <c r="Z673" s="233"/>
      <c r="AA673" s="233"/>
      <c r="AB673" s="233">
        <f t="shared" si="337"/>
        <v>0</v>
      </c>
      <c r="AC673" s="233">
        <f t="shared" si="342"/>
        <v>6.85</v>
      </c>
      <c r="AD673" s="233"/>
      <c r="AE673" s="233"/>
      <c r="AF673" s="233"/>
      <c r="AG673" s="233">
        <f t="shared" si="339"/>
        <v>0</v>
      </c>
      <c r="AH673" s="233"/>
      <c r="AI673" s="233"/>
      <c r="AJ673" s="233"/>
      <c r="AK673" s="233">
        <f t="shared" si="340"/>
        <v>0</v>
      </c>
      <c r="AL673" s="233"/>
      <c r="AM673" s="233"/>
      <c r="AN673" s="233"/>
      <c r="AO673" s="233">
        <f t="shared" si="334"/>
        <v>0</v>
      </c>
      <c r="AP673" s="233"/>
      <c r="AQ673" s="233"/>
      <c r="AR673" s="233"/>
      <c r="AS673" s="339">
        <f t="shared" si="335"/>
        <v>0</v>
      </c>
      <c r="AT673" s="233"/>
      <c r="AU673" s="233"/>
      <c r="AV673" s="233"/>
      <c r="AW673" s="260">
        <f t="shared" si="343"/>
        <v>0</v>
      </c>
      <c r="AX673" s="235" t="s">
        <v>2579</v>
      </c>
      <c r="AY673" s="244" t="s">
        <v>2580</v>
      </c>
      <c r="AZ673" s="244" t="s">
        <v>994</v>
      </c>
      <c r="BA673" s="229" t="s">
        <v>2581</v>
      </c>
      <c r="BB673" s="231">
        <v>0</v>
      </c>
      <c r="BC673" s="231">
        <v>4</v>
      </c>
      <c r="BD673" s="237" t="str">
        <f t="shared" si="344"/>
        <v>Montañoso (Pendientes naturales del terreno mayores a 25%)</v>
      </c>
      <c r="BE673" s="231">
        <v>2</v>
      </c>
      <c r="BF673" s="237" t="str">
        <f>VLOOKUP(BE673,'Códigos 2'!$A$1:$B$12,2,FALSE)</f>
        <v xml:space="preserve">Tratamiento superficial múltiple (TSM) </v>
      </c>
      <c r="BG673" s="238">
        <v>2</v>
      </c>
      <c r="BH673" s="239">
        <v>5.3</v>
      </c>
      <c r="BI673" s="231">
        <v>0</v>
      </c>
      <c r="BJ673" s="231" t="str">
        <f t="shared" si="345"/>
        <v>No existe</v>
      </c>
      <c r="BK673" s="240">
        <v>0</v>
      </c>
      <c r="BL673" s="231">
        <v>35</v>
      </c>
      <c r="BM673" s="231">
        <v>655</v>
      </c>
      <c r="BN673" s="231">
        <v>2</v>
      </c>
      <c r="BO673" s="237" t="str">
        <f t="shared" si="346"/>
        <v>Curvas cerradas frecuentes y, por lo general, inconsistentes con el terreno y la clase de carretera.</v>
      </c>
      <c r="BP673" s="231">
        <v>1</v>
      </c>
      <c r="BQ673" s="237" t="str">
        <f t="shared" si="347"/>
        <v xml:space="preserve">Pendientes sostenidas en exceso del 7% en casi todo el tramo. </v>
      </c>
      <c r="BR673" s="231">
        <v>1</v>
      </c>
      <c r="BS673" s="231">
        <v>0</v>
      </c>
      <c r="BT673" s="237" t="b">
        <f t="shared" si="348"/>
        <v>0</v>
      </c>
      <c r="BU673" s="231">
        <v>1</v>
      </c>
      <c r="BV673" s="237" t="str">
        <f t="shared" si="349"/>
        <v>No existen señales o son tan inadecuadas, que no proveen información útil al conductor.</v>
      </c>
      <c r="BW673" s="231">
        <v>5</v>
      </c>
      <c r="BX673" s="237" t="str">
        <f t="shared" si="350"/>
        <v>Todas las alcantarillas y cunetas están bastante limpias y funcionan debidamente.</v>
      </c>
      <c r="BY673" s="231">
        <v>2</v>
      </c>
      <c r="BZ673" s="237" t="str">
        <f t="shared" si="351"/>
        <v>Superficie muy irregular o con baches extensos y frecuentes (o material suelto, en caso de superficies no pavimentadas).</v>
      </c>
      <c r="CA673" s="231">
        <v>5</v>
      </c>
      <c r="CB673" s="237" t="str">
        <f t="shared" si="352"/>
        <v>No existen evidencias de fallas en la estructura del pavimento, con la posible excepción de algunas en la superficie de ruedo.</v>
      </c>
      <c r="CC673" s="231">
        <f t="shared" si="353"/>
        <v>1.63766375</v>
      </c>
      <c r="CD673" s="229"/>
      <c r="CE673" s="229"/>
      <c r="CF673" s="270"/>
    </row>
    <row r="674" spans="1:84" ht="69.95" customHeight="1" thickBot="1" x14ac:dyDescent="0.2">
      <c r="A674" s="217"/>
      <c r="B674" s="269">
        <v>30580</v>
      </c>
      <c r="C674" s="231">
        <v>2</v>
      </c>
      <c r="D674" s="231">
        <v>3</v>
      </c>
      <c r="E674" s="232">
        <v>5</v>
      </c>
      <c r="F674" s="231">
        <v>2</v>
      </c>
      <c r="G674" s="231">
        <v>225</v>
      </c>
      <c r="H674" s="230" t="str">
        <f t="shared" ref="H674:H679" si="354">IF(G674&lt;100,"Primaria",IF(AND(G674&gt;39,G674&lt;300),"Secundaria",IF(AND(G674&gt;299),"Terciaria")))</f>
        <v>Secundaria</v>
      </c>
      <c r="I674" s="230">
        <v>3</v>
      </c>
      <c r="J674" s="229" t="str">
        <f t="shared" si="330"/>
        <v>Conectores de Integración Territorial</v>
      </c>
      <c r="K674" s="260">
        <f t="shared" si="331"/>
        <v>4.2350000000000003</v>
      </c>
      <c r="L674" s="234">
        <f>L673+K674</f>
        <v>11.085000000000001</v>
      </c>
      <c r="M674" s="233"/>
      <c r="N674" s="233"/>
      <c r="O674" s="233"/>
      <c r="P674" s="260">
        <f t="shared" si="332"/>
        <v>0</v>
      </c>
      <c r="Q674" s="233"/>
      <c r="R674" s="233"/>
      <c r="S674" s="233"/>
      <c r="T674" s="260">
        <f t="shared" si="333"/>
        <v>0</v>
      </c>
      <c r="U674" s="233">
        <v>0.13</v>
      </c>
      <c r="V674" s="233"/>
      <c r="W674" s="233"/>
      <c r="X674" s="233">
        <f t="shared" si="336"/>
        <v>0.13</v>
      </c>
      <c r="Y674" s="233"/>
      <c r="Z674" s="233"/>
      <c r="AA674" s="233">
        <v>0.13</v>
      </c>
      <c r="AB674" s="233">
        <f t="shared" si="337"/>
        <v>0.13</v>
      </c>
      <c r="AC674" s="233">
        <f t="shared" si="342"/>
        <v>0.26</v>
      </c>
      <c r="AD674" s="233"/>
      <c r="AE674" s="233">
        <v>1.335</v>
      </c>
      <c r="AF674" s="233">
        <v>2.64</v>
      </c>
      <c r="AG674" s="233">
        <f t="shared" si="339"/>
        <v>3.9750000000000001</v>
      </c>
      <c r="AH674" s="233"/>
      <c r="AI674" s="233"/>
      <c r="AJ674" s="233"/>
      <c r="AK674" s="233">
        <f t="shared" si="340"/>
        <v>0</v>
      </c>
      <c r="AL674" s="233"/>
      <c r="AM674" s="233"/>
      <c r="AN674" s="233"/>
      <c r="AO674" s="233">
        <f t="shared" si="334"/>
        <v>0</v>
      </c>
      <c r="AP674" s="233"/>
      <c r="AQ674" s="233"/>
      <c r="AR674" s="233"/>
      <c r="AS674" s="339">
        <f t="shared" si="335"/>
        <v>0</v>
      </c>
      <c r="AT674" s="233"/>
      <c r="AU674" s="233"/>
      <c r="AV674" s="233"/>
      <c r="AW674" s="260">
        <f t="shared" si="343"/>
        <v>0</v>
      </c>
      <c r="AX674" s="235" t="s">
        <v>1960</v>
      </c>
      <c r="AY674" s="236" t="s">
        <v>1634</v>
      </c>
      <c r="AZ674" s="236" t="s">
        <v>1211</v>
      </c>
      <c r="BA674" s="229" t="s">
        <v>359</v>
      </c>
      <c r="BB674" s="231">
        <v>1</v>
      </c>
      <c r="BC674" s="231">
        <v>1</v>
      </c>
      <c r="BD674" s="237" t="str">
        <f t="shared" si="344"/>
        <v>Llano (Pendientes naturales del terreno entre 0 y 5%)</v>
      </c>
      <c r="BE674" s="231">
        <v>2</v>
      </c>
      <c r="BF674" s="237" t="str">
        <f>VLOOKUP(BE674,'Códigos 2'!$A$1:$B$12,2,FALSE)</f>
        <v xml:space="preserve">Tratamiento superficial múltiple (TSM) </v>
      </c>
      <c r="BG674" s="238">
        <v>2</v>
      </c>
      <c r="BH674" s="239">
        <v>9</v>
      </c>
      <c r="BI674" s="231">
        <v>0</v>
      </c>
      <c r="BJ674" s="231" t="str">
        <f t="shared" si="345"/>
        <v>No existe</v>
      </c>
      <c r="BK674" s="240">
        <v>0</v>
      </c>
      <c r="BL674" s="231">
        <v>40</v>
      </c>
      <c r="BM674" s="231">
        <v>930</v>
      </c>
      <c r="BN674" s="231">
        <v>4</v>
      </c>
      <c r="BO674" s="237" t="str">
        <f t="shared" si="346"/>
        <v>Alineamiento con algunas curvas que exigen una reducción significativa en la velocidad promedio de circulación.</v>
      </c>
      <c r="BP674" s="231">
        <v>4</v>
      </c>
      <c r="BQ674" s="237" t="str">
        <f t="shared" si="347"/>
        <v>Pendientes generalmente menores del 3% pero con algunas cuestas de corta longitud de hasta el 5%.</v>
      </c>
      <c r="BR674" s="231">
        <v>3</v>
      </c>
      <c r="BS674" s="231">
        <v>0</v>
      </c>
      <c r="BT674" s="237" t="b">
        <f t="shared" si="348"/>
        <v>0</v>
      </c>
      <c r="BU674" s="231">
        <v>3</v>
      </c>
      <c r="BV674" s="237" t="str">
        <f t="shared" si="349"/>
        <v>El señalamiento es regular en cuanto a cantidad y ubicación, siendo notable la falta de algunas señales de precaución y de guía.</v>
      </c>
      <c r="BW674" s="231">
        <v>4</v>
      </c>
      <c r="BX674" s="237" t="str">
        <f t="shared" si="350"/>
        <v>La mayoría de las alcantarillas y cunetas aparentemente funcionan bien, pero existen indicaciones en algunos sitios de que el agua se estanca.</v>
      </c>
      <c r="BY674" s="231">
        <v>3</v>
      </c>
      <c r="BZ674" s="237" t="str">
        <f t="shared" si="351"/>
        <v>Superficie con frecuentes baches o irregularidades .</v>
      </c>
      <c r="CA674" s="231">
        <v>4</v>
      </c>
      <c r="CB674" s="237" t="str">
        <f t="shared" si="352"/>
        <v>Existen huellas o corrugaciones que se derivan por debajo de la superficie de ruedo, pero que son aisladas y de poca extensión.</v>
      </c>
      <c r="CC674" s="231">
        <f t="shared" si="353"/>
        <v>1.4375707499999999</v>
      </c>
      <c r="CD674" s="229"/>
      <c r="CE674" s="229"/>
      <c r="CF674" s="270"/>
    </row>
    <row r="675" spans="1:84" ht="69.95" customHeight="1" thickBot="1" x14ac:dyDescent="0.2">
      <c r="A675" s="217"/>
      <c r="B675" s="269">
        <v>30591</v>
      </c>
      <c r="C675" s="231">
        <v>2</v>
      </c>
      <c r="D675" s="231">
        <v>3</v>
      </c>
      <c r="E675" s="232">
        <v>1</v>
      </c>
      <c r="F675" s="231">
        <v>10</v>
      </c>
      <c r="G675" s="231">
        <v>401</v>
      </c>
      <c r="H675" s="230" t="str">
        <f t="shared" si="354"/>
        <v>Terciaria</v>
      </c>
      <c r="I675" s="230">
        <v>2</v>
      </c>
      <c r="J675" s="229" t="str">
        <f t="shared" si="330"/>
        <v>Distribuidores Regionales</v>
      </c>
      <c r="K675" s="260">
        <f t="shared" si="331"/>
        <v>4.2050000000000001</v>
      </c>
      <c r="L675" s="234">
        <f>K675</f>
        <v>4.2050000000000001</v>
      </c>
      <c r="M675" s="233"/>
      <c r="N675" s="233"/>
      <c r="O675" s="233"/>
      <c r="P675" s="260">
        <f t="shared" si="332"/>
        <v>0</v>
      </c>
      <c r="Q675" s="233">
        <v>0.30499999999999999</v>
      </c>
      <c r="R675" s="233"/>
      <c r="S675" s="233"/>
      <c r="T675" s="260">
        <f t="shared" si="333"/>
        <v>0.30499999999999999</v>
      </c>
      <c r="U675" s="233"/>
      <c r="V675" s="233">
        <v>0.43</v>
      </c>
      <c r="W675" s="233">
        <v>0.89</v>
      </c>
      <c r="X675" s="233">
        <f t="shared" si="336"/>
        <v>1.32</v>
      </c>
      <c r="Y675" s="233"/>
      <c r="Z675" s="233"/>
      <c r="AA675" s="233"/>
      <c r="AB675" s="233">
        <f t="shared" si="337"/>
        <v>0</v>
      </c>
      <c r="AC675" s="233">
        <f t="shared" si="342"/>
        <v>1.625</v>
      </c>
      <c r="AD675" s="233"/>
      <c r="AE675" s="233"/>
      <c r="AF675" s="233">
        <v>2.58</v>
      </c>
      <c r="AG675" s="233">
        <f t="shared" si="339"/>
        <v>2.58</v>
      </c>
      <c r="AH675" s="233"/>
      <c r="AI675" s="233"/>
      <c r="AJ675" s="233"/>
      <c r="AK675" s="233">
        <f t="shared" si="340"/>
        <v>0</v>
      </c>
      <c r="AL675" s="233"/>
      <c r="AM675" s="233"/>
      <c r="AN675" s="233"/>
      <c r="AO675" s="233">
        <f t="shared" si="334"/>
        <v>0</v>
      </c>
      <c r="AP675" s="233"/>
      <c r="AQ675" s="233"/>
      <c r="AR675" s="233"/>
      <c r="AS675" s="339">
        <f t="shared" si="335"/>
        <v>0</v>
      </c>
      <c r="AT675" s="233"/>
      <c r="AU675" s="233"/>
      <c r="AV675" s="233"/>
      <c r="AW675" s="260">
        <f t="shared" si="343"/>
        <v>0</v>
      </c>
      <c r="AX675" s="235" t="s">
        <v>2536</v>
      </c>
      <c r="AY675" s="236" t="s">
        <v>1231</v>
      </c>
      <c r="AZ675" s="236" t="s">
        <v>994</v>
      </c>
      <c r="BA675" s="229" t="s">
        <v>933</v>
      </c>
      <c r="BB675" s="231">
        <v>1</v>
      </c>
      <c r="BC675" s="231">
        <v>4</v>
      </c>
      <c r="BD675" s="237" t="str">
        <f t="shared" si="344"/>
        <v>Montañoso (Pendientes naturales del terreno mayores a 25%)</v>
      </c>
      <c r="BE675" s="231">
        <v>2</v>
      </c>
      <c r="BF675" s="237" t="str">
        <f>VLOOKUP(BE675,'Códigos 2'!$A$1:$B$12,2,FALSE)</f>
        <v xml:space="preserve">Tratamiento superficial múltiple (TSM) </v>
      </c>
      <c r="BG675" s="238">
        <v>2</v>
      </c>
      <c r="BH675" s="239">
        <v>5.5</v>
      </c>
      <c r="BI675" s="231">
        <v>0</v>
      </c>
      <c r="BJ675" s="231" t="str">
        <f t="shared" si="345"/>
        <v>No existe</v>
      </c>
      <c r="BK675" s="240">
        <v>0</v>
      </c>
      <c r="BL675" s="231">
        <v>20</v>
      </c>
      <c r="BM675" s="231">
        <v>792</v>
      </c>
      <c r="BN675" s="231">
        <v>2</v>
      </c>
      <c r="BO675" s="237" t="str">
        <f t="shared" si="346"/>
        <v>Curvas cerradas frecuentes y, por lo general, inconsistentes con el terreno y la clase de carretera.</v>
      </c>
      <c r="BP675" s="231">
        <v>1</v>
      </c>
      <c r="BQ675" s="237" t="str">
        <f t="shared" si="347"/>
        <v xml:space="preserve">Pendientes sostenidas en exceso del 7% en casi todo el tramo. </v>
      </c>
      <c r="BR675" s="231">
        <v>1</v>
      </c>
      <c r="BS675" s="231">
        <v>0</v>
      </c>
      <c r="BT675" s="237" t="b">
        <f t="shared" si="348"/>
        <v>0</v>
      </c>
      <c r="BU675" s="231">
        <v>2</v>
      </c>
      <c r="BV675" s="237" t="str">
        <f t="shared" si="349"/>
        <v>Existen muy pocas señales</v>
      </c>
      <c r="BW675" s="231">
        <v>4</v>
      </c>
      <c r="BX675" s="237" t="str">
        <f t="shared" si="350"/>
        <v>La mayoría de las alcantarillas y cunetas aparentemente funcionan bien, pero existen indicaciones en algunos sitios de que el agua se estanca.</v>
      </c>
      <c r="BY675" s="231">
        <v>2</v>
      </c>
      <c r="BZ675" s="237" t="str">
        <f t="shared" si="351"/>
        <v>Superficie muy irregular o con baches extensos y frecuentes (o material suelto, en caso de superficies no pavimentadas).</v>
      </c>
      <c r="CA675" s="231">
        <v>3</v>
      </c>
      <c r="CB675" s="237" t="str">
        <f t="shared" si="352"/>
        <v>Existen deformaciones u otras fallas de consideración sobre una buena parte de la subsección y, aunque no son extensas todavía, parece que siguen extendiéndose.</v>
      </c>
      <c r="CC675" s="231">
        <f t="shared" si="353"/>
        <v>1.2155814</v>
      </c>
      <c r="CD675" s="229"/>
      <c r="CE675" s="229"/>
      <c r="CF675" s="270" t="s">
        <v>2537</v>
      </c>
    </row>
    <row r="676" spans="1:84" ht="69.95" customHeight="1" thickBot="1" x14ac:dyDescent="0.2">
      <c r="A676" s="217"/>
      <c r="B676" s="269">
        <v>30592</v>
      </c>
      <c r="C676" s="231">
        <v>2</v>
      </c>
      <c r="D676" s="231">
        <v>3</v>
      </c>
      <c r="E676" s="232">
        <v>1</v>
      </c>
      <c r="F676" s="231">
        <v>8</v>
      </c>
      <c r="G676" s="231">
        <v>401</v>
      </c>
      <c r="H676" s="230" t="str">
        <f t="shared" si="354"/>
        <v>Terciaria</v>
      </c>
      <c r="I676" s="230">
        <v>2</v>
      </c>
      <c r="J676" s="229" t="str">
        <f t="shared" si="330"/>
        <v>Distribuidores Regionales</v>
      </c>
      <c r="K676" s="260">
        <f t="shared" si="331"/>
        <v>0.81499999999999995</v>
      </c>
      <c r="L676" s="234">
        <f t="shared" ref="L676:L694" si="355">L675+K676</f>
        <v>5.0199999999999996</v>
      </c>
      <c r="M676" s="233"/>
      <c r="N676" s="233"/>
      <c r="O676" s="233"/>
      <c r="P676" s="260">
        <f t="shared" si="332"/>
        <v>0</v>
      </c>
      <c r="Q676" s="233"/>
      <c r="R676" s="233">
        <v>0.4</v>
      </c>
      <c r="S676" s="233">
        <v>0.41499999999999998</v>
      </c>
      <c r="T676" s="260">
        <f t="shared" si="333"/>
        <v>0.81499999999999995</v>
      </c>
      <c r="U676" s="233"/>
      <c r="V676" s="233"/>
      <c r="W676" s="233"/>
      <c r="X676" s="233">
        <f t="shared" si="336"/>
        <v>0</v>
      </c>
      <c r="Y676" s="233"/>
      <c r="Z676" s="233"/>
      <c r="AA676" s="233"/>
      <c r="AB676" s="233">
        <f t="shared" si="337"/>
        <v>0</v>
      </c>
      <c r="AC676" s="233">
        <f t="shared" si="342"/>
        <v>0.81499999999999995</v>
      </c>
      <c r="AD676" s="233"/>
      <c r="AE676" s="233"/>
      <c r="AF676" s="233"/>
      <c r="AG676" s="233">
        <f t="shared" si="339"/>
        <v>0</v>
      </c>
      <c r="AH676" s="233"/>
      <c r="AI676" s="233"/>
      <c r="AJ676" s="233"/>
      <c r="AK676" s="233">
        <f t="shared" si="340"/>
        <v>0</v>
      </c>
      <c r="AL676" s="233"/>
      <c r="AM676" s="233"/>
      <c r="AN676" s="233"/>
      <c r="AO676" s="233">
        <f t="shared" si="334"/>
        <v>0</v>
      </c>
      <c r="AP676" s="233"/>
      <c r="AQ676" s="233"/>
      <c r="AR676" s="233"/>
      <c r="AS676" s="339">
        <f t="shared" si="335"/>
        <v>0</v>
      </c>
      <c r="AT676" s="233"/>
      <c r="AU676" s="233"/>
      <c r="AV676" s="233"/>
      <c r="AW676" s="260">
        <f t="shared" si="343"/>
        <v>0</v>
      </c>
      <c r="AX676" s="235" t="s">
        <v>2538</v>
      </c>
      <c r="AY676" s="236" t="s">
        <v>1231</v>
      </c>
      <c r="AZ676" s="236" t="s">
        <v>994</v>
      </c>
      <c r="BA676" s="229" t="s">
        <v>989</v>
      </c>
      <c r="BB676" s="231">
        <v>1</v>
      </c>
      <c r="BC676" s="231">
        <v>2</v>
      </c>
      <c r="BD676" s="237" t="str">
        <f t="shared" si="344"/>
        <v>Algo Ondulado (Pendientes naturales del terreno entre 6 y 14%)</v>
      </c>
      <c r="BE676" s="231">
        <v>1</v>
      </c>
      <c r="BF676" s="237" t="str">
        <f>VLOOKUP(BE676,'Códigos 2'!$A$1:$B$12,2,FALSE)</f>
        <v xml:space="preserve"> Carpeta Asfáltica (CA)</v>
      </c>
      <c r="BG676" s="238">
        <v>2</v>
      </c>
      <c r="BH676" s="239">
        <v>5.5</v>
      </c>
      <c r="BI676" s="231">
        <v>0</v>
      </c>
      <c r="BJ676" s="231" t="str">
        <f t="shared" si="345"/>
        <v>No existe</v>
      </c>
      <c r="BK676" s="240">
        <v>0</v>
      </c>
      <c r="BL676" s="231">
        <v>40</v>
      </c>
      <c r="BM676" s="231">
        <v>4172</v>
      </c>
      <c r="BN676" s="231">
        <v>3</v>
      </c>
      <c r="BO676" s="237" t="str">
        <f t="shared" si="346"/>
        <v>Alineamiento algo sinuoso, pero con curvas cerradas que son aparentes y consistentes con las gradientes y las demás características del camino y del terreno que se atraviesa.</v>
      </c>
      <c r="BP676" s="231">
        <v>3</v>
      </c>
      <c r="BQ676" s="237" t="str">
        <f t="shared" si="347"/>
        <v>Pendientes generalmente entre 3 y 6%, pero con una rasante ondulada y, consecuentemente, con tramos cortos de subida fuerte.</v>
      </c>
      <c r="BR676" s="231">
        <v>1</v>
      </c>
      <c r="BS676" s="231">
        <v>0</v>
      </c>
      <c r="BT676" s="237" t="b">
        <f t="shared" si="348"/>
        <v>0</v>
      </c>
      <c r="BU676" s="231">
        <v>4</v>
      </c>
      <c r="BV676" s="237" t="str">
        <f t="shared" si="349"/>
        <v>El señalamiento es bastante completo, faltando solamente algunas señales de guía para los usuarios que no conocen la ruta.</v>
      </c>
      <c r="BW676" s="231">
        <v>3</v>
      </c>
      <c r="BX676" s="237" t="str">
        <f t="shared" si="350"/>
        <v>Parece que algunas alcantarillas o cunetas no tienen capacidad hidráulica suficiente, por la erosión o socavación aparente.</v>
      </c>
      <c r="BY676" s="231">
        <v>2</v>
      </c>
      <c r="BZ676" s="237" t="str">
        <f t="shared" si="351"/>
        <v>Superficie muy irregular o con baches extensos y frecuentes (o material suelto, en caso de superficies no pavimentadas).</v>
      </c>
      <c r="CA676" s="231">
        <v>5</v>
      </c>
      <c r="CB676" s="237" t="str">
        <f t="shared" si="352"/>
        <v>No existen evidencias de fallas en la estructura del pavimento, con la posible excepción de algunas en la superficie de ruedo.</v>
      </c>
      <c r="CC676" s="231">
        <f t="shared" si="353"/>
        <v>1.2410657</v>
      </c>
      <c r="CD676" s="229"/>
      <c r="CE676" s="229"/>
      <c r="CF676" s="270" t="s">
        <v>2539</v>
      </c>
    </row>
    <row r="677" spans="1:84" ht="69.95" customHeight="1" thickBot="1" x14ac:dyDescent="0.2">
      <c r="A677" s="217">
        <v>6</v>
      </c>
      <c r="B677" s="269">
        <v>30600</v>
      </c>
      <c r="C677" s="231">
        <v>2</v>
      </c>
      <c r="D677" s="231">
        <v>3</v>
      </c>
      <c r="E677" s="232">
        <v>3</v>
      </c>
      <c r="F677" s="231">
        <v>3</v>
      </c>
      <c r="G677" s="231">
        <v>2</v>
      </c>
      <c r="H677" s="230" t="str">
        <f t="shared" si="354"/>
        <v>Primaria</v>
      </c>
      <c r="I677" s="230">
        <v>1</v>
      </c>
      <c r="J677" s="229" t="str">
        <f t="shared" si="330"/>
        <v>Red de Alta Capacidad</v>
      </c>
      <c r="K677" s="260">
        <f t="shared" si="331"/>
        <v>5.165</v>
      </c>
      <c r="L677" s="234">
        <f t="shared" si="355"/>
        <v>10.184999999999999</v>
      </c>
      <c r="M677" s="233"/>
      <c r="N677" s="233"/>
      <c r="O677" s="233"/>
      <c r="P677" s="260">
        <f t="shared" si="332"/>
        <v>0</v>
      </c>
      <c r="Q677" s="233">
        <v>3.4049999999999998</v>
      </c>
      <c r="R677" s="233">
        <v>1.76</v>
      </c>
      <c r="S677" s="233"/>
      <c r="T677" s="260">
        <f t="shared" si="333"/>
        <v>5.165</v>
      </c>
      <c r="U677" s="233"/>
      <c r="V677" s="233"/>
      <c r="W677" s="233"/>
      <c r="X677" s="233">
        <f t="shared" si="336"/>
        <v>0</v>
      </c>
      <c r="Y677" s="233"/>
      <c r="Z677" s="233"/>
      <c r="AA677" s="233"/>
      <c r="AB677" s="233">
        <f t="shared" si="337"/>
        <v>0</v>
      </c>
      <c r="AC677" s="233">
        <f t="shared" si="342"/>
        <v>5.165</v>
      </c>
      <c r="AD677" s="233"/>
      <c r="AE677" s="233"/>
      <c r="AF677" s="233"/>
      <c r="AG677" s="233">
        <f t="shared" si="339"/>
        <v>0</v>
      </c>
      <c r="AH677" s="233"/>
      <c r="AI677" s="233"/>
      <c r="AJ677" s="233"/>
      <c r="AK677" s="233">
        <f t="shared" si="340"/>
        <v>0</v>
      </c>
      <c r="AL677" s="233"/>
      <c r="AM677" s="233"/>
      <c r="AN677" s="233"/>
      <c r="AO677" s="233">
        <f t="shared" si="334"/>
        <v>0</v>
      </c>
      <c r="AP677" s="233"/>
      <c r="AQ677" s="233"/>
      <c r="AR677" s="233"/>
      <c r="AS677" s="339">
        <f t="shared" si="335"/>
        <v>0</v>
      </c>
      <c r="AT677" s="233"/>
      <c r="AU677" s="233"/>
      <c r="AV677" s="233"/>
      <c r="AW677" s="260">
        <f t="shared" si="343"/>
        <v>0</v>
      </c>
      <c r="AX677" s="235" t="s">
        <v>168</v>
      </c>
      <c r="AY677" s="236" t="s">
        <v>148</v>
      </c>
      <c r="AZ677" s="236"/>
      <c r="BA677" s="229" t="s">
        <v>72</v>
      </c>
      <c r="BB677" s="231">
        <v>0</v>
      </c>
      <c r="BC677" s="231">
        <v>1</v>
      </c>
      <c r="BD677" s="237" t="str">
        <f t="shared" si="344"/>
        <v>Llano (Pendientes naturales del terreno entre 0 y 5%)</v>
      </c>
      <c r="BE677" s="231">
        <v>1</v>
      </c>
      <c r="BF677" s="237" t="str">
        <f>VLOOKUP(BE677,'Códigos 2'!$A$1:$B$12,2,FALSE)</f>
        <v xml:space="preserve"> Carpeta Asfáltica (CA)</v>
      </c>
      <c r="BG677" s="238">
        <v>4</v>
      </c>
      <c r="BH677" s="239">
        <v>16.2</v>
      </c>
      <c r="BI677" s="231">
        <v>1</v>
      </c>
      <c r="BJ677" s="231" t="str">
        <f t="shared" si="345"/>
        <v>Pavimentado</v>
      </c>
      <c r="BK677" s="240">
        <v>2.4</v>
      </c>
      <c r="BL677" s="231">
        <v>80</v>
      </c>
      <c r="BM677" s="231"/>
      <c r="BN677" s="231">
        <v>5</v>
      </c>
      <c r="BO677" s="237" t="str">
        <f t="shared" si="346"/>
        <v>Alineamiento recto o con curvas tan suaves que no exigen una reducción significativa en la velocidad promedio normal de recorrido.</v>
      </c>
      <c r="BP677" s="231">
        <v>4</v>
      </c>
      <c r="BQ677" s="237" t="str">
        <f t="shared" si="347"/>
        <v>Pendientes generalmente menores del 3% pero con algunas cuestas de corta longitud de hasta el 5%.</v>
      </c>
      <c r="BR677" s="231">
        <v>5</v>
      </c>
      <c r="BS677" s="231">
        <v>5</v>
      </c>
      <c r="BT677" s="237" t="str">
        <f t="shared" si="348"/>
        <v>Superficie de los espaldones firme y regular, y donde se puede utilizar el ancho como fue construido originalmente.</v>
      </c>
      <c r="BU677" s="231">
        <v>5</v>
      </c>
      <c r="BV677" s="237" t="str">
        <f t="shared" si="349"/>
        <v xml:space="preserve">Las señales son completamente adecuadas en número y ubicación, </v>
      </c>
      <c r="BW677" s="231">
        <v>5</v>
      </c>
      <c r="BX677" s="237" t="str">
        <f t="shared" si="350"/>
        <v>Todas las alcantarillas y cunetas están bastante limpias y funcionan debidamente.</v>
      </c>
      <c r="BY677" s="231">
        <v>4</v>
      </c>
      <c r="BZ677" s="237" t="str">
        <f t="shared" si="351"/>
        <v>Superficie generalmente lisa, pero con unas pequeñas corrugaciones u otras irregularidades aisladas, o con baches pequeños superficiales.</v>
      </c>
      <c r="CA677" s="231">
        <v>5</v>
      </c>
      <c r="CB677" s="237" t="str">
        <f t="shared" si="352"/>
        <v>No existen evidencias de fallas en la estructura del pavimento, con la posible excepción de algunas en la superficie de ruedo.</v>
      </c>
      <c r="CC677" s="231">
        <f t="shared" si="353"/>
        <v>0</v>
      </c>
      <c r="CD677" s="229" t="s">
        <v>169</v>
      </c>
      <c r="CE677" s="229"/>
      <c r="CF677" s="270" t="s">
        <v>170</v>
      </c>
    </row>
    <row r="678" spans="1:84" ht="69.95" customHeight="1" thickBot="1" x14ac:dyDescent="0.2">
      <c r="A678" s="217"/>
      <c r="B678" s="269">
        <v>30610</v>
      </c>
      <c r="C678" s="231">
        <v>2</v>
      </c>
      <c r="D678" s="231">
        <v>3</v>
      </c>
      <c r="E678" s="232">
        <v>7</v>
      </c>
      <c r="F678" s="231"/>
      <c r="G678" s="231">
        <v>233</v>
      </c>
      <c r="H678" s="230" t="str">
        <f t="shared" si="354"/>
        <v>Secundaria</v>
      </c>
      <c r="I678" s="230">
        <v>3</v>
      </c>
      <c r="J678" s="229" t="str">
        <f t="shared" si="330"/>
        <v>Conectores de Integración Territorial</v>
      </c>
      <c r="K678" s="260">
        <f t="shared" si="331"/>
        <v>1.6549999999999998</v>
      </c>
      <c r="L678" s="234">
        <f t="shared" si="355"/>
        <v>11.839999999999998</v>
      </c>
      <c r="M678" s="233"/>
      <c r="N678" s="233"/>
      <c r="O678" s="233"/>
      <c r="P678" s="260">
        <f t="shared" si="332"/>
        <v>0</v>
      </c>
      <c r="Q678" s="233">
        <v>0.12</v>
      </c>
      <c r="R678" s="233">
        <v>1.5349999999999999</v>
      </c>
      <c r="S678" s="233"/>
      <c r="T678" s="260">
        <f t="shared" si="333"/>
        <v>1.6549999999999998</v>
      </c>
      <c r="U678" s="233"/>
      <c r="V678" s="233"/>
      <c r="W678" s="233"/>
      <c r="X678" s="233">
        <f t="shared" si="336"/>
        <v>0</v>
      </c>
      <c r="Y678" s="233"/>
      <c r="Z678" s="233"/>
      <c r="AA678" s="233"/>
      <c r="AB678" s="233">
        <f t="shared" si="337"/>
        <v>0</v>
      </c>
      <c r="AC678" s="233">
        <f t="shared" si="342"/>
        <v>1.6549999999999998</v>
      </c>
      <c r="AD678" s="233"/>
      <c r="AE678" s="233"/>
      <c r="AF678" s="233"/>
      <c r="AG678" s="233">
        <f t="shared" si="339"/>
        <v>0</v>
      </c>
      <c r="AH678" s="233"/>
      <c r="AI678" s="233"/>
      <c r="AJ678" s="233"/>
      <c r="AK678" s="233">
        <f t="shared" si="340"/>
        <v>0</v>
      </c>
      <c r="AL678" s="233"/>
      <c r="AM678" s="233"/>
      <c r="AN678" s="233"/>
      <c r="AO678" s="233">
        <f t="shared" si="334"/>
        <v>0</v>
      </c>
      <c r="AP678" s="233"/>
      <c r="AQ678" s="233"/>
      <c r="AR678" s="233"/>
      <c r="AS678" s="339">
        <f t="shared" si="335"/>
        <v>0</v>
      </c>
      <c r="AT678" s="233"/>
      <c r="AU678" s="233"/>
      <c r="AV678" s="233"/>
      <c r="AW678" s="260">
        <f t="shared" si="343"/>
        <v>0</v>
      </c>
      <c r="AX678" s="235" t="s">
        <v>2056</v>
      </c>
      <c r="AY678" s="236" t="s">
        <v>2053</v>
      </c>
      <c r="AZ678" s="236" t="s">
        <v>586</v>
      </c>
      <c r="BA678" s="229" t="s">
        <v>2057</v>
      </c>
      <c r="BB678" s="231">
        <v>0</v>
      </c>
      <c r="BC678" s="231">
        <v>2</v>
      </c>
      <c r="BD678" s="237" t="str">
        <f t="shared" si="344"/>
        <v>Algo Ondulado (Pendientes naturales del terreno entre 6 y 14%)</v>
      </c>
      <c r="BE678" s="231">
        <v>1</v>
      </c>
      <c r="BF678" s="237" t="str">
        <f>VLOOKUP(BE678,'Códigos 2'!$A$1:$B$12,2,FALSE)</f>
        <v xml:space="preserve"> Carpeta Asfáltica (CA)</v>
      </c>
      <c r="BG678" s="238">
        <v>2</v>
      </c>
      <c r="BH678" s="239">
        <v>7.9</v>
      </c>
      <c r="BI678" s="231">
        <v>0</v>
      </c>
      <c r="BJ678" s="231" t="str">
        <f t="shared" si="345"/>
        <v>No existe</v>
      </c>
      <c r="BK678" s="240">
        <v>0</v>
      </c>
      <c r="BL678" s="231">
        <v>40</v>
      </c>
      <c r="BM678" s="231"/>
      <c r="BN678" s="231">
        <v>4</v>
      </c>
      <c r="BO678" s="237" t="str">
        <f t="shared" si="346"/>
        <v>Alineamiento con algunas curvas que exigen una reducción significativa en la velocidad promedio de circulación.</v>
      </c>
      <c r="BP678" s="231">
        <v>3</v>
      </c>
      <c r="BQ678" s="237" t="str">
        <f t="shared" si="347"/>
        <v>Pendientes generalmente entre 3 y 6%, pero con una rasante ondulada y, consecuentemente, con tramos cortos de subida fuerte.</v>
      </c>
      <c r="BR678" s="231">
        <v>1</v>
      </c>
      <c r="BS678" s="231">
        <v>0</v>
      </c>
      <c r="BT678" s="237" t="b">
        <f t="shared" si="348"/>
        <v>0</v>
      </c>
      <c r="BU678" s="231">
        <v>3</v>
      </c>
      <c r="BV678" s="237" t="str">
        <f t="shared" si="349"/>
        <v>El señalamiento es regular en cuanto a cantidad y ubicación, siendo notable la falta de algunas señales de precaución y de guía.</v>
      </c>
      <c r="BW678" s="231">
        <v>4</v>
      </c>
      <c r="BX678" s="237" t="str">
        <f t="shared" si="350"/>
        <v>La mayoría de las alcantarillas y cunetas aparentemente funcionan bien, pero existen indicaciones en algunos sitios de que el agua se estanca.</v>
      </c>
      <c r="BY678" s="231">
        <v>3</v>
      </c>
      <c r="BZ678" s="237" t="str">
        <f t="shared" si="351"/>
        <v>Superficie con frecuentes baches o irregularidades .</v>
      </c>
      <c r="CA678" s="231">
        <v>4</v>
      </c>
      <c r="CB678" s="237" t="str">
        <f t="shared" si="352"/>
        <v>Existen huellas o corrugaciones que se derivan por debajo de la superficie de ruedo, pero que son aisladas y de poca extensión.</v>
      </c>
      <c r="CC678" s="231">
        <f t="shared" si="353"/>
        <v>0</v>
      </c>
      <c r="CD678" s="229"/>
      <c r="CE678" s="229"/>
      <c r="CF678" s="270"/>
    </row>
    <row r="679" spans="1:84" ht="69.95" customHeight="1" thickBot="1" x14ac:dyDescent="0.2">
      <c r="A679" s="217"/>
      <c r="B679" s="269">
        <v>30620</v>
      </c>
      <c r="C679" s="231">
        <v>2</v>
      </c>
      <c r="D679" s="231">
        <v>3</v>
      </c>
      <c r="E679" s="232">
        <v>1</v>
      </c>
      <c r="F679" s="231"/>
      <c r="G679" s="231">
        <v>224</v>
      </c>
      <c r="H679" s="230" t="str">
        <f t="shared" si="354"/>
        <v>Secundaria</v>
      </c>
      <c r="I679" s="230">
        <v>3</v>
      </c>
      <c r="J679" s="229" t="str">
        <f t="shared" si="330"/>
        <v>Conectores de Integración Territorial</v>
      </c>
      <c r="K679" s="260">
        <f t="shared" si="331"/>
        <v>1.165</v>
      </c>
      <c r="L679" s="234">
        <f t="shared" si="355"/>
        <v>13.004999999999999</v>
      </c>
      <c r="M679" s="233"/>
      <c r="N679" s="233"/>
      <c r="O679" s="233"/>
      <c r="P679" s="260">
        <f t="shared" si="332"/>
        <v>0</v>
      </c>
      <c r="Q679" s="233">
        <v>0.38500000000000001</v>
      </c>
      <c r="R679" s="233">
        <v>0.78</v>
      </c>
      <c r="S679" s="233"/>
      <c r="T679" s="260">
        <f t="shared" si="333"/>
        <v>1.165</v>
      </c>
      <c r="U679" s="233"/>
      <c r="V679" s="233"/>
      <c r="W679" s="233"/>
      <c r="X679" s="233">
        <f t="shared" si="336"/>
        <v>0</v>
      </c>
      <c r="Y679" s="233"/>
      <c r="Z679" s="233"/>
      <c r="AA679" s="233"/>
      <c r="AB679" s="233">
        <f t="shared" si="337"/>
        <v>0</v>
      </c>
      <c r="AC679" s="233">
        <f t="shared" si="342"/>
        <v>1.165</v>
      </c>
      <c r="AD679" s="233"/>
      <c r="AE679" s="233"/>
      <c r="AF679" s="233"/>
      <c r="AG679" s="233">
        <f t="shared" si="339"/>
        <v>0</v>
      </c>
      <c r="AH679" s="233"/>
      <c r="AI679" s="233"/>
      <c r="AJ679" s="233"/>
      <c r="AK679" s="233">
        <f t="shared" si="340"/>
        <v>0</v>
      </c>
      <c r="AL679" s="233"/>
      <c r="AM679" s="233"/>
      <c r="AN679" s="233"/>
      <c r="AO679" s="233">
        <f t="shared" si="334"/>
        <v>0</v>
      </c>
      <c r="AP679" s="233"/>
      <c r="AQ679" s="233"/>
      <c r="AR679" s="233"/>
      <c r="AS679" s="339">
        <f t="shared" si="335"/>
        <v>0</v>
      </c>
      <c r="AT679" s="233"/>
      <c r="AU679" s="233"/>
      <c r="AV679" s="233"/>
      <c r="AW679" s="260">
        <f t="shared" si="343"/>
        <v>0</v>
      </c>
      <c r="AX679" s="235" t="s">
        <v>1924</v>
      </c>
      <c r="AY679" s="236" t="s">
        <v>1134</v>
      </c>
      <c r="AZ679" s="236" t="s">
        <v>586</v>
      </c>
      <c r="BA679" s="229" t="s">
        <v>945</v>
      </c>
      <c r="BB679" s="231">
        <v>1</v>
      </c>
      <c r="BC679" s="231">
        <v>4</v>
      </c>
      <c r="BD679" s="237" t="str">
        <f t="shared" si="344"/>
        <v>Montañoso (Pendientes naturales del terreno mayores a 25%)</v>
      </c>
      <c r="BE679" s="231">
        <v>1</v>
      </c>
      <c r="BF679" s="237" t="str">
        <f>VLOOKUP(BE679,'Códigos 2'!$A$1:$B$12,2,FALSE)</f>
        <v xml:space="preserve"> Carpeta Asfáltica (CA)</v>
      </c>
      <c r="BG679" s="238">
        <v>2</v>
      </c>
      <c r="BH679" s="239">
        <v>5.6</v>
      </c>
      <c r="BI679" s="231">
        <v>0</v>
      </c>
      <c r="BJ679" s="231" t="str">
        <f t="shared" si="345"/>
        <v>No existe</v>
      </c>
      <c r="BK679" s="240">
        <v>0</v>
      </c>
      <c r="BL679" s="231">
        <v>40</v>
      </c>
      <c r="BM679" s="231"/>
      <c r="BN679" s="231">
        <v>4</v>
      </c>
      <c r="BO679" s="237" t="str">
        <f t="shared" si="346"/>
        <v>Alineamiento con algunas curvas que exigen una reducción significativa en la velocidad promedio de circulación.</v>
      </c>
      <c r="BP679" s="231">
        <v>1</v>
      </c>
      <c r="BQ679" s="237" t="str">
        <f t="shared" si="347"/>
        <v xml:space="preserve">Pendientes sostenidas en exceso del 7% en casi todo el tramo. </v>
      </c>
      <c r="BR679" s="231">
        <v>1</v>
      </c>
      <c r="BS679" s="231">
        <v>0</v>
      </c>
      <c r="BT679" s="237" t="b">
        <f t="shared" si="348"/>
        <v>0</v>
      </c>
      <c r="BU679" s="231">
        <v>5</v>
      </c>
      <c r="BV679" s="237" t="str">
        <f t="shared" si="349"/>
        <v xml:space="preserve">Las señales son completamente adecuadas en número y ubicación, </v>
      </c>
      <c r="BW679" s="231">
        <v>5</v>
      </c>
      <c r="BX679" s="237" t="str">
        <f t="shared" si="350"/>
        <v>Todas las alcantarillas y cunetas están bastante limpias y funcionan debidamente.</v>
      </c>
      <c r="BY679" s="231">
        <v>3</v>
      </c>
      <c r="BZ679" s="237" t="str">
        <f t="shared" si="351"/>
        <v>Superficie con frecuentes baches o irregularidades .</v>
      </c>
      <c r="CA679" s="231">
        <v>5</v>
      </c>
      <c r="CB679" s="237" t="str">
        <f t="shared" si="352"/>
        <v>No existen evidencias de fallas en la estructura del pavimento, con la posible excepción de algunas en la superficie de ruedo.</v>
      </c>
      <c r="CC679" s="231">
        <f t="shared" si="353"/>
        <v>0</v>
      </c>
      <c r="CD679" s="229"/>
      <c r="CE679" s="229"/>
      <c r="CF679" s="270"/>
    </row>
    <row r="680" spans="1:84" ht="69.95" customHeight="1" thickBot="1" x14ac:dyDescent="0.2">
      <c r="A680" s="217"/>
      <c r="B680" s="269">
        <v>30630</v>
      </c>
      <c r="C680" s="231">
        <v>2</v>
      </c>
      <c r="D680" s="231">
        <v>3</v>
      </c>
      <c r="E680" s="232">
        <v>1</v>
      </c>
      <c r="F680" s="231">
        <v>7</v>
      </c>
      <c r="G680" s="231">
        <v>406</v>
      </c>
      <c r="H680" s="230" t="s">
        <v>2476</v>
      </c>
      <c r="I680" s="230">
        <v>4</v>
      </c>
      <c r="J680" s="229" t="str">
        <f t="shared" si="330"/>
        <v>Red Básica de Accesso</v>
      </c>
      <c r="K680" s="260">
        <f t="shared" si="331"/>
        <v>5.0750000000000002</v>
      </c>
      <c r="L680" s="234">
        <f t="shared" si="355"/>
        <v>18.079999999999998</v>
      </c>
      <c r="M680" s="233"/>
      <c r="N680" s="233"/>
      <c r="O680" s="233"/>
      <c r="P680" s="260">
        <f t="shared" si="332"/>
        <v>0</v>
      </c>
      <c r="Q680" s="233"/>
      <c r="R680" s="233"/>
      <c r="S680" s="233"/>
      <c r="T680" s="260">
        <f t="shared" si="333"/>
        <v>0</v>
      </c>
      <c r="U680" s="233">
        <v>1.66</v>
      </c>
      <c r="V680" s="233">
        <v>3.415</v>
      </c>
      <c r="W680" s="233"/>
      <c r="X680" s="233">
        <f t="shared" si="336"/>
        <v>5.0750000000000002</v>
      </c>
      <c r="Y680" s="233"/>
      <c r="Z680" s="233"/>
      <c r="AA680" s="233"/>
      <c r="AB680" s="233">
        <f t="shared" si="337"/>
        <v>0</v>
      </c>
      <c r="AC680" s="233">
        <f t="shared" si="342"/>
        <v>5.0750000000000002</v>
      </c>
      <c r="AD680" s="233"/>
      <c r="AE680" s="233"/>
      <c r="AF680" s="233"/>
      <c r="AG680" s="233">
        <f t="shared" si="339"/>
        <v>0</v>
      </c>
      <c r="AH680" s="233"/>
      <c r="AI680" s="233"/>
      <c r="AJ680" s="233"/>
      <c r="AK680" s="233">
        <f t="shared" si="340"/>
        <v>0</v>
      </c>
      <c r="AL680" s="233"/>
      <c r="AM680" s="233"/>
      <c r="AN680" s="233"/>
      <c r="AO680" s="233">
        <f t="shared" si="334"/>
        <v>0</v>
      </c>
      <c r="AP680" s="233"/>
      <c r="AQ680" s="233"/>
      <c r="AR680" s="233"/>
      <c r="AS680" s="339">
        <f t="shared" si="335"/>
        <v>0</v>
      </c>
      <c r="AT680" s="233"/>
      <c r="AU680" s="233"/>
      <c r="AV680" s="233"/>
      <c r="AW680" s="260">
        <f t="shared" si="343"/>
        <v>0</v>
      </c>
      <c r="AX680" s="235" t="s">
        <v>2575</v>
      </c>
      <c r="AY680" s="244" t="s">
        <v>189</v>
      </c>
      <c r="AZ680" s="236"/>
      <c r="BA680" s="229" t="s">
        <v>2576</v>
      </c>
      <c r="BB680" s="231">
        <v>0</v>
      </c>
      <c r="BC680" s="231">
        <v>4</v>
      </c>
      <c r="BD680" s="237" t="str">
        <f t="shared" si="344"/>
        <v>Montañoso (Pendientes naturales del terreno mayores a 25%)</v>
      </c>
      <c r="BE680" s="231">
        <v>2</v>
      </c>
      <c r="BF680" s="237" t="str">
        <f>VLOOKUP(BE680,'Códigos 2'!$A$1:$B$12,2,FALSE)</f>
        <v xml:space="preserve">Tratamiento superficial múltiple (TSM) </v>
      </c>
      <c r="BG680" s="238">
        <v>2</v>
      </c>
      <c r="BH680" s="239">
        <v>5.0999999999999996</v>
      </c>
      <c r="BI680" s="231">
        <v>0</v>
      </c>
      <c r="BJ680" s="231" t="str">
        <f t="shared" si="345"/>
        <v>No existe</v>
      </c>
      <c r="BK680" s="240">
        <v>0</v>
      </c>
      <c r="BL680" s="231">
        <v>35</v>
      </c>
      <c r="BM680" s="231">
        <v>0</v>
      </c>
      <c r="BN680" s="231">
        <v>1</v>
      </c>
      <c r="BO680" s="237" t="str">
        <f t="shared" si="346"/>
        <v>Alineamiento muy sinuoso en todo el tramo, condición que admite solamente una velocidad de circulación muy baja.</v>
      </c>
      <c r="BP680" s="231">
        <v>1</v>
      </c>
      <c r="BQ680" s="237" t="str">
        <f t="shared" si="347"/>
        <v xml:space="preserve">Pendientes sostenidas en exceso del 7% en casi todo el tramo. </v>
      </c>
      <c r="BR680" s="231">
        <v>1</v>
      </c>
      <c r="BS680" s="231">
        <v>0</v>
      </c>
      <c r="BT680" s="237" t="b">
        <f t="shared" si="348"/>
        <v>0</v>
      </c>
      <c r="BU680" s="231">
        <v>2</v>
      </c>
      <c r="BV680" s="237" t="str">
        <f t="shared" si="349"/>
        <v>Existen muy pocas señales</v>
      </c>
      <c r="BW680" s="231">
        <v>4</v>
      </c>
      <c r="BX680" s="237" t="str">
        <f t="shared" si="350"/>
        <v>La mayoría de las alcantarillas y cunetas aparentemente funcionan bien, pero existen indicaciones en algunos sitios de que el agua se estanca.</v>
      </c>
      <c r="BY680" s="231">
        <v>3</v>
      </c>
      <c r="BZ680" s="237" t="str">
        <f t="shared" si="351"/>
        <v>Superficie con frecuentes baches o irregularidades .</v>
      </c>
      <c r="CA680" s="231">
        <v>4</v>
      </c>
      <c r="CB680" s="237" t="str">
        <f t="shared" si="352"/>
        <v>Existen huellas o corrugaciones que se derivan por debajo de la superficie de ruedo, pero que son aisladas y de poca extensión.</v>
      </c>
      <c r="CC680" s="231">
        <f t="shared" si="353"/>
        <v>0</v>
      </c>
      <c r="CD680" s="229" t="s">
        <v>2577</v>
      </c>
      <c r="CE680" s="229" t="s">
        <v>1903</v>
      </c>
      <c r="CF680" s="270" t="s">
        <v>2578</v>
      </c>
    </row>
    <row r="681" spans="1:84" ht="69.95" customHeight="1" thickBot="1" x14ac:dyDescent="0.2">
      <c r="A681" s="217"/>
      <c r="B681" s="269">
        <v>30640</v>
      </c>
      <c r="C681" s="231">
        <v>2</v>
      </c>
      <c r="D681" s="231">
        <v>3</v>
      </c>
      <c r="E681" s="232">
        <v>6</v>
      </c>
      <c r="F681" s="231">
        <v>1</v>
      </c>
      <c r="G681" s="231">
        <v>230</v>
      </c>
      <c r="H681" s="230" t="str">
        <f t="shared" ref="H681:H712" si="356">IF(G681&lt;100,"Primaria",IF(AND(G681&gt;39,G681&lt;300),"Secundaria",IF(AND(G681&gt;299),"Terciaria")))</f>
        <v>Secundaria</v>
      </c>
      <c r="I681" s="230">
        <v>2</v>
      </c>
      <c r="J681" s="229" t="str">
        <f t="shared" si="330"/>
        <v>Distribuidores Regionales</v>
      </c>
      <c r="K681" s="260">
        <f t="shared" si="331"/>
        <v>3.13</v>
      </c>
      <c r="L681" s="234">
        <f t="shared" si="355"/>
        <v>21.209999999999997</v>
      </c>
      <c r="M681" s="233"/>
      <c r="N681" s="233"/>
      <c r="O681" s="233"/>
      <c r="P681" s="260">
        <f t="shared" si="332"/>
        <v>0</v>
      </c>
      <c r="Q681" s="233"/>
      <c r="R681" s="233"/>
      <c r="S681" s="233">
        <v>3.13</v>
      </c>
      <c r="T681" s="260">
        <f t="shared" si="333"/>
        <v>3.13</v>
      </c>
      <c r="U681" s="233"/>
      <c r="V681" s="233"/>
      <c r="W681" s="233"/>
      <c r="X681" s="233">
        <f t="shared" si="336"/>
        <v>0</v>
      </c>
      <c r="Y681" s="233"/>
      <c r="Z681" s="233"/>
      <c r="AA681" s="233"/>
      <c r="AB681" s="233">
        <f t="shared" si="337"/>
        <v>0</v>
      </c>
      <c r="AC681" s="233">
        <f t="shared" si="342"/>
        <v>3.13</v>
      </c>
      <c r="AD681" s="233"/>
      <c r="AE681" s="233"/>
      <c r="AF681" s="233"/>
      <c r="AG681" s="233">
        <f t="shared" si="339"/>
        <v>0</v>
      </c>
      <c r="AH681" s="233"/>
      <c r="AI681" s="233"/>
      <c r="AJ681" s="233"/>
      <c r="AK681" s="233">
        <f t="shared" si="340"/>
        <v>0</v>
      </c>
      <c r="AL681" s="233"/>
      <c r="AM681" s="233"/>
      <c r="AN681" s="233"/>
      <c r="AO681" s="233">
        <f t="shared" si="334"/>
        <v>0</v>
      </c>
      <c r="AP681" s="233"/>
      <c r="AQ681" s="233"/>
      <c r="AR681" s="233"/>
      <c r="AS681" s="339">
        <f t="shared" si="335"/>
        <v>0</v>
      </c>
      <c r="AT681" s="233"/>
      <c r="AU681" s="233"/>
      <c r="AV681" s="233"/>
      <c r="AW681" s="260">
        <f t="shared" si="343"/>
        <v>0</v>
      </c>
      <c r="AX681" s="235" t="s">
        <v>2027</v>
      </c>
      <c r="AY681" s="236" t="s">
        <v>1962</v>
      </c>
      <c r="AZ681" s="236" t="s">
        <v>1211</v>
      </c>
      <c r="BA681" s="229" t="s">
        <v>2028</v>
      </c>
      <c r="BB681" s="231">
        <v>0</v>
      </c>
      <c r="BC681" s="231">
        <v>4</v>
      </c>
      <c r="BD681" s="237" t="str">
        <f t="shared" si="344"/>
        <v>Montañoso (Pendientes naturales del terreno mayores a 25%)</v>
      </c>
      <c r="BE681" s="231">
        <v>1</v>
      </c>
      <c r="BF681" s="237" t="str">
        <f>VLOOKUP(BE681,'Códigos 2'!$A$1:$B$12,2,FALSE)</f>
        <v xml:space="preserve"> Carpeta Asfáltica (CA)</v>
      </c>
      <c r="BG681" s="238">
        <v>2</v>
      </c>
      <c r="BH681" s="239">
        <v>6.5</v>
      </c>
      <c r="BI681" s="231">
        <v>0</v>
      </c>
      <c r="BJ681" s="231" t="str">
        <f t="shared" si="345"/>
        <v>No existe</v>
      </c>
      <c r="BK681" s="240">
        <v>0</v>
      </c>
      <c r="BL681" s="231">
        <v>50</v>
      </c>
      <c r="BM681" s="231"/>
      <c r="BN681" s="231">
        <v>2</v>
      </c>
      <c r="BO681" s="237" t="str">
        <f t="shared" si="346"/>
        <v>Curvas cerradas frecuentes y, por lo general, inconsistentes con el terreno y la clase de carretera.</v>
      </c>
      <c r="BP681" s="231">
        <v>2</v>
      </c>
      <c r="BQ681" s="237" t="str">
        <f t="shared" si="347"/>
        <v>Pendientes sostenidas entre 5 y 8% sobre una buena parte del tramo, condición que afecta en forma marcada la velocidad de recorrido y, cuando hay bastante tránsito, provoca frecuentes colas de vehículos detrás de los vehículos pesados.</v>
      </c>
      <c r="BR681" s="231">
        <v>1</v>
      </c>
      <c r="BS681" s="231">
        <v>0</v>
      </c>
      <c r="BT681" s="237" t="b">
        <f t="shared" si="348"/>
        <v>0</v>
      </c>
      <c r="BU681" s="231">
        <v>3</v>
      </c>
      <c r="BV681" s="237" t="str">
        <f t="shared" si="349"/>
        <v>El señalamiento es regular en cuanto a cantidad y ubicación, siendo notable la falta de algunas señales de precaución y de guía.</v>
      </c>
      <c r="BW681" s="231">
        <v>4</v>
      </c>
      <c r="BX681" s="237" t="str">
        <f t="shared" si="350"/>
        <v>La mayoría de las alcantarillas y cunetas aparentemente funcionan bien, pero existen indicaciones en algunos sitios de que el agua se estanca.</v>
      </c>
      <c r="BY681" s="231">
        <v>2</v>
      </c>
      <c r="BZ681" s="237" t="str">
        <f t="shared" si="351"/>
        <v>Superficie muy irregular o con baches extensos y frecuentes (o material suelto, en caso de superficies no pavimentadas).</v>
      </c>
      <c r="CA681" s="231">
        <v>4</v>
      </c>
      <c r="CB681" s="237" t="str">
        <f t="shared" si="352"/>
        <v>Existen huellas o corrugaciones que se derivan por debajo de la superficie de ruedo, pero que son aisladas y de poca extensión.</v>
      </c>
      <c r="CC681" s="231">
        <f t="shared" si="353"/>
        <v>0</v>
      </c>
      <c r="CD681" s="229"/>
      <c r="CE681" s="229"/>
      <c r="CF681" s="270"/>
    </row>
    <row r="682" spans="1:84" ht="69.95" customHeight="1" thickBot="1" x14ac:dyDescent="0.2">
      <c r="A682" s="217"/>
      <c r="B682" s="269">
        <v>30651</v>
      </c>
      <c r="C682" s="231">
        <v>2</v>
      </c>
      <c r="D682" s="231">
        <v>3</v>
      </c>
      <c r="E682" s="232">
        <v>5</v>
      </c>
      <c r="F682" s="231">
        <v>4</v>
      </c>
      <c r="G682" s="231">
        <v>230</v>
      </c>
      <c r="H682" s="230" t="str">
        <f t="shared" si="356"/>
        <v>Secundaria</v>
      </c>
      <c r="I682" s="230">
        <v>2</v>
      </c>
      <c r="J682" s="229" t="str">
        <f t="shared" si="330"/>
        <v>Distribuidores Regionales</v>
      </c>
      <c r="K682" s="260">
        <f t="shared" si="331"/>
        <v>5.74</v>
      </c>
      <c r="L682" s="234">
        <f t="shared" si="355"/>
        <v>26.949999999999996</v>
      </c>
      <c r="M682" s="233"/>
      <c r="N682" s="233"/>
      <c r="O682" s="233"/>
      <c r="P682" s="260">
        <f t="shared" si="332"/>
        <v>0</v>
      </c>
      <c r="Q682" s="233"/>
      <c r="R682" s="233"/>
      <c r="S682" s="233"/>
      <c r="T682" s="260">
        <f t="shared" si="333"/>
        <v>0</v>
      </c>
      <c r="U682" s="233"/>
      <c r="V682" s="233">
        <v>2.16</v>
      </c>
      <c r="W682" s="233">
        <v>3.58</v>
      </c>
      <c r="X682" s="233">
        <f t="shared" si="336"/>
        <v>5.74</v>
      </c>
      <c r="Y682" s="233"/>
      <c r="Z682" s="233"/>
      <c r="AA682" s="233"/>
      <c r="AB682" s="233">
        <f t="shared" si="337"/>
        <v>0</v>
      </c>
      <c r="AC682" s="233">
        <f t="shared" si="342"/>
        <v>5.74</v>
      </c>
      <c r="AD682" s="233"/>
      <c r="AE682" s="233"/>
      <c r="AF682" s="233"/>
      <c r="AG682" s="233">
        <f t="shared" si="339"/>
        <v>0</v>
      </c>
      <c r="AH682" s="233"/>
      <c r="AI682" s="233"/>
      <c r="AJ682" s="233"/>
      <c r="AK682" s="233">
        <f t="shared" si="340"/>
        <v>0</v>
      </c>
      <c r="AL682" s="233"/>
      <c r="AM682" s="233"/>
      <c r="AN682" s="233"/>
      <c r="AO682" s="233">
        <f t="shared" si="334"/>
        <v>0</v>
      </c>
      <c r="AP682" s="233"/>
      <c r="AQ682" s="233"/>
      <c r="AR682" s="233"/>
      <c r="AS682" s="339">
        <f t="shared" si="335"/>
        <v>0</v>
      </c>
      <c r="AT682" s="233"/>
      <c r="AU682" s="233"/>
      <c r="AV682" s="233"/>
      <c r="AW682" s="260">
        <f t="shared" si="343"/>
        <v>0</v>
      </c>
      <c r="AX682" s="235" t="s">
        <v>2035</v>
      </c>
      <c r="AY682" s="236" t="s">
        <v>1962</v>
      </c>
      <c r="AZ682" s="236" t="s">
        <v>1211</v>
      </c>
      <c r="BA682" s="229" t="s">
        <v>384</v>
      </c>
      <c r="BB682" s="231">
        <v>1</v>
      </c>
      <c r="BC682" s="231">
        <v>4</v>
      </c>
      <c r="BD682" s="237" t="str">
        <f t="shared" si="344"/>
        <v>Montañoso (Pendientes naturales del terreno mayores a 25%)</v>
      </c>
      <c r="BE682" s="231">
        <v>2</v>
      </c>
      <c r="BF682" s="237" t="str">
        <f>VLOOKUP(BE682,'Códigos 2'!$A$1:$B$12,2,FALSE)</f>
        <v xml:space="preserve">Tratamiento superficial múltiple (TSM) </v>
      </c>
      <c r="BG682" s="238">
        <v>2</v>
      </c>
      <c r="BH682" s="239">
        <v>5.5</v>
      </c>
      <c r="BI682" s="231">
        <v>0</v>
      </c>
      <c r="BJ682" s="231" t="str">
        <f t="shared" si="345"/>
        <v>No existe</v>
      </c>
      <c r="BK682" s="240">
        <v>0</v>
      </c>
      <c r="BL682" s="231">
        <v>45</v>
      </c>
      <c r="BM682" s="231">
        <v>899</v>
      </c>
      <c r="BN682" s="231">
        <v>3</v>
      </c>
      <c r="BO682" s="237" t="str">
        <f t="shared" si="346"/>
        <v>Alineamiento algo sinuoso, pero con curvas cerradas que son aparentes y consistentes con las gradientes y las demás características del camino y del terreno que se atraviesa.</v>
      </c>
      <c r="BP682" s="231">
        <v>1</v>
      </c>
      <c r="BQ682" s="237" t="str">
        <f t="shared" si="347"/>
        <v xml:space="preserve">Pendientes sostenidas en exceso del 7% en casi todo el tramo. </v>
      </c>
      <c r="BR682" s="231">
        <v>2</v>
      </c>
      <c r="BS682" s="231">
        <v>0</v>
      </c>
      <c r="BT682" s="237" t="b">
        <f t="shared" si="348"/>
        <v>0</v>
      </c>
      <c r="BU682" s="231">
        <v>3</v>
      </c>
      <c r="BV682" s="237" t="str">
        <f t="shared" si="349"/>
        <v>El señalamiento es regular en cuanto a cantidad y ubicación, siendo notable la falta de algunas señales de precaución y de guía.</v>
      </c>
      <c r="BW682" s="231">
        <v>3</v>
      </c>
      <c r="BX682" s="237" t="str">
        <f t="shared" si="350"/>
        <v>Parece que algunas alcantarillas o cunetas no tienen capacidad hidráulica suficiente, por la erosión o socavación aparente.</v>
      </c>
      <c r="BY682" s="231">
        <v>2</v>
      </c>
      <c r="BZ682" s="237" t="str">
        <f t="shared" si="351"/>
        <v>Superficie muy irregular o con baches extensos y frecuentes (o material suelto, en caso de superficies no pavimentadas).</v>
      </c>
      <c r="CA682" s="231">
        <v>4</v>
      </c>
      <c r="CB682" s="237" t="str">
        <f t="shared" si="352"/>
        <v>Existen huellas o corrugaciones que se derivan por debajo de la superficie de ruedo, pero que son aisladas y de poca extensión.</v>
      </c>
      <c r="CC682" s="231">
        <f t="shared" si="353"/>
        <v>1.8834949000000001</v>
      </c>
      <c r="CD682" s="229"/>
      <c r="CE682" s="229"/>
      <c r="CF682" s="270" t="s">
        <v>2036</v>
      </c>
    </row>
    <row r="683" spans="1:84" ht="69.95" customHeight="1" thickBot="1" x14ac:dyDescent="0.2">
      <c r="A683" s="217"/>
      <c r="B683" s="269">
        <v>30652</v>
      </c>
      <c r="C683" s="231">
        <v>2</v>
      </c>
      <c r="D683" s="231">
        <v>3</v>
      </c>
      <c r="E683" s="232">
        <v>5</v>
      </c>
      <c r="F683" s="231">
        <v>4</v>
      </c>
      <c r="G683" s="231">
        <v>230</v>
      </c>
      <c r="H683" s="230" t="str">
        <f t="shared" si="356"/>
        <v>Secundaria</v>
      </c>
      <c r="I683" s="230">
        <v>2</v>
      </c>
      <c r="J683" s="229" t="str">
        <f t="shared" si="330"/>
        <v>Distribuidores Regionales</v>
      </c>
      <c r="K683" s="260">
        <f t="shared" si="331"/>
        <v>10.76</v>
      </c>
      <c r="L683" s="234">
        <f t="shared" si="355"/>
        <v>37.709999999999994</v>
      </c>
      <c r="M683" s="233"/>
      <c r="N683" s="233"/>
      <c r="O683" s="233"/>
      <c r="P683" s="260">
        <f t="shared" si="332"/>
        <v>0</v>
      </c>
      <c r="Q683" s="233"/>
      <c r="R683" s="233">
        <v>2.79</v>
      </c>
      <c r="S683" s="233"/>
      <c r="T683" s="260">
        <f t="shared" si="333"/>
        <v>2.79</v>
      </c>
      <c r="U683" s="233"/>
      <c r="V683" s="233">
        <v>3.09</v>
      </c>
      <c r="W683" s="233">
        <v>4.88</v>
      </c>
      <c r="X683" s="233">
        <f t="shared" si="336"/>
        <v>7.97</v>
      </c>
      <c r="Y683" s="233"/>
      <c r="Z683" s="233"/>
      <c r="AA683" s="233"/>
      <c r="AB683" s="233">
        <f t="shared" si="337"/>
        <v>0</v>
      </c>
      <c r="AC683" s="233">
        <f t="shared" si="342"/>
        <v>10.76</v>
      </c>
      <c r="AD683" s="233"/>
      <c r="AE683" s="233"/>
      <c r="AF683" s="233"/>
      <c r="AG683" s="233">
        <f t="shared" si="339"/>
        <v>0</v>
      </c>
      <c r="AH683" s="233"/>
      <c r="AI683" s="233"/>
      <c r="AJ683" s="233"/>
      <c r="AK683" s="233">
        <f t="shared" si="340"/>
        <v>0</v>
      </c>
      <c r="AL683" s="233"/>
      <c r="AM683" s="233"/>
      <c r="AN683" s="233"/>
      <c r="AO683" s="233">
        <f t="shared" si="334"/>
        <v>0</v>
      </c>
      <c r="AP683" s="233"/>
      <c r="AQ683" s="233"/>
      <c r="AR683" s="233"/>
      <c r="AS683" s="339">
        <f t="shared" si="335"/>
        <v>0</v>
      </c>
      <c r="AT683" s="233"/>
      <c r="AU683" s="233"/>
      <c r="AV683" s="233"/>
      <c r="AW683" s="260">
        <f t="shared" si="343"/>
        <v>0</v>
      </c>
      <c r="AX683" s="235" t="s">
        <v>2037</v>
      </c>
      <c r="AY683" s="236" t="s">
        <v>1962</v>
      </c>
      <c r="AZ683" s="236" t="s">
        <v>1211</v>
      </c>
      <c r="BA683" s="229" t="s">
        <v>384</v>
      </c>
      <c r="BB683" s="231">
        <v>1</v>
      </c>
      <c r="BC683" s="231">
        <v>4</v>
      </c>
      <c r="BD683" s="237" t="str">
        <f t="shared" si="344"/>
        <v>Montañoso (Pendientes naturales del terreno mayores a 25%)</v>
      </c>
      <c r="BE683" s="231">
        <v>2</v>
      </c>
      <c r="BF683" s="237" t="str">
        <f>VLOOKUP(BE683,'Códigos 2'!$A$1:$B$12,2,FALSE)</f>
        <v xml:space="preserve">Tratamiento superficial múltiple (TSM) </v>
      </c>
      <c r="BG683" s="238">
        <v>2</v>
      </c>
      <c r="BH683" s="239">
        <v>6.3</v>
      </c>
      <c r="BI683" s="231">
        <v>0</v>
      </c>
      <c r="BJ683" s="231" t="str">
        <f t="shared" si="345"/>
        <v>No existe</v>
      </c>
      <c r="BK683" s="240">
        <v>0</v>
      </c>
      <c r="BL683" s="231">
        <v>45</v>
      </c>
      <c r="BM683" s="231"/>
      <c r="BN683" s="231">
        <v>2</v>
      </c>
      <c r="BO683" s="237" t="str">
        <f t="shared" si="346"/>
        <v>Curvas cerradas frecuentes y, por lo general, inconsistentes con el terreno y la clase de carretera.</v>
      </c>
      <c r="BP683" s="231">
        <v>1</v>
      </c>
      <c r="BQ683" s="237" t="str">
        <f t="shared" si="347"/>
        <v xml:space="preserve">Pendientes sostenidas en exceso del 7% en casi todo el tramo. </v>
      </c>
      <c r="BR683" s="231">
        <v>1</v>
      </c>
      <c r="BS683" s="231">
        <v>0</v>
      </c>
      <c r="BT683" s="237" t="b">
        <f t="shared" si="348"/>
        <v>0</v>
      </c>
      <c r="BU683" s="231">
        <v>4</v>
      </c>
      <c r="BV683" s="237" t="str">
        <f t="shared" si="349"/>
        <v>El señalamiento es bastante completo, faltando solamente algunas señales de guía para los usuarios que no conocen la ruta.</v>
      </c>
      <c r="BW683" s="231">
        <v>4</v>
      </c>
      <c r="BX683" s="237" t="str">
        <f t="shared" si="350"/>
        <v>La mayoría de las alcantarillas y cunetas aparentemente funcionan bien, pero existen indicaciones en algunos sitios de que el agua se estanca.</v>
      </c>
      <c r="BY683" s="231">
        <v>3</v>
      </c>
      <c r="BZ683" s="237" t="str">
        <f t="shared" si="351"/>
        <v>Superficie con frecuentes baches o irregularidades .</v>
      </c>
      <c r="CA683" s="231">
        <v>4</v>
      </c>
      <c r="CB683" s="237" t="str">
        <f t="shared" si="352"/>
        <v>Existen huellas o corrugaciones que se derivan por debajo de la superficie de ruedo, pero que son aisladas y de poca extensión.</v>
      </c>
      <c r="CC683" s="231">
        <f t="shared" si="353"/>
        <v>0</v>
      </c>
      <c r="CD683" s="229" t="s">
        <v>2038</v>
      </c>
      <c r="CE683" s="229" t="s">
        <v>1951</v>
      </c>
      <c r="CF683" s="270" t="s">
        <v>2039</v>
      </c>
    </row>
    <row r="684" spans="1:84" ht="69.95" customHeight="1" thickBot="1" x14ac:dyDescent="0.2">
      <c r="A684" s="217"/>
      <c r="B684" s="269">
        <v>30653</v>
      </c>
      <c r="C684" s="231">
        <v>2</v>
      </c>
      <c r="D684" s="231">
        <v>3</v>
      </c>
      <c r="E684" s="232">
        <v>5</v>
      </c>
      <c r="F684" s="231">
        <v>9</v>
      </c>
      <c r="G684" s="231">
        <v>230</v>
      </c>
      <c r="H684" s="230" t="str">
        <f t="shared" si="356"/>
        <v>Secundaria</v>
      </c>
      <c r="I684" s="230">
        <v>2</v>
      </c>
      <c r="J684" s="229" t="str">
        <f t="shared" si="330"/>
        <v>Distribuidores Regionales</v>
      </c>
      <c r="K684" s="260">
        <f t="shared" si="331"/>
        <v>2.8650000000000002</v>
      </c>
      <c r="L684" s="234">
        <f t="shared" si="355"/>
        <v>40.574999999999996</v>
      </c>
      <c r="M684" s="233"/>
      <c r="N684" s="233"/>
      <c r="O684" s="233"/>
      <c r="P684" s="260">
        <f t="shared" si="332"/>
        <v>0</v>
      </c>
      <c r="Q684" s="233"/>
      <c r="R684" s="233">
        <v>2.8650000000000002</v>
      </c>
      <c r="S684" s="233"/>
      <c r="T684" s="260">
        <f t="shared" si="333"/>
        <v>2.8650000000000002</v>
      </c>
      <c r="U684" s="233"/>
      <c r="V684" s="233"/>
      <c r="W684" s="233"/>
      <c r="X684" s="233">
        <f t="shared" si="336"/>
        <v>0</v>
      </c>
      <c r="Y684" s="233"/>
      <c r="Z684" s="233"/>
      <c r="AA684" s="233"/>
      <c r="AB684" s="233">
        <f t="shared" si="337"/>
        <v>0</v>
      </c>
      <c r="AC684" s="233">
        <f t="shared" si="342"/>
        <v>2.8650000000000002</v>
      </c>
      <c r="AD684" s="233"/>
      <c r="AE684" s="233"/>
      <c r="AF684" s="233"/>
      <c r="AG684" s="233">
        <f t="shared" si="339"/>
        <v>0</v>
      </c>
      <c r="AH684" s="233"/>
      <c r="AI684" s="233"/>
      <c r="AJ684" s="233"/>
      <c r="AK684" s="233">
        <f t="shared" si="340"/>
        <v>0</v>
      </c>
      <c r="AL684" s="233"/>
      <c r="AM684" s="233"/>
      <c r="AN684" s="233"/>
      <c r="AO684" s="233">
        <f t="shared" si="334"/>
        <v>0</v>
      </c>
      <c r="AP684" s="233"/>
      <c r="AQ684" s="233"/>
      <c r="AR684" s="233"/>
      <c r="AS684" s="339">
        <f t="shared" si="335"/>
        <v>0</v>
      </c>
      <c r="AT684" s="233"/>
      <c r="AU684" s="233"/>
      <c r="AV684" s="233"/>
      <c r="AW684" s="260">
        <f t="shared" si="343"/>
        <v>0</v>
      </c>
      <c r="AX684" s="235" t="s">
        <v>2040</v>
      </c>
      <c r="AY684" s="236" t="s">
        <v>1962</v>
      </c>
      <c r="AZ684" s="236" t="s">
        <v>1211</v>
      </c>
      <c r="BA684" s="229" t="s">
        <v>384</v>
      </c>
      <c r="BB684" s="231">
        <v>1</v>
      </c>
      <c r="BC684" s="231">
        <v>2</v>
      </c>
      <c r="BD684" s="237" t="str">
        <f t="shared" si="344"/>
        <v>Algo Ondulado (Pendientes naturales del terreno entre 6 y 14%)</v>
      </c>
      <c r="BE684" s="231">
        <v>1</v>
      </c>
      <c r="BF684" s="237" t="str">
        <f>VLOOKUP(BE684,'Códigos 2'!$A$1:$B$12,2,FALSE)</f>
        <v xml:space="preserve"> Carpeta Asfáltica (CA)</v>
      </c>
      <c r="BG684" s="238">
        <v>2</v>
      </c>
      <c r="BH684" s="239">
        <v>7.2</v>
      </c>
      <c r="BI684" s="231">
        <v>0</v>
      </c>
      <c r="BJ684" s="231" t="str">
        <f t="shared" si="345"/>
        <v>No existe</v>
      </c>
      <c r="BK684" s="240">
        <v>0</v>
      </c>
      <c r="BL684" s="231">
        <v>40</v>
      </c>
      <c r="BM684" s="231"/>
      <c r="BN684" s="231">
        <v>4</v>
      </c>
      <c r="BO684" s="237" t="str">
        <f t="shared" si="346"/>
        <v>Alineamiento con algunas curvas que exigen una reducción significativa en la velocidad promedio de circulación.</v>
      </c>
      <c r="BP684" s="231">
        <v>3</v>
      </c>
      <c r="BQ684" s="237" t="str">
        <f t="shared" si="347"/>
        <v>Pendientes generalmente entre 3 y 6%, pero con una rasante ondulada y, consecuentemente, con tramos cortos de subida fuerte.</v>
      </c>
      <c r="BR684" s="231">
        <v>3</v>
      </c>
      <c r="BS684" s="231">
        <v>0</v>
      </c>
      <c r="BT684" s="237" t="b">
        <f t="shared" si="348"/>
        <v>0</v>
      </c>
      <c r="BU684" s="231">
        <v>4</v>
      </c>
      <c r="BV684" s="237" t="str">
        <f t="shared" si="349"/>
        <v>El señalamiento es bastante completo, faltando solamente algunas señales de guía para los usuarios que no conocen la ruta.</v>
      </c>
      <c r="BW684" s="231">
        <v>4</v>
      </c>
      <c r="BX684" s="237" t="str">
        <f t="shared" si="350"/>
        <v>La mayoría de las alcantarillas y cunetas aparentemente funcionan bien, pero existen indicaciones en algunos sitios de que el agua se estanca.</v>
      </c>
      <c r="BY684" s="231">
        <v>3</v>
      </c>
      <c r="BZ684" s="237" t="str">
        <f t="shared" si="351"/>
        <v>Superficie con frecuentes baches o irregularidades .</v>
      </c>
      <c r="CA684" s="231">
        <v>4</v>
      </c>
      <c r="CB684" s="237" t="str">
        <f t="shared" si="352"/>
        <v>Existen huellas o corrugaciones que se derivan por debajo de la superficie de ruedo, pero que son aisladas y de poca extensión.</v>
      </c>
      <c r="CC684" s="231">
        <f t="shared" si="353"/>
        <v>0</v>
      </c>
      <c r="CD684" s="229" t="s">
        <v>2041</v>
      </c>
      <c r="CE684" s="229" t="s">
        <v>1951</v>
      </c>
      <c r="CF684" s="270" t="s">
        <v>2042</v>
      </c>
    </row>
    <row r="685" spans="1:84" ht="69.95" customHeight="1" thickBot="1" x14ac:dyDescent="0.2">
      <c r="A685" s="217"/>
      <c r="B685" s="269">
        <v>30660</v>
      </c>
      <c r="C685" s="231">
        <v>2</v>
      </c>
      <c r="D685" s="231">
        <v>3</v>
      </c>
      <c r="E685" s="232">
        <v>1</v>
      </c>
      <c r="F685" s="231">
        <v>11</v>
      </c>
      <c r="G685" s="231">
        <v>228</v>
      </c>
      <c r="H685" s="230" t="str">
        <f t="shared" si="356"/>
        <v>Secundaria</v>
      </c>
      <c r="I685" s="230">
        <v>2</v>
      </c>
      <c r="J685" s="229" t="str">
        <f t="shared" si="330"/>
        <v>Distribuidores Regionales</v>
      </c>
      <c r="K685" s="260">
        <f t="shared" si="331"/>
        <v>1.7749999999999999</v>
      </c>
      <c r="L685" s="234">
        <f t="shared" si="355"/>
        <v>42.349999999999994</v>
      </c>
      <c r="M685" s="233"/>
      <c r="N685" s="233"/>
      <c r="O685" s="233"/>
      <c r="P685" s="260">
        <f t="shared" si="332"/>
        <v>0</v>
      </c>
      <c r="Q685" s="233"/>
      <c r="R685" s="233"/>
      <c r="S685" s="233"/>
      <c r="T685" s="260">
        <f t="shared" si="333"/>
        <v>0</v>
      </c>
      <c r="U685" s="233">
        <v>1.7749999999999999</v>
      </c>
      <c r="V685" s="233"/>
      <c r="W685" s="233"/>
      <c r="X685" s="233">
        <f t="shared" si="336"/>
        <v>1.7749999999999999</v>
      </c>
      <c r="Y685" s="233"/>
      <c r="Z685" s="233"/>
      <c r="AA685" s="233"/>
      <c r="AB685" s="233">
        <f t="shared" si="337"/>
        <v>0</v>
      </c>
      <c r="AC685" s="233">
        <f t="shared" si="342"/>
        <v>1.7749999999999999</v>
      </c>
      <c r="AD685" s="233"/>
      <c r="AE685" s="233"/>
      <c r="AF685" s="233"/>
      <c r="AG685" s="233">
        <f t="shared" si="339"/>
        <v>0</v>
      </c>
      <c r="AH685" s="233"/>
      <c r="AI685" s="233"/>
      <c r="AJ685" s="233"/>
      <c r="AK685" s="233">
        <f t="shared" si="340"/>
        <v>0</v>
      </c>
      <c r="AL685" s="233"/>
      <c r="AM685" s="233"/>
      <c r="AN685" s="233"/>
      <c r="AO685" s="233">
        <f t="shared" si="334"/>
        <v>0</v>
      </c>
      <c r="AP685" s="233"/>
      <c r="AQ685" s="233"/>
      <c r="AR685" s="233"/>
      <c r="AS685" s="339">
        <f t="shared" si="335"/>
        <v>0</v>
      </c>
      <c r="AT685" s="233"/>
      <c r="AU685" s="233"/>
      <c r="AV685" s="233"/>
      <c r="AW685" s="260">
        <f t="shared" si="343"/>
        <v>0</v>
      </c>
      <c r="AX685" s="235" t="s">
        <v>2004</v>
      </c>
      <c r="AY685" s="236" t="s">
        <v>609</v>
      </c>
      <c r="AZ685" s="236" t="s">
        <v>148</v>
      </c>
      <c r="BA685" s="229" t="s">
        <v>2005</v>
      </c>
      <c r="BB685" s="231">
        <v>0</v>
      </c>
      <c r="BC685" s="231">
        <v>2</v>
      </c>
      <c r="BD685" s="237" t="str">
        <f t="shared" si="344"/>
        <v>Algo Ondulado (Pendientes naturales del terreno entre 6 y 14%)</v>
      </c>
      <c r="BE685" s="231">
        <v>2</v>
      </c>
      <c r="BF685" s="237" t="str">
        <f>VLOOKUP(BE685,'Códigos 2'!$A$1:$B$12,2,FALSE)</f>
        <v xml:space="preserve">Tratamiento superficial múltiple (TSM) </v>
      </c>
      <c r="BG685" s="238">
        <v>2</v>
      </c>
      <c r="BH685" s="239">
        <v>5.7</v>
      </c>
      <c r="BI685" s="231">
        <v>0</v>
      </c>
      <c r="BJ685" s="231" t="str">
        <f t="shared" si="345"/>
        <v>No existe</v>
      </c>
      <c r="BK685" s="240">
        <v>0</v>
      </c>
      <c r="BL685" s="231">
        <v>40</v>
      </c>
      <c r="BM685" s="231">
        <v>2620</v>
      </c>
      <c r="BN685" s="231">
        <v>3</v>
      </c>
      <c r="BO685" s="237" t="str">
        <f t="shared" si="346"/>
        <v>Alineamiento algo sinuoso, pero con curvas cerradas que son aparentes y consistentes con las gradientes y las demás características del camino y del terreno que se atraviesa.</v>
      </c>
      <c r="BP685" s="231">
        <v>3</v>
      </c>
      <c r="BQ685" s="237" t="str">
        <f t="shared" si="347"/>
        <v>Pendientes generalmente entre 3 y 6%, pero con una rasante ondulada y, consecuentemente, con tramos cortos de subida fuerte.</v>
      </c>
      <c r="BR685" s="231">
        <v>1</v>
      </c>
      <c r="BS685" s="231">
        <v>0</v>
      </c>
      <c r="BT685" s="237" t="b">
        <f t="shared" si="348"/>
        <v>0</v>
      </c>
      <c r="BU685" s="231">
        <v>3</v>
      </c>
      <c r="BV685" s="237" t="str">
        <f t="shared" si="349"/>
        <v>El señalamiento es regular en cuanto a cantidad y ubicación, siendo notable la falta de algunas señales de precaución y de guía.</v>
      </c>
      <c r="BW685" s="231">
        <v>3</v>
      </c>
      <c r="BX685" s="237" t="str">
        <f t="shared" si="350"/>
        <v>Parece que algunas alcantarillas o cunetas no tienen capacidad hidráulica suficiente, por la erosión o socavación aparente.</v>
      </c>
      <c r="BY685" s="231">
        <v>2</v>
      </c>
      <c r="BZ685" s="237" t="str">
        <f t="shared" si="351"/>
        <v>Superficie muy irregular o con baches extensos y frecuentes (o material suelto, en caso de superficies no pavimentadas).</v>
      </c>
      <c r="CA685" s="231">
        <v>4</v>
      </c>
      <c r="CB685" s="237" t="str">
        <f t="shared" si="352"/>
        <v>Existen huellas o corrugaciones que se derivan por debajo de la superficie de ruedo, pero que son aisladas y de poca extensión.</v>
      </c>
      <c r="CC685" s="231">
        <f t="shared" si="353"/>
        <v>1.6974324999999999</v>
      </c>
      <c r="CD685" s="229"/>
      <c r="CE685" s="229"/>
      <c r="CF685" s="270"/>
    </row>
    <row r="686" spans="1:84" ht="69.95" customHeight="1" thickBot="1" x14ac:dyDescent="0.2">
      <c r="A686" s="217"/>
      <c r="B686" s="269">
        <v>30670</v>
      </c>
      <c r="C686" s="231">
        <v>2</v>
      </c>
      <c r="D686" s="231">
        <v>3</v>
      </c>
      <c r="E686" s="232">
        <v>8</v>
      </c>
      <c r="F686" s="231"/>
      <c r="G686" s="231">
        <v>228</v>
      </c>
      <c r="H686" s="230" t="str">
        <f t="shared" si="356"/>
        <v>Secundaria</v>
      </c>
      <c r="I686" s="230">
        <v>2</v>
      </c>
      <c r="J686" s="229" t="str">
        <f t="shared" si="330"/>
        <v>Distribuidores Regionales</v>
      </c>
      <c r="K686" s="260">
        <f t="shared" si="331"/>
        <v>1.9350000000000001</v>
      </c>
      <c r="L686" s="234">
        <f t="shared" si="355"/>
        <v>44.284999999999997</v>
      </c>
      <c r="M686" s="233"/>
      <c r="N686" s="233"/>
      <c r="O686" s="233"/>
      <c r="P686" s="260">
        <f t="shared" si="332"/>
        <v>0</v>
      </c>
      <c r="Q686" s="233"/>
      <c r="R686" s="233"/>
      <c r="S686" s="233"/>
      <c r="T686" s="260">
        <f t="shared" si="333"/>
        <v>0</v>
      </c>
      <c r="U686" s="233">
        <v>1.9350000000000001</v>
      </c>
      <c r="V686" s="233"/>
      <c r="W686" s="233"/>
      <c r="X686" s="233">
        <f t="shared" si="336"/>
        <v>1.9350000000000001</v>
      </c>
      <c r="Y686" s="233"/>
      <c r="Z686" s="233"/>
      <c r="AA686" s="233"/>
      <c r="AB686" s="233">
        <f t="shared" si="337"/>
        <v>0</v>
      </c>
      <c r="AC686" s="233">
        <f t="shared" si="342"/>
        <v>1.9350000000000001</v>
      </c>
      <c r="AD686" s="233"/>
      <c r="AE686" s="233"/>
      <c r="AF686" s="233"/>
      <c r="AG686" s="233">
        <f t="shared" si="339"/>
        <v>0</v>
      </c>
      <c r="AH686" s="233"/>
      <c r="AI686" s="233"/>
      <c r="AJ686" s="233"/>
      <c r="AK686" s="233">
        <f t="shared" si="340"/>
        <v>0</v>
      </c>
      <c r="AL686" s="233"/>
      <c r="AM686" s="233"/>
      <c r="AN686" s="233"/>
      <c r="AO686" s="233">
        <f t="shared" si="334"/>
        <v>0</v>
      </c>
      <c r="AP686" s="233"/>
      <c r="AQ686" s="233"/>
      <c r="AR686" s="233"/>
      <c r="AS686" s="339">
        <f t="shared" si="335"/>
        <v>0</v>
      </c>
      <c r="AT686" s="233"/>
      <c r="AU686" s="233"/>
      <c r="AV686" s="233"/>
      <c r="AW686" s="260">
        <f t="shared" si="343"/>
        <v>0</v>
      </c>
      <c r="AX686" s="235" t="s">
        <v>2006</v>
      </c>
      <c r="AY686" s="236" t="s">
        <v>609</v>
      </c>
      <c r="AZ686" s="236" t="s">
        <v>148</v>
      </c>
      <c r="BA686" s="229" t="s">
        <v>2007</v>
      </c>
      <c r="BB686" s="231">
        <v>0</v>
      </c>
      <c r="BC686" s="231">
        <v>3</v>
      </c>
      <c r="BD686" s="237" t="str">
        <f t="shared" si="344"/>
        <v>Muy Ondulado (Pendientes naturales del terreno entre 15 y 25%)</v>
      </c>
      <c r="BE686" s="231">
        <v>2</v>
      </c>
      <c r="BF686" s="237" t="str">
        <f>VLOOKUP(BE686,'Códigos 2'!$A$1:$B$12,2,FALSE)</f>
        <v xml:space="preserve">Tratamiento superficial múltiple (TSM) </v>
      </c>
      <c r="BG686" s="238">
        <v>2</v>
      </c>
      <c r="BH686" s="239">
        <v>5.5</v>
      </c>
      <c r="BI686" s="231">
        <v>0</v>
      </c>
      <c r="BJ686" s="231" t="str">
        <f t="shared" si="345"/>
        <v>No existe</v>
      </c>
      <c r="BK686" s="240">
        <v>0</v>
      </c>
      <c r="BL686" s="231">
        <v>40</v>
      </c>
      <c r="BM686" s="231">
        <v>1471</v>
      </c>
      <c r="BN686" s="231">
        <v>2</v>
      </c>
      <c r="BO686" s="237" t="str">
        <f t="shared" si="346"/>
        <v>Curvas cerradas frecuentes y, por lo general, inconsistentes con el terreno y la clase de carretera.</v>
      </c>
      <c r="BP686" s="231">
        <v>2</v>
      </c>
      <c r="BQ686" s="237" t="str">
        <f t="shared" si="347"/>
        <v>Pendientes sostenidas entre 5 y 8% sobre una buena parte del tramo, condición que afecta en forma marcada la velocidad de recorrido y, cuando hay bastante tránsito, provoca frecuentes colas de vehículos detrás de los vehículos pesados.</v>
      </c>
      <c r="BR686" s="231">
        <v>1</v>
      </c>
      <c r="BS686" s="231">
        <v>0</v>
      </c>
      <c r="BT686" s="237" t="b">
        <f t="shared" si="348"/>
        <v>0</v>
      </c>
      <c r="BU686" s="231">
        <v>2</v>
      </c>
      <c r="BV686" s="237" t="str">
        <f t="shared" si="349"/>
        <v>Existen muy pocas señales</v>
      </c>
      <c r="BW686" s="231">
        <v>3</v>
      </c>
      <c r="BX686" s="237" t="str">
        <f t="shared" si="350"/>
        <v>Parece que algunas alcantarillas o cunetas no tienen capacidad hidráulica suficiente, por la erosión o socavación aparente.</v>
      </c>
      <c r="BY686" s="231">
        <v>3</v>
      </c>
      <c r="BZ686" s="237" t="str">
        <f t="shared" si="351"/>
        <v>Superficie con frecuentes baches o irregularidades .</v>
      </c>
      <c r="CA686" s="231">
        <v>4</v>
      </c>
      <c r="CB686" s="237" t="str">
        <f t="shared" si="352"/>
        <v>Existen huellas o corrugaciones que se derivan por debajo de la superficie de ruedo, pero que son aisladas y de poca extensión.</v>
      </c>
      <c r="CC686" s="231">
        <f t="shared" si="353"/>
        <v>1.038930525</v>
      </c>
      <c r="CD686" s="229"/>
      <c r="CE686" s="229"/>
      <c r="CF686" s="270"/>
    </row>
    <row r="687" spans="1:84" ht="69.95" customHeight="1" thickBot="1" x14ac:dyDescent="0.2">
      <c r="A687" s="217">
        <v>18</v>
      </c>
      <c r="B687" s="269">
        <v>30680</v>
      </c>
      <c r="C687" s="231">
        <v>2</v>
      </c>
      <c r="D687" s="231">
        <v>3</v>
      </c>
      <c r="E687" s="232">
        <v>2</v>
      </c>
      <c r="F687" s="231">
        <v>3</v>
      </c>
      <c r="G687" s="231">
        <v>2</v>
      </c>
      <c r="H687" s="230" t="str">
        <f t="shared" si="356"/>
        <v>Primaria</v>
      </c>
      <c r="I687" s="230">
        <v>1</v>
      </c>
      <c r="J687" s="229" t="str">
        <f t="shared" si="330"/>
        <v>Red de Alta Capacidad</v>
      </c>
      <c r="K687" s="260">
        <f t="shared" si="331"/>
        <v>9.2050000000000001</v>
      </c>
      <c r="L687" s="234">
        <f t="shared" si="355"/>
        <v>53.489999999999995</v>
      </c>
      <c r="M687" s="233"/>
      <c r="N687" s="233"/>
      <c r="O687" s="233"/>
      <c r="P687" s="260">
        <f t="shared" si="332"/>
        <v>0</v>
      </c>
      <c r="Q687" s="233">
        <v>9.2050000000000001</v>
      </c>
      <c r="R687" s="233"/>
      <c r="S687" s="233"/>
      <c r="T687" s="260">
        <f t="shared" si="333"/>
        <v>9.2050000000000001</v>
      </c>
      <c r="U687" s="233"/>
      <c r="V687" s="233"/>
      <c r="W687" s="233"/>
      <c r="X687" s="233">
        <f t="shared" si="336"/>
        <v>0</v>
      </c>
      <c r="Y687" s="233"/>
      <c r="Z687" s="233"/>
      <c r="AA687" s="233"/>
      <c r="AB687" s="233">
        <f t="shared" si="337"/>
        <v>0</v>
      </c>
      <c r="AC687" s="233">
        <f t="shared" si="342"/>
        <v>9.2050000000000001</v>
      </c>
      <c r="AD687" s="233"/>
      <c r="AE687" s="233"/>
      <c r="AF687" s="233"/>
      <c r="AG687" s="233">
        <f t="shared" si="339"/>
        <v>0</v>
      </c>
      <c r="AH687" s="233"/>
      <c r="AI687" s="233"/>
      <c r="AJ687" s="233"/>
      <c r="AK687" s="233">
        <f t="shared" si="340"/>
        <v>0</v>
      </c>
      <c r="AL687" s="233"/>
      <c r="AM687" s="233"/>
      <c r="AN687" s="233"/>
      <c r="AO687" s="233">
        <f t="shared" si="334"/>
        <v>0</v>
      </c>
      <c r="AP687" s="233"/>
      <c r="AQ687" s="233"/>
      <c r="AR687" s="233"/>
      <c r="AS687" s="339">
        <f t="shared" si="335"/>
        <v>0</v>
      </c>
      <c r="AT687" s="233"/>
      <c r="AU687" s="233"/>
      <c r="AV687" s="233"/>
      <c r="AW687" s="260">
        <f t="shared" si="343"/>
        <v>0</v>
      </c>
      <c r="AX687" s="235" t="s">
        <v>201</v>
      </c>
      <c r="AY687" s="236" t="s">
        <v>148</v>
      </c>
      <c r="AZ687" s="236" t="s">
        <v>149</v>
      </c>
      <c r="BA687" s="229" t="s">
        <v>72</v>
      </c>
      <c r="BB687" s="231">
        <v>0</v>
      </c>
      <c r="BC687" s="231">
        <v>4</v>
      </c>
      <c r="BD687" s="237" t="str">
        <f t="shared" si="344"/>
        <v>Montañoso (Pendientes naturales del terreno mayores a 25%)</v>
      </c>
      <c r="BE687" s="231">
        <v>1</v>
      </c>
      <c r="BF687" s="237" t="str">
        <f>VLOOKUP(BE687,'Códigos 2'!$A$1:$B$12,2,FALSE)</f>
        <v xml:space="preserve"> Carpeta Asfáltica (CA)</v>
      </c>
      <c r="BG687" s="238">
        <v>2</v>
      </c>
      <c r="BH687" s="239">
        <v>6.2</v>
      </c>
      <c r="BI687" s="231">
        <v>1</v>
      </c>
      <c r="BJ687" s="231" t="str">
        <f t="shared" si="345"/>
        <v>Pavimentado</v>
      </c>
      <c r="BK687" s="240">
        <v>0.5</v>
      </c>
      <c r="BL687" s="231">
        <v>50</v>
      </c>
      <c r="BM687" s="231">
        <v>2030</v>
      </c>
      <c r="BN687" s="231">
        <v>3</v>
      </c>
      <c r="BO687" s="237" t="str">
        <f t="shared" si="346"/>
        <v>Alineamiento algo sinuoso, pero con curvas cerradas que son aparentes y consistentes con las gradientes y las demás características del camino y del terreno que se atraviesa.</v>
      </c>
      <c r="BP687" s="231">
        <v>2</v>
      </c>
      <c r="BQ687" s="237" t="str">
        <f t="shared" si="347"/>
        <v>Pendientes sostenidas entre 5 y 8% sobre una buena parte del tramo, condición que afecta en forma marcada la velocidad de recorrido y, cuando hay bastante tránsito, provoca frecuentes colas de vehículos detrás de los vehículos pesados.</v>
      </c>
      <c r="BR687" s="231">
        <v>1</v>
      </c>
      <c r="BS687" s="231">
        <v>4</v>
      </c>
      <c r="BT687" s="237" t="str">
        <f t="shared" si="348"/>
        <v>Superficie generalmente firme y utilizable en todo tiempo, pero con algunos tramos cortos en que el ancho inicial ha sido reducido por erosión u otras causas.</v>
      </c>
      <c r="BU687" s="231">
        <v>3</v>
      </c>
      <c r="BV687" s="237" t="str">
        <f t="shared" si="349"/>
        <v>El señalamiento es regular en cuanto a cantidad y ubicación, siendo notable la falta de algunas señales de precaución y de guía.</v>
      </c>
      <c r="BW687" s="231">
        <v>4</v>
      </c>
      <c r="BX687" s="237" t="str">
        <f t="shared" si="350"/>
        <v>La mayoría de las alcantarillas y cunetas aparentemente funcionan bien, pero existen indicaciones en algunos sitios de que el agua se estanca.</v>
      </c>
      <c r="BY687" s="231">
        <v>5</v>
      </c>
      <c r="BZ687" s="237" t="str">
        <f t="shared" si="351"/>
        <v>Superficie lisa, sin baches ni irregularidades notables.</v>
      </c>
      <c r="CA687" s="231">
        <v>5</v>
      </c>
      <c r="CB687" s="237" t="str">
        <f t="shared" si="352"/>
        <v>No existen evidencias de fallas en la estructura del pavimento, con la posible excepción de algunas en la superficie de ruedo.</v>
      </c>
      <c r="CC687" s="231">
        <f t="shared" si="353"/>
        <v>6.8204447500000009</v>
      </c>
      <c r="CD687" s="229"/>
      <c r="CE687" s="229"/>
      <c r="CF687" s="270"/>
    </row>
    <row r="688" spans="1:84" ht="69.95" customHeight="1" thickBot="1" x14ac:dyDescent="0.2">
      <c r="A688" s="217">
        <v>16</v>
      </c>
      <c r="B688" s="269">
        <v>30690</v>
      </c>
      <c r="C688" s="231">
        <v>2</v>
      </c>
      <c r="D688" s="231">
        <v>3</v>
      </c>
      <c r="E688" s="232">
        <v>8</v>
      </c>
      <c r="F688" s="231">
        <v>3</v>
      </c>
      <c r="G688" s="231">
        <v>2</v>
      </c>
      <c r="H688" s="230" t="str">
        <f t="shared" si="356"/>
        <v>Primaria</v>
      </c>
      <c r="I688" s="230">
        <v>1</v>
      </c>
      <c r="J688" s="229" t="str">
        <f t="shared" si="330"/>
        <v>Red de Alta Capacidad</v>
      </c>
      <c r="K688" s="260">
        <f t="shared" si="331"/>
        <v>25.064999999999998</v>
      </c>
      <c r="L688" s="234">
        <f t="shared" si="355"/>
        <v>78.554999999999993</v>
      </c>
      <c r="M688" s="233"/>
      <c r="N688" s="233"/>
      <c r="O688" s="233"/>
      <c r="P688" s="260">
        <f t="shared" si="332"/>
        <v>0</v>
      </c>
      <c r="Q688" s="233">
        <v>0.32500000000000001</v>
      </c>
      <c r="R688" s="233">
        <v>16.664999999999999</v>
      </c>
      <c r="S688" s="233">
        <v>8.0749999999999993</v>
      </c>
      <c r="T688" s="260">
        <f t="shared" si="333"/>
        <v>25.064999999999998</v>
      </c>
      <c r="U688" s="233"/>
      <c r="V688" s="233"/>
      <c r="W688" s="233"/>
      <c r="X688" s="233">
        <f t="shared" si="336"/>
        <v>0</v>
      </c>
      <c r="Y688" s="233"/>
      <c r="Z688" s="233"/>
      <c r="AA688" s="233"/>
      <c r="AB688" s="233">
        <f t="shared" si="337"/>
        <v>0</v>
      </c>
      <c r="AC688" s="233">
        <f t="shared" si="342"/>
        <v>25.064999999999998</v>
      </c>
      <c r="AD688" s="233"/>
      <c r="AE688" s="233"/>
      <c r="AF688" s="233"/>
      <c r="AG688" s="233">
        <f t="shared" ref="AG688:AG719" si="357">SUM(AD688:AF688)</f>
        <v>0</v>
      </c>
      <c r="AH688" s="233"/>
      <c r="AI688" s="233"/>
      <c r="AJ688" s="233"/>
      <c r="AK688" s="233">
        <f t="shared" ref="AK688:AK719" si="358">SUM(AH688:AJ688)</f>
        <v>0</v>
      </c>
      <c r="AL688" s="233"/>
      <c r="AM688" s="233"/>
      <c r="AN688" s="233"/>
      <c r="AO688" s="233">
        <f t="shared" si="334"/>
        <v>0</v>
      </c>
      <c r="AP688" s="233"/>
      <c r="AQ688" s="233"/>
      <c r="AR688" s="233"/>
      <c r="AS688" s="339">
        <f t="shared" si="335"/>
        <v>0</v>
      </c>
      <c r="AT688" s="233"/>
      <c r="AU688" s="233"/>
      <c r="AV688" s="233"/>
      <c r="AW688" s="260">
        <f t="shared" si="343"/>
        <v>0</v>
      </c>
      <c r="AX688" s="235" t="s">
        <v>197</v>
      </c>
      <c r="AY688" s="236" t="s">
        <v>148</v>
      </c>
      <c r="AZ688" s="236" t="s">
        <v>193</v>
      </c>
      <c r="BA688" s="229" t="s">
        <v>72</v>
      </c>
      <c r="BB688" s="231">
        <v>0</v>
      </c>
      <c r="BC688" s="231">
        <v>4</v>
      </c>
      <c r="BD688" s="237" t="str">
        <f t="shared" si="344"/>
        <v>Montañoso (Pendientes naturales del terreno mayores a 25%)</v>
      </c>
      <c r="BE688" s="231">
        <v>1</v>
      </c>
      <c r="BF688" s="237" t="str">
        <f>VLOOKUP(BE688,'Códigos 2'!$A$1:$B$12,2,FALSE)</f>
        <v xml:space="preserve"> Carpeta Asfáltica (CA)</v>
      </c>
      <c r="BG688" s="238">
        <v>2</v>
      </c>
      <c r="BH688" s="239">
        <v>6</v>
      </c>
      <c r="BI688" s="231">
        <v>0</v>
      </c>
      <c r="BJ688" s="231" t="str">
        <f t="shared" si="345"/>
        <v>No existe</v>
      </c>
      <c r="BK688" s="240">
        <v>0</v>
      </c>
      <c r="BL688" s="231">
        <v>60</v>
      </c>
      <c r="BM688" s="231">
        <v>2399</v>
      </c>
      <c r="BN688" s="231">
        <v>3</v>
      </c>
      <c r="BO688" s="237" t="str">
        <f t="shared" si="346"/>
        <v>Alineamiento algo sinuoso, pero con curvas cerradas que son aparentes y consistentes con las gradientes y las demás características del camino y del terreno que se atraviesa.</v>
      </c>
      <c r="BP688" s="231">
        <v>2</v>
      </c>
      <c r="BQ688" s="237" t="str">
        <f t="shared" si="347"/>
        <v>Pendientes sostenidas entre 5 y 8% sobre una buena parte del tramo, condición que afecta en forma marcada la velocidad de recorrido y, cuando hay bastante tránsito, provoca frecuentes colas de vehículos detrás de los vehículos pesados.</v>
      </c>
      <c r="BR688" s="231">
        <v>1</v>
      </c>
      <c r="BS688" s="231">
        <v>0</v>
      </c>
      <c r="BT688" s="237" t="b">
        <f t="shared" si="348"/>
        <v>0</v>
      </c>
      <c r="BU688" s="231">
        <v>5</v>
      </c>
      <c r="BV688" s="237" t="str">
        <f t="shared" si="349"/>
        <v xml:space="preserve">Las señales son completamente adecuadas en número y ubicación, </v>
      </c>
      <c r="BW688" s="231">
        <v>4</v>
      </c>
      <c r="BX688" s="237" t="str">
        <f t="shared" si="350"/>
        <v>La mayoría de las alcantarillas y cunetas aparentemente funcionan bien, pero existen indicaciones en algunos sitios de que el agua se estanca.</v>
      </c>
      <c r="BY688" s="231">
        <v>3</v>
      </c>
      <c r="BZ688" s="237" t="str">
        <f t="shared" si="351"/>
        <v>Superficie con frecuentes baches o irregularidades .</v>
      </c>
      <c r="CA688" s="231">
        <v>4</v>
      </c>
      <c r="CB688" s="237" t="str">
        <f t="shared" si="352"/>
        <v>Existen huellas o corrugaciones que se derivan por debajo de la superficie de ruedo, pero que son aisladas y de poca extensión.</v>
      </c>
      <c r="CC688" s="231">
        <f t="shared" si="353"/>
        <v>21.947791275</v>
      </c>
      <c r="CD688" s="229" t="s">
        <v>198</v>
      </c>
      <c r="CE688" s="229" t="s">
        <v>195</v>
      </c>
      <c r="CF688" s="270" t="s">
        <v>199</v>
      </c>
    </row>
    <row r="689" spans="1:84" ht="69.95" customHeight="1" thickBot="1" x14ac:dyDescent="0.2">
      <c r="A689" s="217"/>
      <c r="B689" s="269">
        <v>30701</v>
      </c>
      <c r="C689" s="231">
        <v>2</v>
      </c>
      <c r="D689" s="231">
        <v>3</v>
      </c>
      <c r="E689" s="232">
        <v>4</v>
      </c>
      <c r="F689" s="231"/>
      <c r="G689" s="231">
        <v>408</v>
      </c>
      <c r="H689" s="230" t="str">
        <f t="shared" si="356"/>
        <v>Terciaria</v>
      </c>
      <c r="I689" s="230">
        <v>4</v>
      </c>
      <c r="J689" s="229" t="str">
        <f t="shared" si="330"/>
        <v>Red Básica de Accesso</v>
      </c>
      <c r="K689" s="260">
        <f t="shared" si="331"/>
        <v>7.8949999999999996</v>
      </c>
      <c r="L689" s="234">
        <f t="shared" si="355"/>
        <v>86.449999999999989</v>
      </c>
      <c r="M689" s="233"/>
      <c r="N689" s="233"/>
      <c r="O689" s="233"/>
      <c r="P689" s="260">
        <f t="shared" si="332"/>
        <v>0</v>
      </c>
      <c r="Q689" s="233"/>
      <c r="R689" s="233"/>
      <c r="S689" s="233"/>
      <c r="T689" s="260">
        <f t="shared" si="333"/>
        <v>0</v>
      </c>
      <c r="U689" s="233"/>
      <c r="V689" s="233"/>
      <c r="W689" s="233"/>
      <c r="X689" s="233">
        <f t="shared" si="336"/>
        <v>0</v>
      </c>
      <c r="Y689" s="233"/>
      <c r="Z689" s="233"/>
      <c r="AA689" s="233"/>
      <c r="AB689" s="233">
        <f t="shared" si="337"/>
        <v>0</v>
      </c>
      <c r="AC689" s="233">
        <f t="shared" si="342"/>
        <v>0</v>
      </c>
      <c r="AD689" s="233"/>
      <c r="AE689" s="233"/>
      <c r="AF689" s="233">
        <v>7.8949999999999996</v>
      </c>
      <c r="AG689" s="233">
        <f t="shared" si="357"/>
        <v>7.8949999999999996</v>
      </c>
      <c r="AH689" s="233"/>
      <c r="AI689" s="233"/>
      <c r="AJ689" s="233"/>
      <c r="AK689" s="233">
        <f t="shared" si="358"/>
        <v>0</v>
      </c>
      <c r="AL689" s="233"/>
      <c r="AM689" s="233"/>
      <c r="AN689" s="233"/>
      <c r="AO689" s="233">
        <f t="shared" si="334"/>
        <v>0</v>
      </c>
      <c r="AP689" s="233"/>
      <c r="AQ689" s="233"/>
      <c r="AR689" s="233"/>
      <c r="AS689" s="339">
        <f t="shared" si="335"/>
        <v>0</v>
      </c>
      <c r="AT689" s="233"/>
      <c r="AU689" s="233"/>
      <c r="AV689" s="233"/>
      <c r="AW689" s="260">
        <f t="shared" si="343"/>
        <v>0</v>
      </c>
      <c r="AX689" s="235" t="s">
        <v>2587</v>
      </c>
      <c r="AY689" s="236" t="s">
        <v>805</v>
      </c>
      <c r="AZ689" s="236"/>
      <c r="BA689" s="236" t="s">
        <v>2588</v>
      </c>
      <c r="BB689" s="231">
        <v>1</v>
      </c>
      <c r="BC689" s="231">
        <v>4</v>
      </c>
      <c r="BD689" s="237" t="str">
        <f t="shared" si="344"/>
        <v>Montañoso (Pendientes naturales del terreno mayores a 25%)</v>
      </c>
      <c r="BE689" s="231">
        <v>4</v>
      </c>
      <c r="BF689" s="237" t="str">
        <f>VLOOKUP(BE689,'Códigos 2'!$A$1:$B$12,2,FALSE)</f>
        <v>Lastre o grava</v>
      </c>
      <c r="BG689" s="238">
        <v>1</v>
      </c>
      <c r="BH689" s="239">
        <v>2.7</v>
      </c>
      <c r="BI689" s="231">
        <v>0</v>
      </c>
      <c r="BJ689" s="231" t="str">
        <f t="shared" si="345"/>
        <v>No existe</v>
      </c>
      <c r="BK689" s="240">
        <v>0</v>
      </c>
      <c r="BL689" s="231">
        <v>10</v>
      </c>
      <c r="BM689" s="231"/>
      <c r="BN689" s="231">
        <v>2</v>
      </c>
      <c r="BO689" s="237" t="str">
        <f t="shared" si="346"/>
        <v>Curvas cerradas frecuentes y, por lo general, inconsistentes con el terreno y la clase de carretera.</v>
      </c>
      <c r="BP689" s="231">
        <v>1</v>
      </c>
      <c r="BQ689" s="237" t="str">
        <f t="shared" si="347"/>
        <v xml:space="preserve">Pendientes sostenidas en exceso del 7% en casi todo el tramo. </v>
      </c>
      <c r="BR689" s="231">
        <v>1</v>
      </c>
      <c r="BS689" s="231">
        <v>0</v>
      </c>
      <c r="BT689" s="237" t="b">
        <f t="shared" si="348"/>
        <v>0</v>
      </c>
      <c r="BU689" s="231">
        <v>1</v>
      </c>
      <c r="BV689" s="237" t="str">
        <f t="shared" si="349"/>
        <v>No existen señales o son tan inadecuadas, que no proveen información útil al conductor.</v>
      </c>
      <c r="BW689" s="231">
        <v>1</v>
      </c>
      <c r="BX689" s="237" t="str">
        <f t="shared" si="350"/>
        <v>El agua escurre por la calzada durante períodos de lluvia sobre una buena parte de la sub-sección y no existen cunetas longitudinales definidas; las estructuras de drenaje no existen, o son completamente inadecuadas.</v>
      </c>
      <c r="BY689" s="231">
        <v>1</v>
      </c>
      <c r="BZ689" s="237" t="str">
        <f t="shared" si="351"/>
        <v>Superficie muy deteriorada o irregular (o material suelto), hasta tal grado, en casi todo el tramo.</v>
      </c>
      <c r="CA689" s="231">
        <v>1</v>
      </c>
      <c r="CB689" s="237" t="str">
        <f t="shared" si="352"/>
        <v>Existen corrugaciones o huellas profundas sobre casi toda la faja de ruedo del tramo, hasta tal grado que no sería factible corregir la falla de la estructura, sino que se tendría que reconstruirla completamente.</v>
      </c>
      <c r="CC689" s="231">
        <f t="shared" si="353"/>
        <v>0</v>
      </c>
      <c r="CD689" s="229"/>
      <c r="CE689" s="229"/>
      <c r="CF689" s="270"/>
    </row>
    <row r="690" spans="1:84" ht="69.95" customHeight="1" thickBot="1" x14ac:dyDescent="0.2">
      <c r="A690" s="217"/>
      <c r="B690" s="269">
        <v>30702</v>
      </c>
      <c r="C690" s="231">
        <v>2</v>
      </c>
      <c r="D690" s="231">
        <v>3</v>
      </c>
      <c r="E690" s="232">
        <v>4</v>
      </c>
      <c r="F690" s="231"/>
      <c r="G690" s="231">
        <v>408</v>
      </c>
      <c r="H690" s="230" t="str">
        <f t="shared" si="356"/>
        <v>Terciaria</v>
      </c>
      <c r="I690" s="230">
        <v>4</v>
      </c>
      <c r="J690" s="229" t="str">
        <f t="shared" si="330"/>
        <v>Red Básica de Accesso</v>
      </c>
      <c r="K690" s="260">
        <f t="shared" si="331"/>
        <v>6.9550000000000001</v>
      </c>
      <c r="L690" s="234">
        <f t="shared" si="355"/>
        <v>93.404999999999987</v>
      </c>
      <c r="M690" s="233"/>
      <c r="N690" s="233"/>
      <c r="O690" s="233"/>
      <c r="P690" s="260">
        <f t="shared" si="332"/>
        <v>0</v>
      </c>
      <c r="Q690" s="233"/>
      <c r="R690" s="233"/>
      <c r="S690" s="233"/>
      <c r="T690" s="260">
        <f t="shared" si="333"/>
        <v>0</v>
      </c>
      <c r="U690" s="233"/>
      <c r="V690" s="233"/>
      <c r="W690" s="233"/>
      <c r="X690" s="233">
        <f t="shared" si="336"/>
        <v>0</v>
      </c>
      <c r="Y690" s="233"/>
      <c r="Z690" s="233"/>
      <c r="AA690" s="233"/>
      <c r="AB690" s="233">
        <f t="shared" si="337"/>
        <v>0</v>
      </c>
      <c r="AC690" s="233">
        <f t="shared" si="342"/>
        <v>0</v>
      </c>
      <c r="AD690" s="233"/>
      <c r="AE690" s="233">
        <v>6.9550000000000001</v>
      </c>
      <c r="AF690" s="233"/>
      <c r="AG690" s="233">
        <f t="shared" si="357"/>
        <v>6.9550000000000001</v>
      </c>
      <c r="AH690" s="233"/>
      <c r="AI690" s="233"/>
      <c r="AJ690" s="233"/>
      <c r="AK690" s="233">
        <f t="shared" si="358"/>
        <v>0</v>
      </c>
      <c r="AL690" s="233"/>
      <c r="AM690" s="233"/>
      <c r="AN690" s="233"/>
      <c r="AO690" s="233">
        <f t="shared" si="334"/>
        <v>0</v>
      </c>
      <c r="AP690" s="233"/>
      <c r="AQ690" s="233"/>
      <c r="AR690" s="233"/>
      <c r="AS690" s="339">
        <f t="shared" si="335"/>
        <v>0</v>
      </c>
      <c r="AT690" s="233"/>
      <c r="AU690" s="233"/>
      <c r="AV690" s="233"/>
      <c r="AW690" s="260">
        <f t="shared" si="343"/>
        <v>0</v>
      </c>
      <c r="AX690" s="235" t="s">
        <v>2589</v>
      </c>
      <c r="AY690" s="236" t="s">
        <v>805</v>
      </c>
      <c r="AZ690" s="236"/>
      <c r="BA690" s="236" t="s">
        <v>2590</v>
      </c>
      <c r="BB690" s="231">
        <v>0</v>
      </c>
      <c r="BC690" s="231">
        <v>4</v>
      </c>
      <c r="BD690" s="237" t="str">
        <f t="shared" si="344"/>
        <v>Montañoso (Pendientes naturales del terreno mayores a 25%)</v>
      </c>
      <c r="BE690" s="231">
        <v>4</v>
      </c>
      <c r="BF690" s="237" t="str">
        <f>VLOOKUP(BE690,'Códigos 2'!$A$1:$B$12,2,FALSE)</f>
        <v>Lastre o grava</v>
      </c>
      <c r="BG690" s="238">
        <v>1</v>
      </c>
      <c r="BH690" s="239">
        <v>3.5</v>
      </c>
      <c r="BI690" s="231">
        <v>0</v>
      </c>
      <c r="BJ690" s="231" t="str">
        <f t="shared" si="345"/>
        <v>No existe</v>
      </c>
      <c r="BK690" s="240">
        <v>0</v>
      </c>
      <c r="BL690" s="231">
        <v>25</v>
      </c>
      <c r="BM690" s="231"/>
      <c r="BN690" s="231">
        <v>2</v>
      </c>
      <c r="BO690" s="237" t="str">
        <f t="shared" si="346"/>
        <v>Curvas cerradas frecuentes y, por lo general, inconsistentes con el terreno y la clase de carretera.</v>
      </c>
      <c r="BP690" s="231">
        <v>1</v>
      </c>
      <c r="BQ690" s="237" t="str">
        <f t="shared" si="347"/>
        <v xml:space="preserve">Pendientes sostenidas en exceso del 7% en casi todo el tramo. </v>
      </c>
      <c r="BR690" s="231">
        <v>1</v>
      </c>
      <c r="BS690" s="231">
        <v>0</v>
      </c>
      <c r="BT690" s="237" t="b">
        <f t="shared" si="348"/>
        <v>0</v>
      </c>
      <c r="BU690" s="231">
        <v>1</v>
      </c>
      <c r="BV690" s="237" t="str">
        <f t="shared" si="349"/>
        <v>No existen señales o son tan inadecuadas, que no proveen información útil al conductor.</v>
      </c>
      <c r="BW690" s="231">
        <v>3</v>
      </c>
      <c r="BX690" s="237" t="str">
        <f t="shared" si="350"/>
        <v>Parece que algunas alcantarillas o cunetas no tienen capacidad hidráulica suficiente, por la erosión o socavación aparente.</v>
      </c>
      <c r="BY690" s="231">
        <v>3</v>
      </c>
      <c r="BZ690" s="237" t="str">
        <f t="shared" si="351"/>
        <v>Superficie con frecuentes baches o irregularidades .</v>
      </c>
      <c r="CA690" s="231">
        <v>3</v>
      </c>
      <c r="CB690" s="237" t="str">
        <f t="shared" si="352"/>
        <v>Existen deformaciones u otras fallas de consideración sobre una buena parte de la subsección y, aunque no son extensas todavía, parece que siguen extendiéndose.</v>
      </c>
      <c r="CC690" s="231">
        <f t="shared" si="353"/>
        <v>0</v>
      </c>
      <c r="CD690" s="229"/>
      <c r="CE690" s="229"/>
      <c r="CF690" s="270"/>
    </row>
    <row r="691" spans="1:84" ht="69.95" customHeight="1" thickBot="1" x14ac:dyDescent="0.2">
      <c r="A691" s="217"/>
      <c r="B691" s="269">
        <v>30703</v>
      </c>
      <c r="C691" s="231">
        <v>2</v>
      </c>
      <c r="D691" s="231">
        <v>3</v>
      </c>
      <c r="E691" s="232">
        <v>4</v>
      </c>
      <c r="F691" s="231"/>
      <c r="G691" s="231">
        <v>408</v>
      </c>
      <c r="H691" s="230" t="str">
        <f t="shared" si="356"/>
        <v>Terciaria</v>
      </c>
      <c r="I691" s="230">
        <v>4</v>
      </c>
      <c r="J691" s="229" t="str">
        <f t="shared" si="330"/>
        <v>Red Básica de Accesso</v>
      </c>
      <c r="K691" s="260">
        <f t="shared" si="331"/>
        <v>5.1950000000000003</v>
      </c>
      <c r="L691" s="234">
        <f t="shared" si="355"/>
        <v>98.6</v>
      </c>
      <c r="M691" s="233"/>
      <c r="N691" s="233"/>
      <c r="O691" s="233"/>
      <c r="P691" s="260">
        <f t="shared" si="332"/>
        <v>0</v>
      </c>
      <c r="Q691" s="233"/>
      <c r="R691" s="233"/>
      <c r="S691" s="233"/>
      <c r="T691" s="260">
        <f t="shared" si="333"/>
        <v>0</v>
      </c>
      <c r="U691" s="233"/>
      <c r="V691" s="233">
        <v>0.17</v>
      </c>
      <c r="W691" s="233">
        <v>0.33</v>
      </c>
      <c r="X691" s="233">
        <f t="shared" si="336"/>
        <v>0.5</v>
      </c>
      <c r="Y691" s="233"/>
      <c r="Z691" s="233"/>
      <c r="AA691" s="233"/>
      <c r="AB691" s="233">
        <f t="shared" si="337"/>
        <v>0</v>
      </c>
      <c r="AC691" s="233">
        <f t="shared" si="342"/>
        <v>0.5</v>
      </c>
      <c r="AD691" s="233"/>
      <c r="AE691" s="233">
        <v>4.6950000000000003</v>
      </c>
      <c r="AF691" s="233"/>
      <c r="AG691" s="233">
        <f t="shared" si="357"/>
        <v>4.6950000000000003</v>
      </c>
      <c r="AH691" s="233"/>
      <c r="AI691" s="233"/>
      <c r="AJ691" s="233"/>
      <c r="AK691" s="233">
        <f t="shared" si="358"/>
        <v>0</v>
      </c>
      <c r="AL691" s="233"/>
      <c r="AM691" s="233"/>
      <c r="AN691" s="233"/>
      <c r="AO691" s="233">
        <f t="shared" si="334"/>
        <v>0</v>
      </c>
      <c r="AP691" s="233"/>
      <c r="AQ691" s="233"/>
      <c r="AR691" s="233"/>
      <c r="AS691" s="339">
        <f t="shared" si="335"/>
        <v>0</v>
      </c>
      <c r="AT691" s="233"/>
      <c r="AU691" s="233"/>
      <c r="AV691" s="233"/>
      <c r="AW691" s="260">
        <f t="shared" si="343"/>
        <v>0</v>
      </c>
      <c r="AX691" s="235" t="s">
        <v>2591</v>
      </c>
      <c r="AY691" s="236" t="s">
        <v>805</v>
      </c>
      <c r="AZ691" s="236"/>
      <c r="BA691" s="236" t="s">
        <v>2521</v>
      </c>
      <c r="BB691" s="231">
        <v>2</v>
      </c>
      <c r="BC691" s="231">
        <v>2</v>
      </c>
      <c r="BD691" s="237" t="str">
        <f t="shared" si="344"/>
        <v>Algo Ondulado (Pendientes naturales del terreno entre 6 y 14%)</v>
      </c>
      <c r="BE691" s="231">
        <v>8</v>
      </c>
      <c r="BF691" s="237" t="str">
        <f>VLOOKUP(BE691,'Códigos 2'!$A$1:$B$12,2,FALSE)</f>
        <v xml:space="preserve">Material producto del perfilado de pavimentos asfálticos </v>
      </c>
      <c r="BG691" s="238">
        <v>2</v>
      </c>
      <c r="BH691" s="239">
        <v>6</v>
      </c>
      <c r="BI691" s="231">
        <v>0</v>
      </c>
      <c r="BJ691" s="231" t="str">
        <f t="shared" si="345"/>
        <v>No existe</v>
      </c>
      <c r="BK691" s="240">
        <v>0</v>
      </c>
      <c r="BL691" s="231">
        <v>35</v>
      </c>
      <c r="BM691" s="231"/>
      <c r="BN691" s="231">
        <v>3</v>
      </c>
      <c r="BO691" s="237" t="str">
        <f t="shared" si="346"/>
        <v>Alineamiento algo sinuoso, pero con curvas cerradas que son aparentes y consistentes con las gradientes y las demás características del camino y del terreno que se atraviesa.</v>
      </c>
      <c r="BP691" s="231">
        <v>3</v>
      </c>
      <c r="BQ691" s="237" t="str">
        <f t="shared" si="347"/>
        <v>Pendientes generalmente entre 3 y 6%, pero con una rasante ondulada y, consecuentemente, con tramos cortos de subida fuerte.</v>
      </c>
      <c r="BR691" s="231">
        <v>2</v>
      </c>
      <c r="BS691" s="231">
        <v>0</v>
      </c>
      <c r="BT691" s="237" t="b">
        <f t="shared" si="348"/>
        <v>0</v>
      </c>
      <c r="BU691" s="231">
        <v>2</v>
      </c>
      <c r="BV691" s="237" t="str">
        <f t="shared" si="349"/>
        <v>Existen muy pocas señales</v>
      </c>
      <c r="BW691" s="231">
        <v>3</v>
      </c>
      <c r="BX691" s="237" t="str">
        <f t="shared" si="350"/>
        <v>Parece que algunas alcantarillas o cunetas no tienen capacidad hidráulica suficiente, por la erosión o socavación aparente.</v>
      </c>
      <c r="BY691" s="231">
        <v>3</v>
      </c>
      <c r="BZ691" s="237" t="str">
        <f t="shared" si="351"/>
        <v>Superficie con frecuentes baches o irregularidades .</v>
      </c>
      <c r="CA691" s="231">
        <v>4</v>
      </c>
      <c r="CB691" s="237" t="str">
        <f t="shared" si="352"/>
        <v>Existen huellas o corrugaciones que se derivan por debajo de la superficie de ruedo, pero que son aisladas y de poca extensión.</v>
      </c>
      <c r="CC691" s="231">
        <f t="shared" si="353"/>
        <v>0</v>
      </c>
      <c r="CD691" s="229" t="s">
        <v>2592</v>
      </c>
      <c r="CE691" s="229" t="s">
        <v>1951</v>
      </c>
      <c r="CF691" s="270" t="s">
        <v>2593</v>
      </c>
    </row>
    <row r="692" spans="1:84" ht="69.95" customHeight="1" thickBot="1" x14ac:dyDescent="0.2">
      <c r="A692" s="217"/>
      <c r="B692" s="269">
        <v>30710</v>
      </c>
      <c r="C692" s="231">
        <v>2</v>
      </c>
      <c r="D692" s="231">
        <v>3</v>
      </c>
      <c r="E692" s="232">
        <v>7</v>
      </c>
      <c r="F692" s="231">
        <v>3</v>
      </c>
      <c r="G692" s="231">
        <v>401</v>
      </c>
      <c r="H692" s="230" t="str">
        <f t="shared" si="356"/>
        <v>Terciaria</v>
      </c>
      <c r="I692" s="230">
        <v>2</v>
      </c>
      <c r="J692" s="229" t="str">
        <f t="shared" si="330"/>
        <v>Distribuidores Regionales</v>
      </c>
      <c r="K692" s="260">
        <f t="shared" si="331"/>
        <v>0.42499999999999999</v>
      </c>
      <c r="L692" s="234">
        <f t="shared" si="355"/>
        <v>99.024999999999991</v>
      </c>
      <c r="M692" s="233"/>
      <c r="N692" s="233"/>
      <c r="O692" s="233"/>
      <c r="P692" s="260">
        <f t="shared" si="332"/>
        <v>0</v>
      </c>
      <c r="Q692" s="233"/>
      <c r="R692" s="233"/>
      <c r="S692" s="233">
        <v>0.42499999999999999</v>
      </c>
      <c r="T692" s="260">
        <f t="shared" si="333"/>
        <v>0.42499999999999999</v>
      </c>
      <c r="U692" s="233"/>
      <c r="V692" s="233"/>
      <c r="W692" s="233"/>
      <c r="X692" s="233">
        <f t="shared" si="336"/>
        <v>0</v>
      </c>
      <c r="Y692" s="233"/>
      <c r="Z692" s="233"/>
      <c r="AA692" s="233"/>
      <c r="AB692" s="233">
        <f t="shared" si="337"/>
        <v>0</v>
      </c>
      <c r="AC692" s="233">
        <f t="shared" si="342"/>
        <v>0.42499999999999999</v>
      </c>
      <c r="AD692" s="233"/>
      <c r="AE692" s="233"/>
      <c r="AF692" s="233"/>
      <c r="AG692" s="233">
        <f t="shared" si="357"/>
        <v>0</v>
      </c>
      <c r="AH692" s="233"/>
      <c r="AI692" s="233"/>
      <c r="AJ692" s="233"/>
      <c r="AK692" s="233">
        <f t="shared" si="358"/>
        <v>0</v>
      </c>
      <c r="AL692" s="233"/>
      <c r="AM692" s="233"/>
      <c r="AN692" s="233"/>
      <c r="AO692" s="233">
        <f t="shared" si="334"/>
        <v>0</v>
      </c>
      <c r="AP692" s="233"/>
      <c r="AQ692" s="233"/>
      <c r="AR692" s="233"/>
      <c r="AS692" s="339">
        <f t="shared" si="335"/>
        <v>0</v>
      </c>
      <c r="AT692" s="233"/>
      <c r="AU692" s="233"/>
      <c r="AV692" s="233"/>
      <c r="AW692" s="260">
        <f t="shared" si="343"/>
        <v>0</v>
      </c>
      <c r="AX692" s="235" t="s">
        <v>2540</v>
      </c>
      <c r="AY692" s="236" t="s">
        <v>2416</v>
      </c>
      <c r="AZ692" s="236" t="s">
        <v>994</v>
      </c>
      <c r="BA692" s="229" t="s">
        <v>2057</v>
      </c>
      <c r="BB692" s="231">
        <v>0</v>
      </c>
      <c r="BC692" s="231">
        <v>2</v>
      </c>
      <c r="BD692" s="237" t="str">
        <f t="shared" si="344"/>
        <v>Algo Ondulado (Pendientes naturales del terreno entre 6 y 14%)</v>
      </c>
      <c r="BE692" s="231">
        <v>1</v>
      </c>
      <c r="BF692" s="237" t="str">
        <f>VLOOKUP(BE692,'Códigos 2'!$A$1:$B$12,2,FALSE)</f>
        <v xml:space="preserve"> Carpeta Asfáltica (CA)</v>
      </c>
      <c r="BG692" s="238">
        <v>2</v>
      </c>
      <c r="BH692" s="239">
        <v>6.1</v>
      </c>
      <c r="BI692" s="231">
        <v>0</v>
      </c>
      <c r="BJ692" s="231" t="str">
        <f t="shared" si="345"/>
        <v>No existe</v>
      </c>
      <c r="BK692" s="240">
        <v>0</v>
      </c>
      <c r="BL692" s="231">
        <v>40</v>
      </c>
      <c r="BM692" s="231">
        <v>4172</v>
      </c>
      <c r="BN692" s="231">
        <v>2</v>
      </c>
      <c r="BO692" s="237" t="str">
        <f t="shared" si="346"/>
        <v>Curvas cerradas frecuentes y, por lo general, inconsistentes con el terreno y la clase de carretera.</v>
      </c>
      <c r="BP692" s="231">
        <v>3</v>
      </c>
      <c r="BQ692" s="237" t="str">
        <f t="shared" si="347"/>
        <v>Pendientes generalmente entre 3 y 6%, pero con una rasante ondulada y, consecuentemente, con tramos cortos de subida fuerte.</v>
      </c>
      <c r="BR692" s="231">
        <v>1</v>
      </c>
      <c r="BS692" s="231">
        <v>0</v>
      </c>
      <c r="BT692" s="237" t="b">
        <f t="shared" si="348"/>
        <v>0</v>
      </c>
      <c r="BU692" s="231">
        <v>3</v>
      </c>
      <c r="BV692" s="237" t="str">
        <f t="shared" si="349"/>
        <v>El señalamiento es regular en cuanto a cantidad y ubicación, siendo notable la falta de algunas señales de precaución y de guía.</v>
      </c>
      <c r="BW692" s="231">
        <v>3</v>
      </c>
      <c r="BX692" s="237" t="str">
        <f t="shared" si="350"/>
        <v>Parece que algunas alcantarillas o cunetas no tienen capacidad hidráulica suficiente, por la erosión o socavación aparente.</v>
      </c>
      <c r="BY692" s="231">
        <v>2</v>
      </c>
      <c r="BZ692" s="237" t="str">
        <f t="shared" si="351"/>
        <v>Superficie muy irregular o con baches extensos y frecuentes (o material suelto, en caso de superficies no pavimentadas).</v>
      </c>
      <c r="CA692" s="231">
        <v>4</v>
      </c>
      <c r="CB692" s="237" t="str">
        <f t="shared" si="352"/>
        <v>Existen huellas o corrugaciones que se derivan por debajo de la superficie de ruedo, pero que son aisladas y de poca extensión.</v>
      </c>
      <c r="CC692" s="231">
        <f t="shared" si="353"/>
        <v>0.64718149999999997</v>
      </c>
      <c r="CD692" s="229"/>
      <c r="CE692" s="229"/>
      <c r="CF692" s="270"/>
    </row>
    <row r="693" spans="1:84" ht="69.95" customHeight="1" thickBot="1" x14ac:dyDescent="0.2">
      <c r="A693" s="217"/>
      <c r="B693" s="269">
        <v>30720</v>
      </c>
      <c r="C693" s="231">
        <v>2</v>
      </c>
      <c r="D693" s="231">
        <v>3</v>
      </c>
      <c r="E693" s="232">
        <v>2</v>
      </c>
      <c r="F693" s="231">
        <v>3</v>
      </c>
      <c r="G693" s="231">
        <v>405</v>
      </c>
      <c r="H693" s="230" t="str">
        <f t="shared" si="356"/>
        <v>Terciaria</v>
      </c>
      <c r="I693" s="230">
        <v>4</v>
      </c>
      <c r="J693" s="229" t="str">
        <f t="shared" si="330"/>
        <v>Red Básica de Accesso</v>
      </c>
      <c r="K693" s="260">
        <f t="shared" si="331"/>
        <v>0.89500000000000002</v>
      </c>
      <c r="L693" s="234">
        <f t="shared" si="355"/>
        <v>99.919999999999987</v>
      </c>
      <c r="M693" s="233"/>
      <c r="N693" s="233"/>
      <c r="O693" s="233"/>
      <c r="P693" s="260">
        <f t="shared" si="332"/>
        <v>0</v>
      </c>
      <c r="Q693" s="233"/>
      <c r="R693" s="233"/>
      <c r="S693" s="233"/>
      <c r="T693" s="260">
        <f t="shared" si="333"/>
        <v>0</v>
      </c>
      <c r="U693" s="233">
        <v>0.89500000000000002</v>
      </c>
      <c r="V693" s="233"/>
      <c r="W693" s="233"/>
      <c r="X693" s="233">
        <f t="shared" si="336"/>
        <v>0.89500000000000002</v>
      </c>
      <c r="Y693" s="233"/>
      <c r="Z693" s="233"/>
      <c r="AA693" s="233"/>
      <c r="AB693" s="233">
        <f t="shared" si="337"/>
        <v>0</v>
      </c>
      <c r="AC693" s="233">
        <f t="shared" si="342"/>
        <v>0.89500000000000002</v>
      </c>
      <c r="AD693" s="233"/>
      <c r="AE693" s="233"/>
      <c r="AF693" s="233"/>
      <c r="AG693" s="233">
        <f t="shared" si="357"/>
        <v>0</v>
      </c>
      <c r="AH693" s="233"/>
      <c r="AI693" s="233"/>
      <c r="AJ693" s="233"/>
      <c r="AK693" s="233">
        <f t="shared" si="358"/>
        <v>0</v>
      </c>
      <c r="AL693" s="233"/>
      <c r="AM693" s="233"/>
      <c r="AN693" s="233"/>
      <c r="AO693" s="233">
        <f t="shared" si="334"/>
        <v>0</v>
      </c>
      <c r="AP693" s="233"/>
      <c r="AQ693" s="233"/>
      <c r="AR693" s="233"/>
      <c r="AS693" s="339">
        <f t="shared" si="335"/>
        <v>0</v>
      </c>
      <c r="AT693" s="233"/>
      <c r="AU693" s="233"/>
      <c r="AV693" s="233"/>
      <c r="AW693" s="260">
        <f t="shared" si="343"/>
        <v>0</v>
      </c>
      <c r="AX693" s="235" t="s">
        <v>2568</v>
      </c>
      <c r="AY693" s="236" t="s">
        <v>111</v>
      </c>
      <c r="AZ693" s="236" t="s">
        <v>1211</v>
      </c>
      <c r="BA693" s="236" t="s">
        <v>2569</v>
      </c>
      <c r="BB693" s="231">
        <v>0</v>
      </c>
      <c r="BC693" s="231">
        <v>3</v>
      </c>
      <c r="BD693" s="237" t="str">
        <f t="shared" si="344"/>
        <v>Muy Ondulado (Pendientes naturales del terreno entre 15 y 25%)</v>
      </c>
      <c r="BE693" s="231">
        <v>2</v>
      </c>
      <c r="BF693" s="237" t="str">
        <f>VLOOKUP(BE693,'Códigos 2'!$A$1:$B$12,2,FALSE)</f>
        <v xml:space="preserve">Tratamiento superficial múltiple (TSM) </v>
      </c>
      <c r="BG693" s="238">
        <v>2</v>
      </c>
      <c r="BH693" s="239">
        <v>5.7</v>
      </c>
      <c r="BI693" s="231">
        <v>0</v>
      </c>
      <c r="BJ693" s="231" t="str">
        <f t="shared" si="345"/>
        <v>No existe</v>
      </c>
      <c r="BK693" s="240">
        <v>0</v>
      </c>
      <c r="BL693" s="231">
        <v>30</v>
      </c>
      <c r="BM693" s="231">
        <v>201</v>
      </c>
      <c r="BN693" s="231">
        <v>3</v>
      </c>
      <c r="BO693" s="237" t="str">
        <f t="shared" si="346"/>
        <v>Alineamiento algo sinuoso, pero con curvas cerradas que son aparentes y consistentes con las gradientes y las demás características del camino y del terreno que se atraviesa.</v>
      </c>
      <c r="BP693" s="231">
        <v>3</v>
      </c>
      <c r="BQ693" s="237" t="str">
        <f t="shared" si="347"/>
        <v>Pendientes generalmente entre 3 y 6%, pero con una rasante ondulada y, consecuentemente, con tramos cortos de subida fuerte.</v>
      </c>
      <c r="BR693" s="231">
        <v>2</v>
      </c>
      <c r="BS693" s="231">
        <v>0</v>
      </c>
      <c r="BT693" s="237" t="b">
        <f t="shared" si="348"/>
        <v>0</v>
      </c>
      <c r="BU693" s="231">
        <v>2</v>
      </c>
      <c r="BV693" s="237" t="str">
        <f t="shared" si="349"/>
        <v>Existen muy pocas señales</v>
      </c>
      <c r="BW693" s="231">
        <v>4</v>
      </c>
      <c r="BX693" s="237" t="str">
        <f t="shared" si="350"/>
        <v>La mayoría de las alcantarillas y cunetas aparentemente funcionan bien, pero existen indicaciones en algunos sitios de que el agua se estanca.</v>
      </c>
      <c r="BY693" s="231">
        <v>4</v>
      </c>
      <c r="BZ693" s="237" t="str">
        <f t="shared" si="351"/>
        <v>Superficie generalmente lisa, pero con unas pequeñas corrugaciones u otras irregularidades aisladas, o con baches pequeños superficiales.</v>
      </c>
      <c r="CA693" s="231">
        <v>4</v>
      </c>
      <c r="CB693" s="237" t="str">
        <f t="shared" si="352"/>
        <v>Existen huellas o corrugaciones que se derivan por debajo de la superficie de ruedo, pero que son aisladas y de poca extensión.</v>
      </c>
      <c r="CC693" s="231">
        <f t="shared" si="353"/>
        <v>6.5661675000000003E-2</v>
      </c>
      <c r="CD693" s="229"/>
      <c r="CE693" s="229"/>
      <c r="CF693" s="270" t="s">
        <v>2570</v>
      </c>
    </row>
    <row r="694" spans="1:84" ht="69.95" customHeight="1" thickBot="1" x14ac:dyDescent="0.2">
      <c r="A694" s="217">
        <v>8</v>
      </c>
      <c r="B694" s="269">
        <v>30730</v>
      </c>
      <c r="C694" s="231">
        <v>2</v>
      </c>
      <c r="D694" s="231">
        <v>3</v>
      </c>
      <c r="E694" s="232">
        <v>1</v>
      </c>
      <c r="F694" s="231">
        <v>4</v>
      </c>
      <c r="G694" s="231">
        <v>2</v>
      </c>
      <c r="H694" s="230" t="str">
        <f t="shared" si="356"/>
        <v>Primaria</v>
      </c>
      <c r="I694" s="230">
        <v>1</v>
      </c>
      <c r="J694" s="229" t="str">
        <f t="shared" si="330"/>
        <v>Red de Alta Capacidad</v>
      </c>
      <c r="K694" s="260">
        <f t="shared" si="331"/>
        <v>3.09</v>
      </c>
      <c r="L694" s="234">
        <f t="shared" si="355"/>
        <v>103.00999999999999</v>
      </c>
      <c r="M694" s="233">
        <v>0.86499999999999999</v>
      </c>
      <c r="N694" s="233">
        <v>0.875</v>
      </c>
      <c r="O694" s="233">
        <v>0.48</v>
      </c>
      <c r="P694" s="260">
        <f t="shared" si="332"/>
        <v>2.2199999999999998</v>
      </c>
      <c r="Q694" s="233">
        <v>0.87</v>
      </c>
      <c r="R694" s="233"/>
      <c r="S694" s="233"/>
      <c r="T694" s="260">
        <f t="shared" si="333"/>
        <v>0.87</v>
      </c>
      <c r="U694" s="233"/>
      <c r="V694" s="233"/>
      <c r="W694" s="233"/>
      <c r="X694" s="233">
        <f t="shared" si="336"/>
        <v>0</v>
      </c>
      <c r="Y694" s="233"/>
      <c r="Z694" s="233"/>
      <c r="AA694" s="233"/>
      <c r="AB694" s="233">
        <f t="shared" si="337"/>
        <v>0</v>
      </c>
      <c r="AC694" s="233">
        <f t="shared" si="342"/>
        <v>0.87</v>
      </c>
      <c r="AD694" s="233"/>
      <c r="AE694" s="233"/>
      <c r="AF694" s="233"/>
      <c r="AG694" s="233">
        <f t="shared" si="357"/>
        <v>0</v>
      </c>
      <c r="AH694" s="233"/>
      <c r="AI694" s="233"/>
      <c r="AJ694" s="233"/>
      <c r="AK694" s="233">
        <f t="shared" si="358"/>
        <v>0</v>
      </c>
      <c r="AL694" s="233"/>
      <c r="AM694" s="233"/>
      <c r="AN694" s="233"/>
      <c r="AO694" s="233">
        <f t="shared" si="334"/>
        <v>0</v>
      </c>
      <c r="AP694" s="233"/>
      <c r="AQ694" s="233"/>
      <c r="AR694" s="233"/>
      <c r="AS694" s="339">
        <f t="shared" si="335"/>
        <v>0</v>
      </c>
      <c r="AT694" s="233"/>
      <c r="AU694" s="233"/>
      <c r="AV694" s="233"/>
      <c r="AW694" s="260">
        <f t="shared" si="343"/>
        <v>0</v>
      </c>
      <c r="AX694" s="235" t="s">
        <v>175</v>
      </c>
      <c r="AY694" s="236" t="s">
        <v>148</v>
      </c>
      <c r="AZ694" s="236" t="s">
        <v>176</v>
      </c>
      <c r="BA694" s="229" t="s">
        <v>172</v>
      </c>
      <c r="BB694" s="231">
        <v>0</v>
      </c>
      <c r="BC694" s="231">
        <v>3</v>
      </c>
      <c r="BD694" s="237" t="str">
        <f t="shared" si="344"/>
        <v>Muy Ondulado (Pendientes naturales del terreno entre 15 y 25%)</v>
      </c>
      <c r="BE694" s="231">
        <v>9</v>
      </c>
      <c r="BF694" s="237" t="str">
        <f>VLOOKUP(BE694,'Códigos 2'!$A$1:$B$12,2,FALSE)</f>
        <v>Hormigón o concreto (H</v>
      </c>
      <c r="BG694" s="238">
        <v>2</v>
      </c>
      <c r="BH694" s="239">
        <v>7.7</v>
      </c>
      <c r="BI694" s="231">
        <v>1</v>
      </c>
      <c r="BJ694" s="231" t="str">
        <f t="shared" si="345"/>
        <v>Pavimentado</v>
      </c>
      <c r="BK694" s="240">
        <v>1.7</v>
      </c>
      <c r="BL694" s="231">
        <v>60</v>
      </c>
      <c r="BM694" s="231"/>
      <c r="BN694" s="231">
        <v>5</v>
      </c>
      <c r="BO694" s="237" t="str">
        <f t="shared" si="346"/>
        <v>Alineamiento recto o con curvas tan suaves que no exigen una reducción significativa en la velocidad promedio normal de recorrido.</v>
      </c>
      <c r="BP694" s="231">
        <v>2</v>
      </c>
      <c r="BQ694" s="237" t="str">
        <f t="shared" si="347"/>
        <v>Pendientes sostenidas entre 5 y 8% sobre una buena parte del tramo, condición que afecta en forma marcada la velocidad de recorrido y, cuando hay bastante tránsito, provoca frecuentes colas de vehículos detrás de los vehículos pesados.</v>
      </c>
      <c r="BR694" s="231">
        <v>5</v>
      </c>
      <c r="BS694" s="231">
        <v>4</v>
      </c>
      <c r="BT694" s="237" t="str">
        <f t="shared" si="348"/>
        <v>Superficie generalmente firme y utilizable en todo tiempo, pero con algunos tramos cortos en que el ancho inicial ha sido reducido por erosión u otras causas.</v>
      </c>
      <c r="BU694" s="231">
        <v>5</v>
      </c>
      <c r="BV694" s="237" t="str">
        <f t="shared" si="349"/>
        <v xml:space="preserve">Las señales son completamente adecuadas en número y ubicación, </v>
      </c>
      <c r="BW694" s="231">
        <v>5</v>
      </c>
      <c r="BX694" s="237" t="str">
        <f t="shared" si="350"/>
        <v>Todas las alcantarillas y cunetas están bastante limpias y funcionan debidamente.</v>
      </c>
      <c r="BY694" s="231">
        <v>4</v>
      </c>
      <c r="BZ694" s="237" t="str">
        <f t="shared" si="351"/>
        <v>Superficie generalmente lisa, pero con unas pequeñas corrugaciones u otras irregularidades aisladas, o con baches pequeños superficiales.</v>
      </c>
      <c r="CA694" s="231">
        <v>4</v>
      </c>
      <c r="CB694" s="237" t="str">
        <f t="shared" si="352"/>
        <v>Existen huellas o corrugaciones que se derivan por debajo de la superficie de ruedo, pero que son aisladas y de poca extensión.</v>
      </c>
      <c r="CC694" s="231">
        <f t="shared" si="353"/>
        <v>0</v>
      </c>
      <c r="CD694" s="229"/>
      <c r="CE694" s="229"/>
      <c r="CF694" s="270"/>
    </row>
    <row r="695" spans="1:84" ht="69.95" customHeight="1" thickBot="1" x14ac:dyDescent="0.2">
      <c r="A695" s="217">
        <v>9</v>
      </c>
      <c r="B695" s="269">
        <v>30740</v>
      </c>
      <c r="C695" s="231">
        <v>2</v>
      </c>
      <c r="D695" s="231">
        <v>3</v>
      </c>
      <c r="E695" s="232">
        <v>1</v>
      </c>
      <c r="F695" s="231">
        <v>4</v>
      </c>
      <c r="G695" s="231">
        <v>2</v>
      </c>
      <c r="H695" s="230" t="str">
        <f t="shared" si="356"/>
        <v>Primaria</v>
      </c>
      <c r="I695" s="230">
        <v>1</v>
      </c>
      <c r="J695" s="229" t="str">
        <f t="shared" si="330"/>
        <v>Red de Alta Capacidad</v>
      </c>
      <c r="K695" s="260">
        <f t="shared" si="331"/>
        <v>3.38</v>
      </c>
      <c r="L695" s="234">
        <f>K695</f>
        <v>3.38</v>
      </c>
      <c r="M695" s="233"/>
      <c r="N695" s="233"/>
      <c r="O695" s="233">
        <v>1.635</v>
      </c>
      <c r="P695" s="260">
        <f t="shared" si="332"/>
        <v>1.635</v>
      </c>
      <c r="Q695" s="233">
        <v>1.7450000000000001</v>
      </c>
      <c r="R695" s="233"/>
      <c r="S695" s="233"/>
      <c r="T695" s="260">
        <f t="shared" si="333"/>
        <v>1.7450000000000001</v>
      </c>
      <c r="U695" s="233"/>
      <c r="V695" s="233"/>
      <c r="W695" s="233"/>
      <c r="X695" s="233">
        <f t="shared" si="336"/>
        <v>0</v>
      </c>
      <c r="Y695" s="233"/>
      <c r="Z695" s="233"/>
      <c r="AA695" s="233"/>
      <c r="AB695" s="233">
        <f t="shared" si="337"/>
        <v>0</v>
      </c>
      <c r="AC695" s="233">
        <f t="shared" si="342"/>
        <v>1.7450000000000001</v>
      </c>
      <c r="AD695" s="233"/>
      <c r="AE695" s="233"/>
      <c r="AF695" s="233"/>
      <c r="AG695" s="233">
        <f t="shared" si="357"/>
        <v>0</v>
      </c>
      <c r="AH695" s="233"/>
      <c r="AI695" s="233"/>
      <c r="AJ695" s="233"/>
      <c r="AK695" s="233">
        <f t="shared" si="358"/>
        <v>0</v>
      </c>
      <c r="AL695" s="233"/>
      <c r="AM695" s="233"/>
      <c r="AN695" s="233"/>
      <c r="AO695" s="233">
        <f t="shared" si="334"/>
        <v>0</v>
      </c>
      <c r="AP695" s="233"/>
      <c r="AQ695" s="233"/>
      <c r="AR695" s="233"/>
      <c r="AS695" s="339">
        <f t="shared" si="335"/>
        <v>0</v>
      </c>
      <c r="AT695" s="233"/>
      <c r="AU695" s="233"/>
      <c r="AV695" s="233"/>
      <c r="AW695" s="260">
        <f t="shared" si="343"/>
        <v>0</v>
      </c>
      <c r="AX695" s="235" t="s">
        <v>177</v>
      </c>
      <c r="AY695" s="236" t="s">
        <v>148</v>
      </c>
      <c r="AZ695" s="236" t="s">
        <v>176</v>
      </c>
      <c r="BA695" s="229" t="s">
        <v>172</v>
      </c>
      <c r="BB695" s="231">
        <v>0</v>
      </c>
      <c r="BC695" s="231">
        <v>3</v>
      </c>
      <c r="BD695" s="237" t="str">
        <f t="shared" si="344"/>
        <v>Muy Ondulado (Pendientes naturales del terreno entre 15 y 25%)</v>
      </c>
      <c r="BE695" s="231">
        <v>1</v>
      </c>
      <c r="BF695" s="237" t="str">
        <f>VLOOKUP(BE695,'Códigos 2'!$A$1:$B$12,2,FALSE)</f>
        <v xml:space="preserve"> Carpeta Asfáltica (CA)</v>
      </c>
      <c r="BG695" s="238">
        <v>2</v>
      </c>
      <c r="BH695" s="239">
        <v>7.4</v>
      </c>
      <c r="BI695" s="231">
        <v>1</v>
      </c>
      <c r="BJ695" s="231" t="str">
        <f t="shared" si="345"/>
        <v>Pavimentado</v>
      </c>
      <c r="BK695" s="240">
        <v>1.4</v>
      </c>
      <c r="BL695" s="231">
        <v>70</v>
      </c>
      <c r="BM695" s="231"/>
      <c r="BN695" s="231">
        <v>4</v>
      </c>
      <c r="BO695" s="237" t="str">
        <f t="shared" si="346"/>
        <v>Alineamiento con algunas curvas que exigen una reducción significativa en la velocidad promedio de circulación.</v>
      </c>
      <c r="BP695" s="231">
        <v>2</v>
      </c>
      <c r="BQ695" s="237" t="str">
        <f t="shared" si="347"/>
        <v>Pendientes sostenidas entre 5 y 8% sobre una buena parte del tramo, condición que afecta en forma marcada la velocidad de recorrido y, cuando hay bastante tránsito, provoca frecuentes colas de vehículos detrás de los vehículos pesados.</v>
      </c>
      <c r="BR695" s="231">
        <v>3</v>
      </c>
      <c r="BS695" s="231">
        <v>4</v>
      </c>
      <c r="BT695" s="237" t="str">
        <f t="shared" si="348"/>
        <v>Superficie generalmente firme y utilizable en todo tiempo, pero con algunos tramos cortos en que el ancho inicial ha sido reducido por erosión u otras causas.</v>
      </c>
      <c r="BU695" s="231">
        <v>4</v>
      </c>
      <c r="BV695" s="237" t="str">
        <f t="shared" si="349"/>
        <v>El señalamiento es bastante completo, faltando solamente algunas señales de guía para los usuarios que no conocen la ruta.</v>
      </c>
      <c r="BW695" s="231">
        <v>5</v>
      </c>
      <c r="BX695" s="237" t="str">
        <f t="shared" si="350"/>
        <v>Todas las alcantarillas y cunetas están bastante limpias y funcionan debidamente.</v>
      </c>
      <c r="BY695" s="231">
        <v>3</v>
      </c>
      <c r="BZ695" s="237" t="str">
        <f t="shared" si="351"/>
        <v>Superficie con frecuentes baches o irregularidades .</v>
      </c>
      <c r="CA695" s="231">
        <v>4</v>
      </c>
      <c r="CB695" s="237" t="str">
        <f t="shared" si="352"/>
        <v>Existen huellas o corrugaciones que se derivan por debajo de la superficie de ruedo, pero que son aisladas y de poca extensión.</v>
      </c>
      <c r="CC695" s="231">
        <f t="shared" si="353"/>
        <v>0</v>
      </c>
      <c r="CD695" s="229"/>
      <c r="CE695" s="229"/>
      <c r="CF695" s="270"/>
    </row>
    <row r="696" spans="1:84" ht="69.95" customHeight="1" thickBot="1" x14ac:dyDescent="0.2">
      <c r="A696" s="217">
        <v>10</v>
      </c>
      <c r="B696" s="269">
        <v>30750</v>
      </c>
      <c r="C696" s="231">
        <v>2</v>
      </c>
      <c r="D696" s="231">
        <v>3</v>
      </c>
      <c r="E696" s="232">
        <v>3</v>
      </c>
      <c r="F696" s="231">
        <v>4</v>
      </c>
      <c r="G696" s="231">
        <v>2</v>
      </c>
      <c r="H696" s="230" t="str">
        <f t="shared" si="356"/>
        <v>Primaria</v>
      </c>
      <c r="I696" s="230">
        <v>1</v>
      </c>
      <c r="J696" s="229" t="str">
        <f t="shared" si="330"/>
        <v>Red de Alta Capacidad</v>
      </c>
      <c r="K696" s="260">
        <f t="shared" si="331"/>
        <v>2.4950000000000001</v>
      </c>
      <c r="L696" s="234">
        <f>K696</f>
        <v>2.4950000000000001</v>
      </c>
      <c r="M696" s="233"/>
      <c r="N696" s="233"/>
      <c r="O696" s="233"/>
      <c r="P696" s="260">
        <f t="shared" si="332"/>
        <v>0</v>
      </c>
      <c r="Q696" s="233">
        <v>2.4950000000000001</v>
      </c>
      <c r="R696" s="233"/>
      <c r="S696" s="233"/>
      <c r="T696" s="260">
        <f t="shared" si="333"/>
        <v>2.4950000000000001</v>
      </c>
      <c r="U696" s="233"/>
      <c r="V696" s="233"/>
      <c r="W696" s="233"/>
      <c r="X696" s="233">
        <f t="shared" si="336"/>
        <v>0</v>
      </c>
      <c r="Y696" s="233"/>
      <c r="Z696" s="233"/>
      <c r="AA696" s="233"/>
      <c r="AB696" s="233">
        <f t="shared" si="337"/>
        <v>0</v>
      </c>
      <c r="AC696" s="233">
        <f t="shared" si="342"/>
        <v>2.4950000000000001</v>
      </c>
      <c r="AD696" s="233"/>
      <c r="AE696" s="233"/>
      <c r="AF696" s="233"/>
      <c r="AG696" s="233">
        <f t="shared" si="357"/>
        <v>0</v>
      </c>
      <c r="AH696" s="233"/>
      <c r="AI696" s="233"/>
      <c r="AJ696" s="233"/>
      <c r="AK696" s="233">
        <f t="shared" si="358"/>
        <v>0</v>
      </c>
      <c r="AL696" s="233"/>
      <c r="AM696" s="233"/>
      <c r="AN696" s="233"/>
      <c r="AO696" s="233">
        <f t="shared" si="334"/>
        <v>0</v>
      </c>
      <c r="AP696" s="233"/>
      <c r="AQ696" s="233"/>
      <c r="AR696" s="233"/>
      <c r="AS696" s="339">
        <f t="shared" si="335"/>
        <v>0</v>
      </c>
      <c r="AT696" s="233"/>
      <c r="AU696" s="233"/>
      <c r="AV696" s="233"/>
      <c r="AW696" s="260">
        <f t="shared" si="343"/>
        <v>0</v>
      </c>
      <c r="AX696" s="235" t="s">
        <v>178</v>
      </c>
      <c r="AY696" s="236" t="s">
        <v>148</v>
      </c>
      <c r="AZ696" s="236"/>
      <c r="BA696" s="229" t="s">
        <v>172</v>
      </c>
      <c r="BB696" s="231">
        <v>0</v>
      </c>
      <c r="BC696" s="231">
        <v>3</v>
      </c>
      <c r="BD696" s="237" t="str">
        <f t="shared" si="344"/>
        <v>Muy Ondulado (Pendientes naturales del terreno entre 15 y 25%)</v>
      </c>
      <c r="BE696" s="231">
        <v>1</v>
      </c>
      <c r="BF696" s="237" t="str">
        <f>VLOOKUP(BE696,'Códigos 2'!$A$1:$B$12,2,FALSE)</f>
        <v xml:space="preserve"> Carpeta Asfáltica (CA)</v>
      </c>
      <c r="BG696" s="238">
        <v>2</v>
      </c>
      <c r="BH696" s="239">
        <v>7.3</v>
      </c>
      <c r="BI696" s="231">
        <v>1</v>
      </c>
      <c r="BJ696" s="231" t="str">
        <f t="shared" si="345"/>
        <v>Pavimentado</v>
      </c>
      <c r="BK696" s="240">
        <v>1.3</v>
      </c>
      <c r="BL696" s="231">
        <v>70</v>
      </c>
      <c r="BM696" s="231"/>
      <c r="BN696" s="231">
        <v>3</v>
      </c>
      <c r="BO696" s="237" t="str">
        <f t="shared" si="346"/>
        <v>Alineamiento algo sinuoso, pero con curvas cerradas que son aparentes y consistentes con las gradientes y las demás características del camino y del terreno que se atraviesa.</v>
      </c>
      <c r="BP696" s="231">
        <v>2</v>
      </c>
      <c r="BQ696" s="237" t="str">
        <f t="shared" si="347"/>
        <v>Pendientes sostenidas entre 5 y 8% sobre una buena parte del tramo, condición que afecta en forma marcada la velocidad de recorrido y, cuando hay bastante tránsito, provoca frecuentes colas de vehículos detrás de los vehículos pesados.</v>
      </c>
      <c r="BR696" s="231">
        <v>2</v>
      </c>
      <c r="BS696" s="231">
        <v>5</v>
      </c>
      <c r="BT696" s="237" t="str">
        <f t="shared" si="348"/>
        <v>Superficie de los espaldones firme y regular, y donde se puede utilizar el ancho como fue construido originalmente.</v>
      </c>
      <c r="BU696" s="231">
        <v>4</v>
      </c>
      <c r="BV696" s="237" t="str">
        <f t="shared" si="349"/>
        <v>El señalamiento es bastante completo, faltando solamente algunas señales de guía para los usuarios que no conocen la ruta.</v>
      </c>
      <c r="BW696" s="231">
        <v>5</v>
      </c>
      <c r="BX696" s="237" t="str">
        <f t="shared" si="350"/>
        <v>Todas las alcantarillas y cunetas están bastante limpias y funcionan debidamente.</v>
      </c>
      <c r="BY696" s="231">
        <v>5</v>
      </c>
      <c r="BZ696" s="237" t="str">
        <f t="shared" si="351"/>
        <v>Superficie lisa, sin baches ni irregularidades notables.</v>
      </c>
      <c r="CA696" s="231">
        <v>5</v>
      </c>
      <c r="CB696" s="237" t="str">
        <f t="shared" si="352"/>
        <v>No existen evidencias de fallas en la estructura del pavimento, con la posible excepción de algunas en la superficie de ruedo.</v>
      </c>
      <c r="CC696" s="231">
        <f t="shared" si="353"/>
        <v>0</v>
      </c>
      <c r="CD696" s="229"/>
      <c r="CE696" s="229"/>
      <c r="CF696" s="270"/>
    </row>
    <row r="697" spans="1:84" ht="69.95" customHeight="1" thickBot="1" x14ac:dyDescent="0.2">
      <c r="A697" s="217"/>
      <c r="B697" s="269">
        <v>30761</v>
      </c>
      <c r="C697" s="231">
        <v>2</v>
      </c>
      <c r="D697" s="231">
        <v>3</v>
      </c>
      <c r="E697" s="232">
        <v>6</v>
      </c>
      <c r="F697" s="231">
        <v>1</v>
      </c>
      <c r="G697" s="231">
        <v>417</v>
      </c>
      <c r="H697" s="230" t="str">
        <f t="shared" si="356"/>
        <v>Terciaria</v>
      </c>
      <c r="I697" s="230">
        <v>4</v>
      </c>
      <c r="J697" s="229" t="str">
        <f t="shared" si="330"/>
        <v>Red Básica de Accesso</v>
      </c>
      <c r="K697" s="260">
        <f t="shared" si="331"/>
        <v>3.8600000000000003</v>
      </c>
      <c r="L697" s="234">
        <f>K697</f>
        <v>3.8600000000000003</v>
      </c>
      <c r="M697" s="233"/>
      <c r="N697" s="233"/>
      <c r="O697" s="233"/>
      <c r="P697" s="260">
        <f t="shared" si="332"/>
        <v>0</v>
      </c>
      <c r="Q697" s="233"/>
      <c r="R697" s="233"/>
      <c r="S697" s="233"/>
      <c r="T697" s="260">
        <f t="shared" si="333"/>
        <v>0</v>
      </c>
      <c r="U697" s="233"/>
      <c r="V697" s="233"/>
      <c r="W697" s="233"/>
      <c r="X697" s="233">
        <f t="shared" si="336"/>
        <v>0</v>
      </c>
      <c r="Y697" s="233"/>
      <c r="Z697" s="233"/>
      <c r="AA697" s="233"/>
      <c r="AB697" s="233">
        <f t="shared" si="337"/>
        <v>0</v>
      </c>
      <c r="AC697" s="233">
        <f t="shared" si="342"/>
        <v>0</v>
      </c>
      <c r="AD697" s="233"/>
      <c r="AE697" s="233">
        <v>0.40500000000000003</v>
      </c>
      <c r="AF697" s="233">
        <v>3.4550000000000001</v>
      </c>
      <c r="AG697" s="233">
        <f t="shared" si="357"/>
        <v>3.8600000000000003</v>
      </c>
      <c r="AH697" s="233"/>
      <c r="AI697" s="233"/>
      <c r="AJ697" s="233"/>
      <c r="AK697" s="233">
        <f t="shared" si="358"/>
        <v>0</v>
      </c>
      <c r="AL697" s="233"/>
      <c r="AM697" s="233"/>
      <c r="AN697" s="233"/>
      <c r="AO697" s="233">
        <f t="shared" si="334"/>
        <v>0</v>
      </c>
      <c r="AP697" s="233"/>
      <c r="AQ697" s="233"/>
      <c r="AR697" s="233"/>
      <c r="AS697" s="339">
        <f t="shared" si="335"/>
        <v>0</v>
      </c>
      <c r="AT697" s="233"/>
      <c r="AU697" s="233"/>
      <c r="AV697" s="233"/>
      <c r="AW697" s="260">
        <f t="shared" si="343"/>
        <v>0</v>
      </c>
      <c r="AX697" s="235" t="s">
        <v>2637</v>
      </c>
      <c r="AY697" s="236" t="s">
        <v>2638</v>
      </c>
      <c r="AZ697" s="236" t="s">
        <v>1211</v>
      </c>
      <c r="BA697" s="229" t="s">
        <v>2639</v>
      </c>
      <c r="BB697" s="231">
        <v>0</v>
      </c>
      <c r="BC697" s="231">
        <v>3</v>
      </c>
      <c r="BD697" s="237" t="str">
        <f t="shared" si="344"/>
        <v>Muy Ondulado (Pendientes naturales del terreno entre 15 y 25%)</v>
      </c>
      <c r="BE697" s="231">
        <v>4</v>
      </c>
      <c r="BF697" s="237" t="str">
        <f>VLOOKUP(BE697,'Códigos 2'!$A$1:$B$12,2,FALSE)</f>
        <v>Lastre o grava</v>
      </c>
      <c r="BG697" s="238">
        <v>1</v>
      </c>
      <c r="BH697" s="239">
        <v>4</v>
      </c>
      <c r="BI697" s="231">
        <v>0</v>
      </c>
      <c r="BJ697" s="231" t="str">
        <f t="shared" si="345"/>
        <v>No existe</v>
      </c>
      <c r="BK697" s="240">
        <v>0</v>
      </c>
      <c r="BL697" s="231">
        <v>15</v>
      </c>
      <c r="BM697" s="231">
        <v>17</v>
      </c>
      <c r="BN697" s="231">
        <v>2</v>
      </c>
      <c r="BO697" s="237" t="str">
        <f t="shared" si="346"/>
        <v>Curvas cerradas frecuentes y, por lo general, inconsistentes con el terreno y la clase de carretera.</v>
      </c>
      <c r="BP697" s="231">
        <v>2</v>
      </c>
      <c r="BQ697" s="237" t="str">
        <f t="shared" si="347"/>
        <v>Pendientes sostenidas entre 5 y 8% sobre una buena parte del tramo, condición que afecta en forma marcada la velocidad de recorrido y, cuando hay bastante tránsito, provoca frecuentes colas de vehículos detrás de los vehículos pesados.</v>
      </c>
      <c r="BR697" s="231">
        <v>1</v>
      </c>
      <c r="BS697" s="231">
        <v>0</v>
      </c>
      <c r="BT697" s="237" t="b">
        <f t="shared" si="348"/>
        <v>0</v>
      </c>
      <c r="BU697" s="231">
        <v>1</v>
      </c>
      <c r="BV697" s="237" t="str">
        <f t="shared" si="349"/>
        <v>No existen señales o son tan inadecuadas, que no proveen información útil al conductor.</v>
      </c>
      <c r="BW697" s="231">
        <v>2</v>
      </c>
      <c r="BX697" s="237" t="str">
        <f t="shared" si="350"/>
        <v>Parece que la mayoría de las alcantarillas y cunetas son inadecuadas; o hay vados en varios sitios en vez de estructuras de drenaje.</v>
      </c>
      <c r="BY697" s="231">
        <v>2</v>
      </c>
      <c r="BZ697" s="237" t="str">
        <f t="shared" si="351"/>
        <v>Superficie muy irregular o con baches extensos y frecuentes (o material suelto, en caso de superficies no pavimentadas).</v>
      </c>
      <c r="CA697" s="231">
        <v>2</v>
      </c>
      <c r="CB697" s="237" t="str">
        <f t="shared" si="352"/>
        <v>Existen deformaciones u otras fallas de consideración sobre la mayor parte del tramo.</v>
      </c>
      <c r="CC697" s="231">
        <f t="shared" si="353"/>
        <v>2.3951300000000002E-2</v>
      </c>
      <c r="CD697" s="229"/>
      <c r="CE697" s="229"/>
      <c r="CF697" s="270" t="s">
        <v>2640</v>
      </c>
    </row>
    <row r="698" spans="1:84" ht="69.95" customHeight="1" thickBot="1" x14ac:dyDescent="0.2">
      <c r="A698" s="217"/>
      <c r="B698" s="269">
        <v>30762</v>
      </c>
      <c r="C698" s="231">
        <v>2</v>
      </c>
      <c r="D698" s="231">
        <v>3</v>
      </c>
      <c r="E698" s="232">
        <v>6</v>
      </c>
      <c r="F698" s="231">
        <v>3</v>
      </c>
      <c r="G698" s="231">
        <v>417</v>
      </c>
      <c r="H698" s="230" t="str">
        <f t="shared" si="356"/>
        <v>Terciaria</v>
      </c>
      <c r="I698" s="230">
        <v>4</v>
      </c>
      <c r="J698" s="229" t="str">
        <f t="shared" si="330"/>
        <v>Red Básica de Accesso</v>
      </c>
      <c r="K698" s="260">
        <f t="shared" si="331"/>
        <v>3.5049999999999999</v>
      </c>
      <c r="L698" s="234">
        <f t="shared" ref="L698:L703" si="359">L697+K698</f>
        <v>7.3650000000000002</v>
      </c>
      <c r="M698" s="233"/>
      <c r="N698" s="233"/>
      <c r="O698" s="233"/>
      <c r="P698" s="260">
        <f t="shared" si="332"/>
        <v>0</v>
      </c>
      <c r="Q698" s="233"/>
      <c r="R698" s="233"/>
      <c r="S698" s="233"/>
      <c r="T698" s="260">
        <f t="shared" si="333"/>
        <v>0</v>
      </c>
      <c r="U698" s="233"/>
      <c r="V698" s="233"/>
      <c r="W698" s="233"/>
      <c r="X698" s="233">
        <f t="shared" si="336"/>
        <v>0</v>
      </c>
      <c r="Y698" s="233"/>
      <c r="Z698" s="233"/>
      <c r="AA698" s="233"/>
      <c r="AB698" s="233">
        <f t="shared" si="337"/>
        <v>0</v>
      </c>
      <c r="AC698" s="233">
        <f t="shared" si="342"/>
        <v>0</v>
      </c>
      <c r="AD698" s="233"/>
      <c r="AE698" s="233"/>
      <c r="AF698" s="233">
        <v>3.5049999999999999</v>
      </c>
      <c r="AG698" s="233">
        <f t="shared" si="357"/>
        <v>3.5049999999999999</v>
      </c>
      <c r="AH698" s="233"/>
      <c r="AI698" s="233"/>
      <c r="AJ698" s="233"/>
      <c r="AK698" s="233">
        <f t="shared" si="358"/>
        <v>0</v>
      </c>
      <c r="AL698" s="233"/>
      <c r="AM698" s="233"/>
      <c r="AN698" s="233"/>
      <c r="AO698" s="233">
        <f t="shared" si="334"/>
        <v>0</v>
      </c>
      <c r="AP698" s="233"/>
      <c r="AQ698" s="233"/>
      <c r="AR698" s="233"/>
      <c r="AS698" s="339">
        <f t="shared" si="335"/>
        <v>0</v>
      </c>
      <c r="AT698" s="233"/>
      <c r="AU698" s="233"/>
      <c r="AV698" s="233"/>
      <c r="AW698" s="260">
        <f t="shared" si="343"/>
        <v>0</v>
      </c>
      <c r="AX698" s="235" t="s">
        <v>2641</v>
      </c>
      <c r="AY698" s="236" t="s">
        <v>2638</v>
      </c>
      <c r="AZ698" s="236" t="s">
        <v>1211</v>
      </c>
      <c r="BA698" s="229" t="s">
        <v>2642</v>
      </c>
      <c r="BB698" s="231">
        <v>0</v>
      </c>
      <c r="BC698" s="231">
        <v>4</v>
      </c>
      <c r="BD698" s="237" t="str">
        <f t="shared" si="344"/>
        <v>Montañoso (Pendientes naturales del terreno mayores a 25%)</v>
      </c>
      <c r="BE698" s="231">
        <v>4</v>
      </c>
      <c r="BF698" s="237" t="str">
        <f>VLOOKUP(BE698,'Códigos 2'!$A$1:$B$12,2,FALSE)</f>
        <v>Lastre o grava</v>
      </c>
      <c r="BG698" s="238">
        <v>1</v>
      </c>
      <c r="BH698" s="239">
        <v>3.5</v>
      </c>
      <c r="BI698" s="231">
        <v>0</v>
      </c>
      <c r="BJ698" s="231" t="str">
        <f t="shared" si="345"/>
        <v>No existe</v>
      </c>
      <c r="BK698" s="240">
        <v>0</v>
      </c>
      <c r="BL698" s="231">
        <v>12</v>
      </c>
      <c r="BM698" s="231">
        <v>17</v>
      </c>
      <c r="BN698" s="231">
        <v>2</v>
      </c>
      <c r="BO698" s="237" t="str">
        <f t="shared" si="346"/>
        <v>Curvas cerradas frecuentes y, por lo general, inconsistentes con el terreno y la clase de carretera.</v>
      </c>
      <c r="BP698" s="231">
        <v>2</v>
      </c>
      <c r="BQ698" s="237" t="str">
        <f t="shared" si="347"/>
        <v>Pendientes sostenidas entre 5 y 8% sobre una buena parte del tramo, condición que afecta en forma marcada la velocidad de recorrido y, cuando hay bastante tránsito, provoca frecuentes colas de vehículos detrás de los vehículos pesados.</v>
      </c>
      <c r="BR698" s="231">
        <v>1</v>
      </c>
      <c r="BS698" s="231">
        <v>0</v>
      </c>
      <c r="BT698" s="237" t="b">
        <f t="shared" si="348"/>
        <v>0</v>
      </c>
      <c r="BU698" s="231">
        <v>1</v>
      </c>
      <c r="BV698" s="237" t="str">
        <f t="shared" si="349"/>
        <v>No existen señales o son tan inadecuadas, que no proveen información útil al conductor.</v>
      </c>
      <c r="BW698" s="231">
        <v>2</v>
      </c>
      <c r="BX698" s="237" t="str">
        <f t="shared" si="350"/>
        <v>Parece que la mayoría de las alcantarillas y cunetas son inadecuadas; o hay vados en varios sitios en vez de estructuras de drenaje.</v>
      </c>
      <c r="BY698" s="231">
        <v>2</v>
      </c>
      <c r="BZ698" s="237" t="str">
        <f t="shared" si="351"/>
        <v>Superficie muy irregular o con baches extensos y frecuentes (o material suelto, en caso de superficies no pavimentadas).</v>
      </c>
      <c r="CA698" s="231">
        <v>3</v>
      </c>
      <c r="CB698" s="237" t="str">
        <f t="shared" si="352"/>
        <v>Existen deformaciones u otras fallas de consideración sobre una buena parte de la subsección y, aunque no son extensas todavía, parece que siguen extendiéndose.</v>
      </c>
      <c r="CC698" s="231">
        <f t="shared" si="353"/>
        <v>2.1748525000000001E-2</v>
      </c>
      <c r="CD698" s="229"/>
      <c r="CE698" s="229"/>
      <c r="CF698" s="270" t="s">
        <v>2643</v>
      </c>
    </row>
    <row r="699" spans="1:84" ht="69.95" customHeight="1" thickBot="1" x14ac:dyDescent="0.2">
      <c r="A699" s="217"/>
      <c r="B699" s="269">
        <v>30771</v>
      </c>
      <c r="C699" s="231">
        <v>2</v>
      </c>
      <c r="D699" s="231">
        <v>3</v>
      </c>
      <c r="E699" s="232">
        <v>5</v>
      </c>
      <c r="F699" s="231">
        <v>4</v>
      </c>
      <c r="G699" s="231">
        <v>417</v>
      </c>
      <c r="H699" s="230" t="str">
        <f t="shared" si="356"/>
        <v>Terciaria</v>
      </c>
      <c r="I699" s="230">
        <v>4</v>
      </c>
      <c r="J699" s="229" t="str">
        <f t="shared" si="330"/>
        <v>Red Básica de Accesso</v>
      </c>
      <c r="K699" s="260">
        <f t="shared" si="331"/>
        <v>3.36</v>
      </c>
      <c r="L699" s="234">
        <f t="shared" si="359"/>
        <v>10.725</v>
      </c>
      <c r="M699" s="233"/>
      <c r="N699" s="233"/>
      <c r="O699" s="233"/>
      <c r="P699" s="260">
        <f t="shared" si="332"/>
        <v>0</v>
      </c>
      <c r="Q699" s="233"/>
      <c r="R699" s="233"/>
      <c r="S699" s="233"/>
      <c r="T699" s="260">
        <f t="shared" si="333"/>
        <v>0</v>
      </c>
      <c r="U699" s="233"/>
      <c r="V699" s="233"/>
      <c r="W699" s="233"/>
      <c r="X699" s="233">
        <f t="shared" si="336"/>
        <v>0</v>
      </c>
      <c r="Y699" s="233"/>
      <c r="Z699" s="233"/>
      <c r="AA699" s="233"/>
      <c r="AB699" s="233">
        <f t="shared" si="337"/>
        <v>0</v>
      </c>
      <c r="AC699" s="233">
        <f t="shared" si="342"/>
        <v>0</v>
      </c>
      <c r="AD699" s="233"/>
      <c r="AE699" s="233"/>
      <c r="AF699" s="233">
        <v>3.36</v>
      </c>
      <c r="AG699" s="233">
        <f t="shared" si="357"/>
        <v>3.36</v>
      </c>
      <c r="AH699" s="233"/>
      <c r="AI699" s="233"/>
      <c r="AJ699" s="233"/>
      <c r="AK699" s="233">
        <f t="shared" si="358"/>
        <v>0</v>
      </c>
      <c r="AL699" s="233"/>
      <c r="AM699" s="233"/>
      <c r="AN699" s="233"/>
      <c r="AO699" s="233">
        <f t="shared" si="334"/>
        <v>0</v>
      </c>
      <c r="AP699" s="233"/>
      <c r="AQ699" s="233"/>
      <c r="AR699" s="233"/>
      <c r="AS699" s="339">
        <f t="shared" si="335"/>
        <v>0</v>
      </c>
      <c r="AT699" s="233"/>
      <c r="AU699" s="233"/>
      <c r="AV699" s="233"/>
      <c r="AW699" s="260">
        <f t="shared" si="343"/>
        <v>0</v>
      </c>
      <c r="AX699" s="235" t="s">
        <v>2644</v>
      </c>
      <c r="AY699" s="236" t="s">
        <v>2645</v>
      </c>
      <c r="AZ699" s="236" t="s">
        <v>1211</v>
      </c>
      <c r="BA699" s="229" t="s">
        <v>2646</v>
      </c>
      <c r="BB699" s="231">
        <v>0</v>
      </c>
      <c r="BC699" s="231">
        <v>3</v>
      </c>
      <c r="BD699" s="237" t="str">
        <f t="shared" si="344"/>
        <v>Muy Ondulado (Pendientes naturales del terreno entre 15 y 25%)</v>
      </c>
      <c r="BE699" s="231">
        <v>4</v>
      </c>
      <c r="BF699" s="237" t="str">
        <f>VLOOKUP(BE699,'Códigos 2'!$A$1:$B$12,2,FALSE)</f>
        <v>Lastre o grava</v>
      </c>
      <c r="BG699" s="238">
        <v>1</v>
      </c>
      <c r="BH699" s="239">
        <v>3.5</v>
      </c>
      <c r="BI699" s="231">
        <v>0</v>
      </c>
      <c r="BJ699" s="231" t="str">
        <f t="shared" si="345"/>
        <v>No existe</v>
      </c>
      <c r="BK699" s="240">
        <v>0</v>
      </c>
      <c r="BL699" s="231">
        <v>12</v>
      </c>
      <c r="BM699" s="231">
        <v>17</v>
      </c>
      <c r="BN699" s="231">
        <v>2</v>
      </c>
      <c r="BO699" s="237" t="str">
        <f t="shared" si="346"/>
        <v>Curvas cerradas frecuentes y, por lo general, inconsistentes con el terreno y la clase de carretera.</v>
      </c>
      <c r="BP699" s="231">
        <v>2</v>
      </c>
      <c r="BQ699" s="237" t="str">
        <f t="shared" si="347"/>
        <v>Pendientes sostenidas entre 5 y 8% sobre una buena parte del tramo, condición que afecta en forma marcada la velocidad de recorrido y, cuando hay bastante tránsito, provoca frecuentes colas de vehículos detrás de los vehículos pesados.</v>
      </c>
      <c r="BR699" s="231">
        <v>1</v>
      </c>
      <c r="BS699" s="231">
        <v>0</v>
      </c>
      <c r="BT699" s="237" t="b">
        <f t="shared" si="348"/>
        <v>0</v>
      </c>
      <c r="BU699" s="231">
        <v>2</v>
      </c>
      <c r="BV699" s="237" t="str">
        <f t="shared" si="349"/>
        <v>Existen muy pocas señales</v>
      </c>
      <c r="BW699" s="231">
        <v>2</v>
      </c>
      <c r="BX699" s="237" t="str">
        <f t="shared" si="350"/>
        <v>Parece que la mayoría de las alcantarillas y cunetas son inadecuadas; o hay vados en varios sitios en vez de estructuras de drenaje.</v>
      </c>
      <c r="BY699" s="231">
        <v>2</v>
      </c>
      <c r="BZ699" s="237" t="str">
        <f t="shared" si="351"/>
        <v>Superficie muy irregular o con baches extensos y frecuentes (o material suelto, en caso de superficies no pavimentadas).</v>
      </c>
      <c r="CA699" s="231">
        <v>3</v>
      </c>
      <c r="CB699" s="237" t="str">
        <f t="shared" si="352"/>
        <v>Existen deformaciones u otras fallas de consideración sobre una buena parte de la subsección y, aunque no son extensas todavía, parece que siguen extendiéndose.</v>
      </c>
      <c r="CC699" s="231">
        <f t="shared" si="353"/>
        <v>2.0848800000000001E-2</v>
      </c>
      <c r="CD699" s="229"/>
      <c r="CE699" s="229"/>
      <c r="CF699" s="270" t="s">
        <v>2647</v>
      </c>
    </row>
    <row r="700" spans="1:84" ht="69.95" customHeight="1" thickBot="1" x14ac:dyDescent="0.2">
      <c r="A700" s="217"/>
      <c r="B700" s="269">
        <v>30772</v>
      </c>
      <c r="C700" s="231">
        <v>2</v>
      </c>
      <c r="D700" s="231">
        <v>3</v>
      </c>
      <c r="E700" s="232">
        <v>5</v>
      </c>
      <c r="F700" s="231">
        <v>4</v>
      </c>
      <c r="G700" s="231">
        <v>417</v>
      </c>
      <c r="H700" s="230" t="str">
        <f t="shared" si="356"/>
        <v>Terciaria</v>
      </c>
      <c r="I700" s="230">
        <v>4</v>
      </c>
      <c r="J700" s="229" t="str">
        <f t="shared" si="330"/>
        <v>Red Básica de Accesso</v>
      </c>
      <c r="K700" s="260">
        <f t="shared" si="331"/>
        <v>6.1050000000000004</v>
      </c>
      <c r="L700" s="234">
        <f t="shared" si="359"/>
        <v>16.829999999999998</v>
      </c>
      <c r="M700" s="233"/>
      <c r="N700" s="233"/>
      <c r="O700" s="233"/>
      <c r="P700" s="260">
        <f t="shared" si="332"/>
        <v>0</v>
      </c>
      <c r="Q700" s="233"/>
      <c r="R700" s="233"/>
      <c r="S700" s="233"/>
      <c r="T700" s="260">
        <f t="shared" si="333"/>
        <v>0</v>
      </c>
      <c r="U700" s="233"/>
      <c r="V700" s="233"/>
      <c r="W700" s="233"/>
      <c r="X700" s="233">
        <f t="shared" si="336"/>
        <v>0</v>
      </c>
      <c r="Y700" s="233"/>
      <c r="Z700" s="233"/>
      <c r="AA700" s="233"/>
      <c r="AB700" s="233">
        <f t="shared" si="337"/>
        <v>0</v>
      </c>
      <c r="AC700" s="233">
        <f t="shared" si="342"/>
        <v>0</v>
      </c>
      <c r="AD700" s="233"/>
      <c r="AE700" s="233"/>
      <c r="AF700" s="233">
        <v>6.1050000000000004</v>
      </c>
      <c r="AG700" s="233">
        <f t="shared" si="357"/>
        <v>6.1050000000000004</v>
      </c>
      <c r="AH700" s="233"/>
      <c r="AI700" s="233"/>
      <c r="AJ700" s="233"/>
      <c r="AK700" s="233">
        <f t="shared" si="358"/>
        <v>0</v>
      </c>
      <c r="AL700" s="233"/>
      <c r="AM700" s="233"/>
      <c r="AN700" s="233"/>
      <c r="AO700" s="233">
        <f t="shared" si="334"/>
        <v>0</v>
      </c>
      <c r="AP700" s="233"/>
      <c r="AQ700" s="233"/>
      <c r="AR700" s="233"/>
      <c r="AS700" s="339">
        <f t="shared" si="335"/>
        <v>0</v>
      </c>
      <c r="AT700" s="233"/>
      <c r="AU700" s="233"/>
      <c r="AV700" s="233"/>
      <c r="AW700" s="260">
        <f t="shared" si="343"/>
        <v>0</v>
      </c>
      <c r="AX700" s="235" t="s">
        <v>2648</v>
      </c>
      <c r="AY700" s="236" t="s">
        <v>2638</v>
      </c>
      <c r="AZ700" s="236" t="s">
        <v>1211</v>
      </c>
      <c r="BA700" s="229" t="s">
        <v>2649</v>
      </c>
      <c r="BB700" s="231">
        <v>0</v>
      </c>
      <c r="BC700" s="231">
        <v>4</v>
      </c>
      <c r="BD700" s="237" t="str">
        <f t="shared" si="344"/>
        <v>Montañoso (Pendientes naturales del terreno mayores a 25%)</v>
      </c>
      <c r="BE700" s="231">
        <v>4</v>
      </c>
      <c r="BF700" s="237" t="str">
        <f>VLOOKUP(BE700,'Códigos 2'!$A$1:$B$12,2,FALSE)</f>
        <v>Lastre o grava</v>
      </c>
      <c r="BG700" s="238">
        <v>1</v>
      </c>
      <c r="BH700" s="239">
        <v>4.5</v>
      </c>
      <c r="BI700" s="231">
        <v>0</v>
      </c>
      <c r="BJ700" s="231" t="str">
        <f t="shared" si="345"/>
        <v>No existe</v>
      </c>
      <c r="BK700" s="240">
        <v>0</v>
      </c>
      <c r="BL700" s="231">
        <v>12</v>
      </c>
      <c r="BM700" s="231"/>
      <c r="BN700" s="231">
        <v>1</v>
      </c>
      <c r="BO700" s="237" t="str">
        <f t="shared" si="346"/>
        <v>Alineamiento muy sinuoso en todo el tramo, condición que admite solamente una velocidad de circulación muy baja.</v>
      </c>
      <c r="BP700" s="231">
        <v>1</v>
      </c>
      <c r="BQ700" s="237" t="str">
        <f t="shared" si="347"/>
        <v xml:space="preserve">Pendientes sostenidas en exceso del 7% en casi todo el tramo. </v>
      </c>
      <c r="BR700" s="231">
        <v>1</v>
      </c>
      <c r="BS700" s="231">
        <v>0</v>
      </c>
      <c r="BT700" s="237" t="b">
        <f t="shared" si="348"/>
        <v>0</v>
      </c>
      <c r="BU700" s="231">
        <v>1</v>
      </c>
      <c r="BV700" s="237" t="str">
        <f t="shared" si="349"/>
        <v>No existen señales o son tan inadecuadas, que no proveen información útil al conductor.</v>
      </c>
      <c r="BW700" s="231">
        <v>2</v>
      </c>
      <c r="BX700" s="237" t="str">
        <f t="shared" si="350"/>
        <v>Parece que la mayoría de las alcantarillas y cunetas son inadecuadas; o hay vados en varios sitios en vez de estructuras de drenaje.</v>
      </c>
      <c r="BY700" s="231">
        <v>2</v>
      </c>
      <c r="BZ700" s="237" t="str">
        <f t="shared" si="351"/>
        <v>Superficie muy irregular o con baches extensos y frecuentes (o material suelto, en caso de superficies no pavimentadas).</v>
      </c>
      <c r="CA700" s="231">
        <v>3</v>
      </c>
      <c r="CB700" s="237" t="str">
        <f t="shared" si="352"/>
        <v>Existen deformaciones u otras fallas de consideración sobre una buena parte de la subsección y, aunque no son extensas todavía, parece que siguen extendiéndose.</v>
      </c>
      <c r="CC700" s="231">
        <f t="shared" si="353"/>
        <v>0</v>
      </c>
      <c r="CD700" s="229"/>
      <c r="CE700" s="229"/>
      <c r="CF700" s="270"/>
    </row>
    <row r="701" spans="1:84" ht="69.95" customHeight="1" thickBot="1" x14ac:dyDescent="0.2">
      <c r="A701" s="333">
        <v>2</v>
      </c>
      <c r="B701" s="269">
        <v>40000</v>
      </c>
      <c r="C701" s="231">
        <v>5</v>
      </c>
      <c r="D701" s="231">
        <v>4</v>
      </c>
      <c r="E701" s="232">
        <v>1</v>
      </c>
      <c r="F701" s="231">
        <v>4</v>
      </c>
      <c r="G701" s="231">
        <v>3</v>
      </c>
      <c r="H701" s="230" t="str">
        <f t="shared" si="356"/>
        <v>Primaria</v>
      </c>
      <c r="I701" s="230">
        <v>2</v>
      </c>
      <c r="J701" s="229" t="str">
        <f t="shared" si="330"/>
        <v>Distribuidores Regionales</v>
      </c>
      <c r="K701" s="260">
        <f t="shared" si="331"/>
        <v>4.8650000000000002</v>
      </c>
      <c r="L701" s="234">
        <f t="shared" si="359"/>
        <v>21.695</v>
      </c>
      <c r="M701" s="233"/>
      <c r="N701" s="233"/>
      <c r="O701" s="233"/>
      <c r="P701" s="260">
        <f t="shared" si="332"/>
        <v>0</v>
      </c>
      <c r="Q701" s="233">
        <v>4.3600000000000003</v>
      </c>
      <c r="R701" s="233"/>
      <c r="S701" s="233">
        <v>0.505</v>
      </c>
      <c r="T701" s="260">
        <f t="shared" si="333"/>
        <v>4.8650000000000002</v>
      </c>
      <c r="U701" s="233"/>
      <c r="V701" s="233"/>
      <c r="W701" s="233"/>
      <c r="X701" s="233">
        <f t="shared" si="336"/>
        <v>0</v>
      </c>
      <c r="Y701" s="233"/>
      <c r="Z701" s="233"/>
      <c r="AA701" s="233"/>
      <c r="AB701" s="233">
        <f t="shared" si="337"/>
        <v>0</v>
      </c>
      <c r="AC701" s="233">
        <f t="shared" ref="AC701:AC705" si="360">T701+X701+AB701</f>
        <v>4.8650000000000002</v>
      </c>
      <c r="AD701" s="233"/>
      <c r="AE701" s="233"/>
      <c r="AF701" s="233"/>
      <c r="AG701" s="233">
        <f t="shared" si="357"/>
        <v>0</v>
      </c>
      <c r="AH701" s="233"/>
      <c r="AI701" s="233"/>
      <c r="AJ701" s="233"/>
      <c r="AK701" s="233">
        <f t="shared" si="358"/>
        <v>0</v>
      </c>
      <c r="AL701" s="233"/>
      <c r="AM701" s="233"/>
      <c r="AN701" s="233"/>
      <c r="AO701" s="233">
        <f t="shared" si="334"/>
        <v>0</v>
      </c>
      <c r="AP701" s="233"/>
      <c r="AQ701" s="233"/>
      <c r="AR701" s="233"/>
      <c r="AS701" s="339">
        <f t="shared" si="335"/>
        <v>0</v>
      </c>
      <c r="AT701" s="233"/>
      <c r="AU701" s="233"/>
      <c r="AV701" s="233"/>
      <c r="AW701" s="260">
        <f t="shared" si="343"/>
        <v>0</v>
      </c>
      <c r="AX701" s="235" t="s">
        <v>252</v>
      </c>
      <c r="AY701" s="236" t="s">
        <v>250</v>
      </c>
      <c r="AZ701" s="236" t="s">
        <v>89</v>
      </c>
      <c r="BA701" s="229" t="s">
        <v>253</v>
      </c>
      <c r="BB701" s="231">
        <v>0</v>
      </c>
      <c r="BC701" s="231">
        <v>2</v>
      </c>
      <c r="BD701" s="237" t="str">
        <f t="shared" si="344"/>
        <v>Algo Ondulado (Pendientes naturales del terreno entre 6 y 14%)</v>
      </c>
      <c r="BE701" s="231">
        <v>1</v>
      </c>
      <c r="BF701" s="237" t="str">
        <f>VLOOKUP(BE701,'Códigos 2'!$A$1:$B$12,2,FALSE)</f>
        <v xml:space="preserve"> Carpeta Asfáltica (CA)</v>
      </c>
      <c r="BG701" s="238">
        <v>3</v>
      </c>
      <c r="BH701" s="239">
        <v>10.3</v>
      </c>
      <c r="BI701" s="231">
        <v>1</v>
      </c>
      <c r="BJ701" s="231" t="str">
        <f t="shared" si="345"/>
        <v>Pavimentado</v>
      </c>
      <c r="BK701" s="240">
        <v>0.5</v>
      </c>
      <c r="BL701" s="231">
        <v>50</v>
      </c>
      <c r="BM701" s="231"/>
      <c r="BN701" s="231">
        <v>5</v>
      </c>
      <c r="BO701" s="237" t="str">
        <f t="shared" si="346"/>
        <v>Alineamiento recto o con curvas tan suaves que no exigen una reducción significativa en la velocidad promedio normal de recorrido.</v>
      </c>
      <c r="BP701" s="231">
        <v>3</v>
      </c>
      <c r="BQ701" s="237" t="str">
        <f t="shared" si="347"/>
        <v>Pendientes generalmente entre 3 y 6%, pero con una rasante ondulada y, consecuentemente, con tramos cortos de subida fuerte.</v>
      </c>
      <c r="BR701" s="231">
        <v>3</v>
      </c>
      <c r="BS701" s="231">
        <v>5</v>
      </c>
      <c r="BT701" s="237" t="str">
        <f t="shared" si="348"/>
        <v>Superficie de los espaldones firme y regular, y donde se puede utilizar el ancho como fue construido originalmente.</v>
      </c>
      <c r="BU701" s="231">
        <v>5</v>
      </c>
      <c r="BV701" s="237" t="str">
        <f t="shared" si="349"/>
        <v xml:space="preserve">Las señales son completamente adecuadas en número y ubicación, </v>
      </c>
      <c r="BW701" s="231">
        <v>5</v>
      </c>
      <c r="BX701" s="237" t="str">
        <f t="shared" si="350"/>
        <v>Todas las alcantarillas y cunetas están bastante limpias y funcionan debidamente.</v>
      </c>
      <c r="BY701" s="231">
        <v>5</v>
      </c>
      <c r="BZ701" s="237" t="str">
        <f t="shared" si="351"/>
        <v>Superficie lisa, sin baches ni irregularidades notables.</v>
      </c>
      <c r="CA701" s="231">
        <v>5</v>
      </c>
      <c r="CB701" s="237" t="str">
        <f t="shared" si="352"/>
        <v>No existen evidencias de fallas en la estructura del pavimento, con la posible excepción de algunas en la superficie de ruedo.</v>
      </c>
      <c r="CC701" s="231">
        <f t="shared" si="353"/>
        <v>0</v>
      </c>
      <c r="CD701" s="229" t="s">
        <v>254</v>
      </c>
      <c r="CE701" s="229" t="s">
        <v>74</v>
      </c>
      <c r="CF701" s="270" t="s">
        <v>255</v>
      </c>
    </row>
    <row r="702" spans="1:84" ht="69.95" customHeight="1" thickBot="1" x14ac:dyDescent="0.2">
      <c r="A702" s="333">
        <v>3</v>
      </c>
      <c r="B702" s="269">
        <v>40010</v>
      </c>
      <c r="C702" s="231">
        <v>5</v>
      </c>
      <c r="D702" s="231">
        <v>4</v>
      </c>
      <c r="E702" s="232">
        <v>1</v>
      </c>
      <c r="F702" s="231">
        <v>1</v>
      </c>
      <c r="G702" s="231">
        <v>3</v>
      </c>
      <c r="H702" s="230" t="str">
        <f t="shared" si="356"/>
        <v>Primaria</v>
      </c>
      <c r="I702" s="230">
        <v>2</v>
      </c>
      <c r="J702" s="229" t="str">
        <f t="shared" si="330"/>
        <v>Distribuidores Regionales</v>
      </c>
      <c r="K702" s="260">
        <f t="shared" si="331"/>
        <v>3.6100000000000003</v>
      </c>
      <c r="L702" s="234">
        <f t="shared" si="359"/>
        <v>25.305</v>
      </c>
      <c r="M702" s="233"/>
      <c r="N702" s="233"/>
      <c r="O702" s="233"/>
      <c r="P702" s="260">
        <f t="shared" si="332"/>
        <v>0</v>
      </c>
      <c r="Q702" s="233"/>
      <c r="R702" s="233">
        <v>2.89</v>
      </c>
      <c r="S702" s="233">
        <v>0.72</v>
      </c>
      <c r="T702" s="260">
        <f t="shared" si="333"/>
        <v>3.6100000000000003</v>
      </c>
      <c r="U702" s="233"/>
      <c r="V702" s="233"/>
      <c r="W702" s="233"/>
      <c r="X702" s="233">
        <f t="shared" si="336"/>
        <v>0</v>
      </c>
      <c r="Y702" s="233"/>
      <c r="Z702" s="233"/>
      <c r="AA702" s="233"/>
      <c r="AB702" s="233">
        <f t="shared" si="337"/>
        <v>0</v>
      </c>
      <c r="AC702" s="233">
        <f t="shared" si="360"/>
        <v>3.6100000000000003</v>
      </c>
      <c r="AD702" s="233"/>
      <c r="AE702" s="233"/>
      <c r="AF702" s="233"/>
      <c r="AG702" s="233">
        <f t="shared" si="357"/>
        <v>0</v>
      </c>
      <c r="AH702" s="233"/>
      <c r="AI702" s="233"/>
      <c r="AJ702" s="233"/>
      <c r="AK702" s="233">
        <f t="shared" si="358"/>
        <v>0</v>
      </c>
      <c r="AL702" s="233"/>
      <c r="AM702" s="233"/>
      <c r="AN702" s="233"/>
      <c r="AO702" s="233">
        <f t="shared" si="334"/>
        <v>0</v>
      </c>
      <c r="AP702" s="233"/>
      <c r="AQ702" s="233"/>
      <c r="AR702" s="233"/>
      <c r="AS702" s="339">
        <f t="shared" si="335"/>
        <v>0</v>
      </c>
      <c r="AT702" s="233"/>
      <c r="AU702" s="233"/>
      <c r="AV702" s="233"/>
      <c r="AW702" s="260">
        <f t="shared" si="343"/>
        <v>0</v>
      </c>
      <c r="AX702" s="235" t="s">
        <v>256</v>
      </c>
      <c r="AY702" s="236" t="s">
        <v>250</v>
      </c>
      <c r="AZ702" s="236" t="s">
        <v>89</v>
      </c>
      <c r="BA702" s="229" t="s">
        <v>257</v>
      </c>
      <c r="BB702" s="231">
        <v>0</v>
      </c>
      <c r="BC702" s="231">
        <v>2</v>
      </c>
      <c r="BD702" s="237" t="str">
        <f t="shared" si="344"/>
        <v>Algo Ondulado (Pendientes naturales del terreno entre 6 y 14%)</v>
      </c>
      <c r="BE702" s="231">
        <v>1</v>
      </c>
      <c r="BF702" s="237" t="str">
        <f>VLOOKUP(BE702,'Códigos 2'!$A$1:$B$12,2,FALSE)</f>
        <v xml:space="preserve"> Carpeta Asfáltica (CA)</v>
      </c>
      <c r="BG702" s="238">
        <v>4</v>
      </c>
      <c r="BH702" s="239">
        <v>12.5</v>
      </c>
      <c r="BI702" s="231">
        <v>0</v>
      </c>
      <c r="BJ702" s="231" t="str">
        <f t="shared" si="345"/>
        <v>No existe</v>
      </c>
      <c r="BK702" s="240">
        <v>0</v>
      </c>
      <c r="BL702" s="231">
        <v>40</v>
      </c>
      <c r="BM702" s="231"/>
      <c r="BN702" s="231">
        <v>4</v>
      </c>
      <c r="BO702" s="237" t="str">
        <f t="shared" si="346"/>
        <v>Alineamiento con algunas curvas que exigen una reducción significativa en la velocidad promedio de circulación.</v>
      </c>
      <c r="BP702" s="231">
        <v>4</v>
      </c>
      <c r="BQ702" s="237" t="str">
        <f t="shared" si="347"/>
        <v>Pendientes generalmente menores del 3% pero con algunas cuestas de corta longitud de hasta el 5%.</v>
      </c>
      <c r="BR702" s="231">
        <v>2</v>
      </c>
      <c r="BS702" s="231">
        <v>0</v>
      </c>
      <c r="BT702" s="237" t="b">
        <f t="shared" si="348"/>
        <v>0</v>
      </c>
      <c r="BU702" s="231">
        <v>5</v>
      </c>
      <c r="BV702" s="237" t="str">
        <f t="shared" si="349"/>
        <v xml:space="preserve">Las señales son completamente adecuadas en número y ubicación, </v>
      </c>
      <c r="BW702" s="231">
        <v>5</v>
      </c>
      <c r="BX702" s="237" t="str">
        <f t="shared" si="350"/>
        <v>Todas las alcantarillas y cunetas están bastante limpias y funcionan debidamente.</v>
      </c>
      <c r="BY702" s="231">
        <v>5</v>
      </c>
      <c r="BZ702" s="237" t="str">
        <f t="shared" si="351"/>
        <v>Superficie lisa, sin baches ni irregularidades notables.</v>
      </c>
      <c r="CA702" s="231">
        <v>5</v>
      </c>
      <c r="CB702" s="237" t="str">
        <f t="shared" si="352"/>
        <v>No existen evidencias de fallas en la estructura del pavimento, con la posible excepción de algunas en la superficie de ruedo.</v>
      </c>
      <c r="CC702" s="231">
        <f t="shared" si="353"/>
        <v>0</v>
      </c>
      <c r="CD702" s="229" t="s">
        <v>258</v>
      </c>
      <c r="CE702" s="229" t="s">
        <v>74</v>
      </c>
      <c r="CF702" s="270" t="s">
        <v>259</v>
      </c>
    </row>
    <row r="703" spans="1:84" ht="69.95" customHeight="1" thickBot="1" x14ac:dyDescent="0.2">
      <c r="A703" s="217"/>
      <c r="B703" s="269">
        <v>40020</v>
      </c>
      <c r="C703" s="231">
        <v>5</v>
      </c>
      <c r="D703" s="231">
        <v>4</v>
      </c>
      <c r="E703" s="232">
        <v>3</v>
      </c>
      <c r="F703" s="231">
        <v>4</v>
      </c>
      <c r="G703" s="231">
        <v>220</v>
      </c>
      <c r="H703" s="230" t="str">
        <f t="shared" si="356"/>
        <v>Secundaria</v>
      </c>
      <c r="I703" s="230">
        <v>3</v>
      </c>
      <c r="J703" s="229" t="str">
        <f t="shared" si="330"/>
        <v>Conectores de Integración Territorial</v>
      </c>
      <c r="K703" s="260">
        <f t="shared" si="331"/>
        <v>1.605</v>
      </c>
      <c r="L703" s="234">
        <f t="shared" si="359"/>
        <v>26.91</v>
      </c>
      <c r="M703" s="233"/>
      <c r="N703" s="233"/>
      <c r="O703" s="233"/>
      <c r="P703" s="260">
        <f t="shared" si="332"/>
        <v>0</v>
      </c>
      <c r="Q703" s="233">
        <v>0.28999999999999998</v>
      </c>
      <c r="R703" s="233">
        <v>0.435</v>
      </c>
      <c r="S703" s="233"/>
      <c r="T703" s="260">
        <f t="shared" si="333"/>
        <v>0.72499999999999998</v>
      </c>
      <c r="U703" s="233">
        <v>0.61</v>
      </c>
      <c r="V703" s="233">
        <v>0.27</v>
      </c>
      <c r="W703" s="233"/>
      <c r="X703" s="233">
        <f t="shared" si="336"/>
        <v>0.88</v>
      </c>
      <c r="Y703" s="233"/>
      <c r="Z703" s="233"/>
      <c r="AA703" s="233"/>
      <c r="AB703" s="233">
        <f t="shared" si="337"/>
        <v>0</v>
      </c>
      <c r="AC703" s="233">
        <f t="shared" si="360"/>
        <v>1.605</v>
      </c>
      <c r="AD703" s="233"/>
      <c r="AE703" s="233"/>
      <c r="AF703" s="233"/>
      <c r="AG703" s="233">
        <f t="shared" si="357"/>
        <v>0</v>
      </c>
      <c r="AH703" s="233"/>
      <c r="AI703" s="233"/>
      <c r="AJ703" s="233"/>
      <c r="AK703" s="233">
        <f t="shared" si="358"/>
        <v>0</v>
      </c>
      <c r="AL703" s="233"/>
      <c r="AM703" s="233"/>
      <c r="AN703" s="233"/>
      <c r="AO703" s="233">
        <f t="shared" si="334"/>
        <v>0</v>
      </c>
      <c r="AP703" s="233"/>
      <c r="AQ703" s="233"/>
      <c r="AR703" s="233"/>
      <c r="AS703" s="339">
        <f t="shared" si="335"/>
        <v>0</v>
      </c>
      <c r="AT703" s="233"/>
      <c r="AU703" s="233"/>
      <c r="AV703" s="233"/>
      <c r="AW703" s="260">
        <f t="shared" si="343"/>
        <v>0</v>
      </c>
      <c r="AX703" s="235" t="s">
        <v>1884</v>
      </c>
      <c r="AY703" s="236" t="s">
        <v>193</v>
      </c>
      <c r="AZ703" s="236" t="s">
        <v>777</v>
      </c>
      <c r="BA703" s="229" t="s">
        <v>1885</v>
      </c>
      <c r="BB703" s="231">
        <v>1</v>
      </c>
      <c r="BC703" s="231">
        <v>3</v>
      </c>
      <c r="BD703" s="237" t="str">
        <f t="shared" si="344"/>
        <v>Muy Ondulado (Pendientes naturales del terreno entre 15 y 25%)</v>
      </c>
      <c r="BE703" s="231">
        <v>2</v>
      </c>
      <c r="BF703" s="237" t="str">
        <f>VLOOKUP(BE703,'Códigos 2'!$A$1:$B$12,2,FALSE)</f>
        <v xml:space="preserve">Tratamiento superficial múltiple (TSM) </v>
      </c>
      <c r="BG703" s="238">
        <v>2</v>
      </c>
      <c r="BH703" s="239">
        <v>6.2</v>
      </c>
      <c r="BI703" s="231">
        <v>0</v>
      </c>
      <c r="BJ703" s="231" t="str">
        <f t="shared" si="345"/>
        <v>No existe</v>
      </c>
      <c r="BK703" s="240">
        <v>0</v>
      </c>
      <c r="BL703" s="231">
        <v>35</v>
      </c>
      <c r="BM703" s="231"/>
      <c r="BN703" s="231">
        <v>3</v>
      </c>
      <c r="BO703" s="237" t="str">
        <f t="shared" si="346"/>
        <v>Alineamiento algo sinuoso, pero con curvas cerradas que son aparentes y consistentes con las gradientes y las demás características del camino y del terreno que se atraviesa.</v>
      </c>
      <c r="BP703" s="231">
        <v>1</v>
      </c>
      <c r="BQ703" s="237" t="str">
        <f t="shared" si="347"/>
        <v xml:space="preserve">Pendientes sostenidas en exceso del 7% en casi todo el tramo. </v>
      </c>
      <c r="BR703" s="231">
        <v>1</v>
      </c>
      <c r="BS703" s="231">
        <v>0</v>
      </c>
      <c r="BT703" s="237" t="b">
        <f t="shared" si="348"/>
        <v>0</v>
      </c>
      <c r="BU703" s="231">
        <v>3</v>
      </c>
      <c r="BV703" s="237" t="str">
        <f t="shared" si="349"/>
        <v>El señalamiento es regular en cuanto a cantidad y ubicación, siendo notable la falta de algunas señales de precaución y de guía.</v>
      </c>
      <c r="BW703" s="231">
        <v>3</v>
      </c>
      <c r="BX703" s="237" t="str">
        <f t="shared" si="350"/>
        <v>Parece que algunas alcantarillas o cunetas no tienen capacidad hidráulica suficiente, por la erosión o socavación aparente.</v>
      </c>
      <c r="BY703" s="231">
        <v>3</v>
      </c>
      <c r="BZ703" s="237" t="str">
        <f t="shared" si="351"/>
        <v>Superficie con frecuentes baches o irregularidades .</v>
      </c>
      <c r="CA703" s="231">
        <v>4</v>
      </c>
      <c r="CB703" s="237" t="str">
        <f t="shared" si="352"/>
        <v>Existen huellas o corrugaciones que se derivan por debajo de la superficie de ruedo, pero que son aisladas y de poca extensión.</v>
      </c>
      <c r="CC703" s="231">
        <f t="shared" si="353"/>
        <v>0</v>
      </c>
      <c r="CD703" s="229" t="s">
        <v>1886</v>
      </c>
      <c r="CE703" s="229" t="s">
        <v>1674</v>
      </c>
      <c r="CF703" s="270" t="s">
        <v>1887</v>
      </c>
    </row>
    <row r="704" spans="1:84" ht="69.95" customHeight="1" thickBot="1" x14ac:dyDescent="0.2">
      <c r="A704" s="217"/>
      <c r="B704" s="269">
        <v>40031</v>
      </c>
      <c r="C704" s="231">
        <v>5</v>
      </c>
      <c r="D704" s="231">
        <v>4</v>
      </c>
      <c r="E704" s="232">
        <v>1</v>
      </c>
      <c r="F704" s="231">
        <v>4</v>
      </c>
      <c r="G704" s="231">
        <v>106</v>
      </c>
      <c r="H704" s="230" t="str">
        <f t="shared" si="356"/>
        <v>Secundaria</v>
      </c>
      <c r="I704" s="230">
        <v>2</v>
      </c>
      <c r="J704" s="229" t="str">
        <f t="shared" si="330"/>
        <v>Distribuidores Regionales</v>
      </c>
      <c r="K704" s="260">
        <f t="shared" si="331"/>
        <v>2.2650000000000001</v>
      </c>
      <c r="L704" s="234">
        <f>K704</f>
        <v>2.2650000000000001</v>
      </c>
      <c r="M704" s="233"/>
      <c r="N704" s="233"/>
      <c r="O704" s="233"/>
      <c r="P704" s="260">
        <f t="shared" si="332"/>
        <v>0</v>
      </c>
      <c r="Q704" s="233"/>
      <c r="R704" s="233">
        <v>0.45500000000000002</v>
      </c>
      <c r="S704" s="233">
        <v>1.81</v>
      </c>
      <c r="T704" s="260">
        <f t="shared" si="333"/>
        <v>2.2650000000000001</v>
      </c>
      <c r="U704" s="233"/>
      <c r="V704" s="233"/>
      <c r="W704" s="233"/>
      <c r="X704" s="233">
        <f t="shared" si="336"/>
        <v>0</v>
      </c>
      <c r="Y704" s="233"/>
      <c r="Z704" s="233"/>
      <c r="AA704" s="233"/>
      <c r="AB704" s="233">
        <f t="shared" si="337"/>
        <v>0</v>
      </c>
      <c r="AC704" s="233">
        <f t="shared" si="360"/>
        <v>2.2650000000000001</v>
      </c>
      <c r="AD704" s="233"/>
      <c r="AE704" s="233"/>
      <c r="AF704" s="233"/>
      <c r="AG704" s="233">
        <f t="shared" si="357"/>
        <v>0</v>
      </c>
      <c r="AH704" s="233"/>
      <c r="AI704" s="233"/>
      <c r="AJ704" s="233"/>
      <c r="AK704" s="233">
        <f t="shared" si="358"/>
        <v>0</v>
      </c>
      <c r="AL704" s="233"/>
      <c r="AM704" s="233"/>
      <c r="AN704" s="233"/>
      <c r="AO704" s="233">
        <f t="shared" si="334"/>
        <v>0</v>
      </c>
      <c r="AP704" s="233"/>
      <c r="AQ704" s="233"/>
      <c r="AR704" s="233"/>
      <c r="AS704" s="339">
        <f t="shared" si="335"/>
        <v>0</v>
      </c>
      <c r="AT704" s="233"/>
      <c r="AU704" s="233"/>
      <c r="AV704" s="233"/>
      <c r="AW704" s="260">
        <f t="shared" si="343"/>
        <v>0</v>
      </c>
      <c r="AX704" s="235" t="s">
        <v>850</v>
      </c>
      <c r="AY704" s="236" t="s">
        <v>822</v>
      </c>
      <c r="AZ704" s="236" t="s">
        <v>851</v>
      </c>
      <c r="BA704" s="229" t="s">
        <v>852</v>
      </c>
      <c r="BB704" s="231">
        <v>1</v>
      </c>
      <c r="BC704" s="231">
        <v>2</v>
      </c>
      <c r="BD704" s="237" t="str">
        <f t="shared" si="344"/>
        <v>Algo Ondulado (Pendientes naturales del terreno entre 6 y 14%)</v>
      </c>
      <c r="BE704" s="231">
        <v>1</v>
      </c>
      <c r="BF704" s="237" t="str">
        <f>VLOOKUP(BE704,'Códigos 2'!$A$1:$B$12,2,FALSE)</f>
        <v xml:space="preserve"> Carpeta Asfáltica (CA)</v>
      </c>
      <c r="BG704" s="238">
        <v>2</v>
      </c>
      <c r="BH704" s="239">
        <v>9.6</v>
      </c>
      <c r="BI704" s="231">
        <v>0</v>
      </c>
      <c r="BJ704" s="231" t="str">
        <f t="shared" si="345"/>
        <v>No existe</v>
      </c>
      <c r="BK704" s="240">
        <v>0</v>
      </c>
      <c r="BL704" s="231">
        <v>40</v>
      </c>
      <c r="BM704" s="231"/>
      <c r="BN704" s="231">
        <v>5</v>
      </c>
      <c r="BO704" s="237" t="str">
        <f t="shared" si="346"/>
        <v>Alineamiento recto o con curvas tan suaves que no exigen una reducción significativa en la velocidad promedio normal de recorrido.</v>
      </c>
      <c r="BP704" s="231">
        <v>3</v>
      </c>
      <c r="BQ704" s="237" t="str">
        <f t="shared" si="347"/>
        <v>Pendientes generalmente entre 3 y 6%, pero con una rasante ondulada y, consecuentemente, con tramos cortos de subida fuerte.</v>
      </c>
      <c r="BR704" s="231">
        <v>2</v>
      </c>
      <c r="BS704" s="231">
        <v>0</v>
      </c>
      <c r="BT704" s="237" t="b">
        <f t="shared" si="348"/>
        <v>0</v>
      </c>
      <c r="BU704" s="231">
        <v>3</v>
      </c>
      <c r="BV704" s="237" t="str">
        <f t="shared" si="349"/>
        <v>El señalamiento es regular en cuanto a cantidad y ubicación, siendo notable la falta de algunas señales de precaución y de guía.</v>
      </c>
      <c r="BW704" s="231">
        <v>4</v>
      </c>
      <c r="BX704" s="237" t="str">
        <f t="shared" si="350"/>
        <v>La mayoría de las alcantarillas y cunetas aparentemente funcionan bien, pero existen indicaciones en algunos sitios de que el agua se estanca.</v>
      </c>
      <c r="BY704" s="231">
        <v>2</v>
      </c>
      <c r="BZ704" s="237" t="str">
        <f t="shared" si="351"/>
        <v>Superficie muy irregular o con baches extensos y frecuentes (o material suelto, en caso de superficies no pavimentadas).</v>
      </c>
      <c r="CA704" s="231">
        <v>5</v>
      </c>
      <c r="CB704" s="237" t="str">
        <f t="shared" si="352"/>
        <v>No existen evidencias de fallas en la estructura del pavimento, con la posible excepción de algunas en la superficie de ruedo.</v>
      </c>
      <c r="CC704" s="231">
        <f t="shared" si="353"/>
        <v>0</v>
      </c>
      <c r="CD704" s="229" t="s">
        <v>853</v>
      </c>
      <c r="CE704" s="229"/>
      <c r="CF704" s="270" t="s">
        <v>854</v>
      </c>
    </row>
    <row r="705" spans="1:84" ht="69.95" customHeight="1" thickBot="1" x14ac:dyDescent="0.2">
      <c r="A705" s="217"/>
      <c r="B705" s="269">
        <v>40032</v>
      </c>
      <c r="C705" s="231">
        <v>5</v>
      </c>
      <c r="D705" s="231">
        <v>4</v>
      </c>
      <c r="E705" s="232">
        <v>1</v>
      </c>
      <c r="F705" s="231">
        <v>4</v>
      </c>
      <c r="G705" s="231">
        <v>106</v>
      </c>
      <c r="H705" s="230" t="str">
        <f t="shared" si="356"/>
        <v>Secundaria</v>
      </c>
      <c r="I705" s="230">
        <v>2</v>
      </c>
      <c r="J705" s="229" t="str">
        <f t="shared" si="330"/>
        <v>Distribuidores Regionales</v>
      </c>
      <c r="K705" s="260">
        <f t="shared" si="331"/>
        <v>3.5449999999999999</v>
      </c>
      <c r="L705" s="234">
        <f>L704+K705</f>
        <v>5.8100000000000005</v>
      </c>
      <c r="M705" s="233"/>
      <c r="N705" s="233"/>
      <c r="O705" s="233"/>
      <c r="P705" s="260">
        <f t="shared" si="332"/>
        <v>0</v>
      </c>
      <c r="Q705" s="233">
        <v>1.81</v>
      </c>
      <c r="R705" s="233">
        <v>0.74</v>
      </c>
      <c r="S705" s="233">
        <v>0.995</v>
      </c>
      <c r="T705" s="260">
        <f t="shared" si="333"/>
        <v>3.5449999999999999</v>
      </c>
      <c r="U705" s="233"/>
      <c r="V705" s="233"/>
      <c r="W705" s="233"/>
      <c r="X705" s="233">
        <f t="shared" si="336"/>
        <v>0</v>
      </c>
      <c r="Y705" s="233"/>
      <c r="Z705" s="233"/>
      <c r="AA705" s="233"/>
      <c r="AB705" s="233">
        <f t="shared" si="337"/>
        <v>0</v>
      </c>
      <c r="AC705" s="233">
        <f t="shared" si="360"/>
        <v>3.5449999999999999</v>
      </c>
      <c r="AD705" s="233"/>
      <c r="AE705" s="233"/>
      <c r="AF705" s="233"/>
      <c r="AG705" s="233">
        <f t="shared" si="357"/>
        <v>0</v>
      </c>
      <c r="AH705" s="233"/>
      <c r="AI705" s="233"/>
      <c r="AJ705" s="233"/>
      <c r="AK705" s="233">
        <f t="shared" si="358"/>
        <v>0</v>
      </c>
      <c r="AL705" s="233"/>
      <c r="AM705" s="233"/>
      <c r="AN705" s="233"/>
      <c r="AO705" s="233">
        <f t="shared" si="334"/>
        <v>0</v>
      </c>
      <c r="AP705" s="233"/>
      <c r="AQ705" s="233"/>
      <c r="AR705" s="233"/>
      <c r="AS705" s="339">
        <f t="shared" si="335"/>
        <v>0</v>
      </c>
      <c r="AT705" s="233"/>
      <c r="AU705" s="233"/>
      <c r="AV705" s="233"/>
      <c r="AW705" s="260">
        <f t="shared" si="343"/>
        <v>0</v>
      </c>
      <c r="AX705" s="235" t="s">
        <v>855</v>
      </c>
      <c r="AY705" s="236" t="s">
        <v>822</v>
      </c>
      <c r="AZ705" s="236" t="s">
        <v>851</v>
      </c>
      <c r="BA705" s="229" t="s">
        <v>856</v>
      </c>
      <c r="BB705" s="231">
        <v>0</v>
      </c>
      <c r="BC705" s="231">
        <v>2</v>
      </c>
      <c r="BD705" s="237" t="str">
        <f t="shared" si="344"/>
        <v>Algo Ondulado (Pendientes naturales del terreno entre 6 y 14%)</v>
      </c>
      <c r="BE705" s="231">
        <v>1</v>
      </c>
      <c r="BF705" s="237" t="str">
        <f>VLOOKUP(BE705,'Códigos 2'!$A$1:$B$12,2,FALSE)</f>
        <v xml:space="preserve"> Carpeta Asfáltica (CA)</v>
      </c>
      <c r="BG705" s="238">
        <v>2</v>
      </c>
      <c r="BH705" s="239">
        <v>9.1</v>
      </c>
      <c r="BI705" s="231">
        <v>0</v>
      </c>
      <c r="BJ705" s="231" t="str">
        <f t="shared" si="345"/>
        <v>No existe</v>
      </c>
      <c r="BK705" s="240">
        <v>0</v>
      </c>
      <c r="BL705" s="231">
        <v>40</v>
      </c>
      <c r="BM705" s="231"/>
      <c r="BN705" s="231">
        <v>5</v>
      </c>
      <c r="BO705" s="237" t="str">
        <f t="shared" si="346"/>
        <v>Alineamiento recto o con curvas tan suaves que no exigen una reducción significativa en la velocidad promedio normal de recorrido.</v>
      </c>
      <c r="BP705" s="231">
        <v>3</v>
      </c>
      <c r="BQ705" s="237" t="str">
        <f t="shared" si="347"/>
        <v>Pendientes generalmente entre 3 y 6%, pero con una rasante ondulada y, consecuentemente, con tramos cortos de subida fuerte.</v>
      </c>
      <c r="BR705" s="231">
        <v>2</v>
      </c>
      <c r="BS705" s="231">
        <v>0</v>
      </c>
      <c r="BT705" s="237" t="b">
        <f t="shared" si="348"/>
        <v>0</v>
      </c>
      <c r="BU705" s="231">
        <v>3</v>
      </c>
      <c r="BV705" s="237" t="str">
        <f t="shared" si="349"/>
        <v>El señalamiento es regular en cuanto a cantidad y ubicación, siendo notable la falta de algunas señales de precaución y de guía.</v>
      </c>
      <c r="BW705" s="231">
        <v>5</v>
      </c>
      <c r="BX705" s="237" t="str">
        <f t="shared" si="350"/>
        <v>Todas las alcantarillas y cunetas están bastante limpias y funcionan debidamente.</v>
      </c>
      <c r="BY705" s="231">
        <v>3</v>
      </c>
      <c r="BZ705" s="237" t="str">
        <f t="shared" si="351"/>
        <v>Superficie con frecuentes baches o irregularidades .</v>
      </c>
      <c r="CA705" s="231">
        <v>5</v>
      </c>
      <c r="CB705" s="237" t="str">
        <f t="shared" si="352"/>
        <v>No existen evidencias de fallas en la estructura del pavimento, con la posible excepción de algunas en la superficie de ruedo.</v>
      </c>
      <c r="CC705" s="231">
        <f t="shared" si="353"/>
        <v>0</v>
      </c>
      <c r="CD705" s="229" t="s">
        <v>857</v>
      </c>
      <c r="CE705" s="229" t="s">
        <v>74</v>
      </c>
      <c r="CF705" s="270" t="s">
        <v>858</v>
      </c>
    </row>
    <row r="706" spans="1:84" ht="69.95" customHeight="1" thickBot="1" x14ac:dyDescent="0.2">
      <c r="A706" s="217">
        <v>3</v>
      </c>
      <c r="B706" s="269">
        <v>40040</v>
      </c>
      <c r="C706" s="231">
        <v>5</v>
      </c>
      <c r="D706" s="231">
        <v>4</v>
      </c>
      <c r="E706" s="232">
        <v>1</v>
      </c>
      <c r="F706" s="231"/>
      <c r="G706" s="231">
        <v>1</v>
      </c>
      <c r="H706" s="230" t="str">
        <f t="shared" si="356"/>
        <v>Primaria</v>
      </c>
      <c r="I706" s="230">
        <v>1</v>
      </c>
      <c r="J706" s="229" t="str">
        <f t="shared" ref="J706:J769" si="361">IF(I706=1,"Red de Alta Capacidad",IF(AND(I706=2),"Distribuidores Regionales",IF(AND(I706=3),"Conectores de Integración Territorial",IF(AND(I706=4),"Red Básica de Accesso"))))</f>
        <v>Red de Alta Capacidad</v>
      </c>
      <c r="K706" s="260">
        <f t="shared" ref="K706:K769" si="362">P706+$T706+$X706+$AB706+$AG706+$AK706+$AW706+AO706+AS706</f>
        <v>3.43</v>
      </c>
      <c r="L706" s="234">
        <f>L705+K706</f>
        <v>9.24</v>
      </c>
      <c r="M706" s="233"/>
      <c r="N706" s="233"/>
      <c r="O706" s="233"/>
      <c r="P706" s="260">
        <f t="shared" ref="P706:P769" si="363">SUM(M706:O706)</f>
        <v>0</v>
      </c>
      <c r="Q706" s="233">
        <v>3.43</v>
      </c>
      <c r="R706" s="233"/>
      <c r="S706" s="233"/>
      <c r="T706" s="260">
        <f t="shared" ref="T706:T769" si="364">SUM(Q706:S706)</f>
        <v>3.43</v>
      </c>
      <c r="U706" s="233"/>
      <c r="V706" s="233"/>
      <c r="W706" s="233"/>
      <c r="X706" s="233">
        <f t="shared" si="336"/>
        <v>0</v>
      </c>
      <c r="Y706" s="233"/>
      <c r="Z706" s="233"/>
      <c r="AA706" s="233"/>
      <c r="AB706" s="233">
        <f t="shared" si="337"/>
        <v>0</v>
      </c>
      <c r="AC706" s="233">
        <f>SUM(P706,T706,X706,AB706)</f>
        <v>3.43</v>
      </c>
      <c r="AD706" s="233"/>
      <c r="AE706" s="233"/>
      <c r="AF706" s="233"/>
      <c r="AG706" s="233">
        <f t="shared" si="357"/>
        <v>0</v>
      </c>
      <c r="AH706" s="233"/>
      <c r="AI706" s="233"/>
      <c r="AJ706" s="233"/>
      <c r="AK706" s="233">
        <f t="shared" si="358"/>
        <v>0</v>
      </c>
      <c r="AL706" s="233"/>
      <c r="AM706" s="233"/>
      <c r="AN706" s="233"/>
      <c r="AO706" s="233">
        <f t="shared" ref="AO706:AO769" si="365">SUM(AL706:AN706)</f>
        <v>0</v>
      </c>
      <c r="AP706" s="233"/>
      <c r="AQ706" s="233"/>
      <c r="AR706" s="233"/>
      <c r="AS706" s="339">
        <f t="shared" ref="AS706:AS769" si="366">SUM(AP706:AR706)</f>
        <v>0</v>
      </c>
      <c r="AT706" s="233"/>
      <c r="AU706" s="233"/>
      <c r="AV706" s="233"/>
      <c r="AW706" s="260">
        <f t="shared" si="343"/>
        <v>0</v>
      </c>
      <c r="AX706" s="235" t="s">
        <v>79</v>
      </c>
      <c r="AY706" s="236" t="s">
        <v>70</v>
      </c>
      <c r="AZ706" s="236" t="s">
        <v>71</v>
      </c>
      <c r="BA706" s="229" t="s">
        <v>72</v>
      </c>
      <c r="BB706" s="231">
        <v>1</v>
      </c>
      <c r="BC706" s="231">
        <v>2</v>
      </c>
      <c r="BD706" s="237" t="str">
        <f t="shared" si="344"/>
        <v>Algo Ondulado (Pendientes naturales del terreno entre 6 y 14%)</v>
      </c>
      <c r="BE706" s="231">
        <v>1</v>
      </c>
      <c r="BF706" s="237" t="str">
        <f>VLOOKUP(BE706,'Códigos 2'!$A$1:$B$12,2,FALSE)</f>
        <v xml:space="preserve"> Carpeta Asfáltica (CA)</v>
      </c>
      <c r="BG706" s="238">
        <v>6</v>
      </c>
      <c r="BH706" s="239">
        <v>19.3</v>
      </c>
      <c r="BI706" s="231">
        <v>1</v>
      </c>
      <c r="BJ706" s="231" t="str">
        <f t="shared" si="345"/>
        <v>Pavimentado</v>
      </c>
      <c r="BK706" s="240">
        <v>0.3</v>
      </c>
      <c r="BL706" s="231">
        <v>80</v>
      </c>
      <c r="BM706" s="231"/>
      <c r="BN706" s="231">
        <v>5</v>
      </c>
      <c r="BO706" s="237" t="str">
        <f t="shared" si="346"/>
        <v>Alineamiento recto o con curvas tan suaves que no exigen una reducción significativa en la velocidad promedio normal de recorrido.</v>
      </c>
      <c r="BP706" s="231">
        <v>3</v>
      </c>
      <c r="BQ706" s="237" t="str">
        <f t="shared" si="347"/>
        <v>Pendientes generalmente entre 3 y 6%, pero con una rasante ondulada y, consecuentemente, con tramos cortos de subida fuerte.</v>
      </c>
      <c r="BR706" s="231">
        <v>5</v>
      </c>
      <c r="BS706" s="231">
        <v>0</v>
      </c>
      <c r="BT706" s="237" t="b">
        <f t="shared" si="348"/>
        <v>0</v>
      </c>
      <c r="BU706" s="231">
        <v>5</v>
      </c>
      <c r="BV706" s="237" t="str">
        <f t="shared" si="349"/>
        <v xml:space="preserve">Las señales son completamente adecuadas en número y ubicación, </v>
      </c>
      <c r="BW706" s="231">
        <v>5</v>
      </c>
      <c r="BX706" s="237" t="str">
        <f t="shared" si="350"/>
        <v>Todas las alcantarillas y cunetas están bastante limpias y funcionan debidamente.</v>
      </c>
      <c r="BY706" s="231">
        <v>5</v>
      </c>
      <c r="BZ706" s="237" t="str">
        <f t="shared" si="351"/>
        <v>Superficie lisa, sin baches ni irregularidades notables.</v>
      </c>
      <c r="CA706" s="231">
        <v>5</v>
      </c>
      <c r="CB706" s="237" t="str">
        <f t="shared" si="352"/>
        <v>No existen evidencias de fallas en la estructura del pavimento, con la posible excepción de algunas en la superficie de ruedo.</v>
      </c>
      <c r="CC706" s="231">
        <f t="shared" si="353"/>
        <v>0</v>
      </c>
      <c r="CD706" s="229"/>
      <c r="CE706" s="229"/>
      <c r="CF706" s="270"/>
    </row>
    <row r="707" spans="1:84" ht="69.95" customHeight="1" thickBot="1" x14ac:dyDescent="0.2">
      <c r="A707" s="217"/>
      <c r="B707" s="269">
        <v>40050</v>
      </c>
      <c r="C707" s="231">
        <v>5</v>
      </c>
      <c r="D707" s="231">
        <v>4</v>
      </c>
      <c r="E707" s="232">
        <v>3</v>
      </c>
      <c r="F707" s="231"/>
      <c r="G707" s="231">
        <v>5</v>
      </c>
      <c r="H707" s="230" t="str">
        <f t="shared" si="356"/>
        <v>Primaria</v>
      </c>
      <c r="I707" s="230">
        <v>2</v>
      </c>
      <c r="J707" s="229" t="str">
        <f t="shared" si="361"/>
        <v>Distribuidores Regionales</v>
      </c>
      <c r="K707" s="260">
        <f t="shared" si="362"/>
        <v>1.5150000000000001</v>
      </c>
      <c r="L707" s="234">
        <f>L706+K707</f>
        <v>10.755000000000001</v>
      </c>
      <c r="M707" s="233"/>
      <c r="N707" s="233"/>
      <c r="O707" s="233"/>
      <c r="P707" s="260">
        <f t="shared" si="363"/>
        <v>0</v>
      </c>
      <c r="Q707" s="233">
        <v>0.3</v>
      </c>
      <c r="R707" s="233"/>
      <c r="S707" s="233">
        <v>1.2150000000000001</v>
      </c>
      <c r="T707" s="260">
        <f t="shared" si="364"/>
        <v>1.5150000000000001</v>
      </c>
      <c r="U707" s="233"/>
      <c r="V707" s="233"/>
      <c r="W707" s="233"/>
      <c r="X707" s="233">
        <f t="shared" si="336"/>
        <v>0</v>
      </c>
      <c r="Y707" s="233"/>
      <c r="Z707" s="233"/>
      <c r="AA707" s="233"/>
      <c r="AB707" s="233">
        <f t="shared" si="337"/>
        <v>0</v>
      </c>
      <c r="AC707" s="233">
        <f t="shared" ref="AC707:AC738" si="367">T707+X707+AB707</f>
        <v>1.5150000000000001</v>
      </c>
      <c r="AD707" s="233"/>
      <c r="AE707" s="233"/>
      <c r="AF707" s="233"/>
      <c r="AG707" s="233">
        <f t="shared" si="357"/>
        <v>0</v>
      </c>
      <c r="AH707" s="233"/>
      <c r="AI707" s="233"/>
      <c r="AJ707" s="233"/>
      <c r="AK707" s="233">
        <f t="shared" si="358"/>
        <v>0</v>
      </c>
      <c r="AL707" s="233"/>
      <c r="AM707" s="233"/>
      <c r="AN707" s="233"/>
      <c r="AO707" s="233">
        <f t="shared" si="365"/>
        <v>0</v>
      </c>
      <c r="AP707" s="233"/>
      <c r="AQ707" s="233"/>
      <c r="AR707" s="233"/>
      <c r="AS707" s="339">
        <f t="shared" si="366"/>
        <v>0</v>
      </c>
      <c r="AT707" s="233"/>
      <c r="AU707" s="233"/>
      <c r="AV707" s="233"/>
      <c r="AW707" s="260">
        <f t="shared" si="343"/>
        <v>0</v>
      </c>
      <c r="AX707" s="235" t="s">
        <v>385</v>
      </c>
      <c r="AY707" s="236" t="s">
        <v>378</v>
      </c>
      <c r="AZ707" s="236" t="s">
        <v>379</v>
      </c>
      <c r="BA707" s="229" t="s">
        <v>386</v>
      </c>
      <c r="BB707" s="231">
        <v>0</v>
      </c>
      <c r="BC707" s="231">
        <v>2</v>
      </c>
      <c r="BD707" s="237" t="str">
        <f t="shared" si="344"/>
        <v>Algo Ondulado (Pendientes naturales del terreno entre 6 y 14%)</v>
      </c>
      <c r="BE707" s="231">
        <v>1</v>
      </c>
      <c r="BF707" s="237" t="str">
        <f>VLOOKUP(BE707,'Códigos 2'!$A$1:$B$12,2,FALSE)</f>
        <v xml:space="preserve"> Carpeta Asfáltica (CA)</v>
      </c>
      <c r="BG707" s="238">
        <v>2</v>
      </c>
      <c r="BH707" s="239">
        <v>9.9</v>
      </c>
      <c r="BI707" s="231">
        <v>0</v>
      </c>
      <c r="BJ707" s="231" t="str">
        <f t="shared" si="345"/>
        <v>No existe</v>
      </c>
      <c r="BK707" s="240">
        <v>0</v>
      </c>
      <c r="BL707" s="231">
        <v>40</v>
      </c>
      <c r="BM707" s="231"/>
      <c r="BN707" s="231">
        <v>4</v>
      </c>
      <c r="BO707" s="237" t="str">
        <f t="shared" si="346"/>
        <v>Alineamiento con algunas curvas que exigen una reducción significativa en la velocidad promedio de circulación.</v>
      </c>
      <c r="BP707" s="231">
        <v>3</v>
      </c>
      <c r="BQ707" s="237" t="str">
        <f t="shared" si="347"/>
        <v>Pendientes generalmente entre 3 y 6%, pero con una rasante ondulada y, consecuentemente, con tramos cortos de subida fuerte.</v>
      </c>
      <c r="BR707" s="231">
        <v>2</v>
      </c>
      <c r="BS707" s="231">
        <v>0</v>
      </c>
      <c r="BT707" s="237" t="b">
        <f t="shared" si="348"/>
        <v>0</v>
      </c>
      <c r="BU707" s="231">
        <v>4</v>
      </c>
      <c r="BV707" s="237" t="str">
        <f t="shared" si="349"/>
        <v>El señalamiento es bastante completo, faltando solamente algunas señales de guía para los usuarios que no conocen la ruta.</v>
      </c>
      <c r="BW707" s="231">
        <v>4</v>
      </c>
      <c r="BX707" s="237" t="str">
        <f t="shared" si="350"/>
        <v>La mayoría de las alcantarillas y cunetas aparentemente funcionan bien, pero existen indicaciones en algunos sitios de que el agua se estanca.</v>
      </c>
      <c r="BY707" s="231">
        <v>2</v>
      </c>
      <c r="BZ707" s="237" t="str">
        <f t="shared" si="351"/>
        <v>Superficie muy irregular o con baches extensos y frecuentes (o material suelto, en caso de superficies no pavimentadas).</v>
      </c>
      <c r="CA707" s="231">
        <v>4</v>
      </c>
      <c r="CB707" s="237" t="str">
        <f t="shared" si="352"/>
        <v>Existen huellas o corrugaciones que se derivan por debajo de la superficie de ruedo, pero que son aisladas y de poca extensión.</v>
      </c>
      <c r="CC707" s="231">
        <f t="shared" si="353"/>
        <v>0</v>
      </c>
      <c r="CD707" s="229" t="s">
        <v>387</v>
      </c>
      <c r="CE707" s="229" t="s">
        <v>152</v>
      </c>
      <c r="CF707" s="270" t="s">
        <v>388</v>
      </c>
    </row>
    <row r="708" spans="1:84" ht="69.95" customHeight="1" thickBot="1" x14ac:dyDescent="0.2">
      <c r="A708" s="217"/>
      <c r="B708" s="269">
        <v>40060</v>
      </c>
      <c r="C708" s="231">
        <v>5</v>
      </c>
      <c r="D708" s="231">
        <v>4</v>
      </c>
      <c r="E708" s="232">
        <v>3</v>
      </c>
      <c r="F708" s="231"/>
      <c r="G708" s="231">
        <v>5</v>
      </c>
      <c r="H708" s="230" t="str">
        <f t="shared" si="356"/>
        <v>Primaria</v>
      </c>
      <c r="I708" s="230">
        <v>2</v>
      </c>
      <c r="J708" s="229" t="str">
        <f t="shared" si="361"/>
        <v>Distribuidores Regionales</v>
      </c>
      <c r="K708" s="260">
        <f t="shared" si="362"/>
        <v>1.135</v>
      </c>
      <c r="L708" s="234">
        <f>L707+K708</f>
        <v>11.89</v>
      </c>
      <c r="M708" s="233"/>
      <c r="N708" s="233"/>
      <c r="O708" s="233"/>
      <c r="P708" s="260">
        <f t="shared" si="363"/>
        <v>0</v>
      </c>
      <c r="Q708" s="233">
        <v>1.135</v>
      </c>
      <c r="R708" s="233"/>
      <c r="S708" s="233"/>
      <c r="T708" s="260">
        <f t="shared" si="364"/>
        <v>1.135</v>
      </c>
      <c r="U708" s="233"/>
      <c r="V708" s="233"/>
      <c r="W708" s="233"/>
      <c r="X708" s="233">
        <f t="shared" si="336"/>
        <v>0</v>
      </c>
      <c r="Y708" s="233"/>
      <c r="Z708" s="233"/>
      <c r="AA708" s="233"/>
      <c r="AB708" s="233">
        <f t="shared" si="337"/>
        <v>0</v>
      </c>
      <c r="AC708" s="233">
        <f t="shared" si="367"/>
        <v>1.135</v>
      </c>
      <c r="AD708" s="233"/>
      <c r="AE708" s="233"/>
      <c r="AF708" s="233"/>
      <c r="AG708" s="233">
        <f t="shared" si="357"/>
        <v>0</v>
      </c>
      <c r="AH708" s="233"/>
      <c r="AI708" s="233"/>
      <c r="AJ708" s="233"/>
      <c r="AK708" s="233">
        <f t="shared" si="358"/>
        <v>0</v>
      </c>
      <c r="AL708" s="233"/>
      <c r="AM708" s="233"/>
      <c r="AN708" s="233"/>
      <c r="AO708" s="233">
        <f t="shared" si="365"/>
        <v>0</v>
      </c>
      <c r="AP708" s="233"/>
      <c r="AQ708" s="233"/>
      <c r="AR708" s="233"/>
      <c r="AS708" s="339">
        <f t="shared" si="366"/>
        <v>0</v>
      </c>
      <c r="AT708" s="233"/>
      <c r="AU708" s="233"/>
      <c r="AV708" s="233"/>
      <c r="AW708" s="260">
        <f t="shared" si="343"/>
        <v>0</v>
      </c>
      <c r="AX708" s="235" t="s">
        <v>389</v>
      </c>
      <c r="AY708" s="236" t="s">
        <v>378</v>
      </c>
      <c r="AZ708" s="236" t="s">
        <v>379</v>
      </c>
      <c r="BA708" s="229" t="s">
        <v>380</v>
      </c>
      <c r="BB708" s="231">
        <v>0</v>
      </c>
      <c r="BC708" s="231">
        <v>1</v>
      </c>
      <c r="BD708" s="237" t="str">
        <f t="shared" si="344"/>
        <v>Llano (Pendientes naturales del terreno entre 0 y 5%)</v>
      </c>
      <c r="BE708" s="231">
        <v>1</v>
      </c>
      <c r="BF708" s="237" t="str">
        <f>VLOOKUP(BE708,'Códigos 2'!$A$1:$B$12,2,FALSE)</f>
        <v xml:space="preserve"> Carpeta Asfáltica (CA)</v>
      </c>
      <c r="BG708" s="238">
        <v>2</v>
      </c>
      <c r="BH708" s="239">
        <v>7.4</v>
      </c>
      <c r="BI708" s="231">
        <v>0</v>
      </c>
      <c r="BJ708" s="231" t="str">
        <f t="shared" si="345"/>
        <v>No existe</v>
      </c>
      <c r="BK708" s="240">
        <v>0</v>
      </c>
      <c r="BL708" s="231">
        <v>40</v>
      </c>
      <c r="BM708" s="231"/>
      <c r="BN708" s="231">
        <v>5</v>
      </c>
      <c r="BO708" s="237" t="str">
        <f t="shared" si="346"/>
        <v>Alineamiento recto o con curvas tan suaves que no exigen una reducción significativa en la velocidad promedio normal de recorrido.</v>
      </c>
      <c r="BP708" s="231">
        <v>3</v>
      </c>
      <c r="BQ708" s="237" t="str">
        <f t="shared" si="347"/>
        <v>Pendientes generalmente entre 3 y 6%, pero con una rasante ondulada y, consecuentemente, con tramos cortos de subida fuerte.</v>
      </c>
      <c r="BR708" s="231">
        <v>4</v>
      </c>
      <c r="BS708" s="231">
        <v>0</v>
      </c>
      <c r="BT708" s="237" t="b">
        <f t="shared" si="348"/>
        <v>0</v>
      </c>
      <c r="BU708" s="231">
        <v>5</v>
      </c>
      <c r="BV708" s="237" t="str">
        <f t="shared" si="349"/>
        <v xml:space="preserve">Las señales son completamente adecuadas en número y ubicación, </v>
      </c>
      <c r="BW708" s="231">
        <v>4</v>
      </c>
      <c r="BX708" s="237" t="str">
        <f t="shared" si="350"/>
        <v>La mayoría de las alcantarillas y cunetas aparentemente funcionan bien, pero existen indicaciones en algunos sitios de que el agua se estanca.</v>
      </c>
      <c r="BY708" s="231">
        <v>5</v>
      </c>
      <c r="BZ708" s="237" t="str">
        <f t="shared" si="351"/>
        <v>Superficie lisa, sin baches ni irregularidades notables.</v>
      </c>
      <c r="CA708" s="231">
        <v>5</v>
      </c>
      <c r="CB708" s="237" t="str">
        <f t="shared" si="352"/>
        <v>No existen evidencias de fallas en la estructura del pavimento, con la posible excepción de algunas en la superficie de ruedo.</v>
      </c>
      <c r="CC708" s="231">
        <f t="shared" si="353"/>
        <v>0</v>
      </c>
      <c r="CD708" s="229" t="s">
        <v>390</v>
      </c>
      <c r="CE708" s="229" t="s">
        <v>74</v>
      </c>
      <c r="CF708" s="270" t="s">
        <v>391</v>
      </c>
    </row>
    <row r="709" spans="1:84" ht="69.95" customHeight="1" thickBot="1" x14ac:dyDescent="0.2">
      <c r="A709" s="217"/>
      <c r="B709" s="269">
        <v>40070</v>
      </c>
      <c r="C709" s="231">
        <v>5</v>
      </c>
      <c r="D709" s="231">
        <v>4</v>
      </c>
      <c r="E709" s="232">
        <v>1</v>
      </c>
      <c r="F709" s="231">
        <v>1</v>
      </c>
      <c r="G709" s="231">
        <v>126</v>
      </c>
      <c r="H709" s="230" t="str">
        <f t="shared" si="356"/>
        <v>Secundaria</v>
      </c>
      <c r="I709" s="230">
        <v>3</v>
      </c>
      <c r="J709" s="229" t="str">
        <f t="shared" si="361"/>
        <v>Conectores de Integración Territorial</v>
      </c>
      <c r="K709" s="260">
        <f t="shared" si="362"/>
        <v>2.3600000000000003</v>
      </c>
      <c r="L709" s="234">
        <f>K709</f>
        <v>2.3600000000000003</v>
      </c>
      <c r="M709" s="233">
        <v>9.5000000000000001E-2</v>
      </c>
      <c r="N709" s="233"/>
      <c r="O709" s="233"/>
      <c r="P709" s="260">
        <f t="shared" si="363"/>
        <v>9.5000000000000001E-2</v>
      </c>
      <c r="Q709" s="233">
        <v>1.99</v>
      </c>
      <c r="R709" s="233">
        <v>0.27500000000000002</v>
      </c>
      <c r="S709" s="233"/>
      <c r="T709" s="260">
        <f t="shared" si="364"/>
        <v>2.2650000000000001</v>
      </c>
      <c r="U709" s="233"/>
      <c r="V709" s="233"/>
      <c r="W709" s="233"/>
      <c r="X709" s="233">
        <f t="shared" ref="X709:X772" si="368">U709+V709+W709</f>
        <v>0</v>
      </c>
      <c r="Y709" s="233"/>
      <c r="Z709" s="233"/>
      <c r="AA709" s="233"/>
      <c r="AB709" s="233">
        <f t="shared" ref="AB709:AB772" si="369">Y709+Z709+AA709</f>
        <v>0</v>
      </c>
      <c r="AC709" s="233">
        <f t="shared" si="367"/>
        <v>2.2650000000000001</v>
      </c>
      <c r="AD709" s="233"/>
      <c r="AE709" s="233"/>
      <c r="AF709" s="233"/>
      <c r="AG709" s="233">
        <f t="shared" si="357"/>
        <v>0</v>
      </c>
      <c r="AH709" s="233"/>
      <c r="AI709" s="233"/>
      <c r="AJ709" s="233"/>
      <c r="AK709" s="233">
        <f t="shared" si="358"/>
        <v>0</v>
      </c>
      <c r="AL709" s="233"/>
      <c r="AM709" s="233"/>
      <c r="AN709" s="233"/>
      <c r="AO709" s="233">
        <f t="shared" si="365"/>
        <v>0</v>
      </c>
      <c r="AP709" s="233"/>
      <c r="AQ709" s="233"/>
      <c r="AR709" s="233"/>
      <c r="AS709" s="339">
        <f t="shared" si="366"/>
        <v>0</v>
      </c>
      <c r="AT709" s="233"/>
      <c r="AU709" s="233"/>
      <c r="AV709" s="233"/>
      <c r="AW709" s="260">
        <f t="shared" si="343"/>
        <v>0</v>
      </c>
      <c r="AX709" s="235" t="s">
        <v>1084</v>
      </c>
      <c r="AY709" s="236" t="s">
        <v>541</v>
      </c>
      <c r="AZ709" s="236" t="s">
        <v>1080</v>
      </c>
      <c r="BA709" s="236" t="s">
        <v>1085</v>
      </c>
      <c r="BB709" s="231">
        <v>0</v>
      </c>
      <c r="BC709" s="231">
        <v>2</v>
      </c>
      <c r="BD709" s="237" t="str">
        <f t="shared" si="344"/>
        <v>Algo Ondulado (Pendientes naturales del terreno entre 6 y 14%)</v>
      </c>
      <c r="BE709" s="231">
        <v>1</v>
      </c>
      <c r="BF709" s="237" t="str">
        <f>VLOOKUP(BE709,'Códigos 2'!$A$1:$B$12,2,FALSE)</f>
        <v xml:space="preserve"> Carpeta Asfáltica (CA)</v>
      </c>
      <c r="BG709" s="238">
        <v>2</v>
      </c>
      <c r="BH709" s="239">
        <v>8.4</v>
      </c>
      <c r="BI709" s="231">
        <v>0</v>
      </c>
      <c r="BJ709" s="231" t="str">
        <f t="shared" si="345"/>
        <v>No existe</v>
      </c>
      <c r="BK709" s="240">
        <v>0</v>
      </c>
      <c r="BL709" s="231">
        <v>40</v>
      </c>
      <c r="BM709" s="231">
        <v>621</v>
      </c>
      <c r="BN709" s="231">
        <v>4</v>
      </c>
      <c r="BO709" s="237" t="str">
        <f t="shared" si="346"/>
        <v>Alineamiento con algunas curvas que exigen una reducción significativa en la velocidad promedio de circulación.</v>
      </c>
      <c r="BP709" s="231">
        <v>3</v>
      </c>
      <c r="BQ709" s="237" t="str">
        <f t="shared" si="347"/>
        <v>Pendientes generalmente entre 3 y 6%, pero con una rasante ondulada y, consecuentemente, con tramos cortos de subida fuerte.</v>
      </c>
      <c r="BR709" s="231">
        <v>2</v>
      </c>
      <c r="BS709" s="231">
        <v>0</v>
      </c>
      <c r="BT709" s="237" t="b">
        <f t="shared" si="348"/>
        <v>0</v>
      </c>
      <c r="BU709" s="231">
        <v>5</v>
      </c>
      <c r="BV709" s="237" t="str">
        <f t="shared" si="349"/>
        <v xml:space="preserve">Las señales son completamente adecuadas en número y ubicación, </v>
      </c>
      <c r="BW709" s="231">
        <v>4</v>
      </c>
      <c r="BX709" s="237" t="str">
        <f t="shared" si="350"/>
        <v>La mayoría de las alcantarillas y cunetas aparentemente funcionan bien, pero existen indicaciones en algunos sitios de que el agua se estanca.</v>
      </c>
      <c r="BY709" s="231">
        <v>5</v>
      </c>
      <c r="BZ709" s="237" t="str">
        <f t="shared" si="351"/>
        <v>Superficie lisa, sin baches ni irregularidades notables.</v>
      </c>
      <c r="CA709" s="231">
        <v>5</v>
      </c>
      <c r="CB709" s="237" t="str">
        <f t="shared" si="352"/>
        <v>No existen evidencias de fallas en la estructura del pavimento, con la posible excepción de algunas en la superficie de ruedo.</v>
      </c>
      <c r="CC709" s="231">
        <f t="shared" si="353"/>
        <v>0.5349294</v>
      </c>
      <c r="CD709" s="229" t="s">
        <v>1086</v>
      </c>
      <c r="CE709" s="229" t="s">
        <v>810</v>
      </c>
      <c r="CF709" s="270" t="s">
        <v>1087</v>
      </c>
    </row>
    <row r="710" spans="1:84" ht="69.95" customHeight="1" thickBot="1" x14ac:dyDescent="0.2">
      <c r="A710" s="217"/>
      <c r="B710" s="269">
        <v>40080</v>
      </c>
      <c r="C710" s="231">
        <v>5</v>
      </c>
      <c r="D710" s="231">
        <v>4</v>
      </c>
      <c r="E710" s="232">
        <v>2</v>
      </c>
      <c r="F710" s="231">
        <v>1</v>
      </c>
      <c r="G710" s="231">
        <v>126</v>
      </c>
      <c r="H710" s="230" t="str">
        <f t="shared" si="356"/>
        <v>Secundaria</v>
      </c>
      <c r="I710" s="230">
        <v>2</v>
      </c>
      <c r="J710" s="229" t="str">
        <f t="shared" si="361"/>
        <v>Distribuidores Regionales</v>
      </c>
      <c r="K710" s="260">
        <f t="shared" si="362"/>
        <v>4.9800000000000004</v>
      </c>
      <c r="L710" s="234">
        <f>L709+K710</f>
        <v>7.3400000000000007</v>
      </c>
      <c r="M710" s="233"/>
      <c r="N710" s="233"/>
      <c r="O710" s="233"/>
      <c r="P710" s="260">
        <f t="shared" si="363"/>
        <v>0</v>
      </c>
      <c r="Q710" s="233">
        <v>4.9800000000000004</v>
      </c>
      <c r="R710" s="233"/>
      <c r="S710" s="233"/>
      <c r="T710" s="260">
        <f t="shared" si="364"/>
        <v>4.9800000000000004</v>
      </c>
      <c r="U710" s="233"/>
      <c r="V710" s="233"/>
      <c r="W710" s="233"/>
      <c r="X710" s="233">
        <f t="shared" si="368"/>
        <v>0</v>
      </c>
      <c r="Y710" s="233"/>
      <c r="Z710" s="233"/>
      <c r="AA710" s="233"/>
      <c r="AB710" s="233">
        <f t="shared" si="369"/>
        <v>0</v>
      </c>
      <c r="AC710" s="233">
        <f t="shared" si="367"/>
        <v>4.9800000000000004</v>
      </c>
      <c r="AD710" s="233"/>
      <c r="AE710" s="233"/>
      <c r="AF710" s="233"/>
      <c r="AG710" s="233">
        <f t="shared" si="357"/>
        <v>0</v>
      </c>
      <c r="AH710" s="233"/>
      <c r="AI710" s="233"/>
      <c r="AJ710" s="233"/>
      <c r="AK710" s="233">
        <f t="shared" si="358"/>
        <v>0</v>
      </c>
      <c r="AL710" s="233"/>
      <c r="AM710" s="233"/>
      <c r="AN710" s="233"/>
      <c r="AO710" s="233">
        <f t="shared" si="365"/>
        <v>0</v>
      </c>
      <c r="AP710" s="233"/>
      <c r="AQ710" s="233"/>
      <c r="AR710" s="233"/>
      <c r="AS710" s="339">
        <f t="shared" si="366"/>
        <v>0</v>
      </c>
      <c r="AT710" s="233"/>
      <c r="AU710" s="233"/>
      <c r="AV710" s="233"/>
      <c r="AW710" s="260">
        <f t="shared" si="343"/>
        <v>0</v>
      </c>
      <c r="AX710" s="235" t="s">
        <v>1088</v>
      </c>
      <c r="AY710" s="236" t="s">
        <v>541</v>
      </c>
      <c r="AZ710" s="236" t="s">
        <v>1080</v>
      </c>
      <c r="BA710" s="236" t="s">
        <v>1089</v>
      </c>
      <c r="BB710" s="231">
        <v>2</v>
      </c>
      <c r="BC710" s="231">
        <v>2</v>
      </c>
      <c r="BD710" s="237" t="str">
        <f t="shared" si="344"/>
        <v>Algo Ondulado (Pendientes naturales del terreno entre 6 y 14%)</v>
      </c>
      <c r="BE710" s="231">
        <v>1</v>
      </c>
      <c r="BF710" s="237" t="str">
        <f>VLOOKUP(BE710,'Códigos 2'!$A$1:$B$12,2,FALSE)</f>
        <v xml:space="preserve"> Carpeta Asfáltica (CA)</v>
      </c>
      <c r="BG710" s="238">
        <v>2</v>
      </c>
      <c r="BH710" s="239">
        <v>5.9</v>
      </c>
      <c r="BI710" s="231">
        <v>0</v>
      </c>
      <c r="BJ710" s="231" t="str">
        <f t="shared" si="345"/>
        <v>No existe</v>
      </c>
      <c r="BK710" s="240">
        <v>0</v>
      </c>
      <c r="BL710" s="231">
        <v>40</v>
      </c>
      <c r="BM710" s="231">
        <v>617</v>
      </c>
      <c r="BN710" s="231">
        <v>4</v>
      </c>
      <c r="BO710" s="237" t="str">
        <f t="shared" si="346"/>
        <v>Alineamiento con algunas curvas que exigen una reducción significativa en la velocidad promedio de circulación.</v>
      </c>
      <c r="BP710" s="231">
        <v>3</v>
      </c>
      <c r="BQ710" s="237" t="str">
        <f t="shared" si="347"/>
        <v>Pendientes generalmente entre 3 y 6%, pero con una rasante ondulada y, consecuentemente, con tramos cortos de subida fuerte.</v>
      </c>
      <c r="BR710" s="231">
        <v>1</v>
      </c>
      <c r="BS710" s="231">
        <v>0</v>
      </c>
      <c r="BT710" s="237" t="b">
        <f t="shared" si="348"/>
        <v>0</v>
      </c>
      <c r="BU710" s="231">
        <v>3</v>
      </c>
      <c r="BV710" s="237" t="str">
        <f t="shared" si="349"/>
        <v>El señalamiento es regular en cuanto a cantidad y ubicación, siendo notable la falta de algunas señales de precaución y de guía.</v>
      </c>
      <c r="BW710" s="231">
        <v>4</v>
      </c>
      <c r="BX710" s="237" t="str">
        <f t="shared" si="350"/>
        <v>La mayoría de las alcantarillas y cunetas aparentemente funcionan bien, pero existen indicaciones en algunos sitios de que el agua se estanca.</v>
      </c>
      <c r="BY710" s="231">
        <v>5</v>
      </c>
      <c r="BZ710" s="237" t="str">
        <f t="shared" si="351"/>
        <v>Superficie lisa, sin baches ni irregularidades notables.</v>
      </c>
      <c r="CA710" s="231">
        <v>5</v>
      </c>
      <c r="CB710" s="237" t="str">
        <f t="shared" si="352"/>
        <v>No existen evidencias de fallas en la estructura del pavimento, con la posible excepción de algunas en la superficie de ruedo.</v>
      </c>
      <c r="CC710" s="231">
        <f t="shared" si="353"/>
        <v>1.1215209000000002</v>
      </c>
      <c r="CD710" s="229" t="s">
        <v>1090</v>
      </c>
      <c r="CE710" s="229" t="s">
        <v>810</v>
      </c>
      <c r="CF710" s="270" t="s">
        <v>1091</v>
      </c>
    </row>
    <row r="711" spans="1:84" ht="69.95" customHeight="1" thickBot="1" x14ac:dyDescent="0.2">
      <c r="A711" s="217"/>
      <c r="B711" s="269">
        <v>40090</v>
      </c>
      <c r="C711" s="231">
        <v>5</v>
      </c>
      <c r="D711" s="231">
        <v>4</v>
      </c>
      <c r="E711" s="232">
        <v>4</v>
      </c>
      <c r="F711" s="231">
        <v>4</v>
      </c>
      <c r="G711" s="231">
        <v>126</v>
      </c>
      <c r="H711" s="230" t="str">
        <f t="shared" si="356"/>
        <v>Secundaria</v>
      </c>
      <c r="I711" s="230">
        <v>2</v>
      </c>
      <c r="J711" s="229" t="str">
        <f t="shared" si="361"/>
        <v>Distribuidores Regionales</v>
      </c>
      <c r="K711" s="260">
        <f t="shared" si="362"/>
        <v>6.3449999999999998</v>
      </c>
      <c r="L711" s="234">
        <f>L710+K711</f>
        <v>13.685</v>
      </c>
      <c r="M711" s="233"/>
      <c r="N711" s="233"/>
      <c r="O711" s="233"/>
      <c r="P711" s="260">
        <f t="shared" si="363"/>
        <v>0</v>
      </c>
      <c r="Q711" s="233">
        <v>6.3449999999999998</v>
      </c>
      <c r="R711" s="233"/>
      <c r="S711" s="233"/>
      <c r="T711" s="260">
        <f t="shared" si="364"/>
        <v>6.3449999999999998</v>
      </c>
      <c r="U711" s="233"/>
      <c r="V711" s="233"/>
      <c r="W711" s="233"/>
      <c r="X711" s="233">
        <f t="shared" si="368"/>
        <v>0</v>
      </c>
      <c r="Y711" s="233"/>
      <c r="Z711" s="233"/>
      <c r="AA711" s="233"/>
      <c r="AB711" s="233">
        <f t="shared" si="369"/>
        <v>0</v>
      </c>
      <c r="AC711" s="233">
        <f t="shared" si="367"/>
        <v>6.3449999999999998</v>
      </c>
      <c r="AD711" s="233"/>
      <c r="AE711" s="233"/>
      <c r="AF711" s="233"/>
      <c r="AG711" s="233">
        <f t="shared" si="357"/>
        <v>0</v>
      </c>
      <c r="AH711" s="233"/>
      <c r="AI711" s="233"/>
      <c r="AJ711" s="233"/>
      <c r="AK711" s="233">
        <f t="shared" si="358"/>
        <v>0</v>
      </c>
      <c r="AL711" s="233"/>
      <c r="AM711" s="233"/>
      <c r="AN711" s="233"/>
      <c r="AO711" s="233">
        <f t="shared" si="365"/>
        <v>0</v>
      </c>
      <c r="AP711" s="233"/>
      <c r="AQ711" s="233"/>
      <c r="AR711" s="233"/>
      <c r="AS711" s="339">
        <f t="shared" si="366"/>
        <v>0</v>
      </c>
      <c r="AT711" s="233"/>
      <c r="AU711" s="233"/>
      <c r="AV711" s="233"/>
      <c r="AW711" s="260">
        <f t="shared" si="343"/>
        <v>0</v>
      </c>
      <c r="AX711" s="235" t="s">
        <v>1092</v>
      </c>
      <c r="AY711" s="236" t="s">
        <v>541</v>
      </c>
      <c r="AZ711" s="236" t="s">
        <v>1080</v>
      </c>
      <c r="BA711" s="236" t="s">
        <v>1093</v>
      </c>
      <c r="BB711" s="231">
        <v>2</v>
      </c>
      <c r="BC711" s="231">
        <v>3</v>
      </c>
      <c r="BD711" s="237" t="str">
        <f t="shared" si="344"/>
        <v>Muy Ondulado (Pendientes naturales del terreno entre 15 y 25%)</v>
      </c>
      <c r="BE711" s="231">
        <v>1</v>
      </c>
      <c r="BF711" s="237" t="str">
        <f>VLOOKUP(BE711,'Códigos 2'!$A$1:$B$12,2,FALSE)</f>
        <v xml:space="preserve"> Carpeta Asfáltica (CA)</v>
      </c>
      <c r="BG711" s="238">
        <v>2</v>
      </c>
      <c r="BH711" s="239">
        <v>5.9</v>
      </c>
      <c r="BI711" s="231">
        <v>0</v>
      </c>
      <c r="BJ711" s="231" t="str">
        <f t="shared" si="345"/>
        <v>No existe</v>
      </c>
      <c r="BK711" s="240">
        <v>0</v>
      </c>
      <c r="BL711" s="231">
        <v>45</v>
      </c>
      <c r="BM711" s="231">
        <v>616</v>
      </c>
      <c r="BN711" s="231">
        <v>3</v>
      </c>
      <c r="BO711" s="237" t="str">
        <f t="shared" si="346"/>
        <v>Alineamiento algo sinuoso, pero con curvas cerradas que son aparentes y consistentes con las gradientes y las demás características del camino y del terreno que se atraviesa.</v>
      </c>
      <c r="BP711" s="231">
        <v>2</v>
      </c>
      <c r="BQ711" s="237" t="str">
        <f t="shared" si="347"/>
        <v>Pendientes sostenidas entre 5 y 8% sobre una buena parte del tramo, condición que afecta en forma marcada la velocidad de recorrido y, cuando hay bastante tránsito, provoca frecuentes colas de vehículos detrás de los vehículos pesados.</v>
      </c>
      <c r="BR711" s="231">
        <v>1</v>
      </c>
      <c r="BS711" s="231">
        <v>0</v>
      </c>
      <c r="BT711" s="237" t="b">
        <f t="shared" si="348"/>
        <v>0</v>
      </c>
      <c r="BU711" s="231">
        <v>3</v>
      </c>
      <c r="BV711" s="237" t="str">
        <f t="shared" si="349"/>
        <v>El señalamiento es regular en cuanto a cantidad y ubicación, siendo notable la falta de algunas señales de precaución y de guía.</v>
      </c>
      <c r="BW711" s="231">
        <v>4</v>
      </c>
      <c r="BX711" s="237" t="str">
        <f t="shared" si="350"/>
        <v>La mayoría de las alcantarillas y cunetas aparentemente funcionan bien, pero existen indicaciones en algunos sitios de que el agua se estanca.</v>
      </c>
      <c r="BY711" s="231">
        <v>5</v>
      </c>
      <c r="BZ711" s="237" t="str">
        <f t="shared" si="351"/>
        <v>Superficie lisa, sin baches ni irregularidades notables.</v>
      </c>
      <c r="CA711" s="231">
        <v>5</v>
      </c>
      <c r="CB711" s="237" t="str">
        <f t="shared" si="352"/>
        <v>No existen evidencias de fallas en la estructura del pavimento, con la posible excepción de algunas en la superficie de ruedo.</v>
      </c>
      <c r="CC711" s="231">
        <f t="shared" si="353"/>
        <v>1.4266098</v>
      </c>
      <c r="CD711" s="229" t="s">
        <v>1094</v>
      </c>
      <c r="CE711" s="229" t="s">
        <v>810</v>
      </c>
      <c r="CF711" s="270" t="s">
        <v>286</v>
      </c>
    </row>
    <row r="712" spans="1:84" ht="69.95" customHeight="1" thickBot="1" x14ac:dyDescent="0.2">
      <c r="A712" s="217"/>
      <c r="B712" s="269">
        <v>40100</v>
      </c>
      <c r="C712" s="231">
        <v>5</v>
      </c>
      <c r="D712" s="231">
        <v>4</v>
      </c>
      <c r="E712" s="232">
        <v>1</v>
      </c>
      <c r="F712" s="231">
        <v>5</v>
      </c>
      <c r="G712" s="231">
        <v>126</v>
      </c>
      <c r="H712" s="230" t="str">
        <f t="shared" si="356"/>
        <v>Secundaria</v>
      </c>
      <c r="I712" s="230">
        <v>3</v>
      </c>
      <c r="J712" s="229" t="str">
        <f t="shared" si="361"/>
        <v>Conectores de Integración Territorial</v>
      </c>
      <c r="K712" s="260">
        <f t="shared" si="362"/>
        <v>8.7850000000000001</v>
      </c>
      <c r="L712" s="234">
        <f>L711+K712</f>
        <v>22.47</v>
      </c>
      <c r="M712" s="233"/>
      <c r="N712" s="233"/>
      <c r="O712" s="233"/>
      <c r="P712" s="260">
        <f t="shared" si="363"/>
        <v>0</v>
      </c>
      <c r="Q712" s="233">
        <v>8.7850000000000001</v>
      </c>
      <c r="R712" s="233"/>
      <c r="S712" s="233"/>
      <c r="T712" s="260">
        <f t="shared" si="364"/>
        <v>8.7850000000000001</v>
      </c>
      <c r="U712" s="233"/>
      <c r="V712" s="233"/>
      <c r="W712" s="233"/>
      <c r="X712" s="233">
        <f t="shared" si="368"/>
        <v>0</v>
      </c>
      <c r="Y712" s="233"/>
      <c r="Z712" s="233"/>
      <c r="AA712" s="233"/>
      <c r="AB712" s="233">
        <f t="shared" si="369"/>
        <v>0</v>
      </c>
      <c r="AC712" s="233">
        <f t="shared" si="367"/>
        <v>8.7850000000000001</v>
      </c>
      <c r="AD712" s="233"/>
      <c r="AE712" s="233"/>
      <c r="AF712" s="233"/>
      <c r="AG712" s="233">
        <f t="shared" si="357"/>
        <v>0</v>
      </c>
      <c r="AH712" s="233"/>
      <c r="AI712" s="233"/>
      <c r="AJ712" s="233"/>
      <c r="AK712" s="233">
        <f t="shared" si="358"/>
        <v>0</v>
      </c>
      <c r="AL712" s="233"/>
      <c r="AM712" s="233"/>
      <c r="AN712" s="233"/>
      <c r="AO712" s="233">
        <f t="shared" si="365"/>
        <v>0</v>
      </c>
      <c r="AP712" s="233"/>
      <c r="AQ712" s="233"/>
      <c r="AR712" s="233"/>
      <c r="AS712" s="339">
        <f t="shared" si="366"/>
        <v>0</v>
      </c>
      <c r="AT712" s="233"/>
      <c r="AU712" s="233"/>
      <c r="AV712" s="233"/>
      <c r="AW712" s="260">
        <f t="shared" si="343"/>
        <v>0</v>
      </c>
      <c r="AX712" s="235" t="s">
        <v>1096</v>
      </c>
      <c r="AY712" s="236" t="s">
        <v>541</v>
      </c>
      <c r="AZ712" s="236" t="s">
        <v>935</v>
      </c>
      <c r="BA712" s="236" t="s">
        <v>1097</v>
      </c>
      <c r="BB712" s="231">
        <v>1</v>
      </c>
      <c r="BC712" s="231">
        <v>4</v>
      </c>
      <c r="BD712" s="237" t="str">
        <f t="shared" si="344"/>
        <v>Montañoso (Pendientes naturales del terreno mayores a 25%)</v>
      </c>
      <c r="BE712" s="231">
        <v>1</v>
      </c>
      <c r="BF712" s="237" t="str">
        <f>VLOOKUP(BE712,'Códigos 2'!$A$1:$B$12,2,FALSE)</f>
        <v xml:space="preserve"> Carpeta Asfáltica (CA)</v>
      </c>
      <c r="BG712" s="238">
        <v>2</v>
      </c>
      <c r="BH712" s="239">
        <v>6.2</v>
      </c>
      <c r="BI712" s="231">
        <v>0</v>
      </c>
      <c r="BJ712" s="231" t="str">
        <f t="shared" si="345"/>
        <v>No existe</v>
      </c>
      <c r="BK712" s="240">
        <v>0</v>
      </c>
      <c r="BL712" s="231">
        <v>40</v>
      </c>
      <c r="BM712" s="231">
        <v>1042</v>
      </c>
      <c r="BN712" s="231">
        <v>3</v>
      </c>
      <c r="BO712" s="237" t="str">
        <f t="shared" si="346"/>
        <v>Alineamiento algo sinuoso, pero con curvas cerradas que son aparentes y consistentes con las gradientes y las demás características del camino y del terreno que se atraviesa.</v>
      </c>
      <c r="BP712" s="231">
        <v>1</v>
      </c>
      <c r="BQ712" s="237" t="str">
        <f t="shared" si="347"/>
        <v xml:space="preserve">Pendientes sostenidas en exceso del 7% en casi todo el tramo. </v>
      </c>
      <c r="BR712" s="231">
        <v>1</v>
      </c>
      <c r="BS712" s="231">
        <v>0</v>
      </c>
      <c r="BT712" s="237" t="b">
        <f t="shared" si="348"/>
        <v>0</v>
      </c>
      <c r="BU712" s="231">
        <v>5</v>
      </c>
      <c r="BV712" s="237" t="str">
        <f t="shared" si="349"/>
        <v xml:space="preserve">Las señales son completamente adecuadas en número y ubicación, </v>
      </c>
      <c r="BW712" s="231">
        <v>5</v>
      </c>
      <c r="BX712" s="237" t="str">
        <f t="shared" si="350"/>
        <v>Todas las alcantarillas y cunetas están bastante limpias y funcionan debidamente.</v>
      </c>
      <c r="BY712" s="231">
        <v>5</v>
      </c>
      <c r="BZ712" s="237" t="str">
        <f t="shared" si="351"/>
        <v>Superficie lisa, sin baches ni irregularidades notables.</v>
      </c>
      <c r="CA712" s="231">
        <v>5</v>
      </c>
      <c r="CB712" s="237" t="str">
        <f t="shared" si="352"/>
        <v>No existen evidencias de fallas en la estructura del pavimento, con la posible excepción de algunas en la superficie de ruedo.</v>
      </c>
      <c r="CC712" s="231">
        <f t="shared" si="353"/>
        <v>3.3411990499999997</v>
      </c>
      <c r="CD712" s="229" t="s">
        <v>1098</v>
      </c>
      <c r="CE712" s="229" t="s">
        <v>810</v>
      </c>
      <c r="CF712" s="270" t="s">
        <v>1099</v>
      </c>
    </row>
    <row r="713" spans="1:84" ht="69.95" customHeight="1" thickBot="1" x14ac:dyDescent="0.2">
      <c r="A713" s="217"/>
      <c r="B713" s="269">
        <v>40111</v>
      </c>
      <c r="C713" s="231">
        <v>5</v>
      </c>
      <c r="D713" s="231">
        <v>4</v>
      </c>
      <c r="E713" s="232">
        <v>3</v>
      </c>
      <c r="F713" s="231">
        <v>1</v>
      </c>
      <c r="G713" s="231">
        <v>103</v>
      </c>
      <c r="H713" s="230" t="str">
        <f t="shared" ref="H713:H734" si="370">IF(G713&lt;100,"Primaria",IF(AND(G713&gt;39,G713&lt;300),"Secundaria",IF(AND(G713&gt;299),"Terciaria")))</f>
        <v>Secundaria</v>
      </c>
      <c r="I713" s="230">
        <v>3</v>
      </c>
      <c r="J713" s="229" t="str">
        <f t="shared" si="361"/>
        <v>Conectores de Integración Territorial</v>
      </c>
      <c r="K713" s="260">
        <f t="shared" si="362"/>
        <v>1.55</v>
      </c>
      <c r="L713" s="234">
        <f>K713</f>
        <v>1.55</v>
      </c>
      <c r="M713" s="233"/>
      <c r="N713" s="233"/>
      <c r="O713" s="233"/>
      <c r="P713" s="260">
        <f t="shared" si="363"/>
        <v>0</v>
      </c>
      <c r="Q713" s="233">
        <v>0.92500000000000004</v>
      </c>
      <c r="R713" s="233">
        <v>0.625</v>
      </c>
      <c r="S713" s="233"/>
      <c r="T713" s="260">
        <f t="shared" si="364"/>
        <v>1.55</v>
      </c>
      <c r="U713" s="233"/>
      <c r="V713" s="233"/>
      <c r="W713" s="233"/>
      <c r="X713" s="233">
        <f t="shared" si="368"/>
        <v>0</v>
      </c>
      <c r="Y713" s="233"/>
      <c r="Z713" s="233"/>
      <c r="AA713" s="233"/>
      <c r="AB713" s="233">
        <f t="shared" si="369"/>
        <v>0</v>
      </c>
      <c r="AC713" s="233">
        <f t="shared" si="367"/>
        <v>1.55</v>
      </c>
      <c r="AD713" s="233"/>
      <c r="AE713" s="233"/>
      <c r="AF713" s="233"/>
      <c r="AG713" s="233">
        <f t="shared" si="357"/>
        <v>0</v>
      </c>
      <c r="AH713" s="233"/>
      <c r="AI713" s="233"/>
      <c r="AJ713" s="233"/>
      <c r="AK713" s="233">
        <f t="shared" si="358"/>
        <v>0</v>
      </c>
      <c r="AL713" s="233"/>
      <c r="AM713" s="233"/>
      <c r="AN713" s="233"/>
      <c r="AO713" s="233">
        <f t="shared" si="365"/>
        <v>0</v>
      </c>
      <c r="AP713" s="233"/>
      <c r="AQ713" s="233"/>
      <c r="AR713" s="233"/>
      <c r="AS713" s="339">
        <f t="shared" si="366"/>
        <v>0</v>
      </c>
      <c r="AT713" s="233"/>
      <c r="AU713" s="233"/>
      <c r="AV713" s="233"/>
      <c r="AW713" s="260">
        <f t="shared" si="343"/>
        <v>0</v>
      </c>
      <c r="AX713" s="235" t="s">
        <v>804</v>
      </c>
      <c r="AY713" s="236" t="s">
        <v>805</v>
      </c>
      <c r="AZ713" s="236" t="s">
        <v>379</v>
      </c>
      <c r="BA713" s="229" t="s">
        <v>806</v>
      </c>
      <c r="BB713" s="231">
        <v>0</v>
      </c>
      <c r="BC713" s="231">
        <v>1</v>
      </c>
      <c r="BD713" s="237" t="str">
        <f t="shared" si="344"/>
        <v>Llano (Pendientes naturales del terreno entre 0 y 5%)</v>
      </c>
      <c r="BE713" s="231">
        <v>1</v>
      </c>
      <c r="BF713" s="237" t="str">
        <f>VLOOKUP(BE713,'Códigos 2'!$A$1:$B$12,2,FALSE)</f>
        <v xml:space="preserve"> Carpeta Asfáltica (CA)</v>
      </c>
      <c r="BG713" s="238">
        <v>2</v>
      </c>
      <c r="BH713" s="239">
        <v>7.2</v>
      </c>
      <c r="BI713" s="231">
        <v>0</v>
      </c>
      <c r="BJ713" s="231" t="str">
        <f t="shared" si="345"/>
        <v>No existe</v>
      </c>
      <c r="BK713" s="240">
        <v>0</v>
      </c>
      <c r="BL713" s="231">
        <v>40</v>
      </c>
      <c r="BM713" s="231"/>
      <c r="BN713" s="231">
        <v>4</v>
      </c>
      <c r="BO713" s="237" t="str">
        <f t="shared" si="346"/>
        <v>Alineamiento con algunas curvas que exigen una reducción significativa en la velocidad promedio de circulación.</v>
      </c>
      <c r="BP713" s="231">
        <v>4</v>
      </c>
      <c r="BQ713" s="237" t="str">
        <f t="shared" si="347"/>
        <v>Pendientes generalmente menores del 3% pero con algunas cuestas de corta longitud de hasta el 5%.</v>
      </c>
      <c r="BR713" s="231">
        <v>1</v>
      </c>
      <c r="BS713" s="231">
        <v>0</v>
      </c>
      <c r="BT713" s="237" t="b">
        <f t="shared" si="348"/>
        <v>0</v>
      </c>
      <c r="BU713" s="231">
        <v>4</v>
      </c>
      <c r="BV713" s="237" t="str">
        <f t="shared" si="349"/>
        <v>El señalamiento es bastante completo, faltando solamente algunas señales de guía para los usuarios que no conocen la ruta.</v>
      </c>
      <c r="BW713" s="231">
        <v>3</v>
      </c>
      <c r="BX713" s="237" t="str">
        <f t="shared" si="350"/>
        <v>Parece que algunas alcantarillas o cunetas no tienen capacidad hidráulica suficiente, por la erosión o socavación aparente.</v>
      </c>
      <c r="BY713" s="231">
        <v>3</v>
      </c>
      <c r="BZ713" s="237" t="str">
        <f t="shared" si="351"/>
        <v>Superficie con frecuentes baches o irregularidades .</v>
      </c>
      <c r="CA713" s="231">
        <v>5</v>
      </c>
      <c r="CB713" s="237" t="str">
        <f t="shared" si="352"/>
        <v>No existen evidencias de fallas en la estructura del pavimento, con la posible excepción de algunas en la superficie de ruedo.</v>
      </c>
      <c r="CC713" s="231">
        <f t="shared" si="353"/>
        <v>0</v>
      </c>
      <c r="CD713" s="229"/>
      <c r="CE713" s="229"/>
      <c r="CF713" s="270"/>
    </row>
    <row r="714" spans="1:84" ht="69.95" customHeight="1" thickBot="1" x14ac:dyDescent="0.2">
      <c r="A714" s="217"/>
      <c r="B714" s="269">
        <v>40112</v>
      </c>
      <c r="C714" s="231">
        <v>5</v>
      </c>
      <c r="D714" s="231">
        <v>4</v>
      </c>
      <c r="E714" s="232">
        <v>3</v>
      </c>
      <c r="F714" s="231">
        <v>1</v>
      </c>
      <c r="G714" s="231">
        <v>103</v>
      </c>
      <c r="H714" s="230" t="str">
        <f t="shared" si="370"/>
        <v>Secundaria</v>
      </c>
      <c r="I714" s="230">
        <v>3</v>
      </c>
      <c r="J714" s="229" t="str">
        <f t="shared" si="361"/>
        <v>Conectores de Integración Territorial</v>
      </c>
      <c r="K714" s="260">
        <f t="shared" si="362"/>
        <v>2.15</v>
      </c>
      <c r="L714" s="234">
        <f>L713+K714</f>
        <v>3.7</v>
      </c>
      <c r="M714" s="233"/>
      <c r="N714" s="233"/>
      <c r="O714" s="233"/>
      <c r="P714" s="260">
        <f t="shared" si="363"/>
        <v>0</v>
      </c>
      <c r="Q714" s="233">
        <v>2.15</v>
      </c>
      <c r="R714" s="233"/>
      <c r="S714" s="233"/>
      <c r="T714" s="260">
        <f t="shared" si="364"/>
        <v>2.15</v>
      </c>
      <c r="U714" s="233"/>
      <c r="V714" s="233"/>
      <c r="W714" s="233"/>
      <c r="X714" s="233">
        <f t="shared" si="368"/>
        <v>0</v>
      </c>
      <c r="Y714" s="233"/>
      <c r="Z714" s="233"/>
      <c r="AA714" s="233"/>
      <c r="AB714" s="233">
        <f t="shared" si="369"/>
        <v>0</v>
      </c>
      <c r="AC714" s="233">
        <f t="shared" si="367"/>
        <v>2.15</v>
      </c>
      <c r="AD714" s="233"/>
      <c r="AE714" s="233"/>
      <c r="AF714" s="233"/>
      <c r="AG714" s="233">
        <f t="shared" si="357"/>
        <v>0</v>
      </c>
      <c r="AH714" s="233"/>
      <c r="AI714" s="233"/>
      <c r="AJ714" s="233"/>
      <c r="AK714" s="233">
        <f t="shared" si="358"/>
        <v>0</v>
      </c>
      <c r="AL714" s="233"/>
      <c r="AM714" s="233"/>
      <c r="AN714" s="233"/>
      <c r="AO714" s="233">
        <f t="shared" si="365"/>
        <v>0</v>
      </c>
      <c r="AP714" s="233"/>
      <c r="AQ714" s="233"/>
      <c r="AR714" s="233"/>
      <c r="AS714" s="339">
        <f t="shared" si="366"/>
        <v>0</v>
      </c>
      <c r="AT714" s="233"/>
      <c r="AU714" s="233"/>
      <c r="AV714" s="233"/>
      <c r="AW714" s="260">
        <f t="shared" si="343"/>
        <v>0</v>
      </c>
      <c r="AX714" s="235" t="s">
        <v>807</v>
      </c>
      <c r="AY714" s="236" t="s">
        <v>805</v>
      </c>
      <c r="AZ714" s="236" t="s">
        <v>379</v>
      </c>
      <c r="BA714" s="229" t="s">
        <v>808</v>
      </c>
      <c r="BB714" s="231">
        <v>0</v>
      </c>
      <c r="BC714" s="231">
        <v>2</v>
      </c>
      <c r="BD714" s="237" t="str">
        <f t="shared" si="344"/>
        <v>Algo Ondulado (Pendientes naturales del terreno entre 6 y 14%)</v>
      </c>
      <c r="BE714" s="231">
        <v>1</v>
      </c>
      <c r="BF714" s="237" t="str">
        <f>VLOOKUP(BE714,'Códigos 2'!$A$1:$B$12,2,FALSE)</f>
        <v xml:space="preserve"> Carpeta Asfáltica (CA)</v>
      </c>
      <c r="BG714" s="238">
        <v>2</v>
      </c>
      <c r="BH714" s="239">
        <v>7.7</v>
      </c>
      <c r="BI714" s="231">
        <v>1</v>
      </c>
      <c r="BJ714" s="231" t="str">
        <f t="shared" si="345"/>
        <v>Pavimentado</v>
      </c>
      <c r="BK714" s="240">
        <v>0.9</v>
      </c>
      <c r="BL714" s="231">
        <v>40</v>
      </c>
      <c r="BM714" s="231"/>
      <c r="BN714" s="231">
        <v>4</v>
      </c>
      <c r="BO714" s="237" t="str">
        <f t="shared" si="346"/>
        <v>Alineamiento con algunas curvas que exigen una reducción significativa en la velocidad promedio de circulación.</v>
      </c>
      <c r="BP714" s="231">
        <v>3</v>
      </c>
      <c r="BQ714" s="237" t="str">
        <f t="shared" si="347"/>
        <v>Pendientes generalmente entre 3 y 6%, pero con una rasante ondulada y, consecuentemente, con tramos cortos de subida fuerte.</v>
      </c>
      <c r="BR714" s="231">
        <v>2</v>
      </c>
      <c r="BS714" s="231">
        <v>5</v>
      </c>
      <c r="BT714" s="237" t="str">
        <f t="shared" si="348"/>
        <v>Superficie de los espaldones firme y regular, y donde se puede utilizar el ancho como fue construido originalmente.</v>
      </c>
      <c r="BU714" s="231">
        <v>4</v>
      </c>
      <c r="BV714" s="237" t="str">
        <f t="shared" si="349"/>
        <v>El señalamiento es bastante completo, faltando solamente algunas señales de guía para los usuarios que no conocen la ruta.</v>
      </c>
      <c r="BW714" s="231">
        <v>5</v>
      </c>
      <c r="BX714" s="237" t="str">
        <f t="shared" si="350"/>
        <v>Todas las alcantarillas y cunetas están bastante limpias y funcionan debidamente.</v>
      </c>
      <c r="BY714" s="231">
        <v>4</v>
      </c>
      <c r="BZ714" s="237" t="str">
        <f t="shared" si="351"/>
        <v>Superficie generalmente lisa, pero con unas pequeñas corrugaciones u otras irregularidades aisladas, o con baches pequeños superficiales.</v>
      </c>
      <c r="CA714" s="231">
        <v>5</v>
      </c>
      <c r="CB714" s="237" t="str">
        <f t="shared" si="352"/>
        <v>No existen evidencias de fallas en la estructura del pavimento, con la posible excepción de algunas en la superficie de ruedo.</v>
      </c>
      <c r="CC714" s="231">
        <f t="shared" si="353"/>
        <v>0</v>
      </c>
      <c r="CD714" s="229" t="s">
        <v>809</v>
      </c>
      <c r="CE714" s="229" t="s">
        <v>810</v>
      </c>
      <c r="CF714" s="270" t="s">
        <v>811</v>
      </c>
    </row>
    <row r="715" spans="1:84" ht="69.95" customHeight="1" thickBot="1" x14ac:dyDescent="0.2">
      <c r="A715" s="217"/>
      <c r="B715" s="269">
        <v>40120</v>
      </c>
      <c r="C715" s="231">
        <v>5</v>
      </c>
      <c r="D715" s="231">
        <v>4</v>
      </c>
      <c r="E715" s="232">
        <v>1</v>
      </c>
      <c r="F715" s="231">
        <v>3</v>
      </c>
      <c r="G715" s="231">
        <v>111</v>
      </c>
      <c r="H715" s="230" t="str">
        <f t="shared" si="370"/>
        <v>Secundaria</v>
      </c>
      <c r="I715" s="230">
        <v>3</v>
      </c>
      <c r="J715" s="229" t="str">
        <f t="shared" si="361"/>
        <v>Conectores de Integración Territorial</v>
      </c>
      <c r="K715" s="260">
        <f t="shared" si="362"/>
        <v>4.8149999999999995</v>
      </c>
      <c r="L715" s="234">
        <f>K715</f>
        <v>4.8149999999999995</v>
      </c>
      <c r="M715" s="233">
        <v>4.18</v>
      </c>
      <c r="N715" s="233"/>
      <c r="O715" s="233"/>
      <c r="P715" s="260">
        <f t="shared" si="363"/>
        <v>4.18</v>
      </c>
      <c r="Q715" s="233">
        <v>0.17</v>
      </c>
      <c r="R715" s="233">
        <v>0.46500000000000002</v>
      </c>
      <c r="S715" s="233"/>
      <c r="T715" s="260">
        <f t="shared" si="364"/>
        <v>0.63500000000000001</v>
      </c>
      <c r="U715" s="233"/>
      <c r="V715" s="233"/>
      <c r="W715" s="233"/>
      <c r="X715" s="233">
        <f t="shared" si="368"/>
        <v>0</v>
      </c>
      <c r="Y715" s="233"/>
      <c r="Z715" s="233"/>
      <c r="AA715" s="233"/>
      <c r="AB715" s="233">
        <f t="shared" si="369"/>
        <v>0</v>
      </c>
      <c r="AC715" s="233">
        <f t="shared" si="367"/>
        <v>0.63500000000000001</v>
      </c>
      <c r="AD715" s="233"/>
      <c r="AE715" s="233"/>
      <c r="AF715" s="233"/>
      <c r="AG715" s="233">
        <f t="shared" si="357"/>
        <v>0</v>
      </c>
      <c r="AH715" s="233"/>
      <c r="AI715" s="233"/>
      <c r="AJ715" s="233"/>
      <c r="AK715" s="233">
        <f t="shared" si="358"/>
        <v>0</v>
      </c>
      <c r="AL715" s="233"/>
      <c r="AM715" s="233"/>
      <c r="AN715" s="233"/>
      <c r="AO715" s="233">
        <f t="shared" si="365"/>
        <v>0</v>
      </c>
      <c r="AP715" s="233"/>
      <c r="AQ715" s="233"/>
      <c r="AR715" s="233"/>
      <c r="AS715" s="339">
        <f t="shared" si="366"/>
        <v>0</v>
      </c>
      <c r="AT715" s="233"/>
      <c r="AU715" s="233"/>
      <c r="AV715" s="233"/>
      <c r="AW715" s="260">
        <f t="shared" si="343"/>
        <v>0</v>
      </c>
      <c r="AX715" s="235" t="s">
        <v>894</v>
      </c>
      <c r="AY715" s="236" t="s">
        <v>895</v>
      </c>
      <c r="AZ715" s="236" t="s">
        <v>851</v>
      </c>
      <c r="BA715" s="229" t="s">
        <v>896</v>
      </c>
      <c r="BB715" s="231">
        <v>0</v>
      </c>
      <c r="BC715" s="231">
        <v>2</v>
      </c>
      <c r="BD715" s="237" t="str">
        <f t="shared" si="344"/>
        <v>Algo Ondulado (Pendientes naturales del terreno entre 6 y 14%)</v>
      </c>
      <c r="BE715" s="231">
        <v>9</v>
      </c>
      <c r="BF715" s="237" t="str">
        <f>VLOOKUP(BE715,'Códigos 2'!$A$1:$B$12,2,FALSE)</f>
        <v>Hormigón o concreto (H</v>
      </c>
      <c r="BG715" s="238">
        <v>2</v>
      </c>
      <c r="BH715" s="239">
        <v>8.4</v>
      </c>
      <c r="BI715" s="231">
        <v>0</v>
      </c>
      <c r="BJ715" s="231" t="str">
        <f t="shared" si="345"/>
        <v>No existe</v>
      </c>
      <c r="BK715" s="240">
        <v>0</v>
      </c>
      <c r="BL715" s="231">
        <v>40</v>
      </c>
      <c r="BM715" s="231"/>
      <c r="BN715" s="231">
        <v>4</v>
      </c>
      <c r="BO715" s="237" t="str">
        <f t="shared" si="346"/>
        <v>Alineamiento con algunas curvas que exigen una reducción significativa en la velocidad promedio de circulación.</v>
      </c>
      <c r="BP715" s="231">
        <v>3</v>
      </c>
      <c r="BQ715" s="237" t="str">
        <f t="shared" si="347"/>
        <v>Pendientes generalmente entre 3 y 6%, pero con una rasante ondulada y, consecuentemente, con tramos cortos de subida fuerte.</v>
      </c>
      <c r="BR715" s="231">
        <v>1</v>
      </c>
      <c r="BS715" s="231">
        <v>0</v>
      </c>
      <c r="BT715" s="237" t="b">
        <f t="shared" si="348"/>
        <v>0</v>
      </c>
      <c r="BU715" s="231">
        <v>4</v>
      </c>
      <c r="BV715" s="237" t="str">
        <f t="shared" si="349"/>
        <v>El señalamiento es bastante completo, faltando solamente algunas señales de guía para los usuarios que no conocen la ruta.</v>
      </c>
      <c r="BW715" s="231">
        <v>5</v>
      </c>
      <c r="BX715" s="237" t="str">
        <f t="shared" si="350"/>
        <v>Todas las alcantarillas y cunetas están bastante limpias y funcionan debidamente.</v>
      </c>
      <c r="BY715" s="231">
        <v>4</v>
      </c>
      <c r="BZ715" s="237" t="str">
        <f t="shared" si="351"/>
        <v>Superficie generalmente lisa, pero con unas pequeñas corrugaciones u otras irregularidades aisladas, o con baches pequeños superficiales.</v>
      </c>
      <c r="CA715" s="231">
        <v>5</v>
      </c>
      <c r="CB715" s="237" t="str">
        <f t="shared" si="352"/>
        <v>No existen evidencias de fallas en la estructura del pavimento, con la posible excepción de algunas en la superficie de ruedo.</v>
      </c>
      <c r="CC715" s="231">
        <f t="shared" si="353"/>
        <v>0</v>
      </c>
      <c r="CD715" s="229" t="s">
        <v>897</v>
      </c>
      <c r="CE715" s="229" t="s">
        <v>551</v>
      </c>
      <c r="CF715" s="270" t="s">
        <v>898</v>
      </c>
    </row>
    <row r="716" spans="1:84" ht="69.95" customHeight="1" thickBot="1" x14ac:dyDescent="0.2">
      <c r="A716" s="217"/>
      <c r="B716" s="269">
        <v>40130</v>
      </c>
      <c r="C716" s="231">
        <v>5</v>
      </c>
      <c r="D716" s="231">
        <v>4</v>
      </c>
      <c r="E716" s="232">
        <v>7</v>
      </c>
      <c r="F716" s="231">
        <v>3</v>
      </c>
      <c r="G716" s="231">
        <v>111</v>
      </c>
      <c r="H716" s="230" t="str">
        <f t="shared" si="370"/>
        <v>Secundaria</v>
      </c>
      <c r="I716" s="230">
        <v>2</v>
      </c>
      <c r="J716" s="229" t="str">
        <f t="shared" si="361"/>
        <v>Distribuidores Regionales</v>
      </c>
      <c r="K716" s="260">
        <f t="shared" si="362"/>
        <v>2.73</v>
      </c>
      <c r="L716" s="234">
        <f t="shared" ref="L716:L721" si="371">L715+K716</f>
        <v>7.5449999999999999</v>
      </c>
      <c r="M716" s="233"/>
      <c r="N716" s="233"/>
      <c r="O716" s="233"/>
      <c r="P716" s="260">
        <f t="shared" si="363"/>
        <v>0</v>
      </c>
      <c r="Q716" s="233">
        <v>2.73</v>
      </c>
      <c r="R716" s="233"/>
      <c r="S716" s="233"/>
      <c r="T716" s="260">
        <f t="shared" si="364"/>
        <v>2.73</v>
      </c>
      <c r="U716" s="233"/>
      <c r="V716" s="233"/>
      <c r="W716" s="233"/>
      <c r="X716" s="233">
        <f t="shared" si="368"/>
        <v>0</v>
      </c>
      <c r="Y716" s="233"/>
      <c r="Z716" s="233"/>
      <c r="AA716" s="233"/>
      <c r="AB716" s="233">
        <f t="shared" si="369"/>
        <v>0</v>
      </c>
      <c r="AC716" s="233">
        <f t="shared" si="367"/>
        <v>2.73</v>
      </c>
      <c r="AD716" s="233"/>
      <c r="AE716" s="233"/>
      <c r="AF716" s="233"/>
      <c r="AG716" s="233">
        <f t="shared" si="357"/>
        <v>0</v>
      </c>
      <c r="AH716" s="233"/>
      <c r="AI716" s="233"/>
      <c r="AJ716" s="233"/>
      <c r="AK716" s="233">
        <f t="shared" si="358"/>
        <v>0</v>
      </c>
      <c r="AL716" s="233"/>
      <c r="AM716" s="233"/>
      <c r="AN716" s="233"/>
      <c r="AO716" s="233">
        <f t="shared" si="365"/>
        <v>0</v>
      </c>
      <c r="AP716" s="233"/>
      <c r="AQ716" s="233"/>
      <c r="AR716" s="233"/>
      <c r="AS716" s="339">
        <f t="shared" si="366"/>
        <v>0</v>
      </c>
      <c r="AT716" s="233"/>
      <c r="AU716" s="233"/>
      <c r="AV716" s="233"/>
      <c r="AW716" s="260">
        <f t="shared" si="343"/>
        <v>0</v>
      </c>
      <c r="AX716" s="235" t="s">
        <v>899</v>
      </c>
      <c r="AY716" s="236" t="s">
        <v>895</v>
      </c>
      <c r="AZ716" s="236" t="s">
        <v>851</v>
      </c>
      <c r="BA716" s="229" t="s">
        <v>900</v>
      </c>
      <c r="BB716" s="231">
        <v>0</v>
      </c>
      <c r="BC716" s="231">
        <v>2</v>
      </c>
      <c r="BD716" s="237" t="str">
        <f t="shared" si="344"/>
        <v>Algo Ondulado (Pendientes naturales del terreno entre 6 y 14%)</v>
      </c>
      <c r="BE716" s="231">
        <v>1</v>
      </c>
      <c r="BF716" s="237" t="str">
        <f>VLOOKUP(BE716,'Códigos 2'!$A$1:$B$12,2,FALSE)</f>
        <v xml:space="preserve"> Carpeta Asfáltica (CA)</v>
      </c>
      <c r="BG716" s="238">
        <v>2</v>
      </c>
      <c r="BH716" s="239">
        <v>9.8000000000000007</v>
      </c>
      <c r="BI716" s="231">
        <v>0</v>
      </c>
      <c r="BJ716" s="231" t="str">
        <f t="shared" si="345"/>
        <v>No existe</v>
      </c>
      <c r="BK716" s="240">
        <v>0</v>
      </c>
      <c r="BL716" s="231">
        <v>50</v>
      </c>
      <c r="BM716" s="231"/>
      <c r="BN716" s="231">
        <v>4</v>
      </c>
      <c r="BO716" s="237" t="str">
        <f t="shared" si="346"/>
        <v>Alineamiento con algunas curvas que exigen una reducción significativa en la velocidad promedio de circulación.</v>
      </c>
      <c r="BP716" s="231">
        <v>3</v>
      </c>
      <c r="BQ716" s="237" t="str">
        <f t="shared" si="347"/>
        <v>Pendientes generalmente entre 3 y 6%, pero con una rasante ondulada y, consecuentemente, con tramos cortos de subida fuerte.</v>
      </c>
      <c r="BR716" s="231">
        <v>2</v>
      </c>
      <c r="BS716" s="231">
        <v>0</v>
      </c>
      <c r="BT716" s="237" t="b">
        <f t="shared" si="348"/>
        <v>0</v>
      </c>
      <c r="BU716" s="231">
        <v>5</v>
      </c>
      <c r="BV716" s="237" t="str">
        <f t="shared" si="349"/>
        <v xml:space="preserve">Las señales son completamente adecuadas en número y ubicación, </v>
      </c>
      <c r="BW716" s="231">
        <v>5</v>
      </c>
      <c r="BX716" s="237" t="str">
        <f t="shared" si="350"/>
        <v>Todas las alcantarillas y cunetas están bastante limpias y funcionan debidamente.</v>
      </c>
      <c r="BY716" s="231">
        <v>5</v>
      </c>
      <c r="BZ716" s="237" t="str">
        <f t="shared" si="351"/>
        <v>Superficie lisa, sin baches ni irregularidades notables.</v>
      </c>
      <c r="CA716" s="231">
        <v>5</v>
      </c>
      <c r="CB716" s="237" t="str">
        <f t="shared" si="352"/>
        <v>No existen evidencias de fallas en la estructura del pavimento, con la posible excepción de algunas en la superficie de ruedo.</v>
      </c>
      <c r="CC716" s="231">
        <f t="shared" si="353"/>
        <v>0</v>
      </c>
      <c r="CD716" s="229" t="s">
        <v>901</v>
      </c>
      <c r="CE716" s="229" t="s">
        <v>551</v>
      </c>
      <c r="CF716" s="270" t="s">
        <v>902</v>
      </c>
    </row>
    <row r="717" spans="1:84" ht="69.95" customHeight="1" thickBot="1" x14ac:dyDescent="0.2">
      <c r="A717" s="217"/>
      <c r="B717" s="269">
        <v>40140</v>
      </c>
      <c r="C717" s="231">
        <v>5</v>
      </c>
      <c r="D717" s="231">
        <v>4</v>
      </c>
      <c r="E717" s="232">
        <v>7</v>
      </c>
      <c r="F717" s="231">
        <v>1</v>
      </c>
      <c r="G717" s="231">
        <v>111</v>
      </c>
      <c r="H717" s="230" t="str">
        <f t="shared" si="370"/>
        <v>Secundaria</v>
      </c>
      <c r="I717" s="230">
        <v>2</v>
      </c>
      <c r="J717" s="229" t="str">
        <f t="shared" si="361"/>
        <v>Distribuidores Regionales</v>
      </c>
      <c r="K717" s="260">
        <f t="shared" si="362"/>
        <v>2.2749999999999999</v>
      </c>
      <c r="L717" s="234">
        <f t="shared" si="371"/>
        <v>9.82</v>
      </c>
      <c r="M717" s="233"/>
      <c r="N717" s="233"/>
      <c r="O717" s="233"/>
      <c r="P717" s="260">
        <f t="shared" si="363"/>
        <v>0</v>
      </c>
      <c r="Q717" s="233">
        <v>2.2749999999999999</v>
      </c>
      <c r="R717" s="233"/>
      <c r="S717" s="233"/>
      <c r="T717" s="260">
        <f t="shared" si="364"/>
        <v>2.2749999999999999</v>
      </c>
      <c r="U717" s="233"/>
      <c r="V717" s="233"/>
      <c r="W717" s="233"/>
      <c r="X717" s="233">
        <f t="shared" si="368"/>
        <v>0</v>
      </c>
      <c r="Y717" s="233"/>
      <c r="Z717" s="233"/>
      <c r="AA717" s="233"/>
      <c r="AB717" s="233">
        <f t="shared" si="369"/>
        <v>0</v>
      </c>
      <c r="AC717" s="233">
        <f t="shared" si="367"/>
        <v>2.2749999999999999</v>
      </c>
      <c r="AD717" s="233"/>
      <c r="AE717" s="233"/>
      <c r="AF717" s="233"/>
      <c r="AG717" s="233">
        <f t="shared" si="357"/>
        <v>0</v>
      </c>
      <c r="AH717" s="233"/>
      <c r="AI717" s="233"/>
      <c r="AJ717" s="233"/>
      <c r="AK717" s="233">
        <f t="shared" si="358"/>
        <v>0</v>
      </c>
      <c r="AL717" s="233"/>
      <c r="AM717" s="233"/>
      <c r="AN717" s="233"/>
      <c r="AO717" s="233">
        <f t="shared" si="365"/>
        <v>0</v>
      </c>
      <c r="AP717" s="233"/>
      <c r="AQ717" s="233"/>
      <c r="AR717" s="233"/>
      <c r="AS717" s="339">
        <f t="shared" si="366"/>
        <v>0</v>
      </c>
      <c r="AT717" s="233"/>
      <c r="AU717" s="233"/>
      <c r="AV717" s="233"/>
      <c r="AW717" s="260">
        <f t="shared" si="343"/>
        <v>0</v>
      </c>
      <c r="AX717" s="235" t="s">
        <v>903</v>
      </c>
      <c r="AY717" s="236" t="s">
        <v>895</v>
      </c>
      <c r="AZ717" s="236" t="s">
        <v>851</v>
      </c>
      <c r="BA717" s="229" t="s">
        <v>904</v>
      </c>
      <c r="BB717" s="231">
        <v>0</v>
      </c>
      <c r="BC717" s="231">
        <v>2</v>
      </c>
      <c r="BD717" s="237" t="str">
        <f t="shared" si="344"/>
        <v>Algo Ondulado (Pendientes naturales del terreno entre 6 y 14%)</v>
      </c>
      <c r="BE717" s="231">
        <v>1</v>
      </c>
      <c r="BF717" s="237" t="str">
        <f>VLOOKUP(BE717,'Códigos 2'!$A$1:$B$12,2,FALSE)</f>
        <v xml:space="preserve"> Carpeta Asfáltica (CA)</v>
      </c>
      <c r="BG717" s="238">
        <v>2</v>
      </c>
      <c r="BH717" s="239">
        <v>7.7</v>
      </c>
      <c r="BI717" s="231">
        <v>0</v>
      </c>
      <c r="BJ717" s="231" t="str">
        <f t="shared" si="345"/>
        <v>No existe</v>
      </c>
      <c r="BK717" s="240">
        <v>0</v>
      </c>
      <c r="BL717" s="231">
        <v>40</v>
      </c>
      <c r="BM717" s="231"/>
      <c r="BN717" s="231">
        <v>3</v>
      </c>
      <c r="BO717" s="237" t="str">
        <f t="shared" si="346"/>
        <v>Alineamiento algo sinuoso, pero con curvas cerradas que son aparentes y consistentes con las gradientes y las demás características del camino y del terreno que se atraviesa.</v>
      </c>
      <c r="BP717" s="231">
        <v>3</v>
      </c>
      <c r="BQ717" s="237" t="str">
        <f t="shared" si="347"/>
        <v>Pendientes generalmente entre 3 y 6%, pero con una rasante ondulada y, consecuentemente, con tramos cortos de subida fuerte.</v>
      </c>
      <c r="BR717" s="231">
        <v>1</v>
      </c>
      <c r="BS717" s="231">
        <v>0</v>
      </c>
      <c r="BT717" s="237" t="b">
        <f t="shared" si="348"/>
        <v>0</v>
      </c>
      <c r="BU717" s="231">
        <v>5</v>
      </c>
      <c r="BV717" s="237" t="str">
        <f t="shared" si="349"/>
        <v xml:space="preserve">Las señales son completamente adecuadas en número y ubicación, </v>
      </c>
      <c r="BW717" s="231">
        <v>4</v>
      </c>
      <c r="BX717" s="237" t="str">
        <f t="shared" si="350"/>
        <v>La mayoría de las alcantarillas y cunetas aparentemente funcionan bien, pero existen indicaciones en algunos sitios de que el agua se estanca.</v>
      </c>
      <c r="BY717" s="231">
        <v>5</v>
      </c>
      <c r="BZ717" s="237" t="str">
        <f t="shared" si="351"/>
        <v>Superficie lisa, sin baches ni irregularidades notables.</v>
      </c>
      <c r="CA717" s="231">
        <v>5</v>
      </c>
      <c r="CB717" s="237" t="str">
        <f t="shared" si="352"/>
        <v>No existen evidencias de fallas en la estructura del pavimento, con la posible excepción de algunas en la superficie de ruedo.</v>
      </c>
      <c r="CC717" s="231">
        <f t="shared" si="353"/>
        <v>0</v>
      </c>
      <c r="CD717" s="229" t="s">
        <v>905</v>
      </c>
      <c r="CE717" s="229" t="s">
        <v>135</v>
      </c>
      <c r="CF717" s="270" t="s">
        <v>906</v>
      </c>
    </row>
    <row r="718" spans="1:84" ht="69.95" customHeight="1" thickBot="1" x14ac:dyDescent="0.2">
      <c r="A718" s="217"/>
      <c r="B718" s="269">
        <v>40151</v>
      </c>
      <c r="C718" s="231">
        <v>5</v>
      </c>
      <c r="D718" s="231">
        <v>4</v>
      </c>
      <c r="E718" s="232">
        <v>9</v>
      </c>
      <c r="F718" s="231"/>
      <c r="G718" s="231">
        <v>112</v>
      </c>
      <c r="H718" s="230" t="str">
        <f t="shared" si="370"/>
        <v>Secundaria</v>
      </c>
      <c r="I718" s="230">
        <v>2</v>
      </c>
      <c r="J718" s="229" t="str">
        <f t="shared" si="361"/>
        <v>Distribuidores Regionales</v>
      </c>
      <c r="K718" s="260">
        <f t="shared" si="362"/>
        <v>1.57</v>
      </c>
      <c r="L718" s="234">
        <f t="shared" si="371"/>
        <v>11.39</v>
      </c>
      <c r="M718" s="233"/>
      <c r="N718" s="233"/>
      <c r="O718" s="233"/>
      <c r="P718" s="260">
        <f t="shared" si="363"/>
        <v>0</v>
      </c>
      <c r="Q718" s="233">
        <v>1.57</v>
      </c>
      <c r="R718" s="233"/>
      <c r="S718" s="233"/>
      <c r="T718" s="260">
        <f t="shared" si="364"/>
        <v>1.57</v>
      </c>
      <c r="U718" s="233"/>
      <c r="V718" s="233"/>
      <c r="W718" s="233"/>
      <c r="X718" s="233">
        <f t="shared" si="368"/>
        <v>0</v>
      </c>
      <c r="Y718" s="233"/>
      <c r="Z718" s="233"/>
      <c r="AA718" s="233"/>
      <c r="AB718" s="233">
        <f t="shared" si="369"/>
        <v>0</v>
      </c>
      <c r="AC718" s="233">
        <f t="shared" si="367"/>
        <v>1.57</v>
      </c>
      <c r="AD718" s="233"/>
      <c r="AE718" s="233"/>
      <c r="AF718" s="233"/>
      <c r="AG718" s="233">
        <f t="shared" si="357"/>
        <v>0</v>
      </c>
      <c r="AH718" s="233"/>
      <c r="AI718" s="233"/>
      <c r="AJ718" s="233"/>
      <c r="AK718" s="233">
        <f t="shared" si="358"/>
        <v>0</v>
      </c>
      <c r="AL718" s="233"/>
      <c r="AM718" s="233"/>
      <c r="AN718" s="233"/>
      <c r="AO718" s="233">
        <f t="shared" si="365"/>
        <v>0</v>
      </c>
      <c r="AP718" s="233"/>
      <c r="AQ718" s="233"/>
      <c r="AR718" s="233"/>
      <c r="AS718" s="339">
        <f t="shared" si="366"/>
        <v>0</v>
      </c>
      <c r="AT718" s="233"/>
      <c r="AU718" s="233"/>
      <c r="AV718" s="233"/>
      <c r="AW718" s="260">
        <f t="shared" si="343"/>
        <v>0</v>
      </c>
      <c r="AX718" s="235" t="s">
        <v>910</v>
      </c>
      <c r="AY718" s="236" t="s">
        <v>895</v>
      </c>
      <c r="AZ718" s="236" t="s">
        <v>379</v>
      </c>
      <c r="BA718" s="229" t="s">
        <v>911</v>
      </c>
      <c r="BB718" s="231">
        <v>0</v>
      </c>
      <c r="BC718" s="231">
        <v>2</v>
      </c>
      <c r="BD718" s="237" t="str">
        <f t="shared" si="344"/>
        <v>Algo Ondulado (Pendientes naturales del terreno entre 6 y 14%)</v>
      </c>
      <c r="BE718" s="231">
        <v>1</v>
      </c>
      <c r="BF718" s="237" t="str">
        <f>VLOOKUP(BE718,'Códigos 2'!$A$1:$B$12,2,FALSE)</f>
        <v xml:space="preserve"> Carpeta Asfáltica (CA)</v>
      </c>
      <c r="BG718" s="238">
        <v>2</v>
      </c>
      <c r="BH718" s="239">
        <v>9.8000000000000007</v>
      </c>
      <c r="BI718" s="231">
        <v>0</v>
      </c>
      <c r="BJ718" s="231" t="str">
        <f t="shared" si="345"/>
        <v>No existe</v>
      </c>
      <c r="BK718" s="240">
        <v>0</v>
      </c>
      <c r="BL718" s="231">
        <v>40</v>
      </c>
      <c r="BM718" s="231"/>
      <c r="BN718" s="231">
        <v>4</v>
      </c>
      <c r="BO718" s="237" t="str">
        <f t="shared" si="346"/>
        <v>Alineamiento con algunas curvas que exigen una reducción significativa en la velocidad promedio de circulación.</v>
      </c>
      <c r="BP718" s="231">
        <v>3</v>
      </c>
      <c r="BQ718" s="237" t="str">
        <f t="shared" si="347"/>
        <v>Pendientes generalmente entre 3 y 6%, pero con una rasante ondulada y, consecuentemente, con tramos cortos de subida fuerte.</v>
      </c>
      <c r="BR718" s="231">
        <v>2</v>
      </c>
      <c r="BS718" s="231">
        <v>0</v>
      </c>
      <c r="BT718" s="237" t="b">
        <f t="shared" si="348"/>
        <v>0</v>
      </c>
      <c r="BU718" s="231">
        <v>5</v>
      </c>
      <c r="BV718" s="237" t="str">
        <f t="shared" si="349"/>
        <v xml:space="preserve">Las señales son completamente adecuadas en número y ubicación, </v>
      </c>
      <c r="BW718" s="231">
        <v>4</v>
      </c>
      <c r="BX718" s="237" t="str">
        <f t="shared" si="350"/>
        <v>La mayoría de las alcantarillas y cunetas aparentemente funcionan bien, pero existen indicaciones en algunos sitios de que el agua se estanca.</v>
      </c>
      <c r="BY718" s="231">
        <v>5</v>
      </c>
      <c r="BZ718" s="237" t="str">
        <f t="shared" si="351"/>
        <v>Superficie lisa, sin baches ni irregularidades notables.</v>
      </c>
      <c r="CA718" s="231">
        <v>5</v>
      </c>
      <c r="CB718" s="237" t="str">
        <f t="shared" si="352"/>
        <v>No existen evidencias de fallas en la estructura del pavimento, con la posible excepción de algunas en la superficie de ruedo.</v>
      </c>
      <c r="CC718" s="231">
        <f t="shared" si="353"/>
        <v>0</v>
      </c>
      <c r="CD718" s="229" t="s">
        <v>912</v>
      </c>
      <c r="CE718" s="229" t="s">
        <v>810</v>
      </c>
      <c r="CF718" s="270" t="s">
        <v>913</v>
      </c>
    </row>
    <row r="719" spans="1:84" ht="69.95" customHeight="1" thickBot="1" x14ac:dyDescent="0.2">
      <c r="A719" s="217"/>
      <c r="B719" s="269">
        <v>40152</v>
      </c>
      <c r="C719" s="231">
        <v>5</v>
      </c>
      <c r="D719" s="231">
        <v>4</v>
      </c>
      <c r="E719" s="232">
        <v>9</v>
      </c>
      <c r="F719" s="231"/>
      <c r="G719" s="231">
        <v>112</v>
      </c>
      <c r="H719" s="230" t="str">
        <f t="shared" si="370"/>
        <v>Secundaria</v>
      </c>
      <c r="I719" s="230">
        <v>2</v>
      </c>
      <c r="J719" s="229" t="str">
        <f t="shared" si="361"/>
        <v>Distribuidores Regionales</v>
      </c>
      <c r="K719" s="260">
        <f t="shared" si="362"/>
        <v>2.7850000000000001</v>
      </c>
      <c r="L719" s="234">
        <f t="shared" si="371"/>
        <v>14.175000000000001</v>
      </c>
      <c r="M719" s="233"/>
      <c r="N719" s="233"/>
      <c r="O719" s="233"/>
      <c r="P719" s="260">
        <f t="shared" si="363"/>
        <v>0</v>
      </c>
      <c r="Q719" s="233">
        <v>1.2849999999999999</v>
      </c>
      <c r="R719" s="233">
        <v>0.33</v>
      </c>
      <c r="S719" s="233">
        <v>1.17</v>
      </c>
      <c r="T719" s="260">
        <f t="shared" si="364"/>
        <v>2.7850000000000001</v>
      </c>
      <c r="U719" s="233"/>
      <c r="V719" s="233"/>
      <c r="W719" s="233"/>
      <c r="X719" s="233">
        <f t="shared" si="368"/>
        <v>0</v>
      </c>
      <c r="Y719" s="233"/>
      <c r="Z719" s="233"/>
      <c r="AA719" s="233"/>
      <c r="AB719" s="233">
        <f t="shared" si="369"/>
        <v>0</v>
      </c>
      <c r="AC719" s="233">
        <f t="shared" si="367"/>
        <v>2.7850000000000001</v>
      </c>
      <c r="AD719" s="233"/>
      <c r="AE719" s="233"/>
      <c r="AF719" s="233"/>
      <c r="AG719" s="233">
        <f t="shared" si="357"/>
        <v>0</v>
      </c>
      <c r="AH719" s="233"/>
      <c r="AI719" s="233"/>
      <c r="AJ719" s="233"/>
      <c r="AK719" s="233">
        <f t="shared" si="358"/>
        <v>0</v>
      </c>
      <c r="AL719" s="233"/>
      <c r="AM719" s="233"/>
      <c r="AN719" s="233"/>
      <c r="AO719" s="233">
        <f t="shared" si="365"/>
        <v>0</v>
      </c>
      <c r="AP719" s="233"/>
      <c r="AQ719" s="233"/>
      <c r="AR719" s="233"/>
      <c r="AS719" s="339">
        <f t="shared" si="366"/>
        <v>0</v>
      </c>
      <c r="AT719" s="233"/>
      <c r="AU719" s="233"/>
      <c r="AV719" s="233"/>
      <c r="AW719" s="260">
        <f t="shared" si="343"/>
        <v>0</v>
      </c>
      <c r="AX719" s="235" t="s">
        <v>914</v>
      </c>
      <c r="AY719" s="236" t="s">
        <v>895</v>
      </c>
      <c r="AZ719" s="236" t="s">
        <v>379</v>
      </c>
      <c r="BA719" s="229" t="s">
        <v>900</v>
      </c>
      <c r="BB719" s="231">
        <v>0</v>
      </c>
      <c r="BC719" s="231">
        <v>2</v>
      </c>
      <c r="BD719" s="237" t="str">
        <f t="shared" si="344"/>
        <v>Algo Ondulado (Pendientes naturales del terreno entre 6 y 14%)</v>
      </c>
      <c r="BE719" s="231">
        <v>1</v>
      </c>
      <c r="BF719" s="237" t="str">
        <f>VLOOKUP(BE719,'Códigos 2'!$A$1:$B$12,2,FALSE)</f>
        <v xml:space="preserve"> Carpeta Asfáltica (CA)</v>
      </c>
      <c r="BG719" s="238">
        <v>2</v>
      </c>
      <c r="BH719" s="239">
        <v>6.2</v>
      </c>
      <c r="BI719" s="231">
        <v>0</v>
      </c>
      <c r="BJ719" s="231" t="str">
        <f t="shared" si="345"/>
        <v>No existe</v>
      </c>
      <c r="BK719" s="240">
        <v>0</v>
      </c>
      <c r="BL719" s="231">
        <v>40</v>
      </c>
      <c r="BM719" s="231"/>
      <c r="BN719" s="231">
        <v>4</v>
      </c>
      <c r="BO719" s="237" t="str">
        <f t="shared" si="346"/>
        <v>Alineamiento con algunas curvas que exigen una reducción significativa en la velocidad promedio de circulación.</v>
      </c>
      <c r="BP719" s="231">
        <v>2</v>
      </c>
      <c r="BQ719" s="237" t="str">
        <f t="shared" si="347"/>
        <v>Pendientes sostenidas entre 5 y 8% sobre una buena parte del tramo, condición que afecta en forma marcada la velocidad de recorrido y, cuando hay bastante tránsito, provoca frecuentes colas de vehículos detrás de los vehículos pesados.</v>
      </c>
      <c r="BR719" s="231">
        <v>1</v>
      </c>
      <c r="BS719" s="231">
        <v>0</v>
      </c>
      <c r="BT719" s="237" t="b">
        <f t="shared" si="348"/>
        <v>0</v>
      </c>
      <c r="BU719" s="231">
        <v>5</v>
      </c>
      <c r="BV719" s="237" t="str">
        <f t="shared" si="349"/>
        <v xml:space="preserve">Las señales son completamente adecuadas en número y ubicación, </v>
      </c>
      <c r="BW719" s="231">
        <v>3</v>
      </c>
      <c r="BX719" s="237" t="str">
        <f t="shared" si="350"/>
        <v>Parece que algunas alcantarillas o cunetas no tienen capacidad hidráulica suficiente, por la erosión o socavación aparente.</v>
      </c>
      <c r="BY719" s="231">
        <v>3</v>
      </c>
      <c r="BZ719" s="237" t="str">
        <f t="shared" si="351"/>
        <v>Superficie con frecuentes baches o irregularidades .</v>
      </c>
      <c r="CA719" s="231">
        <v>5</v>
      </c>
      <c r="CB719" s="237" t="str">
        <f t="shared" si="352"/>
        <v>No existen evidencias de fallas en la estructura del pavimento, con la posible excepción de algunas en la superficie de ruedo.</v>
      </c>
      <c r="CC719" s="231">
        <f t="shared" si="353"/>
        <v>0</v>
      </c>
      <c r="CD719" s="229"/>
      <c r="CE719" s="229"/>
      <c r="CF719" s="270"/>
    </row>
    <row r="720" spans="1:84" ht="69.95" customHeight="1" thickBot="1" x14ac:dyDescent="0.2">
      <c r="A720" s="217"/>
      <c r="B720" s="269">
        <v>40160</v>
      </c>
      <c r="C720" s="231">
        <v>5</v>
      </c>
      <c r="D720" s="231">
        <v>4</v>
      </c>
      <c r="E720" s="232">
        <v>6</v>
      </c>
      <c r="F720" s="231"/>
      <c r="G720" s="231">
        <v>112</v>
      </c>
      <c r="H720" s="230" t="str">
        <f t="shared" si="370"/>
        <v>Secundaria</v>
      </c>
      <c r="I720" s="230">
        <v>2</v>
      </c>
      <c r="J720" s="229" t="str">
        <f t="shared" si="361"/>
        <v>Distribuidores Regionales</v>
      </c>
      <c r="K720" s="260">
        <f t="shared" si="362"/>
        <v>2.79</v>
      </c>
      <c r="L720" s="234">
        <f t="shared" si="371"/>
        <v>16.965</v>
      </c>
      <c r="M720" s="233"/>
      <c r="N720" s="233"/>
      <c r="O720" s="233"/>
      <c r="P720" s="260">
        <f t="shared" si="363"/>
        <v>0</v>
      </c>
      <c r="Q720" s="233">
        <v>2.79</v>
      </c>
      <c r="R720" s="233"/>
      <c r="S720" s="233"/>
      <c r="T720" s="260">
        <f t="shared" si="364"/>
        <v>2.79</v>
      </c>
      <c r="U720" s="233"/>
      <c r="V720" s="233"/>
      <c r="W720" s="233"/>
      <c r="X720" s="233">
        <f t="shared" si="368"/>
        <v>0</v>
      </c>
      <c r="Y720" s="233"/>
      <c r="Z720" s="233"/>
      <c r="AA720" s="233"/>
      <c r="AB720" s="233">
        <f t="shared" si="369"/>
        <v>0</v>
      </c>
      <c r="AC720" s="233">
        <f t="shared" si="367"/>
        <v>2.79</v>
      </c>
      <c r="AD720" s="233"/>
      <c r="AE720" s="233"/>
      <c r="AF720" s="233"/>
      <c r="AG720" s="233">
        <f t="shared" ref="AG720:AG751" si="372">SUM(AD720:AF720)</f>
        <v>0</v>
      </c>
      <c r="AH720" s="233"/>
      <c r="AI720" s="233"/>
      <c r="AJ720" s="233"/>
      <c r="AK720" s="233">
        <f t="shared" ref="AK720:AK751" si="373">SUM(AH720:AJ720)</f>
        <v>0</v>
      </c>
      <c r="AL720" s="233"/>
      <c r="AM720" s="233"/>
      <c r="AN720" s="233"/>
      <c r="AO720" s="233">
        <f t="shared" si="365"/>
        <v>0</v>
      </c>
      <c r="AP720" s="233"/>
      <c r="AQ720" s="233"/>
      <c r="AR720" s="233"/>
      <c r="AS720" s="339">
        <f t="shared" si="366"/>
        <v>0</v>
      </c>
      <c r="AT720" s="233"/>
      <c r="AU720" s="233"/>
      <c r="AV720" s="233"/>
      <c r="AW720" s="260">
        <f t="shared" si="343"/>
        <v>0</v>
      </c>
      <c r="AX720" s="235" t="s">
        <v>915</v>
      </c>
      <c r="AY720" s="236" t="s">
        <v>895</v>
      </c>
      <c r="AZ720" s="236" t="s">
        <v>379</v>
      </c>
      <c r="BA720" s="229" t="s">
        <v>900</v>
      </c>
      <c r="BB720" s="231">
        <v>1</v>
      </c>
      <c r="BC720" s="231">
        <v>3</v>
      </c>
      <c r="BD720" s="237" t="str">
        <f t="shared" si="344"/>
        <v>Muy Ondulado (Pendientes naturales del terreno entre 15 y 25%)</v>
      </c>
      <c r="BE720" s="231">
        <v>1</v>
      </c>
      <c r="BF720" s="237" t="str">
        <f>VLOOKUP(BE720,'Códigos 2'!$A$1:$B$12,2,FALSE)</f>
        <v xml:space="preserve"> Carpeta Asfáltica (CA)</v>
      </c>
      <c r="BG720" s="238">
        <v>2</v>
      </c>
      <c r="BH720" s="239">
        <v>6.1</v>
      </c>
      <c r="BI720" s="231">
        <v>0</v>
      </c>
      <c r="BJ720" s="231" t="str">
        <f t="shared" si="345"/>
        <v>No existe</v>
      </c>
      <c r="BK720" s="240">
        <v>0</v>
      </c>
      <c r="BL720" s="231">
        <v>40</v>
      </c>
      <c r="BM720" s="231"/>
      <c r="BN720" s="231">
        <v>3</v>
      </c>
      <c r="BO720" s="237" t="str">
        <f t="shared" si="346"/>
        <v>Alineamiento algo sinuoso, pero con curvas cerradas que son aparentes y consistentes con las gradientes y las demás características del camino y del terreno que se atraviesa.</v>
      </c>
      <c r="BP720" s="231">
        <v>2</v>
      </c>
      <c r="BQ720" s="237" t="str">
        <f t="shared" si="347"/>
        <v>Pendientes sostenidas entre 5 y 8% sobre una buena parte del tramo, condición que afecta en forma marcada la velocidad de recorrido y, cuando hay bastante tránsito, provoca frecuentes colas de vehículos detrás de los vehículos pesados.</v>
      </c>
      <c r="BR720" s="231">
        <v>1</v>
      </c>
      <c r="BS720" s="231">
        <v>0</v>
      </c>
      <c r="BT720" s="237" t="b">
        <f t="shared" si="348"/>
        <v>0</v>
      </c>
      <c r="BU720" s="231">
        <v>5</v>
      </c>
      <c r="BV720" s="237" t="str">
        <f t="shared" si="349"/>
        <v xml:space="preserve">Las señales son completamente adecuadas en número y ubicación, </v>
      </c>
      <c r="BW720" s="231">
        <v>3</v>
      </c>
      <c r="BX720" s="237" t="str">
        <f t="shared" si="350"/>
        <v>Parece que algunas alcantarillas o cunetas no tienen capacidad hidráulica suficiente, por la erosión o socavación aparente.</v>
      </c>
      <c r="BY720" s="231">
        <v>5</v>
      </c>
      <c r="BZ720" s="237" t="str">
        <f t="shared" si="351"/>
        <v>Superficie lisa, sin baches ni irregularidades notables.</v>
      </c>
      <c r="CA720" s="231">
        <v>5</v>
      </c>
      <c r="CB720" s="237" t="str">
        <f t="shared" si="352"/>
        <v>No existen evidencias de fallas en la estructura del pavimento, con la posible excepción de algunas en la superficie de ruedo.</v>
      </c>
      <c r="CC720" s="231">
        <f t="shared" si="353"/>
        <v>0</v>
      </c>
      <c r="CD720" s="229" t="s">
        <v>916</v>
      </c>
      <c r="CE720" s="229" t="s">
        <v>810</v>
      </c>
      <c r="CF720" s="270" t="s">
        <v>917</v>
      </c>
    </row>
    <row r="721" spans="1:84" ht="69.95" customHeight="1" thickBot="1" x14ac:dyDescent="0.2">
      <c r="A721" s="217"/>
      <c r="B721" s="269">
        <v>40170</v>
      </c>
      <c r="C721" s="231">
        <v>5</v>
      </c>
      <c r="D721" s="231">
        <v>4</v>
      </c>
      <c r="E721" s="232">
        <v>5</v>
      </c>
      <c r="F721" s="231"/>
      <c r="G721" s="231">
        <v>116</v>
      </c>
      <c r="H721" s="230" t="str">
        <f t="shared" si="370"/>
        <v>Secundaria</v>
      </c>
      <c r="I721" s="230">
        <v>3</v>
      </c>
      <c r="J721" s="229" t="str">
        <f t="shared" si="361"/>
        <v>Conectores de Integración Territorial</v>
      </c>
      <c r="K721" s="260">
        <f t="shared" si="362"/>
        <v>6.0350000000000001</v>
      </c>
      <c r="L721" s="234">
        <f t="shared" si="371"/>
        <v>23</v>
      </c>
      <c r="M721" s="233"/>
      <c r="N721" s="233"/>
      <c r="O721" s="233"/>
      <c r="P721" s="260">
        <f t="shared" si="363"/>
        <v>0</v>
      </c>
      <c r="Q721" s="233">
        <v>6.0350000000000001</v>
      </c>
      <c r="R721" s="233"/>
      <c r="S721" s="233"/>
      <c r="T721" s="260">
        <f t="shared" si="364"/>
        <v>6.0350000000000001</v>
      </c>
      <c r="U721" s="233"/>
      <c r="V721" s="233"/>
      <c r="W721" s="233"/>
      <c r="X721" s="233">
        <f t="shared" si="368"/>
        <v>0</v>
      </c>
      <c r="Y721" s="233"/>
      <c r="Z721" s="233"/>
      <c r="AA721" s="233"/>
      <c r="AB721" s="233">
        <f t="shared" si="369"/>
        <v>0</v>
      </c>
      <c r="AC721" s="233">
        <f t="shared" si="367"/>
        <v>6.0350000000000001</v>
      </c>
      <c r="AD721" s="233"/>
      <c r="AE721" s="233"/>
      <c r="AF721" s="233"/>
      <c r="AG721" s="233">
        <f t="shared" si="372"/>
        <v>0</v>
      </c>
      <c r="AH721" s="233"/>
      <c r="AI721" s="233"/>
      <c r="AJ721" s="233"/>
      <c r="AK721" s="233">
        <f t="shared" si="373"/>
        <v>0</v>
      </c>
      <c r="AL721" s="233"/>
      <c r="AM721" s="233"/>
      <c r="AN721" s="233"/>
      <c r="AO721" s="233">
        <f t="shared" si="365"/>
        <v>0</v>
      </c>
      <c r="AP721" s="233"/>
      <c r="AQ721" s="233"/>
      <c r="AR721" s="233"/>
      <c r="AS721" s="339">
        <f t="shared" si="366"/>
        <v>0</v>
      </c>
      <c r="AT721" s="233"/>
      <c r="AU721" s="233"/>
      <c r="AV721" s="233"/>
      <c r="AW721" s="260">
        <f t="shared" si="343"/>
        <v>0</v>
      </c>
      <c r="AX721" s="235" t="s">
        <v>962</v>
      </c>
      <c r="AY721" s="236" t="s">
        <v>895</v>
      </c>
      <c r="AZ721" s="236" t="s">
        <v>379</v>
      </c>
      <c r="BA721" s="229" t="s">
        <v>963</v>
      </c>
      <c r="BB721" s="231">
        <v>1</v>
      </c>
      <c r="BC721" s="231">
        <v>2</v>
      </c>
      <c r="BD721" s="237" t="str">
        <f t="shared" si="344"/>
        <v>Algo Ondulado (Pendientes naturales del terreno entre 6 y 14%)</v>
      </c>
      <c r="BE721" s="231">
        <v>1</v>
      </c>
      <c r="BF721" s="237" t="str">
        <f>VLOOKUP(BE721,'Códigos 2'!$A$1:$B$12,2,FALSE)</f>
        <v xml:space="preserve"> Carpeta Asfáltica (CA)</v>
      </c>
      <c r="BG721" s="238">
        <v>2</v>
      </c>
      <c r="BH721" s="239">
        <v>6</v>
      </c>
      <c r="BI721" s="231">
        <v>0</v>
      </c>
      <c r="BJ721" s="231" t="str">
        <f t="shared" si="345"/>
        <v>No existe</v>
      </c>
      <c r="BK721" s="240">
        <v>0</v>
      </c>
      <c r="BL721" s="231">
        <v>40</v>
      </c>
      <c r="BM721" s="231"/>
      <c r="BN721" s="231">
        <v>3</v>
      </c>
      <c r="BO721" s="237" t="str">
        <f t="shared" si="346"/>
        <v>Alineamiento algo sinuoso, pero con curvas cerradas que son aparentes y consistentes con las gradientes y las demás características del camino y del terreno que se atraviesa.</v>
      </c>
      <c r="BP721" s="231">
        <v>2</v>
      </c>
      <c r="BQ721" s="237" t="str">
        <f t="shared" si="347"/>
        <v>Pendientes sostenidas entre 5 y 8% sobre una buena parte del tramo, condición que afecta en forma marcada la velocidad de recorrido y, cuando hay bastante tránsito, provoca frecuentes colas de vehículos detrás de los vehículos pesados.</v>
      </c>
      <c r="BR721" s="231">
        <v>1</v>
      </c>
      <c r="BS721" s="231">
        <v>0</v>
      </c>
      <c r="BT721" s="237" t="b">
        <f t="shared" si="348"/>
        <v>0</v>
      </c>
      <c r="BU721" s="231">
        <v>3</v>
      </c>
      <c r="BV721" s="237" t="str">
        <f t="shared" si="349"/>
        <v>El señalamiento es regular en cuanto a cantidad y ubicación, siendo notable la falta de algunas señales de precaución y de guía.</v>
      </c>
      <c r="BW721" s="231">
        <v>3</v>
      </c>
      <c r="BX721" s="237" t="str">
        <f t="shared" si="350"/>
        <v>Parece que algunas alcantarillas o cunetas no tienen capacidad hidráulica suficiente, por la erosión o socavación aparente.</v>
      </c>
      <c r="BY721" s="231">
        <v>5</v>
      </c>
      <c r="BZ721" s="237" t="str">
        <f t="shared" si="351"/>
        <v>Superficie lisa, sin baches ni irregularidades notables.</v>
      </c>
      <c r="CA721" s="231">
        <v>5</v>
      </c>
      <c r="CB721" s="237" t="str">
        <f t="shared" si="352"/>
        <v>No existen evidencias de fallas en la estructura del pavimento, con la posible excepción de algunas en la superficie de ruedo.</v>
      </c>
      <c r="CC721" s="231">
        <f t="shared" si="353"/>
        <v>0</v>
      </c>
      <c r="CD721" s="229"/>
      <c r="CE721" s="229"/>
      <c r="CF721" s="270"/>
    </row>
    <row r="722" spans="1:84" ht="69.95" customHeight="1" thickBot="1" x14ac:dyDescent="0.2">
      <c r="A722" s="217"/>
      <c r="B722" s="269">
        <v>40180</v>
      </c>
      <c r="C722" s="231">
        <v>5</v>
      </c>
      <c r="D722" s="231">
        <v>4</v>
      </c>
      <c r="E722" s="232">
        <v>1</v>
      </c>
      <c r="F722" s="231">
        <v>1</v>
      </c>
      <c r="G722" s="231">
        <v>113</v>
      </c>
      <c r="H722" s="230" t="str">
        <f t="shared" si="370"/>
        <v>Secundaria</v>
      </c>
      <c r="I722" s="230">
        <v>3</v>
      </c>
      <c r="J722" s="229" t="str">
        <f t="shared" si="361"/>
        <v>Conectores de Integración Territorial</v>
      </c>
      <c r="K722" s="260">
        <f t="shared" si="362"/>
        <v>1.2349999999999999</v>
      </c>
      <c r="L722" s="234">
        <f>K722</f>
        <v>1.2349999999999999</v>
      </c>
      <c r="M722" s="233"/>
      <c r="N722" s="233"/>
      <c r="O722" s="233"/>
      <c r="P722" s="260">
        <f t="shared" si="363"/>
        <v>0</v>
      </c>
      <c r="Q722" s="233">
        <v>0.84499999999999997</v>
      </c>
      <c r="R722" s="233"/>
      <c r="S722" s="233">
        <v>0.39</v>
      </c>
      <c r="T722" s="260">
        <f t="shared" si="364"/>
        <v>1.2349999999999999</v>
      </c>
      <c r="U722" s="233"/>
      <c r="V722" s="233"/>
      <c r="W722" s="233"/>
      <c r="X722" s="233">
        <f t="shared" si="368"/>
        <v>0</v>
      </c>
      <c r="Y722" s="233"/>
      <c r="Z722" s="233"/>
      <c r="AA722" s="233"/>
      <c r="AB722" s="233">
        <f t="shared" si="369"/>
        <v>0</v>
      </c>
      <c r="AC722" s="233">
        <f t="shared" si="367"/>
        <v>1.2349999999999999</v>
      </c>
      <c r="AD722" s="233"/>
      <c r="AE722" s="233"/>
      <c r="AF722" s="233"/>
      <c r="AG722" s="233">
        <f t="shared" si="372"/>
        <v>0</v>
      </c>
      <c r="AH722" s="233"/>
      <c r="AI722" s="233"/>
      <c r="AJ722" s="233"/>
      <c r="AK722" s="233">
        <f t="shared" si="373"/>
        <v>0</v>
      </c>
      <c r="AL722" s="233"/>
      <c r="AM722" s="233"/>
      <c r="AN722" s="233"/>
      <c r="AO722" s="233">
        <f t="shared" si="365"/>
        <v>0</v>
      </c>
      <c r="AP722" s="233"/>
      <c r="AQ722" s="233"/>
      <c r="AR722" s="233"/>
      <c r="AS722" s="339">
        <f t="shared" si="366"/>
        <v>0</v>
      </c>
      <c r="AT722" s="233"/>
      <c r="AU722" s="233"/>
      <c r="AV722" s="233"/>
      <c r="AW722" s="260">
        <f t="shared" si="343"/>
        <v>0</v>
      </c>
      <c r="AX722" s="235" t="s">
        <v>922</v>
      </c>
      <c r="AY722" s="236" t="s">
        <v>189</v>
      </c>
      <c r="AZ722" s="236"/>
      <c r="BA722" s="229" t="s">
        <v>923</v>
      </c>
      <c r="BB722" s="231">
        <v>0</v>
      </c>
      <c r="BC722" s="231">
        <v>1</v>
      </c>
      <c r="BD722" s="237" t="str">
        <f t="shared" si="344"/>
        <v>Llano (Pendientes naturales del terreno entre 0 y 5%)</v>
      </c>
      <c r="BE722" s="231">
        <v>1</v>
      </c>
      <c r="BF722" s="237" t="str">
        <f>VLOOKUP(BE722,'Códigos 2'!$A$1:$B$12,2,FALSE)</f>
        <v xml:space="preserve"> Carpeta Asfáltica (CA)</v>
      </c>
      <c r="BG722" s="238">
        <v>3</v>
      </c>
      <c r="BH722" s="239">
        <v>11.5</v>
      </c>
      <c r="BI722" s="231">
        <v>0</v>
      </c>
      <c r="BJ722" s="231" t="str">
        <f t="shared" si="345"/>
        <v>No existe</v>
      </c>
      <c r="BK722" s="240">
        <v>0</v>
      </c>
      <c r="BL722" s="231">
        <v>40</v>
      </c>
      <c r="BM722" s="231"/>
      <c r="BN722" s="231">
        <v>4</v>
      </c>
      <c r="BO722" s="237" t="str">
        <f t="shared" si="346"/>
        <v>Alineamiento con algunas curvas que exigen una reducción significativa en la velocidad promedio de circulación.</v>
      </c>
      <c r="BP722" s="231">
        <v>4</v>
      </c>
      <c r="BQ722" s="237" t="str">
        <f t="shared" si="347"/>
        <v>Pendientes generalmente menores del 3% pero con algunas cuestas de corta longitud de hasta el 5%.</v>
      </c>
      <c r="BR722" s="231">
        <v>2</v>
      </c>
      <c r="BS722" s="231">
        <v>0</v>
      </c>
      <c r="BT722" s="237" t="b">
        <f t="shared" si="348"/>
        <v>0</v>
      </c>
      <c r="BU722" s="231">
        <v>5</v>
      </c>
      <c r="BV722" s="237" t="str">
        <f t="shared" si="349"/>
        <v xml:space="preserve">Las señales son completamente adecuadas en número y ubicación, </v>
      </c>
      <c r="BW722" s="231">
        <v>5</v>
      </c>
      <c r="BX722" s="237" t="str">
        <f t="shared" si="350"/>
        <v>Todas las alcantarillas y cunetas están bastante limpias y funcionan debidamente.</v>
      </c>
      <c r="BY722" s="231">
        <v>4</v>
      </c>
      <c r="BZ722" s="237" t="str">
        <f t="shared" si="351"/>
        <v>Superficie generalmente lisa, pero con unas pequeñas corrugaciones u otras irregularidades aisladas, o con baches pequeños superficiales.</v>
      </c>
      <c r="CA722" s="231">
        <v>5</v>
      </c>
      <c r="CB722" s="237" t="str">
        <f t="shared" si="352"/>
        <v>No existen evidencias de fallas en la estructura del pavimento, con la posible excepción de algunas en la superficie de ruedo.</v>
      </c>
      <c r="CC722" s="231">
        <f t="shared" si="353"/>
        <v>0</v>
      </c>
      <c r="CD722" s="229" t="s">
        <v>924</v>
      </c>
      <c r="CE722" s="229" t="s">
        <v>810</v>
      </c>
      <c r="CF722" s="270" t="s">
        <v>925</v>
      </c>
    </row>
    <row r="723" spans="1:84" ht="69.95" customHeight="1" thickBot="1" x14ac:dyDescent="0.2">
      <c r="A723" s="217"/>
      <c r="B723" s="269">
        <v>40190</v>
      </c>
      <c r="C723" s="231">
        <v>5</v>
      </c>
      <c r="D723" s="231">
        <v>4</v>
      </c>
      <c r="E723" s="232">
        <v>5</v>
      </c>
      <c r="F723" s="231">
        <v>1</v>
      </c>
      <c r="G723" s="231">
        <v>113</v>
      </c>
      <c r="H723" s="230" t="str">
        <f t="shared" si="370"/>
        <v>Secundaria</v>
      </c>
      <c r="I723" s="230">
        <v>3</v>
      </c>
      <c r="J723" s="229" t="str">
        <f t="shared" si="361"/>
        <v>Conectores de Integración Territorial</v>
      </c>
      <c r="K723" s="260">
        <f t="shared" si="362"/>
        <v>4.3</v>
      </c>
      <c r="L723" s="234">
        <f>L722+K723</f>
        <v>5.5350000000000001</v>
      </c>
      <c r="M723" s="233"/>
      <c r="N723" s="233"/>
      <c r="O723" s="233"/>
      <c r="P723" s="260">
        <f t="shared" si="363"/>
        <v>0</v>
      </c>
      <c r="Q723" s="233">
        <v>4.3</v>
      </c>
      <c r="R723" s="233"/>
      <c r="S723" s="233"/>
      <c r="T723" s="260">
        <f t="shared" si="364"/>
        <v>4.3</v>
      </c>
      <c r="U723" s="233"/>
      <c r="V723" s="233"/>
      <c r="W723" s="233"/>
      <c r="X723" s="233">
        <f t="shared" si="368"/>
        <v>0</v>
      </c>
      <c r="Y723" s="233"/>
      <c r="Z723" s="233"/>
      <c r="AA723" s="233"/>
      <c r="AB723" s="233">
        <f t="shared" si="369"/>
        <v>0</v>
      </c>
      <c r="AC723" s="233">
        <f t="shared" si="367"/>
        <v>4.3</v>
      </c>
      <c r="AD723" s="233"/>
      <c r="AE723" s="233"/>
      <c r="AF723" s="233"/>
      <c r="AG723" s="233">
        <f t="shared" si="372"/>
        <v>0</v>
      </c>
      <c r="AH723" s="233"/>
      <c r="AI723" s="233"/>
      <c r="AJ723" s="233"/>
      <c r="AK723" s="233">
        <f t="shared" si="373"/>
        <v>0</v>
      </c>
      <c r="AL723" s="233"/>
      <c r="AM723" s="233"/>
      <c r="AN723" s="233"/>
      <c r="AO723" s="233">
        <f t="shared" si="365"/>
        <v>0</v>
      </c>
      <c r="AP723" s="233"/>
      <c r="AQ723" s="233"/>
      <c r="AR723" s="233"/>
      <c r="AS723" s="339">
        <f t="shared" si="366"/>
        <v>0</v>
      </c>
      <c r="AT723" s="233"/>
      <c r="AU723" s="233"/>
      <c r="AV723" s="233"/>
      <c r="AW723" s="260">
        <f t="shared" si="343"/>
        <v>0</v>
      </c>
      <c r="AX723" s="235" t="s">
        <v>928</v>
      </c>
      <c r="AY723" s="236" t="s">
        <v>189</v>
      </c>
      <c r="AZ723" s="236"/>
      <c r="BA723" s="229" t="s">
        <v>927</v>
      </c>
      <c r="BB723" s="231">
        <v>0</v>
      </c>
      <c r="BC723" s="231">
        <v>3</v>
      </c>
      <c r="BD723" s="237" t="str">
        <f t="shared" si="344"/>
        <v>Muy Ondulado (Pendientes naturales del terreno entre 15 y 25%)</v>
      </c>
      <c r="BE723" s="231">
        <v>1</v>
      </c>
      <c r="BF723" s="237" t="str">
        <f>VLOOKUP(BE723,'Códigos 2'!$A$1:$B$12,2,FALSE)</f>
        <v xml:space="preserve"> Carpeta Asfáltica (CA)</v>
      </c>
      <c r="BG723" s="238">
        <v>2</v>
      </c>
      <c r="BH723" s="239">
        <v>6</v>
      </c>
      <c r="BI723" s="231">
        <v>0</v>
      </c>
      <c r="BJ723" s="231" t="str">
        <f t="shared" si="345"/>
        <v>No existe</v>
      </c>
      <c r="BK723" s="240">
        <v>0</v>
      </c>
      <c r="BL723" s="231">
        <v>40</v>
      </c>
      <c r="BM723" s="231"/>
      <c r="BN723" s="231">
        <v>3</v>
      </c>
      <c r="BO723" s="237" t="str">
        <f t="shared" si="346"/>
        <v>Alineamiento algo sinuoso, pero con curvas cerradas que son aparentes y consistentes con las gradientes y las demás características del camino y del terreno que se atraviesa.</v>
      </c>
      <c r="BP723" s="231">
        <v>2</v>
      </c>
      <c r="BQ723" s="237" t="str">
        <f t="shared" si="347"/>
        <v>Pendientes sostenidas entre 5 y 8% sobre una buena parte del tramo, condición que afecta en forma marcada la velocidad de recorrido y, cuando hay bastante tránsito, provoca frecuentes colas de vehículos detrás de los vehículos pesados.</v>
      </c>
      <c r="BR723" s="231">
        <v>1</v>
      </c>
      <c r="BS723" s="231">
        <v>0</v>
      </c>
      <c r="BT723" s="237" t="b">
        <f t="shared" si="348"/>
        <v>0</v>
      </c>
      <c r="BU723" s="231">
        <v>5</v>
      </c>
      <c r="BV723" s="237" t="str">
        <f t="shared" si="349"/>
        <v xml:space="preserve">Las señales son completamente adecuadas en número y ubicación, </v>
      </c>
      <c r="BW723" s="231">
        <v>4</v>
      </c>
      <c r="BX723" s="237" t="str">
        <f t="shared" si="350"/>
        <v>La mayoría de las alcantarillas y cunetas aparentemente funcionan bien, pero existen indicaciones en algunos sitios de que el agua se estanca.</v>
      </c>
      <c r="BY723" s="231">
        <v>5</v>
      </c>
      <c r="BZ723" s="237" t="str">
        <f t="shared" si="351"/>
        <v>Superficie lisa, sin baches ni irregularidades notables.</v>
      </c>
      <c r="CA723" s="231">
        <v>5</v>
      </c>
      <c r="CB723" s="237" t="str">
        <f t="shared" si="352"/>
        <v>No existen evidencias de fallas en la estructura del pavimento, con la posible excepción de algunas en la superficie de ruedo.</v>
      </c>
      <c r="CC723" s="231">
        <f t="shared" si="353"/>
        <v>0</v>
      </c>
      <c r="CD723" s="229" t="s">
        <v>929</v>
      </c>
      <c r="CE723" s="229" t="s">
        <v>810</v>
      </c>
      <c r="CF723" s="270" t="s">
        <v>930</v>
      </c>
    </row>
    <row r="724" spans="1:84" ht="69.95" customHeight="1" thickBot="1" x14ac:dyDescent="0.2">
      <c r="A724" s="217"/>
      <c r="B724" s="269">
        <v>40200</v>
      </c>
      <c r="C724" s="231">
        <v>5</v>
      </c>
      <c r="D724" s="231">
        <v>4</v>
      </c>
      <c r="E724" s="232">
        <v>5</v>
      </c>
      <c r="F724" s="231">
        <v>4</v>
      </c>
      <c r="G724" s="231">
        <v>113</v>
      </c>
      <c r="H724" s="230" t="str">
        <f t="shared" si="370"/>
        <v>Secundaria</v>
      </c>
      <c r="I724" s="230">
        <v>3</v>
      </c>
      <c r="J724" s="229" t="str">
        <f t="shared" si="361"/>
        <v>Conectores de Integración Territorial</v>
      </c>
      <c r="K724" s="260">
        <f t="shared" si="362"/>
        <v>2.0099999999999998</v>
      </c>
      <c r="L724" s="234">
        <f>L723+K724</f>
        <v>7.5449999999999999</v>
      </c>
      <c r="M724" s="233"/>
      <c r="N724" s="233"/>
      <c r="O724" s="233"/>
      <c r="P724" s="260">
        <f t="shared" si="363"/>
        <v>0</v>
      </c>
      <c r="Q724" s="233">
        <v>4.4999999999999998E-2</v>
      </c>
      <c r="R724" s="233"/>
      <c r="S724" s="233"/>
      <c r="T724" s="260">
        <f t="shared" si="364"/>
        <v>4.4999999999999998E-2</v>
      </c>
      <c r="U724" s="233"/>
      <c r="V724" s="233">
        <v>0.57499999999999996</v>
      </c>
      <c r="W724" s="233">
        <v>1.39</v>
      </c>
      <c r="X724" s="233">
        <f t="shared" si="368"/>
        <v>1.9649999999999999</v>
      </c>
      <c r="Y724" s="233"/>
      <c r="Z724" s="233"/>
      <c r="AA724" s="233"/>
      <c r="AB724" s="233">
        <f t="shared" si="369"/>
        <v>0</v>
      </c>
      <c r="AC724" s="233">
        <f t="shared" si="367"/>
        <v>2.0099999999999998</v>
      </c>
      <c r="AD724" s="233"/>
      <c r="AE724" s="233"/>
      <c r="AF724" s="233"/>
      <c r="AG724" s="233">
        <f t="shared" si="372"/>
        <v>0</v>
      </c>
      <c r="AH724" s="233"/>
      <c r="AI724" s="233"/>
      <c r="AJ724" s="233"/>
      <c r="AK724" s="233">
        <f t="shared" si="373"/>
        <v>0</v>
      </c>
      <c r="AL724" s="233"/>
      <c r="AM724" s="233"/>
      <c r="AN724" s="233"/>
      <c r="AO724" s="233">
        <f t="shared" si="365"/>
        <v>0</v>
      </c>
      <c r="AP724" s="233"/>
      <c r="AQ724" s="233"/>
      <c r="AR724" s="233"/>
      <c r="AS724" s="339">
        <f t="shared" si="366"/>
        <v>0</v>
      </c>
      <c r="AT724" s="233"/>
      <c r="AU724" s="233"/>
      <c r="AV724" s="233"/>
      <c r="AW724" s="260">
        <f t="shared" si="343"/>
        <v>0</v>
      </c>
      <c r="AX724" s="235" t="s">
        <v>931</v>
      </c>
      <c r="AY724" s="236" t="s">
        <v>189</v>
      </c>
      <c r="AZ724" s="236"/>
      <c r="BA724" s="229">
        <v>20</v>
      </c>
      <c r="BB724" s="231">
        <v>1</v>
      </c>
      <c r="BC724" s="231">
        <v>3</v>
      </c>
      <c r="BD724" s="237" t="str">
        <f t="shared" si="344"/>
        <v>Muy Ondulado (Pendientes naturales del terreno entre 15 y 25%)</v>
      </c>
      <c r="BE724" s="231">
        <v>2</v>
      </c>
      <c r="BF724" s="237" t="str">
        <f>VLOOKUP(BE724,'Códigos 2'!$A$1:$B$12,2,FALSE)</f>
        <v xml:space="preserve">Tratamiento superficial múltiple (TSM) </v>
      </c>
      <c r="BG724" s="238">
        <v>2</v>
      </c>
      <c r="BH724" s="239">
        <v>5.7</v>
      </c>
      <c r="BI724" s="231">
        <v>0</v>
      </c>
      <c r="BJ724" s="231" t="str">
        <f t="shared" si="345"/>
        <v>No existe</v>
      </c>
      <c r="BK724" s="240">
        <v>0</v>
      </c>
      <c r="BL724" s="231">
        <v>35</v>
      </c>
      <c r="BM724" s="231">
        <v>1063</v>
      </c>
      <c r="BN724" s="231">
        <v>2</v>
      </c>
      <c r="BO724" s="237" t="str">
        <f t="shared" si="346"/>
        <v>Curvas cerradas frecuentes y, por lo general, inconsistentes con el terreno y la clase de carretera.</v>
      </c>
      <c r="BP724" s="231">
        <v>2</v>
      </c>
      <c r="BQ724" s="237" t="str">
        <f t="shared" si="347"/>
        <v>Pendientes sostenidas entre 5 y 8% sobre una buena parte del tramo, condición que afecta en forma marcada la velocidad de recorrido y, cuando hay bastante tránsito, provoca frecuentes colas de vehículos detrás de los vehículos pesados.</v>
      </c>
      <c r="BR724" s="231">
        <v>1</v>
      </c>
      <c r="BS724" s="231">
        <v>0</v>
      </c>
      <c r="BT724" s="237" t="b">
        <f t="shared" si="348"/>
        <v>0</v>
      </c>
      <c r="BU724" s="231">
        <v>1</v>
      </c>
      <c r="BV724" s="237" t="str">
        <f t="shared" si="349"/>
        <v>No existen señales o son tan inadecuadas, que no proveen información útil al conductor.</v>
      </c>
      <c r="BW724" s="231">
        <v>3</v>
      </c>
      <c r="BX724" s="237" t="str">
        <f t="shared" si="350"/>
        <v>Parece que algunas alcantarillas o cunetas no tienen capacidad hidráulica suficiente, por la erosión o socavación aparente.</v>
      </c>
      <c r="BY724" s="231">
        <v>2</v>
      </c>
      <c r="BZ724" s="237" t="str">
        <f t="shared" si="351"/>
        <v>Superficie muy irregular o con baches extensos y frecuentes (o material suelto, en caso de superficies no pavimentadas).</v>
      </c>
      <c r="CA724" s="231">
        <v>4</v>
      </c>
      <c r="CB724" s="237" t="str">
        <f t="shared" si="352"/>
        <v>Existen huellas o corrugaciones que se derivan por debajo de la superficie de ruedo, pero que son aisladas y de poca extensión.</v>
      </c>
      <c r="CC724" s="231">
        <f t="shared" si="353"/>
        <v>0.77986994999999981</v>
      </c>
      <c r="CD724" s="229"/>
      <c r="CE724" s="229"/>
      <c r="CF724" s="270"/>
    </row>
    <row r="725" spans="1:84" ht="69.95" customHeight="1" thickBot="1" x14ac:dyDescent="0.2">
      <c r="A725" s="217"/>
      <c r="B725" s="269">
        <v>40210</v>
      </c>
      <c r="C725" s="231">
        <v>5</v>
      </c>
      <c r="D725" s="231">
        <v>4</v>
      </c>
      <c r="E725" s="232">
        <v>2</v>
      </c>
      <c r="F725" s="231">
        <v>3</v>
      </c>
      <c r="G725" s="231">
        <v>114</v>
      </c>
      <c r="H725" s="230" t="str">
        <f t="shared" si="370"/>
        <v>Secundaria</v>
      </c>
      <c r="I725" s="230">
        <v>3</v>
      </c>
      <c r="J725" s="229" t="str">
        <f t="shared" si="361"/>
        <v>Conectores de Integración Territorial</v>
      </c>
      <c r="K725" s="260">
        <f t="shared" si="362"/>
        <v>3.8</v>
      </c>
      <c r="L725" s="234">
        <f>K725</f>
        <v>3.8</v>
      </c>
      <c r="M725" s="233"/>
      <c r="N725" s="233"/>
      <c r="O725" s="233"/>
      <c r="P725" s="260">
        <f t="shared" si="363"/>
        <v>0</v>
      </c>
      <c r="Q725" s="233">
        <v>3.8</v>
      </c>
      <c r="R725" s="233"/>
      <c r="S725" s="233"/>
      <c r="T725" s="260">
        <f t="shared" si="364"/>
        <v>3.8</v>
      </c>
      <c r="U725" s="233"/>
      <c r="V725" s="233"/>
      <c r="W725" s="233"/>
      <c r="X725" s="233">
        <f t="shared" si="368"/>
        <v>0</v>
      </c>
      <c r="Y725" s="233"/>
      <c r="Z725" s="233"/>
      <c r="AA725" s="233"/>
      <c r="AB725" s="233">
        <f t="shared" si="369"/>
        <v>0</v>
      </c>
      <c r="AC725" s="233">
        <f t="shared" si="367"/>
        <v>3.8</v>
      </c>
      <c r="AD725" s="233"/>
      <c r="AE725" s="233"/>
      <c r="AF725" s="233"/>
      <c r="AG725" s="233">
        <f t="shared" si="372"/>
        <v>0</v>
      </c>
      <c r="AH725" s="233"/>
      <c r="AI725" s="233"/>
      <c r="AJ725" s="233"/>
      <c r="AK725" s="233">
        <f t="shared" si="373"/>
        <v>0</v>
      </c>
      <c r="AL725" s="233"/>
      <c r="AM725" s="233"/>
      <c r="AN725" s="233"/>
      <c r="AO725" s="233">
        <f t="shared" si="365"/>
        <v>0</v>
      </c>
      <c r="AP725" s="233"/>
      <c r="AQ725" s="233"/>
      <c r="AR725" s="233"/>
      <c r="AS725" s="339">
        <f t="shared" si="366"/>
        <v>0</v>
      </c>
      <c r="AT725" s="233"/>
      <c r="AU725" s="233"/>
      <c r="AV725" s="233"/>
      <c r="AW725" s="260">
        <f t="shared" si="343"/>
        <v>0</v>
      </c>
      <c r="AX725" s="235" t="s">
        <v>934</v>
      </c>
      <c r="AY725" s="236" t="s">
        <v>895</v>
      </c>
      <c r="AZ725" s="236" t="s">
        <v>935</v>
      </c>
      <c r="BA725" s="229" t="s">
        <v>927</v>
      </c>
      <c r="BB725" s="231">
        <v>0</v>
      </c>
      <c r="BC725" s="231">
        <v>3</v>
      </c>
      <c r="BD725" s="237" t="str">
        <f t="shared" si="344"/>
        <v>Muy Ondulado (Pendientes naturales del terreno entre 15 y 25%)</v>
      </c>
      <c r="BE725" s="231">
        <v>1</v>
      </c>
      <c r="BF725" s="237" t="str">
        <f>VLOOKUP(BE725,'Códigos 2'!$A$1:$B$12,2,FALSE)</f>
        <v xml:space="preserve"> Carpeta Asfáltica (CA)</v>
      </c>
      <c r="BG725" s="238">
        <v>2</v>
      </c>
      <c r="BH725" s="239">
        <v>5.6</v>
      </c>
      <c r="BI725" s="231">
        <v>0</v>
      </c>
      <c r="BJ725" s="231" t="str">
        <f t="shared" si="345"/>
        <v>No existe</v>
      </c>
      <c r="BK725" s="240">
        <v>0</v>
      </c>
      <c r="BL725" s="231">
        <v>40</v>
      </c>
      <c r="BM725" s="231"/>
      <c r="BN725" s="231">
        <v>3</v>
      </c>
      <c r="BO725" s="237" t="str">
        <f t="shared" si="346"/>
        <v>Alineamiento algo sinuoso, pero con curvas cerradas que son aparentes y consistentes con las gradientes y las demás características del camino y del terreno que se atraviesa.</v>
      </c>
      <c r="BP725" s="231">
        <v>1</v>
      </c>
      <c r="BQ725" s="237" t="str">
        <f t="shared" si="347"/>
        <v xml:space="preserve">Pendientes sostenidas en exceso del 7% en casi todo el tramo. </v>
      </c>
      <c r="BR725" s="231">
        <v>1</v>
      </c>
      <c r="BS725" s="231">
        <v>0</v>
      </c>
      <c r="BT725" s="237" t="b">
        <f t="shared" si="348"/>
        <v>0</v>
      </c>
      <c r="BU725" s="231">
        <v>5</v>
      </c>
      <c r="BV725" s="237" t="str">
        <f t="shared" si="349"/>
        <v xml:space="preserve">Las señales son completamente adecuadas en número y ubicación, </v>
      </c>
      <c r="BW725" s="231">
        <v>4</v>
      </c>
      <c r="BX725" s="237" t="str">
        <f t="shared" si="350"/>
        <v>La mayoría de las alcantarillas y cunetas aparentemente funcionan bien, pero existen indicaciones en algunos sitios de que el agua se estanca.</v>
      </c>
      <c r="BY725" s="231">
        <v>5</v>
      </c>
      <c r="BZ725" s="237" t="str">
        <f t="shared" si="351"/>
        <v>Superficie lisa, sin baches ni irregularidades notables.</v>
      </c>
      <c r="CA725" s="231">
        <v>5</v>
      </c>
      <c r="CB725" s="237" t="str">
        <f t="shared" si="352"/>
        <v>No existen evidencias de fallas en la estructura del pavimento, con la posible excepción de algunas en la superficie de ruedo.</v>
      </c>
      <c r="CC725" s="231">
        <f t="shared" si="353"/>
        <v>0</v>
      </c>
      <c r="CD725" s="229" t="s">
        <v>936</v>
      </c>
      <c r="CE725" s="229" t="s">
        <v>810</v>
      </c>
      <c r="CF725" s="270" t="s">
        <v>937</v>
      </c>
    </row>
    <row r="726" spans="1:84" ht="69.95" customHeight="1" thickBot="1" x14ac:dyDescent="0.2">
      <c r="A726" s="217"/>
      <c r="B726" s="269">
        <v>40220</v>
      </c>
      <c r="C726" s="231">
        <v>5</v>
      </c>
      <c r="D726" s="231">
        <v>4</v>
      </c>
      <c r="E726" s="232">
        <v>2</v>
      </c>
      <c r="F726" s="231">
        <v>6</v>
      </c>
      <c r="G726" s="231">
        <v>114</v>
      </c>
      <c r="H726" s="230" t="str">
        <f t="shared" si="370"/>
        <v>Secundaria</v>
      </c>
      <c r="I726" s="230">
        <v>3</v>
      </c>
      <c r="J726" s="229" t="str">
        <f t="shared" si="361"/>
        <v>Conectores de Integración Territorial</v>
      </c>
      <c r="K726" s="260">
        <f t="shared" si="362"/>
        <v>4.54</v>
      </c>
      <c r="L726" s="234">
        <f>L725+K726</f>
        <v>8.34</v>
      </c>
      <c r="M726" s="233"/>
      <c r="N726" s="233"/>
      <c r="O726" s="233"/>
      <c r="P726" s="260">
        <f t="shared" si="363"/>
        <v>0</v>
      </c>
      <c r="Q726" s="233">
        <v>5.5E-2</v>
      </c>
      <c r="R726" s="233">
        <v>2.46</v>
      </c>
      <c r="S726" s="233">
        <v>2.0249999999999999</v>
      </c>
      <c r="T726" s="260">
        <f t="shared" si="364"/>
        <v>4.54</v>
      </c>
      <c r="U726" s="233"/>
      <c r="V726" s="233"/>
      <c r="W726" s="233"/>
      <c r="X726" s="233">
        <f t="shared" si="368"/>
        <v>0</v>
      </c>
      <c r="Y726" s="233"/>
      <c r="Z726" s="233"/>
      <c r="AA726" s="233"/>
      <c r="AB726" s="233">
        <f t="shared" si="369"/>
        <v>0</v>
      </c>
      <c r="AC726" s="233">
        <f t="shared" si="367"/>
        <v>4.54</v>
      </c>
      <c r="AD726" s="233"/>
      <c r="AE726" s="233"/>
      <c r="AF726" s="233"/>
      <c r="AG726" s="233">
        <f t="shared" si="372"/>
        <v>0</v>
      </c>
      <c r="AH726" s="233"/>
      <c r="AI726" s="233"/>
      <c r="AJ726" s="233"/>
      <c r="AK726" s="233">
        <f t="shared" si="373"/>
        <v>0</v>
      </c>
      <c r="AL726" s="233"/>
      <c r="AM726" s="233"/>
      <c r="AN726" s="233"/>
      <c r="AO726" s="233">
        <f t="shared" si="365"/>
        <v>0</v>
      </c>
      <c r="AP726" s="233"/>
      <c r="AQ726" s="233"/>
      <c r="AR726" s="233"/>
      <c r="AS726" s="339">
        <f t="shared" si="366"/>
        <v>0</v>
      </c>
      <c r="AT726" s="233"/>
      <c r="AU726" s="233"/>
      <c r="AV726" s="233"/>
      <c r="AW726" s="260">
        <f t="shared" si="343"/>
        <v>0</v>
      </c>
      <c r="AX726" s="235" t="s">
        <v>938</v>
      </c>
      <c r="AY726" s="236" t="s">
        <v>895</v>
      </c>
      <c r="AZ726" s="236" t="s">
        <v>935</v>
      </c>
      <c r="BA726" s="229" t="s">
        <v>939</v>
      </c>
      <c r="BB726" s="231">
        <v>0</v>
      </c>
      <c r="BC726" s="231">
        <v>3</v>
      </c>
      <c r="BD726" s="237" t="str">
        <f t="shared" si="344"/>
        <v>Muy Ondulado (Pendientes naturales del terreno entre 15 y 25%)</v>
      </c>
      <c r="BE726" s="231">
        <v>1</v>
      </c>
      <c r="BF726" s="237" t="str">
        <f>VLOOKUP(BE726,'Códigos 2'!$A$1:$B$12,2,FALSE)</f>
        <v xml:space="preserve"> Carpeta Asfáltica (CA)</v>
      </c>
      <c r="BG726" s="238">
        <v>1</v>
      </c>
      <c r="BH726" s="239">
        <v>4</v>
      </c>
      <c r="BI726" s="231">
        <v>0</v>
      </c>
      <c r="BJ726" s="231" t="str">
        <f t="shared" si="345"/>
        <v>No existe</v>
      </c>
      <c r="BK726" s="240">
        <v>0</v>
      </c>
      <c r="BL726" s="231">
        <v>35</v>
      </c>
      <c r="BM726" s="231"/>
      <c r="BN726" s="231">
        <v>3</v>
      </c>
      <c r="BO726" s="237" t="str">
        <f t="shared" si="346"/>
        <v>Alineamiento algo sinuoso, pero con curvas cerradas que son aparentes y consistentes con las gradientes y las demás características del camino y del terreno que se atraviesa.</v>
      </c>
      <c r="BP726" s="231">
        <v>1</v>
      </c>
      <c r="BQ726" s="237" t="str">
        <f t="shared" si="347"/>
        <v xml:space="preserve">Pendientes sostenidas en exceso del 7% en casi todo el tramo. </v>
      </c>
      <c r="BR726" s="231">
        <v>1</v>
      </c>
      <c r="BS726" s="231">
        <v>0</v>
      </c>
      <c r="BT726" s="237" t="b">
        <f t="shared" si="348"/>
        <v>0</v>
      </c>
      <c r="BU726" s="231">
        <v>1</v>
      </c>
      <c r="BV726" s="237" t="str">
        <f t="shared" si="349"/>
        <v>No existen señales o son tan inadecuadas, que no proveen información útil al conductor.</v>
      </c>
      <c r="BW726" s="231">
        <v>3</v>
      </c>
      <c r="BX726" s="237" t="str">
        <f t="shared" si="350"/>
        <v>Parece que algunas alcantarillas o cunetas no tienen capacidad hidráulica suficiente, por la erosión o socavación aparente.</v>
      </c>
      <c r="BY726" s="231">
        <v>2</v>
      </c>
      <c r="BZ726" s="237" t="str">
        <f t="shared" si="351"/>
        <v>Superficie muy irregular o con baches extensos y frecuentes (o material suelto, en caso de superficies no pavimentadas).</v>
      </c>
      <c r="CA726" s="231">
        <v>4</v>
      </c>
      <c r="CB726" s="237" t="str">
        <f t="shared" si="352"/>
        <v>Existen huellas o corrugaciones que se derivan por debajo de la superficie de ruedo, pero que son aisladas y de poca extensión.</v>
      </c>
      <c r="CC726" s="231">
        <f t="shared" si="353"/>
        <v>0</v>
      </c>
      <c r="CD726" s="229"/>
      <c r="CE726" s="229"/>
      <c r="CF726" s="270"/>
    </row>
    <row r="727" spans="1:84" ht="69.95" customHeight="1" thickBot="1" x14ac:dyDescent="0.2">
      <c r="A727" s="217"/>
      <c r="B727" s="269">
        <v>40230</v>
      </c>
      <c r="C727" s="231">
        <v>5</v>
      </c>
      <c r="D727" s="231">
        <v>4</v>
      </c>
      <c r="E727" s="232">
        <v>9</v>
      </c>
      <c r="F727" s="231">
        <v>1</v>
      </c>
      <c r="G727" s="231">
        <v>115</v>
      </c>
      <c r="H727" s="230" t="str">
        <f t="shared" si="370"/>
        <v>Secundaria</v>
      </c>
      <c r="I727" s="230">
        <v>4</v>
      </c>
      <c r="J727" s="229" t="str">
        <f t="shared" si="361"/>
        <v>Red Básica de Accesso</v>
      </c>
      <c r="K727" s="260">
        <f t="shared" si="362"/>
        <v>1.375</v>
      </c>
      <c r="L727" s="234">
        <f>K727</f>
        <v>1.375</v>
      </c>
      <c r="M727" s="233"/>
      <c r="N727" s="233"/>
      <c r="O727" s="233"/>
      <c r="P727" s="260">
        <f t="shared" si="363"/>
        <v>0</v>
      </c>
      <c r="Q727" s="233"/>
      <c r="R727" s="233">
        <v>1.375</v>
      </c>
      <c r="S727" s="233"/>
      <c r="T727" s="260">
        <f t="shared" si="364"/>
        <v>1.375</v>
      </c>
      <c r="U727" s="233"/>
      <c r="V727" s="233"/>
      <c r="W727" s="233"/>
      <c r="X727" s="233">
        <f t="shared" si="368"/>
        <v>0</v>
      </c>
      <c r="Y727" s="233"/>
      <c r="Z727" s="233"/>
      <c r="AA727" s="233"/>
      <c r="AB727" s="233">
        <f t="shared" si="369"/>
        <v>0</v>
      </c>
      <c r="AC727" s="233">
        <f t="shared" si="367"/>
        <v>1.375</v>
      </c>
      <c r="AD727" s="233"/>
      <c r="AE727" s="233"/>
      <c r="AF727" s="233"/>
      <c r="AG727" s="233">
        <f t="shared" si="372"/>
        <v>0</v>
      </c>
      <c r="AH727" s="233"/>
      <c r="AI727" s="233"/>
      <c r="AJ727" s="233"/>
      <c r="AK727" s="233">
        <f t="shared" si="373"/>
        <v>0</v>
      </c>
      <c r="AL727" s="233"/>
      <c r="AM727" s="233"/>
      <c r="AN727" s="233"/>
      <c r="AO727" s="233">
        <f t="shared" si="365"/>
        <v>0</v>
      </c>
      <c r="AP727" s="233"/>
      <c r="AQ727" s="233"/>
      <c r="AR727" s="233"/>
      <c r="AS727" s="339">
        <f t="shared" si="366"/>
        <v>0</v>
      </c>
      <c r="AT727" s="233"/>
      <c r="AU727" s="233"/>
      <c r="AV727" s="233"/>
      <c r="AW727" s="260">
        <f t="shared" si="343"/>
        <v>0</v>
      </c>
      <c r="AX727" s="235" t="s">
        <v>946</v>
      </c>
      <c r="AY727" s="236" t="s">
        <v>895</v>
      </c>
      <c r="AZ727" s="236"/>
      <c r="BA727" s="229" t="s">
        <v>927</v>
      </c>
      <c r="BB727" s="231">
        <v>0</v>
      </c>
      <c r="BC727" s="231">
        <v>1</v>
      </c>
      <c r="BD727" s="237" t="str">
        <f t="shared" si="344"/>
        <v>Llano (Pendientes naturales del terreno entre 0 y 5%)</v>
      </c>
      <c r="BE727" s="231">
        <v>1</v>
      </c>
      <c r="BF727" s="237" t="str">
        <f>VLOOKUP(BE727,'Códigos 2'!$A$1:$B$12,2,FALSE)</f>
        <v xml:space="preserve"> Carpeta Asfáltica (CA)</v>
      </c>
      <c r="BG727" s="238">
        <v>2</v>
      </c>
      <c r="BH727" s="239">
        <v>6.1</v>
      </c>
      <c r="BI727" s="231">
        <v>0</v>
      </c>
      <c r="BJ727" s="231" t="str">
        <f t="shared" si="345"/>
        <v>No existe</v>
      </c>
      <c r="BK727" s="240">
        <v>0</v>
      </c>
      <c r="BL727" s="231">
        <v>40</v>
      </c>
      <c r="BM727" s="231"/>
      <c r="BN727" s="231">
        <v>4</v>
      </c>
      <c r="BO727" s="237" t="str">
        <f t="shared" si="346"/>
        <v>Alineamiento con algunas curvas que exigen una reducción significativa en la velocidad promedio de circulación.</v>
      </c>
      <c r="BP727" s="231">
        <v>3</v>
      </c>
      <c r="BQ727" s="237" t="str">
        <f t="shared" si="347"/>
        <v>Pendientes generalmente entre 3 y 6%, pero con una rasante ondulada y, consecuentemente, con tramos cortos de subida fuerte.</v>
      </c>
      <c r="BR727" s="231">
        <v>2</v>
      </c>
      <c r="BS727" s="231">
        <v>0</v>
      </c>
      <c r="BT727" s="237" t="b">
        <f t="shared" si="348"/>
        <v>0</v>
      </c>
      <c r="BU727" s="231">
        <v>3</v>
      </c>
      <c r="BV727" s="237" t="str">
        <f t="shared" si="349"/>
        <v>El señalamiento es regular en cuanto a cantidad y ubicación, siendo notable la falta de algunas señales de precaución y de guía.</v>
      </c>
      <c r="BW727" s="231">
        <v>4</v>
      </c>
      <c r="BX727" s="237" t="str">
        <f t="shared" si="350"/>
        <v>La mayoría de las alcantarillas y cunetas aparentemente funcionan bien, pero existen indicaciones en algunos sitios de que el agua se estanca.</v>
      </c>
      <c r="BY727" s="231">
        <v>3</v>
      </c>
      <c r="BZ727" s="237" t="str">
        <f t="shared" si="351"/>
        <v>Superficie con frecuentes baches o irregularidades .</v>
      </c>
      <c r="CA727" s="231">
        <v>4</v>
      </c>
      <c r="CB727" s="237" t="str">
        <f t="shared" si="352"/>
        <v>Existen huellas o corrugaciones que se derivan por debajo de la superficie de ruedo, pero que son aisladas y de poca extensión.</v>
      </c>
      <c r="CC727" s="231">
        <f t="shared" si="353"/>
        <v>0</v>
      </c>
      <c r="CD727" s="229" t="s">
        <v>947</v>
      </c>
      <c r="CE727" s="229" t="s">
        <v>810</v>
      </c>
      <c r="CF727" s="270" t="s">
        <v>948</v>
      </c>
    </row>
    <row r="728" spans="1:84" ht="69.95" customHeight="1" thickBot="1" x14ac:dyDescent="0.2">
      <c r="A728" s="217"/>
      <c r="B728" s="269">
        <v>40240</v>
      </c>
      <c r="C728" s="231">
        <v>5</v>
      </c>
      <c r="D728" s="231">
        <v>4</v>
      </c>
      <c r="E728" s="232">
        <v>9</v>
      </c>
      <c r="F728" s="231">
        <v>5</v>
      </c>
      <c r="G728" s="231">
        <v>503</v>
      </c>
      <c r="H728" s="230" t="str">
        <f t="shared" si="370"/>
        <v>Terciaria</v>
      </c>
      <c r="I728" s="230">
        <v>4</v>
      </c>
      <c r="J728" s="229" t="str">
        <f t="shared" si="361"/>
        <v>Red Básica de Accesso</v>
      </c>
      <c r="K728" s="260">
        <f t="shared" si="362"/>
        <v>1.4949999999999999</v>
      </c>
      <c r="L728" s="234">
        <f>K728</f>
        <v>1.4949999999999999</v>
      </c>
      <c r="M728" s="233"/>
      <c r="N728" s="233"/>
      <c r="O728" s="233"/>
      <c r="P728" s="260">
        <f t="shared" si="363"/>
        <v>0</v>
      </c>
      <c r="Q728" s="233"/>
      <c r="R728" s="233">
        <v>1.3049999999999999</v>
      </c>
      <c r="S728" s="233">
        <v>0.19</v>
      </c>
      <c r="T728" s="260">
        <f t="shared" si="364"/>
        <v>1.4949999999999999</v>
      </c>
      <c r="U728" s="233"/>
      <c r="V728" s="233"/>
      <c r="W728" s="233"/>
      <c r="X728" s="233">
        <f t="shared" si="368"/>
        <v>0</v>
      </c>
      <c r="Y728" s="233"/>
      <c r="Z728" s="233"/>
      <c r="AA728" s="233"/>
      <c r="AB728" s="233">
        <f t="shared" si="369"/>
        <v>0</v>
      </c>
      <c r="AC728" s="233">
        <f t="shared" si="367"/>
        <v>1.4949999999999999</v>
      </c>
      <c r="AD728" s="233"/>
      <c r="AE728" s="233"/>
      <c r="AF728" s="233"/>
      <c r="AG728" s="233">
        <f t="shared" si="372"/>
        <v>0</v>
      </c>
      <c r="AH728" s="233"/>
      <c r="AI728" s="233"/>
      <c r="AJ728" s="233"/>
      <c r="AK728" s="233">
        <f t="shared" si="373"/>
        <v>0</v>
      </c>
      <c r="AL728" s="233"/>
      <c r="AM728" s="233"/>
      <c r="AN728" s="233"/>
      <c r="AO728" s="233">
        <f t="shared" si="365"/>
        <v>0</v>
      </c>
      <c r="AP728" s="233"/>
      <c r="AQ728" s="233"/>
      <c r="AR728" s="233"/>
      <c r="AS728" s="339">
        <f t="shared" si="366"/>
        <v>0</v>
      </c>
      <c r="AT728" s="233"/>
      <c r="AU728" s="233"/>
      <c r="AV728" s="233"/>
      <c r="AW728" s="260">
        <f t="shared" si="343"/>
        <v>0</v>
      </c>
      <c r="AX728" s="235" t="s">
        <v>2654</v>
      </c>
      <c r="AY728" s="236" t="s">
        <v>2393</v>
      </c>
      <c r="AZ728" s="236" t="s">
        <v>2655</v>
      </c>
      <c r="BA728" s="229" t="s">
        <v>2656</v>
      </c>
      <c r="BB728" s="231">
        <v>0</v>
      </c>
      <c r="BC728" s="231">
        <v>2</v>
      </c>
      <c r="BD728" s="237" t="str">
        <f t="shared" si="344"/>
        <v>Algo Ondulado (Pendientes naturales del terreno entre 6 y 14%)</v>
      </c>
      <c r="BE728" s="231">
        <v>1</v>
      </c>
      <c r="BF728" s="237" t="str">
        <f>VLOOKUP(BE728,'Códigos 2'!$A$1:$B$12,2,FALSE)</f>
        <v xml:space="preserve"> Carpeta Asfáltica (CA)</v>
      </c>
      <c r="BG728" s="238">
        <v>2</v>
      </c>
      <c r="BH728" s="239">
        <v>6</v>
      </c>
      <c r="BI728" s="231">
        <v>0</v>
      </c>
      <c r="BJ728" s="231" t="str">
        <f t="shared" si="345"/>
        <v>No existe</v>
      </c>
      <c r="BK728" s="240">
        <v>0</v>
      </c>
      <c r="BL728" s="231">
        <v>40</v>
      </c>
      <c r="BM728" s="231"/>
      <c r="BN728" s="231">
        <v>3</v>
      </c>
      <c r="BO728" s="237" t="str">
        <f t="shared" si="346"/>
        <v>Alineamiento algo sinuoso, pero con curvas cerradas que son aparentes y consistentes con las gradientes y las demás características del camino y del terreno que se atraviesa.</v>
      </c>
      <c r="BP728" s="231">
        <v>3</v>
      </c>
      <c r="BQ728" s="237" t="str">
        <f t="shared" si="347"/>
        <v>Pendientes generalmente entre 3 y 6%, pero con una rasante ondulada y, consecuentemente, con tramos cortos de subida fuerte.</v>
      </c>
      <c r="BR728" s="231">
        <v>1</v>
      </c>
      <c r="BS728" s="231">
        <v>0</v>
      </c>
      <c r="BT728" s="237" t="b">
        <f t="shared" si="348"/>
        <v>0</v>
      </c>
      <c r="BU728" s="231">
        <v>3</v>
      </c>
      <c r="BV728" s="237" t="str">
        <f t="shared" si="349"/>
        <v>El señalamiento es regular en cuanto a cantidad y ubicación, siendo notable la falta de algunas señales de precaución y de guía.</v>
      </c>
      <c r="BW728" s="231">
        <v>4</v>
      </c>
      <c r="BX728" s="237" t="str">
        <f t="shared" si="350"/>
        <v>La mayoría de las alcantarillas y cunetas aparentemente funcionan bien, pero existen indicaciones en algunos sitios de que el agua se estanca.</v>
      </c>
      <c r="BY728" s="231">
        <v>3</v>
      </c>
      <c r="BZ728" s="237" t="str">
        <f t="shared" si="351"/>
        <v>Superficie con frecuentes baches o irregularidades .</v>
      </c>
      <c r="CA728" s="231">
        <v>4</v>
      </c>
      <c r="CB728" s="237" t="str">
        <f t="shared" si="352"/>
        <v>Existen huellas o corrugaciones que se derivan por debajo de la superficie de ruedo, pero que son aisladas y de poca extensión.</v>
      </c>
      <c r="CC728" s="231">
        <f t="shared" si="353"/>
        <v>0</v>
      </c>
      <c r="CD728" s="229" t="s">
        <v>2657</v>
      </c>
      <c r="CE728" s="229" t="s">
        <v>810</v>
      </c>
      <c r="CF728" s="270" t="s">
        <v>2658</v>
      </c>
    </row>
    <row r="729" spans="1:84" ht="69.95" customHeight="1" thickBot="1" x14ac:dyDescent="0.2">
      <c r="A729" s="217"/>
      <c r="B729" s="269">
        <v>40251</v>
      </c>
      <c r="C729" s="231">
        <v>5</v>
      </c>
      <c r="D729" s="231">
        <v>4</v>
      </c>
      <c r="E729" s="232">
        <v>3</v>
      </c>
      <c r="F729" s="231"/>
      <c r="G729" s="231">
        <v>116</v>
      </c>
      <c r="H729" s="230" t="str">
        <f t="shared" si="370"/>
        <v>Secundaria</v>
      </c>
      <c r="I729" s="230">
        <v>3</v>
      </c>
      <c r="J729" s="229" t="str">
        <f t="shared" si="361"/>
        <v>Conectores de Integración Territorial</v>
      </c>
      <c r="K729" s="260">
        <f t="shared" si="362"/>
        <v>3.67</v>
      </c>
      <c r="L729" s="234">
        <f>K729</f>
        <v>3.67</v>
      </c>
      <c r="M729" s="233"/>
      <c r="N729" s="233"/>
      <c r="O729" s="233"/>
      <c r="P729" s="260">
        <f t="shared" si="363"/>
        <v>0</v>
      </c>
      <c r="Q729" s="233">
        <v>0.79500000000000004</v>
      </c>
      <c r="R729" s="233">
        <v>2.1800000000000002</v>
      </c>
      <c r="S729" s="233">
        <v>0.69499999999999995</v>
      </c>
      <c r="T729" s="260">
        <f t="shared" si="364"/>
        <v>3.67</v>
      </c>
      <c r="U729" s="233"/>
      <c r="V729" s="233"/>
      <c r="W729" s="233"/>
      <c r="X729" s="233">
        <f t="shared" si="368"/>
        <v>0</v>
      </c>
      <c r="Y729" s="233"/>
      <c r="Z729" s="233"/>
      <c r="AA729" s="233"/>
      <c r="AB729" s="233">
        <f t="shared" si="369"/>
        <v>0</v>
      </c>
      <c r="AC729" s="233">
        <f t="shared" si="367"/>
        <v>3.67</v>
      </c>
      <c r="AD729" s="233"/>
      <c r="AE729" s="233"/>
      <c r="AF729" s="233"/>
      <c r="AG729" s="233">
        <f t="shared" si="372"/>
        <v>0</v>
      </c>
      <c r="AH729" s="233"/>
      <c r="AI729" s="233"/>
      <c r="AJ729" s="233"/>
      <c r="AK729" s="233">
        <f t="shared" si="373"/>
        <v>0</v>
      </c>
      <c r="AL729" s="233"/>
      <c r="AM729" s="233"/>
      <c r="AN729" s="233"/>
      <c r="AO729" s="233">
        <f t="shared" si="365"/>
        <v>0</v>
      </c>
      <c r="AP729" s="233"/>
      <c r="AQ729" s="233"/>
      <c r="AR729" s="233"/>
      <c r="AS729" s="339">
        <f t="shared" si="366"/>
        <v>0</v>
      </c>
      <c r="AT729" s="233"/>
      <c r="AU729" s="233"/>
      <c r="AV729" s="233"/>
      <c r="AW729" s="260">
        <f t="shared" si="343"/>
        <v>0</v>
      </c>
      <c r="AX729" s="235" t="s">
        <v>949</v>
      </c>
      <c r="AY729" s="236" t="s">
        <v>895</v>
      </c>
      <c r="AZ729" s="236" t="s">
        <v>379</v>
      </c>
      <c r="BA729" s="229" t="s">
        <v>950</v>
      </c>
      <c r="BB729" s="231">
        <v>0</v>
      </c>
      <c r="BC729" s="231">
        <v>2</v>
      </c>
      <c r="BD729" s="237" t="str">
        <f t="shared" si="344"/>
        <v>Algo Ondulado (Pendientes naturales del terreno entre 6 y 14%)</v>
      </c>
      <c r="BE729" s="231">
        <v>1</v>
      </c>
      <c r="BF729" s="237" t="str">
        <f>VLOOKUP(BE729,'Códigos 2'!$A$1:$B$12,2,FALSE)</f>
        <v xml:space="preserve"> Carpeta Asfáltica (CA)</v>
      </c>
      <c r="BG729" s="238">
        <v>2</v>
      </c>
      <c r="BH729" s="239">
        <v>6</v>
      </c>
      <c r="BI729" s="231">
        <v>0</v>
      </c>
      <c r="BJ729" s="231" t="str">
        <f t="shared" si="345"/>
        <v>No existe</v>
      </c>
      <c r="BK729" s="240">
        <v>0</v>
      </c>
      <c r="BL729" s="231">
        <v>40</v>
      </c>
      <c r="BM729" s="231"/>
      <c r="BN729" s="231">
        <v>4</v>
      </c>
      <c r="BO729" s="237" t="str">
        <f t="shared" si="346"/>
        <v>Alineamiento con algunas curvas que exigen una reducción significativa en la velocidad promedio de circulación.</v>
      </c>
      <c r="BP729" s="231">
        <v>3</v>
      </c>
      <c r="BQ729" s="237" t="str">
        <f t="shared" si="347"/>
        <v>Pendientes generalmente entre 3 y 6%, pero con una rasante ondulada y, consecuentemente, con tramos cortos de subida fuerte.</v>
      </c>
      <c r="BR729" s="231">
        <v>1</v>
      </c>
      <c r="BS729" s="231">
        <v>0</v>
      </c>
      <c r="BT729" s="237" t="b">
        <f t="shared" si="348"/>
        <v>0</v>
      </c>
      <c r="BU729" s="231">
        <v>5</v>
      </c>
      <c r="BV729" s="237" t="str">
        <f t="shared" si="349"/>
        <v xml:space="preserve">Las señales son completamente adecuadas en número y ubicación, </v>
      </c>
      <c r="BW729" s="231">
        <v>3</v>
      </c>
      <c r="BX729" s="237" t="str">
        <f t="shared" si="350"/>
        <v>Parece que algunas alcantarillas o cunetas no tienen capacidad hidráulica suficiente, por la erosión o socavación aparente.</v>
      </c>
      <c r="BY729" s="231">
        <v>5</v>
      </c>
      <c r="BZ729" s="237" t="str">
        <f t="shared" si="351"/>
        <v>Superficie lisa, sin baches ni irregularidades notables.</v>
      </c>
      <c r="CA729" s="231">
        <v>5</v>
      </c>
      <c r="CB729" s="237" t="str">
        <f t="shared" si="352"/>
        <v>No existen evidencias de fallas en la estructura del pavimento, con la posible excepción de algunas en la superficie de ruedo.</v>
      </c>
      <c r="CC729" s="231">
        <f t="shared" si="353"/>
        <v>0</v>
      </c>
      <c r="CD729" s="229" t="s">
        <v>951</v>
      </c>
      <c r="CE729" s="229" t="s">
        <v>810</v>
      </c>
      <c r="CF729" s="270" t="s">
        <v>952</v>
      </c>
    </row>
    <row r="730" spans="1:84" ht="69.95" customHeight="1" thickBot="1" x14ac:dyDescent="0.2">
      <c r="A730" s="217"/>
      <c r="B730" s="269">
        <v>40252</v>
      </c>
      <c r="C730" s="231">
        <v>5</v>
      </c>
      <c r="D730" s="231">
        <v>4</v>
      </c>
      <c r="E730" s="232">
        <v>3</v>
      </c>
      <c r="F730" s="231"/>
      <c r="G730" s="231">
        <v>116</v>
      </c>
      <c r="H730" s="230" t="str">
        <f t="shared" si="370"/>
        <v>Secundaria</v>
      </c>
      <c r="I730" s="230">
        <v>3</v>
      </c>
      <c r="J730" s="229" t="str">
        <f t="shared" si="361"/>
        <v>Conectores de Integración Territorial</v>
      </c>
      <c r="K730" s="260">
        <f t="shared" si="362"/>
        <v>1.99</v>
      </c>
      <c r="L730" s="234">
        <f>L729+K730</f>
        <v>5.66</v>
      </c>
      <c r="M730" s="233"/>
      <c r="N730" s="233"/>
      <c r="O730" s="233"/>
      <c r="P730" s="260">
        <f t="shared" si="363"/>
        <v>0</v>
      </c>
      <c r="Q730" s="233">
        <v>1.99</v>
      </c>
      <c r="R730" s="233"/>
      <c r="S730" s="233"/>
      <c r="T730" s="260">
        <f t="shared" si="364"/>
        <v>1.99</v>
      </c>
      <c r="U730" s="233"/>
      <c r="V730" s="233"/>
      <c r="W730" s="233"/>
      <c r="X730" s="233">
        <f t="shared" si="368"/>
        <v>0</v>
      </c>
      <c r="Y730" s="233"/>
      <c r="Z730" s="233"/>
      <c r="AA730" s="233"/>
      <c r="AB730" s="233">
        <f t="shared" si="369"/>
        <v>0</v>
      </c>
      <c r="AC730" s="233">
        <f t="shared" si="367"/>
        <v>1.99</v>
      </c>
      <c r="AD730" s="233"/>
      <c r="AE730" s="233"/>
      <c r="AF730" s="233"/>
      <c r="AG730" s="233">
        <f t="shared" si="372"/>
        <v>0</v>
      </c>
      <c r="AH730" s="233"/>
      <c r="AI730" s="233"/>
      <c r="AJ730" s="233"/>
      <c r="AK730" s="233">
        <f t="shared" si="373"/>
        <v>0</v>
      </c>
      <c r="AL730" s="233"/>
      <c r="AM730" s="233"/>
      <c r="AN730" s="233"/>
      <c r="AO730" s="233">
        <f t="shared" si="365"/>
        <v>0</v>
      </c>
      <c r="AP730" s="233"/>
      <c r="AQ730" s="233"/>
      <c r="AR730" s="233"/>
      <c r="AS730" s="339">
        <f t="shared" si="366"/>
        <v>0</v>
      </c>
      <c r="AT730" s="233"/>
      <c r="AU730" s="233"/>
      <c r="AV730" s="233"/>
      <c r="AW730" s="260">
        <f t="shared" si="343"/>
        <v>0</v>
      </c>
      <c r="AX730" s="235" t="s">
        <v>953</v>
      </c>
      <c r="AY730" s="236" t="s">
        <v>895</v>
      </c>
      <c r="AZ730" s="236" t="s">
        <v>379</v>
      </c>
      <c r="BA730" s="229" t="s">
        <v>954</v>
      </c>
      <c r="BB730" s="231">
        <v>0</v>
      </c>
      <c r="BC730" s="231">
        <v>2</v>
      </c>
      <c r="BD730" s="237" t="str">
        <f t="shared" si="344"/>
        <v>Algo Ondulado (Pendientes naturales del terreno entre 6 y 14%)</v>
      </c>
      <c r="BE730" s="231">
        <v>1</v>
      </c>
      <c r="BF730" s="237" t="str">
        <f>VLOOKUP(BE730,'Códigos 2'!$A$1:$B$12,2,FALSE)</f>
        <v xml:space="preserve"> Carpeta Asfáltica (CA)</v>
      </c>
      <c r="BG730" s="238">
        <v>1</v>
      </c>
      <c r="BH730" s="239">
        <v>7.2</v>
      </c>
      <c r="BI730" s="231">
        <v>1</v>
      </c>
      <c r="BJ730" s="231" t="str">
        <f t="shared" si="345"/>
        <v>Pavimentado</v>
      </c>
      <c r="BK730" s="240">
        <v>1</v>
      </c>
      <c r="BL730" s="231">
        <v>45</v>
      </c>
      <c r="BM730" s="231"/>
      <c r="BN730" s="231">
        <v>3</v>
      </c>
      <c r="BO730" s="237" t="str">
        <f t="shared" si="346"/>
        <v>Alineamiento algo sinuoso, pero con curvas cerradas que son aparentes y consistentes con las gradientes y las demás características del camino y del terreno que se atraviesa.</v>
      </c>
      <c r="BP730" s="231">
        <v>4</v>
      </c>
      <c r="BQ730" s="237" t="str">
        <f t="shared" si="347"/>
        <v>Pendientes generalmente menores del 3% pero con algunas cuestas de corta longitud de hasta el 5%.</v>
      </c>
      <c r="BR730" s="231">
        <v>1</v>
      </c>
      <c r="BS730" s="231">
        <v>5</v>
      </c>
      <c r="BT730" s="237" t="str">
        <f t="shared" si="348"/>
        <v>Superficie de los espaldones firme y regular, y donde se puede utilizar el ancho como fue construido originalmente.</v>
      </c>
      <c r="BU730" s="231">
        <v>5</v>
      </c>
      <c r="BV730" s="237" t="str">
        <f t="shared" si="349"/>
        <v xml:space="preserve">Las señales son completamente adecuadas en número y ubicación, </v>
      </c>
      <c r="BW730" s="231">
        <v>5</v>
      </c>
      <c r="BX730" s="237" t="str">
        <f t="shared" si="350"/>
        <v>Todas las alcantarillas y cunetas están bastante limpias y funcionan debidamente.</v>
      </c>
      <c r="BY730" s="231">
        <v>5</v>
      </c>
      <c r="BZ730" s="237" t="str">
        <f t="shared" si="351"/>
        <v>Superficie lisa, sin baches ni irregularidades notables.</v>
      </c>
      <c r="CA730" s="231">
        <v>5</v>
      </c>
      <c r="CB730" s="237" t="str">
        <f t="shared" si="352"/>
        <v>No existen evidencias de fallas en la estructura del pavimento, con la posible excepción de algunas en la superficie de ruedo.</v>
      </c>
      <c r="CC730" s="231">
        <f t="shared" si="353"/>
        <v>0</v>
      </c>
      <c r="CD730" s="229" t="s">
        <v>955</v>
      </c>
      <c r="CE730" s="229" t="s">
        <v>810</v>
      </c>
      <c r="CF730" s="270" t="s">
        <v>956</v>
      </c>
    </row>
    <row r="731" spans="1:84" ht="69.95" customHeight="1" thickBot="1" x14ac:dyDescent="0.2">
      <c r="A731" s="217"/>
      <c r="B731" s="269">
        <v>40261</v>
      </c>
      <c r="C731" s="231">
        <v>5</v>
      </c>
      <c r="D731" s="231">
        <v>4</v>
      </c>
      <c r="E731" s="232">
        <v>6</v>
      </c>
      <c r="F731" s="231"/>
      <c r="G731" s="231">
        <v>116</v>
      </c>
      <c r="H731" s="230" t="str">
        <f t="shared" si="370"/>
        <v>Secundaria</v>
      </c>
      <c r="I731" s="230">
        <v>3</v>
      </c>
      <c r="J731" s="229" t="str">
        <f t="shared" si="361"/>
        <v>Conectores de Integración Territorial</v>
      </c>
      <c r="K731" s="260">
        <f t="shared" si="362"/>
        <v>2.31</v>
      </c>
      <c r="L731" s="234">
        <f>L730+K731</f>
        <v>7.9700000000000006</v>
      </c>
      <c r="M731" s="233"/>
      <c r="N731" s="233"/>
      <c r="O731" s="233"/>
      <c r="P731" s="260">
        <f t="shared" si="363"/>
        <v>0</v>
      </c>
      <c r="Q731" s="233">
        <v>2.31</v>
      </c>
      <c r="R731" s="233"/>
      <c r="S731" s="233"/>
      <c r="T731" s="260">
        <f t="shared" si="364"/>
        <v>2.31</v>
      </c>
      <c r="U731" s="233"/>
      <c r="V731" s="233"/>
      <c r="W731" s="233"/>
      <c r="X731" s="233">
        <f t="shared" si="368"/>
        <v>0</v>
      </c>
      <c r="Y731" s="233"/>
      <c r="Z731" s="233"/>
      <c r="AA731" s="233"/>
      <c r="AB731" s="233">
        <f t="shared" si="369"/>
        <v>0</v>
      </c>
      <c r="AC731" s="233">
        <f t="shared" si="367"/>
        <v>2.31</v>
      </c>
      <c r="AD731" s="233"/>
      <c r="AE731" s="233"/>
      <c r="AF731" s="233"/>
      <c r="AG731" s="233">
        <f t="shared" si="372"/>
        <v>0</v>
      </c>
      <c r="AH731" s="233"/>
      <c r="AI731" s="233"/>
      <c r="AJ731" s="233"/>
      <c r="AK731" s="233">
        <f t="shared" si="373"/>
        <v>0</v>
      </c>
      <c r="AL731" s="233"/>
      <c r="AM731" s="233"/>
      <c r="AN731" s="233"/>
      <c r="AO731" s="233">
        <f t="shared" si="365"/>
        <v>0</v>
      </c>
      <c r="AP731" s="233"/>
      <c r="AQ731" s="233"/>
      <c r="AR731" s="233"/>
      <c r="AS731" s="339">
        <f t="shared" si="366"/>
        <v>0</v>
      </c>
      <c r="AT731" s="233"/>
      <c r="AU731" s="233"/>
      <c r="AV731" s="233"/>
      <c r="AW731" s="260">
        <f t="shared" si="343"/>
        <v>0</v>
      </c>
      <c r="AX731" s="235" t="s">
        <v>957</v>
      </c>
      <c r="AY731" s="236" t="s">
        <v>895</v>
      </c>
      <c r="AZ731" s="236" t="s">
        <v>379</v>
      </c>
      <c r="BA731" s="229" t="s">
        <v>958</v>
      </c>
      <c r="BB731" s="231">
        <v>0</v>
      </c>
      <c r="BC731" s="231">
        <v>2</v>
      </c>
      <c r="BD731" s="237" t="str">
        <f t="shared" si="344"/>
        <v>Algo Ondulado (Pendientes naturales del terreno entre 6 y 14%)</v>
      </c>
      <c r="BE731" s="231">
        <v>1</v>
      </c>
      <c r="BF731" s="237" t="str">
        <f>VLOOKUP(BE731,'Códigos 2'!$A$1:$B$12,2,FALSE)</f>
        <v xml:space="preserve"> Carpeta Asfáltica (CA)</v>
      </c>
      <c r="BG731" s="238">
        <v>2</v>
      </c>
      <c r="BH731" s="239">
        <v>9.1999999999999993</v>
      </c>
      <c r="BI731" s="231">
        <v>0</v>
      </c>
      <c r="BJ731" s="231" t="str">
        <f t="shared" si="345"/>
        <v>No existe</v>
      </c>
      <c r="BK731" s="240">
        <v>0</v>
      </c>
      <c r="BL731" s="231">
        <v>50</v>
      </c>
      <c r="BM731" s="231"/>
      <c r="BN731" s="231">
        <v>4</v>
      </c>
      <c r="BO731" s="237" t="str">
        <f t="shared" si="346"/>
        <v>Alineamiento con algunas curvas que exigen una reducción significativa en la velocidad promedio de circulación.</v>
      </c>
      <c r="BP731" s="231">
        <v>3</v>
      </c>
      <c r="BQ731" s="237" t="str">
        <f t="shared" si="347"/>
        <v>Pendientes generalmente entre 3 y 6%, pero con una rasante ondulada y, consecuentemente, con tramos cortos de subida fuerte.</v>
      </c>
      <c r="BR731" s="231">
        <v>2</v>
      </c>
      <c r="BS731" s="231">
        <v>0</v>
      </c>
      <c r="BT731" s="237" t="b">
        <f t="shared" si="348"/>
        <v>0</v>
      </c>
      <c r="BU731" s="231">
        <v>3</v>
      </c>
      <c r="BV731" s="237" t="str">
        <f t="shared" si="349"/>
        <v>El señalamiento es regular en cuanto a cantidad y ubicación, siendo notable la falta de algunas señales de precaución y de guía.</v>
      </c>
      <c r="BW731" s="231">
        <v>5</v>
      </c>
      <c r="BX731" s="237" t="str">
        <f t="shared" si="350"/>
        <v>Todas las alcantarillas y cunetas están bastante limpias y funcionan debidamente.</v>
      </c>
      <c r="BY731" s="231">
        <v>5</v>
      </c>
      <c r="BZ731" s="237" t="str">
        <f t="shared" si="351"/>
        <v>Superficie lisa, sin baches ni irregularidades notables.</v>
      </c>
      <c r="CA731" s="231">
        <v>5</v>
      </c>
      <c r="CB731" s="237" t="str">
        <f t="shared" si="352"/>
        <v>No existen evidencias de fallas en la estructura del pavimento, con la posible excepción de algunas en la superficie de ruedo.</v>
      </c>
      <c r="CC731" s="231">
        <f t="shared" si="353"/>
        <v>0</v>
      </c>
      <c r="CD731" s="229"/>
      <c r="CE731" s="229"/>
      <c r="CF731" s="270"/>
    </row>
    <row r="732" spans="1:84" ht="69.95" customHeight="1" thickBot="1" x14ac:dyDescent="0.2">
      <c r="A732" s="217"/>
      <c r="B732" s="269">
        <v>40262</v>
      </c>
      <c r="C732" s="231">
        <v>5</v>
      </c>
      <c r="D732" s="231">
        <v>4</v>
      </c>
      <c r="E732" s="232">
        <v>6</v>
      </c>
      <c r="F732" s="231"/>
      <c r="G732" s="231">
        <v>116</v>
      </c>
      <c r="H732" s="230" t="str">
        <f t="shared" si="370"/>
        <v>Secundaria</v>
      </c>
      <c r="I732" s="230">
        <v>3</v>
      </c>
      <c r="J732" s="229" t="str">
        <f t="shared" si="361"/>
        <v>Conectores de Integración Territorial</v>
      </c>
      <c r="K732" s="260">
        <f t="shared" si="362"/>
        <v>0.91499999999999992</v>
      </c>
      <c r="L732" s="234">
        <f>L731+K732</f>
        <v>8.8849999999999998</v>
      </c>
      <c r="M732" s="233"/>
      <c r="N732" s="233"/>
      <c r="O732" s="233"/>
      <c r="P732" s="260">
        <f t="shared" si="363"/>
        <v>0</v>
      </c>
      <c r="Q732" s="233">
        <v>0.28499999999999998</v>
      </c>
      <c r="R732" s="233">
        <v>0.41</v>
      </c>
      <c r="S732" s="233">
        <v>0.22</v>
      </c>
      <c r="T732" s="260">
        <f t="shared" si="364"/>
        <v>0.91499999999999992</v>
      </c>
      <c r="U732" s="233"/>
      <c r="V732" s="233"/>
      <c r="W732" s="233"/>
      <c r="X732" s="233">
        <f t="shared" si="368"/>
        <v>0</v>
      </c>
      <c r="Y732" s="233"/>
      <c r="Z732" s="233"/>
      <c r="AA732" s="233"/>
      <c r="AB732" s="233">
        <f t="shared" si="369"/>
        <v>0</v>
      </c>
      <c r="AC732" s="233">
        <f t="shared" si="367"/>
        <v>0.91499999999999992</v>
      </c>
      <c r="AD732" s="233"/>
      <c r="AE732" s="233"/>
      <c r="AF732" s="233"/>
      <c r="AG732" s="233">
        <f t="shared" si="372"/>
        <v>0</v>
      </c>
      <c r="AH732" s="233"/>
      <c r="AI732" s="233"/>
      <c r="AJ732" s="233"/>
      <c r="AK732" s="233">
        <f t="shared" si="373"/>
        <v>0</v>
      </c>
      <c r="AL732" s="233"/>
      <c r="AM732" s="233"/>
      <c r="AN732" s="233"/>
      <c r="AO732" s="233">
        <f t="shared" si="365"/>
        <v>0</v>
      </c>
      <c r="AP732" s="233"/>
      <c r="AQ732" s="233"/>
      <c r="AR732" s="233"/>
      <c r="AS732" s="339">
        <f t="shared" si="366"/>
        <v>0</v>
      </c>
      <c r="AT732" s="233"/>
      <c r="AU732" s="233"/>
      <c r="AV732" s="233"/>
      <c r="AW732" s="260">
        <f t="shared" si="343"/>
        <v>0</v>
      </c>
      <c r="AX732" s="235" t="s">
        <v>959</v>
      </c>
      <c r="AY732" s="236" t="s">
        <v>895</v>
      </c>
      <c r="AZ732" s="236" t="s">
        <v>379</v>
      </c>
      <c r="BA732" s="229" t="s">
        <v>945</v>
      </c>
      <c r="BB732" s="231">
        <v>0</v>
      </c>
      <c r="BC732" s="231">
        <v>2</v>
      </c>
      <c r="BD732" s="237" t="str">
        <f t="shared" si="344"/>
        <v>Algo Ondulado (Pendientes naturales del terreno entre 6 y 14%)</v>
      </c>
      <c r="BE732" s="231">
        <v>1</v>
      </c>
      <c r="BF732" s="237" t="str">
        <f>VLOOKUP(BE732,'Códigos 2'!$A$1:$B$12,2,FALSE)</f>
        <v xml:space="preserve"> Carpeta Asfáltica (CA)</v>
      </c>
      <c r="BG732" s="238">
        <v>2</v>
      </c>
      <c r="BH732" s="239">
        <v>7.2</v>
      </c>
      <c r="BI732" s="231">
        <v>0</v>
      </c>
      <c r="BJ732" s="231" t="str">
        <f t="shared" si="345"/>
        <v>No existe</v>
      </c>
      <c r="BK732" s="240">
        <v>0</v>
      </c>
      <c r="BL732" s="231">
        <v>40</v>
      </c>
      <c r="BM732" s="231"/>
      <c r="BN732" s="231">
        <v>3</v>
      </c>
      <c r="BO732" s="237" t="str">
        <f t="shared" si="346"/>
        <v>Alineamiento algo sinuoso, pero con curvas cerradas que son aparentes y consistentes con las gradientes y las demás características del camino y del terreno que se atraviesa.</v>
      </c>
      <c r="BP732" s="231">
        <v>2</v>
      </c>
      <c r="BQ732" s="237" t="str">
        <f t="shared" si="347"/>
        <v>Pendientes sostenidas entre 5 y 8% sobre una buena parte del tramo, condición que afecta en forma marcada la velocidad de recorrido y, cuando hay bastante tránsito, provoca frecuentes colas de vehículos detrás de los vehículos pesados.</v>
      </c>
      <c r="BR732" s="231">
        <v>1</v>
      </c>
      <c r="BS732" s="231">
        <v>0</v>
      </c>
      <c r="BT732" s="237" t="b">
        <f t="shared" si="348"/>
        <v>0</v>
      </c>
      <c r="BU732" s="231">
        <v>3</v>
      </c>
      <c r="BV732" s="237" t="str">
        <f t="shared" si="349"/>
        <v>El señalamiento es regular en cuanto a cantidad y ubicación, siendo notable la falta de algunas señales de precaución y de guía.</v>
      </c>
      <c r="BW732" s="231">
        <v>4</v>
      </c>
      <c r="BX732" s="237" t="str">
        <f t="shared" si="350"/>
        <v>La mayoría de las alcantarillas y cunetas aparentemente funcionan bien, pero existen indicaciones en algunos sitios de que el agua se estanca.</v>
      </c>
      <c r="BY732" s="231">
        <v>3</v>
      </c>
      <c r="BZ732" s="237" t="str">
        <f t="shared" si="351"/>
        <v>Superficie con frecuentes baches o irregularidades .</v>
      </c>
      <c r="CA732" s="231">
        <v>5</v>
      </c>
      <c r="CB732" s="237" t="str">
        <f t="shared" si="352"/>
        <v>No existen evidencias de fallas en la estructura del pavimento, con la posible excepción de algunas en la superficie de ruedo.</v>
      </c>
      <c r="CC732" s="231">
        <f t="shared" si="353"/>
        <v>0</v>
      </c>
      <c r="CD732" s="229" t="s">
        <v>960</v>
      </c>
      <c r="CE732" s="229" t="s">
        <v>810</v>
      </c>
      <c r="CF732" s="270" t="s">
        <v>961</v>
      </c>
    </row>
    <row r="733" spans="1:84" ht="69.95" customHeight="1" thickBot="1" x14ac:dyDescent="0.2">
      <c r="A733" s="217"/>
      <c r="B733" s="269">
        <v>40270</v>
      </c>
      <c r="C733" s="231">
        <v>5</v>
      </c>
      <c r="D733" s="231">
        <v>4</v>
      </c>
      <c r="E733" s="232">
        <v>3</v>
      </c>
      <c r="F733" s="231">
        <v>3</v>
      </c>
      <c r="G733" s="231">
        <v>220</v>
      </c>
      <c r="H733" s="230" t="str">
        <f t="shared" si="370"/>
        <v>Secundaria</v>
      </c>
      <c r="I733" s="230">
        <v>4</v>
      </c>
      <c r="J733" s="229" t="str">
        <f t="shared" si="361"/>
        <v>Red Básica de Accesso</v>
      </c>
      <c r="K733" s="260">
        <f t="shared" si="362"/>
        <v>2.8249999999999997</v>
      </c>
      <c r="L733" s="234">
        <f>L732+K733</f>
        <v>11.709999999999999</v>
      </c>
      <c r="M733" s="233"/>
      <c r="N733" s="233"/>
      <c r="O733" s="233"/>
      <c r="P733" s="260">
        <f t="shared" si="363"/>
        <v>0</v>
      </c>
      <c r="Q733" s="233"/>
      <c r="R733" s="233">
        <v>2.1549999999999998</v>
      </c>
      <c r="S733" s="233">
        <v>0.67</v>
      </c>
      <c r="T733" s="260">
        <f t="shared" si="364"/>
        <v>2.8249999999999997</v>
      </c>
      <c r="U733" s="233"/>
      <c r="V733" s="233"/>
      <c r="W733" s="233"/>
      <c r="X733" s="233">
        <f t="shared" si="368"/>
        <v>0</v>
      </c>
      <c r="Y733" s="233"/>
      <c r="Z733" s="233"/>
      <c r="AA733" s="233"/>
      <c r="AB733" s="233">
        <f t="shared" si="369"/>
        <v>0</v>
      </c>
      <c r="AC733" s="233">
        <f t="shared" si="367"/>
        <v>2.8249999999999997</v>
      </c>
      <c r="AD733" s="233"/>
      <c r="AE733" s="233"/>
      <c r="AF733" s="233"/>
      <c r="AG733" s="233">
        <f t="shared" si="372"/>
        <v>0</v>
      </c>
      <c r="AH733" s="233"/>
      <c r="AI733" s="233"/>
      <c r="AJ733" s="233"/>
      <c r="AK733" s="233">
        <f t="shared" si="373"/>
        <v>0</v>
      </c>
      <c r="AL733" s="233"/>
      <c r="AM733" s="233"/>
      <c r="AN733" s="233"/>
      <c r="AO733" s="233">
        <f t="shared" si="365"/>
        <v>0</v>
      </c>
      <c r="AP733" s="233"/>
      <c r="AQ733" s="233"/>
      <c r="AR733" s="233"/>
      <c r="AS733" s="339">
        <f t="shared" si="366"/>
        <v>0</v>
      </c>
      <c r="AT733" s="233"/>
      <c r="AU733" s="233"/>
      <c r="AV733" s="233"/>
      <c r="AW733" s="260">
        <f t="shared" ref="AW733:AW796" si="374">SUM(AT733:AV733)</f>
        <v>0</v>
      </c>
      <c r="AX733" s="235" t="s">
        <v>1888</v>
      </c>
      <c r="AY733" s="236" t="s">
        <v>193</v>
      </c>
      <c r="AZ733" s="236" t="s">
        <v>777</v>
      </c>
      <c r="BA733" s="236" t="s">
        <v>945</v>
      </c>
      <c r="BB733" s="231">
        <v>0</v>
      </c>
      <c r="BC733" s="231">
        <v>2</v>
      </c>
      <c r="BD733" s="237" t="str">
        <f t="shared" ref="BD733:BD796" si="375">IF(BC733=1,"Llano (Pendientes naturales del terreno entre 0 y 5%)",IF(AND(BC733=2),"Algo Ondulado (Pendientes naturales del terreno entre 6 y 14%)",IF(AND(BC733=3),"Muy Ondulado (Pendientes naturales del terreno entre 15 y 25%)",IF(AND(BC733=4),"Montañoso (Pendientes naturales del terreno mayores a 25%)"))))</f>
        <v>Algo Ondulado (Pendientes naturales del terreno entre 6 y 14%)</v>
      </c>
      <c r="BE733" s="231">
        <v>1</v>
      </c>
      <c r="BF733" s="237" t="str">
        <f>VLOOKUP(BE733,'Códigos 2'!$A$1:$B$12,2,FALSE)</f>
        <v xml:space="preserve"> Carpeta Asfáltica (CA)</v>
      </c>
      <c r="BG733" s="238">
        <v>2</v>
      </c>
      <c r="BH733" s="239">
        <v>5</v>
      </c>
      <c r="BI733" s="231">
        <v>2</v>
      </c>
      <c r="BJ733" s="231" t="str">
        <f t="shared" ref="BJ733:BJ796" si="376">IF(BI733=0,"No existe",IF(AND(BI733=1),"Pavimentado",IF(AND(BI733=2),"Mejorado",IF(AND(BI733=3),"Tierra"))))</f>
        <v>Mejorado</v>
      </c>
      <c r="BK733" s="240">
        <v>1</v>
      </c>
      <c r="BL733" s="231">
        <v>40</v>
      </c>
      <c r="BM733" s="231"/>
      <c r="BN733" s="231">
        <v>3</v>
      </c>
      <c r="BO733" s="237" t="str">
        <f t="shared" ref="BO733:BO796" si="377">IF(BN733=5,"Alineamiento recto o con curvas tan suaves que no exigen una reducción significativa en la velocidad promedio normal de recorrido.",IF(AND(BN733=4),"Alineamiento con algunas curvas que exigen una reducción significativa en la velocidad promedio de circulación.",IF(AND(BN733=3),"Alineamiento algo sinuoso, pero con curvas cerradas que son aparentes y consistentes con las gradientes y las demás características del camino y del terreno que se atraviesa.",IF(AND(BN733=2),"Curvas cerradas frecuentes y, por lo general, inconsistentes con el terreno y la clase de carretera.",IF(AND(BN733=1),"Alineamiento muy sinuoso en todo el tramo, condición que admite solamente una velocidad de circulación muy baja.")))))</f>
        <v>Alineamiento algo sinuoso, pero con curvas cerradas que son aparentes y consistentes con las gradientes y las demás características del camino y del terreno que se atraviesa.</v>
      </c>
      <c r="BP733" s="231">
        <v>3</v>
      </c>
      <c r="BQ733" s="237" t="str">
        <f t="shared" ref="BQ733:BQ796" si="378">IF(BP733=5,"Pendientes menores del 3% en todo el tramo.",IF(AND(BP733=4),"Pendientes generalmente menores del 3% pero con algunas cuestas de corta longitud de hasta el 5%.",IF(AND(BP733=3),"Pendientes generalmente entre 3 y 6%, pero con una rasante ondulada y, consecuentemente, con tramos cortos de subida fuerte.",IF(AND(BP733=2),"Pendientes sostenidas entre 5 y 8% sobre una buena parte del tramo, condición que afecta en forma marcada la velocidad de recorrido y, cuando hay bastante tránsito, provoca frecuentes colas de vehículos detrás de los vehículos pesados.",IF(AND(BP733=1),"Pendientes sostenidas en exceso del 7% en casi todo el tramo. ")))))</f>
        <v>Pendientes generalmente entre 3 y 6%, pero con una rasante ondulada y, consecuentemente, con tramos cortos de subida fuerte.</v>
      </c>
      <c r="BR733" s="231">
        <v>1</v>
      </c>
      <c r="BS733" s="231">
        <v>3</v>
      </c>
      <c r="BT733" s="237" t="str">
        <f t="shared" ref="BT733:BT796" si="379">IF(BS733=5,"Superficie de los espaldones firme y regular, y donde se puede utilizar el ancho como fue construido originalmente.",IF(AND(BS733=4),"Superficie generalmente firme y utilizable en todo tiempo, pero con algunos tramos cortos en que el ancho inicial ha sido reducido por erosión u otras causas.",IF(AND(BS733=3),"Superficie erosionada o con baches profundos sobre una buena parte de la subsección, de manera que se inhibe el uso de los espaldones en la debida forma en esa parte.",IF(AND(BS733=2),"Superficie erosionada o con baches profundos, o el ancho transitable de los espaldones reducido sustancialmente, en casi toda la subsección.",IF(AND(BS733=1),"Se encuentra un desnivel peligroso entre el borde del pavimento y el espaldón, o la superficie está muy erosionada, con baches profundos o material suelto, o el ancho muy reducido del original.")))))</f>
        <v>Superficie erosionada o con baches profundos sobre una buena parte de la subsección, de manera que se inhibe el uso de los espaldones en la debida forma en esa parte.</v>
      </c>
      <c r="BU733" s="231">
        <v>3</v>
      </c>
      <c r="BV733" s="237" t="str">
        <f t="shared" ref="BV733:BV796" si="380">IF(BU733=5,"Las señales son completamente adecuadas en número y ubicación, ",IF(AND(BU733=4),"El señalamiento es bastante completo, faltando solamente algunas señales de guía para los usuarios que no conocen la ruta.",IF(AND(BU733=3),"El señalamiento es regular en cuanto a cantidad y ubicación, siendo notable la falta de algunas señales de precaución y de guía.",IF(AND(BU733=2),"Existen muy pocas señales",IF(AND(BU733=1),"No existen señales o son tan inadecuadas, que no proveen información útil al conductor.")))))</f>
        <v>El señalamiento es regular en cuanto a cantidad y ubicación, siendo notable la falta de algunas señales de precaución y de guía.</v>
      </c>
      <c r="BW733" s="231">
        <v>3</v>
      </c>
      <c r="BX733" s="237" t="str">
        <f t="shared" ref="BX733:BX796" si="381">IF(BW733=5,"Todas las alcantarillas y cunetas están bastante limpias y funcionan debidamente.",IF(AND(BW733=4),"La mayoría de las alcantarillas y cunetas aparentemente funcionan bien, pero existen indicaciones en algunos sitios de que el agua se estanca.",IF(AND(BW733=3),"Parece que algunas alcantarillas o cunetas no tienen capacidad hidráulica suficiente, por la erosión o socavación aparente.",IF(AND(BW733=2),"Parece que la mayoría de las alcantarillas y cunetas son inadecuadas; o hay vados en varios sitios en vez de estructuras de drenaje.",IF(AND(BW733=1),"El agua escurre por la calzada durante períodos de lluvia sobre una buena parte de la sub-sección y no existen cunetas longitudinales definidas; las estructuras de drenaje no existen, o son completamente inadecuadas.")))))</f>
        <v>Parece que algunas alcantarillas o cunetas no tienen capacidad hidráulica suficiente, por la erosión o socavación aparente.</v>
      </c>
      <c r="BY733" s="231">
        <v>3</v>
      </c>
      <c r="BZ733" s="237" t="str">
        <f t="shared" ref="BZ733:BZ796" si="382">IF(BY733=5,"Superficie lisa, sin baches ni irregularidades notables.",IF(AND(BY733=4),"Superficie generalmente lisa, pero con unas pequeñas corrugaciones u otras irregularidades aisladas, o con baches pequeños superficiales.",IF(AND(BY733=3),"Superficie con frecuentes baches o irregularidades .",IF(AND(BY733=2),"Superficie muy irregular o con baches extensos y frecuentes (o material suelto, en caso de superficies no pavimentadas).",IF(AND(BY733=1),"Superficie muy deteriorada o irregular (o material suelto), hasta tal grado, en casi todo el tramo.")))))</f>
        <v>Superficie con frecuentes baches o irregularidades .</v>
      </c>
      <c r="CA733" s="231">
        <v>4</v>
      </c>
      <c r="CB733" s="237" t="str">
        <f t="shared" ref="CB733:CB796" si="383">IF(CA733=5,"No existen evidencias de fallas en la estructura del pavimento, con la posible excepción de algunas en la superficie de ruedo.",IF(AND(CA733=4),"Existen huellas o corrugaciones que se derivan por debajo de la superficie de ruedo, pero que son aisladas y de poca extensión.",IF(AND(CA733=3),"Existen deformaciones u otras fallas de consideración sobre una buena parte de la subsección y, aunque no son extensas todavía, parece que siguen extendiéndose.",IF(AND(CA733=2),"Existen deformaciones u otras fallas de consideración sobre la mayor parte del tramo.",IF(AND(CA733=1),"Existen corrugaciones o huellas profundas sobre casi toda la faja de ruedo del tramo, hasta tal grado que no sería factible corregir la falla de la estructura, sino que se tendría que reconstruirla completamente.")))))</f>
        <v>Existen huellas o corrugaciones que se derivan por debajo de la superficie de ruedo, pero que son aisladas y de poca extensión.</v>
      </c>
      <c r="CC733" s="231">
        <f t="shared" ref="CC733:CC796" si="384">(K733*BM733)*365/1000000</f>
        <v>0</v>
      </c>
      <c r="CD733" s="229" t="s">
        <v>1889</v>
      </c>
      <c r="CE733" s="229" t="s">
        <v>1674</v>
      </c>
      <c r="CF733" s="270" t="s">
        <v>1890</v>
      </c>
    </row>
    <row r="734" spans="1:84" ht="69.95" customHeight="1" thickBot="1" x14ac:dyDescent="0.2">
      <c r="A734" s="217"/>
      <c r="B734" s="269">
        <v>40280</v>
      </c>
      <c r="C734" s="231">
        <v>5</v>
      </c>
      <c r="D734" s="231">
        <v>4</v>
      </c>
      <c r="E734" s="232">
        <v>3</v>
      </c>
      <c r="F734" s="231"/>
      <c r="G734" s="231">
        <v>504</v>
      </c>
      <c r="H734" s="230" t="str">
        <f t="shared" si="370"/>
        <v>Terciaria</v>
      </c>
      <c r="I734" s="230">
        <v>3</v>
      </c>
      <c r="J734" s="229" t="str">
        <f t="shared" si="361"/>
        <v>Conectores de Integración Territorial</v>
      </c>
      <c r="K734" s="260">
        <f t="shared" si="362"/>
        <v>3.0250000000000004</v>
      </c>
      <c r="L734" s="234">
        <f>K734</f>
        <v>3.0250000000000004</v>
      </c>
      <c r="M734" s="233"/>
      <c r="N734" s="233"/>
      <c r="O734" s="233"/>
      <c r="P734" s="260">
        <f t="shared" si="363"/>
        <v>0</v>
      </c>
      <c r="Q734" s="233">
        <v>0.24</v>
      </c>
      <c r="R734" s="233">
        <v>0.14499999999999999</v>
      </c>
      <c r="S734" s="233">
        <v>2.64</v>
      </c>
      <c r="T734" s="260">
        <f t="shared" si="364"/>
        <v>3.0250000000000004</v>
      </c>
      <c r="U734" s="233"/>
      <c r="V734" s="233"/>
      <c r="W734" s="233"/>
      <c r="X734" s="233">
        <f t="shared" si="368"/>
        <v>0</v>
      </c>
      <c r="Y734" s="233"/>
      <c r="Z734" s="233"/>
      <c r="AA734" s="233"/>
      <c r="AB734" s="233">
        <f t="shared" si="369"/>
        <v>0</v>
      </c>
      <c r="AC734" s="233">
        <f t="shared" si="367"/>
        <v>3.0250000000000004</v>
      </c>
      <c r="AD734" s="233"/>
      <c r="AE734" s="233"/>
      <c r="AF734" s="233"/>
      <c r="AG734" s="233">
        <f t="shared" si="372"/>
        <v>0</v>
      </c>
      <c r="AH734" s="233"/>
      <c r="AI734" s="233"/>
      <c r="AJ734" s="233"/>
      <c r="AK734" s="233">
        <f t="shared" si="373"/>
        <v>0</v>
      </c>
      <c r="AL734" s="233"/>
      <c r="AM734" s="233"/>
      <c r="AN734" s="233"/>
      <c r="AO734" s="233">
        <f t="shared" si="365"/>
        <v>0</v>
      </c>
      <c r="AP734" s="233"/>
      <c r="AQ734" s="233"/>
      <c r="AR734" s="233"/>
      <c r="AS734" s="339">
        <f t="shared" si="366"/>
        <v>0</v>
      </c>
      <c r="AT734" s="233"/>
      <c r="AU734" s="233"/>
      <c r="AV734" s="233"/>
      <c r="AW734" s="260">
        <f t="shared" si="374"/>
        <v>0</v>
      </c>
      <c r="AX734" s="235" t="s">
        <v>2659</v>
      </c>
      <c r="AY734" s="236" t="s">
        <v>1893</v>
      </c>
      <c r="AZ734" s="236" t="s">
        <v>2655</v>
      </c>
      <c r="BA734" s="229" t="s">
        <v>2660</v>
      </c>
      <c r="BB734" s="231">
        <v>0</v>
      </c>
      <c r="BC734" s="231">
        <v>2</v>
      </c>
      <c r="BD734" s="237" t="str">
        <f t="shared" si="375"/>
        <v>Algo Ondulado (Pendientes naturales del terreno entre 6 y 14%)</v>
      </c>
      <c r="BE734" s="231">
        <v>1</v>
      </c>
      <c r="BF734" s="237" t="str">
        <f>VLOOKUP(BE734,'Códigos 2'!$A$1:$B$12,2,FALSE)</f>
        <v xml:space="preserve"> Carpeta Asfáltica (CA)</v>
      </c>
      <c r="BG734" s="238">
        <v>2</v>
      </c>
      <c r="BH734" s="239">
        <v>5.0999999999999996</v>
      </c>
      <c r="BI734" s="231">
        <v>0</v>
      </c>
      <c r="BJ734" s="231" t="str">
        <f t="shared" si="376"/>
        <v>No existe</v>
      </c>
      <c r="BK734" s="240">
        <v>0</v>
      </c>
      <c r="BL734" s="231">
        <v>40</v>
      </c>
      <c r="BM734" s="231"/>
      <c r="BN734" s="231">
        <v>3</v>
      </c>
      <c r="BO734" s="237" t="str">
        <f t="shared" si="377"/>
        <v>Alineamiento algo sinuoso, pero con curvas cerradas que son aparentes y consistentes con las gradientes y las demás características del camino y del terreno que se atraviesa.</v>
      </c>
      <c r="BP734" s="231">
        <v>2</v>
      </c>
      <c r="BQ734" s="237" t="str">
        <f t="shared" si="378"/>
        <v>Pendientes sostenidas entre 5 y 8% sobre una buena parte del tramo, condición que afecta en forma marcada la velocidad de recorrido y, cuando hay bastante tránsito, provoca frecuentes colas de vehículos detrás de los vehículos pesados.</v>
      </c>
      <c r="BR734" s="231">
        <v>1</v>
      </c>
      <c r="BS734" s="231">
        <v>0</v>
      </c>
      <c r="BT734" s="237" t="b">
        <f t="shared" si="379"/>
        <v>0</v>
      </c>
      <c r="BU734" s="231">
        <v>3</v>
      </c>
      <c r="BV734" s="237" t="str">
        <f t="shared" si="380"/>
        <v>El señalamiento es regular en cuanto a cantidad y ubicación, siendo notable la falta de algunas señales de precaución y de guía.</v>
      </c>
      <c r="BW734" s="231">
        <v>3</v>
      </c>
      <c r="BX734" s="237" t="str">
        <f t="shared" si="381"/>
        <v>Parece que algunas alcantarillas o cunetas no tienen capacidad hidráulica suficiente, por la erosión o socavación aparente.</v>
      </c>
      <c r="BY734" s="231">
        <v>2</v>
      </c>
      <c r="BZ734" s="237" t="str">
        <f t="shared" si="382"/>
        <v>Superficie muy irregular o con baches extensos y frecuentes (o material suelto, en caso de superficies no pavimentadas).</v>
      </c>
      <c r="CA734" s="231">
        <v>3</v>
      </c>
      <c r="CB734" s="237" t="str">
        <f t="shared" si="383"/>
        <v>Existen deformaciones u otras fallas de consideración sobre una buena parte de la subsección y, aunque no son extensas todavía, parece que siguen extendiéndose.</v>
      </c>
      <c r="CC734" s="231">
        <f t="shared" si="384"/>
        <v>0</v>
      </c>
      <c r="CD734" s="229"/>
      <c r="CE734" s="229"/>
      <c r="CF734" s="270"/>
    </row>
    <row r="735" spans="1:84" ht="69.95" customHeight="1" thickBot="1" x14ac:dyDescent="0.2">
      <c r="A735" s="217"/>
      <c r="B735" s="269">
        <v>40290</v>
      </c>
      <c r="C735" s="231">
        <v>5</v>
      </c>
      <c r="D735" s="231">
        <v>4</v>
      </c>
      <c r="E735" s="232">
        <v>3</v>
      </c>
      <c r="F735" s="231">
        <v>4</v>
      </c>
      <c r="G735" s="231">
        <v>308</v>
      </c>
      <c r="H735" s="230" t="str">
        <f>IF(G735&lt;100,"Primaria",IF(AND(G728&gt;39,G728&lt;300),"Secundaria",IF(AND(G728&gt;299),"Terciaria")))</f>
        <v>Terciaria</v>
      </c>
      <c r="I735" s="230">
        <v>3</v>
      </c>
      <c r="J735" s="229" t="str">
        <f t="shared" si="361"/>
        <v>Conectores de Integración Territorial</v>
      </c>
      <c r="K735" s="260">
        <f t="shared" si="362"/>
        <v>1.29</v>
      </c>
      <c r="L735" s="234">
        <f>L734+K735</f>
        <v>4.3150000000000004</v>
      </c>
      <c r="M735" s="233"/>
      <c r="N735" s="233"/>
      <c r="O735" s="233"/>
      <c r="P735" s="260">
        <f t="shared" si="363"/>
        <v>0</v>
      </c>
      <c r="Q735" s="233"/>
      <c r="R735" s="233"/>
      <c r="S735" s="233">
        <v>0.19500000000000001</v>
      </c>
      <c r="T735" s="260">
        <f t="shared" si="364"/>
        <v>0.19500000000000001</v>
      </c>
      <c r="U735" s="233"/>
      <c r="V735" s="233"/>
      <c r="W735" s="233">
        <v>1.095</v>
      </c>
      <c r="X735" s="233">
        <f t="shared" si="368"/>
        <v>1.095</v>
      </c>
      <c r="Y735" s="233"/>
      <c r="Z735" s="233"/>
      <c r="AA735" s="233"/>
      <c r="AB735" s="233">
        <f t="shared" si="369"/>
        <v>0</v>
      </c>
      <c r="AC735" s="233">
        <f t="shared" si="367"/>
        <v>1.29</v>
      </c>
      <c r="AD735" s="233"/>
      <c r="AE735" s="233"/>
      <c r="AF735" s="233"/>
      <c r="AG735" s="233">
        <f t="shared" si="372"/>
        <v>0</v>
      </c>
      <c r="AH735" s="233"/>
      <c r="AI735" s="233"/>
      <c r="AJ735" s="233"/>
      <c r="AK735" s="233">
        <f t="shared" si="373"/>
        <v>0</v>
      </c>
      <c r="AL735" s="233"/>
      <c r="AM735" s="233"/>
      <c r="AN735" s="233"/>
      <c r="AO735" s="233">
        <f t="shared" si="365"/>
        <v>0</v>
      </c>
      <c r="AP735" s="233"/>
      <c r="AQ735" s="233"/>
      <c r="AR735" s="233"/>
      <c r="AS735" s="339">
        <f t="shared" si="366"/>
        <v>0</v>
      </c>
      <c r="AT735" s="233"/>
      <c r="AU735" s="233"/>
      <c r="AV735" s="233"/>
      <c r="AW735" s="260">
        <f t="shared" si="374"/>
        <v>0</v>
      </c>
      <c r="AX735" s="235" t="s">
        <v>2352</v>
      </c>
      <c r="AY735" s="236" t="s">
        <v>822</v>
      </c>
      <c r="AZ735" s="236" t="s">
        <v>767</v>
      </c>
      <c r="BA735" s="229" t="s">
        <v>2353</v>
      </c>
      <c r="BB735" s="231">
        <v>1</v>
      </c>
      <c r="BC735" s="231">
        <v>2</v>
      </c>
      <c r="BD735" s="237" t="str">
        <f t="shared" si="375"/>
        <v>Algo Ondulado (Pendientes naturales del terreno entre 6 y 14%)</v>
      </c>
      <c r="BE735" s="231">
        <v>2</v>
      </c>
      <c r="BF735" s="237" t="str">
        <f>VLOOKUP(BE735,'Códigos 2'!$A$1:$B$12,2,FALSE)</f>
        <v xml:space="preserve">Tratamiento superficial múltiple (TSM) </v>
      </c>
      <c r="BG735" s="238">
        <v>2</v>
      </c>
      <c r="BH735" s="239">
        <v>5.6</v>
      </c>
      <c r="BI735" s="231">
        <v>0</v>
      </c>
      <c r="BJ735" s="231" t="str">
        <f t="shared" si="376"/>
        <v>No existe</v>
      </c>
      <c r="BK735" s="240">
        <v>0</v>
      </c>
      <c r="BL735" s="231">
        <v>40</v>
      </c>
      <c r="BM735" s="231">
        <v>1495</v>
      </c>
      <c r="BN735" s="231">
        <v>3</v>
      </c>
      <c r="BO735" s="237" t="str">
        <f t="shared" si="377"/>
        <v>Alineamiento algo sinuoso, pero con curvas cerradas que son aparentes y consistentes con las gradientes y las demás características del camino y del terreno que se atraviesa.</v>
      </c>
      <c r="BP735" s="231">
        <v>3</v>
      </c>
      <c r="BQ735" s="237" t="str">
        <f t="shared" si="378"/>
        <v>Pendientes generalmente entre 3 y 6%, pero con una rasante ondulada y, consecuentemente, con tramos cortos de subida fuerte.</v>
      </c>
      <c r="BR735" s="231">
        <v>1</v>
      </c>
      <c r="BS735" s="231">
        <v>0</v>
      </c>
      <c r="BT735" s="237" t="b">
        <f t="shared" si="379"/>
        <v>0</v>
      </c>
      <c r="BU735" s="231">
        <v>2</v>
      </c>
      <c r="BV735" s="237" t="str">
        <f t="shared" si="380"/>
        <v>Existen muy pocas señales</v>
      </c>
      <c r="BW735" s="231">
        <v>3</v>
      </c>
      <c r="BX735" s="237" t="str">
        <f t="shared" si="381"/>
        <v>Parece que algunas alcantarillas o cunetas no tienen capacidad hidráulica suficiente, por la erosión o socavación aparente.</v>
      </c>
      <c r="BY735" s="231">
        <v>2</v>
      </c>
      <c r="BZ735" s="237" t="str">
        <f t="shared" si="382"/>
        <v>Superficie muy irregular o con baches extensos y frecuentes (o material suelto, en caso de superficies no pavimentadas).</v>
      </c>
      <c r="CA735" s="231">
        <v>3</v>
      </c>
      <c r="CB735" s="237" t="str">
        <f t="shared" si="383"/>
        <v>Existen deformaciones u otras fallas de consideración sobre una buena parte de la subsección y, aunque no son extensas todavía, parece que siguen extendiéndose.</v>
      </c>
      <c r="CC735" s="231">
        <f t="shared" si="384"/>
        <v>0.70392074999999998</v>
      </c>
      <c r="CD735" s="229"/>
      <c r="CE735" s="229"/>
      <c r="CF735" s="270"/>
    </row>
    <row r="736" spans="1:84" ht="69.95" customHeight="1" thickBot="1" x14ac:dyDescent="0.2">
      <c r="A736" s="217"/>
      <c r="B736" s="269">
        <v>40300</v>
      </c>
      <c r="C736" s="231">
        <v>5</v>
      </c>
      <c r="D736" s="231">
        <v>4</v>
      </c>
      <c r="E736" s="232">
        <v>8</v>
      </c>
      <c r="F736" s="231">
        <v>1</v>
      </c>
      <c r="G736" s="231">
        <v>123</v>
      </c>
      <c r="H736" s="230" t="str">
        <f t="shared" ref="H736:H750" si="385">IF(G736&lt;100,"Primaria",IF(AND(G736&gt;39,G736&lt;300),"Secundaria",IF(AND(G736&gt;299),"Terciaria")))</f>
        <v>Secundaria</v>
      </c>
      <c r="I736" s="230">
        <v>4</v>
      </c>
      <c r="J736" s="229" t="str">
        <f t="shared" si="361"/>
        <v>Red Básica de Accesso</v>
      </c>
      <c r="K736" s="260">
        <f t="shared" si="362"/>
        <v>2.5449999999999999</v>
      </c>
      <c r="L736" s="234">
        <f>K736</f>
        <v>2.5449999999999999</v>
      </c>
      <c r="M736" s="233"/>
      <c r="N736" s="233"/>
      <c r="O736" s="233"/>
      <c r="P736" s="260">
        <f t="shared" si="363"/>
        <v>0</v>
      </c>
      <c r="Q736" s="233"/>
      <c r="R736" s="233"/>
      <c r="S736" s="233">
        <v>0.375</v>
      </c>
      <c r="T736" s="260">
        <f t="shared" si="364"/>
        <v>0.375</v>
      </c>
      <c r="U736" s="233"/>
      <c r="V736" s="233"/>
      <c r="W736" s="233">
        <v>2.17</v>
      </c>
      <c r="X736" s="233">
        <f t="shared" si="368"/>
        <v>2.17</v>
      </c>
      <c r="Y736" s="233"/>
      <c r="Z736" s="233"/>
      <c r="AA736" s="233"/>
      <c r="AB736" s="233">
        <f t="shared" si="369"/>
        <v>0</v>
      </c>
      <c r="AC736" s="233">
        <f t="shared" si="367"/>
        <v>2.5449999999999999</v>
      </c>
      <c r="AD736" s="233"/>
      <c r="AE736" s="233"/>
      <c r="AF736" s="233"/>
      <c r="AG736" s="233">
        <f t="shared" si="372"/>
        <v>0</v>
      </c>
      <c r="AH736" s="233"/>
      <c r="AI736" s="233"/>
      <c r="AJ736" s="233"/>
      <c r="AK736" s="233">
        <f t="shared" si="373"/>
        <v>0</v>
      </c>
      <c r="AL736" s="233"/>
      <c r="AM736" s="233"/>
      <c r="AN736" s="233"/>
      <c r="AO736" s="233">
        <f t="shared" si="365"/>
        <v>0</v>
      </c>
      <c r="AP736" s="233"/>
      <c r="AQ736" s="233"/>
      <c r="AR736" s="233"/>
      <c r="AS736" s="339">
        <f t="shared" si="366"/>
        <v>0</v>
      </c>
      <c r="AT736" s="233"/>
      <c r="AU736" s="233"/>
      <c r="AV736" s="233"/>
      <c r="AW736" s="260">
        <f t="shared" si="374"/>
        <v>0</v>
      </c>
      <c r="AX736" s="235" t="s">
        <v>1041</v>
      </c>
      <c r="AY736" s="236" t="s">
        <v>1042</v>
      </c>
      <c r="AZ736" s="236" t="s">
        <v>851</v>
      </c>
      <c r="BA736" s="229" t="s">
        <v>1043</v>
      </c>
      <c r="BB736" s="231">
        <v>0</v>
      </c>
      <c r="BC736" s="231">
        <v>2</v>
      </c>
      <c r="BD736" s="237" t="str">
        <f t="shared" si="375"/>
        <v>Algo Ondulado (Pendientes naturales del terreno entre 6 y 14%)</v>
      </c>
      <c r="BE736" s="231">
        <v>2</v>
      </c>
      <c r="BF736" s="237" t="str">
        <f>VLOOKUP(BE736,'Códigos 2'!$A$1:$B$12,2,FALSE)</f>
        <v xml:space="preserve">Tratamiento superficial múltiple (TSM) </v>
      </c>
      <c r="BG736" s="238">
        <v>2</v>
      </c>
      <c r="BH736" s="239">
        <v>6.1</v>
      </c>
      <c r="BI736" s="231">
        <v>0</v>
      </c>
      <c r="BJ736" s="231" t="str">
        <f t="shared" si="376"/>
        <v>No existe</v>
      </c>
      <c r="BK736" s="240">
        <v>0</v>
      </c>
      <c r="BL736" s="231">
        <v>40</v>
      </c>
      <c r="BM736" s="231"/>
      <c r="BN736" s="231">
        <v>4</v>
      </c>
      <c r="BO736" s="237" t="str">
        <f t="shared" si="377"/>
        <v>Alineamiento con algunas curvas que exigen una reducción significativa en la velocidad promedio de circulación.</v>
      </c>
      <c r="BP736" s="231">
        <v>3</v>
      </c>
      <c r="BQ736" s="237" t="str">
        <f t="shared" si="378"/>
        <v>Pendientes generalmente entre 3 y 6%, pero con una rasante ondulada y, consecuentemente, con tramos cortos de subida fuerte.</v>
      </c>
      <c r="BR736" s="231">
        <v>1</v>
      </c>
      <c r="BS736" s="231">
        <v>0</v>
      </c>
      <c r="BT736" s="237" t="b">
        <f t="shared" si="379"/>
        <v>0</v>
      </c>
      <c r="BU736" s="231">
        <v>4</v>
      </c>
      <c r="BV736" s="237" t="str">
        <f t="shared" si="380"/>
        <v>El señalamiento es bastante completo, faltando solamente algunas señales de guía para los usuarios que no conocen la ruta.</v>
      </c>
      <c r="BW736" s="231">
        <v>4</v>
      </c>
      <c r="BX736" s="237" t="str">
        <f t="shared" si="381"/>
        <v>La mayoría de las alcantarillas y cunetas aparentemente funcionan bien, pero existen indicaciones en algunos sitios de que el agua se estanca.</v>
      </c>
      <c r="BY736" s="231">
        <v>2</v>
      </c>
      <c r="BZ736" s="237" t="str">
        <f t="shared" si="382"/>
        <v>Superficie muy irregular o con baches extensos y frecuentes (o material suelto, en caso de superficies no pavimentadas).</v>
      </c>
      <c r="CA736" s="231">
        <v>3</v>
      </c>
      <c r="CB736" s="237" t="str">
        <f t="shared" si="383"/>
        <v>Existen deformaciones u otras fallas de consideración sobre una buena parte de la subsección y, aunque no son extensas todavía, parece que siguen extendiéndose.</v>
      </c>
      <c r="CC736" s="231">
        <f t="shared" si="384"/>
        <v>0</v>
      </c>
      <c r="CD736" s="229" t="s">
        <v>1044</v>
      </c>
      <c r="CE736" s="229" t="s">
        <v>810</v>
      </c>
      <c r="CF736" s="270" t="s">
        <v>1045</v>
      </c>
    </row>
    <row r="737" spans="1:84" ht="69.95" customHeight="1" thickBot="1" x14ac:dyDescent="0.2">
      <c r="A737" s="217"/>
      <c r="B737" s="269">
        <v>40310</v>
      </c>
      <c r="C737" s="231">
        <v>5</v>
      </c>
      <c r="D737" s="231">
        <v>4</v>
      </c>
      <c r="E737" s="232">
        <v>4</v>
      </c>
      <c r="F737" s="231">
        <v>1</v>
      </c>
      <c r="G737" s="231">
        <v>123</v>
      </c>
      <c r="H737" s="230" t="str">
        <f t="shared" si="385"/>
        <v>Secundaria</v>
      </c>
      <c r="I737" s="230">
        <v>2</v>
      </c>
      <c r="J737" s="229" t="str">
        <f t="shared" si="361"/>
        <v>Distribuidores Regionales</v>
      </c>
      <c r="K737" s="260">
        <f t="shared" si="362"/>
        <v>1.94</v>
      </c>
      <c r="L737" s="234">
        <f>L736+K737</f>
        <v>4.4849999999999994</v>
      </c>
      <c r="M737" s="233"/>
      <c r="N737" s="233"/>
      <c r="O737" s="233"/>
      <c r="P737" s="260">
        <f t="shared" si="363"/>
        <v>0</v>
      </c>
      <c r="Q737" s="233">
        <v>0.28000000000000003</v>
      </c>
      <c r="R737" s="233">
        <v>1.66</v>
      </c>
      <c r="S737" s="233"/>
      <c r="T737" s="260">
        <f t="shared" si="364"/>
        <v>1.94</v>
      </c>
      <c r="U737" s="233"/>
      <c r="V737" s="233"/>
      <c r="W737" s="233"/>
      <c r="X737" s="233">
        <f t="shared" si="368"/>
        <v>0</v>
      </c>
      <c r="Y737" s="233"/>
      <c r="Z737" s="233"/>
      <c r="AA737" s="233"/>
      <c r="AB737" s="233">
        <f t="shared" si="369"/>
        <v>0</v>
      </c>
      <c r="AC737" s="233">
        <f t="shared" si="367"/>
        <v>1.94</v>
      </c>
      <c r="AD737" s="233"/>
      <c r="AE737" s="233"/>
      <c r="AF737" s="233"/>
      <c r="AG737" s="233">
        <f t="shared" si="372"/>
        <v>0</v>
      </c>
      <c r="AH737" s="233"/>
      <c r="AI737" s="233"/>
      <c r="AJ737" s="233"/>
      <c r="AK737" s="233">
        <f t="shared" si="373"/>
        <v>0</v>
      </c>
      <c r="AL737" s="233"/>
      <c r="AM737" s="233"/>
      <c r="AN737" s="233"/>
      <c r="AO737" s="233">
        <f t="shared" si="365"/>
        <v>0</v>
      </c>
      <c r="AP737" s="233"/>
      <c r="AQ737" s="233"/>
      <c r="AR737" s="233"/>
      <c r="AS737" s="339">
        <f t="shared" si="366"/>
        <v>0</v>
      </c>
      <c r="AT737" s="233"/>
      <c r="AU737" s="233"/>
      <c r="AV737" s="233"/>
      <c r="AW737" s="260">
        <f t="shared" si="374"/>
        <v>0</v>
      </c>
      <c r="AX737" s="235" t="s">
        <v>1050</v>
      </c>
      <c r="AY737" s="236" t="s">
        <v>1042</v>
      </c>
      <c r="AZ737" s="236" t="s">
        <v>851</v>
      </c>
      <c r="BA737" s="229" t="s">
        <v>1051</v>
      </c>
      <c r="BB737" s="231">
        <v>0</v>
      </c>
      <c r="BC737" s="231">
        <v>1</v>
      </c>
      <c r="BD737" s="237" t="str">
        <f t="shared" si="375"/>
        <v>Llano (Pendientes naturales del terreno entre 0 y 5%)</v>
      </c>
      <c r="BE737" s="231">
        <v>1</v>
      </c>
      <c r="BF737" s="237" t="str">
        <f>VLOOKUP(BE737,'Códigos 2'!$A$1:$B$12,2,FALSE)</f>
        <v xml:space="preserve"> Carpeta Asfáltica (CA)</v>
      </c>
      <c r="BG737" s="238">
        <v>2</v>
      </c>
      <c r="BH737" s="239">
        <v>5.5</v>
      </c>
      <c r="BI737" s="231">
        <v>0</v>
      </c>
      <c r="BJ737" s="231" t="str">
        <f t="shared" si="376"/>
        <v>No existe</v>
      </c>
      <c r="BK737" s="240">
        <v>0</v>
      </c>
      <c r="BL737" s="231">
        <v>45</v>
      </c>
      <c r="BM737" s="231"/>
      <c r="BN737" s="231">
        <v>5</v>
      </c>
      <c r="BO737" s="237" t="str">
        <f t="shared" si="377"/>
        <v>Alineamiento recto o con curvas tan suaves que no exigen una reducción significativa en la velocidad promedio normal de recorrido.</v>
      </c>
      <c r="BP737" s="231">
        <v>3</v>
      </c>
      <c r="BQ737" s="237" t="str">
        <f t="shared" si="378"/>
        <v>Pendientes generalmente entre 3 y 6%, pero con una rasante ondulada y, consecuentemente, con tramos cortos de subida fuerte.</v>
      </c>
      <c r="BR737" s="231">
        <v>2</v>
      </c>
      <c r="BS737" s="231">
        <v>0</v>
      </c>
      <c r="BT737" s="237" t="b">
        <f t="shared" si="379"/>
        <v>0</v>
      </c>
      <c r="BU737" s="231">
        <v>3</v>
      </c>
      <c r="BV737" s="237" t="str">
        <f t="shared" si="380"/>
        <v>El señalamiento es regular en cuanto a cantidad y ubicación, siendo notable la falta de algunas señales de precaución y de guía.</v>
      </c>
      <c r="BW737" s="231">
        <v>3</v>
      </c>
      <c r="BX737" s="237" t="str">
        <f t="shared" si="381"/>
        <v>Parece que algunas alcantarillas o cunetas no tienen capacidad hidráulica suficiente, por la erosión o socavación aparente.</v>
      </c>
      <c r="BY737" s="231">
        <v>2</v>
      </c>
      <c r="BZ737" s="237" t="str">
        <f t="shared" si="382"/>
        <v>Superficie muy irregular o con baches extensos y frecuentes (o material suelto, en caso de superficies no pavimentadas).</v>
      </c>
      <c r="CA737" s="231">
        <v>4</v>
      </c>
      <c r="CB737" s="237" t="str">
        <f t="shared" si="383"/>
        <v>Existen huellas o corrugaciones que se derivan por debajo de la superficie de ruedo, pero que son aisladas y de poca extensión.</v>
      </c>
      <c r="CC737" s="231">
        <f t="shared" si="384"/>
        <v>0</v>
      </c>
      <c r="CD737" s="229"/>
      <c r="CE737" s="229"/>
      <c r="CF737" s="270"/>
    </row>
    <row r="738" spans="1:84" ht="69.95" customHeight="1" thickBot="1" x14ac:dyDescent="0.2">
      <c r="A738" s="217"/>
      <c r="B738" s="269">
        <v>40321</v>
      </c>
      <c r="C738" s="231">
        <v>5</v>
      </c>
      <c r="D738" s="231">
        <v>4</v>
      </c>
      <c r="E738" s="232">
        <v>4</v>
      </c>
      <c r="F738" s="231">
        <v>1</v>
      </c>
      <c r="G738" s="231">
        <v>127</v>
      </c>
      <c r="H738" s="230" t="str">
        <f t="shared" si="385"/>
        <v>Secundaria</v>
      </c>
      <c r="I738" s="230">
        <v>4</v>
      </c>
      <c r="J738" s="229" t="str">
        <f t="shared" si="361"/>
        <v>Red Básica de Accesso</v>
      </c>
      <c r="K738" s="260">
        <f t="shared" si="362"/>
        <v>3.08</v>
      </c>
      <c r="L738" s="234">
        <f>K738</f>
        <v>3.08</v>
      </c>
      <c r="M738" s="233"/>
      <c r="N738" s="233"/>
      <c r="O738" s="233"/>
      <c r="P738" s="260">
        <f t="shared" si="363"/>
        <v>0</v>
      </c>
      <c r="Q738" s="233"/>
      <c r="R738" s="233">
        <v>0.62</v>
      </c>
      <c r="S738" s="233">
        <v>2.46</v>
      </c>
      <c r="T738" s="260">
        <f t="shared" si="364"/>
        <v>3.08</v>
      </c>
      <c r="U738" s="233"/>
      <c r="V738" s="233"/>
      <c r="W738" s="233"/>
      <c r="X738" s="233">
        <f t="shared" si="368"/>
        <v>0</v>
      </c>
      <c r="Y738" s="233"/>
      <c r="Z738" s="233"/>
      <c r="AA738" s="233"/>
      <c r="AB738" s="233">
        <f t="shared" si="369"/>
        <v>0</v>
      </c>
      <c r="AC738" s="233">
        <f t="shared" si="367"/>
        <v>3.08</v>
      </c>
      <c r="AD738" s="233"/>
      <c r="AE738" s="233"/>
      <c r="AF738" s="233"/>
      <c r="AG738" s="233">
        <f t="shared" si="372"/>
        <v>0</v>
      </c>
      <c r="AH738" s="233"/>
      <c r="AI738" s="233"/>
      <c r="AJ738" s="233"/>
      <c r="AK738" s="233">
        <f t="shared" si="373"/>
        <v>0</v>
      </c>
      <c r="AL738" s="233"/>
      <c r="AM738" s="233"/>
      <c r="AN738" s="233"/>
      <c r="AO738" s="233">
        <f t="shared" si="365"/>
        <v>0</v>
      </c>
      <c r="AP738" s="233"/>
      <c r="AQ738" s="233"/>
      <c r="AR738" s="233"/>
      <c r="AS738" s="339">
        <f t="shared" si="366"/>
        <v>0</v>
      </c>
      <c r="AT738" s="233"/>
      <c r="AU738" s="233"/>
      <c r="AV738" s="233"/>
      <c r="AW738" s="260">
        <f t="shared" si="374"/>
        <v>0</v>
      </c>
      <c r="AX738" s="235" t="s">
        <v>1115</v>
      </c>
      <c r="AY738" s="236" t="s">
        <v>895</v>
      </c>
      <c r="AZ738" s="236" t="s">
        <v>935</v>
      </c>
      <c r="BA738" s="229" t="s">
        <v>1068</v>
      </c>
      <c r="BB738" s="231">
        <v>1</v>
      </c>
      <c r="BC738" s="231">
        <v>3</v>
      </c>
      <c r="BD738" s="237" t="str">
        <f t="shared" si="375"/>
        <v>Muy Ondulado (Pendientes naturales del terreno entre 15 y 25%)</v>
      </c>
      <c r="BE738" s="231">
        <v>1</v>
      </c>
      <c r="BF738" s="237" t="str">
        <f>VLOOKUP(BE738,'Códigos 2'!$A$1:$B$12,2,FALSE)</f>
        <v xml:space="preserve"> Carpeta Asfáltica (CA)</v>
      </c>
      <c r="BG738" s="238">
        <v>2</v>
      </c>
      <c r="BH738" s="239">
        <v>5</v>
      </c>
      <c r="BI738" s="231">
        <v>0</v>
      </c>
      <c r="BJ738" s="231" t="str">
        <f t="shared" si="376"/>
        <v>No existe</v>
      </c>
      <c r="BK738" s="240">
        <v>0</v>
      </c>
      <c r="BL738" s="231">
        <v>40</v>
      </c>
      <c r="BM738" s="231"/>
      <c r="BN738" s="231">
        <v>3</v>
      </c>
      <c r="BO738" s="237" t="str">
        <f t="shared" si="377"/>
        <v>Alineamiento algo sinuoso, pero con curvas cerradas que son aparentes y consistentes con las gradientes y las demás características del camino y del terreno que se atraviesa.</v>
      </c>
      <c r="BP738" s="231">
        <v>2</v>
      </c>
      <c r="BQ738" s="237" t="str">
        <f t="shared" si="378"/>
        <v>Pendientes sostenidas entre 5 y 8% sobre una buena parte del tramo, condición que afecta en forma marcada la velocidad de recorrido y, cuando hay bastante tránsito, provoca frecuentes colas de vehículos detrás de los vehículos pesados.</v>
      </c>
      <c r="BR738" s="231">
        <v>1</v>
      </c>
      <c r="BS738" s="231">
        <v>0</v>
      </c>
      <c r="BT738" s="237" t="b">
        <f t="shared" si="379"/>
        <v>0</v>
      </c>
      <c r="BU738" s="231">
        <v>3</v>
      </c>
      <c r="BV738" s="237" t="str">
        <f t="shared" si="380"/>
        <v>El señalamiento es regular en cuanto a cantidad y ubicación, siendo notable la falta de algunas señales de precaución y de guía.</v>
      </c>
      <c r="BW738" s="231">
        <v>3</v>
      </c>
      <c r="BX738" s="237" t="str">
        <f t="shared" si="381"/>
        <v>Parece que algunas alcantarillas o cunetas no tienen capacidad hidráulica suficiente, por la erosión o socavación aparente.</v>
      </c>
      <c r="BY738" s="231">
        <v>2</v>
      </c>
      <c r="BZ738" s="237" t="str">
        <f t="shared" si="382"/>
        <v>Superficie muy irregular o con baches extensos y frecuentes (o material suelto, en caso de superficies no pavimentadas).</v>
      </c>
      <c r="CA738" s="231">
        <v>4</v>
      </c>
      <c r="CB738" s="237" t="str">
        <f t="shared" si="383"/>
        <v>Existen huellas o corrugaciones que se derivan por debajo de la superficie de ruedo, pero que son aisladas y de poca extensión.</v>
      </c>
      <c r="CC738" s="231">
        <f t="shared" si="384"/>
        <v>0</v>
      </c>
      <c r="CD738" s="229" t="s">
        <v>1116</v>
      </c>
      <c r="CE738" s="229" t="s">
        <v>810</v>
      </c>
      <c r="CF738" s="270" t="s">
        <v>1117</v>
      </c>
    </row>
    <row r="739" spans="1:84" ht="69.95" customHeight="1" thickBot="1" x14ac:dyDescent="0.2">
      <c r="A739" s="217"/>
      <c r="B739" s="269">
        <v>40322</v>
      </c>
      <c r="C739" s="231">
        <v>5</v>
      </c>
      <c r="D739" s="231">
        <v>4</v>
      </c>
      <c r="E739" s="232">
        <v>4</v>
      </c>
      <c r="F739" s="231">
        <v>6</v>
      </c>
      <c r="G739" s="231">
        <v>127</v>
      </c>
      <c r="H739" s="230" t="str">
        <f t="shared" si="385"/>
        <v>Secundaria</v>
      </c>
      <c r="I739" s="230">
        <v>4</v>
      </c>
      <c r="J739" s="229" t="str">
        <f t="shared" si="361"/>
        <v>Red Básica de Accesso</v>
      </c>
      <c r="K739" s="260">
        <f t="shared" si="362"/>
        <v>1.99</v>
      </c>
      <c r="L739" s="234">
        <f>L738+K739</f>
        <v>5.07</v>
      </c>
      <c r="M739" s="233"/>
      <c r="N739" s="233"/>
      <c r="O739" s="233"/>
      <c r="P739" s="260">
        <f t="shared" si="363"/>
        <v>0</v>
      </c>
      <c r="Q739" s="233">
        <v>0.21</v>
      </c>
      <c r="R739" s="233"/>
      <c r="S739" s="233">
        <v>1.78</v>
      </c>
      <c r="T739" s="260">
        <f t="shared" si="364"/>
        <v>1.99</v>
      </c>
      <c r="U739" s="233"/>
      <c r="V739" s="233"/>
      <c r="W739" s="233"/>
      <c r="X739" s="233">
        <f t="shared" si="368"/>
        <v>0</v>
      </c>
      <c r="Y739" s="233"/>
      <c r="Z739" s="233"/>
      <c r="AA739" s="233"/>
      <c r="AB739" s="233">
        <f t="shared" si="369"/>
        <v>0</v>
      </c>
      <c r="AC739" s="233">
        <f t="shared" ref="AC739:AC770" si="386">T739+X739+AB739</f>
        <v>1.99</v>
      </c>
      <c r="AD739" s="233"/>
      <c r="AE739" s="233"/>
      <c r="AF739" s="233"/>
      <c r="AG739" s="233">
        <f t="shared" si="372"/>
        <v>0</v>
      </c>
      <c r="AH739" s="233"/>
      <c r="AI739" s="233"/>
      <c r="AJ739" s="233"/>
      <c r="AK739" s="233">
        <f t="shared" si="373"/>
        <v>0</v>
      </c>
      <c r="AL739" s="233"/>
      <c r="AM739" s="233"/>
      <c r="AN739" s="233"/>
      <c r="AO739" s="233">
        <f t="shared" si="365"/>
        <v>0</v>
      </c>
      <c r="AP739" s="233"/>
      <c r="AQ739" s="233"/>
      <c r="AR739" s="233"/>
      <c r="AS739" s="339">
        <f t="shared" si="366"/>
        <v>0</v>
      </c>
      <c r="AT739" s="233"/>
      <c r="AU739" s="233"/>
      <c r="AV739" s="233"/>
      <c r="AW739" s="260">
        <f t="shared" si="374"/>
        <v>0</v>
      </c>
      <c r="AX739" s="235" t="s">
        <v>1118</v>
      </c>
      <c r="AY739" s="236" t="s">
        <v>895</v>
      </c>
      <c r="AZ739" s="236" t="s">
        <v>935</v>
      </c>
      <c r="BA739" s="229" t="s">
        <v>808</v>
      </c>
      <c r="BB739" s="231">
        <v>0</v>
      </c>
      <c r="BC739" s="231">
        <v>2</v>
      </c>
      <c r="BD739" s="237" t="str">
        <f t="shared" si="375"/>
        <v>Algo Ondulado (Pendientes naturales del terreno entre 6 y 14%)</v>
      </c>
      <c r="BE739" s="231">
        <v>1</v>
      </c>
      <c r="BF739" s="237" t="str">
        <f>VLOOKUP(BE739,'Códigos 2'!$A$1:$B$12,2,FALSE)</f>
        <v xml:space="preserve"> Carpeta Asfáltica (CA)</v>
      </c>
      <c r="BG739" s="238">
        <v>2</v>
      </c>
      <c r="BH739" s="239">
        <v>6.5</v>
      </c>
      <c r="BI739" s="231">
        <v>0</v>
      </c>
      <c r="BJ739" s="231" t="str">
        <f t="shared" si="376"/>
        <v>No existe</v>
      </c>
      <c r="BK739" s="240">
        <v>0</v>
      </c>
      <c r="BL739" s="231">
        <v>40</v>
      </c>
      <c r="BM739" s="231"/>
      <c r="BN739" s="231">
        <v>3</v>
      </c>
      <c r="BO739" s="237" t="str">
        <f t="shared" si="377"/>
        <v>Alineamiento algo sinuoso, pero con curvas cerradas que son aparentes y consistentes con las gradientes y las demás características del camino y del terreno que se atraviesa.</v>
      </c>
      <c r="BP739" s="231">
        <v>3</v>
      </c>
      <c r="BQ739" s="237" t="str">
        <f t="shared" si="378"/>
        <v>Pendientes generalmente entre 3 y 6%, pero con una rasante ondulada y, consecuentemente, con tramos cortos de subida fuerte.</v>
      </c>
      <c r="BR739" s="231">
        <v>1</v>
      </c>
      <c r="BS739" s="231">
        <v>0</v>
      </c>
      <c r="BT739" s="237" t="b">
        <f t="shared" si="379"/>
        <v>0</v>
      </c>
      <c r="BU739" s="231">
        <v>3</v>
      </c>
      <c r="BV739" s="237" t="str">
        <f t="shared" si="380"/>
        <v>El señalamiento es regular en cuanto a cantidad y ubicación, siendo notable la falta de algunas señales de precaución y de guía.</v>
      </c>
      <c r="BW739" s="231">
        <v>3</v>
      </c>
      <c r="BX739" s="237" t="str">
        <f t="shared" si="381"/>
        <v>Parece que algunas alcantarillas o cunetas no tienen capacidad hidráulica suficiente, por la erosión o socavación aparente.</v>
      </c>
      <c r="BY739" s="231">
        <v>2</v>
      </c>
      <c r="BZ739" s="237" t="str">
        <f t="shared" si="382"/>
        <v>Superficie muy irregular o con baches extensos y frecuentes (o material suelto, en caso de superficies no pavimentadas).</v>
      </c>
      <c r="CA739" s="231">
        <v>5</v>
      </c>
      <c r="CB739" s="237" t="str">
        <f t="shared" si="383"/>
        <v>No existen evidencias de fallas en la estructura del pavimento, con la posible excepción de algunas en la superficie de ruedo.</v>
      </c>
      <c r="CC739" s="231">
        <f t="shared" si="384"/>
        <v>0</v>
      </c>
      <c r="CD739" s="229" t="s">
        <v>1119</v>
      </c>
      <c r="CE739" s="229" t="s">
        <v>810</v>
      </c>
      <c r="CF739" s="270" t="s">
        <v>1120</v>
      </c>
    </row>
    <row r="740" spans="1:84" ht="69.95" customHeight="1" thickBot="1" x14ac:dyDescent="0.2">
      <c r="A740" s="217"/>
      <c r="B740" s="269">
        <v>40330</v>
      </c>
      <c r="C740" s="231">
        <v>5</v>
      </c>
      <c r="D740" s="231">
        <v>4</v>
      </c>
      <c r="E740" s="232">
        <v>4</v>
      </c>
      <c r="F740" s="231">
        <v>1</v>
      </c>
      <c r="G740" s="231">
        <v>128</v>
      </c>
      <c r="H740" s="230" t="str">
        <f t="shared" si="385"/>
        <v>Secundaria</v>
      </c>
      <c r="I740" s="230">
        <v>2</v>
      </c>
      <c r="J740" s="229" t="str">
        <f t="shared" si="361"/>
        <v>Distribuidores Regionales</v>
      </c>
      <c r="K740" s="260">
        <f t="shared" si="362"/>
        <v>2.085</v>
      </c>
      <c r="L740" s="234">
        <f>K740</f>
        <v>2.085</v>
      </c>
      <c r="M740" s="233"/>
      <c r="N740" s="233"/>
      <c r="O740" s="233"/>
      <c r="P740" s="260">
        <f t="shared" si="363"/>
        <v>0</v>
      </c>
      <c r="Q740" s="233"/>
      <c r="R740" s="233">
        <v>1.5249999999999999</v>
      </c>
      <c r="S740" s="233">
        <v>0.56000000000000005</v>
      </c>
      <c r="T740" s="260">
        <f t="shared" si="364"/>
        <v>2.085</v>
      </c>
      <c r="U740" s="233"/>
      <c r="V740" s="233"/>
      <c r="W740" s="233"/>
      <c r="X740" s="233">
        <f t="shared" si="368"/>
        <v>0</v>
      </c>
      <c r="Y740" s="233"/>
      <c r="Z740" s="233"/>
      <c r="AA740" s="233"/>
      <c r="AB740" s="233">
        <f t="shared" si="369"/>
        <v>0</v>
      </c>
      <c r="AC740" s="233">
        <f t="shared" si="386"/>
        <v>2.085</v>
      </c>
      <c r="AD740" s="233"/>
      <c r="AE740" s="233"/>
      <c r="AF740" s="233"/>
      <c r="AG740" s="233">
        <f t="shared" si="372"/>
        <v>0</v>
      </c>
      <c r="AH740" s="233"/>
      <c r="AI740" s="233"/>
      <c r="AJ740" s="233"/>
      <c r="AK740" s="233">
        <f t="shared" si="373"/>
        <v>0</v>
      </c>
      <c r="AL740" s="233"/>
      <c r="AM740" s="233"/>
      <c r="AN740" s="233"/>
      <c r="AO740" s="233">
        <f t="shared" si="365"/>
        <v>0</v>
      </c>
      <c r="AP740" s="233"/>
      <c r="AQ740" s="233"/>
      <c r="AR740" s="233"/>
      <c r="AS740" s="339">
        <f t="shared" si="366"/>
        <v>0</v>
      </c>
      <c r="AT740" s="233"/>
      <c r="AU740" s="233"/>
      <c r="AV740" s="233"/>
      <c r="AW740" s="260">
        <f t="shared" si="374"/>
        <v>0</v>
      </c>
      <c r="AX740" s="235" t="s">
        <v>1121</v>
      </c>
      <c r="AY740" s="236" t="s">
        <v>895</v>
      </c>
      <c r="AZ740" s="236" t="s">
        <v>935</v>
      </c>
      <c r="BA740" s="229" t="s">
        <v>1122</v>
      </c>
      <c r="BB740" s="231">
        <v>0</v>
      </c>
      <c r="BC740" s="231">
        <v>3</v>
      </c>
      <c r="BD740" s="237" t="str">
        <f t="shared" si="375"/>
        <v>Muy Ondulado (Pendientes naturales del terreno entre 15 y 25%)</v>
      </c>
      <c r="BE740" s="231">
        <v>1</v>
      </c>
      <c r="BF740" s="237" t="str">
        <f>VLOOKUP(BE740,'Códigos 2'!$A$1:$B$12,2,FALSE)</f>
        <v xml:space="preserve"> Carpeta Asfáltica (CA)</v>
      </c>
      <c r="BG740" s="238">
        <v>2</v>
      </c>
      <c r="BH740" s="239">
        <v>6.3</v>
      </c>
      <c r="BI740" s="231">
        <v>0</v>
      </c>
      <c r="BJ740" s="231" t="str">
        <f t="shared" si="376"/>
        <v>No existe</v>
      </c>
      <c r="BK740" s="240">
        <v>0</v>
      </c>
      <c r="BL740" s="231">
        <v>45</v>
      </c>
      <c r="BM740" s="231"/>
      <c r="BN740" s="231">
        <v>3</v>
      </c>
      <c r="BO740" s="237" t="str">
        <f t="shared" si="377"/>
        <v>Alineamiento algo sinuoso, pero con curvas cerradas que son aparentes y consistentes con las gradientes y las demás características del camino y del terreno que se atraviesa.</v>
      </c>
      <c r="BP740" s="231">
        <v>2</v>
      </c>
      <c r="BQ740" s="237" t="str">
        <f t="shared" si="378"/>
        <v>Pendientes sostenidas entre 5 y 8% sobre una buena parte del tramo, condición que afecta en forma marcada la velocidad de recorrido y, cuando hay bastante tránsito, provoca frecuentes colas de vehículos detrás de los vehículos pesados.</v>
      </c>
      <c r="BR740" s="231">
        <v>1</v>
      </c>
      <c r="BS740" s="231">
        <v>0</v>
      </c>
      <c r="BT740" s="237" t="b">
        <f t="shared" si="379"/>
        <v>0</v>
      </c>
      <c r="BU740" s="231">
        <v>3</v>
      </c>
      <c r="BV740" s="237" t="str">
        <f t="shared" si="380"/>
        <v>El señalamiento es regular en cuanto a cantidad y ubicación, siendo notable la falta de algunas señales de precaución y de guía.</v>
      </c>
      <c r="BW740" s="231">
        <v>5</v>
      </c>
      <c r="BX740" s="237" t="str">
        <f t="shared" si="381"/>
        <v>Todas las alcantarillas y cunetas están bastante limpias y funcionan debidamente.</v>
      </c>
      <c r="BY740" s="231">
        <v>3</v>
      </c>
      <c r="BZ740" s="237" t="str">
        <f t="shared" si="382"/>
        <v>Superficie con frecuentes baches o irregularidades .</v>
      </c>
      <c r="CA740" s="231">
        <v>4</v>
      </c>
      <c r="CB740" s="237" t="str">
        <f t="shared" si="383"/>
        <v>Existen huellas o corrugaciones que se derivan por debajo de la superficie de ruedo, pero que son aisladas y de poca extensión.</v>
      </c>
      <c r="CC740" s="231">
        <f t="shared" si="384"/>
        <v>0</v>
      </c>
      <c r="CD740" s="229"/>
      <c r="CE740" s="229"/>
      <c r="CF740" s="270"/>
    </row>
    <row r="741" spans="1:84" ht="69.95" customHeight="1" thickBot="1" x14ac:dyDescent="0.2">
      <c r="A741" s="217"/>
      <c r="B741" s="269">
        <v>40340</v>
      </c>
      <c r="C741" s="231">
        <v>5</v>
      </c>
      <c r="D741" s="231">
        <v>4</v>
      </c>
      <c r="E741" s="232">
        <v>2</v>
      </c>
      <c r="F741" s="231">
        <v>2</v>
      </c>
      <c r="G741" s="231">
        <v>128</v>
      </c>
      <c r="H741" s="230" t="str">
        <f t="shared" si="385"/>
        <v>Secundaria</v>
      </c>
      <c r="I741" s="230">
        <v>2</v>
      </c>
      <c r="J741" s="229" t="str">
        <f t="shared" si="361"/>
        <v>Distribuidores Regionales</v>
      </c>
      <c r="K741" s="260">
        <f t="shared" si="362"/>
        <v>3.145</v>
      </c>
      <c r="L741" s="234">
        <f>L740+K741</f>
        <v>5.23</v>
      </c>
      <c r="M741" s="233"/>
      <c r="N741" s="233"/>
      <c r="O741" s="233"/>
      <c r="P741" s="260">
        <f t="shared" si="363"/>
        <v>0</v>
      </c>
      <c r="Q741" s="233"/>
      <c r="R741" s="233">
        <v>3.145</v>
      </c>
      <c r="S741" s="233"/>
      <c r="T741" s="260">
        <f t="shared" si="364"/>
        <v>3.145</v>
      </c>
      <c r="U741" s="233"/>
      <c r="V741" s="233"/>
      <c r="W741" s="233"/>
      <c r="X741" s="233">
        <f t="shared" si="368"/>
        <v>0</v>
      </c>
      <c r="Y741" s="233"/>
      <c r="Z741" s="233"/>
      <c r="AA741" s="233"/>
      <c r="AB741" s="233">
        <f t="shared" si="369"/>
        <v>0</v>
      </c>
      <c r="AC741" s="233">
        <f t="shared" si="386"/>
        <v>3.145</v>
      </c>
      <c r="AD741" s="233"/>
      <c r="AE741" s="233"/>
      <c r="AF741" s="233"/>
      <c r="AG741" s="233">
        <f t="shared" si="372"/>
        <v>0</v>
      </c>
      <c r="AH741" s="233"/>
      <c r="AI741" s="233"/>
      <c r="AJ741" s="233"/>
      <c r="AK741" s="233">
        <f t="shared" si="373"/>
        <v>0</v>
      </c>
      <c r="AL741" s="233"/>
      <c r="AM741" s="233"/>
      <c r="AN741" s="233"/>
      <c r="AO741" s="233">
        <f t="shared" si="365"/>
        <v>0</v>
      </c>
      <c r="AP741" s="233"/>
      <c r="AQ741" s="233"/>
      <c r="AR741" s="233"/>
      <c r="AS741" s="339">
        <f t="shared" si="366"/>
        <v>0</v>
      </c>
      <c r="AT741" s="233"/>
      <c r="AU741" s="233"/>
      <c r="AV741" s="233"/>
      <c r="AW741" s="260">
        <f t="shared" si="374"/>
        <v>0</v>
      </c>
      <c r="AX741" s="235" t="s">
        <v>1123</v>
      </c>
      <c r="AY741" s="236" t="s">
        <v>895</v>
      </c>
      <c r="AZ741" s="236" t="s">
        <v>935</v>
      </c>
      <c r="BA741" s="229" t="s">
        <v>945</v>
      </c>
      <c r="BB741" s="231">
        <v>0</v>
      </c>
      <c r="BC741" s="231">
        <v>3</v>
      </c>
      <c r="BD741" s="237" t="str">
        <f t="shared" si="375"/>
        <v>Muy Ondulado (Pendientes naturales del terreno entre 15 y 25%)</v>
      </c>
      <c r="BE741" s="231">
        <v>1</v>
      </c>
      <c r="BF741" s="237" t="str">
        <f>VLOOKUP(BE741,'Códigos 2'!$A$1:$B$12,2,FALSE)</f>
        <v xml:space="preserve"> Carpeta Asfáltica (CA)</v>
      </c>
      <c r="BG741" s="238">
        <v>2</v>
      </c>
      <c r="BH741" s="239">
        <v>6.2</v>
      </c>
      <c r="BI741" s="231">
        <v>0</v>
      </c>
      <c r="BJ741" s="231" t="str">
        <f t="shared" si="376"/>
        <v>No existe</v>
      </c>
      <c r="BK741" s="240">
        <v>0</v>
      </c>
      <c r="BL741" s="231">
        <v>40</v>
      </c>
      <c r="BM741" s="231"/>
      <c r="BN741" s="231">
        <v>3</v>
      </c>
      <c r="BO741" s="237" t="str">
        <f t="shared" si="377"/>
        <v>Alineamiento algo sinuoso, pero con curvas cerradas que son aparentes y consistentes con las gradientes y las demás características del camino y del terreno que se atraviesa.</v>
      </c>
      <c r="BP741" s="231">
        <v>2</v>
      </c>
      <c r="BQ741" s="237" t="str">
        <f t="shared" si="378"/>
        <v>Pendientes sostenidas entre 5 y 8% sobre una buena parte del tramo, condición que afecta en forma marcada la velocidad de recorrido y, cuando hay bastante tránsito, provoca frecuentes colas de vehículos detrás de los vehículos pesados.</v>
      </c>
      <c r="BR741" s="231">
        <v>2</v>
      </c>
      <c r="BS741" s="231">
        <v>0</v>
      </c>
      <c r="BT741" s="237" t="b">
        <f t="shared" si="379"/>
        <v>0</v>
      </c>
      <c r="BU741" s="231">
        <v>3</v>
      </c>
      <c r="BV741" s="237" t="str">
        <f t="shared" si="380"/>
        <v>El señalamiento es regular en cuanto a cantidad y ubicación, siendo notable la falta de algunas señales de precaución y de guía.</v>
      </c>
      <c r="BW741" s="231">
        <v>5</v>
      </c>
      <c r="BX741" s="237" t="str">
        <f t="shared" si="381"/>
        <v>Todas las alcantarillas y cunetas están bastante limpias y funcionan debidamente.</v>
      </c>
      <c r="BY741" s="231">
        <v>3</v>
      </c>
      <c r="BZ741" s="237" t="str">
        <f t="shared" si="382"/>
        <v>Superficie con frecuentes baches o irregularidades .</v>
      </c>
      <c r="CA741" s="231">
        <v>4</v>
      </c>
      <c r="CB741" s="237" t="str">
        <f t="shared" si="383"/>
        <v>Existen huellas o corrugaciones que se derivan por debajo de la superficie de ruedo, pero que son aisladas y de poca extensión.</v>
      </c>
      <c r="CC741" s="231">
        <f t="shared" si="384"/>
        <v>0</v>
      </c>
      <c r="CD741" s="229" t="s">
        <v>1124</v>
      </c>
      <c r="CE741" s="229" t="s">
        <v>810</v>
      </c>
      <c r="CF741" s="270" t="s">
        <v>1091</v>
      </c>
    </row>
    <row r="742" spans="1:84" ht="69.95" customHeight="1" thickBot="1" x14ac:dyDescent="0.2">
      <c r="A742" s="217"/>
      <c r="B742" s="269">
        <v>40350</v>
      </c>
      <c r="C742" s="231">
        <v>5</v>
      </c>
      <c r="D742" s="231">
        <v>4</v>
      </c>
      <c r="E742" s="232">
        <v>4</v>
      </c>
      <c r="F742" s="231">
        <v>3</v>
      </c>
      <c r="G742" s="231">
        <v>119</v>
      </c>
      <c r="H742" s="230" t="str">
        <f t="shared" si="385"/>
        <v>Secundaria</v>
      </c>
      <c r="I742" s="230">
        <v>2</v>
      </c>
      <c r="J742" s="229" t="str">
        <f t="shared" si="361"/>
        <v>Distribuidores Regionales</v>
      </c>
      <c r="K742" s="260">
        <f t="shared" si="362"/>
        <v>2.5249999999999999</v>
      </c>
      <c r="L742" s="234">
        <f>L741+K742</f>
        <v>7.7550000000000008</v>
      </c>
      <c r="M742" s="233"/>
      <c r="N742" s="233"/>
      <c r="O742" s="233"/>
      <c r="P742" s="260">
        <f t="shared" si="363"/>
        <v>0</v>
      </c>
      <c r="Q742" s="233"/>
      <c r="R742" s="233"/>
      <c r="S742" s="233"/>
      <c r="T742" s="260">
        <f t="shared" si="364"/>
        <v>0</v>
      </c>
      <c r="U742" s="233"/>
      <c r="V742" s="233">
        <v>1.99</v>
      </c>
      <c r="W742" s="233">
        <v>0.53500000000000003</v>
      </c>
      <c r="X742" s="233">
        <f t="shared" si="368"/>
        <v>2.5249999999999999</v>
      </c>
      <c r="Y742" s="233"/>
      <c r="Z742" s="233"/>
      <c r="AA742" s="233"/>
      <c r="AB742" s="233">
        <f t="shared" si="369"/>
        <v>0</v>
      </c>
      <c r="AC742" s="233">
        <f t="shared" si="386"/>
        <v>2.5249999999999999</v>
      </c>
      <c r="AD742" s="233"/>
      <c r="AE742" s="233"/>
      <c r="AF742" s="233"/>
      <c r="AG742" s="233">
        <f t="shared" si="372"/>
        <v>0</v>
      </c>
      <c r="AH742" s="233"/>
      <c r="AI742" s="233"/>
      <c r="AJ742" s="233"/>
      <c r="AK742" s="233">
        <f t="shared" si="373"/>
        <v>0</v>
      </c>
      <c r="AL742" s="233"/>
      <c r="AM742" s="233"/>
      <c r="AN742" s="233"/>
      <c r="AO742" s="233">
        <f t="shared" si="365"/>
        <v>0</v>
      </c>
      <c r="AP742" s="233"/>
      <c r="AQ742" s="233"/>
      <c r="AR742" s="233"/>
      <c r="AS742" s="339">
        <f t="shared" si="366"/>
        <v>0</v>
      </c>
      <c r="AT742" s="233"/>
      <c r="AU742" s="233"/>
      <c r="AV742" s="233"/>
      <c r="AW742" s="260">
        <f t="shared" si="374"/>
        <v>0</v>
      </c>
      <c r="AX742" s="235" t="s">
        <v>996</v>
      </c>
      <c r="AY742" s="236" t="s">
        <v>895</v>
      </c>
      <c r="AZ742" s="236" t="s">
        <v>994</v>
      </c>
      <c r="BA742" s="229" t="s">
        <v>997</v>
      </c>
      <c r="BB742" s="231">
        <v>1</v>
      </c>
      <c r="BC742" s="231">
        <v>2</v>
      </c>
      <c r="BD742" s="237" t="str">
        <f t="shared" si="375"/>
        <v>Algo Ondulado (Pendientes naturales del terreno entre 6 y 14%)</v>
      </c>
      <c r="BE742" s="231">
        <v>2</v>
      </c>
      <c r="BF742" s="237" t="str">
        <f>VLOOKUP(BE742,'Códigos 2'!$A$1:$B$12,2,FALSE)</f>
        <v xml:space="preserve">Tratamiento superficial múltiple (TSM) </v>
      </c>
      <c r="BG742" s="238">
        <v>2</v>
      </c>
      <c r="BH742" s="239">
        <v>5.4</v>
      </c>
      <c r="BI742" s="231">
        <v>0</v>
      </c>
      <c r="BJ742" s="231" t="str">
        <f t="shared" si="376"/>
        <v>No existe</v>
      </c>
      <c r="BK742" s="240">
        <v>0</v>
      </c>
      <c r="BL742" s="231">
        <v>40</v>
      </c>
      <c r="BM742" s="231"/>
      <c r="BN742" s="231">
        <v>3</v>
      </c>
      <c r="BO742" s="237" t="str">
        <f t="shared" si="377"/>
        <v>Alineamiento algo sinuoso, pero con curvas cerradas que son aparentes y consistentes con las gradientes y las demás características del camino y del terreno que se atraviesa.</v>
      </c>
      <c r="BP742" s="231">
        <v>3</v>
      </c>
      <c r="BQ742" s="237" t="str">
        <f t="shared" si="378"/>
        <v>Pendientes generalmente entre 3 y 6%, pero con una rasante ondulada y, consecuentemente, con tramos cortos de subida fuerte.</v>
      </c>
      <c r="BR742" s="231">
        <v>1</v>
      </c>
      <c r="BS742" s="231">
        <v>0</v>
      </c>
      <c r="BT742" s="237" t="b">
        <f t="shared" si="379"/>
        <v>0</v>
      </c>
      <c r="BU742" s="231">
        <v>3</v>
      </c>
      <c r="BV742" s="237" t="str">
        <f t="shared" si="380"/>
        <v>El señalamiento es regular en cuanto a cantidad y ubicación, siendo notable la falta de algunas señales de precaución y de guía.</v>
      </c>
      <c r="BW742" s="231">
        <v>3</v>
      </c>
      <c r="BX742" s="237" t="str">
        <f t="shared" si="381"/>
        <v>Parece que algunas alcantarillas o cunetas no tienen capacidad hidráulica suficiente, por la erosión o socavación aparente.</v>
      </c>
      <c r="BY742" s="231">
        <v>3</v>
      </c>
      <c r="BZ742" s="237" t="str">
        <f t="shared" si="382"/>
        <v>Superficie con frecuentes baches o irregularidades .</v>
      </c>
      <c r="CA742" s="231">
        <v>4</v>
      </c>
      <c r="CB742" s="237" t="str">
        <f t="shared" si="383"/>
        <v>Existen huellas o corrugaciones que se derivan por debajo de la superficie de ruedo, pero que son aisladas y de poca extensión.</v>
      </c>
      <c r="CC742" s="231">
        <f t="shared" si="384"/>
        <v>0</v>
      </c>
      <c r="CD742" s="229" t="s">
        <v>998</v>
      </c>
      <c r="CE742" s="229" t="s">
        <v>810</v>
      </c>
      <c r="CF742" s="270" t="s">
        <v>999</v>
      </c>
    </row>
    <row r="743" spans="1:84" ht="69.95" customHeight="1" thickBot="1" x14ac:dyDescent="0.2">
      <c r="A743" s="217"/>
      <c r="B743" s="269">
        <v>40360</v>
      </c>
      <c r="C743" s="231">
        <v>5</v>
      </c>
      <c r="D743" s="231">
        <v>4</v>
      </c>
      <c r="E743" s="232">
        <v>8</v>
      </c>
      <c r="F743" s="231">
        <v>3</v>
      </c>
      <c r="G743" s="231">
        <v>129</v>
      </c>
      <c r="H743" s="230" t="str">
        <f t="shared" si="385"/>
        <v>Secundaria</v>
      </c>
      <c r="I743" s="230">
        <v>3</v>
      </c>
      <c r="J743" s="229" t="str">
        <f t="shared" si="361"/>
        <v>Conectores de Integración Territorial</v>
      </c>
      <c r="K743" s="260">
        <f t="shared" si="362"/>
        <v>1.78</v>
      </c>
      <c r="L743" s="234">
        <f>K743</f>
        <v>1.78</v>
      </c>
      <c r="M743" s="233"/>
      <c r="N743" s="233"/>
      <c r="O743" s="233"/>
      <c r="P743" s="260">
        <f t="shared" si="363"/>
        <v>0</v>
      </c>
      <c r="Q743" s="233">
        <v>1.78</v>
      </c>
      <c r="R743" s="233"/>
      <c r="S743" s="233"/>
      <c r="T743" s="260">
        <f t="shared" si="364"/>
        <v>1.78</v>
      </c>
      <c r="U743" s="233"/>
      <c r="V743" s="233"/>
      <c r="W743" s="233"/>
      <c r="X743" s="233">
        <f t="shared" si="368"/>
        <v>0</v>
      </c>
      <c r="Y743" s="233"/>
      <c r="Z743" s="233"/>
      <c r="AA743" s="233"/>
      <c r="AB743" s="233">
        <f t="shared" si="369"/>
        <v>0</v>
      </c>
      <c r="AC743" s="233">
        <f t="shared" si="386"/>
        <v>1.78</v>
      </c>
      <c r="AD743" s="233"/>
      <c r="AE743" s="233"/>
      <c r="AF743" s="233"/>
      <c r="AG743" s="233">
        <f t="shared" si="372"/>
        <v>0</v>
      </c>
      <c r="AH743" s="233"/>
      <c r="AI743" s="233"/>
      <c r="AJ743" s="233"/>
      <c r="AK743" s="233">
        <f t="shared" si="373"/>
        <v>0</v>
      </c>
      <c r="AL743" s="233"/>
      <c r="AM743" s="233"/>
      <c r="AN743" s="233"/>
      <c r="AO743" s="233">
        <f t="shared" si="365"/>
        <v>0</v>
      </c>
      <c r="AP743" s="233"/>
      <c r="AQ743" s="233"/>
      <c r="AR743" s="233"/>
      <c r="AS743" s="339">
        <f t="shared" si="366"/>
        <v>0</v>
      </c>
      <c r="AT743" s="233"/>
      <c r="AU743" s="233"/>
      <c r="AV743" s="233"/>
      <c r="AW743" s="260">
        <f t="shared" si="374"/>
        <v>0</v>
      </c>
      <c r="AX743" s="235" t="s">
        <v>1125</v>
      </c>
      <c r="AY743" s="236" t="s">
        <v>895</v>
      </c>
      <c r="AZ743" s="236" t="s">
        <v>851</v>
      </c>
      <c r="BA743" s="229" t="s">
        <v>1126</v>
      </c>
      <c r="BB743" s="231">
        <v>0</v>
      </c>
      <c r="BC743" s="231">
        <v>2</v>
      </c>
      <c r="BD743" s="237" t="str">
        <f t="shared" si="375"/>
        <v>Algo Ondulado (Pendientes naturales del terreno entre 6 y 14%)</v>
      </c>
      <c r="BE743" s="231">
        <v>1</v>
      </c>
      <c r="BF743" s="237" t="str">
        <f>VLOOKUP(BE743,'Códigos 2'!$A$1:$B$12,2,FALSE)</f>
        <v xml:space="preserve"> Carpeta Asfáltica (CA)</v>
      </c>
      <c r="BG743" s="238">
        <v>1</v>
      </c>
      <c r="BH743" s="239">
        <v>6</v>
      </c>
      <c r="BI743" s="231">
        <v>0</v>
      </c>
      <c r="BJ743" s="231" t="str">
        <f t="shared" si="376"/>
        <v>No existe</v>
      </c>
      <c r="BK743" s="240">
        <v>0</v>
      </c>
      <c r="BL743" s="231">
        <v>45</v>
      </c>
      <c r="BM743" s="231"/>
      <c r="BN743" s="231">
        <v>4</v>
      </c>
      <c r="BO743" s="237" t="str">
        <f t="shared" si="377"/>
        <v>Alineamiento con algunas curvas que exigen una reducción significativa en la velocidad promedio de circulación.</v>
      </c>
      <c r="BP743" s="231">
        <v>3</v>
      </c>
      <c r="BQ743" s="237" t="str">
        <f t="shared" si="378"/>
        <v>Pendientes generalmente entre 3 y 6%, pero con una rasante ondulada y, consecuentemente, con tramos cortos de subida fuerte.</v>
      </c>
      <c r="BR743" s="231">
        <v>2</v>
      </c>
      <c r="BS743" s="231">
        <v>0</v>
      </c>
      <c r="BT743" s="237" t="b">
        <f t="shared" si="379"/>
        <v>0</v>
      </c>
      <c r="BU743" s="231">
        <v>3</v>
      </c>
      <c r="BV743" s="237" t="str">
        <f t="shared" si="380"/>
        <v>El señalamiento es regular en cuanto a cantidad y ubicación, siendo notable la falta de algunas señales de precaución y de guía.</v>
      </c>
      <c r="BW743" s="231">
        <v>3</v>
      </c>
      <c r="BX743" s="237" t="str">
        <f t="shared" si="381"/>
        <v>Parece que algunas alcantarillas o cunetas no tienen capacidad hidráulica suficiente, por la erosión o socavación aparente.</v>
      </c>
      <c r="BY743" s="231">
        <v>5</v>
      </c>
      <c r="BZ743" s="237" t="str">
        <f t="shared" si="382"/>
        <v>Superficie lisa, sin baches ni irregularidades notables.</v>
      </c>
      <c r="CA743" s="231">
        <v>5</v>
      </c>
      <c r="CB743" s="237" t="str">
        <f t="shared" si="383"/>
        <v>No existen evidencias de fallas en la estructura del pavimento, con la posible excepción de algunas en la superficie de ruedo.</v>
      </c>
      <c r="CC743" s="231">
        <f t="shared" si="384"/>
        <v>0</v>
      </c>
      <c r="CD743" s="229" t="s">
        <v>1127</v>
      </c>
      <c r="CE743" s="229" t="s">
        <v>810</v>
      </c>
      <c r="CF743" s="270" t="s">
        <v>1128</v>
      </c>
    </row>
    <row r="744" spans="1:84" ht="69.95" customHeight="1" thickBot="1" x14ac:dyDescent="0.2">
      <c r="A744" s="217"/>
      <c r="B744" s="269">
        <v>40370</v>
      </c>
      <c r="C744" s="231">
        <v>5</v>
      </c>
      <c r="D744" s="231">
        <v>4</v>
      </c>
      <c r="E744" s="232">
        <v>7</v>
      </c>
      <c r="F744" s="231">
        <v>1</v>
      </c>
      <c r="G744" s="231">
        <v>122</v>
      </c>
      <c r="H744" s="230" t="str">
        <f t="shared" si="385"/>
        <v>Secundaria</v>
      </c>
      <c r="I744" s="230">
        <v>2</v>
      </c>
      <c r="J744" s="229" t="str">
        <f t="shared" si="361"/>
        <v>Distribuidores Regionales</v>
      </c>
      <c r="K744" s="260">
        <f t="shared" si="362"/>
        <v>1.175</v>
      </c>
      <c r="L744" s="234">
        <f>L743+K744</f>
        <v>2.9550000000000001</v>
      </c>
      <c r="M744" s="233"/>
      <c r="N744" s="233"/>
      <c r="O744" s="233"/>
      <c r="P744" s="260">
        <f t="shared" si="363"/>
        <v>0</v>
      </c>
      <c r="Q744" s="233">
        <v>0.91500000000000004</v>
      </c>
      <c r="R744" s="233">
        <v>0.26</v>
      </c>
      <c r="S744" s="233"/>
      <c r="T744" s="260">
        <f t="shared" si="364"/>
        <v>1.175</v>
      </c>
      <c r="U744" s="233"/>
      <c r="V744" s="233"/>
      <c r="W744" s="233"/>
      <c r="X744" s="233">
        <f t="shared" si="368"/>
        <v>0</v>
      </c>
      <c r="Y744" s="233"/>
      <c r="Z744" s="233"/>
      <c r="AA744" s="233"/>
      <c r="AB744" s="233">
        <f t="shared" si="369"/>
        <v>0</v>
      </c>
      <c r="AC744" s="233">
        <f t="shared" si="386"/>
        <v>1.175</v>
      </c>
      <c r="AD744" s="233"/>
      <c r="AE744" s="233"/>
      <c r="AF744" s="233"/>
      <c r="AG744" s="233">
        <f t="shared" si="372"/>
        <v>0</v>
      </c>
      <c r="AH744" s="233"/>
      <c r="AI744" s="233"/>
      <c r="AJ744" s="233"/>
      <c r="AK744" s="233">
        <f t="shared" si="373"/>
        <v>0</v>
      </c>
      <c r="AL744" s="233"/>
      <c r="AM744" s="233"/>
      <c r="AN744" s="233"/>
      <c r="AO744" s="233">
        <f t="shared" si="365"/>
        <v>0</v>
      </c>
      <c r="AP744" s="233"/>
      <c r="AQ744" s="233"/>
      <c r="AR744" s="233"/>
      <c r="AS744" s="339">
        <f t="shared" si="366"/>
        <v>0</v>
      </c>
      <c r="AT744" s="233"/>
      <c r="AU744" s="233"/>
      <c r="AV744" s="233"/>
      <c r="AW744" s="260">
        <f t="shared" si="374"/>
        <v>0</v>
      </c>
      <c r="AX744" s="235" t="s">
        <v>1031</v>
      </c>
      <c r="AY744" s="236" t="s">
        <v>609</v>
      </c>
      <c r="AZ744" s="236" t="s">
        <v>586</v>
      </c>
      <c r="BA744" s="229" t="s">
        <v>1032</v>
      </c>
      <c r="BB744" s="231">
        <v>0</v>
      </c>
      <c r="BC744" s="231">
        <v>1</v>
      </c>
      <c r="BD744" s="237" t="str">
        <f t="shared" si="375"/>
        <v>Llano (Pendientes naturales del terreno entre 0 y 5%)</v>
      </c>
      <c r="BE744" s="231">
        <v>1</v>
      </c>
      <c r="BF744" s="237" t="str">
        <f>VLOOKUP(BE744,'Códigos 2'!$A$1:$B$12,2,FALSE)</f>
        <v xml:space="preserve"> Carpeta Asfáltica (CA)</v>
      </c>
      <c r="BG744" s="238">
        <v>2</v>
      </c>
      <c r="BH744" s="239">
        <v>7.9</v>
      </c>
      <c r="BI744" s="231">
        <v>0</v>
      </c>
      <c r="BJ744" s="231" t="str">
        <f t="shared" si="376"/>
        <v>No existe</v>
      </c>
      <c r="BK744" s="240">
        <v>0</v>
      </c>
      <c r="BL744" s="231">
        <v>40</v>
      </c>
      <c r="BM744" s="231"/>
      <c r="BN744" s="231">
        <v>4</v>
      </c>
      <c r="BO744" s="237" t="str">
        <f t="shared" si="377"/>
        <v>Alineamiento con algunas curvas que exigen una reducción significativa en la velocidad promedio de circulación.</v>
      </c>
      <c r="BP744" s="231">
        <v>4</v>
      </c>
      <c r="BQ744" s="237" t="str">
        <f t="shared" si="378"/>
        <v>Pendientes generalmente menores del 3% pero con algunas cuestas de corta longitud de hasta el 5%.</v>
      </c>
      <c r="BR744" s="231">
        <v>2</v>
      </c>
      <c r="BS744" s="231">
        <v>0</v>
      </c>
      <c r="BT744" s="237" t="b">
        <f t="shared" si="379"/>
        <v>0</v>
      </c>
      <c r="BU744" s="231">
        <v>4</v>
      </c>
      <c r="BV744" s="237" t="str">
        <f t="shared" si="380"/>
        <v>El señalamiento es bastante completo, faltando solamente algunas señales de guía para los usuarios que no conocen la ruta.</v>
      </c>
      <c r="BW744" s="231">
        <v>4</v>
      </c>
      <c r="BX744" s="237" t="str">
        <f t="shared" si="381"/>
        <v>La mayoría de las alcantarillas y cunetas aparentemente funcionan bien, pero existen indicaciones en algunos sitios de que el agua se estanca.</v>
      </c>
      <c r="BY744" s="231">
        <v>4</v>
      </c>
      <c r="BZ744" s="237" t="str">
        <f t="shared" si="382"/>
        <v>Superficie generalmente lisa, pero con unas pequeñas corrugaciones u otras irregularidades aisladas, o con baches pequeños superficiales.</v>
      </c>
      <c r="CA744" s="231">
        <v>5</v>
      </c>
      <c r="CB744" s="237" t="str">
        <f t="shared" si="383"/>
        <v>No existen evidencias de fallas en la estructura del pavimento, con la posible excepción de algunas en la superficie de ruedo.</v>
      </c>
      <c r="CC744" s="231">
        <f t="shared" si="384"/>
        <v>0</v>
      </c>
      <c r="CD744" s="229"/>
      <c r="CE744" s="229"/>
      <c r="CF744" s="270"/>
    </row>
    <row r="745" spans="1:84" ht="69.95" customHeight="1" thickBot="1" x14ac:dyDescent="0.2">
      <c r="A745" s="217"/>
      <c r="B745" s="269">
        <v>40380</v>
      </c>
      <c r="C745" s="231">
        <v>5</v>
      </c>
      <c r="D745" s="231">
        <v>4</v>
      </c>
      <c r="E745" s="232">
        <v>2</v>
      </c>
      <c r="F745" s="231"/>
      <c r="G745" s="231">
        <v>502</v>
      </c>
      <c r="H745" s="230" t="str">
        <f t="shared" si="385"/>
        <v>Terciaria</v>
      </c>
      <c r="I745" s="230">
        <v>4</v>
      </c>
      <c r="J745" s="229" t="str">
        <f t="shared" si="361"/>
        <v>Red Básica de Accesso</v>
      </c>
      <c r="K745" s="260">
        <f t="shared" si="362"/>
        <v>2.3049999999999997</v>
      </c>
      <c r="L745" s="234">
        <f>L744+K745</f>
        <v>5.26</v>
      </c>
      <c r="M745" s="233"/>
      <c r="N745" s="233"/>
      <c r="O745" s="233"/>
      <c r="P745" s="260">
        <f t="shared" si="363"/>
        <v>0</v>
      </c>
      <c r="Q745" s="233"/>
      <c r="R745" s="233"/>
      <c r="S745" s="233"/>
      <c r="T745" s="260">
        <f t="shared" si="364"/>
        <v>0</v>
      </c>
      <c r="U745" s="233">
        <v>0.83499999999999996</v>
      </c>
      <c r="V745" s="233">
        <v>0.44</v>
      </c>
      <c r="W745" s="233">
        <v>1.03</v>
      </c>
      <c r="X745" s="233">
        <f t="shared" si="368"/>
        <v>2.3049999999999997</v>
      </c>
      <c r="Y745" s="233"/>
      <c r="Z745" s="233"/>
      <c r="AA745" s="233"/>
      <c r="AB745" s="233">
        <f t="shared" si="369"/>
        <v>0</v>
      </c>
      <c r="AC745" s="233">
        <f t="shared" si="386"/>
        <v>2.3049999999999997</v>
      </c>
      <c r="AD745" s="233"/>
      <c r="AE745" s="233"/>
      <c r="AF745" s="233"/>
      <c r="AG745" s="233">
        <f t="shared" si="372"/>
        <v>0</v>
      </c>
      <c r="AH745" s="233"/>
      <c r="AI745" s="233"/>
      <c r="AJ745" s="233"/>
      <c r="AK745" s="233">
        <f t="shared" si="373"/>
        <v>0</v>
      </c>
      <c r="AL745" s="233"/>
      <c r="AM745" s="233"/>
      <c r="AN745" s="233"/>
      <c r="AO745" s="233">
        <f t="shared" si="365"/>
        <v>0</v>
      </c>
      <c r="AP745" s="233"/>
      <c r="AQ745" s="233"/>
      <c r="AR745" s="233"/>
      <c r="AS745" s="339">
        <f t="shared" si="366"/>
        <v>0</v>
      </c>
      <c r="AT745" s="233"/>
      <c r="AU745" s="233"/>
      <c r="AV745" s="233"/>
      <c r="AW745" s="260">
        <f t="shared" si="374"/>
        <v>0</v>
      </c>
      <c r="AX745" s="235" t="s">
        <v>2652</v>
      </c>
      <c r="AY745" s="236" t="s">
        <v>2393</v>
      </c>
      <c r="AZ745" s="236" t="s">
        <v>148</v>
      </c>
      <c r="BA745" s="229" t="s">
        <v>2653</v>
      </c>
      <c r="BB745" s="231">
        <v>0</v>
      </c>
      <c r="BC745" s="231">
        <v>3</v>
      </c>
      <c r="BD745" s="237" t="str">
        <f t="shared" si="375"/>
        <v>Muy Ondulado (Pendientes naturales del terreno entre 15 y 25%)</v>
      </c>
      <c r="BE745" s="231">
        <v>2</v>
      </c>
      <c r="BF745" s="237" t="str">
        <f>VLOOKUP(BE745,'Códigos 2'!$A$1:$B$12,2,FALSE)</f>
        <v xml:space="preserve">Tratamiento superficial múltiple (TSM) </v>
      </c>
      <c r="BG745" s="238">
        <v>2</v>
      </c>
      <c r="BH745" s="239">
        <v>5.2</v>
      </c>
      <c r="BI745" s="231">
        <v>0</v>
      </c>
      <c r="BJ745" s="231" t="str">
        <f t="shared" si="376"/>
        <v>No existe</v>
      </c>
      <c r="BK745" s="240">
        <v>0</v>
      </c>
      <c r="BL745" s="231">
        <v>40</v>
      </c>
      <c r="BM745" s="231">
        <v>1173</v>
      </c>
      <c r="BN745" s="231">
        <v>3</v>
      </c>
      <c r="BO745" s="237" t="str">
        <f t="shared" si="377"/>
        <v>Alineamiento algo sinuoso, pero con curvas cerradas que son aparentes y consistentes con las gradientes y las demás características del camino y del terreno que se atraviesa.</v>
      </c>
      <c r="BP745" s="231">
        <v>2</v>
      </c>
      <c r="BQ745" s="237" t="str">
        <f t="shared" si="378"/>
        <v>Pendientes sostenidas entre 5 y 8% sobre una buena parte del tramo, condición que afecta en forma marcada la velocidad de recorrido y, cuando hay bastante tránsito, provoca frecuentes colas de vehículos detrás de los vehículos pesados.</v>
      </c>
      <c r="BR745" s="231">
        <v>1</v>
      </c>
      <c r="BS745" s="231">
        <v>0</v>
      </c>
      <c r="BT745" s="237" t="b">
        <f t="shared" si="379"/>
        <v>0</v>
      </c>
      <c r="BU745" s="231">
        <v>3</v>
      </c>
      <c r="BV745" s="237" t="str">
        <f t="shared" si="380"/>
        <v>El señalamiento es regular en cuanto a cantidad y ubicación, siendo notable la falta de algunas señales de precaución y de guía.</v>
      </c>
      <c r="BW745" s="231">
        <v>3</v>
      </c>
      <c r="BX745" s="237" t="str">
        <f t="shared" si="381"/>
        <v>Parece que algunas alcantarillas o cunetas no tienen capacidad hidráulica suficiente, por la erosión o socavación aparente.</v>
      </c>
      <c r="BY745" s="231">
        <v>2</v>
      </c>
      <c r="BZ745" s="237" t="str">
        <f t="shared" si="382"/>
        <v>Superficie muy irregular o con baches extensos y frecuentes (o material suelto, en caso de superficies no pavimentadas).</v>
      </c>
      <c r="CA745" s="231">
        <v>3</v>
      </c>
      <c r="CB745" s="237" t="str">
        <f t="shared" si="383"/>
        <v>Existen deformaciones u otras fallas de consideración sobre una buena parte de la subsección y, aunque no son extensas todavía, parece que siguen extendiéndose.</v>
      </c>
      <c r="CC745" s="231">
        <f t="shared" si="384"/>
        <v>0.98687422499999999</v>
      </c>
      <c r="CD745" s="229"/>
      <c r="CE745" s="229"/>
      <c r="CF745" s="270"/>
    </row>
    <row r="746" spans="1:84" ht="69.95" customHeight="1" thickBot="1" x14ac:dyDescent="0.2">
      <c r="A746" s="217"/>
      <c r="B746" s="269">
        <v>40390</v>
      </c>
      <c r="C746" s="231">
        <v>5</v>
      </c>
      <c r="D746" s="231">
        <v>4</v>
      </c>
      <c r="E746" s="232">
        <v>5</v>
      </c>
      <c r="F746" s="231">
        <v>1</v>
      </c>
      <c r="G746" s="231">
        <v>502</v>
      </c>
      <c r="H746" s="230" t="str">
        <f t="shared" si="385"/>
        <v>Terciaria</v>
      </c>
      <c r="I746" s="230">
        <v>4</v>
      </c>
      <c r="J746" s="229" t="str">
        <f t="shared" si="361"/>
        <v>Red Básica de Accesso</v>
      </c>
      <c r="K746" s="260">
        <f t="shared" si="362"/>
        <v>3.665</v>
      </c>
      <c r="L746" s="234">
        <f>K746</f>
        <v>3.665</v>
      </c>
      <c r="M746" s="233"/>
      <c r="N746" s="233"/>
      <c r="O746" s="233"/>
      <c r="P746" s="260">
        <f t="shared" si="363"/>
        <v>0</v>
      </c>
      <c r="Q746" s="233">
        <v>0.12</v>
      </c>
      <c r="R746" s="233">
        <v>0.70499999999999996</v>
      </c>
      <c r="S746" s="233">
        <v>2.39</v>
      </c>
      <c r="T746" s="260">
        <f t="shared" si="364"/>
        <v>3.2149999999999999</v>
      </c>
      <c r="U746" s="233"/>
      <c r="V746" s="233"/>
      <c r="W746" s="233">
        <v>0.45</v>
      </c>
      <c r="X746" s="233">
        <f t="shared" si="368"/>
        <v>0.45</v>
      </c>
      <c r="Y746" s="233"/>
      <c r="Z746" s="233"/>
      <c r="AA746" s="233"/>
      <c r="AB746" s="233">
        <f t="shared" si="369"/>
        <v>0</v>
      </c>
      <c r="AC746" s="233">
        <f t="shared" si="386"/>
        <v>3.665</v>
      </c>
      <c r="AD746" s="233"/>
      <c r="AE746" s="233"/>
      <c r="AF746" s="233"/>
      <c r="AG746" s="233">
        <f t="shared" si="372"/>
        <v>0</v>
      </c>
      <c r="AH746" s="233"/>
      <c r="AI746" s="233"/>
      <c r="AJ746" s="233"/>
      <c r="AK746" s="233">
        <f t="shared" si="373"/>
        <v>0</v>
      </c>
      <c r="AL746" s="233"/>
      <c r="AM746" s="233"/>
      <c r="AN746" s="233"/>
      <c r="AO746" s="233">
        <f t="shared" si="365"/>
        <v>0</v>
      </c>
      <c r="AP746" s="233"/>
      <c r="AQ746" s="233"/>
      <c r="AR746" s="233"/>
      <c r="AS746" s="339">
        <f t="shared" si="366"/>
        <v>0</v>
      </c>
      <c r="AT746" s="233"/>
      <c r="AU746" s="233"/>
      <c r="AV746" s="233"/>
      <c r="AW746" s="260">
        <f t="shared" si="374"/>
        <v>0</v>
      </c>
      <c r="AX746" s="235" t="s">
        <v>2650</v>
      </c>
      <c r="AY746" s="236" t="s">
        <v>2393</v>
      </c>
      <c r="AZ746" s="236" t="s">
        <v>148</v>
      </c>
      <c r="BA746" s="229" t="s">
        <v>2651</v>
      </c>
      <c r="BB746" s="231">
        <v>1</v>
      </c>
      <c r="BC746" s="231">
        <v>3</v>
      </c>
      <c r="BD746" s="237" t="str">
        <f t="shared" si="375"/>
        <v>Muy Ondulado (Pendientes naturales del terreno entre 15 y 25%)</v>
      </c>
      <c r="BE746" s="231">
        <v>1</v>
      </c>
      <c r="BF746" s="237" t="str">
        <f>VLOOKUP(BE746,'Códigos 2'!$A$1:$B$12,2,FALSE)</f>
        <v xml:space="preserve"> Carpeta Asfáltica (CA)</v>
      </c>
      <c r="BG746" s="238">
        <v>2</v>
      </c>
      <c r="BH746" s="239">
        <v>5</v>
      </c>
      <c r="BI746" s="231">
        <v>0</v>
      </c>
      <c r="BJ746" s="231" t="str">
        <f t="shared" si="376"/>
        <v>No existe</v>
      </c>
      <c r="BK746" s="240">
        <v>0</v>
      </c>
      <c r="BL746" s="231">
        <v>40</v>
      </c>
      <c r="BM746" s="231">
        <v>3539</v>
      </c>
      <c r="BN746" s="231">
        <v>2</v>
      </c>
      <c r="BO746" s="237" t="str">
        <f t="shared" si="377"/>
        <v>Curvas cerradas frecuentes y, por lo general, inconsistentes con el terreno y la clase de carretera.</v>
      </c>
      <c r="BP746" s="231">
        <v>2</v>
      </c>
      <c r="BQ746" s="237" t="str">
        <f t="shared" si="378"/>
        <v>Pendientes sostenidas entre 5 y 8% sobre una buena parte del tramo, condición que afecta en forma marcada la velocidad de recorrido y, cuando hay bastante tránsito, provoca frecuentes colas de vehículos detrás de los vehículos pesados.</v>
      </c>
      <c r="BR746" s="231">
        <v>1</v>
      </c>
      <c r="BS746" s="231">
        <v>0</v>
      </c>
      <c r="BT746" s="237" t="b">
        <f t="shared" si="379"/>
        <v>0</v>
      </c>
      <c r="BU746" s="231">
        <v>2</v>
      </c>
      <c r="BV746" s="237" t="str">
        <f t="shared" si="380"/>
        <v>Existen muy pocas señales</v>
      </c>
      <c r="BW746" s="231">
        <v>3</v>
      </c>
      <c r="BX746" s="237" t="str">
        <f t="shared" si="381"/>
        <v>Parece que algunas alcantarillas o cunetas no tienen capacidad hidráulica suficiente, por la erosión o socavación aparente.</v>
      </c>
      <c r="BY746" s="231">
        <v>2</v>
      </c>
      <c r="BZ746" s="237" t="str">
        <f t="shared" si="382"/>
        <v>Superficie muy irregular o con baches extensos y frecuentes (o material suelto, en caso de superficies no pavimentadas).</v>
      </c>
      <c r="CA746" s="231">
        <v>4</v>
      </c>
      <c r="CB746" s="237" t="str">
        <f t="shared" si="383"/>
        <v>Existen huellas o corrugaciones que se derivan por debajo de la superficie de ruedo, pero que son aisladas y de poca extensión.</v>
      </c>
      <c r="CC746" s="231">
        <f t="shared" si="384"/>
        <v>4.734208774999999</v>
      </c>
      <c r="CD746" s="229"/>
      <c r="CE746" s="229"/>
      <c r="CF746" s="270"/>
    </row>
    <row r="747" spans="1:84" ht="69.95" customHeight="1" thickBot="1" x14ac:dyDescent="0.2">
      <c r="A747" s="217"/>
      <c r="B747" s="269">
        <v>40400</v>
      </c>
      <c r="C747" s="231">
        <v>5</v>
      </c>
      <c r="D747" s="231">
        <v>4</v>
      </c>
      <c r="E747" s="232">
        <v>4</v>
      </c>
      <c r="F747" s="231">
        <v>4</v>
      </c>
      <c r="G747" s="231">
        <v>114</v>
      </c>
      <c r="H747" s="230" t="str">
        <f t="shared" si="385"/>
        <v>Secundaria</v>
      </c>
      <c r="I747" s="230">
        <v>4</v>
      </c>
      <c r="J747" s="229" t="str">
        <f t="shared" si="361"/>
        <v>Red Básica de Accesso</v>
      </c>
      <c r="K747" s="260">
        <f t="shared" si="362"/>
        <v>1.845</v>
      </c>
      <c r="L747" s="234">
        <f>L746+K747</f>
        <v>5.51</v>
      </c>
      <c r="M747" s="233"/>
      <c r="N747" s="233"/>
      <c r="O747" s="233"/>
      <c r="P747" s="260">
        <f t="shared" si="363"/>
        <v>0</v>
      </c>
      <c r="Q747" s="233"/>
      <c r="R747" s="233"/>
      <c r="S747" s="233">
        <v>1.845</v>
      </c>
      <c r="T747" s="260">
        <f t="shared" si="364"/>
        <v>1.845</v>
      </c>
      <c r="U747" s="233"/>
      <c r="V747" s="233"/>
      <c r="W747" s="233"/>
      <c r="X747" s="233">
        <f t="shared" si="368"/>
        <v>0</v>
      </c>
      <c r="Y747" s="233"/>
      <c r="Z747" s="233"/>
      <c r="AA747" s="233"/>
      <c r="AB747" s="233">
        <f t="shared" si="369"/>
        <v>0</v>
      </c>
      <c r="AC747" s="233">
        <f t="shared" si="386"/>
        <v>1.845</v>
      </c>
      <c r="AD747" s="233"/>
      <c r="AE747" s="233"/>
      <c r="AF747" s="233"/>
      <c r="AG747" s="233">
        <f t="shared" si="372"/>
        <v>0</v>
      </c>
      <c r="AH747" s="233"/>
      <c r="AI747" s="233"/>
      <c r="AJ747" s="233"/>
      <c r="AK747" s="233">
        <f t="shared" si="373"/>
        <v>0</v>
      </c>
      <c r="AL747" s="233"/>
      <c r="AM747" s="233"/>
      <c r="AN747" s="233"/>
      <c r="AO747" s="233">
        <f t="shared" si="365"/>
        <v>0</v>
      </c>
      <c r="AP747" s="233"/>
      <c r="AQ747" s="233"/>
      <c r="AR747" s="233"/>
      <c r="AS747" s="339">
        <f t="shared" si="366"/>
        <v>0</v>
      </c>
      <c r="AT747" s="233"/>
      <c r="AU747" s="233"/>
      <c r="AV747" s="233"/>
      <c r="AW747" s="260">
        <f t="shared" si="374"/>
        <v>0</v>
      </c>
      <c r="AX747" s="235" t="s">
        <v>944</v>
      </c>
      <c r="AY747" s="236" t="s">
        <v>895</v>
      </c>
      <c r="AZ747" s="236" t="s">
        <v>935</v>
      </c>
      <c r="BA747" s="229" t="s">
        <v>945</v>
      </c>
      <c r="BB747" s="231">
        <v>0</v>
      </c>
      <c r="BC747" s="231">
        <v>2</v>
      </c>
      <c r="BD747" s="237" t="str">
        <f t="shared" si="375"/>
        <v>Algo Ondulado (Pendientes naturales del terreno entre 6 y 14%)</v>
      </c>
      <c r="BE747" s="231">
        <v>1</v>
      </c>
      <c r="BF747" s="237" t="str">
        <f>VLOOKUP(BE747,'Códigos 2'!$A$1:$B$12,2,FALSE)</f>
        <v xml:space="preserve"> Carpeta Asfáltica (CA)</v>
      </c>
      <c r="BG747" s="238">
        <v>1</v>
      </c>
      <c r="BH747" s="239">
        <v>4.5</v>
      </c>
      <c r="BI747" s="231">
        <v>0</v>
      </c>
      <c r="BJ747" s="231" t="str">
        <f t="shared" si="376"/>
        <v>No existe</v>
      </c>
      <c r="BK747" s="240">
        <v>0</v>
      </c>
      <c r="BL747" s="231">
        <v>35</v>
      </c>
      <c r="BM747" s="231"/>
      <c r="BN747" s="231">
        <v>3</v>
      </c>
      <c r="BO747" s="237" t="str">
        <f t="shared" si="377"/>
        <v>Alineamiento algo sinuoso, pero con curvas cerradas que son aparentes y consistentes con las gradientes y las demás características del camino y del terreno que se atraviesa.</v>
      </c>
      <c r="BP747" s="231">
        <v>2</v>
      </c>
      <c r="BQ747" s="237" t="str">
        <f t="shared" si="378"/>
        <v>Pendientes sostenidas entre 5 y 8% sobre una buena parte del tramo, condición que afecta en forma marcada la velocidad de recorrido y, cuando hay bastante tránsito, provoca frecuentes colas de vehículos detrás de los vehículos pesados.</v>
      </c>
      <c r="BR747" s="231">
        <v>1</v>
      </c>
      <c r="BS747" s="231">
        <v>0</v>
      </c>
      <c r="BT747" s="237" t="b">
        <f t="shared" si="379"/>
        <v>0</v>
      </c>
      <c r="BU747" s="231">
        <v>2</v>
      </c>
      <c r="BV747" s="237" t="str">
        <f t="shared" si="380"/>
        <v>Existen muy pocas señales</v>
      </c>
      <c r="BW747" s="231">
        <v>3</v>
      </c>
      <c r="BX747" s="237" t="str">
        <f t="shared" si="381"/>
        <v>Parece que algunas alcantarillas o cunetas no tienen capacidad hidráulica suficiente, por la erosión o socavación aparente.</v>
      </c>
      <c r="BY747" s="231">
        <v>2</v>
      </c>
      <c r="BZ747" s="237" t="str">
        <f t="shared" si="382"/>
        <v>Superficie muy irregular o con baches extensos y frecuentes (o material suelto, en caso de superficies no pavimentadas).</v>
      </c>
      <c r="CA747" s="231">
        <v>4</v>
      </c>
      <c r="CB747" s="237" t="str">
        <f t="shared" si="383"/>
        <v>Existen huellas o corrugaciones que se derivan por debajo de la superficie de ruedo, pero que son aisladas y de poca extensión.</v>
      </c>
      <c r="CC747" s="231">
        <f t="shared" si="384"/>
        <v>0</v>
      </c>
      <c r="CD747" s="229"/>
      <c r="CE747" s="229"/>
      <c r="CF747" s="270"/>
    </row>
    <row r="748" spans="1:84" ht="69.95" customHeight="1" thickBot="1" x14ac:dyDescent="0.2">
      <c r="A748" s="217"/>
      <c r="B748" s="269">
        <v>40410</v>
      </c>
      <c r="C748" s="231">
        <v>5</v>
      </c>
      <c r="D748" s="231">
        <v>4</v>
      </c>
      <c r="E748" s="232">
        <v>2</v>
      </c>
      <c r="F748" s="231">
        <v>6</v>
      </c>
      <c r="G748" s="231">
        <v>114</v>
      </c>
      <c r="H748" s="230" t="str">
        <f t="shared" si="385"/>
        <v>Secundaria</v>
      </c>
      <c r="I748" s="230">
        <v>3</v>
      </c>
      <c r="J748" s="229" t="str">
        <f t="shared" si="361"/>
        <v>Conectores de Integración Territorial</v>
      </c>
      <c r="K748" s="260">
        <f t="shared" si="362"/>
        <v>3.585</v>
      </c>
      <c r="L748" s="234">
        <f>L747+K748</f>
        <v>9.0949999999999989</v>
      </c>
      <c r="M748" s="233"/>
      <c r="N748" s="233"/>
      <c r="O748" s="233"/>
      <c r="P748" s="260">
        <f t="shared" si="363"/>
        <v>0</v>
      </c>
      <c r="Q748" s="233"/>
      <c r="R748" s="233"/>
      <c r="S748" s="233">
        <v>1.2749999999999999</v>
      </c>
      <c r="T748" s="260">
        <f t="shared" si="364"/>
        <v>1.2749999999999999</v>
      </c>
      <c r="U748" s="233"/>
      <c r="V748" s="233"/>
      <c r="W748" s="233">
        <v>2.31</v>
      </c>
      <c r="X748" s="233">
        <f t="shared" si="368"/>
        <v>2.31</v>
      </c>
      <c r="Y748" s="233"/>
      <c r="Z748" s="233"/>
      <c r="AA748" s="233"/>
      <c r="AB748" s="233">
        <f t="shared" si="369"/>
        <v>0</v>
      </c>
      <c r="AC748" s="233">
        <f t="shared" si="386"/>
        <v>3.585</v>
      </c>
      <c r="AD748" s="233"/>
      <c r="AE748" s="233"/>
      <c r="AF748" s="233"/>
      <c r="AG748" s="233">
        <f t="shared" si="372"/>
        <v>0</v>
      </c>
      <c r="AH748" s="233"/>
      <c r="AI748" s="233"/>
      <c r="AJ748" s="233"/>
      <c r="AK748" s="233">
        <f t="shared" si="373"/>
        <v>0</v>
      </c>
      <c r="AL748" s="233"/>
      <c r="AM748" s="233"/>
      <c r="AN748" s="233"/>
      <c r="AO748" s="233">
        <f t="shared" si="365"/>
        <v>0</v>
      </c>
      <c r="AP748" s="233"/>
      <c r="AQ748" s="233"/>
      <c r="AR748" s="233"/>
      <c r="AS748" s="339">
        <f t="shared" si="366"/>
        <v>0</v>
      </c>
      <c r="AT748" s="233"/>
      <c r="AU748" s="233"/>
      <c r="AV748" s="233"/>
      <c r="AW748" s="260">
        <f t="shared" si="374"/>
        <v>0</v>
      </c>
      <c r="AX748" s="235" t="s">
        <v>940</v>
      </c>
      <c r="AY748" s="236" t="s">
        <v>895</v>
      </c>
      <c r="AZ748" s="236" t="s">
        <v>935</v>
      </c>
      <c r="BA748" s="229" t="s">
        <v>939</v>
      </c>
      <c r="BB748" s="231">
        <v>0</v>
      </c>
      <c r="BC748" s="231">
        <v>3</v>
      </c>
      <c r="BD748" s="237" t="str">
        <f t="shared" si="375"/>
        <v>Muy Ondulado (Pendientes naturales del terreno entre 15 y 25%)</v>
      </c>
      <c r="BE748" s="231">
        <v>2</v>
      </c>
      <c r="BF748" s="237" t="str">
        <f>VLOOKUP(BE748,'Códigos 2'!$A$1:$B$12,2,FALSE)</f>
        <v xml:space="preserve">Tratamiento superficial múltiple (TSM) </v>
      </c>
      <c r="BG748" s="238">
        <v>1</v>
      </c>
      <c r="BH748" s="239">
        <v>3.5</v>
      </c>
      <c r="BI748" s="231">
        <v>0</v>
      </c>
      <c r="BJ748" s="231" t="str">
        <f t="shared" si="376"/>
        <v>No existe</v>
      </c>
      <c r="BK748" s="240">
        <v>0</v>
      </c>
      <c r="BL748" s="231">
        <v>30</v>
      </c>
      <c r="BM748" s="231"/>
      <c r="BN748" s="231">
        <v>3</v>
      </c>
      <c r="BO748" s="237" t="str">
        <f t="shared" si="377"/>
        <v>Alineamiento algo sinuoso, pero con curvas cerradas que son aparentes y consistentes con las gradientes y las demás características del camino y del terreno que se atraviesa.</v>
      </c>
      <c r="BP748" s="231">
        <v>1</v>
      </c>
      <c r="BQ748" s="237" t="str">
        <f t="shared" si="378"/>
        <v xml:space="preserve">Pendientes sostenidas en exceso del 7% en casi todo el tramo. </v>
      </c>
      <c r="BR748" s="231">
        <v>1</v>
      </c>
      <c r="BS748" s="231">
        <v>0</v>
      </c>
      <c r="BT748" s="237" t="b">
        <f t="shared" si="379"/>
        <v>0</v>
      </c>
      <c r="BU748" s="231">
        <v>1</v>
      </c>
      <c r="BV748" s="237" t="str">
        <f t="shared" si="380"/>
        <v>No existen señales o son tan inadecuadas, que no proveen información útil al conductor.</v>
      </c>
      <c r="BW748" s="231">
        <v>3</v>
      </c>
      <c r="BX748" s="237" t="str">
        <f t="shared" si="381"/>
        <v>Parece que algunas alcantarillas o cunetas no tienen capacidad hidráulica suficiente, por la erosión o socavación aparente.</v>
      </c>
      <c r="BY748" s="231">
        <v>2</v>
      </c>
      <c r="BZ748" s="237" t="str">
        <f t="shared" si="382"/>
        <v>Superficie muy irregular o con baches extensos y frecuentes (o material suelto, en caso de superficies no pavimentadas).</v>
      </c>
      <c r="CA748" s="231">
        <v>4</v>
      </c>
      <c r="CB748" s="237" t="str">
        <f t="shared" si="383"/>
        <v>Existen huellas o corrugaciones que se derivan por debajo de la superficie de ruedo, pero que son aisladas y de poca extensión.</v>
      </c>
      <c r="CC748" s="231">
        <f t="shared" si="384"/>
        <v>0</v>
      </c>
      <c r="CD748" s="229"/>
      <c r="CE748" s="229"/>
      <c r="CF748" s="270"/>
    </row>
    <row r="749" spans="1:84" ht="69.95" customHeight="1" thickBot="1" x14ac:dyDescent="0.2">
      <c r="A749" s="217"/>
      <c r="B749" s="269">
        <v>40420</v>
      </c>
      <c r="C749" s="231">
        <v>5</v>
      </c>
      <c r="D749" s="231">
        <v>4</v>
      </c>
      <c r="E749" s="232">
        <v>3</v>
      </c>
      <c r="F749" s="231">
        <v>3</v>
      </c>
      <c r="G749" s="231">
        <v>117</v>
      </c>
      <c r="H749" s="230" t="str">
        <f t="shared" si="385"/>
        <v>Secundaria</v>
      </c>
      <c r="I749" s="230">
        <v>2</v>
      </c>
      <c r="J749" s="229" t="str">
        <f t="shared" si="361"/>
        <v>Distribuidores Regionales</v>
      </c>
      <c r="K749" s="260">
        <f t="shared" si="362"/>
        <v>0.92999999999999994</v>
      </c>
      <c r="L749" s="234">
        <f>L748+K749</f>
        <v>10.024999999999999</v>
      </c>
      <c r="M749" s="233"/>
      <c r="N749" s="233"/>
      <c r="O749" s="233"/>
      <c r="P749" s="260">
        <f t="shared" si="363"/>
        <v>0</v>
      </c>
      <c r="Q749" s="233"/>
      <c r="R749" s="233">
        <v>0.70499999999999996</v>
      </c>
      <c r="S749" s="233">
        <v>0.22500000000000001</v>
      </c>
      <c r="T749" s="260">
        <f t="shared" si="364"/>
        <v>0.92999999999999994</v>
      </c>
      <c r="U749" s="233"/>
      <c r="V749" s="233"/>
      <c r="W749" s="233"/>
      <c r="X749" s="233">
        <f t="shared" si="368"/>
        <v>0</v>
      </c>
      <c r="Y749" s="233"/>
      <c r="Z749" s="233"/>
      <c r="AA749" s="233"/>
      <c r="AB749" s="233">
        <f t="shared" si="369"/>
        <v>0</v>
      </c>
      <c r="AC749" s="233">
        <f t="shared" si="386"/>
        <v>0.92999999999999994</v>
      </c>
      <c r="AD749" s="233"/>
      <c r="AE749" s="233"/>
      <c r="AF749" s="233"/>
      <c r="AG749" s="233">
        <f t="shared" si="372"/>
        <v>0</v>
      </c>
      <c r="AH749" s="233"/>
      <c r="AI749" s="233"/>
      <c r="AJ749" s="233"/>
      <c r="AK749" s="233">
        <f t="shared" si="373"/>
        <v>0</v>
      </c>
      <c r="AL749" s="233"/>
      <c r="AM749" s="233"/>
      <c r="AN749" s="233"/>
      <c r="AO749" s="233">
        <f t="shared" si="365"/>
        <v>0</v>
      </c>
      <c r="AP749" s="233"/>
      <c r="AQ749" s="233"/>
      <c r="AR749" s="233"/>
      <c r="AS749" s="339">
        <f t="shared" si="366"/>
        <v>0</v>
      </c>
      <c r="AT749" s="233"/>
      <c r="AU749" s="233"/>
      <c r="AV749" s="233"/>
      <c r="AW749" s="260">
        <f t="shared" si="374"/>
        <v>0</v>
      </c>
      <c r="AX749" s="235" t="s">
        <v>969</v>
      </c>
      <c r="AY749" s="236" t="s">
        <v>766</v>
      </c>
      <c r="AZ749" s="236" t="s">
        <v>379</v>
      </c>
      <c r="BA749" s="229" t="s">
        <v>970</v>
      </c>
      <c r="BB749" s="231">
        <v>0</v>
      </c>
      <c r="BC749" s="231">
        <v>3</v>
      </c>
      <c r="BD749" s="237" t="str">
        <f t="shared" si="375"/>
        <v>Muy Ondulado (Pendientes naturales del terreno entre 15 y 25%)</v>
      </c>
      <c r="BE749" s="231">
        <v>1</v>
      </c>
      <c r="BF749" s="237" t="str">
        <f>VLOOKUP(BE749,'Códigos 2'!$A$1:$B$12,2,FALSE)</f>
        <v xml:space="preserve"> Carpeta Asfáltica (CA)</v>
      </c>
      <c r="BG749" s="238">
        <v>2</v>
      </c>
      <c r="BH749" s="239">
        <v>6.4</v>
      </c>
      <c r="BI749" s="231">
        <v>0</v>
      </c>
      <c r="BJ749" s="231" t="str">
        <f t="shared" si="376"/>
        <v>No existe</v>
      </c>
      <c r="BK749" s="240">
        <v>0</v>
      </c>
      <c r="BL749" s="231">
        <v>30</v>
      </c>
      <c r="BM749" s="231"/>
      <c r="BN749" s="231">
        <v>3</v>
      </c>
      <c r="BO749" s="237" t="str">
        <f t="shared" si="377"/>
        <v>Alineamiento algo sinuoso, pero con curvas cerradas que son aparentes y consistentes con las gradientes y las demás características del camino y del terreno que se atraviesa.</v>
      </c>
      <c r="BP749" s="231">
        <v>1</v>
      </c>
      <c r="BQ749" s="237" t="str">
        <f t="shared" si="378"/>
        <v xml:space="preserve">Pendientes sostenidas en exceso del 7% en casi todo el tramo. </v>
      </c>
      <c r="BR749" s="231">
        <v>1</v>
      </c>
      <c r="BS749" s="231">
        <v>0</v>
      </c>
      <c r="BT749" s="237" t="b">
        <f t="shared" si="379"/>
        <v>0</v>
      </c>
      <c r="BU749" s="231">
        <v>3</v>
      </c>
      <c r="BV749" s="237" t="str">
        <f t="shared" si="380"/>
        <v>El señalamiento es regular en cuanto a cantidad y ubicación, siendo notable la falta de algunas señales de precaución y de guía.</v>
      </c>
      <c r="BW749" s="231">
        <v>4</v>
      </c>
      <c r="BX749" s="237" t="str">
        <f t="shared" si="381"/>
        <v>La mayoría de las alcantarillas y cunetas aparentemente funcionan bien, pero existen indicaciones en algunos sitios de que el agua se estanca.</v>
      </c>
      <c r="BY749" s="231">
        <v>3</v>
      </c>
      <c r="BZ749" s="237" t="str">
        <f t="shared" si="382"/>
        <v>Superficie con frecuentes baches o irregularidades .</v>
      </c>
      <c r="CA749" s="231">
        <v>5</v>
      </c>
      <c r="CB749" s="237" t="str">
        <f t="shared" si="383"/>
        <v>No existen evidencias de fallas en la estructura del pavimento, con la posible excepción de algunas en la superficie de ruedo.</v>
      </c>
      <c r="CC749" s="231">
        <f t="shared" si="384"/>
        <v>0</v>
      </c>
      <c r="CD749" s="229"/>
      <c r="CE749" s="229"/>
      <c r="CF749" s="270"/>
    </row>
    <row r="750" spans="1:84" ht="69.95" customHeight="1" thickBot="1" x14ac:dyDescent="0.2">
      <c r="A750" s="217"/>
      <c r="B750" s="269">
        <v>40430</v>
      </c>
      <c r="C750" s="231">
        <v>5</v>
      </c>
      <c r="D750" s="231">
        <v>4</v>
      </c>
      <c r="E750" s="232">
        <v>3</v>
      </c>
      <c r="F750" s="231">
        <v>3</v>
      </c>
      <c r="G750" s="231">
        <v>117</v>
      </c>
      <c r="H750" s="230" t="str">
        <f t="shared" si="385"/>
        <v>Secundaria</v>
      </c>
      <c r="I750" s="230">
        <v>4</v>
      </c>
      <c r="J750" s="229" t="str">
        <f t="shared" si="361"/>
        <v>Red Básica de Accesso</v>
      </c>
      <c r="K750" s="260">
        <f t="shared" si="362"/>
        <v>2.125</v>
      </c>
      <c r="L750" s="234">
        <f>L749+K750</f>
        <v>12.149999999999999</v>
      </c>
      <c r="M750" s="233"/>
      <c r="N750" s="233"/>
      <c r="O750" s="233"/>
      <c r="P750" s="260">
        <f t="shared" si="363"/>
        <v>0</v>
      </c>
      <c r="Q750" s="233"/>
      <c r="R750" s="233"/>
      <c r="S750" s="233">
        <v>2.125</v>
      </c>
      <c r="T750" s="260">
        <f t="shared" si="364"/>
        <v>2.125</v>
      </c>
      <c r="U750" s="233"/>
      <c r="V750" s="233"/>
      <c r="W750" s="233"/>
      <c r="X750" s="233">
        <f t="shared" si="368"/>
        <v>0</v>
      </c>
      <c r="Y750" s="233"/>
      <c r="Z750" s="233"/>
      <c r="AA750" s="233"/>
      <c r="AB750" s="233">
        <f t="shared" si="369"/>
        <v>0</v>
      </c>
      <c r="AC750" s="233">
        <f t="shared" si="386"/>
        <v>2.125</v>
      </c>
      <c r="AD750" s="233"/>
      <c r="AE750" s="233"/>
      <c r="AF750" s="233"/>
      <c r="AG750" s="233">
        <f t="shared" si="372"/>
        <v>0</v>
      </c>
      <c r="AH750" s="233"/>
      <c r="AI750" s="233"/>
      <c r="AJ750" s="233"/>
      <c r="AK750" s="233">
        <f t="shared" si="373"/>
        <v>0</v>
      </c>
      <c r="AL750" s="233"/>
      <c r="AM750" s="233"/>
      <c r="AN750" s="233"/>
      <c r="AO750" s="233">
        <f t="shared" si="365"/>
        <v>0</v>
      </c>
      <c r="AP750" s="233"/>
      <c r="AQ750" s="233"/>
      <c r="AR750" s="233"/>
      <c r="AS750" s="339">
        <f t="shared" si="366"/>
        <v>0</v>
      </c>
      <c r="AT750" s="233"/>
      <c r="AU750" s="233"/>
      <c r="AV750" s="233"/>
      <c r="AW750" s="260">
        <f t="shared" si="374"/>
        <v>0</v>
      </c>
      <c r="AX750" s="235" t="s">
        <v>971</v>
      </c>
      <c r="AY750" s="236" t="s">
        <v>766</v>
      </c>
      <c r="AZ750" s="236" t="s">
        <v>379</v>
      </c>
      <c r="BA750" s="229" t="s">
        <v>972</v>
      </c>
      <c r="BB750" s="231">
        <v>1</v>
      </c>
      <c r="BC750" s="231">
        <v>3</v>
      </c>
      <c r="BD750" s="237" t="str">
        <f t="shared" si="375"/>
        <v>Muy Ondulado (Pendientes naturales del terreno entre 15 y 25%)</v>
      </c>
      <c r="BE750" s="231">
        <v>1</v>
      </c>
      <c r="BF750" s="237" t="str">
        <f>VLOOKUP(BE750,'Códigos 2'!$A$1:$B$12,2,FALSE)</f>
        <v xml:space="preserve"> Carpeta Asfáltica (CA)</v>
      </c>
      <c r="BG750" s="238">
        <v>2</v>
      </c>
      <c r="BH750" s="239">
        <v>6.1</v>
      </c>
      <c r="BI750" s="231">
        <v>0</v>
      </c>
      <c r="BJ750" s="231" t="str">
        <f t="shared" si="376"/>
        <v>No existe</v>
      </c>
      <c r="BK750" s="240">
        <v>0</v>
      </c>
      <c r="BL750" s="231">
        <v>40</v>
      </c>
      <c r="BM750" s="231"/>
      <c r="BN750" s="231">
        <v>3</v>
      </c>
      <c r="BO750" s="237" t="str">
        <f t="shared" si="377"/>
        <v>Alineamiento algo sinuoso, pero con curvas cerradas que son aparentes y consistentes con las gradientes y las demás características del camino y del terreno que se atraviesa.</v>
      </c>
      <c r="BP750" s="231">
        <v>1</v>
      </c>
      <c r="BQ750" s="237" t="str">
        <f t="shared" si="378"/>
        <v xml:space="preserve">Pendientes sostenidas en exceso del 7% en casi todo el tramo. </v>
      </c>
      <c r="BR750" s="231">
        <v>1</v>
      </c>
      <c r="BS750" s="231">
        <v>0</v>
      </c>
      <c r="BT750" s="237" t="b">
        <f t="shared" si="379"/>
        <v>0</v>
      </c>
      <c r="BU750" s="231">
        <v>3</v>
      </c>
      <c r="BV750" s="237" t="str">
        <f t="shared" si="380"/>
        <v>El señalamiento es regular en cuanto a cantidad y ubicación, siendo notable la falta de algunas señales de precaución y de guía.</v>
      </c>
      <c r="BW750" s="231">
        <v>4</v>
      </c>
      <c r="BX750" s="237" t="str">
        <f t="shared" si="381"/>
        <v>La mayoría de las alcantarillas y cunetas aparentemente funcionan bien, pero existen indicaciones en algunos sitios de que el agua se estanca.</v>
      </c>
      <c r="BY750" s="231">
        <v>2</v>
      </c>
      <c r="BZ750" s="237" t="str">
        <f t="shared" si="382"/>
        <v>Superficie muy irregular o con baches extensos y frecuentes (o material suelto, en caso de superficies no pavimentadas).</v>
      </c>
      <c r="CA750" s="231">
        <v>4</v>
      </c>
      <c r="CB750" s="237" t="str">
        <f t="shared" si="383"/>
        <v>Existen huellas o corrugaciones que se derivan por debajo de la superficie de ruedo, pero que son aisladas y de poca extensión.</v>
      </c>
      <c r="CC750" s="231">
        <f t="shared" si="384"/>
        <v>0</v>
      </c>
      <c r="CD750" s="229"/>
      <c r="CE750" s="229"/>
      <c r="CF750" s="270"/>
    </row>
    <row r="751" spans="1:84" ht="69.95" customHeight="1" thickBot="1" x14ac:dyDescent="0.2">
      <c r="A751" s="217"/>
      <c r="B751" s="269">
        <v>40440</v>
      </c>
      <c r="C751" s="231">
        <v>5</v>
      </c>
      <c r="D751" s="231">
        <v>4</v>
      </c>
      <c r="E751" s="232">
        <v>3</v>
      </c>
      <c r="F751" s="231">
        <v>8</v>
      </c>
      <c r="G751" s="231">
        <v>308</v>
      </c>
      <c r="H751" s="230" t="str">
        <f>IF(G751&lt;100,"Primaria",IF(AND(G744&gt;39,G744&lt;300),"Secundaria",IF(AND(G744&gt;299),"Terciaria")))</f>
        <v>Secundaria</v>
      </c>
      <c r="I751" s="230">
        <v>4</v>
      </c>
      <c r="J751" s="229" t="str">
        <f t="shared" si="361"/>
        <v>Red Básica de Accesso</v>
      </c>
      <c r="K751" s="260">
        <f t="shared" si="362"/>
        <v>1.855</v>
      </c>
      <c r="L751" s="234">
        <f>L750+K751</f>
        <v>14.004999999999999</v>
      </c>
      <c r="M751" s="233"/>
      <c r="N751" s="233"/>
      <c r="O751" s="233"/>
      <c r="P751" s="260">
        <f t="shared" si="363"/>
        <v>0</v>
      </c>
      <c r="Q751" s="233"/>
      <c r="R751" s="233"/>
      <c r="S751" s="233">
        <v>1.855</v>
      </c>
      <c r="T751" s="260">
        <f t="shared" si="364"/>
        <v>1.855</v>
      </c>
      <c r="U751" s="233"/>
      <c r="V751" s="233"/>
      <c r="W751" s="233"/>
      <c r="X751" s="233">
        <f t="shared" si="368"/>
        <v>0</v>
      </c>
      <c r="Y751" s="233"/>
      <c r="Z751" s="233"/>
      <c r="AA751" s="233"/>
      <c r="AB751" s="233">
        <f t="shared" si="369"/>
        <v>0</v>
      </c>
      <c r="AC751" s="233">
        <f t="shared" si="386"/>
        <v>1.855</v>
      </c>
      <c r="AD751" s="233"/>
      <c r="AE751" s="233"/>
      <c r="AF751" s="233"/>
      <c r="AG751" s="233">
        <f t="shared" si="372"/>
        <v>0</v>
      </c>
      <c r="AH751" s="233"/>
      <c r="AI751" s="233"/>
      <c r="AJ751" s="233"/>
      <c r="AK751" s="233">
        <f t="shared" si="373"/>
        <v>0</v>
      </c>
      <c r="AL751" s="233"/>
      <c r="AM751" s="233"/>
      <c r="AN751" s="233"/>
      <c r="AO751" s="233">
        <f t="shared" si="365"/>
        <v>0</v>
      </c>
      <c r="AP751" s="233"/>
      <c r="AQ751" s="233"/>
      <c r="AR751" s="233"/>
      <c r="AS751" s="339">
        <f t="shared" si="366"/>
        <v>0</v>
      </c>
      <c r="AT751" s="233"/>
      <c r="AU751" s="233"/>
      <c r="AV751" s="233"/>
      <c r="AW751" s="260">
        <f t="shared" si="374"/>
        <v>0</v>
      </c>
      <c r="AX751" s="235" t="s">
        <v>2354</v>
      </c>
      <c r="AY751" s="236" t="s">
        <v>822</v>
      </c>
      <c r="AZ751" s="236" t="s">
        <v>767</v>
      </c>
      <c r="BA751" s="229" t="s">
        <v>2355</v>
      </c>
      <c r="BB751" s="231">
        <v>0</v>
      </c>
      <c r="BC751" s="231">
        <v>3</v>
      </c>
      <c r="BD751" s="237" t="str">
        <f t="shared" si="375"/>
        <v>Muy Ondulado (Pendientes naturales del terreno entre 15 y 25%)</v>
      </c>
      <c r="BE751" s="231">
        <v>1</v>
      </c>
      <c r="BF751" s="237" t="str">
        <f>VLOOKUP(BE751,'Códigos 2'!$A$1:$B$12,2,FALSE)</f>
        <v xml:space="preserve"> Carpeta Asfáltica (CA)</v>
      </c>
      <c r="BG751" s="238">
        <v>1</v>
      </c>
      <c r="BH751" s="239">
        <v>4.7</v>
      </c>
      <c r="BI751" s="231">
        <v>2</v>
      </c>
      <c r="BJ751" s="231" t="str">
        <f t="shared" si="376"/>
        <v>Mejorado</v>
      </c>
      <c r="BK751" s="240">
        <v>1</v>
      </c>
      <c r="BL751" s="231">
        <v>40</v>
      </c>
      <c r="BM751" s="231">
        <v>985</v>
      </c>
      <c r="BN751" s="231">
        <v>3</v>
      </c>
      <c r="BO751" s="237" t="str">
        <f t="shared" si="377"/>
        <v>Alineamiento algo sinuoso, pero con curvas cerradas que son aparentes y consistentes con las gradientes y las demás características del camino y del terreno que se atraviesa.</v>
      </c>
      <c r="BP751" s="231">
        <v>2</v>
      </c>
      <c r="BQ751" s="237" t="str">
        <f t="shared" si="378"/>
        <v>Pendientes sostenidas entre 5 y 8% sobre una buena parte del tramo, condición que afecta en forma marcada la velocidad de recorrido y, cuando hay bastante tránsito, provoca frecuentes colas de vehículos detrás de los vehículos pesados.</v>
      </c>
      <c r="BR751" s="231">
        <v>1</v>
      </c>
      <c r="BS751" s="231">
        <v>3</v>
      </c>
      <c r="BT751" s="237" t="str">
        <f t="shared" si="379"/>
        <v>Superficie erosionada o con baches profundos sobre una buena parte de la subsección, de manera que se inhibe el uso de los espaldones en la debida forma en esa parte.</v>
      </c>
      <c r="BU751" s="231">
        <v>2</v>
      </c>
      <c r="BV751" s="237" t="str">
        <f t="shared" si="380"/>
        <v>Existen muy pocas señales</v>
      </c>
      <c r="BW751" s="231">
        <v>3</v>
      </c>
      <c r="BX751" s="237" t="str">
        <f t="shared" si="381"/>
        <v>Parece que algunas alcantarillas o cunetas no tienen capacidad hidráulica suficiente, por la erosión o socavación aparente.</v>
      </c>
      <c r="BY751" s="231">
        <v>2</v>
      </c>
      <c r="BZ751" s="237" t="str">
        <f t="shared" si="382"/>
        <v>Superficie muy irregular o con baches extensos y frecuentes (o material suelto, en caso de superficies no pavimentadas).</v>
      </c>
      <c r="CA751" s="231">
        <v>4</v>
      </c>
      <c r="CB751" s="237" t="str">
        <f t="shared" si="383"/>
        <v>Existen huellas o corrugaciones que se derivan por debajo de la superficie de ruedo, pero que son aisladas y de poca extensión.</v>
      </c>
      <c r="CC751" s="231">
        <f t="shared" si="384"/>
        <v>0.66691887500000002</v>
      </c>
      <c r="CD751" s="229"/>
      <c r="CE751" s="229"/>
      <c r="CF751" s="270"/>
    </row>
    <row r="752" spans="1:84" ht="69.95" customHeight="1" thickBot="1" x14ac:dyDescent="0.2">
      <c r="A752" s="217"/>
      <c r="B752" s="269">
        <v>40450</v>
      </c>
      <c r="C752" s="231">
        <v>5</v>
      </c>
      <c r="D752" s="231">
        <v>4</v>
      </c>
      <c r="E752" s="232">
        <v>3</v>
      </c>
      <c r="F752" s="231">
        <v>4</v>
      </c>
      <c r="G752" s="231">
        <v>308</v>
      </c>
      <c r="H752" s="230" t="str">
        <f>IF(G752&lt;100,"Primaria",IF(AND(G745&gt;39,G745&lt;300),"Secundaria",IF(AND(G745&gt;299),"Terciaria")))</f>
        <v>Terciaria</v>
      </c>
      <c r="I752" s="230">
        <v>3</v>
      </c>
      <c r="J752" s="229" t="str">
        <f t="shared" si="361"/>
        <v>Conectores de Integración Territorial</v>
      </c>
      <c r="K752" s="260">
        <f t="shared" si="362"/>
        <v>1.0049999999999999</v>
      </c>
      <c r="L752" s="234">
        <f>K752</f>
        <v>1.0049999999999999</v>
      </c>
      <c r="M752" s="233"/>
      <c r="N752" s="233"/>
      <c r="O752" s="233"/>
      <c r="P752" s="260">
        <f t="shared" si="363"/>
        <v>0</v>
      </c>
      <c r="Q752" s="233"/>
      <c r="R752" s="233">
        <v>0.245</v>
      </c>
      <c r="S752" s="233">
        <v>0.76</v>
      </c>
      <c r="T752" s="260">
        <f t="shared" si="364"/>
        <v>1.0049999999999999</v>
      </c>
      <c r="U752" s="233"/>
      <c r="V752" s="233"/>
      <c r="W752" s="233"/>
      <c r="X752" s="233">
        <f t="shared" si="368"/>
        <v>0</v>
      </c>
      <c r="Y752" s="233"/>
      <c r="Z752" s="233"/>
      <c r="AA752" s="233"/>
      <c r="AB752" s="233">
        <f t="shared" si="369"/>
        <v>0</v>
      </c>
      <c r="AC752" s="233">
        <f t="shared" si="386"/>
        <v>1.0049999999999999</v>
      </c>
      <c r="AD752" s="233"/>
      <c r="AE752" s="233"/>
      <c r="AF752" s="233"/>
      <c r="AG752" s="233">
        <f t="shared" ref="AG752:AG783" si="387">SUM(AD752:AF752)</f>
        <v>0</v>
      </c>
      <c r="AH752" s="233"/>
      <c r="AI752" s="233"/>
      <c r="AJ752" s="233"/>
      <c r="AK752" s="233">
        <f t="shared" ref="AK752:AK783" si="388">SUM(AH752:AJ752)</f>
        <v>0</v>
      </c>
      <c r="AL752" s="233"/>
      <c r="AM752" s="233"/>
      <c r="AN752" s="233"/>
      <c r="AO752" s="233">
        <f t="shared" si="365"/>
        <v>0</v>
      </c>
      <c r="AP752" s="233"/>
      <c r="AQ752" s="233"/>
      <c r="AR752" s="233"/>
      <c r="AS752" s="339">
        <f t="shared" si="366"/>
        <v>0</v>
      </c>
      <c r="AT752" s="233"/>
      <c r="AU752" s="233"/>
      <c r="AV752" s="233"/>
      <c r="AW752" s="260">
        <f t="shared" si="374"/>
        <v>0</v>
      </c>
      <c r="AX752" s="235" t="s">
        <v>2344</v>
      </c>
      <c r="AY752" s="236" t="s">
        <v>822</v>
      </c>
      <c r="AZ752" s="236" t="s">
        <v>767</v>
      </c>
      <c r="BA752" s="229" t="s">
        <v>2345</v>
      </c>
      <c r="BB752" s="231">
        <v>0</v>
      </c>
      <c r="BC752" s="231">
        <v>3</v>
      </c>
      <c r="BD752" s="237" t="str">
        <f t="shared" si="375"/>
        <v>Muy Ondulado (Pendientes naturales del terreno entre 15 y 25%)</v>
      </c>
      <c r="BE752" s="231">
        <v>1</v>
      </c>
      <c r="BF752" s="237" t="str">
        <f>VLOOKUP(BE752,'Códigos 2'!$A$1:$B$12,2,FALSE)</f>
        <v xml:space="preserve"> Carpeta Asfáltica (CA)</v>
      </c>
      <c r="BG752" s="238">
        <v>2</v>
      </c>
      <c r="BH752" s="239">
        <v>6</v>
      </c>
      <c r="BI752" s="231">
        <v>0</v>
      </c>
      <c r="BJ752" s="231" t="str">
        <f t="shared" si="376"/>
        <v>No existe</v>
      </c>
      <c r="BK752" s="240">
        <v>0</v>
      </c>
      <c r="BL752" s="231">
        <v>40</v>
      </c>
      <c r="BM752" s="231">
        <v>0</v>
      </c>
      <c r="BN752" s="231">
        <v>3</v>
      </c>
      <c r="BO752" s="237" t="str">
        <f t="shared" si="377"/>
        <v>Alineamiento algo sinuoso, pero con curvas cerradas que son aparentes y consistentes con las gradientes y las demás características del camino y del terreno que se atraviesa.</v>
      </c>
      <c r="BP752" s="231">
        <v>1</v>
      </c>
      <c r="BQ752" s="237" t="str">
        <f t="shared" si="378"/>
        <v xml:space="preserve">Pendientes sostenidas en exceso del 7% en casi todo el tramo. </v>
      </c>
      <c r="BR752" s="231">
        <v>1</v>
      </c>
      <c r="BS752" s="231">
        <v>0</v>
      </c>
      <c r="BT752" s="237" t="b">
        <f t="shared" si="379"/>
        <v>0</v>
      </c>
      <c r="BU752" s="231">
        <v>3</v>
      </c>
      <c r="BV752" s="237" t="str">
        <f t="shared" si="380"/>
        <v>El señalamiento es regular en cuanto a cantidad y ubicación, siendo notable la falta de algunas señales de precaución y de guía.</v>
      </c>
      <c r="BW752" s="231">
        <v>3</v>
      </c>
      <c r="BX752" s="237" t="str">
        <f t="shared" si="381"/>
        <v>Parece que algunas alcantarillas o cunetas no tienen capacidad hidráulica suficiente, por la erosión o socavación aparente.</v>
      </c>
      <c r="BY752" s="231">
        <v>2</v>
      </c>
      <c r="BZ752" s="237" t="str">
        <f t="shared" si="382"/>
        <v>Superficie muy irregular o con baches extensos y frecuentes (o material suelto, en caso de superficies no pavimentadas).</v>
      </c>
      <c r="CA752" s="231">
        <v>4</v>
      </c>
      <c r="CB752" s="237" t="str">
        <f t="shared" si="383"/>
        <v>Existen huellas o corrugaciones que se derivan por debajo de la superficie de ruedo, pero que son aisladas y de poca extensión.</v>
      </c>
      <c r="CC752" s="231">
        <f t="shared" si="384"/>
        <v>0</v>
      </c>
      <c r="CD752" s="229"/>
      <c r="CE752" s="229"/>
      <c r="CF752" s="270"/>
    </row>
    <row r="753" spans="1:84" ht="69.95" customHeight="1" thickBot="1" x14ac:dyDescent="0.2">
      <c r="A753" s="217">
        <v>4</v>
      </c>
      <c r="B753" s="269">
        <v>40460</v>
      </c>
      <c r="C753" s="231">
        <v>5</v>
      </c>
      <c r="D753" s="231">
        <v>4</v>
      </c>
      <c r="E753" s="232" t="s">
        <v>126</v>
      </c>
      <c r="F753" s="231">
        <v>1</v>
      </c>
      <c r="G753" s="231">
        <v>4</v>
      </c>
      <c r="H753" s="230" t="str">
        <f>IF(G753&lt;100,"Primaria",IF(AND(G753&gt;39,G753&lt;300),"Secundaria",IF(AND(G753&gt;299),"Terciaria")))</f>
        <v>Primaria</v>
      </c>
      <c r="I753" s="230">
        <v>1</v>
      </c>
      <c r="J753" s="229" t="str">
        <f t="shared" si="361"/>
        <v>Red de Alta Capacidad</v>
      </c>
      <c r="K753" s="260">
        <f t="shared" si="362"/>
        <v>10.545</v>
      </c>
      <c r="L753" s="234">
        <f>L752+K753</f>
        <v>11.55</v>
      </c>
      <c r="M753" s="233"/>
      <c r="N753" s="233"/>
      <c r="O753" s="233"/>
      <c r="P753" s="260">
        <f t="shared" si="363"/>
        <v>0</v>
      </c>
      <c r="Q753" s="233">
        <v>8.8049999999999997</v>
      </c>
      <c r="R753" s="233">
        <v>1.1850000000000001</v>
      </c>
      <c r="S753" s="233">
        <v>0.55500000000000005</v>
      </c>
      <c r="T753" s="260">
        <f t="shared" si="364"/>
        <v>10.545</v>
      </c>
      <c r="U753" s="233"/>
      <c r="V753" s="233"/>
      <c r="W753" s="233"/>
      <c r="X753" s="233">
        <f t="shared" si="368"/>
        <v>0</v>
      </c>
      <c r="Y753" s="233"/>
      <c r="Z753" s="233"/>
      <c r="AA753" s="233"/>
      <c r="AB753" s="233">
        <f t="shared" si="369"/>
        <v>0</v>
      </c>
      <c r="AC753" s="233">
        <f t="shared" si="386"/>
        <v>10.545</v>
      </c>
      <c r="AD753" s="233"/>
      <c r="AE753" s="233"/>
      <c r="AF753" s="233"/>
      <c r="AG753" s="233">
        <f t="shared" si="387"/>
        <v>0</v>
      </c>
      <c r="AH753" s="233"/>
      <c r="AI753" s="233"/>
      <c r="AJ753" s="233"/>
      <c r="AK753" s="233">
        <f t="shared" si="388"/>
        <v>0</v>
      </c>
      <c r="AL753" s="233"/>
      <c r="AM753" s="233"/>
      <c r="AN753" s="233"/>
      <c r="AO753" s="233">
        <f t="shared" si="365"/>
        <v>0</v>
      </c>
      <c r="AP753" s="233"/>
      <c r="AQ753" s="233"/>
      <c r="AR753" s="233"/>
      <c r="AS753" s="339">
        <f t="shared" si="366"/>
        <v>0</v>
      </c>
      <c r="AT753" s="233"/>
      <c r="AU753" s="233"/>
      <c r="AV753" s="233"/>
      <c r="AW753" s="260">
        <f t="shared" si="374"/>
        <v>0</v>
      </c>
      <c r="AX753" s="235" t="s">
        <v>316</v>
      </c>
      <c r="AY753" s="236" t="s">
        <v>305</v>
      </c>
      <c r="AZ753" s="236" t="s">
        <v>306</v>
      </c>
      <c r="BA753" s="229" t="s">
        <v>317</v>
      </c>
      <c r="BB753" s="231">
        <v>0</v>
      </c>
      <c r="BC753" s="231">
        <v>1</v>
      </c>
      <c r="BD753" s="237" t="str">
        <f t="shared" si="375"/>
        <v>Llano (Pendientes naturales del terreno entre 0 y 5%)</v>
      </c>
      <c r="BE753" s="231">
        <v>1</v>
      </c>
      <c r="BF753" s="237" t="str">
        <f>VLOOKUP(BE753,'Códigos 2'!$A$1:$B$12,2,FALSE)</f>
        <v xml:space="preserve"> Carpeta Asfáltica (CA)</v>
      </c>
      <c r="BG753" s="238">
        <v>2</v>
      </c>
      <c r="BH753" s="239">
        <v>6</v>
      </c>
      <c r="BI753" s="231">
        <v>0</v>
      </c>
      <c r="BJ753" s="231" t="str">
        <f t="shared" si="376"/>
        <v>No existe</v>
      </c>
      <c r="BK753" s="240">
        <v>0</v>
      </c>
      <c r="BL753" s="231">
        <v>80</v>
      </c>
      <c r="BM753" s="231">
        <v>4042</v>
      </c>
      <c r="BN753" s="231">
        <v>4</v>
      </c>
      <c r="BO753" s="237" t="str">
        <f t="shared" si="377"/>
        <v>Alineamiento con algunas curvas que exigen una reducción significativa en la velocidad promedio de circulación.</v>
      </c>
      <c r="BP753" s="231">
        <v>4</v>
      </c>
      <c r="BQ753" s="237" t="str">
        <f t="shared" si="378"/>
        <v>Pendientes generalmente menores del 3% pero con algunas cuestas de corta longitud de hasta el 5%.</v>
      </c>
      <c r="BR753" s="231">
        <v>2</v>
      </c>
      <c r="BS753" s="231">
        <v>0</v>
      </c>
      <c r="BT753" s="237" t="b">
        <f t="shared" si="379"/>
        <v>0</v>
      </c>
      <c r="BU753" s="231">
        <v>3</v>
      </c>
      <c r="BV753" s="237" t="str">
        <f t="shared" si="380"/>
        <v>El señalamiento es regular en cuanto a cantidad y ubicación, siendo notable la falta de algunas señales de precaución y de guía.</v>
      </c>
      <c r="BW753" s="231">
        <v>4</v>
      </c>
      <c r="BX753" s="237" t="str">
        <f t="shared" si="381"/>
        <v>La mayoría de las alcantarillas y cunetas aparentemente funcionan bien, pero existen indicaciones en algunos sitios de que el agua se estanca.</v>
      </c>
      <c r="BY753" s="231">
        <v>4</v>
      </c>
      <c r="BZ753" s="237" t="str">
        <f t="shared" si="382"/>
        <v>Superficie generalmente lisa, pero con unas pequeñas corrugaciones u otras irregularidades aisladas, o con baches pequeños superficiales.</v>
      </c>
      <c r="CA753" s="231">
        <v>5</v>
      </c>
      <c r="CB753" s="237" t="str">
        <f t="shared" si="383"/>
        <v>No existen evidencias de fallas en la estructura del pavimento, con la posible excepción de algunas en la superficie de ruedo.</v>
      </c>
      <c r="CC753" s="231">
        <f t="shared" si="384"/>
        <v>15.557354849999999</v>
      </c>
      <c r="CD753" s="229" t="s">
        <v>318</v>
      </c>
      <c r="CE753" s="229" t="s">
        <v>310</v>
      </c>
      <c r="CF753" s="270" t="s">
        <v>319</v>
      </c>
    </row>
    <row r="754" spans="1:84" ht="69.95" customHeight="1" thickBot="1" x14ac:dyDescent="0.2">
      <c r="A754" s="217"/>
      <c r="B754" s="269">
        <v>40470</v>
      </c>
      <c r="C754" s="231">
        <v>5</v>
      </c>
      <c r="D754" s="231">
        <v>4</v>
      </c>
      <c r="E754" s="232" t="s">
        <v>126</v>
      </c>
      <c r="F754" s="231">
        <v>0</v>
      </c>
      <c r="G754" s="231">
        <v>506</v>
      </c>
      <c r="H754" s="230" t="s">
        <v>2476</v>
      </c>
      <c r="I754" s="230">
        <v>4</v>
      </c>
      <c r="J754" s="229" t="str">
        <f t="shared" si="361"/>
        <v>Red Básica de Accesso</v>
      </c>
      <c r="K754" s="260">
        <f t="shared" si="362"/>
        <v>5.9349999999999996</v>
      </c>
      <c r="L754" s="234">
        <f>K754</f>
        <v>5.9349999999999996</v>
      </c>
      <c r="M754" s="233"/>
      <c r="N754" s="233"/>
      <c r="O754" s="233"/>
      <c r="P754" s="260">
        <f t="shared" si="363"/>
        <v>0</v>
      </c>
      <c r="Q754" s="233"/>
      <c r="R754" s="233"/>
      <c r="S754" s="233"/>
      <c r="T754" s="260">
        <f t="shared" si="364"/>
        <v>0</v>
      </c>
      <c r="U754" s="233"/>
      <c r="V754" s="233"/>
      <c r="W754" s="233"/>
      <c r="X754" s="233">
        <f t="shared" si="368"/>
        <v>0</v>
      </c>
      <c r="Y754" s="233"/>
      <c r="Z754" s="233"/>
      <c r="AA754" s="233"/>
      <c r="AB754" s="233">
        <f t="shared" si="369"/>
        <v>0</v>
      </c>
      <c r="AC754" s="233">
        <f t="shared" si="386"/>
        <v>0</v>
      </c>
      <c r="AD754" s="233">
        <v>3.51</v>
      </c>
      <c r="AE754" s="233">
        <v>2.4249999999999998</v>
      </c>
      <c r="AF754" s="233"/>
      <c r="AG754" s="233">
        <f t="shared" si="387"/>
        <v>5.9349999999999996</v>
      </c>
      <c r="AH754" s="233"/>
      <c r="AI754" s="233"/>
      <c r="AJ754" s="233"/>
      <c r="AK754" s="233">
        <f t="shared" si="388"/>
        <v>0</v>
      </c>
      <c r="AL754" s="233"/>
      <c r="AM754" s="233"/>
      <c r="AN754" s="233"/>
      <c r="AO754" s="233">
        <f t="shared" si="365"/>
        <v>0</v>
      </c>
      <c r="AP754" s="233"/>
      <c r="AQ754" s="233"/>
      <c r="AR754" s="233"/>
      <c r="AS754" s="339">
        <f t="shared" si="366"/>
        <v>0</v>
      </c>
      <c r="AT754" s="233"/>
      <c r="AU754" s="233"/>
      <c r="AV754" s="233"/>
      <c r="AW754" s="260">
        <f t="shared" si="374"/>
        <v>0</v>
      </c>
      <c r="AX754" s="235" t="s">
        <v>2671</v>
      </c>
      <c r="AY754" s="236" t="s">
        <v>2672</v>
      </c>
      <c r="AZ754" s="236" t="s">
        <v>306</v>
      </c>
      <c r="BA754" s="229" t="s">
        <v>2673</v>
      </c>
      <c r="BB754" s="231">
        <v>0</v>
      </c>
      <c r="BC754" s="231">
        <v>1</v>
      </c>
      <c r="BD754" s="237" t="str">
        <f t="shared" si="375"/>
        <v>Llano (Pendientes naturales del terreno entre 0 y 5%)</v>
      </c>
      <c r="BE754" s="231">
        <v>4</v>
      </c>
      <c r="BF754" s="237" t="str">
        <f>VLOOKUP(BE754,'Códigos 2'!$A$1:$B$12,2,FALSE)</f>
        <v>Lastre o grava</v>
      </c>
      <c r="BG754" s="238">
        <v>2</v>
      </c>
      <c r="BH754" s="239">
        <v>6.5</v>
      </c>
      <c r="BI754" s="231">
        <v>0</v>
      </c>
      <c r="BJ754" s="231" t="str">
        <f t="shared" si="376"/>
        <v>No existe</v>
      </c>
      <c r="BK754" s="240">
        <v>0</v>
      </c>
      <c r="BL754" s="231">
        <v>30</v>
      </c>
      <c r="BM754" s="231">
        <v>344</v>
      </c>
      <c r="BN754" s="231">
        <v>3</v>
      </c>
      <c r="BO754" s="237" t="str">
        <f t="shared" si="377"/>
        <v>Alineamiento algo sinuoso, pero con curvas cerradas que son aparentes y consistentes con las gradientes y las demás características del camino y del terreno que se atraviesa.</v>
      </c>
      <c r="BP754" s="231">
        <v>4</v>
      </c>
      <c r="BQ754" s="237" t="str">
        <f t="shared" si="378"/>
        <v>Pendientes generalmente menores del 3% pero con algunas cuestas de corta longitud de hasta el 5%.</v>
      </c>
      <c r="BR754" s="231">
        <v>1</v>
      </c>
      <c r="BS754" s="231">
        <v>0</v>
      </c>
      <c r="BT754" s="237" t="b">
        <f t="shared" si="379"/>
        <v>0</v>
      </c>
      <c r="BU754" s="231">
        <v>1</v>
      </c>
      <c r="BV754" s="237" t="str">
        <f t="shared" si="380"/>
        <v>No existen señales o son tan inadecuadas, que no proveen información útil al conductor.</v>
      </c>
      <c r="BW754" s="231">
        <v>4</v>
      </c>
      <c r="BX754" s="237" t="str">
        <f t="shared" si="381"/>
        <v>La mayoría de las alcantarillas y cunetas aparentemente funcionan bien, pero existen indicaciones en algunos sitios de que el agua se estanca.</v>
      </c>
      <c r="BY754" s="231">
        <v>3</v>
      </c>
      <c r="BZ754" s="237" t="str">
        <f t="shared" si="382"/>
        <v>Superficie con frecuentes baches o irregularidades .</v>
      </c>
      <c r="CA754" s="231">
        <v>4</v>
      </c>
      <c r="CB754" s="237" t="str">
        <f t="shared" si="383"/>
        <v>Existen huellas o corrugaciones que se derivan por debajo de la superficie de ruedo, pero que son aisladas y de poca extensión.</v>
      </c>
      <c r="CC754" s="231">
        <f t="shared" si="384"/>
        <v>0.74519859999999993</v>
      </c>
      <c r="CD754" s="229"/>
      <c r="CE754" s="229"/>
      <c r="CF754" s="270" t="s">
        <v>2674</v>
      </c>
    </row>
    <row r="755" spans="1:84" ht="69.95" customHeight="1" thickBot="1" x14ac:dyDescent="0.2">
      <c r="A755" s="217"/>
      <c r="B755" s="269">
        <v>40481</v>
      </c>
      <c r="C755" s="231">
        <v>5</v>
      </c>
      <c r="D755" s="231">
        <v>4</v>
      </c>
      <c r="E755" s="232" t="s">
        <v>126</v>
      </c>
      <c r="F755" s="231">
        <v>2</v>
      </c>
      <c r="G755" s="231">
        <v>126</v>
      </c>
      <c r="H755" s="230" t="str">
        <f>IF(G755&lt;100,"Primaria",IF(AND(G755&gt;39,G755&lt;300),"Secundaria",IF(AND(G755&gt;299),"Terciaria")))</f>
        <v>Secundaria</v>
      </c>
      <c r="I755" s="230">
        <v>3</v>
      </c>
      <c r="J755" s="229" t="str">
        <f t="shared" si="361"/>
        <v>Conectores de Integración Territorial</v>
      </c>
      <c r="K755" s="260">
        <f t="shared" si="362"/>
        <v>4.2249999999999996</v>
      </c>
      <c r="L755" s="234">
        <f>L754+K755</f>
        <v>10.16</v>
      </c>
      <c r="M755" s="233"/>
      <c r="N755" s="233"/>
      <c r="O755" s="233"/>
      <c r="P755" s="260">
        <f t="shared" si="363"/>
        <v>0</v>
      </c>
      <c r="Q755" s="233"/>
      <c r="R755" s="233">
        <v>4.2249999999999996</v>
      </c>
      <c r="S755" s="233"/>
      <c r="T755" s="260">
        <f t="shared" si="364"/>
        <v>4.2249999999999996</v>
      </c>
      <c r="U755" s="233"/>
      <c r="V755" s="233"/>
      <c r="W755" s="233"/>
      <c r="X755" s="233">
        <f t="shared" si="368"/>
        <v>0</v>
      </c>
      <c r="Y755" s="233"/>
      <c r="Z755" s="233"/>
      <c r="AA755" s="233"/>
      <c r="AB755" s="233">
        <f t="shared" si="369"/>
        <v>0</v>
      </c>
      <c r="AC755" s="233">
        <f t="shared" si="386"/>
        <v>4.2249999999999996</v>
      </c>
      <c r="AD755" s="233"/>
      <c r="AE755" s="233"/>
      <c r="AF755" s="233"/>
      <c r="AG755" s="233">
        <f t="shared" si="387"/>
        <v>0</v>
      </c>
      <c r="AH755" s="233"/>
      <c r="AI755" s="233"/>
      <c r="AJ755" s="233"/>
      <c r="AK755" s="233">
        <f t="shared" si="388"/>
        <v>0</v>
      </c>
      <c r="AL755" s="233"/>
      <c r="AM755" s="233"/>
      <c r="AN755" s="233"/>
      <c r="AO755" s="233">
        <f t="shared" si="365"/>
        <v>0</v>
      </c>
      <c r="AP755" s="233"/>
      <c r="AQ755" s="233"/>
      <c r="AR755" s="233"/>
      <c r="AS755" s="339">
        <f t="shared" si="366"/>
        <v>0</v>
      </c>
      <c r="AT755" s="233"/>
      <c r="AU755" s="233"/>
      <c r="AV755" s="233"/>
      <c r="AW755" s="260">
        <f t="shared" si="374"/>
        <v>0</v>
      </c>
      <c r="AX755" s="235" t="s">
        <v>1100</v>
      </c>
      <c r="AY755" s="236" t="s">
        <v>1101</v>
      </c>
      <c r="AZ755" s="236" t="s">
        <v>1102</v>
      </c>
      <c r="BA755" s="236" t="s">
        <v>135</v>
      </c>
      <c r="BB755" s="231">
        <v>0</v>
      </c>
      <c r="BC755" s="231">
        <v>3</v>
      </c>
      <c r="BD755" s="237" t="str">
        <f t="shared" si="375"/>
        <v>Muy Ondulado (Pendientes naturales del terreno entre 15 y 25%)</v>
      </c>
      <c r="BE755" s="231">
        <v>1</v>
      </c>
      <c r="BF755" s="237" t="str">
        <f>VLOOKUP(BE755,'Códigos 2'!$A$1:$B$12,2,FALSE)</f>
        <v xml:space="preserve"> Carpeta Asfáltica (CA)</v>
      </c>
      <c r="BG755" s="238">
        <v>2</v>
      </c>
      <c r="BH755" s="239">
        <v>5.6</v>
      </c>
      <c r="BI755" s="231">
        <v>0</v>
      </c>
      <c r="BJ755" s="231" t="str">
        <f t="shared" si="376"/>
        <v>No existe</v>
      </c>
      <c r="BK755" s="240">
        <v>0</v>
      </c>
      <c r="BL755" s="231">
        <v>50</v>
      </c>
      <c r="BM755" s="231">
        <v>1586</v>
      </c>
      <c r="BN755" s="231">
        <v>3</v>
      </c>
      <c r="BO755" s="237" t="str">
        <f t="shared" si="377"/>
        <v>Alineamiento algo sinuoso, pero con curvas cerradas que son aparentes y consistentes con las gradientes y las demás características del camino y del terreno que se atraviesa.</v>
      </c>
      <c r="BP755" s="231">
        <v>2</v>
      </c>
      <c r="BQ755" s="237" t="str">
        <f t="shared" si="378"/>
        <v>Pendientes sostenidas entre 5 y 8% sobre una buena parte del tramo, condición que afecta en forma marcada la velocidad de recorrido y, cuando hay bastante tránsito, provoca frecuentes colas de vehículos detrás de los vehículos pesados.</v>
      </c>
      <c r="BR755" s="231">
        <v>1</v>
      </c>
      <c r="BS755" s="231">
        <v>0</v>
      </c>
      <c r="BT755" s="237" t="b">
        <f t="shared" si="379"/>
        <v>0</v>
      </c>
      <c r="BU755" s="231">
        <v>3</v>
      </c>
      <c r="BV755" s="237" t="str">
        <f t="shared" si="380"/>
        <v>El señalamiento es regular en cuanto a cantidad y ubicación, siendo notable la falta de algunas señales de precaución y de guía.</v>
      </c>
      <c r="BW755" s="231">
        <v>3</v>
      </c>
      <c r="BX755" s="237" t="str">
        <f t="shared" si="381"/>
        <v>Parece que algunas alcantarillas o cunetas no tienen capacidad hidráulica suficiente, por la erosión o socavación aparente.</v>
      </c>
      <c r="BY755" s="231">
        <v>3</v>
      </c>
      <c r="BZ755" s="237" t="str">
        <f t="shared" si="382"/>
        <v>Superficie con frecuentes baches o irregularidades .</v>
      </c>
      <c r="CA755" s="231">
        <v>5</v>
      </c>
      <c r="CB755" s="237" t="str">
        <f t="shared" si="383"/>
        <v>No existen evidencias de fallas en la estructura del pavimento, con la posible excepción de algunas en la superficie de ruedo.</v>
      </c>
      <c r="CC755" s="231">
        <f t="shared" si="384"/>
        <v>2.4458102500000001</v>
      </c>
      <c r="CD755" s="229"/>
      <c r="CE755" s="229"/>
      <c r="CF755" s="270"/>
    </row>
    <row r="756" spans="1:84" ht="69.95" customHeight="1" thickBot="1" x14ac:dyDescent="0.2">
      <c r="A756" s="217"/>
      <c r="B756" s="269">
        <v>40482</v>
      </c>
      <c r="C756" s="231">
        <v>5</v>
      </c>
      <c r="D756" s="231">
        <v>4</v>
      </c>
      <c r="E756" s="232" t="s">
        <v>126</v>
      </c>
      <c r="F756" s="231">
        <v>2</v>
      </c>
      <c r="G756" s="231">
        <v>126</v>
      </c>
      <c r="H756" s="230" t="str">
        <f>IF(G756&lt;100,"Primaria",IF(AND(G756&gt;39,G756&lt;300),"Secundaria",IF(AND(G756&gt;299),"Terciaria")))</f>
        <v>Secundaria</v>
      </c>
      <c r="I756" s="230">
        <v>3</v>
      </c>
      <c r="J756" s="229" t="str">
        <f t="shared" si="361"/>
        <v>Conectores de Integración Territorial</v>
      </c>
      <c r="K756" s="260">
        <f t="shared" si="362"/>
        <v>7.44</v>
      </c>
      <c r="L756" s="234">
        <f>L755+K756</f>
        <v>17.600000000000001</v>
      </c>
      <c r="M756" s="233"/>
      <c r="N756" s="233"/>
      <c r="O756" s="233"/>
      <c r="P756" s="260">
        <f t="shared" si="363"/>
        <v>0</v>
      </c>
      <c r="Q756" s="233">
        <v>4.4800000000000004</v>
      </c>
      <c r="R756" s="233">
        <v>2.96</v>
      </c>
      <c r="S756" s="233"/>
      <c r="T756" s="260">
        <f t="shared" si="364"/>
        <v>7.44</v>
      </c>
      <c r="U756" s="233"/>
      <c r="V756" s="233"/>
      <c r="W756" s="233"/>
      <c r="X756" s="233">
        <f t="shared" si="368"/>
        <v>0</v>
      </c>
      <c r="Y756" s="233"/>
      <c r="Z756" s="233"/>
      <c r="AA756" s="233"/>
      <c r="AB756" s="233">
        <f t="shared" si="369"/>
        <v>0</v>
      </c>
      <c r="AC756" s="233">
        <f t="shared" si="386"/>
        <v>7.44</v>
      </c>
      <c r="AD756" s="233"/>
      <c r="AE756" s="233"/>
      <c r="AF756" s="233"/>
      <c r="AG756" s="233">
        <f t="shared" si="387"/>
        <v>0</v>
      </c>
      <c r="AH756" s="233"/>
      <c r="AI756" s="233"/>
      <c r="AJ756" s="233"/>
      <c r="AK756" s="233">
        <f t="shared" si="388"/>
        <v>0</v>
      </c>
      <c r="AL756" s="233"/>
      <c r="AM756" s="233"/>
      <c r="AN756" s="233"/>
      <c r="AO756" s="233">
        <f t="shared" si="365"/>
        <v>0</v>
      </c>
      <c r="AP756" s="233"/>
      <c r="AQ756" s="233"/>
      <c r="AR756" s="233"/>
      <c r="AS756" s="339">
        <f t="shared" si="366"/>
        <v>0</v>
      </c>
      <c r="AT756" s="233"/>
      <c r="AU756" s="233"/>
      <c r="AV756" s="233"/>
      <c r="AW756" s="260">
        <f t="shared" si="374"/>
        <v>0</v>
      </c>
      <c r="AX756" s="235" t="s">
        <v>1103</v>
      </c>
      <c r="AY756" s="236" t="s">
        <v>1101</v>
      </c>
      <c r="AZ756" s="236" t="s">
        <v>1102</v>
      </c>
      <c r="BA756" s="236" t="s">
        <v>1104</v>
      </c>
      <c r="BB756" s="231">
        <v>0</v>
      </c>
      <c r="BC756" s="231">
        <v>1</v>
      </c>
      <c r="BD756" s="237" t="str">
        <f t="shared" si="375"/>
        <v>Llano (Pendientes naturales del terreno entre 0 y 5%)</v>
      </c>
      <c r="BE756" s="231">
        <v>1</v>
      </c>
      <c r="BF756" s="237" t="str">
        <f>VLOOKUP(BE756,'Códigos 2'!$A$1:$B$12,2,FALSE)</f>
        <v xml:space="preserve"> Carpeta Asfáltica (CA)</v>
      </c>
      <c r="BG756" s="238">
        <v>2</v>
      </c>
      <c r="BH756" s="239">
        <v>5.8</v>
      </c>
      <c r="BI756" s="231">
        <v>0</v>
      </c>
      <c r="BJ756" s="231" t="str">
        <f t="shared" si="376"/>
        <v>No existe</v>
      </c>
      <c r="BK756" s="240">
        <v>0</v>
      </c>
      <c r="BL756" s="231">
        <v>60</v>
      </c>
      <c r="BM756" s="231">
        <v>3201</v>
      </c>
      <c r="BN756" s="231">
        <v>5</v>
      </c>
      <c r="BO756" s="237" t="str">
        <f t="shared" si="377"/>
        <v>Alineamiento recto o con curvas tan suaves que no exigen una reducción significativa en la velocidad promedio normal de recorrido.</v>
      </c>
      <c r="BP756" s="231">
        <v>5</v>
      </c>
      <c r="BQ756" s="237" t="str">
        <f t="shared" si="378"/>
        <v>Pendientes menores del 3% en todo el tramo.</v>
      </c>
      <c r="BR756" s="231">
        <v>2</v>
      </c>
      <c r="BS756" s="231">
        <v>0</v>
      </c>
      <c r="BT756" s="237" t="b">
        <f t="shared" si="379"/>
        <v>0</v>
      </c>
      <c r="BU756" s="231">
        <v>3</v>
      </c>
      <c r="BV756" s="237" t="str">
        <f t="shared" si="380"/>
        <v>El señalamiento es regular en cuanto a cantidad y ubicación, siendo notable la falta de algunas señales de precaución y de guía.</v>
      </c>
      <c r="BW756" s="231">
        <v>4</v>
      </c>
      <c r="BX756" s="237" t="str">
        <f t="shared" si="381"/>
        <v>La mayoría de las alcantarillas y cunetas aparentemente funcionan bien, pero existen indicaciones en algunos sitios de que el agua se estanca.</v>
      </c>
      <c r="BY756" s="231">
        <v>4</v>
      </c>
      <c r="BZ756" s="237" t="str">
        <f t="shared" si="382"/>
        <v>Superficie generalmente lisa, pero con unas pequeñas corrugaciones u otras irregularidades aisladas, o con baches pequeños superficiales.</v>
      </c>
      <c r="CA756" s="231">
        <v>5</v>
      </c>
      <c r="CB756" s="237" t="str">
        <f t="shared" si="383"/>
        <v>No existen evidencias de fallas en la estructura del pavimento, con la posible excepción de algunas en la superficie de ruedo.</v>
      </c>
      <c r="CC756" s="231">
        <f t="shared" si="384"/>
        <v>8.6926356000000009</v>
      </c>
      <c r="CD756" s="229" t="s">
        <v>1105</v>
      </c>
      <c r="CE756" s="229" t="s">
        <v>810</v>
      </c>
      <c r="CF756" s="270" t="s">
        <v>1106</v>
      </c>
    </row>
    <row r="757" spans="1:84" ht="69.95" customHeight="1" thickBot="1" x14ac:dyDescent="0.2">
      <c r="A757" s="217"/>
      <c r="B757" s="269">
        <v>40490</v>
      </c>
      <c r="C757" s="231">
        <v>5</v>
      </c>
      <c r="D757" s="231">
        <v>4</v>
      </c>
      <c r="E757" s="232">
        <v>1</v>
      </c>
      <c r="F757" s="231">
        <v>1</v>
      </c>
      <c r="G757" s="231">
        <v>171</v>
      </c>
      <c r="H757" s="230" t="str">
        <f>IF(G757&lt;100,"Primaria",IF(AND(G757&gt;39,G757&lt;300),"Secundaria",IF(AND(G757&gt;299),"Terciaria")))</f>
        <v>Secundaria</v>
      </c>
      <c r="I757" s="230">
        <v>3</v>
      </c>
      <c r="J757" s="229" t="str">
        <f t="shared" si="361"/>
        <v>Conectores de Integración Territorial</v>
      </c>
      <c r="K757" s="260">
        <f t="shared" si="362"/>
        <v>3.89</v>
      </c>
      <c r="L757" s="234">
        <f>K757</f>
        <v>3.89</v>
      </c>
      <c r="M757" s="233"/>
      <c r="N757" s="233"/>
      <c r="O757" s="233"/>
      <c r="P757" s="260">
        <f t="shared" si="363"/>
        <v>0</v>
      </c>
      <c r="Q757" s="233">
        <v>3.1</v>
      </c>
      <c r="R757" s="233">
        <v>0.34499999999999997</v>
      </c>
      <c r="S757" s="233">
        <v>0.44500000000000001</v>
      </c>
      <c r="T757" s="260">
        <f t="shared" si="364"/>
        <v>3.89</v>
      </c>
      <c r="U757" s="233"/>
      <c r="V757" s="233"/>
      <c r="W757" s="233"/>
      <c r="X757" s="233">
        <f t="shared" si="368"/>
        <v>0</v>
      </c>
      <c r="Y757" s="233"/>
      <c r="Z757" s="233"/>
      <c r="AA757" s="233"/>
      <c r="AB757" s="233">
        <f t="shared" si="369"/>
        <v>0</v>
      </c>
      <c r="AC757" s="233">
        <f t="shared" si="386"/>
        <v>3.89</v>
      </c>
      <c r="AD757" s="233"/>
      <c r="AE757" s="233"/>
      <c r="AF757" s="233"/>
      <c r="AG757" s="233">
        <f t="shared" si="387"/>
        <v>0</v>
      </c>
      <c r="AH757" s="233"/>
      <c r="AI757" s="233"/>
      <c r="AJ757" s="233"/>
      <c r="AK757" s="233">
        <f t="shared" si="388"/>
        <v>0</v>
      </c>
      <c r="AL757" s="233"/>
      <c r="AM757" s="233"/>
      <c r="AN757" s="233"/>
      <c r="AO757" s="233">
        <f t="shared" si="365"/>
        <v>0</v>
      </c>
      <c r="AP757" s="233"/>
      <c r="AQ757" s="233"/>
      <c r="AR757" s="233"/>
      <c r="AS757" s="339">
        <f t="shared" si="366"/>
        <v>0</v>
      </c>
      <c r="AT757" s="233"/>
      <c r="AU757" s="233"/>
      <c r="AV757" s="233"/>
      <c r="AW757" s="260">
        <f t="shared" si="374"/>
        <v>0</v>
      </c>
      <c r="AX757" s="235" t="s">
        <v>1641</v>
      </c>
      <c r="AY757" s="236" t="s">
        <v>895</v>
      </c>
      <c r="AZ757" s="236" t="s">
        <v>851</v>
      </c>
      <c r="BA757" s="229" t="s">
        <v>1642</v>
      </c>
      <c r="BB757" s="231">
        <v>0</v>
      </c>
      <c r="BC757" s="231">
        <v>2</v>
      </c>
      <c r="BD757" s="237" t="str">
        <f t="shared" si="375"/>
        <v>Algo Ondulado (Pendientes naturales del terreno entre 6 y 14%)</v>
      </c>
      <c r="BE757" s="231">
        <v>1</v>
      </c>
      <c r="BF757" s="237" t="str">
        <f>VLOOKUP(BE757,'Códigos 2'!$A$1:$B$12,2,FALSE)</f>
        <v xml:space="preserve"> Carpeta Asfáltica (CA)</v>
      </c>
      <c r="BG757" s="238">
        <v>2</v>
      </c>
      <c r="BH757" s="239">
        <v>9.1999999999999993</v>
      </c>
      <c r="BI757" s="231">
        <v>0</v>
      </c>
      <c r="BJ757" s="231" t="str">
        <f t="shared" si="376"/>
        <v>No existe</v>
      </c>
      <c r="BK757" s="240">
        <v>0</v>
      </c>
      <c r="BL757" s="231">
        <v>40</v>
      </c>
      <c r="BM757" s="231"/>
      <c r="BN757" s="231">
        <v>4</v>
      </c>
      <c r="BO757" s="237" t="str">
        <f t="shared" si="377"/>
        <v>Alineamiento con algunas curvas que exigen una reducción significativa en la velocidad promedio de circulación.</v>
      </c>
      <c r="BP757" s="231">
        <v>3</v>
      </c>
      <c r="BQ757" s="237" t="str">
        <f t="shared" si="378"/>
        <v>Pendientes generalmente entre 3 y 6%, pero con una rasante ondulada y, consecuentemente, con tramos cortos de subida fuerte.</v>
      </c>
      <c r="BR757" s="231">
        <v>2</v>
      </c>
      <c r="BS757" s="231">
        <v>0</v>
      </c>
      <c r="BT757" s="237" t="b">
        <f t="shared" si="379"/>
        <v>0</v>
      </c>
      <c r="BU757" s="231">
        <v>3</v>
      </c>
      <c r="BV757" s="237" t="str">
        <f t="shared" si="380"/>
        <v>El señalamiento es regular en cuanto a cantidad y ubicación, siendo notable la falta de algunas señales de precaución y de guía.</v>
      </c>
      <c r="BW757" s="231">
        <v>4</v>
      </c>
      <c r="BX757" s="237" t="str">
        <f t="shared" si="381"/>
        <v>La mayoría de las alcantarillas y cunetas aparentemente funcionan bien, pero existen indicaciones en algunos sitios de que el agua se estanca.</v>
      </c>
      <c r="BY757" s="231">
        <v>4</v>
      </c>
      <c r="BZ757" s="237" t="str">
        <f t="shared" si="382"/>
        <v>Superficie generalmente lisa, pero con unas pequeñas corrugaciones u otras irregularidades aisladas, o con baches pequeños superficiales.</v>
      </c>
      <c r="CA757" s="231">
        <v>5</v>
      </c>
      <c r="CB757" s="237" t="str">
        <f t="shared" si="383"/>
        <v>No existen evidencias de fallas en la estructura del pavimento, con la posible excepción de algunas en la superficie de ruedo.</v>
      </c>
      <c r="CC757" s="231">
        <f t="shared" si="384"/>
        <v>0</v>
      </c>
      <c r="CD757" s="229" t="s">
        <v>1643</v>
      </c>
      <c r="CE757" s="229" t="s">
        <v>810</v>
      </c>
      <c r="CF757" s="270" t="s">
        <v>1644</v>
      </c>
    </row>
    <row r="758" spans="1:84" ht="69.95" customHeight="1" thickBot="1" x14ac:dyDescent="0.2">
      <c r="A758" s="217">
        <v>3</v>
      </c>
      <c r="B758" s="269">
        <v>40500</v>
      </c>
      <c r="C758" s="231">
        <v>5</v>
      </c>
      <c r="D758" s="231">
        <v>4</v>
      </c>
      <c r="E758" s="232">
        <v>3</v>
      </c>
      <c r="F758" s="231">
        <v>3</v>
      </c>
      <c r="G758" s="231">
        <v>32</v>
      </c>
      <c r="H758" s="230" t="str">
        <f>IF(G758&lt;100,"Primaria",IF(AND(G758&gt;39,G758&lt;300),"Secundaria",IF(AND(G758&gt;299),"Terciaria")))</f>
        <v>Primaria</v>
      </c>
      <c r="I758" s="230">
        <v>2</v>
      </c>
      <c r="J758" s="229" t="str">
        <f t="shared" si="361"/>
        <v>Distribuidores Regionales</v>
      </c>
      <c r="K758" s="260">
        <f t="shared" si="362"/>
        <v>8.6649999999999991</v>
      </c>
      <c r="L758" s="234">
        <f>L757+K758</f>
        <v>12.555</v>
      </c>
      <c r="M758" s="233"/>
      <c r="N758" s="233"/>
      <c r="O758" s="233"/>
      <c r="P758" s="260">
        <f t="shared" si="363"/>
        <v>0</v>
      </c>
      <c r="Q758" s="233">
        <v>8.6649999999999991</v>
      </c>
      <c r="R758" s="233"/>
      <c r="S758" s="233"/>
      <c r="T758" s="260">
        <f t="shared" si="364"/>
        <v>8.6649999999999991</v>
      </c>
      <c r="U758" s="233"/>
      <c r="V758" s="233"/>
      <c r="W758" s="233"/>
      <c r="X758" s="233">
        <f t="shared" si="368"/>
        <v>0</v>
      </c>
      <c r="Y758" s="233"/>
      <c r="Z758" s="233"/>
      <c r="AA758" s="233"/>
      <c r="AB758" s="233">
        <f t="shared" si="369"/>
        <v>0</v>
      </c>
      <c r="AC758" s="233">
        <f t="shared" si="386"/>
        <v>8.6649999999999991</v>
      </c>
      <c r="AD758" s="233"/>
      <c r="AE758" s="233"/>
      <c r="AF758" s="233"/>
      <c r="AG758" s="233">
        <f t="shared" si="387"/>
        <v>0</v>
      </c>
      <c r="AH758" s="233"/>
      <c r="AI758" s="233"/>
      <c r="AJ758" s="233"/>
      <c r="AK758" s="233">
        <f t="shared" si="388"/>
        <v>0</v>
      </c>
      <c r="AL758" s="233"/>
      <c r="AM758" s="233"/>
      <c r="AN758" s="233"/>
      <c r="AO758" s="233">
        <f t="shared" si="365"/>
        <v>0</v>
      </c>
      <c r="AP758" s="233"/>
      <c r="AQ758" s="233"/>
      <c r="AR758" s="233"/>
      <c r="AS758" s="339">
        <f t="shared" si="366"/>
        <v>0</v>
      </c>
      <c r="AT758" s="233"/>
      <c r="AU758" s="233"/>
      <c r="AV758" s="233"/>
      <c r="AW758" s="260">
        <f t="shared" si="374"/>
        <v>0</v>
      </c>
      <c r="AX758" s="235" t="s">
        <v>578</v>
      </c>
      <c r="AY758" s="236" t="s">
        <v>579</v>
      </c>
      <c r="AZ758" s="236" t="s">
        <v>189</v>
      </c>
      <c r="BA758" s="229">
        <v>50</v>
      </c>
      <c r="BB758" s="231">
        <v>0</v>
      </c>
      <c r="BC758" s="231">
        <v>2</v>
      </c>
      <c r="BD758" s="237" t="str">
        <f t="shared" si="375"/>
        <v>Algo Ondulado (Pendientes naturales del terreno entre 6 y 14%)</v>
      </c>
      <c r="BE758" s="231">
        <v>1</v>
      </c>
      <c r="BF758" s="237" t="str">
        <f>VLOOKUP(BE758,'Códigos 2'!$A$1:$B$12,2,FALSE)</f>
        <v xml:space="preserve"> Carpeta Asfáltica (CA)</v>
      </c>
      <c r="BG758" s="238">
        <v>2</v>
      </c>
      <c r="BH758" s="239">
        <v>8.1999999999999993</v>
      </c>
      <c r="BI758" s="231">
        <v>1</v>
      </c>
      <c r="BJ758" s="231" t="str">
        <f t="shared" si="376"/>
        <v>Pavimentado</v>
      </c>
      <c r="BK758" s="240">
        <v>1</v>
      </c>
      <c r="BL758" s="231">
        <v>70</v>
      </c>
      <c r="BM758" s="231"/>
      <c r="BN758" s="231">
        <v>5</v>
      </c>
      <c r="BO758" s="237" t="str">
        <f t="shared" si="377"/>
        <v>Alineamiento recto o con curvas tan suaves que no exigen una reducción significativa en la velocidad promedio normal de recorrido.</v>
      </c>
      <c r="BP758" s="231">
        <v>3</v>
      </c>
      <c r="BQ758" s="237" t="str">
        <f t="shared" si="378"/>
        <v>Pendientes generalmente entre 3 y 6%, pero con una rasante ondulada y, consecuentemente, con tramos cortos de subida fuerte.</v>
      </c>
      <c r="BR758" s="231">
        <v>2</v>
      </c>
      <c r="BS758" s="231">
        <v>5</v>
      </c>
      <c r="BT758" s="237" t="str">
        <f t="shared" si="379"/>
        <v>Superficie de los espaldones firme y regular, y donde se puede utilizar el ancho como fue construido originalmente.</v>
      </c>
      <c r="BU758" s="231">
        <v>5</v>
      </c>
      <c r="BV758" s="237" t="str">
        <f t="shared" si="380"/>
        <v xml:space="preserve">Las señales son completamente adecuadas en número y ubicación, </v>
      </c>
      <c r="BW758" s="231">
        <v>4</v>
      </c>
      <c r="BX758" s="237" t="str">
        <f t="shared" si="381"/>
        <v>La mayoría de las alcantarillas y cunetas aparentemente funcionan bien, pero existen indicaciones en algunos sitios de que el agua se estanca.</v>
      </c>
      <c r="BY758" s="231">
        <v>5</v>
      </c>
      <c r="BZ758" s="237" t="str">
        <f t="shared" si="382"/>
        <v>Superficie lisa, sin baches ni irregularidades notables.</v>
      </c>
      <c r="CA758" s="231">
        <v>5</v>
      </c>
      <c r="CB758" s="237" t="str">
        <f t="shared" si="383"/>
        <v>No existen evidencias de fallas en la estructura del pavimento, con la posible excepción de algunas en la superficie de ruedo.</v>
      </c>
      <c r="CC758" s="231">
        <f t="shared" si="384"/>
        <v>0</v>
      </c>
      <c r="CD758" s="229"/>
      <c r="CE758" s="229"/>
      <c r="CF758" s="270"/>
    </row>
    <row r="759" spans="1:84" ht="69.95" customHeight="1" thickBot="1" x14ac:dyDescent="0.2">
      <c r="A759" s="217"/>
      <c r="B759" s="269">
        <v>40511</v>
      </c>
      <c r="C759" s="231">
        <v>5</v>
      </c>
      <c r="D759" s="231">
        <v>4</v>
      </c>
      <c r="E759" s="232" t="s">
        <v>126</v>
      </c>
      <c r="F759" s="231">
        <v>1</v>
      </c>
      <c r="G759" s="231">
        <v>505</v>
      </c>
      <c r="H759" s="230" t="s">
        <v>2476</v>
      </c>
      <c r="I759" s="230">
        <v>4</v>
      </c>
      <c r="J759" s="229" t="str">
        <f t="shared" si="361"/>
        <v>Red Básica de Accesso</v>
      </c>
      <c r="K759" s="260">
        <f t="shared" si="362"/>
        <v>8.4</v>
      </c>
      <c r="L759" s="234">
        <f>K759</f>
        <v>8.4</v>
      </c>
      <c r="M759" s="233"/>
      <c r="N759" s="233"/>
      <c r="O759" s="233"/>
      <c r="P759" s="260">
        <f t="shared" si="363"/>
        <v>0</v>
      </c>
      <c r="Q759" s="233">
        <v>2.3050000000000002</v>
      </c>
      <c r="R759" s="233"/>
      <c r="S759" s="233"/>
      <c r="T759" s="260">
        <f t="shared" si="364"/>
        <v>2.3050000000000002</v>
      </c>
      <c r="U759" s="233"/>
      <c r="V759" s="233"/>
      <c r="W759" s="233"/>
      <c r="X759" s="233">
        <f t="shared" si="368"/>
        <v>0</v>
      </c>
      <c r="Y759" s="233"/>
      <c r="Z759" s="233"/>
      <c r="AA759" s="233"/>
      <c r="AB759" s="233">
        <f t="shared" si="369"/>
        <v>0</v>
      </c>
      <c r="AC759" s="233">
        <f t="shared" si="386"/>
        <v>2.3050000000000002</v>
      </c>
      <c r="AD759" s="233"/>
      <c r="AE759" s="233">
        <v>1.0249999999999999</v>
      </c>
      <c r="AF759" s="233">
        <v>5.07</v>
      </c>
      <c r="AG759" s="233">
        <f t="shared" si="387"/>
        <v>6.0950000000000006</v>
      </c>
      <c r="AH759" s="233"/>
      <c r="AI759" s="233"/>
      <c r="AJ759" s="233"/>
      <c r="AK759" s="233">
        <f t="shared" si="388"/>
        <v>0</v>
      </c>
      <c r="AL759" s="233"/>
      <c r="AM759" s="233"/>
      <c r="AN759" s="233"/>
      <c r="AO759" s="233">
        <f t="shared" si="365"/>
        <v>0</v>
      </c>
      <c r="AP759" s="233"/>
      <c r="AQ759" s="233"/>
      <c r="AR759" s="233"/>
      <c r="AS759" s="339">
        <f t="shared" si="366"/>
        <v>0</v>
      </c>
      <c r="AT759" s="233"/>
      <c r="AU759" s="233"/>
      <c r="AV759" s="233"/>
      <c r="AW759" s="260">
        <f t="shared" si="374"/>
        <v>0</v>
      </c>
      <c r="AX759" s="235" t="s">
        <v>2661</v>
      </c>
      <c r="AY759" s="236" t="s">
        <v>2293</v>
      </c>
      <c r="AZ759" s="236" t="s">
        <v>306</v>
      </c>
      <c r="BA759" s="252" t="s">
        <v>2662</v>
      </c>
      <c r="BB759" s="231">
        <v>3</v>
      </c>
      <c r="BC759" s="231">
        <v>1</v>
      </c>
      <c r="BD759" s="237" t="str">
        <f t="shared" si="375"/>
        <v>Llano (Pendientes naturales del terreno entre 0 y 5%)</v>
      </c>
      <c r="BE759" s="231">
        <v>4</v>
      </c>
      <c r="BF759" s="237" t="str">
        <f>VLOOKUP(BE759,'Códigos 2'!$A$1:$B$12,2,FALSE)</f>
        <v>Lastre o grava</v>
      </c>
      <c r="BG759" s="238">
        <v>2</v>
      </c>
      <c r="BH759" s="239">
        <v>6</v>
      </c>
      <c r="BI759" s="231">
        <v>0</v>
      </c>
      <c r="BJ759" s="231" t="str">
        <f t="shared" si="376"/>
        <v>No existe</v>
      </c>
      <c r="BK759" s="240">
        <v>0</v>
      </c>
      <c r="BL759" s="231">
        <v>20</v>
      </c>
      <c r="BM759" s="231">
        <v>465</v>
      </c>
      <c r="BN759" s="231">
        <v>4</v>
      </c>
      <c r="BO759" s="237" t="str">
        <f t="shared" si="377"/>
        <v>Alineamiento con algunas curvas que exigen una reducción significativa en la velocidad promedio de circulación.</v>
      </c>
      <c r="BP759" s="231">
        <v>4</v>
      </c>
      <c r="BQ759" s="237" t="str">
        <f t="shared" si="378"/>
        <v>Pendientes generalmente menores del 3% pero con algunas cuestas de corta longitud de hasta el 5%.</v>
      </c>
      <c r="BR759" s="231">
        <v>1</v>
      </c>
      <c r="BS759" s="231">
        <v>0</v>
      </c>
      <c r="BT759" s="237" t="b">
        <f t="shared" si="379"/>
        <v>0</v>
      </c>
      <c r="BU759" s="231">
        <v>3</v>
      </c>
      <c r="BV759" s="237" t="str">
        <f t="shared" si="380"/>
        <v>El señalamiento es regular en cuanto a cantidad y ubicación, siendo notable la falta de algunas señales de precaución y de guía.</v>
      </c>
      <c r="BW759" s="231">
        <v>4</v>
      </c>
      <c r="BX759" s="237" t="str">
        <f t="shared" si="381"/>
        <v>La mayoría de las alcantarillas y cunetas aparentemente funcionan bien, pero existen indicaciones en algunos sitios de que el agua se estanca.</v>
      </c>
      <c r="BY759" s="231">
        <v>2</v>
      </c>
      <c r="BZ759" s="237" t="str">
        <f t="shared" si="382"/>
        <v>Superficie muy irregular o con baches extensos y frecuentes (o material suelto, en caso de superficies no pavimentadas).</v>
      </c>
      <c r="CA759" s="231">
        <v>4</v>
      </c>
      <c r="CB759" s="237" t="str">
        <f t="shared" si="383"/>
        <v>Existen huellas o corrugaciones que se derivan por debajo de la superficie de ruedo, pero que son aisladas y de poca extensión.</v>
      </c>
      <c r="CC759" s="231">
        <f t="shared" si="384"/>
        <v>1.4256899999999999</v>
      </c>
      <c r="CD759" s="229"/>
      <c r="CE759" s="229"/>
      <c r="CF759" s="270" t="s">
        <v>2663</v>
      </c>
    </row>
    <row r="760" spans="1:84" ht="69.95" customHeight="1" thickBot="1" x14ac:dyDescent="0.2">
      <c r="A760" s="217"/>
      <c r="B760" s="269">
        <v>40512</v>
      </c>
      <c r="C760" s="231">
        <v>5</v>
      </c>
      <c r="D760" s="231">
        <v>4</v>
      </c>
      <c r="E760" s="232" t="s">
        <v>126</v>
      </c>
      <c r="F760" s="231">
        <v>1</v>
      </c>
      <c r="G760" s="231">
        <v>505</v>
      </c>
      <c r="H760" s="230" t="s">
        <v>2476</v>
      </c>
      <c r="I760" s="230">
        <v>4</v>
      </c>
      <c r="J760" s="229" t="str">
        <f t="shared" si="361"/>
        <v>Red Básica de Accesso</v>
      </c>
      <c r="K760" s="260">
        <f t="shared" si="362"/>
        <v>3.73</v>
      </c>
      <c r="L760" s="234">
        <f t="shared" ref="L760:L765" si="389">L759+K760</f>
        <v>12.13</v>
      </c>
      <c r="M760" s="233"/>
      <c r="N760" s="233"/>
      <c r="O760" s="233"/>
      <c r="P760" s="260">
        <f t="shared" si="363"/>
        <v>0</v>
      </c>
      <c r="Q760" s="233"/>
      <c r="R760" s="233"/>
      <c r="S760" s="233"/>
      <c r="T760" s="260">
        <f t="shared" si="364"/>
        <v>0</v>
      </c>
      <c r="U760" s="233"/>
      <c r="V760" s="233"/>
      <c r="W760" s="233"/>
      <c r="X760" s="233">
        <f t="shared" si="368"/>
        <v>0</v>
      </c>
      <c r="Y760" s="233"/>
      <c r="Z760" s="233"/>
      <c r="AA760" s="233"/>
      <c r="AB760" s="233">
        <f t="shared" si="369"/>
        <v>0</v>
      </c>
      <c r="AC760" s="233">
        <f t="shared" si="386"/>
        <v>0</v>
      </c>
      <c r="AD760" s="233"/>
      <c r="AE760" s="233">
        <v>3.73</v>
      </c>
      <c r="AF760" s="233"/>
      <c r="AG760" s="233">
        <f t="shared" si="387"/>
        <v>3.73</v>
      </c>
      <c r="AH760" s="233"/>
      <c r="AI760" s="233"/>
      <c r="AJ760" s="233"/>
      <c r="AK760" s="233">
        <f t="shared" si="388"/>
        <v>0</v>
      </c>
      <c r="AL760" s="233"/>
      <c r="AM760" s="233"/>
      <c r="AN760" s="233"/>
      <c r="AO760" s="233">
        <f t="shared" si="365"/>
        <v>0</v>
      </c>
      <c r="AP760" s="233"/>
      <c r="AQ760" s="233"/>
      <c r="AR760" s="233"/>
      <c r="AS760" s="339">
        <f t="shared" si="366"/>
        <v>0</v>
      </c>
      <c r="AT760" s="233"/>
      <c r="AU760" s="233"/>
      <c r="AV760" s="233"/>
      <c r="AW760" s="260">
        <f t="shared" si="374"/>
        <v>0</v>
      </c>
      <c r="AX760" s="235" t="s">
        <v>2664</v>
      </c>
      <c r="AY760" s="236" t="s">
        <v>2293</v>
      </c>
      <c r="AZ760" s="236" t="s">
        <v>306</v>
      </c>
      <c r="BA760" s="252" t="s">
        <v>2440</v>
      </c>
      <c r="BB760" s="231">
        <v>0</v>
      </c>
      <c r="BC760" s="231">
        <v>2</v>
      </c>
      <c r="BD760" s="237" t="str">
        <f t="shared" si="375"/>
        <v>Algo Ondulado (Pendientes naturales del terreno entre 6 y 14%)</v>
      </c>
      <c r="BE760" s="231">
        <v>4</v>
      </c>
      <c r="BF760" s="237" t="str">
        <f>VLOOKUP(BE760,'Códigos 2'!$A$1:$B$12,2,FALSE)</f>
        <v>Lastre o grava</v>
      </c>
      <c r="BG760" s="238">
        <v>2</v>
      </c>
      <c r="BH760" s="239">
        <v>5</v>
      </c>
      <c r="BI760" s="231">
        <v>0</v>
      </c>
      <c r="BJ760" s="231" t="str">
        <f t="shared" si="376"/>
        <v>No existe</v>
      </c>
      <c r="BK760" s="240">
        <v>0</v>
      </c>
      <c r="BL760" s="231">
        <v>30</v>
      </c>
      <c r="BM760" s="231">
        <v>140</v>
      </c>
      <c r="BN760" s="231">
        <v>3</v>
      </c>
      <c r="BO760" s="237" t="str">
        <f t="shared" si="377"/>
        <v>Alineamiento algo sinuoso, pero con curvas cerradas que son aparentes y consistentes con las gradientes y las demás características del camino y del terreno que se atraviesa.</v>
      </c>
      <c r="BP760" s="231">
        <v>3</v>
      </c>
      <c r="BQ760" s="237" t="str">
        <f t="shared" si="378"/>
        <v>Pendientes generalmente entre 3 y 6%, pero con una rasante ondulada y, consecuentemente, con tramos cortos de subida fuerte.</v>
      </c>
      <c r="BR760" s="231">
        <v>1</v>
      </c>
      <c r="BS760" s="231">
        <v>0</v>
      </c>
      <c r="BT760" s="237" t="b">
        <f t="shared" si="379"/>
        <v>0</v>
      </c>
      <c r="BU760" s="231">
        <v>1</v>
      </c>
      <c r="BV760" s="237" t="str">
        <f t="shared" si="380"/>
        <v>No existen señales o son tan inadecuadas, que no proveen información útil al conductor.</v>
      </c>
      <c r="BW760" s="231">
        <v>3</v>
      </c>
      <c r="BX760" s="237" t="str">
        <f t="shared" si="381"/>
        <v>Parece que algunas alcantarillas o cunetas no tienen capacidad hidráulica suficiente, por la erosión o socavación aparente.</v>
      </c>
      <c r="BY760" s="231">
        <v>3</v>
      </c>
      <c r="BZ760" s="237" t="str">
        <f t="shared" si="382"/>
        <v>Superficie con frecuentes baches o irregularidades .</v>
      </c>
      <c r="CA760" s="231">
        <v>4</v>
      </c>
      <c r="CB760" s="237" t="str">
        <f t="shared" si="383"/>
        <v>Existen huellas o corrugaciones que se derivan por debajo de la superficie de ruedo, pero que son aisladas y de poca extensión.</v>
      </c>
      <c r="CC760" s="231">
        <f t="shared" si="384"/>
        <v>0.19060300000000002</v>
      </c>
      <c r="CD760" s="229"/>
      <c r="CE760" s="229"/>
      <c r="CF760" s="270" t="s">
        <v>2665</v>
      </c>
    </row>
    <row r="761" spans="1:84" ht="69.95" customHeight="1" thickBot="1" x14ac:dyDescent="0.2">
      <c r="A761" s="217">
        <v>2</v>
      </c>
      <c r="B761" s="269">
        <v>40521</v>
      </c>
      <c r="C761" s="231">
        <v>5</v>
      </c>
      <c r="D761" s="231">
        <v>4</v>
      </c>
      <c r="E761" s="232" t="s">
        <v>126</v>
      </c>
      <c r="F761" s="231">
        <v>3</v>
      </c>
      <c r="G761" s="231">
        <v>4</v>
      </c>
      <c r="H761" s="230" t="str">
        <f t="shared" ref="H761:H767" si="390">IF(G761&lt;100,"Primaria",IF(AND(G761&gt;39,G761&lt;300),"Secundaria",IF(AND(G761&gt;299),"Terciaria")))</f>
        <v>Primaria</v>
      </c>
      <c r="I761" s="230">
        <v>1</v>
      </c>
      <c r="J761" s="229" t="str">
        <f t="shared" si="361"/>
        <v>Red de Alta Capacidad</v>
      </c>
      <c r="K761" s="260">
        <f t="shared" si="362"/>
        <v>12.850000000000001</v>
      </c>
      <c r="L761" s="234">
        <f t="shared" si="389"/>
        <v>24.980000000000004</v>
      </c>
      <c r="M761" s="233"/>
      <c r="N761" s="233"/>
      <c r="O761" s="233"/>
      <c r="P761" s="260">
        <f t="shared" si="363"/>
        <v>0</v>
      </c>
      <c r="Q761" s="233"/>
      <c r="R761" s="233">
        <v>3.5150000000000001</v>
      </c>
      <c r="S761" s="233">
        <v>9.3350000000000009</v>
      </c>
      <c r="T761" s="260">
        <f t="shared" si="364"/>
        <v>12.850000000000001</v>
      </c>
      <c r="U761" s="233"/>
      <c r="V761" s="233"/>
      <c r="W761" s="233"/>
      <c r="X761" s="233">
        <f t="shared" si="368"/>
        <v>0</v>
      </c>
      <c r="Y761" s="233"/>
      <c r="Z761" s="233"/>
      <c r="AA761" s="233"/>
      <c r="AB761" s="233">
        <f t="shared" si="369"/>
        <v>0</v>
      </c>
      <c r="AC761" s="233">
        <f t="shared" si="386"/>
        <v>12.850000000000001</v>
      </c>
      <c r="AD761" s="233"/>
      <c r="AE761" s="233"/>
      <c r="AF761" s="233"/>
      <c r="AG761" s="233">
        <f t="shared" si="387"/>
        <v>0</v>
      </c>
      <c r="AH761" s="233"/>
      <c r="AI761" s="233"/>
      <c r="AJ761" s="233"/>
      <c r="AK761" s="233">
        <f t="shared" si="388"/>
        <v>0</v>
      </c>
      <c r="AL761" s="233"/>
      <c r="AM761" s="233"/>
      <c r="AN761" s="233"/>
      <c r="AO761" s="233">
        <f t="shared" si="365"/>
        <v>0</v>
      </c>
      <c r="AP761" s="233"/>
      <c r="AQ761" s="233"/>
      <c r="AR761" s="233"/>
      <c r="AS761" s="339">
        <f t="shared" si="366"/>
        <v>0</v>
      </c>
      <c r="AT761" s="233"/>
      <c r="AU761" s="233"/>
      <c r="AV761" s="233"/>
      <c r="AW761" s="260">
        <f t="shared" si="374"/>
        <v>0</v>
      </c>
      <c r="AX761" s="235" t="s">
        <v>308</v>
      </c>
      <c r="AY761" s="236" t="s">
        <v>305</v>
      </c>
      <c r="AZ761" s="236" t="s">
        <v>306</v>
      </c>
      <c r="BA761" s="229" t="s">
        <v>72</v>
      </c>
      <c r="BB761" s="231">
        <v>0</v>
      </c>
      <c r="BC761" s="231">
        <v>1</v>
      </c>
      <c r="BD761" s="237" t="str">
        <f t="shared" si="375"/>
        <v>Llano (Pendientes naturales del terreno entre 0 y 5%)</v>
      </c>
      <c r="BE761" s="231">
        <v>1</v>
      </c>
      <c r="BF761" s="237" t="str">
        <f>VLOOKUP(BE761,'Códigos 2'!$A$1:$B$12,2,FALSE)</f>
        <v xml:space="preserve"> Carpeta Asfáltica (CA)</v>
      </c>
      <c r="BG761" s="238">
        <v>2</v>
      </c>
      <c r="BH761" s="239">
        <v>6</v>
      </c>
      <c r="BI761" s="231">
        <v>1</v>
      </c>
      <c r="BJ761" s="231" t="str">
        <f t="shared" si="376"/>
        <v>Pavimentado</v>
      </c>
      <c r="BK761" s="240">
        <v>0.5</v>
      </c>
      <c r="BL761" s="231">
        <v>80</v>
      </c>
      <c r="BM761" s="231">
        <v>4633</v>
      </c>
      <c r="BN761" s="231">
        <v>5</v>
      </c>
      <c r="BO761" s="237" t="str">
        <f t="shared" si="377"/>
        <v>Alineamiento recto o con curvas tan suaves que no exigen una reducción significativa en la velocidad promedio normal de recorrido.</v>
      </c>
      <c r="BP761" s="231">
        <v>5</v>
      </c>
      <c r="BQ761" s="237" t="str">
        <f t="shared" si="378"/>
        <v>Pendientes menores del 3% en todo el tramo.</v>
      </c>
      <c r="BR761" s="231">
        <v>4</v>
      </c>
      <c r="BS761" s="231">
        <v>5</v>
      </c>
      <c r="BT761" s="237" t="str">
        <f t="shared" si="379"/>
        <v>Superficie de los espaldones firme y regular, y donde se puede utilizar el ancho como fue construido originalmente.</v>
      </c>
      <c r="BU761" s="231">
        <v>3</v>
      </c>
      <c r="BV761" s="237" t="str">
        <f t="shared" si="380"/>
        <v>El señalamiento es regular en cuanto a cantidad y ubicación, siendo notable la falta de algunas señales de precaución y de guía.</v>
      </c>
      <c r="BW761" s="231">
        <v>5</v>
      </c>
      <c r="BX761" s="237" t="str">
        <f t="shared" si="381"/>
        <v>Todas las alcantarillas y cunetas están bastante limpias y funcionan debidamente.</v>
      </c>
      <c r="BY761" s="231">
        <v>5</v>
      </c>
      <c r="BZ761" s="237" t="str">
        <f t="shared" si="382"/>
        <v>Superficie lisa, sin baches ni irregularidades notables.</v>
      </c>
      <c r="CA761" s="231">
        <v>5</v>
      </c>
      <c r="CB761" s="237" t="str">
        <f t="shared" si="383"/>
        <v>No existen evidencias de fallas en la estructura del pavimento, con la posible excepción de algunas en la superficie de ruedo.</v>
      </c>
      <c r="CC761" s="231">
        <f t="shared" si="384"/>
        <v>21.729928250000004</v>
      </c>
      <c r="CD761" s="229" t="s">
        <v>309</v>
      </c>
      <c r="CE761" s="229" t="s">
        <v>310</v>
      </c>
      <c r="CF761" s="270" t="s">
        <v>311</v>
      </c>
    </row>
    <row r="762" spans="1:84" ht="69.95" customHeight="1" thickBot="1" x14ac:dyDescent="0.2">
      <c r="A762" s="217">
        <v>3</v>
      </c>
      <c r="B762" s="269">
        <v>40522</v>
      </c>
      <c r="C762" s="231">
        <v>5</v>
      </c>
      <c r="D762" s="231">
        <v>4</v>
      </c>
      <c r="E762" s="232" t="s">
        <v>126</v>
      </c>
      <c r="F762" s="231">
        <v>3</v>
      </c>
      <c r="G762" s="231">
        <v>4</v>
      </c>
      <c r="H762" s="230" t="str">
        <f t="shared" si="390"/>
        <v>Primaria</v>
      </c>
      <c r="I762" s="230">
        <v>1</v>
      </c>
      <c r="J762" s="229" t="str">
        <f t="shared" si="361"/>
        <v>Red de Alta Capacidad</v>
      </c>
      <c r="K762" s="260">
        <f t="shared" si="362"/>
        <v>18.03</v>
      </c>
      <c r="L762" s="234">
        <f t="shared" si="389"/>
        <v>43.010000000000005</v>
      </c>
      <c r="M762" s="233"/>
      <c r="N762" s="233"/>
      <c r="O762" s="233"/>
      <c r="P762" s="260">
        <f t="shared" si="363"/>
        <v>0</v>
      </c>
      <c r="Q762" s="233">
        <v>16.920000000000002</v>
      </c>
      <c r="R762" s="233">
        <v>1.1100000000000001</v>
      </c>
      <c r="S762" s="233"/>
      <c r="T762" s="260">
        <f t="shared" si="364"/>
        <v>18.03</v>
      </c>
      <c r="U762" s="233"/>
      <c r="V762" s="233"/>
      <c r="W762" s="233"/>
      <c r="X762" s="233">
        <f t="shared" si="368"/>
        <v>0</v>
      </c>
      <c r="Y762" s="233"/>
      <c r="Z762" s="233"/>
      <c r="AA762" s="233"/>
      <c r="AB762" s="233">
        <f t="shared" si="369"/>
        <v>0</v>
      </c>
      <c r="AC762" s="233">
        <f t="shared" si="386"/>
        <v>18.03</v>
      </c>
      <c r="AD762" s="233"/>
      <c r="AE762" s="233"/>
      <c r="AF762" s="233"/>
      <c r="AG762" s="233">
        <f t="shared" si="387"/>
        <v>0</v>
      </c>
      <c r="AH762" s="233"/>
      <c r="AI762" s="233"/>
      <c r="AJ762" s="233"/>
      <c r="AK762" s="233">
        <f t="shared" si="388"/>
        <v>0</v>
      </c>
      <c r="AL762" s="233"/>
      <c r="AM762" s="233"/>
      <c r="AN762" s="233"/>
      <c r="AO762" s="233">
        <f t="shared" si="365"/>
        <v>0</v>
      </c>
      <c r="AP762" s="233"/>
      <c r="AQ762" s="233"/>
      <c r="AR762" s="233"/>
      <c r="AS762" s="339">
        <f t="shared" si="366"/>
        <v>0</v>
      </c>
      <c r="AT762" s="233"/>
      <c r="AU762" s="233"/>
      <c r="AV762" s="233"/>
      <c r="AW762" s="260">
        <f t="shared" si="374"/>
        <v>0</v>
      </c>
      <c r="AX762" s="235" t="s">
        <v>312</v>
      </c>
      <c r="AY762" s="236" t="s">
        <v>305</v>
      </c>
      <c r="AZ762" s="236" t="s">
        <v>306</v>
      </c>
      <c r="BA762" s="229" t="s">
        <v>313</v>
      </c>
      <c r="BB762" s="231">
        <v>0</v>
      </c>
      <c r="BC762" s="231">
        <v>2</v>
      </c>
      <c r="BD762" s="237" t="str">
        <f t="shared" si="375"/>
        <v>Algo Ondulado (Pendientes naturales del terreno entre 6 y 14%)</v>
      </c>
      <c r="BE762" s="231">
        <v>1</v>
      </c>
      <c r="BF762" s="237" t="str">
        <f>VLOOKUP(BE762,'Códigos 2'!$A$1:$B$12,2,FALSE)</f>
        <v xml:space="preserve"> Carpeta Asfáltica (CA)</v>
      </c>
      <c r="BG762" s="238">
        <v>2</v>
      </c>
      <c r="BH762" s="239">
        <v>6</v>
      </c>
      <c r="BI762" s="231">
        <v>1</v>
      </c>
      <c r="BJ762" s="231" t="str">
        <f t="shared" si="376"/>
        <v>Pavimentado</v>
      </c>
      <c r="BK762" s="240">
        <v>0.5</v>
      </c>
      <c r="BL762" s="231">
        <v>80</v>
      </c>
      <c r="BM762" s="231">
        <v>4199</v>
      </c>
      <c r="BN762" s="231">
        <v>5</v>
      </c>
      <c r="BO762" s="237" t="str">
        <f t="shared" si="377"/>
        <v>Alineamiento recto o con curvas tan suaves que no exigen una reducción significativa en la velocidad promedio normal de recorrido.</v>
      </c>
      <c r="BP762" s="231">
        <v>4</v>
      </c>
      <c r="BQ762" s="237" t="str">
        <f t="shared" si="378"/>
        <v>Pendientes generalmente menores del 3% pero con algunas cuestas de corta longitud de hasta el 5%.</v>
      </c>
      <c r="BR762" s="231">
        <v>2</v>
      </c>
      <c r="BS762" s="231">
        <v>5</v>
      </c>
      <c r="BT762" s="237" t="str">
        <f t="shared" si="379"/>
        <v>Superficie de los espaldones firme y regular, y donde se puede utilizar el ancho como fue construido originalmente.</v>
      </c>
      <c r="BU762" s="231">
        <v>3</v>
      </c>
      <c r="BV762" s="237" t="str">
        <f t="shared" si="380"/>
        <v>El señalamiento es regular en cuanto a cantidad y ubicación, siendo notable la falta de algunas señales de precaución y de guía.</v>
      </c>
      <c r="BW762" s="231">
        <v>4</v>
      </c>
      <c r="BX762" s="237" t="str">
        <f t="shared" si="381"/>
        <v>La mayoría de las alcantarillas y cunetas aparentemente funcionan bien, pero existen indicaciones en algunos sitios de que el agua se estanca.</v>
      </c>
      <c r="BY762" s="231">
        <v>4</v>
      </c>
      <c r="BZ762" s="237" t="str">
        <f t="shared" si="382"/>
        <v>Superficie generalmente lisa, pero con unas pequeñas corrugaciones u otras irregularidades aisladas, o con baches pequeños superficiales.</v>
      </c>
      <c r="CA762" s="231">
        <v>5</v>
      </c>
      <c r="CB762" s="237" t="str">
        <f t="shared" si="383"/>
        <v>No existen evidencias de fallas en la estructura del pavimento, con la posible excepción de algunas en la superficie de ruedo.</v>
      </c>
      <c r="CC762" s="231">
        <f t="shared" si="384"/>
        <v>27.633409050000001</v>
      </c>
      <c r="CD762" s="229" t="s">
        <v>314</v>
      </c>
      <c r="CE762" s="229" t="s">
        <v>310</v>
      </c>
      <c r="CF762" s="270" t="s">
        <v>315</v>
      </c>
    </row>
    <row r="763" spans="1:84" ht="69.95" customHeight="1" thickBot="1" x14ac:dyDescent="0.2">
      <c r="A763" s="217">
        <v>5</v>
      </c>
      <c r="B763" s="269">
        <v>40540</v>
      </c>
      <c r="C763" s="231">
        <v>5</v>
      </c>
      <c r="D763" s="231">
        <v>4</v>
      </c>
      <c r="E763" s="232" t="s">
        <v>126</v>
      </c>
      <c r="F763" s="231">
        <v>2</v>
      </c>
      <c r="G763" s="231">
        <v>4</v>
      </c>
      <c r="H763" s="230" t="str">
        <f t="shared" si="390"/>
        <v>Primaria</v>
      </c>
      <c r="I763" s="230">
        <v>1</v>
      </c>
      <c r="J763" s="229" t="str">
        <f t="shared" si="361"/>
        <v>Red de Alta Capacidad</v>
      </c>
      <c r="K763" s="260">
        <f t="shared" si="362"/>
        <v>6.01</v>
      </c>
      <c r="L763" s="234">
        <f t="shared" si="389"/>
        <v>49.02</v>
      </c>
      <c r="M763" s="233"/>
      <c r="N763" s="233"/>
      <c r="O763" s="233"/>
      <c r="P763" s="260">
        <f t="shared" si="363"/>
        <v>0</v>
      </c>
      <c r="Q763" s="233">
        <v>6.01</v>
      </c>
      <c r="R763" s="233"/>
      <c r="S763" s="233"/>
      <c r="T763" s="260">
        <f t="shared" si="364"/>
        <v>6.01</v>
      </c>
      <c r="U763" s="233"/>
      <c r="V763" s="233"/>
      <c r="W763" s="233"/>
      <c r="X763" s="233">
        <f t="shared" si="368"/>
        <v>0</v>
      </c>
      <c r="Y763" s="233"/>
      <c r="Z763" s="233"/>
      <c r="AA763" s="233"/>
      <c r="AB763" s="233">
        <f t="shared" si="369"/>
        <v>0</v>
      </c>
      <c r="AC763" s="233">
        <f t="shared" si="386"/>
        <v>6.01</v>
      </c>
      <c r="AD763" s="233"/>
      <c r="AE763" s="233"/>
      <c r="AF763" s="233"/>
      <c r="AG763" s="233">
        <f t="shared" si="387"/>
        <v>0</v>
      </c>
      <c r="AH763" s="233"/>
      <c r="AI763" s="233"/>
      <c r="AJ763" s="233"/>
      <c r="AK763" s="233">
        <f t="shared" si="388"/>
        <v>0</v>
      </c>
      <c r="AL763" s="233"/>
      <c r="AM763" s="233"/>
      <c r="AN763" s="233"/>
      <c r="AO763" s="233">
        <f t="shared" si="365"/>
        <v>0</v>
      </c>
      <c r="AP763" s="233"/>
      <c r="AQ763" s="233"/>
      <c r="AR763" s="233"/>
      <c r="AS763" s="339">
        <f t="shared" si="366"/>
        <v>0</v>
      </c>
      <c r="AT763" s="233"/>
      <c r="AU763" s="233"/>
      <c r="AV763" s="233"/>
      <c r="AW763" s="260">
        <f t="shared" si="374"/>
        <v>0</v>
      </c>
      <c r="AX763" s="235" t="s">
        <v>320</v>
      </c>
      <c r="AY763" s="236" t="s">
        <v>321</v>
      </c>
      <c r="AZ763" s="236"/>
      <c r="BA763" s="229">
        <v>50</v>
      </c>
      <c r="BB763" s="231">
        <v>0</v>
      </c>
      <c r="BC763" s="231">
        <v>2</v>
      </c>
      <c r="BD763" s="237" t="str">
        <f t="shared" si="375"/>
        <v>Algo Ondulado (Pendientes naturales del terreno entre 6 y 14%)</v>
      </c>
      <c r="BE763" s="231">
        <v>1</v>
      </c>
      <c r="BF763" s="237" t="str">
        <f>VLOOKUP(BE763,'Códigos 2'!$A$1:$B$12,2,FALSE)</f>
        <v xml:space="preserve"> Carpeta Asfáltica (CA)</v>
      </c>
      <c r="BG763" s="238">
        <v>2</v>
      </c>
      <c r="BH763" s="239">
        <v>7.3</v>
      </c>
      <c r="BI763" s="231">
        <v>1</v>
      </c>
      <c r="BJ763" s="231" t="str">
        <f t="shared" si="376"/>
        <v>Pavimentado</v>
      </c>
      <c r="BK763" s="240">
        <v>1.8</v>
      </c>
      <c r="BL763" s="231">
        <v>80</v>
      </c>
      <c r="BM763" s="231"/>
      <c r="BN763" s="231">
        <v>5</v>
      </c>
      <c r="BO763" s="237" t="str">
        <f t="shared" si="377"/>
        <v>Alineamiento recto o con curvas tan suaves que no exigen una reducción significativa en la velocidad promedio normal de recorrido.</v>
      </c>
      <c r="BP763" s="231">
        <v>5</v>
      </c>
      <c r="BQ763" s="237" t="str">
        <f t="shared" si="378"/>
        <v>Pendientes menores del 3% en todo el tramo.</v>
      </c>
      <c r="BR763" s="231">
        <v>4</v>
      </c>
      <c r="BS763" s="231">
        <v>5</v>
      </c>
      <c r="BT763" s="237" t="str">
        <f t="shared" si="379"/>
        <v>Superficie de los espaldones firme y regular, y donde se puede utilizar el ancho como fue construido originalmente.</v>
      </c>
      <c r="BU763" s="231">
        <v>5</v>
      </c>
      <c r="BV763" s="237" t="str">
        <f t="shared" si="380"/>
        <v xml:space="preserve">Las señales son completamente adecuadas en número y ubicación, </v>
      </c>
      <c r="BW763" s="231">
        <v>5</v>
      </c>
      <c r="BX763" s="237" t="str">
        <f t="shared" si="381"/>
        <v>Todas las alcantarillas y cunetas están bastante limpias y funcionan debidamente.</v>
      </c>
      <c r="BY763" s="231">
        <v>5</v>
      </c>
      <c r="BZ763" s="237" t="str">
        <f t="shared" si="382"/>
        <v>Superficie lisa, sin baches ni irregularidades notables.</v>
      </c>
      <c r="CA763" s="231">
        <v>5</v>
      </c>
      <c r="CB763" s="237" t="str">
        <f t="shared" si="383"/>
        <v>No existen evidencias de fallas en la estructura del pavimento, con la posible excepción de algunas en la superficie de ruedo.</v>
      </c>
      <c r="CC763" s="231">
        <f t="shared" si="384"/>
        <v>0</v>
      </c>
      <c r="CD763" s="229"/>
      <c r="CE763" s="229"/>
      <c r="CF763" s="270"/>
    </row>
    <row r="764" spans="1:84" ht="69.95" customHeight="1" thickBot="1" x14ac:dyDescent="0.2">
      <c r="A764" s="217">
        <v>4</v>
      </c>
      <c r="B764" s="269">
        <v>40550</v>
      </c>
      <c r="C764" s="231">
        <v>5</v>
      </c>
      <c r="D764" s="231">
        <v>4</v>
      </c>
      <c r="E764" s="232">
        <v>6</v>
      </c>
      <c r="F764" s="231">
        <v>2</v>
      </c>
      <c r="G764" s="231">
        <v>32</v>
      </c>
      <c r="H764" s="230" t="str">
        <f t="shared" si="390"/>
        <v>Primaria</v>
      </c>
      <c r="I764" s="230">
        <v>2</v>
      </c>
      <c r="J764" s="229" t="str">
        <f t="shared" si="361"/>
        <v>Distribuidores Regionales</v>
      </c>
      <c r="K764" s="260">
        <f t="shared" si="362"/>
        <v>2.0150000000000001</v>
      </c>
      <c r="L764" s="234">
        <f t="shared" si="389"/>
        <v>51.035000000000004</v>
      </c>
      <c r="M764" s="233"/>
      <c r="N764" s="233"/>
      <c r="O764" s="233"/>
      <c r="P764" s="260">
        <f t="shared" si="363"/>
        <v>0</v>
      </c>
      <c r="Q764" s="233">
        <v>0.83</v>
      </c>
      <c r="R764" s="233">
        <v>1.1850000000000001</v>
      </c>
      <c r="S764" s="233"/>
      <c r="T764" s="260">
        <f t="shared" si="364"/>
        <v>2.0150000000000001</v>
      </c>
      <c r="U764" s="233"/>
      <c r="V764" s="233"/>
      <c r="W764" s="233"/>
      <c r="X764" s="233">
        <f t="shared" si="368"/>
        <v>0</v>
      </c>
      <c r="Y764" s="233"/>
      <c r="Z764" s="233"/>
      <c r="AA764" s="233"/>
      <c r="AB764" s="233">
        <f t="shared" si="369"/>
        <v>0</v>
      </c>
      <c r="AC764" s="233">
        <f t="shared" si="386"/>
        <v>2.0150000000000001</v>
      </c>
      <c r="AD764" s="233"/>
      <c r="AE764" s="233"/>
      <c r="AF764" s="233"/>
      <c r="AG764" s="233">
        <f t="shared" si="387"/>
        <v>0</v>
      </c>
      <c r="AH764" s="233"/>
      <c r="AI764" s="233"/>
      <c r="AJ764" s="233"/>
      <c r="AK764" s="233">
        <f t="shared" si="388"/>
        <v>0</v>
      </c>
      <c r="AL764" s="233"/>
      <c r="AM764" s="233"/>
      <c r="AN764" s="233"/>
      <c r="AO764" s="233">
        <f t="shared" si="365"/>
        <v>0</v>
      </c>
      <c r="AP764" s="233"/>
      <c r="AQ764" s="233"/>
      <c r="AR764" s="233"/>
      <c r="AS764" s="339">
        <f t="shared" si="366"/>
        <v>0</v>
      </c>
      <c r="AT764" s="233"/>
      <c r="AU764" s="233"/>
      <c r="AV764" s="233"/>
      <c r="AW764" s="260">
        <f t="shared" si="374"/>
        <v>0</v>
      </c>
      <c r="AX764" s="235" t="s">
        <v>580</v>
      </c>
      <c r="AY764" s="236" t="s">
        <v>250</v>
      </c>
      <c r="AZ764" s="236" t="s">
        <v>189</v>
      </c>
      <c r="BA764" s="229">
        <v>50</v>
      </c>
      <c r="BB764" s="231">
        <v>0</v>
      </c>
      <c r="BC764" s="231">
        <v>2</v>
      </c>
      <c r="BD764" s="237" t="str">
        <f t="shared" si="375"/>
        <v>Algo Ondulado (Pendientes naturales del terreno entre 6 y 14%)</v>
      </c>
      <c r="BE764" s="231">
        <v>1</v>
      </c>
      <c r="BF764" s="237" t="str">
        <f>VLOOKUP(BE764,'Códigos 2'!$A$1:$B$12,2,FALSE)</f>
        <v xml:space="preserve"> Carpeta Asfáltica (CA)</v>
      </c>
      <c r="BG764" s="238">
        <v>2</v>
      </c>
      <c r="BH764" s="239">
        <v>7.7</v>
      </c>
      <c r="BI764" s="231">
        <v>1</v>
      </c>
      <c r="BJ764" s="231" t="str">
        <f t="shared" si="376"/>
        <v>Pavimentado</v>
      </c>
      <c r="BK764" s="240">
        <v>1</v>
      </c>
      <c r="BL764" s="231">
        <v>70</v>
      </c>
      <c r="BM764" s="231"/>
      <c r="BN764" s="231">
        <v>5</v>
      </c>
      <c r="BO764" s="237" t="str">
        <f t="shared" si="377"/>
        <v>Alineamiento recto o con curvas tan suaves que no exigen una reducción significativa en la velocidad promedio normal de recorrido.</v>
      </c>
      <c r="BP764" s="231">
        <v>3</v>
      </c>
      <c r="BQ764" s="237" t="str">
        <f t="shared" si="378"/>
        <v>Pendientes generalmente entre 3 y 6%, pero con una rasante ondulada y, consecuentemente, con tramos cortos de subida fuerte.</v>
      </c>
      <c r="BR764" s="231">
        <v>2</v>
      </c>
      <c r="BS764" s="231">
        <v>4</v>
      </c>
      <c r="BT764" s="237" t="str">
        <f t="shared" si="379"/>
        <v>Superficie generalmente firme y utilizable en todo tiempo, pero con algunos tramos cortos en que el ancho inicial ha sido reducido por erosión u otras causas.</v>
      </c>
      <c r="BU764" s="231">
        <v>5</v>
      </c>
      <c r="BV764" s="237" t="str">
        <f t="shared" si="380"/>
        <v xml:space="preserve">Las señales son completamente adecuadas en número y ubicación, </v>
      </c>
      <c r="BW764" s="231">
        <v>4</v>
      </c>
      <c r="BX764" s="237" t="str">
        <f t="shared" si="381"/>
        <v>La mayoría de las alcantarillas y cunetas aparentemente funcionan bien, pero existen indicaciones en algunos sitios de que el agua se estanca.</v>
      </c>
      <c r="BY764" s="231">
        <v>4</v>
      </c>
      <c r="BZ764" s="237" t="str">
        <f t="shared" si="382"/>
        <v>Superficie generalmente lisa, pero con unas pequeñas corrugaciones u otras irregularidades aisladas, o con baches pequeños superficiales.</v>
      </c>
      <c r="CA764" s="231">
        <v>5</v>
      </c>
      <c r="CB764" s="237" t="str">
        <f t="shared" si="383"/>
        <v>No existen evidencias de fallas en la estructura del pavimento, con la posible excepción de algunas en la superficie de ruedo.</v>
      </c>
      <c r="CC764" s="231">
        <f t="shared" si="384"/>
        <v>0</v>
      </c>
      <c r="CD764" s="229"/>
      <c r="CE764" s="229"/>
      <c r="CF764" s="270"/>
    </row>
    <row r="765" spans="1:84" ht="69.95" customHeight="1" thickBot="1" x14ac:dyDescent="0.2">
      <c r="A765" s="217"/>
      <c r="B765" s="269">
        <v>40560</v>
      </c>
      <c r="C765" s="231">
        <v>5</v>
      </c>
      <c r="D765" s="231">
        <v>4</v>
      </c>
      <c r="E765" s="232">
        <v>6</v>
      </c>
      <c r="F765" s="231"/>
      <c r="G765" s="231">
        <v>112</v>
      </c>
      <c r="H765" s="230" t="str">
        <f t="shared" si="390"/>
        <v>Secundaria</v>
      </c>
      <c r="I765" s="230">
        <v>2</v>
      </c>
      <c r="J765" s="229" t="str">
        <f t="shared" si="361"/>
        <v>Distribuidores Regionales</v>
      </c>
      <c r="K765" s="260">
        <f t="shared" si="362"/>
        <v>3.93</v>
      </c>
      <c r="L765" s="234">
        <f t="shared" si="389"/>
        <v>54.965000000000003</v>
      </c>
      <c r="M765" s="233"/>
      <c r="N765" s="233"/>
      <c r="O765" s="233"/>
      <c r="P765" s="260">
        <f t="shared" si="363"/>
        <v>0</v>
      </c>
      <c r="Q765" s="233">
        <v>3.93</v>
      </c>
      <c r="R765" s="233"/>
      <c r="S765" s="233"/>
      <c r="T765" s="260">
        <f t="shared" si="364"/>
        <v>3.93</v>
      </c>
      <c r="U765" s="233"/>
      <c r="V765" s="233"/>
      <c r="W765" s="233"/>
      <c r="X765" s="233">
        <f t="shared" si="368"/>
        <v>0</v>
      </c>
      <c r="Y765" s="233"/>
      <c r="Z765" s="233"/>
      <c r="AA765" s="233"/>
      <c r="AB765" s="233">
        <f t="shared" si="369"/>
        <v>0</v>
      </c>
      <c r="AC765" s="233">
        <f t="shared" si="386"/>
        <v>3.93</v>
      </c>
      <c r="AD765" s="233"/>
      <c r="AE765" s="233"/>
      <c r="AF765" s="233"/>
      <c r="AG765" s="233">
        <f t="shared" si="387"/>
        <v>0</v>
      </c>
      <c r="AH765" s="233"/>
      <c r="AI765" s="233"/>
      <c r="AJ765" s="233"/>
      <c r="AK765" s="233">
        <f t="shared" si="388"/>
        <v>0</v>
      </c>
      <c r="AL765" s="233"/>
      <c r="AM765" s="233"/>
      <c r="AN765" s="233"/>
      <c r="AO765" s="233">
        <f t="shared" si="365"/>
        <v>0</v>
      </c>
      <c r="AP765" s="233"/>
      <c r="AQ765" s="233"/>
      <c r="AR765" s="233"/>
      <c r="AS765" s="339">
        <f t="shared" si="366"/>
        <v>0</v>
      </c>
      <c r="AT765" s="233"/>
      <c r="AU765" s="233"/>
      <c r="AV765" s="233"/>
      <c r="AW765" s="260">
        <f t="shared" si="374"/>
        <v>0</v>
      </c>
      <c r="AX765" s="235" t="s">
        <v>918</v>
      </c>
      <c r="AY765" s="236" t="s">
        <v>895</v>
      </c>
      <c r="AZ765" s="236" t="s">
        <v>379</v>
      </c>
      <c r="BA765" s="229" t="s">
        <v>919</v>
      </c>
      <c r="BB765" s="231">
        <v>4</v>
      </c>
      <c r="BC765" s="231">
        <v>2</v>
      </c>
      <c r="BD765" s="237" t="str">
        <f t="shared" si="375"/>
        <v>Algo Ondulado (Pendientes naturales del terreno entre 6 y 14%)</v>
      </c>
      <c r="BE765" s="231">
        <v>1</v>
      </c>
      <c r="BF765" s="237" t="str">
        <f>VLOOKUP(BE765,'Códigos 2'!$A$1:$B$12,2,FALSE)</f>
        <v xml:space="preserve"> Carpeta Asfáltica (CA)</v>
      </c>
      <c r="BG765" s="238">
        <v>2</v>
      </c>
      <c r="BH765" s="239">
        <v>6.1</v>
      </c>
      <c r="BI765" s="231">
        <v>0</v>
      </c>
      <c r="BJ765" s="231" t="str">
        <f t="shared" si="376"/>
        <v>No existe</v>
      </c>
      <c r="BK765" s="240">
        <v>0</v>
      </c>
      <c r="BL765" s="231">
        <v>40</v>
      </c>
      <c r="BM765" s="231"/>
      <c r="BN765" s="231">
        <v>3</v>
      </c>
      <c r="BO765" s="237" t="str">
        <f t="shared" si="377"/>
        <v>Alineamiento algo sinuoso, pero con curvas cerradas que son aparentes y consistentes con las gradientes y las demás características del camino y del terreno que se atraviesa.</v>
      </c>
      <c r="BP765" s="231">
        <v>2</v>
      </c>
      <c r="BQ765" s="237" t="str">
        <f t="shared" si="378"/>
        <v>Pendientes sostenidas entre 5 y 8% sobre una buena parte del tramo, condición que afecta en forma marcada la velocidad de recorrido y, cuando hay bastante tránsito, provoca frecuentes colas de vehículos detrás de los vehículos pesados.</v>
      </c>
      <c r="BR765" s="231">
        <v>1</v>
      </c>
      <c r="BS765" s="231">
        <v>0</v>
      </c>
      <c r="BT765" s="237" t="b">
        <f t="shared" si="379"/>
        <v>0</v>
      </c>
      <c r="BU765" s="231">
        <v>5</v>
      </c>
      <c r="BV765" s="237" t="str">
        <f t="shared" si="380"/>
        <v xml:space="preserve">Las señales son completamente adecuadas en número y ubicación, </v>
      </c>
      <c r="BW765" s="231">
        <v>4</v>
      </c>
      <c r="BX765" s="237" t="str">
        <f t="shared" si="381"/>
        <v>La mayoría de las alcantarillas y cunetas aparentemente funcionan bien, pero existen indicaciones en algunos sitios de que el agua se estanca.</v>
      </c>
      <c r="BY765" s="231">
        <v>5</v>
      </c>
      <c r="BZ765" s="237" t="str">
        <f t="shared" si="382"/>
        <v>Superficie lisa, sin baches ni irregularidades notables.</v>
      </c>
      <c r="CA765" s="231">
        <v>5</v>
      </c>
      <c r="CB765" s="237" t="str">
        <f t="shared" si="383"/>
        <v>No existen evidencias de fallas en la estructura del pavimento, con la posible excepción de algunas en la superficie de ruedo.</v>
      </c>
      <c r="CC765" s="231">
        <f t="shared" si="384"/>
        <v>0</v>
      </c>
      <c r="CD765" s="229" t="s">
        <v>920</v>
      </c>
      <c r="CE765" s="229" t="s">
        <v>810</v>
      </c>
      <c r="CF765" s="270" t="s">
        <v>921</v>
      </c>
    </row>
    <row r="766" spans="1:84" ht="69.95" customHeight="1" thickBot="1" x14ac:dyDescent="0.2">
      <c r="A766" s="217"/>
      <c r="B766" s="269">
        <v>40571</v>
      </c>
      <c r="C766" s="231">
        <v>5</v>
      </c>
      <c r="D766" s="231">
        <v>4</v>
      </c>
      <c r="E766" s="232" t="s">
        <v>126</v>
      </c>
      <c r="F766" s="231">
        <v>3</v>
      </c>
      <c r="G766" s="231">
        <v>229</v>
      </c>
      <c r="H766" s="230" t="str">
        <f t="shared" si="390"/>
        <v>Secundaria</v>
      </c>
      <c r="I766" s="230">
        <v>4</v>
      </c>
      <c r="J766" s="229" t="str">
        <f t="shared" si="361"/>
        <v>Red Básica de Accesso</v>
      </c>
      <c r="K766" s="260">
        <f t="shared" si="362"/>
        <v>14.545</v>
      </c>
      <c r="L766" s="234">
        <f>K766</f>
        <v>14.545</v>
      </c>
      <c r="M766" s="233"/>
      <c r="N766" s="233"/>
      <c r="O766" s="233"/>
      <c r="P766" s="260">
        <f t="shared" si="363"/>
        <v>0</v>
      </c>
      <c r="Q766" s="233"/>
      <c r="R766" s="233"/>
      <c r="S766" s="233"/>
      <c r="T766" s="260">
        <f t="shared" si="364"/>
        <v>0</v>
      </c>
      <c r="U766" s="233"/>
      <c r="V766" s="233">
        <v>0.68500000000000005</v>
      </c>
      <c r="W766" s="233"/>
      <c r="X766" s="233">
        <f t="shared" si="368"/>
        <v>0.68500000000000005</v>
      </c>
      <c r="Y766" s="233"/>
      <c r="Z766" s="233"/>
      <c r="AA766" s="233"/>
      <c r="AB766" s="233">
        <f t="shared" si="369"/>
        <v>0</v>
      </c>
      <c r="AC766" s="233">
        <f t="shared" si="386"/>
        <v>0.68500000000000005</v>
      </c>
      <c r="AD766" s="233"/>
      <c r="AE766" s="233">
        <v>11.65</v>
      </c>
      <c r="AF766" s="233">
        <v>2.21</v>
      </c>
      <c r="AG766" s="233">
        <f t="shared" si="387"/>
        <v>13.86</v>
      </c>
      <c r="AH766" s="233"/>
      <c r="AI766" s="233"/>
      <c r="AJ766" s="233"/>
      <c r="AK766" s="233">
        <f t="shared" si="388"/>
        <v>0</v>
      </c>
      <c r="AL766" s="233"/>
      <c r="AM766" s="233"/>
      <c r="AN766" s="233"/>
      <c r="AO766" s="233">
        <f t="shared" si="365"/>
        <v>0</v>
      </c>
      <c r="AP766" s="233"/>
      <c r="AQ766" s="233"/>
      <c r="AR766" s="233"/>
      <c r="AS766" s="339">
        <f t="shared" si="366"/>
        <v>0</v>
      </c>
      <c r="AT766" s="233"/>
      <c r="AU766" s="233"/>
      <c r="AV766" s="233"/>
      <c r="AW766" s="260">
        <f t="shared" si="374"/>
        <v>0</v>
      </c>
      <c r="AX766" s="235" t="s">
        <v>2015</v>
      </c>
      <c r="AY766" s="236" t="s">
        <v>2016</v>
      </c>
      <c r="AZ766" s="236" t="s">
        <v>306</v>
      </c>
      <c r="BA766" s="229" t="s">
        <v>2017</v>
      </c>
      <c r="BB766" s="231">
        <v>0</v>
      </c>
      <c r="BC766" s="231">
        <v>1</v>
      </c>
      <c r="BD766" s="237" t="str">
        <f t="shared" si="375"/>
        <v>Llano (Pendientes naturales del terreno entre 0 y 5%)</v>
      </c>
      <c r="BE766" s="231">
        <v>4</v>
      </c>
      <c r="BF766" s="237" t="str">
        <f>VLOOKUP(BE766,'Códigos 2'!$A$1:$B$12,2,FALSE)</f>
        <v>Lastre o grava</v>
      </c>
      <c r="BG766" s="238">
        <v>2</v>
      </c>
      <c r="BH766" s="239">
        <v>6.1</v>
      </c>
      <c r="BI766" s="231">
        <v>0</v>
      </c>
      <c r="BJ766" s="231" t="str">
        <f t="shared" si="376"/>
        <v>No existe</v>
      </c>
      <c r="BK766" s="240">
        <v>0</v>
      </c>
      <c r="BL766" s="231">
        <v>25</v>
      </c>
      <c r="BM766" s="231">
        <v>285</v>
      </c>
      <c r="BN766" s="231">
        <v>4</v>
      </c>
      <c r="BO766" s="237" t="str">
        <f t="shared" si="377"/>
        <v>Alineamiento con algunas curvas que exigen una reducción significativa en la velocidad promedio de circulación.</v>
      </c>
      <c r="BP766" s="231">
        <v>4</v>
      </c>
      <c r="BQ766" s="237" t="str">
        <f t="shared" si="378"/>
        <v>Pendientes generalmente menores del 3% pero con algunas cuestas de corta longitud de hasta el 5%.</v>
      </c>
      <c r="BR766" s="231">
        <v>2</v>
      </c>
      <c r="BS766" s="231">
        <v>0</v>
      </c>
      <c r="BT766" s="237" t="b">
        <f t="shared" si="379"/>
        <v>0</v>
      </c>
      <c r="BU766" s="231">
        <v>3</v>
      </c>
      <c r="BV766" s="237" t="str">
        <f t="shared" si="380"/>
        <v>El señalamiento es regular en cuanto a cantidad y ubicación, siendo notable la falta de algunas señales de precaución y de guía.</v>
      </c>
      <c r="BW766" s="231">
        <v>4</v>
      </c>
      <c r="BX766" s="237" t="str">
        <f t="shared" si="381"/>
        <v>La mayoría de las alcantarillas y cunetas aparentemente funcionan bien, pero existen indicaciones en algunos sitios de que el agua se estanca.</v>
      </c>
      <c r="BY766" s="231">
        <v>3</v>
      </c>
      <c r="BZ766" s="237" t="str">
        <f t="shared" si="382"/>
        <v>Superficie con frecuentes baches o irregularidades .</v>
      </c>
      <c r="CA766" s="231">
        <v>4</v>
      </c>
      <c r="CB766" s="237" t="str">
        <f t="shared" si="383"/>
        <v>Existen huellas o corrugaciones que se derivan por debajo de la superficie de ruedo, pero que son aisladas y de poca extensión.</v>
      </c>
      <c r="CC766" s="231">
        <f t="shared" si="384"/>
        <v>1.5130436249999999</v>
      </c>
      <c r="CD766" s="229" t="s">
        <v>2018</v>
      </c>
      <c r="CE766" s="229" t="s">
        <v>310</v>
      </c>
      <c r="CF766" s="270" t="s">
        <v>2019</v>
      </c>
    </row>
    <row r="767" spans="1:84" ht="69.95" customHeight="1" thickBot="1" x14ac:dyDescent="0.2">
      <c r="A767" s="217"/>
      <c r="B767" s="269">
        <v>40572</v>
      </c>
      <c r="C767" s="231">
        <v>5</v>
      </c>
      <c r="D767" s="231">
        <v>4</v>
      </c>
      <c r="E767" s="232" t="s">
        <v>126</v>
      </c>
      <c r="F767" s="231">
        <v>3</v>
      </c>
      <c r="G767" s="231">
        <v>229</v>
      </c>
      <c r="H767" s="230" t="str">
        <f t="shared" si="390"/>
        <v>Secundaria</v>
      </c>
      <c r="I767" s="230">
        <v>4</v>
      </c>
      <c r="J767" s="229" t="str">
        <f t="shared" si="361"/>
        <v>Red Básica de Accesso</v>
      </c>
      <c r="K767" s="260">
        <f t="shared" si="362"/>
        <v>6.16</v>
      </c>
      <c r="L767" s="234">
        <f>L766+K767</f>
        <v>20.704999999999998</v>
      </c>
      <c r="M767" s="233"/>
      <c r="N767" s="233"/>
      <c r="O767" s="233"/>
      <c r="P767" s="260">
        <f t="shared" si="363"/>
        <v>0</v>
      </c>
      <c r="Q767" s="233"/>
      <c r="R767" s="233"/>
      <c r="S767" s="233"/>
      <c r="T767" s="260">
        <f t="shared" si="364"/>
        <v>0</v>
      </c>
      <c r="U767" s="233"/>
      <c r="V767" s="233">
        <v>6.16</v>
      </c>
      <c r="W767" s="233"/>
      <c r="X767" s="233">
        <f t="shared" si="368"/>
        <v>6.16</v>
      </c>
      <c r="Y767" s="233"/>
      <c r="Z767" s="233"/>
      <c r="AA767" s="233"/>
      <c r="AB767" s="233">
        <f t="shared" si="369"/>
        <v>0</v>
      </c>
      <c r="AC767" s="233">
        <f t="shared" si="386"/>
        <v>6.16</v>
      </c>
      <c r="AD767" s="233"/>
      <c r="AE767" s="233"/>
      <c r="AF767" s="233"/>
      <c r="AG767" s="233">
        <f t="shared" si="387"/>
        <v>0</v>
      </c>
      <c r="AH767" s="233"/>
      <c r="AI767" s="233"/>
      <c r="AJ767" s="233"/>
      <c r="AK767" s="233">
        <f t="shared" si="388"/>
        <v>0</v>
      </c>
      <c r="AL767" s="233"/>
      <c r="AM767" s="233"/>
      <c r="AN767" s="233"/>
      <c r="AO767" s="233">
        <f t="shared" si="365"/>
        <v>0</v>
      </c>
      <c r="AP767" s="233"/>
      <c r="AQ767" s="233"/>
      <c r="AR767" s="233"/>
      <c r="AS767" s="339">
        <f t="shared" si="366"/>
        <v>0</v>
      </c>
      <c r="AT767" s="233"/>
      <c r="AU767" s="233"/>
      <c r="AV767" s="233"/>
      <c r="AW767" s="260">
        <f t="shared" si="374"/>
        <v>0</v>
      </c>
      <c r="AX767" s="235" t="s">
        <v>2020</v>
      </c>
      <c r="AY767" s="236" t="s">
        <v>2016</v>
      </c>
      <c r="AZ767" s="236" t="s">
        <v>306</v>
      </c>
      <c r="BA767" s="229" t="s">
        <v>2021</v>
      </c>
      <c r="BB767" s="231">
        <v>4</v>
      </c>
      <c r="BC767" s="231">
        <v>1</v>
      </c>
      <c r="BD767" s="237" t="str">
        <f t="shared" si="375"/>
        <v>Llano (Pendientes naturales del terreno entre 0 y 5%)</v>
      </c>
      <c r="BE767" s="231">
        <v>2</v>
      </c>
      <c r="BF767" s="237" t="str">
        <f>VLOOKUP(BE767,'Códigos 2'!$A$1:$B$12,2,FALSE)</f>
        <v xml:space="preserve">Tratamiento superficial múltiple (TSM) </v>
      </c>
      <c r="BG767" s="238">
        <v>2</v>
      </c>
      <c r="BH767" s="239">
        <v>6.2</v>
      </c>
      <c r="BI767" s="231">
        <v>0</v>
      </c>
      <c r="BJ767" s="231" t="str">
        <f t="shared" si="376"/>
        <v>No existe</v>
      </c>
      <c r="BK767" s="240">
        <v>0</v>
      </c>
      <c r="BL767" s="231">
        <v>50</v>
      </c>
      <c r="BM767" s="231">
        <v>2687</v>
      </c>
      <c r="BN767" s="231">
        <v>4</v>
      </c>
      <c r="BO767" s="237" t="str">
        <f t="shared" si="377"/>
        <v>Alineamiento con algunas curvas que exigen una reducción significativa en la velocidad promedio de circulación.</v>
      </c>
      <c r="BP767" s="231">
        <v>4</v>
      </c>
      <c r="BQ767" s="237" t="str">
        <f t="shared" si="378"/>
        <v>Pendientes generalmente menores del 3% pero con algunas cuestas de corta longitud de hasta el 5%.</v>
      </c>
      <c r="BR767" s="231">
        <v>4</v>
      </c>
      <c r="BS767" s="231">
        <v>0</v>
      </c>
      <c r="BT767" s="237" t="b">
        <f t="shared" si="379"/>
        <v>0</v>
      </c>
      <c r="BU767" s="231">
        <v>3</v>
      </c>
      <c r="BV767" s="237" t="str">
        <f t="shared" si="380"/>
        <v>El señalamiento es regular en cuanto a cantidad y ubicación, siendo notable la falta de algunas señales de precaución y de guía.</v>
      </c>
      <c r="BW767" s="231">
        <v>4</v>
      </c>
      <c r="BX767" s="237" t="str">
        <f t="shared" si="381"/>
        <v>La mayoría de las alcantarillas y cunetas aparentemente funcionan bien, pero existen indicaciones en algunos sitios de que el agua se estanca.</v>
      </c>
      <c r="BY767" s="231">
        <v>3</v>
      </c>
      <c r="BZ767" s="237" t="str">
        <f t="shared" si="382"/>
        <v>Superficie con frecuentes baches o irregularidades .</v>
      </c>
      <c r="CA767" s="231">
        <v>5</v>
      </c>
      <c r="CB767" s="237" t="str">
        <f t="shared" si="383"/>
        <v>No existen evidencias de fallas en la estructura del pavimento, con la posible excepción de algunas en la superficie de ruedo.</v>
      </c>
      <c r="CC767" s="231">
        <f t="shared" si="384"/>
        <v>6.0414508000000007</v>
      </c>
      <c r="CD767" s="229" t="s">
        <v>2022</v>
      </c>
      <c r="CE767" s="229" t="s">
        <v>310</v>
      </c>
      <c r="CF767" s="270" t="s">
        <v>2023</v>
      </c>
    </row>
    <row r="768" spans="1:84" ht="69.95" customHeight="1" thickBot="1" x14ac:dyDescent="0.2">
      <c r="A768" s="217">
        <v>1</v>
      </c>
      <c r="B768" s="269">
        <v>40581</v>
      </c>
      <c r="C768" s="231">
        <v>5</v>
      </c>
      <c r="D768" s="231">
        <v>4</v>
      </c>
      <c r="E768" s="232" t="s">
        <v>126</v>
      </c>
      <c r="F768" s="231">
        <v>0</v>
      </c>
      <c r="G768" s="231">
        <v>745</v>
      </c>
      <c r="H768" s="230" t="str">
        <f>IF(G768&lt;100,"Primaria",IF(AND(RVN_0524!G1063&gt;39,RVN_0524!G1063&lt;300),"Secundaria",IF(AND(RVN_0524!G1063&gt;299),"Terciaria")))</f>
        <v>Terciaria</v>
      </c>
      <c r="I768" s="230">
        <v>4</v>
      </c>
      <c r="J768" s="229" t="str">
        <f t="shared" si="361"/>
        <v>Red Básica de Accesso</v>
      </c>
      <c r="K768" s="260">
        <f t="shared" si="362"/>
        <v>3.5649999999999995</v>
      </c>
      <c r="L768" s="234">
        <f>L767+K768</f>
        <v>24.269999999999996</v>
      </c>
      <c r="M768" s="233"/>
      <c r="N768" s="233"/>
      <c r="O768" s="233"/>
      <c r="P768" s="260">
        <f t="shared" si="363"/>
        <v>0</v>
      </c>
      <c r="Q768" s="233"/>
      <c r="R768" s="233"/>
      <c r="S768" s="233"/>
      <c r="T768" s="260">
        <f t="shared" si="364"/>
        <v>0</v>
      </c>
      <c r="U768" s="233"/>
      <c r="V768" s="233"/>
      <c r="W768" s="233"/>
      <c r="X768" s="233">
        <f t="shared" si="368"/>
        <v>0</v>
      </c>
      <c r="Y768" s="233"/>
      <c r="Z768" s="233"/>
      <c r="AA768" s="233"/>
      <c r="AB768" s="233">
        <f t="shared" si="369"/>
        <v>0</v>
      </c>
      <c r="AC768" s="233">
        <f t="shared" si="386"/>
        <v>0</v>
      </c>
      <c r="AD768" s="233"/>
      <c r="AE768" s="233">
        <v>1.43</v>
      </c>
      <c r="AF768" s="233">
        <v>2.1349999999999998</v>
      </c>
      <c r="AG768" s="233">
        <f t="shared" si="387"/>
        <v>3.5649999999999995</v>
      </c>
      <c r="AH768" s="233"/>
      <c r="AI768" s="233"/>
      <c r="AJ768" s="233"/>
      <c r="AK768" s="233">
        <f t="shared" si="388"/>
        <v>0</v>
      </c>
      <c r="AL768" s="233"/>
      <c r="AM768" s="233"/>
      <c r="AN768" s="233"/>
      <c r="AO768" s="233">
        <f t="shared" si="365"/>
        <v>0</v>
      </c>
      <c r="AP768" s="233"/>
      <c r="AQ768" s="233"/>
      <c r="AR768" s="233"/>
      <c r="AS768" s="339">
        <f t="shared" si="366"/>
        <v>0</v>
      </c>
      <c r="AT768" s="233"/>
      <c r="AU768" s="233"/>
      <c r="AV768" s="233"/>
      <c r="AW768" s="260">
        <f t="shared" si="374"/>
        <v>0</v>
      </c>
      <c r="AX768" s="235" t="s">
        <v>3128</v>
      </c>
      <c r="AY768" s="244" t="s">
        <v>264</v>
      </c>
      <c r="AZ768" s="236" t="s">
        <v>586</v>
      </c>
      <c r="BA768" s="229" t="s">
        <v>3129</v>
      </c>
      <c r="BB768" s="231">
        <v>1</v>
      </c>
      <c r="BC768" s="231">
        <v>2</v>
      </c>
      <c r="BD768" s="237" t="str">
        <f t="shared" si="375"/>
        <v>Algo Ondulado (Pendientes naturales del terreno entre 6 y 14%)</v>
      </c>
      <c r="BE768" s="231">
        <v>4</v>
      </c>
      <c r="BF768" s="237" t="str">
        <f>VLOOKUP(BE768,'Códigos 2'!$A$1:$B$12,2,FALSE)</f>
        <v>Lastre o grava</v>
      </c>
      <c r="BG768" s="238">
        <v>1</v>
      </c>
      <c r="BH768" s="239">
        <v>4.3</v>
      </c>
      <c r="BI768" s="231">
        <v>0</v>
      </c>
      <c r="BJ768" s="231" t="str">
        <f t="shared" si="376"/>
        <v>No existe</v>
      </c>
      <c r="BK768" s="240">
        <v>0</v>
      </c>
      <c r="BL768" s="231">
        <v>20</v>
      </c>
      <c r="BM768" s="231">
        <v>22</v>
      </c>
      <c r="BN768" s="231">
        <v>3</v>
      </c>
      <c r="BO768" s="237" t="str">
        <f t="shared" si="377"/>
        <v>Alineamiento algo sinuoso, pero con curvas cerradas que son aparentes y consistentes con las gradientes y las demás características del camino y del terreno que se atraviesa.</v>
      </c>
      <c r="BP768" s="231">
        <v>3</v>
      </c>
      <c r="BQ768" s="237" t="str">
        <f t="shared" si="378"/>
        <v>Pendientes generalmente entre 3 y 6%, pero con una rasante ondulada y, consecuentemente, con tramos cortos de subida fuerte.</v>
      </c>
      <c r="BR768" s="231">
        <v>1</v>
      </c>
      <c r="BS768" s="231">
        <v>0</v>
      </c>
      <c r="BT768" s="237" t="b">
        <f t="shared" si="379"/>
        <v>0</v>
      </c>
      <c r="BU768" s="231">
        <v>1</v>
      </c>
      <c r="BV768" s="237" t="str">
        <f t="shared" si="380"/>
        <v>No existen señales o son tan inadecuadas, que no proveen información útil al conductor.</v>
      </c>
      <c r="BW768" s="231">
        <v>2</v>
      </c>
      <c r="BX768" s="237" t="str">
        <f t="shared" si="381"/>
        <v>Parece que la mayoría de las alcantarillas y cunetas son inadecuadas; o hay vados en varios sitios en vez de estructuras de drenaje.</v>
      </c>
      <c r="BY768" s="231">
        <v>2</v>
      </c>
      <c r="BZ768" s="237" t="str">
        <f t="shared" si="382"/>
        <v>Superficie muy irregular o con baches extensos y frecuentes (o material suelto, en caso de superficies no pavimentadas).</v>
      </c>
      <c r="CA768" s="231">
        <v>3</v>
      </c>
      <c r="CB768" s="237" t="str">
        <f t="shared" si="383"/>
        <v>Existen deformaciones u otras fallas de consideración sobre una buena parte de la subsección y, aunque no son extensas todavía, parece que siguen extendiéndose.</v>
      </c>
      <c r="CC768" s="231">
        <f t="shared" si="384"/>
        <v>2.8626949999999998E-2</v>
      </c>
      <c r="CD768" s="229"/>
      <c r="CE768" s="229"/>
      <c r="CF768" s="270"/>
    </row>
    <row r="769" spans="1:84" ht="69.95" customHeight="1" thickBot="1" x14ac:dyDescent="0.2">
      <c r="A769" s="217">
        <v>2</v>
      </c>
      <c r="B769" s="269">
        <v>40582</v>
      </c>
      <c r="C769" s="231">
        <v>5</v>
      </c>
      <c r="D769" s="231">
        <v>4</v>
      </c>
      <c r="E769" s="232" t="s">
        <v>126</v>
      </c>
      <c r="F769" s="231">
        <v>0</v>
      </c>
      <c r="G769" s="231">
        <v>745</v>
      </c>
      <c r="H769" s="230" t="b">
        <f>IF(G769&lt;100,"Primaria",IF(AND(G762&gt;39,G762&lt;300),"Secundaria",IF(AND(G762&gt;299),"Terciaria")))</f>
        <v>0</v>
      </c>
      <c r="I769" s="230">
        <v>4</v>
      </c>
      <c r="J769" s="229" t="str">
        <f t="shared" si="361"/>
        <v>Red Básica de Accesso</v>
      </c>
      <c r="K769" s="260">
        <f t="shared" si="362"/>
        <v>3.1349999999999998</v>
      </c>
      <c r="L769" s="234">
        <f>L768+K769</f>
        <v>27.404999999999994</v>
      </c>
      <c r="M769" s="233"/>
      <c r="N769" s="233"/>
      <c r="O769" s="233"/>
      <c r="P769" s="260">
        <f t="shared" si="363"/>
        <v>0</v>
      </c>
      <c r="Q769" s="233"/>
      <c r="R769" s="233"/>
      <c r="S769" s="233"/>
      <c r="T769" s="260">
        <f t="shared" si="364"/>
        <v>0</v>
      </c>
      <c r="U769" s="233"/>
      <c r="V769" s="233"/>
      <c r="W769" s="233"/>
      <c r="X769" s="233">
        <f t="shared" si="368"/>
        <v>0</v>
      </c>
      <c r="Y769" s="233"/>
      <c r="Z769" s="233"/>
      <c r="AA769" s="233"/>
      <c r="AB769" s="233">
        <f t="shared" si="369"/>
        <v>0</v>
      </c>
      <c r="AC769" s="233">
        <f t="shared" si="386"/>
        <v>0</v>
      </c>
      <c r="AD769" s="233"/>
      <c r="AE769" s="233"/>
      <c r="AF769" s="233">
        <v>3.1349999999999998</v>
      </c>
      <c r="AG769" s="233">
        <f t="shared" si="387"/>
        <v>3.1349999999999998</v>
      </c>
      <c r="AH769" s="233"/>
      <c r="AI769" s="233"/>
      <c r="AJ769" s="233"/>
      <c r="AK769" s="233">
        <f t="shared" si="388"/>
        <v>0</v>
      </c>
      <c r="AL769" s="233"/>
      <c r="AM769" s="233"/>
      <c r="AN769" s="233"/>
      <c r="AO769" s="233">
        <f t="shared" si="365"/>
        <v>0</v>
      </c>
      <c r="AP769" s="233"/>
      <c r="AQ769" s="233"/>
      <c r="AR769" s="233"/>
      <c r="AS769" s="339">
        <f t="shared" si="366"/>
        <v>0</v>
      </c>
      <c r="AT769" s="233"/>
      <c r="AU769" s="233"/>
      <c r="AV769" s="233"/>
      <c r="AW769" s="260">
        <f t="shared" si="374"/>
        <v>0</v>
      </c>
      <c r="AX769" s="235" t="s">
        <v>3130</v>
      </c>
      <c r="AY769" s="236" t="s">
        <v>680</v>
      </c>
      <c r="AZ769" s="236" t="s">
        <v>586</v>
      </c>
      <c r="BA769" s="229" t="s">
        <v>3131</v>
      </c>
      <c r="BB769" s="231">
        <v>0</v>
      </c>
      <c r="BC769" s="231">
        <v>1</v>
      </c>
      <c r="BD769" s="237" t="str">
        <f t="shared" si="375"/>
        <v>Llano (Pendientes naturales del terreno entre 0 y 5%)</v>
      </c>
      <c r="BE769" s="231">
        <v>7</v>
      </c>
      <c r="BF769" s="237" t="str">
        <f>VLOOKUP(BE769,'Códigos 2'!$A$1:$B$12,2,FALSE)</f>
        <v xml:space="preserve">Sello asfáltico con emulsión de rompimiento lento (SA) </v>
      </c>
      <c r="BG769" s="238">
        <v>2</v>
      </c>
      <c r="BH769" s="239">
        <v>6.5</v>
      </c>
      <c r="BI769" s="231">
        <v>0</v>
      </c>
      <c r="BJ769" s="231" t="str">
        <f t="shared" si="376"/>
        <v>No existe</v>
      </c>
      <c r="BK769" s="240">
        <v>0</v>
      </c>
      <c r="BL769" s="231">
        <v>20</v>
      </c>
      <c r="BM769" s="231">
        <v>121</v>
      </c>
      <c r="BN769" s="231">
        <v>5</v>
      </c>
      <c r="BO769" s="237" t="str">
        <f t="shared" si="377"/>
        <v>Alineamiento recto o con curvas tan suaves que no exigen una reducción significativa en la velocidad promedio normal de recorrido.</v>
      </c>
      <c r="BP769" s="231">
        <v>4</v>
      </c>
      <c r="BQ769" s="237" t="str">
        <f t="shared" si="378"/>
        <v>Pendientes generalmente menores del 3% pero con algunas cuestas de corta longitud de hasta el 5%.</v>
      </c>
      <c r="BR769" s="231">
        <v>2</v>
      </c>
      <c r="BS769" s="231">
        <v>0</v>
      </c>
      <c r="BT769" s="237" t="b">
        <f t="shared" si="379"/>
        <v>0</v>
      </c>
      <c r="BU769" s="231">
        <v>1</v>
      </c>
      <c r="BV769" s="237" t="str">
        <f t="shared" si="380"/>
        <v>No existen señales o son tan inadecuadas, que no proveen información útil al conductor.</v>
      </c>
      <c r="BW769" s="231">
        <v>3</v>
      </c>
      <c r="BX769" s="237" t="str">
        <f t="shared" si="381"/>
        <v>Parece que algunas alcantarillas o cunetas no tienen capacidad hidráulica suficiente, por la erosión o socavación aparente.</v>
      </c>
      <c r="BY769" s="231">
        <v>2</v>
      </c>
      <c r="BZ769" s="237" t="str">
        <f t="shared" si="382"/>
        <v>Superficie muy irregular o con baches extensos y frecuentes (o material suelto, en caso de superficies no pavimentadas).</v>
      </c>
      <c r="CA769" s="231">
        <v>4</v>
      </c>
      <c r="CB769" s="237" t="str">
        <f t="shared" si="383"/>
        <v>Existen huellas o corrugaciones que se derivan por debajo de la superficie de ruedo, pero que son aisladas y de poca extensión.</v>
      </c>
      <c r="CC769" s="231">
        <f t="shared" si="384"/>
        <v>0.13845727499999999</v>
      </c>
      <c r="CD769" s="229"/>
      <c r="CE769" s="229"/>
      <c r="CF769" s="270" t="s">
        <v>3132</v>
      </c>
    </row>
    <row r="770" spans="1:84" ht="69.95" customHeight="1" thickBot="1" x14ac:dyDescent="0.2">
      <c r="A770" s="217"/>
      <c r="B770" s="269">
        <v>40590</v>
      </c>
      <c r="C770" s="231">
        <v>5</v>
      </c>
      <c r="D770" s="231">
        <v>4</v>
      </c>
      <c r="E770" s="232">
        <v>4</v>
      </c>
      <c r="F770" s="231">
        <v>3</v>
      </c>
      <c r="G770" s="231">
        <v>123</v>
      </c>
      <c r="H770" s="230" t="str">
        <f t="shared" ref="H770:H783" si="391">IF(G770&lt;100,"Primaria",IF(AND(G770&gt;39,G770&lt;300),"Secundaria",IF(AND(G770&gt;299),"Terciaria")))</f>
        <v>Secundaria</v>
      </c>
      <c r="I770" s="230">
        <v>4</v>
      </c>
      <c r="J770" s="229" t="str">
        <f t="shared" ref="J770:J833" si="392">IF(I770=1,"Red de Alta Capacidad",IF(AND(I770=2),"Distribuidores Regionales",IF(AND(I770=3),"Conectores de Integración Territorial",IF(AND(I770=4),"Red Básica de Accesso"))))</f>
        <v>Red Básica de Accesso</v>
      </c>
      <c r="K770" s="260">
        <f t="shared" ref="K770:K833" si="393">P770+$T770+$X770+$AB770+$AG770+$AK770+$AW770+AO770+AS770</f>
        <v>2.3149999999999995</v>
      </c>
      <c r="L770" s="234">
        <f>L769+K770</f>
        <v>29.719999999999992</v>
      </c>
      <c r="M770" s="233"/>
      <c r="N770" s="233"/>
      <c r="O770" s="233"/>
      <c r="P770" s="260">
        <f t="shared" ref="P770:P833" si="394">SUM(M770:O770)</f>
        <v>0</v>
      </c>
      <c r="Q770" s="233"/>
      <c r="R770" s="233"/>
      <c r="S770" s="233">
        <v>0.47</v>
      </c>
      <c r="T770" s="260">
        <f t="shared" ref="T770:T833" si="395">SUM(Q770:S770)</f>
        <v>0.47</v>
      </c>
      <c r="U770" s="233"/>
      <c r="V770" s="233">
        <v>1.2649999999999999</v>
      </c>
      <c r="W770" s="233">
        <v>0.57999999999999996</v>
      </c>
      <c r="X770" s="233">
        <f t="shared" si="368"/>
        <v>1.8449999999999998</v>
      </c>
      <c r="Y770" s="233"/>
      <c r="Z770" s="233"/>
      <c r="AA770" s="233"/>
      <c r="AB770" s="233">
        <f t="shared" si="369"/>
        <v>0</v>
      </c>
      <c r="AC770" s="233">
        <f t="shared" si="386"/>
        <v>2.3149999999999995</v>
      </c>
      <c r="AD770" s="233"/>
      <c r="AE770" s="233"/>
      <c r="AF770" s="233"/>
      <c r="AG770" s="233">
        <f t="shared" si="387"/>
        <v>0</v>
      </c>
      <c r="AH770" s="233"/>
      <c r="AI770" s="233"/>
      <c r="AJ770" s="233"/>
      <c r="AK770" s="233">
        <f t="shared" si="388"/>
        <v>0</v>
      </c>
      <c r="AL770" s="233"/>
      <c r="AM770" s="233"/>
      <c r="AN770" s="233"/>
      <c r="AO770" s="233">
        <f t="shared" ref="AO770:AO833" si="396">SUM(AL770:AN770)</f>
        <v>0</v>
      </c>
      <c r="AP770" s="233"/>
      <c r="AQ770" s="233"/>
      <c r="AR770" s="233"/>
      <c r="AS770" s="339">
        <f t="shared" ref="AS770:AS833" si="397">SUM(AP770:AR770)</f>
        <v>0</v>
      </c>
      <c r="AT770" s="233"/>
      <c r="AU770" s="233"/>
      <c r="AV770" s="233"/>
      <c r="AW770" s="260">
        <f t="shared" si="374"/>
        <v>0</v>
      </c>
      <c r="AX770" s="235" t="s">
        <v>1046</v>
      </c>
      <c r="AY770" s="236" t="s">
        <v>1042</v>
      </c>
      <c r="AZ770" s="236" t="s">
        <v>851</v>
      </c>
      <c r="BA770" s="229" t="s">
        <v>1047</v>
      </c>
      <c r="BB770" s="231">
        <v>0</v>
      </c>
      <c r="BC770" s="231">
        <v>2</v>
      </c>
      <c r="BD770" s="237" t="str">
        <f t="shared" si="375"/>
        <v>Algo Ondulado (Pendientes naturales del terreno entre 6 y 14%)</v>
      </c>
      <c r="BE770" s="231">
        <v>2</v>
      </c>
      <c r="BF770" s="237" t="str">
        <f>VLOOKUP(BE770,'Códigos 2'!$A$1:$B$12,2,FALSE)</f>
        <v xml:space="preserve">Tratamiento superficial múltiple (TSM) </v>
      </c>
      <c r="BG770" s="238">
        <v>2</v>
      </c>
      <c r="BH770" s="239">
        <v>6.2</v>
      </c>
      <c r="BI770" s="231">
        <v>0</v>
      </c>
      <c r="BJ770" s="231" t="str">
        <f t="shared" si="376"/>
        <v>No existe</v>
      </c>
      <c r="BK770" s="240">
        <v>0</v>
      </c>
      <c r="BL770" s="231">
        <v>40</v>
      </c>
      <c r="BM770" s="231"/>
      <c r="BN770" s="231">
        <v>4</v>
      </c>
      <c r="BO770" s="237" t="str">
        <f t="shared" si="377"/>
        <v>Alineamiento con algunas curvas que exigen una reducción significativa en la velocidad promedio de circulación.</v>
      </c>
      <c r="BP770" s="231">
        <v>3</v>
      </c>
      <c r="BQ770" s="237" t="str">
        <f t="shared" si="378"/>
        <v>Pendientes generalmente entre 3 y 6%, pero con una rasante ondulada y, consecuentemente, con tramos cortos de subida fuerte.</v>
      </c>
      <c r="BR770" s="231">
        <v>1</v>
      </c>
      <c r="BS770" s="231">
        <v>0</v>
      </c>
      <c r="BT770" s="237" t="b">
        <f t="shared" si="379"/>
        <v>0</v>
      </c>
      <c r="BU770" s="231">
        <v>3</v>
      </c>
      <c r="BV770" s="237" t="str">
        <f t="shared" si="380"/>
        <v>El señalamiento es regular en cuanto a cantidad y ubicación, siendo notable la falta de algunas señales de precaución y de guía.</v>
      </c>
      <c r="BW770" s="231">
        <v>3</v>
      </c>
      <c r="BX770" s="237" t="str">
        <f t="shared" si="381"/>
        <v>Parece que algunas alcantarillas o cunetas no tienen capacidad hidráulica suficiente, por la erosión o socavación aparente.</v>
      </c>
      <c r="BY770" s="231">
        <v>3</v>
      </c>
      <c r="BZ770" s="237" t="str">
        <f t="shared" si="382"/>
        <v>Superficie con frecuentes baches o irregularidades .</v>
      </c>
      <c r="CA770" s="231">
        <v>3</v>
      </c>
      <c r="CB770" s="237" t="str">
        <f t="shared" si="383"/>
        <v>Existen deformaciones u otras fallas de consideración sobre una buena parte de la subsección y, aunque no son extensas todavía, parece que siguen extendiéndose.</v>
      </c>
      <c r="CC770" s="231">
        <f t="shared" si="384"/>
        <v>0</v>
      </c>
      <c r="CD770" s="229" t="s">
        <v>1048</v>
      </c>
      <c r="CE770" s="229" t="s">
        <v>810</v>
      </c>
      <c r="CF770" s="270" t="s">
        <v>1049</v>
      </c>
    </row>
    <row r="771" spans="1:84" ht="69.95" customHeight="1" thickBot="1" x14ac:dyDescent="0.2">
      <c r="A771" s="217"/>
      <c r="B771" s="269">
        <v>40600</v>
      </c>
      <c r="C771" s="231">
        <v>5</v>
      </c>
      <c r="D771" s="231">
        <v>4</v>
      </c>
      <c r="E771" s="232">
        <v>4</v>
      </c>
      <c r="F771" s="231">
        <v>5</v>
      </c>
      <c r="G771" s="231">
        <v>126</v>
      </c>
      <c r="H771" s="230" t="str">
        <f t="shared" si="391"/>
        <v>Secundaria</v>
      </c>
      <c r="I771" s="230">
        <v>3</v>
      </c>
      <c r="J771" s="229" t="str">
        <f t="shared" si="392"/>
        <v>Conectores de Integración Territorial</v>
      </c>
      <c r="K771" s="260">
        <f t="shared" si="393"/>
        <v>3.0550000000000002</v>
      </c>
      <c r="L771" s="234">
        <f>L770+K771</f>
        <v>32.774999999999991</v>
      </c>
      <c r="M771" s="233"/>
      <c r="N771" s="233"/>
      <c r="O771" s="233"/>
      <c r="P771" s="260">
        <f t="shared" si="394"/>
        <v>0</v>
      </c>
      <c r="Q771" s="233">
        <v>3.0550000000000002</v>
      </c>
      <c r="R771" s="233"/>
      <c r="S771" s="233"/>
      <c r="T771" s="260">
        <f t="shared" si="395"/>
        <v>3.0550000000000002</v>
      </c>
      <c r="U771" s="233"/>
      <c r="V771" s="233"/>
      <c r="W771" s="233"/>
      <c r="X771" s="233">
        <f t="shared" si="368"/>
        <v>0</v>
      </c>
      <c r="Y771" s="233"/>
      <c r="Z771" s="233"/>
      <c r="AA771" s="233"/>
      <c r="AB771" s="233">
        <f t="shared" si="369"/>
        <v>0</v>
      </c>
      <c r="AC771" s="233">
        <f t="shared" ref="AC771:AC778" si="398">T771+X771+AB771</f>
        <v>3.0550000000000002</v>
      </c>
      <c r="AD771" s="233"/>
      <c r="AE771" s="233"/>
      <c r="AF771" s="233"/>
      <c r="AG771" s="233">
        <f t="shared" si="387"/>
        <v>0</v>
      </c>
      <c r="AH771" s="233"/>
      <c r="AI771" s="233"/>
      <c r="AJ771" s="233"/>
      <c r="AK771" s="233">
        <f t="shared" si="388"/>
        <v>0</v>
      </c>
      <c r="AL771" s="233"/>
      <c r="AM771" s="233"/>
      <c r="AN771" s="233"/>
      <c r="AO771" s="233">
        <f t="shared" si="396"/>
        <v>0</v>
      </c>
      <c r="AP771" s="233"/>
      <c r="AQ771" s="233"/>
      <c r="AR771" s="233"/>
      <c r="AS771" s="339">
        <f t="shared" si="397"/>
        <v>0</v>
      </c>
      <c r="AT771" s="233"/>
      <c r="AU771" s="233"/>
      <c r="AV771" s="233"/>
      <c r="AW771" s="260">
        <f t="shared" si="374"/>
        <v>0</v>
      </c>
      <c r="AX771" s="235" t="s">
        <v>1095</v>
      </c>
      <c r="AY771" s="236" t="s">
        <v>541</v>
      </c>
      <c r="AZ771" s="236" t="s">
        <v>935</v>
      </c>
      <c r="BA771" s="236" t="s">
        <v>900</v>
      </c>
      <c r="BB771" s="231">
        <v>1</v>
      </c>
      <c r="BC771" s="231">
        <v>4</v>
      </c>
      <c r="BD771" s="237" t="str">
        <f t="shared" si="375"/>
        <v>Montañoso (Pendientes naturales del terreno mayores a 25%)</v>
      </c>
      <c r="BE771" s="231">
        <v>1</v>
      </c>
      <c r="BF771" s="237" t="str">
        <f>VLOOKUP(BE771,'Códigos 2'!$A$1:$B$12,2,FALSE)</f>
        <v xml:space="preserve"> Carpeta Asfáltica (CA)</v>
      </c>
      <c r="BG771" s="238">
        <v>2</v>
      </c>
      <c r="BH771" s="239">
        <v>7.3</v>
      </c>
      <c r="BI771" s="231">
        <v>0</v>
      </c>
      <c r="BJ771" s="231" t="str">
        <f t="shared" si="376"/>
        <v>No existe</v>
      </c>
      <c r="BK771" s="240">
        <v>0</v>
      </c>
      <c r="BL771" s="231">
        <v>45</v>
      </c>
      <c r="BM771" s="231">
        <v>614</v>
      </c>
      <c r="BN771" s="231">
        <v>2</v>
      </c>
      <c r="BO771" s="237" t="str">
        <f t="shared" si="377"/>
        <v>Curvas cerradas frecuentes y, por lo general, inconsistentes con el terreno y la clase de carretera.</v>
      </c>
      <c r="BP771" s="231">
        <v>1</v>
      </c>
      <c r="BQ771" s="237" t="str">
        <f t="shared" si="378"/>
        <v xml:space="preserve">Pendientes sostenidas en exceso del 7% en casi todo el tramo. </v>
      </c>
      <c r="BR771" s="231">
        <v>1</v>
      </c>
      <c r="BS771" s="231">
        <v>0</v>
      </c>
      <c r="BT771" s="237" t="b">
        <f t="shared" si="379"/>
        <v>0</v>
      </c>
      <c r="BU771" s="231">
        <v>3</v>
      </c>
      <c r="BV771" s="237" t="str">
        <f t="shared" si="380"/>
        <v>El señalamiento es regular en cuanto a cantidad y ubicación, siendo notable la falta de algunas señales de precaución y de guía.</v>
      </c>
      <c r="BW771" s="231">
        <v>5</v>
      </c>
      <c r="BX771" s="237" t="str">
        <f t="shared" si="381"/>
        <v>Todas las alcantarillas y cunetas están bastante limpias y funcionan debidamente.</v>
      </c>
      <c r="BY771" s="231">
        <v>5</v>
      </c>
      <c r="BZ771" s="237" t="str">
        <f t="shared" si="382"/>
        <v>Superficie lisa, sin baches ni irregularidades notables.</v>
      </c>
      <c r="CA771" s="231">
        <v>5</v>
      </c>
      <c r="CB771" s="237" t="str">
        <f t="shared" si="383"/>
        <v>No existen evidencias de fallas en la estructura del pavimento, con la posible excepción de algunas en la superficie de ruedo.</v>
      </c>
      <c r="CC771" s="231">
        <f t="shared" si="384"/>
        <v>0.68465605000000007</v>
      </c>
      <c r="CD771" s="229"/>
      <c r="CE771" s="229"/>
      <c r="CF771" s="270"/>
    </row>
    <row r="772" spans="1:84" ht="69.95" customHeight="1" thickBot="1" x14ac:dyDescent="0.2">
      <c r="A772" s="217"/>
      <c r="B772" s="269">
        <v>40610</v>
      </c>
      <c r="C772" s="231">
        <v>5</v>
      </c>
      <c r="D772" s="231">
        <v>4</v>
      </c>
      <c r="E772" s="232">
        <v>1</v>
      </c>
      <c r="F772" s="231"/>
      <c r="G772" s="231">
        <v>112</v>
      </c>
      <c r="H772" s="230" t="str">
        <f t="shared" si="391"/>
        <v>Secundaria</v>
      </c>
      <c r="I772" s="230">
        <v>2</v>
      </c>
      <c r="J772" s="229" t="str">
        <f t="shared" si="392"/>
        <v>Distribuidores Regionales</v>
      </c>
      <c r="K772" s="260">
        <f t="shared" si="393"/>
        <v>0.36499999999999999</v>
      </c>
      <c r="L772" s="234">
        <f>K772</f>
        <v>0.36499999999999999</v>
      </c>
      <c r="M772" s="233"/>
      <c r="N772" s="233"/>
      <c r="O772" s="233"/>
      <c r="P772" s="260">
        <f t="shared" si="394"/>
        <v>0</v>
      </c>
      <c r="Q772" s="233">
        <v>0.36499999999999999</v>
      </c>
      <c r="R772" s="233"/>
      <c r="S772" s="233"/>
      <c r="T772" s="260">
        <f t="shared" si="395"/>
        <v>0.36499999999999999</v>
      </c>
      <c r="U772" s="233"/>
      <c r="V772" s="233"/>
      <c r="W772" s="233"/>
      <c r="X772" s="233">
        <f t="shared" si="368"/>
        <v>0</v>
      </c>
      <c r="Y772" s="233"/>
      <c r="Z772" s="233"/>
      <c r="AA772" s="233"/>
      <c r="AB772" s="233">
        <f t="shared" si="369"/>
        <v>0</v>
      </c>
      <c r="AC772" s="233">
        <f t="shared" si="398"/>
        <v>0.36499999999999999</v>
      </c>
      <c r="AD772" s="233"/>
      <c r="AE772" s="233"/>
      <c r="AF772" s="233"/>
      <c r="AG772" s="233">
        <f t="shared" si="387"/>
        <v>0</v>
      </c>
      <c r="AH772" s="233"/>
      <c r="AI772" s="233"/>
      <c r="AJ772" s="233"/>
      <c r="AK772" s="233">
        <f t="shared" si="388"/>
        <v>0</v>
      </c>
      <c r="AL772" s="233"/>
      <c r="AM772" s="233"/>
      <c r="AN772" s="233"/>
      <c r="AO772" s="233">
        <f t="shared" si="396"/>
        <v>0</v>
      </c>
      <c r="AP772" s="233"/>
      <c r="AQ772" s="233"/>
      <c r="AR772" s="233"/>
      <c r="AS772" s="339">
        <f t="shared" si="397"/>
        <v>0</v>
      </c>
      <c r="AT772" s="233"/>
      <c r="AU772" s="233"/>
      <c r="AV772" s="233"/>
      <c r="AW772" s="260">
        <f t="shared" si="374"/>
        <v>0</v>
      </c>
      <c r="AX772" s="235" t="s">
        <v>909</v>
      </c>
      <c r="AY772" s="236" t="s">
        <v>895</v>
      </c>
      <c r="AZ772" s="236" t="s">
        <v>379</v>
      </c>
      <c r="BA772" s="229" t="s">
        <v>273</v>
      </c>
      <c r="BB772" s="231">
        <v>0</v>
      </c>
      <c r="BC772" s="231">
        <v>2</v>
      </c>
      <c r="BD772" s="237" t="str">
        <f t="shared" si="375"/>
        <v>Algo Ondulado (Pendientes naturales del terreno entre 6 y 14%)</v>
      </c>
      <c r="BE772" s="231">
        <v>1</v>
      </c>
      <c r="BF772" s="237" t="str">
        <f>VLOOKUP(BE772,'Códigos 2'!$A$1:$B$12,2,FALSE)</f>
        <v xml:space="preserve"> Carpeta Asfáltica (CA)</v>
      </c>
      <c r="BG772" s="238">
        <v>4</v>
      </c>
      <c r="BH772" s="239">
        <v>13.5</v>
      </c>
      <c r="BI772" s="231">
        <v>0</v>
      </c>
      <c r="BJ772" s="231" t="str">
        <f t="shared" si="376"/>
        <v>No existe</v>
      </c>
      <c r="BK772" s="240">
        <v>0</v>
      </c>
      <c r="BL772" s="231">
        <v>45</v>
      </c>
      <c r="BM772" s="231"/>
      <c r="BN772" s="231">
        <v>4</v>
      </c>
      <c r="BO772" s="237" t="str">
        <f t="shared" si="377"/>
        <v>Alineamiento con algunas curvas que exigen una reducción significativa en la velocidad promedio de circulación.</v>
      </c>
      <c r="BP772" s="231">
        <v>3</v>
      </c>
      <c r="BQ772" s="237" t="str">
        <f t="shared" si="378"/>
        <v>Pendientes generalmente entre 3 y 6%, pero con una rasante ondulada y, consecuentemente, con tramos cortos de subida fuerte.</v>
      </c>
      <c r="BR772" s="231">
        <v>2</v>
      </c>
      <c r="BS772" s="231">
        <v>0</v>
      </c>
      <c r="BT772" s="237" t="b">
        <f t="shared" si="379"/>
        <v>0</v>
      </c>
      <c r="BU772" s="231">
        <v>5</v>
      </c>
      <c r="BV772" s="237" t="str">
        <f t="shared" si="380"/>
        <v xml:space="preserve">Las señales son completamente adecuadas en número y ubicación, </v>
      </c>
      <c r="BW772" s="231">
        <v>5</v>
      </c>
      <c r="BX772" s="237" t="str">
        <f t="shared" si="381"/>
        <v>Todas las alcantarillas y cunetas están bastante limpias y funcionan debidamente.</v>
      </c>
      <c r="BY772" s="231">
        <v>5</v>
      </c>
      <c r="BZ772" s="237" t="str">
        <f t="shared" si="382"/>
        <v>Superficie lisa, sin baches ni irregularidades notables.</v>
      </c>
      <c r="CA772" s="231">
        <v>5</v>
      </c>
      <c r="CB772" s="237" t="str">
        <f t="shared" si="383"/>
        <v>No existen evidencias de fallas en la estructura del pavimento, con la posible excepción de algunas en la superficie de ruedo.</v>
      </c>
      <c r="CC772" s="231">
        <f t="shared" si="384"/>
        <v>0</v>
      </c>
      <c r="CD772" s="229"/>
      <c r="CE772" s="229"/>
      <c r="CF772" s="270"/>
    </row>
    <row r="773" spans="1:84" ht="69.95" customHeight="1" thickBot="1" x14ac:dyDescent="0.2">
      <c r="A773" s="217"/>
      <c r="B773" s="269">
        <v>40620</v>
      </c>
      <c r="C773" s="231">
        <v>5</v>
      </c>
      <c r="D773" s="231">
        <v>4</v>
      </c>
      <c r="E773" s="232">
        <v>8</v>
      </c>
      <c r="F773" s="231">
        <v>2</v>
      </c>
      <c r="G773" s="231">
        <v>119</v>
      </c>
      <c r="H773" s="230" t="str">
        <f t="shared" si="391"/>
        <v>Secundaria</v>
      </c>
      <c r="I773" s="230">
        <v>2</v>
      </c>
      <c r="J773" s="229" t="str">
        <f t="shared" si="392"/>
        <v>Distribuidores Regionales</v>
      </c>
      <c r="K773" s="260">
        <f t="shared" si="393"/>
        <v>1.6</v>
      </c>
      <c r="L773" s="234">
        <f>L772+K773</f>
        <v>1.9650000000000001</v>
      </c>
      <c r="M773" s="233"/>
      <c r="N773" s="233"/>
      <c r="O773" s="233"/>
      <c r="P773" s="260">
        <f t="shared" si="394"/>
        <v>0</v>
      </c>
      <c r="Q773" s="233">
        <v>0.71499999999999997</v>
      </c>
      <c r="R773" s="233">
        <v>0.495</v>
      </c>
      <c r="S773" s="233">
        <v>0.39</v>
      </c>
      <c r="T773" s="260">
        <f t="shared" si="395"/>
        <v>1.6</v>
      </c>
      <c r="U773" s="233"/>
      <c r="V773" s="233"/>
      <c r="W773" s="233"/>
      <c r="X773" s="233">
        <f t="shared" ref="X773:X792" si="399">U773+V773+W773</f>
        <v>0</v>
      </c>
      <c r="Y773" s="233"/>
      <c r="Z773" s="233"/>
      <c r="AA773" s="233"/>
      <c r="AB773" s="233">
        <f t="shared" ref="AB773:AB792" si="400">Y773+Z773+AA773</f>
        <v>0</v>
      </c>
      <c r="AC773" s="233">
        <f t="shared" si="398"/>
        <v>1.6</v>
      </c>
      <c r="AD773" s="233"/>
      <c r="AE773" s="233"/>
      <c r="AF773" s="233"/>
      <c r="AG773" s="233">
        <f t="shared" si="387"/>
        <v>0</v>
      </c>
      <c r="AH773" s="233"/>
      <c r="AI773" s="233"/>
      <c r="AJ773" s="233"/>
      <c r="AK773" s="233">
        <f t="shared" si="388"/>
        <v>0</v>
      </c>
      <c r="AL773" s="233"/>
      <c r="AM773" s="233"/>
      <c r="AN773" s="233"/>
      <c r="AO773" s="233">
        <f t="shared" si="396"/>
        <v>0</v>
      </c>
      <c r="AP773" s="233"/>
      <c r="AQ773" s="233"/>
      <c r="AR773" s="233"/>
      <c r="AS773" s="339">
        <f t="shared" si="397"/>
        <v>0</v>
      </c>
      <c r="AT773" s="233"/>
      <c r="AU773" s="233"/>
      <c r="AV773" s="233"/>
      <c r="AW773" s="260">
        <f t="shared" si="374"/>
        <v>0</v>
      </c>
      <c r="AX773" s="235" t="s">
        <v>1000</v>
      </c>
      <c r="AY773" s="236" t="s">
        <v>895</v>
      </c>
      <c r="AZ773" s="236" t="s">
        <v>994</v>
      </c>
      <c r="BA773" s="229" t="s">
        <v>1001</v>
      </c>
      <c r="BB773" s="231">
        <v>0</v>
      </c>
      <c r="BC773" s="231">
        <v>2</v>
      </c>
      <c r="BD773" s="237" t="str">
        <f t="shared" si="375"/>
        <v>Algo Ondulado (Pendientes naturales del terreno entre 6 y 14%)</v>
      </c>
      <c r="BE773" s="231">
        <v>1</v>
      </c>
      <c r="BF773" s="237" t="str">
        <f>VLOOKUP(BE773,'Códigos 2'!$A$1:$B$12,2,FALSE)</f>
        <v xml:space="preserve"> Carpeta Asfáltica (CA)</v>
      </c>
      <c r="BG773" s="238">
        <v>2</v>
      </c>
      <c r="BH773" s="239">
        <v>5</v>
      </c>
      <c r="BI773" s="231">
        <v>0</v>
      </c>
      <c r="BJ773" s="231" t="str">
        <f t="shared" si="376"/>
        <v>No existe</v>
      </c>
      <c r="BK773" s="240">
        <v>0</v>
      </c>
      <c r="BL773" s="231">
        <v>40</v>
      </c>
      <c r="BM773" s="231"/>
      <c r="BN773" s="231">
        <v>4</v>
      </c>
      <c r="BO773" s="237" t="str">
        <f t="shared" si="377"/>
        <v>Alineamiento con algunas curvas que exigen una reducción significativa en la velocidad promedio de circulación.</v>
      </c>
      <c r="BP773" s="231">
        <v>3</v>
      </c>
      <c r="BQ773" s="237" t="str">
        <f t="shared" si="378"/>
        <v>Pendientes generalmente entre 3 y 6%, pero con una rasante ondulada y, consecuentemente, con tramos cortos de subida fuerte.</v>
      </c>
      <c r="BR773" s="231">
        <v>1</v>
      </c>
      <c r="BS773" s="231">
        <v>0</v>
      </c>
      <c r="BT773" s="237" t="b">
        <f t="shared" si="379"/>
        <v>0</v>
      </c>
      <c r="BU773" s="231">
        <v>3</v>
      </c>
      <c r="BV773" s="237" t="str">
        <f t="shared" si="380"/>
        <v>El señalamiento es regular en cuanto a cantidad y ubicación, siendo notable la falta de algunas señales de precaución y de guía.</v>
      </c>
      <c r="BW773" s="231">
        <v>3</v>
      </c>
      <c r="BX773" s="237" t="str">
        <f t="shared" si="381"/>
        <v>Parece que algunas alcantarillas o cunetas no tienen capacidad hidráulica suficiente, por la erosión o socavación aparente.</v>
      </c>
      <c r="BY773" s="231">
        <v>3</v>
      </c>
      <c r="BZ773" s="237" t="str">
        <f t="shared" si="382"/>
        <v>Superficie con frecuentes baches o irregularidades .</v>
      </c>
      <c r="CA773" s="231">
        <v>4</v>
      </c>
      <c r="CB773" s="237" t="str">
        <f t="shared" si="383"/>
        <v>Existen huellas o corrugaciones que se derivan por debajo de la superficie de ruedo, pero que son aisladas y de poca extensión.</v>
      </c>
      <c r="CC773" s="231">
        <f t="shared" si="384"/>
        <v>0</v>
      </c>
      <c r="CD773" s="229" t="s">
        <v>1002</v>
      </c>
      <c r="CE773" s="229" t="s">
        <v>810</v>
      </c>
      <c r="CF773" s="270" t="s">
        <v>1003</v>
      </c>
    </row>
    <row r="774" spans="1:84" ht="69.95" customHeight="1" thickBot="1" x14ac:dyDescent="0.2">
      <c r="A774" s="217"/>
      <c r="B774" s="269">
        <v>40630</v>
      </c>
      <c r="C774" s="231">
        <v>5</v>
      </c>
      <c r="D774" s="231">
        <v>4</v>
      </c>
      <c r="E774" s="232">
        <v>2</v>
      </c>
      <c r="F774" s="231">
        <v>4</v>
      </c>
      <c r="G774" s="231">
        <v>119</v>
      </c>
      <c r="H774" s="230" t="str">
        <f t="shared" si="391"/>
        <v>Secundaria</v>
      </c>
      <c r="I774" s="230">
        <v>2</v>
      </c>
      <c r="J774" s="229" t="str">
        <f t="shared" si="392"/>
        <v>Distribuidores Regionales</v>
      </c>
      <c r="K774" s="260">
        <f t="shared" si="393"/>
        <v>2.2649999999999997</v>
      </c>
      <c r="L774" s="234">
        <f>L773+K774</f>
        <v>4.2299999999999995</v>
      </c>
      <c r="M774" s="233"/>
      <c r="N774" s="233"/>
      <c r="O774" s="233"/>
      <c r="P774" s="260">
        <f t="shared" si="394"/>
        <v>0</v>
      </c>
      <c r="Q774" s="233"/>
      <c r="R774" s="233">
        <v>1.7949999999999999</v>
      </c>
      <c r="S774" s="233">
        <v>0.47</v>
      </c>
      <c r="T774" s="260">
        <f t="shared" si="395"/>
        <v>2.2649999999999997</v>
      </c>
      <c r="U774" s="233"/>
      <c r="V774" s="233"/>
      <c r="W774" s="233"/>
      <c r="X774" s="233">
        <f t="shared" si="399"/>
        <v>0</v>
      </c>
      <c r="Y774" s="233"/>
      <c r="Z774" s="233"/>
      <c r="AA774" s="233"/>
      <c r="AB774" s="233">
        <f t="shared" si="400"/>
        <v>0</v>
      </c>
      <c r="AC774" s="233">
        <f t="shared" si="398"/>
        <v>2.2649999999999997</v>
      </c>
      <c r="AD774" s="233"/>
      <c r="AE774" s="233"/>
      <c r="AF774" s="233"/>
      <c r="AG774" s="233">
        <f t="shared" si="387"/>
        <v>0</v>
      </c>
      <c r="AH774" s="233"/>
      <c r="AI774" s="233"/>
      <c r="AJ774" s="233"/>
      <c r="AK774" s="233">
        <f t="shared" si="388"/>
        <v>0</v>
      </c>
      <c r="AL774" s="233"/>
      <c r="AM774" s="233"/>
      <c r="AN774" s="233"/>
      <c r="AO774" s="233">
        <f t="shared" si="396"/>
        <v>0</v>
      </c>
      <c r="AP774" s="233"/>
      <c r="AQ774" s="233"/>
      <c r="AR774" s="233"/>
      <c r="AS774" s="339">
        <f t="shared" si="397"/>
        <v>0</v>
      </c>
      <c r="AT774" s="233"/>
      <c r="AU774" s="233"/>
      <c r="AV774" s="233"/>
      <c r="AW774" s="260">
        <f t="shared" si="374"/>
        <v>0</v>
      </c>
      <c r="AX774" s="235" t="s">
        <v>1004</v>
      </c>
      <c r="AY774" s="236" t="s">
        <v>895</v>
      </c>
      <c r="AZ774" s="236" t="s">
        <v>994</v>
      </c>
      <c r="BA774" s="229" t="s">
        <v>1005</v>
      </c>
      <c r="BB774" s="231">
        <v>0</v>
      </c>
      <c r="BC774" s="231">
        <v>2</v>
      </c>
      <c r="BD774" s="237" t="str">
        <f t="shared" si="375"/>
        <v>Algo Ondulado (Pendientes naturales del terreno entre 6 y 14%)</v>
      </c>
      <c r="BE774" s="231">
        <v>1</v>
      </c>
      <c r="BF774" s="237" t="str">
        <f>VLOOKUP(BE774,'Códigos 2'!$A$1:$B$12,2,FALSE)</f>
        <v xml:space="preserve"> Carpeta Asfáltica (CA)</v>
      </c>
      <c r="BG774" s="238">
        <v>2</v>
      </c>
      <c r="BH774" s="239">
        <v>6.4</v>
      </c>
      <c r="BI774" s="231">
        <v>0</v>
      </c>
      <c r="BJ774" s="231" t="str">
        <f t="shared" si="376"/>
        <v>No existe</v>
      </c>
      <c r="BK774" s="240">
        <v>0</v>
      </c>
      <c r="BL774" s="231">
        <v>40</v>
      </c>
      <c r="BM774" s="231"/>
      <c r="BN774" s="231">
        <v>4</v>
      </c>
      <c r="BO774" s="237" t="str">
        <f t="shared" si="377"/>
        <v>Alineamiento con algunas curvas que exigen una reducción significativa en la velocidad promedio de circulación.</v>
      </c>
      <c r="BP774" s="231">
        <v>3</v>
      </c>
      <c r="BQ774" s="237" t="str">
        <f t="shared" si="378"/>
        <v>Pendientes generalmente entre 3 y 6%, pero con una rasante ondulada y, consecuentemente, con tramos cortos de subida fuerte.</v>
      </c>
      <c r="BR774" s="231">
        <v>1</v>
      </c>
      <c r="BS774" s="231">
        <v>0</v>
      </c>
      <c r="BT774" s="237" t="b">
        <f t="shared" si="379"/>
        <v>0</v>
      </c>
      <c r="BU774" s="231">
        <v>4</v>
      </c>
      <c r="BV774" s="237" t="str">
        <f t="shared" si="380"/>
        <v>El señalamiento es bastante completo, faltando solamente algunas señales de guía para los usuarios que no conocen la ruta.</v>
      </c>
      <c r="BW774" s="231">
        <v>4</v>
      </c>
      <c r="BX774" s="237" t="str">
        <f t="shared" si="381"/>
        <v>La mayoría de las alcantarillas y cunetas aparentemente funcionan bien, pero existen indicaciones en algunos sitios de que el agua se estanca.</v>
      </c>
      <c r="BY774" s="231">
        <v>3</v>
      </c>
      <c r="BZ774" s="237" t="str">
        <f t="shared" si="382"/>
        <v>Superficie con frecuentes baches o irregularidades .</v>
      </c>
      <c r="CA774" s="231">
        <v>5</v>
      </c>
      <c r="CB774" s="237" t="str">
        <f t="shared" si="383"/>
        <v>No existen evidencias de fallas en la estructura del pavimento, con la posible excepción de algunas en la superficie de ruedo.</v>
      </c>
      <c r="CC774" s="231">
        <f t="shared" si="384"/>
        <v>0</v>
      </c>
      <c r="CD774" s="229"/>
      <c r="CE774" s="229"/>
      <c r="CF774" s="270"/>
    </row>
    <row r="775" spans="1:84" ht="69.95" customHeight="1" thickBot="1" x14ac:dyDescent="0.2">
      <c r="A775" s="217"/>
      <c r="B775" s="269">
        <v>40640</v>
      </c>
      <c r="C775" s="231">
        <v>5</v>
      </c>
      <c r="D775" s="231">
        <v>4</v>
      </c>
      <c r="E775" s="232">
        <v>1</v>
      </c>
      <c r="F775" s="231">
        <v>5</v>
      </c>
      <c r="G775" s="231">
        <v>120</v>
      </c>
      <c r="H775" s="230" t="str">
        <f t="shared" si="391"/>
        <v>Secundaria</v>
      </c>
      <c r="I775" s="230">
        <v>3</v>
      </c>
      <c r="J775" s="229" t="str">
        <f t="shared" si="392"/>
        <v>Conectores de Integración Territorial</v>
      </c>
      <c r="K775" s="260">
        <f t="shared" si="393"/>
        <v>0.6</v>
      </c>
      <c r="L775" s="234">
        <f>K775</f>
        <v>0.6</v>
      </c>
      <c r="M775" s="233"/>
      <c r="N775" s="233"/>
      <c r="O775" s="233"/>
      <c r="P775" s="260">
        <f t="shared" si="394"/>
        <v>0</v>
      </c>
      <c r="Q775" s="233"/>
      <c r="R775" s="233"/>
      <c r="S775" s="233"/>
      <c r="T775" s="260">
        <f t="shared" si="395"/>
        <v>0</v>
      </c>
      <c r="U775" s="233"/>
      <c r="V775" s="233"/>
      <c r="W775" s="233">
        <v>0.6</v>
      </c>
      <c r="X775" s="233">
        <f t="shared" si="399"/>
        <v>0.6</v>
      </c>
      <c r="Y775" s="233"/>
      <c r="Z775" s="233"/>
      <c r="AA775" s="233"/>
      <c r="AB775" s="233">
        <f t="shared" si="400"/>
        <v>0</v>
      </c>
      <c r="AC775" s="233">
        <f t="shared" si="398"/>
        <v>0.6</v>
      </c>
      <c r="AD775" s="233"/>
      <c r="AE775" s="233"/>
      <c r="AF775" s="233"/>
      <c r="AG775" s="233">
        <f t="shared" si="387"/>
        <v>0</v>
      </c>
      <c r="AH775" s="233"/>
      <c r="AI775" s="233"/>
      <c r="AJ775" s="233"/>
      <c r="AK775" s="233">
        <f t="shared" si="388"/>
        <v>0</v>
      </c>
      <c r="AL775" s="233"/>
      <c r="AM775" s="233"/>
      <c r="AN775" s="233"/>
      <c r="AO775" s="233">
        <f t="shared" si="396"/>
        <v>0</v>
      </c>
      <c r="AP775" s="233"/>
      <c r="AQ775" s="233"/>
      <c r="AR775" s="233"/>
      <c r="AS775" s="339">
        <f t="shared" si="397"/>
        <v>0</v>
      </c>
      <c r="AT775" s="233"/>
      <c r="AU775" s="233"/>
      <c r="AV775" s="233"/>
      <c r="AW775" s="260">
        <f t="shared" si="374"/>
        <v>0</v>
      </c>
      <c r="AX775" s="235" t="s">
        <v>1006</v>
      </c>
      <c r="AY775" s="236" t="s">
        <v>1007</v>
      </c>
      <c r="AZ775" s="236" t="s">
        <v>935</v>
      </c>
      <c r="BA775" s="229" t="s">
        <v>1008</v>
      </c>
      <c r="BB775" s="231">
        <v>0</v>
      </c>
      <c r="BC775" s="231">
        <v>2</v>
      </c>
      <c r="BD775" s="237" t="str">
        <f t="shared" si="375"/>
        <v>Algo Ondulado (Pendientes naturales del terreno entre 6 y 14%)</v>
      </c>
      <c r="BE775" s="231">
        <v>1</v>
      </c>
      <c r="BF775" s="237" t="str">
        <f>VLOOKUP(BE775,'Códigos 2'!$A$1:$B$12,2,FALSE)</f>
        <v xml:space="preserve"> Carpeta Asfáltica (CA)</v>
      </c>
      <c r="BG775" s="238">
        <v>2</v>
      </c>
      <c r="BH775" s="239">
        <v>6.2</v>
      </c>
      <c r="BI775" s="231">
        <v>0</v>
      </c>
      <c r="BJ775" s="231" t="str">
        <f t="shared" si="376"/>
        <v>No existe</v>
      </c>
      <c r="BK775" s="240">
        <v>0</v>
      </c>
      <c r="BL775" s="231">
        <v>50</v>
      </c>
      <c r="BM775" s="231"/>
      <c r="BN775" s="231">
        <v>4</v>
      </c>
      <c r="BO775" s="237" t="str">
        <f t="shared" si="377"/>
        <v>Alineamiento con algunas curvas que exigen una reducción significativa en la velocidad promedio de circulación.</v>
      </c>
      <c r="BP775" s="231">
        <v>3</v>
      </c>
      <c r="BQ775" s="237" t="str">
        <f t="shared" si="378"/>
        <v>Pendientes generalmente entre 3 y 6%, pero con una rasante ondulada y, consecuentemente, con tramos cortos de subida fuerte.</v>
      </c>
      <c r="BR775" s="231">
        <v>1</v>
      </c>
      <c r="BS775" s="231">
        <v>0</v>
      </c>
      <c r="BT775" s="237" t="b">
        <f t="shared" si="379"/>
        <v>0</v>
      </c>
      <c r="BU775" s="231">
        <v>5</v>
      </c>
      <c r="BV775" s="237" t="str">
        <f t="shared" si="380"/>
        <v xml:space="preserve">Las señales son completamente adecuadas en número y ubicación, </v>
      </c>
      <c r="BW775" s="231">
        <v>4</v>
      </c>
      <c r="BX775" s="237" t="str">
        <f t="shared" si="381"/>
        <v>La mayoría de las alcantarillas y cunetas aparentemente funcionan bien, pero existen indicaciones en algunos sitios de que el agua se estanca.</v>
      </c>
      <c r="BY775" s="231">
        <v>5</v>
      </c>
      <c r="BZ775" s="237" t="str">
        <f t="shared" si="382"/>
        <v>Superficie lisa, sin baches ni irregularidades notables.</v>
      </c>
      <c r="CA775" s="231">
        <v>5</v>
      </c>
      <c r="CB775" s="237" t="str">
        <f t="shared" si="383"/>
        <v>No existen evidencias de fallas en la estructura del pavimento, con la posible excepción de algunas en la superficie de ruedo.</v>
      </c>
      <c r="CC775" s="231">
        <f t="shared" si="384"/>
        <v>0</v>
      </c>
      <c r="CD775" s="229" t="s">
        <v>1009</v>
      </c>
      <c r="CE775" s="229" t="s">
        <v>986</v>
      </c>
      <c r="CF775" s="270" t="s">
        <v>1010</v>
      </c>
    </row>
    <row r="776" spans="1:84" ht="69.95" customHeight="1" thickBot="1" x14ac:dyDescent="0.2">
      <c r="A776" s="217"/>
      <c r="B776" s="269">
        <v>40660</v>
      </c>
      <c r="C776" s="231">
        <v>5</v>
      </c>
      <c r="D776" s="231">
        <v>4</v>
      </c>
      <c r="E776" s="232">
        <v>5</v>
      </c>
      <c r="F776" s="231">
        <v>3</v>
      </c>
      <c r="G776" s="231">
        <v>113</v>
      </c>
      <c r="H776" s="230" t="str">
        <f t="shared" si="391"/>
        <v>Secundaria</v>
      </c>
      <c r="I776" s="230">
        <v>3</v>
      </c>
      <c r="J776" s="229" t="str">
        <f t="shared" si="392"/>
        <v>Conectores de Integración Territorial</v>
      </c>
      <c r="K776" s="260">
        <f t="shared" si="393"/>
        <v>1.97</v>
      </c>
      <c r="L776" s="234">
        <f t="shared" ref="L776:L783" si="401">L775+K776</f>
        <v>2.57</v>
      </c>
      <c r="M776" s="233"/>
      <c r="N776" s="233"/>
      <c r="O776" s="233"/>
      <c r="P776" s="260">
        <f t="shared" si="394"/>
        <v>0</v>
      </c>
      <c r="Q776" s="233"/>
      <c r="R776" s="233">
        <v>0.54</v>
      </c>
      <c r="S776" s="233">
        <v>1.43</v>
      </c>
      <c r="T776" s="260">
        <f t="shared" si="395"/>
        <v>1.97</v>
      </c>
      <c r="U776" s="233"/>
      <c r="V776" s="233"/>
      <c r="W776" s="233"/>
      <c r="X776" s="233">
        <f t="shared" si="399"/>
        <v>0</v>
      </c>
      <c r="Y776" s="233"/>
      <c r="Z776" s="233"/>
      <c r="AA776" s="233"/>
      <c r="AB776" s="233">
        <f t="shared" si="400"/>
        <v>0</v>
      </c>
      <c r="AC776" s="233">
        <f t="shared" si="398"/>
        <v>1.97</v>
      </c>
      <c r="AD776" s="233"/>
      <c r="AE776" s="233"/>
      <c r="AF776" s="233"/>
      <c r="AG776" s="233">
        <f t="shared" si="387"/>
        <v>0</v>
      </c>
      <c r="AH776" s="233"/>
      <c r="AI776" s="233"/>
      <c r="AJ776" s="233"/>
      <c r="AK776" s="233">
        <f t="shared" si="388"/>
        <v>0</v>
      </c>
      <c r="AL776" s="233"/>
      <c r="AM776" s="233"/>
      <c r="AN776" s="233"/>
      <c r="AO776" s="233">
        <f t="shared" si="396"/>
        <v>0</v>
      </c>
      <c r="AP776" s="233"/>
      <c r="AQ776" s="233"/>
      <c r="AR776" s="233"/>
      <c r="AS776" s="339">
        <f t="shared" si="397"/>
        <v>0</v>
      </c>
      <c r="AT776" s="233"/>
      <c r="AU776" s="233"/>
      <c r="AV776" s="233"/>
      <c r="AW776" s="260">
        <f t="shared" si="374"/>
        <v>0</v>
      </c>
      <c r="AX776" s="235" t="s">
        <v>926</v>
      </c>
      <c r="AY776" s="236" t="s">
        <v>189</v>
      </c>
      <c r="AZ776" s="236"/>
      <c r="BA776" s="229" t="s">
        <v>927</v>
      </c>
      <c r="BB776" s="231">
        <v>0</v>
      </c>
      <c r="BC776" s="231">
        <v>2</v>
      </c>
      <c r="BD776" s="237" t="str">
        <f t="shared" si="375"/>
        <v>Algo Ondulado (Pendientes naturales del terreno entre 6 y 14%)</v>
      </c>
      <c r="BE776" s="231">
        <v>1</v>
      </c>
      <c r="BF776" s="237" t="str">
        <f>VLOOKUP(BE776,'Códigos 2'!$A$1:$B$12,2,FALSE)</f>
        <v xml:space="preserve"> Carpeta Asfáltica (CA)</v>
      </c>
      <c r="BG776" s="238">
        <v>2</v>
      </c>
      <c r="BH776" s="239">
        <v>7.3</v>
      </c>
      <c r="BI776" s="231">
        <v>0</v>
      </c>
      <c r="BJ776" s="231" t="str">
        <f t="shared" si="376"/>
        <v>No existe</v>
      </c>
      <c r="BK776" s="240">
        <v>0</v>
      </c>
      <c r="BL776" s="231">
        <v>40</v>
      </c>
      <c r="BM776" s="231"/>
      <c r="BN776" s="231">
        <v>4</v>
      </c>
      <c r="BO776" s="237" t="str">
        <f t="shared" si="377"/>
        <v>Alineamiento con algunas curvas que exigen una reducción significativa en la velocidad promedio de circulación.</v>
      </c>
      <c r="BP776" s="231">
        <v>3</v>
      </c>
      <c r="BQ776" s="237" t="str">
        <f t="shared" si="378"/>
        <v>Pendientes generalmente entre 3 y 6%, pero con una rasante ondulada y, consecuentemente, con tramos cortos de subida fuerte.</v>
      </c>
      <c r="BR776" s="231">
        <v>2</v>
      </c>
      <c r="BS776" s="231">
        <v>0</v>
      </c>
      <c r="BT776" s="237" t="b">
        <f t="shared" si="379"/>
        <v>0</v>
      </c>
      <c r="BU776" s="231">
        <v>4</v>
      </c>
      <c r="BV776" s="237" t="str">
        <f t="shared" si="380"/>
        <v>El señalamiento es bastante completo, faltando solamente algunas señales de guía para los usuarios que no conocen la ruta.</v>
      </c>
      <c r="BW776" s="231">
        <v>4</v>
      </c>
      <c r="BX776" s="237" t="str">
        <f t="shared" si="381"/>
        <v>La mayoría de las alcantarillas y cunetas aparentemente funcionan bien, pero existen indicaciones en algunos sitios de que el agua se estanca.</v>
      </c>
      <c r="BY776" s="231">
        <v>2</v>
      </c>
      <c r="BZ776" s="237" t="str">
        <f t="shared" si="382"/>
        <v>Superficie muy irregular o con baches extensos y frecuentes (o material suelto, en caso de superficies no pavimentadas).</v>
      </c>
      <c r="CA776" s="231">
        <v>4</v>
      </c>
      <c r="CB776" s="237" t="str">
        <f t="shared" si="383"/>
        <v>Existen huellas o corrugaciones que se derivan por debajo de la superficie de ruedo, pero que son aisladas y de poca extensión.</v>
      </c>
      <c r="CC776" s="231">
        <f t="shared" si="384"/>
        <v>0</v>
      </c>
      <c r="CD776" s="229"/>
      <c r="CE776" s="229"/>
      <c r="CF776" s="270"/>
    </row>
    <row r="777" spans="1:84" ht="69.95" customHeight="1" thickBot="1" x14ac:dyDescent="0.2">
      <c r="A777" s="217"/>
      <c r="B777" s="269">
        <v>40690</v>
      </c>
      <c r="C777" s="231">
        <v>5</v>
      </c>
      <c r="D777" s="231">
        <v>4</v>
      </c>
      <c r="E777" s="232">
        <v>4</v>
      </c>
      <c r="F777" s="231">
        <v>4</v>
      </c>
      <c r="G777" s="231">
        <v>114</v>
      </c>
      <c r="H777" s="230" t="str">
        <f t="shared" si="391"/>
        <v>Secundaria</v>
      </c>
      <c r="I777" s="230">
        <v>3</v>
      </c>
      <c r="J777" s="229" t="str">
        <f t="shared" si="392"/>
        <v>Conectores de Integración Territorial</v>
      </c>
      <c r="K777" s="260">
        <f t="shared" si="393"/>
        <v>2.0550000000000002</v>
      </c>
      <c r="L777" s="234">
        <f t="shared" si="401"/>
        <v>4.625</v>
      </c>
      <c r="M777" s="233"/>
      <c r="N777" s="233"/>
      <c r="O777" s="233"/>
      <c r="P777" s="260">
        <f t="shared" si="394"/>
        <v>0</v>
      </c>
      <c r="Q777" s="233"/>
      <c r="R777" s="233"/>
      <c r="S777" s="233">
        <v>2.0550000000000002</v>
      </c>
      <c r="T777" s="260">
        <f t="shared" si="395"/>
        <v>2.0550000000000002</v>
      </c>
      <c r="U777" s="233"/>
      <c r="V777" s="233"/>
      <c r="W777" s="233"/>
      <c r="X777" s="233">
        <f t="shared" si="399"/>
        <v>0</v>
      </c>
      <c r="Y777" s="233"/>
      <c r="Z777" s="233"/>
      <c r="AA777" s="233"/>
      <c r="AB777" s="233">
        <f t="shared" si="400"/>
        <v>0</v>
      </c>
      <c r="AC777" s="233">
        <f t="shared" si="398"/>
        <v>2.0550000000000002</v>
      </c>
      <c r="AD777" s="233"/>
      <c r="AE777" s="233"/>
      <c r="AF777" s="233"/>
      <c r="AG777" s="233">
        <f t="shared" si="387"/>
        <v>0</v>
      </c>
      <c r="AH777" s="233"/>
      <c r="AI777" s="233"/>
      <c r="AJ777" s="233"/>
      <c r="AK777" s="233">
        <f t="shared" si="388"/>
        <v>0</v>
      </c>
      <c r="AL777" s="233"/>
      <c r="AM777" s="233"/>
      <c r="AN777" s="233"/>
      <c r="AO777" s="233">
        <f t="shared" si="396"/>
        <v>0</v>
      </c>
      <c r="AP777" s="233"/>
      <c r="AQ777" s="233"/>
      <c r="AR777" s="233"/>
      <c r="AS777" s="339">
        <f t="shared" si="397"/>
        <v>0</v>
      </c>
      <c r="AT777" s="233"/>
      <c r="AU777" s="233"/>
      <c r="AV777" s="233"/>
      <c r="AW777" s="260">
        <f t="shared" si="374"/>
        <v>0</v>
      </c>
      <c r="AX777" s="235" t="s">
        <v>941</v>
      </c>
      <c r="AY777" s="236" t="s">
        <v>895</v>
      </c>
      <c r="AZ777" s="236" t="s">
        <v>935</v>
      </c>
      <c r="BA777" s="229" t="s">
        <v>939</v>
      </c>
      <c r="BB777" s="231">
        <v>0</v>
      </c>
      <c r="BC777" s="231">
        <v>3</v>
      </c>
      <c r="BD777" s="237" t="str">
        <f t="shared" si="375"/>
        <v>Muy Ondulado (Pendientes naturales del terreno entre 15 y 25%)</v>
      </c>
      <c r="BE777" s="231">
        <v>1</v>
      </c>
      <c r="BF777" s="237" t="str">
        <f>VLOOKUP(BE777,'Códigos 2'!$A$1:$B$12,2,FALSE)</f>
        <v xml:space="preserve"> Carpeta Asfáltica (CA)</v>
      </c>
      <c r="BG777" s="238">
        <v>1</v>
      </c>
      <c r="BH777" s="239">
        <v>3.5</v>
      </c>
      <c r="BI777" s="231">
        <v>0</v>
      </c>
      <c r="BJ777" s="231" t="str">
        <f t="shared" si="376"/>
        <v>No existe</v>
      </c>
      <c r="BK777" s="240">
        <v>0</v>
      </c>
      <c r="BL777" s="231">
        <v>30</v>
      </c>
      <c r="BM777" s="231"/>
      <c r="BN777" s="231">
        <v>3</v>
      </c>
      <c r="BO777" s="237" t="str">
        <f t="shared" si="377"/>
        <v>Alineamiento algo sinuoso, pero con curvas cerradas que son aparentes y consistentes con las gradientes y las demás características del camino y del terreno que se atraviesa.</v>
      </c>
      <c r="BP777" s="231">
        <v>1</v>
      </c>
      <c r="BQ777" s="237" t="str">
        <f t="shared" si="378"/>
        <v xml:space="preserve">Pendientes sostenidas en exceso del 7% en casi todo el tramo. </v>
      </c>
      <c r="BR777" s="231">
        <v>1</v>
      </c>
      <c r="BS777" s="231">
        <v>0</v>
      </c>
      <c r="BT777" s="237" t="b">
        <f t="shared" si="379"/>
        <v>0</v>
      </c>
      <c r="BU777" s="231">
        <v>2</v>
      </c>
      <c r="BV777" s="237" t="str">
        <f t="shared" si="380"/>
        <v>Existen muy pocas señales</v>
      </c>
      <c r="BW777" s="231">
        <v>3</v>
      </c>
      <c r="BX777" s="237" t="str">
        <f t="shared" si="381"/>
        <v>Parece que algunas alcantarillas o cunetas no tienen capacidad hidráulica suficiente, por la erosión o socavación aparente.</v>
      </c>
      <c r="BY777" s="231">
        <v>2</v>
      </c>
      <c r="BZ777" s="237" t="str">
        <f t="shared" si="382"/>
        <v>Superficie muy irregular o con baches extensos y frecuentes (o material suelto, en caso de superficies no pavimentadas).</v>
      </c>
      <c r="CA777" s="231">
        <v>4</v>
      </c>
      <c r="CB777" s="237" t="str">
        <f t="shared" si="383"/>
        <v>Existen huellas o corrugaciones que se derivan por debajo de la superficie de ruedo, pero que son aisladas y de poca extensión.</v>
      </c>
      <c r="CC777" s="231">
        <f t="shared" si="384"/>
        <v>0</v>
      </c>
      <c r="CD777" s="229" t="s">
        <v>942</v>
      </c>
      <c r="CE777" s="229" t="s">
        <v>810</v>
      </c>
      <c r="CF777" s="270" t="s">
        <v>943</v>
      </c>
    </row>
    <row r="778" spans="1:84" ht="69.95" customHeight="1" thickBot="1" x14ac:dyDescent="0.2">
      <c r="A778" s="217"/>
      <c r="B778" s="269">
        <v>40700</v>
      </c>
      <c r="C778" s="231">
        <v>5</v>
      </c>
      <c r="D778" s="231">
        <v>4</v>
      </c>
      <c r="E778" s="232">
        <v>7</v>
      </c>
      <c r="F778" s="231">
        <v>2</v>
      </c>
      <c r="G778" s="231">
        <v>129</v>
      </c>
      <c r="H778" s="230" t="str">
        <f t="shared" si="391"/>
        <v>Secundaria</v>
      </c>
      <c r="I778" s="230">
        <v>3</v>
      </c>
      <c r="J778" s="229" t="str">
        <f t="shared" si="392"/>
        <v>Conectores de Integración Territorial</v>
      </c>
      <c r="K778" s="260">
        <f t="shared" si="393"/>
        <v>3.35</v>
      </c>
      <c r="L778" s="234">
        <f t="shared" si="401"/>
        <v>7.9749999999999996</v>
      </c>
      <c r="M778" s="233"/>
      <c r="N778" s="233"/>
      <c r="O778" s="233"/>
      <c r="P778" s="260">
        <f t="shared" si="394"/>
        <v>0</v>
      </c>
      <c r="Q778" s="233"/>
      <c r="R778" s="233">
        <v>1.8</v>
      </c>
      <c r="S778" s="233">
        <v>1.55</v>
      </c>
      <c r="T778" s="260">
        <f t="shared" si="395"/>
        <v>3.35</v>
      </c>
      <c r="U778" s="233"/>
      <c r="V778" s="233"/>
      <c r="W778" s="233"/>
      <c r="X778" s="233">
        <f t="shared" si="399"/>
        <v>0</v>
      </c>
      <c r="Y778" s="233"/>
      <c r="Z778" s="233"/>
      <c r="AA778" s="233"/>
      <c r="AB778" s="233">
        <f t="shared" si="400"/>
        <v>0</v>
      </c>
      <c r="AC778" s="233">
        <f t="shared" si="398"/>
        <v>3.35</v>
      </c>
      <c r="AD778" s="233"/>
      <c r="AE778" s="233"/>
      <c r="AF778" s="233"/>
      <c r="AG778" s="233">
        <f t="shared" si="387"/>
        <v>0</v>
      </c>
      <c r="AH778" s="233"/>
      <c r="AI778" s="233"/>
      <c r="AJ778" s="233"/>
      <c r="AK778" s="233">
        <f t="shared" si="388"/>
        <v>0</v>
      </c>
      <c r="AL778" s="233"/>
      <c r="AM778" s="233"/>
      <c r="AN778" s="233"/>
      <c r="AO778" s="233">
        <f t="shared" si="396"/>
        <v>0</v>
      </c>
      <c r="AP778" s="233"/>
      <c r="AQ778" s="233"/>
      <c r="AR778" s="233"/>
      <c r="AS778" s="339">
        <f t="shared" si="397"/>
        <v>0</v>
      </c>
      <c r="AT778" s="233"/>
      <c r="AU778" s="233"/>
      <c r="AV778" s="233"/>
      <c r="AW778" s="260">
        <f t="shared" si="374"/>
        <v>0</v>
      </c>
      <c r="AX778" s="235" t="s">
        <v>1129</v>
      </c>
      <c r="AY778" s="236" t="s">
        <v>895</v>
      </c>
      <c r="AZ778" s="236" t="s">
        <v>851</v>
      </c>
      <c r="BA778" s="229" t="s">
        <v>1130</v>
      </c>
      <c r="BB778" s="231">
        <v>0</v>
      </c>
      <c r="BC778" s="231">
        <v>2</v>
      </c>
      <c r="BD778" s="237" t="str">
        <f t="shared" si="375"/>
        <v>Algo Ondulado (Pendientes naturales del terreno entre 6 y 14%)</v>
      </c>
      <c r="BE778" s="231">
        <v>1</v>
      </c>
      <c r="BF778" s="237" t="str">
        <f>VLOOKUP(BE778,'Códigos 2'!$A$1:$B$12,2,FALSE)</f>
        <v xml:space="preserve"> Carpeta Asfáltica (CA)</v>
      </c>
      <c r="BG778" s="238">
        <v>2</v>
      </c>
      <c r="BH778" s="239">
        <v>9.1</v>
      </c>
      <c r="BI778" s="231">
        <v>0</v>
      </c>
      <c r="BJ778" s="231" t="str">
        <f t="shared" si="376"/>
        <v>No existe</v>
      </c>
      <c r="BK778" s="240">
        <v>0</v>
      </c>
      <c r="BL778" s="231">
        <v>45</v>
      </c>
      <c r="BM778" s="231"/>
      <c r="BN778" s="231">
        <v>4</v>
      </c>
      <c r="BO778" s="237" t="str">
        <f t="shared" si="377"/>
        <v>Alineamiento con algunas curvas que exigen una reducción significativa en la velocidad promedio de circulación.</v>
      </c>
      <c r="BP778" s="231">
        <v>3</v>
      </c>
      <c r="BQ778" s="237" t="str">
        <f t="shared" si="378"/>
        <v>Pendientes generalmente entre 3 y 6%, pero con una rasante ondulada y, consecuentemente, con tramos cortos de subida fuerte.</v>
      </c>
      <c r="BR778" s="231">
        <v>2</v>
      </c>
      <c r="BS778" s="231">
        <v>0</v>
      </c>
      <c r="BT778" s="237" t="b">
        <f t="shared" si="379"/>
        <v>0</v>
      </c>
      <c r="BU778" s="231">
        <v>3</v>
      </c>
      <c r="BV778" s="237" t="str">
        <f t="shared" si="380"/>
        <v>El señalamiento es regular en cuanto a cantidad y ubicación, siendo notable la falta de algunas señales de precaución y de guía.</v>
      </c>
      <c r="BW778" s="231">
        <v>4</v>
      </c>
      <c r="BX778" s="237" t="str">
        <f t="shared" si="381"/>
        <v>La mayoría de las alcantarillas y cunetas aparentemente funcionan bien, pero existen indicaciones en algunos sitios de que el agua se estanca.</v>
      </c>
      <c r="BY778" s="231">
        <v>3</v>
      </c>
      <c r="BZ778" s="237" t="str">
        <f t="shared" si="382"/>
        <v>Superficie con frecuentes baches o irregularidades .</v>
      </c>
      <c r="CA778" s="231">
        <v>4</v>
      </c>
      <c r="CB778" s="237" t="str">
        <f t="shared" si="383"/>
        <v>Existen huellas o corrugaciones que se derivan por debajo de la superficie de ruedo, pero que son aisladas y de poca extensión.</v>
      </c>
      <c r="CC778" s="231">
        <f t="shared" si="384"/>
        <v>0</v>
      </c>
      <c r="CD778" s="229" t="s">
        <v>1131</v>
      </c>
      <c r="CE778" s="229" t="s">
        <v>810</v>
      </c>
      <c r="CF778" s="270" t="s">
        <v>1132</v>
      </c>
    </row>
    <row r="779" spans="1:84" ht="69.95" customHeight="1" thickBot="1" x14ac:dyDescent="0.2">
      <c r="A779" s="217">
        <v>4</v>
      </c>
      <c r="B779" s="269">
        <v>40710</v>
      </c>
      <c r="C779" s="231">
        <v>5</v>
      </c>
      <c r="D779" s="231">
        <v>4</v>
      </c>
      <c r="E779" s="232">
        <v>7</v>
      </c>
      <c r="F779" s="231"/>
      <c r="G779" s="231">
        <v>1</v>
      </c>
      <c r="H779" s="230" t="str">
        <f t="shared" si="391"/>
        <v>Primaria</v>
      </c>
      <c r="I779" s="230">
        <v>1</v>
      </c>
      <c r="J779" s="229" t="str">
        <f t="shared" si="392"/>
        <v>Red de Alta Capacidad</v>
      </c>
      <c r="K779" s="260">
        <f t="shared" si="393"/>
        <v>3.05</v>
      </c>
      <c r="L779" s="234">
        <f t="shared" si="401"/>
        <v>11.024999999999999</v>
      </c>
      <c r="M779" s="233"/>
      <c r="N779" s="233"/>
      <c r="O779" s="233"/>
      <c r="P779" s="260">
        <f t="shared" si="394"/>
        <v>0</v>
      </c>
      <c r="Q779" s="233">
        <v>3.05</v>
      </c>
      <c r="R779" s="233"/>
      <c r="S779" s="233"/>
      <c r="T779" s="260">
        <f t="shared" si="395"/>
        <v>3.05</v>
      </c>
      <c r="U779" s="233"/>
      <c r="V779" s="233"/>
      <c r="W779" s="233"/>
      <c r="X779" s="233">
        <f t="shared" si="399"/>
        <v>0</v>
      </c>
      <c r="Y779" s="233"/>
      <c r="Z779" s="233"/>
      <c r="AA779" s="233"/>
      <c r="AB779" s="233">
        <f t="shared" si="400"/>
        <v>0</v>
      </c>
      <c r="AC779" s="233">
        <f>SUM(P779,T779,X779,AB779)</f>
        <v>3.05</v>
      </c>
      <c r="AD779" s="233"/>
      <c r="AE779" s="233"/>
      <c r="AF779" s="233"/>
      <c r="AG779" s="233">
        <f t="shared" si="387"/>
        <v>0</v>
      </c>
      <c r="AH779" s="233"/>
      <c r="AI779" s="233"/>
      <c r="AJ779" s="233"/>
      <c r="AK779" s="233">
        <f t="shared" si="388"/>
        <v>0</v>
      </c>
      <c r="AL779" s="233"/>
      <c r="AM779" s="233"/>
      <c r="AN779" s="233"/>
      <c r="AO779" s="233">
        <f t="shared" si="396"/>
        <v>0</v>
      </c>
      <c r="AP779" s="233"/>
      <c r="AQ779" s="233"/>
      <c r="AR779" s="233"/>
      <c r="AS779" s="339">
        <f t="shared" si="397"/>
        <v>0</v>
      </c>
      <c r="AT779" s="233"/>
      <c r="AU779" s="233"/>
      <c r="AV779" s="233"/>
      <c r="AW779" s="260">
        <f t="shared" si="374"/>
        <v>0</v>
      </c>
      <c r="AX779" s="235" t="s">
        <v>80</v>
      </c>
      <c r="AY779" s="236" t="s">
        <v>70</v>
      </c>
      <c r="AZ779" s="236" t="s">
        <v>71</v>
      </c>
      <c r="BA779" s="229" t="s">
        <v>72</v>
      </c>
      <c r="BB779" s="231">
        <v>1</v>
      </c>
      <c r="BC779" s="231">
        <v>2</v>
      </c>
      <c r="BD779" s="237" t="str">
        <f t="shared" si="375"/>
        <v>Algo Ondulado (Pendientes naturales del terreno entre 6 y 14%)</v>
      </c>
      <c r="BE779" s="231">
        <v>1</v>
      </c>
      <c r="BF779" s="237" t="str">
        <f>VLOOKUP(BE779,'Códigos 2'!$A$1:$B$12,2,FALSE)</f>
        <v xml:space="preserve"> Carpeta Asfáltica (CA)</v>
      </c>
      <c r="BG779" s="238">
        <v>6</v>
      </c>
      <c r="BH779" s="239">
        <v>19.3</v>
      </c>
      <c r="BI779" s="231">
        <v>0</v>
      </c>
      <c r="BJ779" s="231" t="str">
        <f t="shared" si="376"/>
        <v>No existe</v>
      </c>
      <c r="BK779" s="240">
        <v>0</v>
      </c>
      <c r="BL779" s="231">
        <v>90</v>
      </c>
      <c r="BM779" s="231"/>
      <c r="BN779" s="231">
        <v>5</v>
      </c>
      <c r="BO779" s="237" t="str">
        <f t="shared" si="377"/>
        <v>Alineamiento recto o con curvas tan suaves que no exigen una reducción significativa en la velocidad promedio normal de recorrido.</v>
      </c>
      <c r="BP779" s="231">
        <v>4</v>
      </c>
      <c r="BQ779" s="237" t="str">
        <f t="shared" si="378"/>
        <v>Pendientes generalmente menores del 3% pero con algunas cuestas de corta longitud de hasta el 5%.</v>
      </c>
      <c r="BR779" s="231">
        <v>5</v>
      </c>
      <c r="BS779" s="231">
        <v>0</v>
      </c>
      <c r="BT779" s="237" t="b">
        <f t="shared" si="379"/>
        <v>0</v>
      </c>
      <c r="BU779" s="231">
        <v>5</v>
      </c>
      <c r="BV779" s="237" t="str">
        <f t="shared" si="380"/>
        <v xml:space="preserve">Las señales son completamente adecuadas en número y ubicación, </v>
      </c>
      <c r="BW779" s="231">
        <v>5</v>
      </c>
      <c r="BX779" s="237" t="str">
        <f t="shared" si="381"/>
        <v>Todas las alcantarillas y cunetas están bastante limpias y funcionan debidamente.</v>
      </c>
      <c r="BY779" s="231">
        <v>5</v>
      </c>
      <c r="BZ779" s="237" t="str">
        <f t="shared" si="382"/>
        <v>Superficie lisa, sin baches ni irregularidades notables.</v>
      </c>
      <c r="CA779" s="231">
        <v>4</v>
      </c>
      <c r="CB779" s="237" t="str">
        <f t="shared" si="383"/>
        <v>Existen huellas o corrugaciones que se derivan por debajo de la superficie de ruedo, pero que son aisladas y de poca extensión.</v>
      </c>
      <c r="CC779" s="231">
        <f t="shared" si="384"/>
        <v>0</v>
      </c>
      <c r="CD779" s="229" t="s">
        <v>81</v>
      </c>
      <c r="CE779" s="229"/>
      <c r="CF779" s="270" t="s">
        <v>82</v>
      </c>
    </row>
    <row r="780" spans="1:84" ht="69.95" customHeight="1" thickBot="1" x14ac:dyDescent="0.2">
      <c r="A780" s="217"/>
      <c r="B780" s="269">
        <v>40720</v>
      </c>
      <c r="C780" s="231">
        <v>5</v>
      </c>
      <c r="D780" s="231">
        <v>4</v>
      </c>
      <c r="E780" s="232">
        <v>2</v>
      </c>
      <c r="F780" s="231"/>
      <c r="G780" s="231">
        <v>113</v>
      </c>
      <c r="H780" s="230" t="str">
        <f t="shared" si="391"/>
        <v>Secundaria</v>
      </c>
      <c r="I780" s="230">
        <v>3</v>
      </c>
      <c r="J780" s="229" t="str">
        <f t="shared" si="392"/>
        <v>Conectores de Integración Territorial</v>
      </c>
      <c r="K780" s="260">
        <f t="shared" si="393"/>
        <v>4.5500000000000007</v>
      </c>
      <c r="L780" s="234">
        <f t="shared" si="401"/>
        <v>15.574999999999999</v>
      </c>
      <c r="M780" s="233"/>
      <c r="N780" s="233"/>
      <c r="O780" s="233"/>
      <c r="P780" s="260">
        <f t="shared" si="394"/>
        <v>0</v>
      </c>
      <c r="Q780" s="233">
        <v>1.2749999999999999</v>
      </c>
      <c r="R780" s="233"/>
      <c r="S780" s="233"/>
      <c r="T780" s="260">
        <f t="shared" si="395"/>
        <v>1.2749999999999999</v>
      </c>
      <c r="U780" s="233">
        <v>1.915</v>
      </c>
      <c r="V780" s="233"/>
      <c r="W780" s="233">
        <v>1.36</v>
      </c>
      <c r="X780" s="233">
        <f t="shared" si="399"/>
        <v>3.2750000000000004</v>
      </c>
      <c r="Y780" s="233"/>
      <c r="Z780" s="233"/>
      <c r="AA780" s="233"/>
      <c r="AB780" s="233">
        <f t="shared" si="400"/>
        <v>0</v>
      </c>
      <c r="AC780" s="233">
        <f t="shared" ref="AC780:AC794" si="402">T780+X780+AB780</f>
        <v>4.5500000000000007</v>
      </c>
      <c r="AD780" s="233"/>
      <c r="AE780" s="233"/>
      <c r="AF780" s="233"/>
      <c r="AG780" s="233">
        <f t="shared" si="387"/>
        <v>0</v>
      </c>
      <c r="AH780" s="233"/>
      <c r="AI780" s="233"/>
      <c r="AJ780" s="233"/>
      <c r="AK780" s="233">
        <f t="shared" si="388"/>
        <v>0</v>
      </c>
      <c r="AL780" s="233"/>
      <c r="AM780" s="233"/>
      <c r="AN780" s="233"/>
      <c r="AO780" s="233">
        <f t="shared" si="396"/>
        <v>0</v>
      </c>
      <c r="AP780" s="233"/>
      <c r="AQ780" s="233"/>
      <c r="AR780" s="233"/>
      <c r="AS780" s="339">
        <f t="shared" si="397"/>
        <v>0</v>
      </c>
      <c r="AT780" s="233"/>
      <c r="AU780" s="233"/>
      <c r="AV780" s="233"/>
      <c r="AW780" s="260">
        <f t="shared" si="374"/>
        <v>0</v>
      </c>
      <c r="AX780" s="235" t="s">
        <v>932</v>
      </c>
      <c r="AY780" s="236" t="s">
        <v>189</v>
      </c>
      <c r="AZ780" s="236"/>
      <c r="BA780" s="229" t="s">
        <v>933</v>
      </c>
      <c r="BB780" s="231">
        <v>0</v>
      </c>
      <c r="BC780" s="231">
        <v>3</v>
      </c>
      <c r="BD780" s="237" t="str">
        <f t="shared" si="375"/>
        <v>Muy Ondulado (Pendientes naturales del terreno entre 15 y 25%)</v>
      </c>
      <c r="BE780" s="231">
        <v>1</v>
      </c>
      <c r="BF780" s="237" t="str">
        <f>VLOOKUP(BE780,'Códigos 2'!$A$1:$B$12,2,FALSE)</f>
        <v xml:space="preserve"> Carpeta Asfáltica (CA)</v>
      </c>
      <c r="BG780" s="238">
        <v>1</v>
      </c>
      <c r="BH780" s="239">
        <v>4.3</v>
      </c>
      <c r="BI780" s="231">
        <v>0</v>
      </c>
      <c r="BJ780" s="231" t="str">
        <f t="shared" si="376"/>
        <v>No existe</v>
      </c>
      <c r="BK780" s="240">
        <v>0</v>
      </c>
      <c r="BL780" s="231">
        <v>30</v>
      </c>
      <c r="BM780" s="231">
        <v>182</v>
      </c>
      <c r="BN780" s="231">
        <v>2</v>
      </c>
      <c r="BO780" s="237" t="str">
        <f t="shared" si="377"/>
        <v>Curvas cerradas frecuentes y, por lo general, inconsistentes con el terreno y la clase de carretera.</v>
      </c>
      <c r="BP780" s="231">
        <v>1</v>
      </c>
      <c r="BQ780" s="237" t="str">
        <f t="shared" si="378"/>
        <v xml:space="preserve">Pendientes sostenidas en exceso del 7% en casi todo el tramo. </v>
      </c>
      <c r="BR780" s="231">
        <v>1</v>
      </c>
      <c r="BS780" s="231">
        <v>0</v>
      </c>
      <c r="BT780" s="237" t="b">
        <f t="shared" si="379"/>
        <v>0</v>
      </c>
      <c r="BU780" s="231">
        <v>2</v>
      </c>
      <c r="BV780" s="237" t="str">
        <f t="shared" si="380"/>
        <v>Existen muy pocas señales</v>
      </c>
      <c r="BW780" s="231">
        <v>3</v>
      </c>
      <c r="BX780" s="237" t="str">
        <f t="shared" si="381"/>
        <v>Parece que algunas alcantarillas o cunetas no tienen capacidad hidráulica suficiente, por la erosión o socavación aparente.</v>
      </c>
      <c r="BY780" s="231">
        <v>4</v>
      </c>
      <c r="BZ780" s="237" t="str">
        <f t="shared" si="382"/>
        <v>Superficie generalmente lisa, pero con unas pequeñas corrugaciones u otras irregularidades aisladas, o con baches pequeños superficiales.</v>
      </c>
      <c r="CA780" s="231">
        <v>4</v>
      </c>
      <c r="CB780" s="237" t="str">
        <f t="shared" si="383"/>
        <v>Existen huellas o corrugaciones que se derivan por debajo de la superficie de ruedo, pero que son aisladas y de poca extensión.</v>
      </c>
      <c r="CC780" s="231">
        <f t="shared" si="384"/>
        <v>0.30225650000000004</v>
      </c>
      <c r="CD780" s="229"/>
      <c r="CE780" s="229"/>
      <c r="CF780" s="270"/>
    </row>
    <row r="781" spans="1:84" ht="69.95" customHeight="1" thickBot="1" x14ac:dyDescent="0.2">
      <c r="A781" s="217"/>
      <c r="B781" s="269">
        <v>40730</v>
      </c>
      <c r="C781" s="231">
        <v>5</v>
      </c>
      <c r="D781" s="231">
        <v>4</v>
      </c>
      <c r="E781" s="232">
        <v>9</v>
      </c>
      <c r="F781" s="231"/>
      <c r="G781" s="231">
        <v>5</v>
      </c>
      <c r="H781" s="230" t="str">
        <f t="shared" si="391"/>
        <v>Primaria</v>
      </c>
      <c r="I781" s="230">
        <v>2</v>
      </c>
      <c r="J781" s="229" t="str">
        <f t="shared" si="392"/>
        <v>Distribuidores Regionales</v>
      </c>
      <c r="K781" s="260">
        <f t="shared" si="393"/>
        <v>1.8499999999999999</v>
      </c>
      <c r="L781" s="234">
        <f t="shared" si="401"/>
        <v>17.425000000000001</v>
      </c>
      <c r="M781" s="233"/>
      <c r="N781" s="233"/>
      <c r="O781" s="233"/>
      <c r="P781" s="260">
        <f t="shared" si="394"/>
        <v>0</v>
      </c>
      <c r="Q781" s="233">
        <v>1.5549999999999999</v>
      </c>
      <c r="R781" s="233">
        <v>0.29499999999999998</v>
      </c>
      <c r="S781" s="233"/>
      <c r="T781" s="260">
        <f t="shared" si="395"/>
        <v>1.8499999999999999</v>
      </c>
      <c r="U781" s="233"/>
      <c r="V781" s="233"/>
      <c r="W781" s="233"/>
      <c r="X781" s="233">
        <f t="shared" si="399"/>
        <v>0</v>
      </c>
      <c r="Y781" s="233"/>
      <c r="Z781" s="233"/>
      <c r="AA781" s="233"/>
      <c r="AB781" s="233">
        <f t="shared" si="400"/>
        <v>0</v>
      </c>
      <c r="AC781" s="233">
        <f t="shared" si="402"/>
        <v>1.8499999999999999</v>
      </c>
      <c r="AD781" s="233"/>
      <c r="AE781" s="233"/>
      <c r="AF781" s="233"/>
      <c r="AG781" s="233">
        <f t="shared" si="387"/>
        <v>0</v>
      </c>
      <c r="AH781" s="233"/>
      <c r="AI781" s="233"/>
      <c r="AJ781" s="233"/>
      <c r="AK781" s="233">
        <f t="shared" si="388"/>
        <v>0</v>
      </c>
      <c r="AL781" s="233"/>
      <c r="AM781" s="233"/>
      <c r="AN781" s="233"/>
      <c r="AO781" s="233">
        <f t="shared" si="396"/>
        <v>0</v>
      </c>
      <c r="AP781" s="233"/>
      <c r="AQ781" s="233"/>
      <c r="AR781" s="233"/>
      <c r="AS781" s="339">
        <f t="shared" si="397"/>
        <v>0</v>
      </c>
      <c r="AT781" s="233"/>
      <c r="AU781" s="233"/>
      <c r="AV781" s="233"/>
      <c r="AW781" s="260">
        <f t="shared" si="374"/>
        <v>0</v>
      </c>
      <c r="AX781" s="235" t="s">
        <v>392</v>
      </c>
      <c r="AY781" s="236" t="s">
        <v>378</v>
      </c>
      <c r="AZ781" s="236" t="s">
        <v>379</v>
      </c>
      <c r="BA781" s="229" t="s">
        <v>393</v>
      </c>
      <c r="BB781" s="231">
        <v>0</v>
      </c>
      <c r="BC781" s="231">
        <v>2</v>
      </c>
      <c r="BD781" s="237" t="str">
        <f t="shared" si="375"/>
        <v>Algo Ondulado (Pendientes naturales del terreno entre 6 y 14%)</v>
      </c>
      <c r="BE781" s="231">
        <v>1</v>
      </c>
      <c r="BF781" s="237" t="str">
        <f>VLOOKUP(BE781,'Códigos 2'!$A$1:$B$12,2,FALSE)</f>
        <v xml:space="preserve"> Carpeta Asfáltica (CA)</v>
      </c>
      <c r="BG781" s="238">
        <v>2</v>
      </c>
      <c r="BH781" s="239">
        <v>7</v>
      </c>
      <c r="BI781" s="231">
        <v>0</v>
      </c>
      <c r="BJ781" s="231" t="str">
        <f t="shared" si="376"/>
        <v>No existe</v>
      </c>
      <c r="BK781" s="240">
        <v>0</v>
      </c>
      <c r="BL781" s="231">
        <v>40</v>
      </c>
      <c r="BM781" s="231"/>
      <c r="BN781" s="231">
        <v>4</v>
      </c>
      <c r="BO781" s="237" t="str">
        <f t="shared" si="377"/>
        <v>Alineamiento con algunas curvas que exigen una reducción significativa en la velocidad promedio de circulación.</v>
      </c>
      <c r="BP781" s="231">
        <v>3</v>
      </c>
      <c r="BQ781" s="237" t="str">
        <f t="shared" si="378"/>
        <v>Pendientes generalmente entre 3 y 6%, pero con una rasante ondulada y, consecuentemente, con tramos cortos de subida fuerte.</v>
      </c>
      <c r="BR781" s="231">
        <v>1</v>
      </c>
      <c r="BS781" s="231">
        <v>0</v>
      </c>
      <c r="BT781" s="237" t="b">
        <f t="shared" si="379"/>
        <v>0</v>
      </c>
      <c r="BU781" s="231">
        <v>5</v>
      </c>
      <c r="BV781" s="237" t="str">
        <f t="shared" si="380"/>
        <v xml:space="preserve">Las señales son completamente adecuadas en número y ubicación, </v>
      </c>
      <c r="BW781" s="231">
        <v>5</v>
      </c>
      <c r="BX781" s="237" t="str">
        <f t="shared" si="381"/>
        <v>Todas las alcantarillas y cunetas están bastante limpias y funcionan debidamente.</v>
      </c>
      <c r="BY781" s="231">
        <v>5</v>
      </c>
      <c r="BZ781" s="237" t="str">
        <f t="shared" si="382"/>
        <v>Superficie lisa, sin baches ni irregularidades notables.</v>
      </c>
      <c r="CA781" s="231">
        <v>5</v>
      </c>
      <c r="CB781" s="237" t="str">
        <f t="shared" si="383"/>
        <v>No existen evidencias de fallas en la estructura del pavimento, con la posible excepción de algunas en la superficie de ruedo.</v>
      </c>
      <c r="CC781" s="231">
        <f t="shared" si="384"/>
        <v>0</v>
      </c>
      <c r="CD781" s="229"/>
      <c r="CE781" s="229"/>
      <c r="CF781" s="270"/>
    </row>
    <row r="782" spans="1:84" ht="69.95" customHeight="1" thickBot="1" x14ac:dyDescent="0.2">
      <c r="A782" s="217"/>
      <c r="B782" s="269">
        <v>40740</v>
      </c>
      <c r="C782" s="231">
        <v>5</v>
      </c>
      <c r="D782" s="231">
        <v>4</v>
      </c>
      <c r="E782" s="232">
        <v>1</v>
      </c>
      <c r="F782" s="231"/>
      <c r="G782" s="231">
        <v>5</v>
      </c>
      <c r="H782" s="230" t="str">
        <f t="shared" si="391"/>
        <v>Primaria</v>
      </c>
      <c r="I782" s="230">
        <v>2</v>
      </c>
      <c r="J782" s="229" t="str">
        <f t="shared" si="392"/>
        <v>Distribuidores Regionales</v>
      </c>
      <c r="K782" s="260">
        <f t="shared" si="393"/>
        <v>0.38</v>
      </c>
      <c r="L782" s="234">
        <f t="shared" si="401"/>
        <v>17.805</v>
      </c>
      <c r="M782" s="233"/>
      <c r="N782" s="233"/>
      <c r="O782" s="233"/>
      <c r="P782" s="260">
        <f t="shared" si="394"/>
        <v>0</v>
      </c>
      <c r="Q782" s="233">
        <v>0.38</v>
      </c>
      <c r="R782" s="233"/>
      <c r="S782" s="233"/>
      <c r="T782" s="260">
        <f t="shared" si="395"/>
        <v>0.38</v>
      </c>
      <c r="U782" s="233"/>
      <c r="V782" s="233"/>
      <c r="W782" s="233"/>
      <c r="X782" s="233">
        <f t="shared" si="399"/>
        <v>0</v>
      </c>
      <c r="Y782" s="233"/>
      <c r="Z782" s="233"/>
      <c r="AA782" s="233"/>
      <c r="AB782" s="233">
        <f t="shared" si="400"/>
        <v>0</v>
      </c>
      <c r="AC782" s="233">
        <f t="shared" si="402"/>
        <v>0.38</v>
      </c>
      <c r="AD782" s="233"/>
      <c r="AE782" s="233"/>
      <c r="AF782" s="233"/>
      <c r="AG782" s="233">
        <f t="shared" si="387"/>
        <v>0</v>
      </c>
      <c r="AH782" s="233"/>
      <c r="AI782" s="233"/>
      <c r="AJ782" s="233"/>
      <c r="AK782" s="233">
        <f t="shared" si="388"/>
        <v>0</v>
      </c>
      <c r="AL782" s="233"/>
      <c r="AM782" s="233"/>
      <c r="AN782" s="233"/>
      <c r="AO782" s="233">
        <f t="shared" si="396"/>
        <v>0</v>
      </c>
      <c r="AP782" s="233"/>
      <c r="AQ782" s="233"/>
      <c r="AR782" s="233"/>
      <c r="AS782" s="339">
        <f t="shared" si="397"/>
        <v>0</v>
      </c>
      <c r="AT782" s="233"/>
      <c r="AU782" s="233"/>
      <c r="AV782" s="233"/>
      <c r="AW782" s="260">
        <f t="shared" si="374"/>
        <v>0</v>
      </c>
      <c r="AX782" s="235" t="s">
        <v>394</v>
      </c>
      <c r="AY782" s="236" t="s">
        <v>378</v>
      </c>
      <c r="AZ782" s="236" t="s">
        <v>379</v>
      </c>
      <c r="BA782" s="229" t="s">
        <v>393</v>
      </c>
      <c r="BB782" s="231">
        <v>0</v>
      </c>
      <c r="BC782" s="231">
        <v>2</v>
      </c>
      <c r="BD782" s="237" t="str">
        <f t="shared" si="375"/>
        <v>Algo Ondulado (Pendientes naturales del terreno entre 6 y 14%)</v>
      </c>
      <c r="BE782" s="231">
        <v>1</v>
      </c>
      <c r="BF782" s="237" t="str">
        <f>VLOOKUP(BE782,'Códigos 2'!$A$1:$B$12,2,FALSE)</f>
        <v xml:space="preserve"> Carpeta Asfáltica (CA)</v>
      </c>
      <c r="BG782" s="238">
        <v>2</v>
      </c>
      <c r="BH782" s="239">
        <v>7</v>
      </c>
      <c r="BI782" s="231">
        <v>0</v>
      </c>
      <c r="BJ782" s="231" t="str">
        <f t="shared" si="376"/>
        <v>No existe</v>
      </c>
      <c r="BK782" s="240">
        <v>0</v>
      </c>
      <c r="BL782" s="231">
        <v>40</v>
      </c>
      <c r="BM782" s="231"/>
      <c r="BN782" s="231">
        <v>5</v>
      </c>
      <c r="BO782" s="237" t="str">
        <f t="shared" si="377"/>
        <v>Alineamiento recto o con curvas tan suaves que no exigen una reducción significativa en la velocidad promedio normal de recorrido.</v>
      </c>
      <c r="BP782" s="231">
        <v>3</v>
      </c>
      <c r="BQ782" s="237" t="str">
        <f t="shared" si="378"/>
        <v>Pendientes generalmente entre 3 y 6%, pero con una rasante ondulada y, consecuentemente, con tramos cortos de subida fuerte.</v>
      </c>
      <c r="BR782" s="231">
        <v>5</v>
      </c>
      <c r="BS782" s="231">
        <v>0</v>
      </c>
      <c r="BT782" s="237" t="b">
        <f t="shared" si="379"/>
        <v>0</v>
      </c>
      <c r="BU782" s="231">
        <v>5</v>
      </c>
      <c r="BV782" s="237" t="str">
        <f t="shared" si="380"/>
        <v xml:space="preserve">Las señales son completamente adecuadas en número y ubicación, </v>
      </c>
      <c r="BW782" s="231">
        <v>5</v>
      </c>
      <c r="BX782" s="237" t="str">
        <f t="shared" si="381"/>
        <v>Todas las alcantarillas y cunetas están bastante limpias y funcionan debidamente.</v>
      </c>
      <c r="BY782" s="231">
        <v>5</v>
      </c>
      <c r="BZ782" s="237" t="str">
        <f t="shared" si="382"/>
        <v>Superficie lisa, sin baches ni irregularidades notables.</v>
      </c>
      <c r="CA782" s="231">
        <v>5</v>
      </c>
      <c r="CB782" s="237" t="str">
        <f t="shared" si="383"/>
        <v>No existen evidencias de fallas en la estructura del pavimento, con la posible excepción de algunas en la superficie de ruedo.</v>
      </c>
      <c r="CC782" s="231">
        <f t="shared" si="384"/>
        <v>0</v>
      </c>
      <c r="CD782" s="229"/>
      <c r="CE782" s="229"/>
      <c r="CF782" s="270"/>
    </row>
    <row r="783" spans="1:84" ht="69.95" customHeight="1" thickBot="1" x14ac:dyDescent="0.2">
      <c r="A783" s="333">
        <v>4</v>
      </c>
      <c r="B783" s="269">
        <v>40750</v>
      </c>
      <c r="C783" s="231">
        <v>5</v>
      </c>
      <c r="D783" s="231">
        <v>4</v>
      </c>
      <c r="E783" s="232">
        <v>8</v>
      </c>
      <c r="F783" s="231">
        <v>3</v>
      </c>
      <c r="G783" s="231">
        <v>3</v>
      </c>
      <c r="H783" s="230" t="str">
        <f t="shared" si="391"/>
        <v>Primaria</v>
      </c>
      <c r="I783" s="230">
        <v>2</v>
      </c>
      <c r="J783" s="229" t="str">
        <f t="shared" si="392"/>
        <v>Distribuidores Regionales</v>
      </c>
      <c r="K783" s="260">
        <f t="shared" si="393"/>
        <v>2.7650000000000001</v>
      </c>
      <c r="L783" s="234">
        <f t="shared" si="401"/>
        <v>20.57</v>
      </c>
      <c r="M783" s="233"/>
      <c r="N783" s="233"/>
      <c r="O783" s="233"/>
      <c r="P783" s="260">
        <f t="shared" si="394"/>
        <v>0</v>
      </c>
      <c r="Q783" s="233"/>
      <c r="R783" s="233">
        <v>2.7650000000000001</v>
      </c>
      <c r="S783" s="233"/>
      <c r="T783" s="260">
        <f t="shared" si="395"/>
        <v>2.7650000000000001</v>
      </c>
      <c r="U783" s="233"/>
      <c r="V783" s="233"/>
      <c r="W783" s="233"/>
      <c r="X783" s="233">
        <f t="shared" si="399"/>
        <v>0</v>
      </c>
      <c r="Y783" s="233"/>
      <c r="Z783" s="233"/>
      <c r="AA783" s="233"/>
      <c r="AB783" s="233">
        <f t="shared" si="400"/>
        <v>0</v>
      </c>
      <c r="AC783" s="233">
        <f t="shared" si="402"/>
        <v>2.7650000000000001</v>
      </c>
      <c r="AD783" s="233"/>
      <c r="AE783" s="233"/>
      <c r="AF783" s="233"/>
      <c r="AG783" s="233">
        <f t="shared" si="387"/>
        <v>0</v>
      </c>
      <c r="AH783" s="233"/>
      <c r="AI783" s="233"/>
      <c r="AJ783" s="233"/>
      <c r="AK783" s="233">
        <f t="shared" si="388"/>
        <v>0</v>
      </c>
      <c r="AL783" s="233"/>
      <c r="AM783" s="233"/>
      <c r="AN783" s="233"/>
      <c r="AO783" s="233">
        <f t="shared" si="396"/>
        <v>0</v>
      </c>
      <c r="AP783" s="233"/>
      <c r="AQ783" s="233"/>
      <c r="AR783" s="233"/>
      <c r="AS783" s="339">
        <f t="shared" si="397"/>
        <v>0</v>
      </c>
      <c r="AT783" s="233"/>
      <c r="AU783" s="233"/>
      <c r="AV783" s="233"/>
      <c r="AW783" s="260">
        <f t="shared" si="374"/>
        <v>0</v>
      </c>
      <c r="AX783" s="235" t="s">
        <v>260</v>
      </c>
      <c r="AY783" s="236" t="s">
        <v>250</v>
      </c>
      <c r="AZ783" s="236" t="s">
        <v>89</v>
      </c>
      <c r="BA783" s="229" t="s">
        <v>261</v>
      </c>
      <c r="BB783" s="231">
        <v>0</v>
      </c>
      <c r="BC783" s="231">
        <v>2</v>
      </c>
      <c r="BD783" s="237" t="str">
        <f t="shared" si="375"/>
        <v>Algo Ondulado (Pendientes naturales del terreno entre 6 y 14%)</v>
      </c>
      <c r="BE783" s="231">
        <v>1</v>
      </c>
      <c r="BF783" s="237" t="str">
        <f>VLOOKUP(BE783,'Códigos 2'!$A$1:$B$12,2,FALSE)</f>
        <v xml:space="preserve"> Carpeta Asfáltica (CA)</v>
      </c>
      <c r="BG783" s="238">
        <v>4</v>
      </c>
      <c r="BH783" s="239">
        <v>13.8</v>
      </c>
      <c r="BI783" s="231">
        <v>0</v>
      </c>
      <c r="BJ783" s="231" t="str">
        <f t="shared" si="376"/>
        <v>No existe</v>
      </c>
      <c r="BK783" s="240">
        <v>0</v>
      </c>
      <c r="BL783" s="231">
        <v>50</v>
      </c>
      <c r="BM783" s="231"/>
      <c r="BN783" s="231">
        <v>5</v>
      </c>
      <c r="BO783" s="237" t="str">
        <f t="shared" si="377"/>
        <v>Alineamiento recto o con curvas tan suaves que no exigen una reducción significativa en la velocidad promedio normal de recorrido.</v>
      </c>
      <c r="BP783" s="231">
        <v>3</v>
      </c>
      <c r="BQ783" s="237" t="str">
        <f t="shared" si="378"/>
        <v>Pendientes generalmente entre 3 y 6%, pero con una rasante ondulada y, consecuentemente, con tramos cortos de subida fuerte.</v>
      </c>
      <c r="BR783" s="231">
        <v>3</v>
      </c>
      <c r="BS783" s="231">
        <v>0</v>
      </c>
      <c r="BT783" s="237" t="b">
        <f t="shared" si="379"/>
        <v>0</v>
      </c>
      <c r="BU783" s="231">
        <v>5</v>
      </c>
      <c r="BV783" s="237" t="str">
        <f t="shared" si="380"/>
        <v xml:space="preserve">Las señales son completamente adecuadas en número y ubicación, </v>
      </c>
      <c r="BW783" s="231">
        <v>5</v>
      </c>
      <c r="BX783" s="237" t="str">
        <f t="shared" si="381"/>
        <v>Todas las alcantarillas y cunetas están bastante limpias y funcionan debidamente.</v>
      </c>
      <c r="BY783" s="231">
        <v>5</v>
      </c>
      <c r="BZ783" s="237" t="str">
        <f t="shared" si="382"/>
        <v>Superficie lisa, sin baches ni irregularidades notables.</v>
      </c>
      <c r="CA783" s="231">
        <v>5</v>
      </c>
      <c r="CB783" s="237" t="str">
        <f t="shared" si="383"/>
        <v>No existen evidencias de fallas en la estructura del pavimento, con la posible excepción de algunas en la superficie de ruedo.</v>
      </c>
      <c r="CC783" s="231">
        <f t="shared" si="384"/>
        <v>0</v>
      </c>
      <c r="CD783" s="229" t="s">
        <v>262</v>
      </c>
      <c r="CE783" s="229" t="s">
        <v>74</v>
      </c>
      <c r="CF783" s="270" t="s">
        <v>82</v>
      </c>
    </row>
    <row r="784" spans="1:84" ht="69.95" customHeight="1" thickBot="1" x14ac:dyDescent="0.2">
      <c r="A784" s="217"/>
      <c r="B784" s="269">
        <v>40761</v>
      </c>
      <c r="C784" s="231">
        <v>5</v>
      </c>
      <c r="D784" s="231">
        <v>4</v>
      </c>
      <c r="E784" s="232" t="s">
        <v>126</v>
      </c>
      <c r="F784" s="231">
        <v>0</v>
      </c>
      <c r="G784" s="231">
        <v>507</v>
      </c>
      <c r="H784" s="230" t="s">
        <v>2476</v>
      </c>
      <c r="I784" s="230">
        <v>4</v>
      </c>
      <c r="J784" s="229" t="str">
        <f t="shared" si="392"/>
        <v>Red Básica de Accesso</v>
      </c>
      <c r="K784" s="260">
        <f t="shared" si="393"/>
        <v>7.3750000000000009</v>
      </c>
      <c r="L784" s="234">
        <f>K784</f>
        <v>7.3750000000000009</v>
      </c>
      <c r="M784" s="233"/>
      <c r="N784" s="233"/>
      <c r="O784" s="233"/>
      <c r="P784" s="260">
        <f t="shared" si="394"/>
        <v>0</v>
      </c>
      <c r="Q784" s="233">
        <v>0.19500000000000001</v>
      </c>
      <c r="R784" s="233"/>
      <c r="S784" s="233"/>
      <c r="T784" s="260">
        <f t="shared" si="395"/>
        <v>0.19500000000000001</v>
      </c>
      <c r="U784" s="233"/>
      <c r="V784" s="233">
        <v>1.4850000000000001</v>
      </c>
      <c r="W784" s="233">
        <v>5.6950000000000003</v>
      </c>
      <c r="X784" s="233">
        <f t="shared" si="399"/>
        <v>7.1800000000000006</v>
      </c>
      <c r="Y784" s="233"/>
      <c r="Z784" s="233"/>
      <c r="AA784" s="233"/>
      <c r="AB784" s="233">
        <f t="shared" si="400"/>
        <v>0</v>
      </c>
      <c r="AC784" s="233">
        <f t="shared" si="402"/>
        <v>7.3750000000000009</v>
      </c>
      <c r="AD784" s="233"/>
      <c r="AE784" s="233"/>
      <c r="AF784" s="233"/>
      <c r="AG784" s="233">
        <f t="shared" ref="AG784:AG786" si="403">SUM(AD784:AF784)</f>
        <v>0</v>
      </c>
      <c r="AH784" s="233"/>
      <c r="AI784" s="233"/>
      <c r="AJ784" s="233"/>
      <c r="AK784" s="233">
        <f t="shared" ref="AK784:AK792" si="404">AH784+AI784+AJ784</f>
        <v>0</v>
      </c>
      <c r="AL784" s="233"/>
      <c r="AM784" s="233"/>
      <c r="AN784" s="233"/>
      <c r="AO784" s="233">
        <f t="shared" si="396"/>
        <v>0</v>
      </c>
      <c r="AP784" s="233"/>
      <c r="AQ784" s="233"/>
      <c r="AR784" s="233"/>
      <c r="AS784" s="339">
        <f t="shared" si="397"/>
        <v>0</v>
      </c>
      <c r="AT784" s="233"/>
      <c r="AU784" s="233"/>
      <c r="AV784" s="233"/>
      <c r="AW784" s="260">
        <f t="shared" si="374"/>
        <v>0</v>
      </c>
      <c r="AX784" s="235" t="s">
        <v>2675</v>
      </c>
      <c r="AY784" s="236" t="s">
        <v>2293</v>
      </c>
      <c r="AZ784" s="236" t="s">
        <v>306</v>
      </c>
      <c r="BA784" s="236" t="s">
        <v>2676</v>
      </c>
      <c r="BB784" s="231">
        <v>2</v>
      </c>
      <c r="BC784" s="231">
        <v>1</v>
      </c>
      <c r="BD784" s="237" t="str">
        <f t="shared" si="375"/>
        <v>Llano (Pendientes naturales del terreno entre 0 y 5%)</v>
      </c>
      <c r="BE784" s="231">
        <v>2</v>
      </c>
      <c r="BF784" s="237" t="str">
        <f>VLOOKUP(BE784,'Códigos 2'!$A$1:$B$12,2,FALSE)</f>
        <v xml:space="preserve">Tratamiento superficial múltiple (TSM) </v>
      </c>
      <c r="BG784" s="238">
        <v>2</v>
      </c>
      <c r="BH784" s="239">
        <v>6.9</v>
      </c>
      <c r="BI784" s="231">
        <v>0</v>
      </c>
      <c r="BJ784" s="231" t="str">
        <f t="shared" si="376"/>
        <v>No existe</v>
      </c>
      <c r="BK784" s="240">
        <v>0</v>
      </c>
      <c r="BL784" s="231">
        <v>40</v>
      </c>
      <c r="BM784" s="231">
        <v>1819</v>
      </c>
      <c r="BN784" s="231">
        <v>4</v>
      </c>
      <c r="BO784" s="237" t="str">
        <f t="shared" si="377"/>
        <v>Alineamiento con algunas curvas que exigen una reducción significativa en la velocidad promedio de circulación.</v>
      </c>
      <c r="BP784" s="231">
        <v>4</v>
      </c>
      <c r="BQ784" s="237" t="str">
        <f t="shared" si="378"/>
        <v>Pendientes generalmente menores del 3% pero con algunas cuestas de corta longitud de hasta el 5%.</v>
      </c>
      <c r="BR784" s="231">
        <v>1</v>
      </c>
      <c r="BS784" s="231">
        <v>0</v>
      </c>
      <c r="BT784" s="237" t="b">
        <f t="shared" si="379"/>
        <v>0</v>
      </c>
      <c r="BU784" s="231">
        <v>2</v>
      </c>
      <c r="BV784" s="237" t="str">
        <f t="shared" si="380"/>
        <v>Existen muy pocas señales</v>
      </c>
      <c r="BW784" s="231">
        <v>3</v>
      </c>
      <c r="BX784" s="237" t="str">
        <f t="shared" si="381"/>
        <v>Parece que algunas alcantarillas o cunetas no tienen capacidad hidráulica suficiente, por la erosión o socavación aparente.</v>
      </c>
      <c r="BY784" s="231">
        <v>2</v>
      </c>
      <c r="BZ784" s="237" t="str">
        <f t="shared" si="382"/>
        <v>Superficie muy irregular o con baches extensos y frecuentes (o material suelto, en caso de superficies no pavimentadas).</v>
      </c>
      <c r="CA784" s="231">
        <v>4</v>
      </c>
      <c r="CB784" s="237" t="str">
        <f t="shared" si="383"/>
        <v>Existen huellas o corrugaciones que se derivan por debajo de la superficie de ruedo, pero que son aisladas y de poca extensión.</v>
      </c>
      <c r="CC784" s="231">
        <f t="shared" si="384"/>
        <v>4.8965206250000008</v>
      </c>
      <c r="CD784" s="229"/>
      <c r="CE784" s="229"/>
      <c r="CF784" s="270" t="s">
        <v>2677</v>
      </c>
    </row>
    <row r="785" spans="1:84" ht="69.95" customHeight="1" thickBot="1" x14ac:dyDescent="0.2">
      <c r="A785" s="217"/>
      <c r="B785" s="269">
        <v>40762</v>
      </c>
      <c r="C785" s="231">
        <v>5</v>
      </c>
      <c r="D785" s="231">
        <v>4</v>
      </c>
      <c r="E785" s="232" t="s">
        <v>126</v>
      </c>
      <c r="F785" s="231">
        <v>0</v>
      </c>
      <c r="G785" s="231">
        <v>507</v>
      </c>
      <c r="H785" s="230" t="s">
        <v>2476</v>
      </c>
      <c r="I785" s="230">
        <v>4</v>
      </c>
      <c r="J785" s="229" t="str">
        <f t="shared" si="392"/>
        <v>Red Básica de Accesso</v>
      </c>
      <c r="K785" s="260">
        <f t="shared" si="393"/>
        <v>8.6349999999999998</v>
      </c>
      <c r="L785" s="234">
        <f t="shared" ref="L785:L790" si="405">L784+K785</f>
        <v>16.010000000000002</v>
      </c>
      <c r="M785" s="233"/>
      <c r="N785" s="233"/>
      <c r="O785" s="233"/>
      <c r="P785" s="260">
        <f t="shared" si="394"/>
        <v>0</v>
      </c>
      <c r="Q785" s="233"/>
      <c r="R785" s="233"/>
      <c r="S785" s="233"/>
      <c r="T785" s="260">
        <f t="shared" si="395"/>
        <v>0</v>
      </c>
      <c r="U785" s="233"/>
      <c r="V785" s="233">
        <v>3.31</v>
      </c>
      <c r="W785" s="233">
        <v>0.78</v>
      </c>
      <c r="X785" s="233">
        <f t="shared" si="399"/>
        <v>4.09</v>
      </c>
      <c r="Y785" s="233"/>
      <c r="Z785" s="233"/>
      <c r="AA785" s="233"/>
      <c r="AB785" s="233">
        <f t="shared" si="400"/>
        <v>0</v>
      </c>
      <c r="AC785" s="233">
        <f t="shared" si="402"/>
        <v>4.09</v>
      </c>
      <c r="AD785" s="233"/>
      <c r="AE785" s="233">
        <v>4.5449999999999999</v>
      </c>
      <c r="AF785" s="233"/>
      <c r="AG785" s="233">
        <f t="shared" si="403"/>
        <v>4.5449999999999999</v>
      </c>
      <c r="AH785" s="233"/>
      <c r="AI785" s="233"/>
      <c r="AJ785" s="233"/>
      <c r="AK785" s="233">
        <f t="shared" si="404"/>
        <v>0</v>
      </c>
      <c r="AL785" s="233"/>
      <c r="AM785" s="233"/>
      <c r="AN785" s="233"/>
      <c r="AO785" s="233">
        <f t="shared" si="396"/>
        <v>0</v>
      </c>
      <c r="AP785" s="233"/>
      <c r="AQ785" s="233"/>
      <c r="AR785" s="233"/>
      <c r="AS785" s="339">
        <f t="shared" si="397"/>
        <v>0</v>
      </c>
      <c r="AT785" s="233"/>
      <c r="AU785" s="233"/>
      <c r="AV785" s="233"/>
      <c r="AW785" s="260">
        <f t="shared" si="374"/>
        <v>0</v>
      </c>
      <c r="AX785" s="235" t="s">
        <v>2678</v>
      </c>
      <c r="AY785" s="236" t="s">
        <v>2293</v>
      </c>
      <c r="AZ785" s="236" t="s">
        <v>306</v>
      </c>
      <c r="BA785" s="236" t="s">
        <v>2679</v>
      </c>
      <c r="BB785" s="231">
        <v>0</v>
      </c>
      <c r="BC785" s="231">
        <v>1</v>
      </c>
      <c r="BD785" s="237" t="str">
        <f t="shared" si="375"/>
        <v>Llano (Pendientes naturales del terreno entre 0 y 5%)</v>
      </c>
      <c r="BE785" s="231">
        <v>4</v>
      </c>
      <c r="BF785" s="237" t="str">
        <f>VLOOKUP(BE785,'Códigos 2'!$A$1:$B$12,2,FALSE)</f>
        <v>Lastre o grava</v>
      </c>
      <c r="BG785" s="238">
        <v>2</v>
      </c>
      <c r="BH785" s="239">
        <v>6.8</v>
      </c>
      <c r="BI785" s="231">
        <v>0</v>
      </c>
      <c r="BJ785" s="231" t="str">
        <f t="shared" si="376"/>
        <v>No existe</v>
      </c>
      <c r="BK785" s="240">
        <v>0</v>
      </c>
      <c r="BL785" s="231">
        <v>30</v>
      </c>
      <c r="BM785" s="231">
        <v>638</v>
      </c>
      <c r="BN785" s="231">
        <v>4</v>
      </c>
      <c r="BO785" s="237" t="str">
        <f t="shared" si="377"/>
        <v>Alineamiento con algunas curvas que exigen una reducción significativa en la velocidad promedio de circulación.</v>
      </c>
      <c r="BP785" s="231">
        <v>5</v>
      </c>
      <c r="BQ785" s="237" t="str">
        <f t="shared" si="378"/>
        <v>Pendientes menores del 3% en todo el tramo.</v>
      </c>
      <c r="BR785" s="231">
        <v>2</v>
      </c>
      <c r="BS785" s="231">
        <v>0</v>
      </c>
      <c r="BT785" s="237" t="b">
        <f t="shared" si="379"/>
        <v>0</v>
      </c>
      <c r="BU785" s="231">
        <v>2</v>
      </c>
      <c r="BV785" s="237" t="str">
        <f t="shared" si="380"/>
        <v>Existen muy pocas señales</v>
      </c>
      <c r="BW785" s="231">
        <v>3</v>
      </c>
      <c r="BX785" s="237" t="str">
        <f t="shared" si="381"/>
        <v>Parece que algunas alcantarillas o cunetas no tienen capacidad hidráulica suficiente, por la erosión o socavación aparente.</v>
      </c>
      <c r="BY785" s="231">
        <v>3</v>
      </c>
      <c r="BZ785" s="237" t="str">
        <f t="shared" si="382"/>
        <v>Superficie con frecuentes baches o irregularidades .</v>
      </c>
      <c r="CA785" s="231">
        <v>4</v>
      </c>
      <c r="CB785" s="237" t="str">
        <f t="shared" si="383"/>
        <v>Existen huellas o corrugaciones que se derivan por debajo de la superficie de ruedo, pero que son aisladas y de poca extensión.</v>
      </c>
      <c r="CC785" s="231">
        <f t="shared" si="384"/>
        <v>2.0108324500000001</v>
      </c>
      <c r="CD785" s="229"/>
      <c r="CE785" s="229"/>
      <c r="CF785" s="270" t="s">
        <v>2680</v>
      </c>
    </row>
    <row r="786" spans="1:84" ht="69.95" customHeight="1" thickBot="1" x14ac:dyDescent="0.2">
      <c r="A786" s="217"/>
      <c r="B786" s="269">
        <v>40763</v>
      </c>
      <c r="C786" s="231">
        <v>5</v>
      </c>
      <c r="D786" s="231">
        <v>4</v>
      </c>
      <c r="E786" s="232" t="s">
        <v>126</v>
      </c>
      <c r="F786" s="231">
        <v>0</v>
      </c>
      <c r="G786" s="231">
        <v>507</v>
      </c>
      <c r="H786" s="230" t="b">
        <f>IF(G786&lt;100,"Primaria",IF(AND(G779&gt;39,G779&lt;300),"Secundaria",IF(AND(G779&gt;299),"Terciaria")))</f>
        <v>0</v>
      </c>
      <c r="I786" s="230">
        <v>4</v>
      </c>
      <c r="J786" s="229" t="str">
        <f t="shared" si="392"/>
        <v>Red Básica de Accesso</v>
      </c>
      <c r="K786" s="260">
        <f t="shared" si="393"/>
        <v>7.89</v>
      </c>
      <c r="L786" s="234">
        <f t="shared" si="405"/>
        <v>23.900000000000002</v>
      </c>
      <c r="M786" s="233"/>
      <c r="N786" s="233"/>
      <c r="O786" s="233"/>
      <c r="P786" s="260">
        <f t="shared" si="394"/>
        <v>0</v>
      </c>
      <c r="Q786" s="233"/>
      <c r="R786" s="233"/>
      <c r="S786" s="233"/>
      <c r="T786" s="260">
        <f t="shared" si="395"/>
        <v>0</v>
      </c>
      <c r="U786" s="233"/>
      <c r="V786" s="233"/>
      <c r="W786" s="233"/>
      <c r="X786" s="233">
        <f t="shared" si="399"/>
        <v>0</v>
      </c>
      <c r="Y786" s="233"/>
      <c r="Z786" s="233"/>
      <c r="AA786" s="233"/>
      <c r="AB786" s="233">
        <f t="shared" si="400"/>
        <v>0</v>
      </c>
      <c r="AC786" s="233">
        <f t="shared" si="402"/>
        <v>0</v>
      </c>
      <c r="AD786" s="233"/>
      <c r="AE786" s="233">
        <v>7.89</v>
      </c>
      <c r="AF786" s="233"/>
      <c r="AG786" s="233">
        <f t="shared" si="403"/>
        <v>7.89</v>
      </c>
      <c r="AH786" s="233"/>
      <c r="AI786" s="233"/>
      <c r="AJ786" s="233"/>
      <c r="AK786" s="233">
        <f t="shared" si="404"/>
        <v>0</v>
      </c>
      <c r="AL786" s="233"/>
      <c r="AM786" s="233"/>
      <c r="AN786" s="233"/>
      <c r="AO786" s="233">
        <f t="shared" si="396"/>
        <v>0</v>
      </c>
      <c r="AP786" s="233"/>
      <c r="AQ786" s="233"/>
      <c r="AR786" s="233"/>
      <c r="AS786" s="339">
        <f t="shared" si="397"/>
        <v>0</v>
      </c>
      <c r="AT786" s="233"/>
      <c r="AU786" s="233"/>
      <c r="AV786" s="233"/>
      <c r="AW786" s="260">
        <f t="shared" si="374"/>
        <v>0</v>
      </c>
      <c r="AX786" s="235" t="s">
        <v>2681</v>
      </c>
      <c r="AY786" s="236" t="s">
        <v>2293</v>
      </c>
      <c r="AZ786" s="236" t="s">
        <v>306</v>
      </c>
      <c r="BA786" s="236" t="s">
        <v>2682</v>
      </c>
      <c r="BB786" s="231">
        <v>3</v>
      </c>
      <c r="BC786" s="231">
        <v>1</v>
      </c>
      <c r="BD786" s="237" t="str">
        <f t="shared" si="375"/>
        <v>Llano (Pendientes naturales del terreno entre 0 y 5%)</v>
      </c>
      <c r="BE786" s="231">
        <v>4</v>
      </c>
      <c r="BF786" s="237" t="str">
        <f>VLOOKUP(BE786,'Códigos 2'!$A$1:$B$12,2,FALSE)</f>
        <v>Lastre o grava</v>
      </c>
      <c r="BG786" s="238">
        <v>2</v>
      </c>
      <c r="BH786" s="239">
        <v>7</v>
      </c>
      <c r="BI786" s="231">
        <v>0</v>
      </c>
      <c r="BJ786" s="231" t="str">
        <f t="shared" si="376"/>
        <v>No existe</v>
      </c>
      <c r="BK786" s="240">
        <v>0</v>
      </c>
      <c r="BL786" s="231">
        <v>20</v>
      </c>
      <c r="BM786" s="231">
        <v>130</v>
      </c>
      <c r="BN786" s="231">
        <v>4</v>
      </c>
      <c r="BO786" s="237" t="str">
        <f t="shared" si="377"/>
        <v>Alineamiento con algunas curvas que exigen una reducción significativa en la velocidad promedio de circulación.</v>
      </c>
      <c r="BP786" s="231">
        <v>4</v>
      </c>
      <c r="BQ786" s="237" t="str">
        <f t="shared" si="378"/>
        <v>Pendientes generalmente menores del 3% pero con algunas cuestas de corta longitud de hasta el 5%.</v>
      </c>
      <c r="BR786" s="231">
        <v>1</v>
      </c>
      <c r="BS786" s="231">
        <v>0</v>
      </c>
      <c r="BT786" s="237" t="b">
        <f t="shared" si="379"/>
        <v>0</v>
      </c>
      <c r="BU786" s="231">
        <v>1</v>
      </c>
      <c r="BV786" s="237" t="str">
        <f t="shared" si="380"/>
        <v>No existen señales o son tan inadecuadas, que no proveen información útil al conductor.</v>
      </c>
      <c r="BW786" s="231">
        <v>3</v>
      </c>
      <c r="BX786" s="237" t="str">
        <f t="shared" si="381"/>
        <v>Parece que algunas alcantarillas o cunetas no tienen capacidad hidráulica suficiente, por la erosión o socavación aparente.</v>
      </c>
      <c r="BY786" s="231">
        <v>2</v>
      </c>
      <c r="BZ786" s="237" t="str">
        <f t="shared" si="382"/>
        <v>Superficie muy irregular o con baches extensos y frecuentes (o material suelto, en caso de superficies no pavimentadas).</v>
      </c>
      <c r="CA786" s="231">
        <v>4</v>
      </c>
      <c r="CB786" s="237" t="str">
        <f t="shared" si="383"/>
        <v>Existen huellas o corrugaciones que se derivan por debajo de la superficie de ruedo, pero que son aisladas y de poca extensión.</v>
      </c>
      <c r="CC786" s="231">
        <f t="shared" si="384"/>
        <v>0.3743805</v>
      </c>
      <c r="CD786" s="229"/>
      <c r="CE786" s="229"/>
      <c r="CF786" s="270" t="s">
        <v>2683</v>
      </c>
    </row>
    <row r="787" spans="1:84" ht="69.95" customHeight="1" thickBot="1" x14ac:dyDescent="0.2">
      <c r="A787" s="217"/>
      <c r="B787" s="269">
        <v>40771</v>
      </c>
      <c r="C787" s="231">
        <v>5</v>
      </c>
      <c r="D787" s="231">
        <v>4</v>
      </c>
      <c r="E787" s="232" t="s">
        <v>126</v>
      </c>
      <c r="F787" s="231">
        <v>0</v>
      </c>
      <c r="G787" s="231">
        <v>507</v>
      </c>
      <c r="H787" s="230" t="str">
        <f>IF(G787&lt;100,"Primaria",IF(AND(G780&gt;39,G780&lt;300),"Secundaria",IF(AND(G780&gt;299),"Terciaria")))</f>
        <v>Secundaria</v>
      </c>
      <c r="I787" s="230">
        <v>4</v>
      </c>
      <c r="J787" s="229" t="str">
        <f t="shared" si="392"/>
        <v>Red Básica de Accesso</v>
      </c>
      <c r="K787" s="260">
        <f t="shared" si="393"/>
        <v>14.81</v>
      </c>
      <c r="L787" s="234">
        <f t="shared" si="405"/>
        <v>38.71</v>
      </c>
      <c r="M787" s="233"/>
      <c r="N787" s="233"/>
      <c r="O787" s="233"/>
      <c r="P787" s="260">
        <f t="shared" si="394"/>
        <v>0</v>
      </c>
      <c r="Q787" s="233"/>
      <c r="R787" s="233"/>
      <c r="S787" s="233"/>
      <c r="T787" s="260">
        <f t="shared" si="395"/>
        <v>0</v>
      </c>
      <c r="U787" s="233"/>
      <c r="V787" s="233"/>
      <c r="W787" s="233"/>
      <c r="X787" s="233">
        <f t="shared" si="399"/>
        <v>0</v>
      </c>
      <c r="Y787" s="233"/>
      <c r="Z787" s="233"/>
      <c r="AA787" s="233"/>
      <c r="AB787" s="233">
        <f t="shared" si="400"/>
        <v>0</v>
      </c>
      <c r="AC787" s="233">
        <f t="shared" si="402"/>
        <v>0</v>
      </c>
      <c r="AD787" s="233"/>
      <c r="AE787" s="233">
        <v>11.42</v>
      </c>
      <c r="AF787" s="233">
        <v>3.39</v>
      </c>
      <c r="AG787" s="233">
        <f t="shared" ref="AG787:AG792" si="406">AD787+AE787+AF787</f>
        <v>14.81</v>
      </c>
      <c r="AH787" s="233"/>
      <c r="AI787" s="233"/>
      <c r="AJ787" s="233"/>
      <c r="AK787" s="233">
        <f t="shared" si="404"/>
        <v>0</v>
      </c>
      <c r="AL787" s="233"/>
      <c r="AM787" s="233"/>
      <c r="AN787" s="233"/>
      <c r="AO787" s="233">
        <f t="shared" si="396"/>
        <v>0</v>
      </c>
      <c r="AP787" s="233"/>
      <c r="AQ787" s="233"/>
      <c r="AR787" s="233"/>
      <c r="AS787" s="339">
        <f t="shared" si="397"/>
        <v>0</v>
      </c>
      <c r="AT787" s="233"/>
      <c r="AU787" s="233"/>
      <c r="AV787" s="233"/>
      <c r="AW787" s="260">
        <f t="shared" si="374"/>
        <v>0</v>
      </c>
      <c r="AX787" s="235" t="s">
        <v>2684</v>
      </c>
      <c r="AY787" s="236" t="s">
        <v>2293</v>
      </c>
      <c r="AZ787" s="236" t="s">
        <v>306</v>
      </c>
      <c r="BA787" s="244" t="s">
        <v>2685</v>
      </c>
      <c r="BB787" s="231">
        <v>1</v>
      </c>
      <c r="BC787" s="231">
        <v>1</v>
      </c>
      <c r="BD787" s="237" t="str">
        <f t="shared" si="375"/>
        <v>Llano (Pendientes naturales del terreno entre 0 y 5%)</v>
      </c>
      <c r="BE787" s="231">
        <v>4</v>
      </c>
      <c r="BF787" s="237" t="str">
        <f>VLOOKUP(BE787,'Códigos 2'!$A$1:$B$12,2,FALSE)</f>
        <v>Lastre o grava</v>
      </c>
      <c r="BG787" s="238">
        <v>2</v>
      </c>
      <c r="BH787" s="239">
        <v>6</v>
      </c>
      <c r="BI787" s="231">
        <v>0</v>
      </c>
      <c r="BJ787" s="231" t="str">
        <f t="shared" si="376"/>
        <v>No existe</v>
      </c>
      <c r="BK787" s="240">
        <v>0</v>
      </c>
      <c r="BL787" s="231">
        <v>25</v>
      </c>
      <c r="BM787" s="231">
        <v>124</v>
      </c>
      <c r="BN787" s="231">
        <v>3</v>
      </c>
      <c r="BO787" s="237" t="str">
        <f t="shared" si="377"/>
        <v>Alineamiento algo sinuoso, pero con curvas cerradas que son aparentes y consistentes con las gradientes y las demás características del camino y del terreno que se atraviesa.</v>
      </c>
      <c r="BP787" s="231">
        <v>4</v>
      </c>
      <c r="BQ787" s="237" t="str">
        <f t="shared" si="378"/>
        <v>Pendientes generalmente menores del 3% pero con algunas cuestas de corta longitud de hasta el 5%.</v>
      </c>
      <c r="BR787" s="231">
        <v>1</v>
      </c>
      <c r="BS787" s="231">
        <v>0</v>
      </c>
      <c r="BT787" s="237" t="b">
        <f t="shared" si="379"/>
        <v>0</v>
      </c>
      <c r="BU787" s="231">
        <v>2</v>
      </c>
      <c r="BV787" s="237" t="str">
        <f t="shared" si="380"/>
        <v>Existen muy pocas señales</v>
      </c>
      <c r="BW787" s="231">
        <v>3</v>
      </c>
      <c r="BX787" s="237" t="str">
        <f t="shared" si="381"/>
        <v>Parece que algunas alcantarillas o cunetas no tienen capacidad hidráulica suficiente, por la erosión o socavación aparente.</v>
      </c>
      <c r="BY787" s="231">
        <v>3</v>
      </c>
      <c r="BZ787" s="237" t="str">
        <f t="shared" si="382"/>
        <v>Superficie con frecuentes baches o irregularidades .</v>
      </c>
      <c r="CA787" s="231">
        <v>4</v>
      </c>
      <c r="CB787" s="237" t="str">
        <f t="shared" si="383"/>
        <v>Existen huellas o corrugaciones que se derivan por debajo de la superficie de ruedo, pero que son aisladas y de poca extensión.</v>
      </c>
      <c r="CC787" s="231">
        <f t="shared" si="384"/>
        <v>0.67030060000000002</v>
      </c>
      <c r="CD787" s="229"/>
      <c r="CE787" s="229"/>
      <c r="CF787" s="270" t="s">
        <v>2686</v>
      </c>
    </row>
    <row r="788" spans="1:84" ht="69.95" customHeight="1" thickBot="1" x14ac:dyDescent="0.2">
      <c r="A788" s="217"/>
      <c r="B788" s="269">
        <v>40772</v>
      </c>
      <c r="C788" s="231">
        <v>5</v>
      </c>
      <c r="D788" s="231">
        <v>4</v>
      </c>
      <c r="E788" s="232" t="s">
        <v>126</v>
      </c>
      <c r="F788" s="231">
        <v>0</v>
      </c>
      <c r="G788" s="231">
        <v>507</v>
      </c>
      <c r="H788" s="230" t="b">
        <f>IF(G788&lt;100,"Primaria",IF(AND(G781&gt;39,G781&lt;300),"Secundaria",IF(AND(G781&gt;299),"Terciaria")))</f>
        <v>0</v>
      </c>
      <c r="I788" s="230">
        <v>4</v>
      </c>
      <c r="J788" s="229" t="str">
        <f t="shared" si="392"/>
        <v>Red Básica de Accesso</v>
      </c>
      <c r="K788" s="260">
        <f t="shared" si="393"/>
        <v>10.275</v>
      </c>
      <c r="L788" s="234">
        <f t="shared" si="405"/>
        <v>48.984999999999999</v>
      </c>
      <c r="M788" s="233"/>
      <c r="N788" s="233"/>
      <c r="O788" s="233"/>
      <c r="P788" s="260">
        <f t="shared" si="394"/>
        <v>0</v>
      </c>
      <c r="Q788" s="233"/>
      <c r="R788" s="233"/>
      <c r="S788" s="233"/>
      <c r="T788" s="260">
        <f t="shared" si="395"/>
        <v>0</v>
      </c>
      <c r="U788" s="233"/>
      <c r="V788" s="233"/>
      <c r="W788" s="233"/>
      <c r="X788" s="233">
        <f t="shared" si="399"/>
        <v>0</v>
      </c>
      <c r="Y788" s="233"/>
      <c r="Z788" s="233"/>
      <c r="AA788" s="233"/>
      <c r="AB788" s="233">
        <f t="shared" si="400"/>
        <v>0</v>
      </c>
      <c r="AC788" s="233">
        <f t="shared" si="402"/>
        <v>0</v>
      </c>
      <c r="AD788" s="233"/>
      <c r="AE788" s="233">
        <v>0.59</v>
      </c>
      <c r="AF788" s="233">
        <v>9.6850000000000005</v>
      </c>
      <c r="AG788" s="233">
        <f t="shared" si="406"/>
        <v>10.275</v>
      </c>
      <c r="AH788" s="233"/>
      <c r="AI788" s="233"/>
      <c r="AJ788" s="233"/>
      <c r="AK788" s="233">
        <f t="shared" si="404"/>
        <v>0</v>
      </c>
      <c r="AL788" s="233"/>
      <c r="AM788" s="233"/>
      <c r="AN788" s="233"/>
      <c r="AO788" s="233">
        <f t="shared" si="396"/>
        <v>0</v>
      </c>
      <c r="AP788" s="233"/>
      <c r="AQ788" s="233"/>
      <c r="AR788" s="233"/>
      <c r="AS788" s="339">
        <f t="shared" si="397"/>
        <v>0</v>
      </c>
      <c r="AT788" s="233"/>
      <c r="AU788" s="233"/>
      <c r="AV788" s="233"/>
      <c r="AW788" s="260">
        <f t="shared" si="374"/>
        <v>0</v>
      </c>
      <c r="AX788" s="235" t="s">
        <v>2687</v>
      </c>
      <c r="AY788" s="236" t="s">
        <v>2293</v>
      </c>
      <c r="AZ788" s="236" t="s">
        <v>306</v>
      </c>
      <c r="BA788" s="236" t="s">
        <v>2688</v>
      </c>
      <c r="BB788" s="231">
        <v>5</v>
      </c>
      <c r="BC788" s="231">
        <v>1</v>
      </c>
      <c r="BD788" s="237" t="str">
        <f t="shared" si="375"/>
        <v>Llano (Pendientes naturales del terreno entre 0 y 5%)</v>
      </c>
      <c r="BE788" s="231">
        <v>4</v>
      </c>
      <c r="BF788" s="237" t="str">
        <f>VLOOKUP(BE788,'Códigos 2'!$A$1:$B$12,2,FALSE)</f>
        <v>Lastre o grava</v>
      </c>
      <c r="BG788" s="238">
        <v>2</v>
      </c>
      <c r="BH788" s="239">
        <v>5</v>
      </c>
      <c r="BI788" s="231">
        <v>0</v>
      </c>
      <c r="BJ788" s="231" t="str">
        <f t="shared" si="376"/>
        <v>No existe</v>
      </c>
      <c r="BK788" s="240">
        <v>0</v>
      </c>
      <c r="BL788" s="231">
        <v>20</v>
      </c>
      <c r="BM788" s="231">
        <v>59</v>
      </c>
      <c r="BN788" s="231">
        <v>4</v>
      </c>
      <c r="BO788" s="237" t="str">
        <f t="shared" si="377"/>
        <v>Alineamiento con algunas curvas que exigen una reducción significativa en la velocidad promedio de circulación.</v>
      </c>
      <c r="BP788" s="231">
        <v>4</v>
      </c>
      <c r="BQ788" s="237" t="str">
        <f t="shared" si="378"/>
        <v>Pendientes generalmente menores del 3% pero con algunas cuestas de corta longitud de hasta el 5%.</v>
      </c>
      <c r="BR788" s="231">
        <v>1</v>
      </c>
      <c r="BS788" s="231">
        <v>0</v>
      </c>
      <c r="BT788" s="237" t="b">
        <f t="shared" si="379"/>
        <v>0</v>
      </c>
      <c r="BU788" s="231">
        <v>2</v>
      </c>
      <c r="BV788" s="237" t="str">
        <f t="shared" si="380"/>
        <v>Existen muy pocas señales</v>
      </c>
      <c r="BW788" s="231">
        <v>3</v>
      </c>
      <c r="BX788" s="237" t="str">
        <f t="shared" si="381"/>
        <v>Parece que algunas alcantarillas o cunetas no tienen capacidad hidráulica suficiente, por la erosión o socavación aparente.</v>
      </c>
      <c r="BY788" s="231">
        <v>2</v>
      </c>
      <c r="BZ788" s="237" t="str">
        <f t="shared" si="382"/>
        <v>Superficie muy irregular o con baches extensos y frecuentes (o material suelto, en caso de superficies no pavimentadas).</v>
      </c>
      <c r="CA788" s="231">
        <v>4</v>
      </c>
      <c r="CB788" s="237" t="str">
        <f t="shared" si="383"/>
        <v>Existen huellas o corrugaciones que se derivan por debajo de la superficie de ruedo, pero que son aisladas y de poca extensión.</v>
      </c>
      <c r="CC788" s="231">
        <f t="shared" si="384"/>
        <v>0.22127212499999999</v>
      </c>
      <c r="CD788" s="229"/>
      <c r="CE788" s="229"/>
      <c r="CF788" s="270" t="s">
        <v>2689</v>
      </c>
    </row>
    <row r="789" spans="1:84" ht="69.95" customHeight="1" thickBot="1" x14ac:dyDescent="0.2">
      <c r="A789" s="217"/>
      <c r="B789" s="269">
        <v>40780</v>
      </c>
      <c r="C789" s="231">
        <v>5</v>
      </c>
      <c r="D789" s="231">
        <v>4</v>
      </c>
      <c r="E789" s="232">
        <v>10</v>
      </c>
      <c r="F789" s="231">
        <v>0</v>
      </c>
      <c r="G789" s="231">
        <v>507</v>
      </c>
      <c r="H789" s="230" t="b">
        <f>IF(G789&lt;100,"Primaria",IF(AND(G782&gt;39,G782&lt;300),"Secundaria",IF(AND(G782&gt;299),"Terciaria")))</f>
        <v>0</v>
      </c>
      <c r="I789" s="230">
        <v>4</v>
      </c>
      <c r="J789" s="229" t="str">
        <f t="shared" si="392"/>
        <v>Red Básica de Accesso</v>
      </c>
      <c r="K789" s="260">
        <f t="shared" si="393"/>
        <v>14.965</v>
      </c>
      <c r="L789" s="234">
        <f t="shared" si="405"/>
        <v>63.95</v>
      </c>
      <c r="M789" s="233"/>
      <c r="N789" s="233"/>
      <c r="O789" s="233"/>
      <c r="P789" s="260">
        <f t="shared" si="394"/>
        <v>0</v>
      </c>
      <c r="Q789" s="233"/>
      <c r="R789" s="233"/>
      <c r="S789" s="233"/>
      <c r="T789" s="260">
        <f t="shared" si="395"/>
        <v>0</v>
      </c>
      <c r="U789" s="233"/>
      <c r="V789" s="233"/>
      <c r="W789" s="233"/>
      <c r="X789" s="233">
        <f t="shared" si="399"/>
        <v>0</v>
      </c>
      <c r="Y789" s="233"/>
      <c r="Z789" s="233"/>
      <c r="AA789" s="233"/>
      <c r="AB789" s="233">
        <f t="shared" si="400"/>
        <v>0</v>
      </c>
      <c r="AC789" s="233">
        <f t="shared" si="402"/>
        <v>0</v>
      </c>
      <c r="AD789" s="233"/>
      <c r="AE789" s="233">
        <v>14.965</v>
      </c>
      <c r="AF789" s="233"/>
      <c r="AG789" s="233">
        <f t="shared" si="406"/>
        <v>14.965</v>
      </c>
      <c r="AH789" s="233"/>
      <c r="AI789" s="233"/>
      <c r="AJ789" s="233"/>
      <c r="AK789" s="233">
        <f t="shared" si="404"/>
        <v>0</v>
      </c>
      <c r="AL789" s="233"/>
      <c r="AM789" s="233"/>
      <c r="AN789" s="233"/>
      <c r="AO789" s="233">
        <f t="shared" si="396"/>
        <v>0</v>
      </c>
      <c r="AP789" s="233"/>
      <c r="AQ789" s="233"/>
      <c r="AR789" s="233"/>
      <c r="AS789" s="339">
        <f t="shared" si="397"/>
        <v>0</v>
      </c>
      <c r="AT789" s="233"/>
      <c r="AU789" s="233"/>
      <c r="AV789" s="233"/>
      <c r="AW789" s="260">
        <f t="shared" si="374"/>
        <v>0</v>
      </c>
      <c r="AX789" s="235" t="s">
        <v>2690</v>
      </c>
      <c r="AY789" s="236" t="s">
        <v>2293</v>
      </c>
      <c r="AZ789" s="236" t="s">
        <v>306</v>
      </c>
      <c r="BA789" s="236" t="s">
        <v>2691</v>
      </c>
      <c r="BB789" s="231">
        <v>1</v>
      </c>
      <c r="BC789" s="231">
        <v>1</v>
      </c>
      <c r="BD789" s="237" t="str">
        <f t="shared" si="375"/>
        <v>Llano (Pendientes naturales del terreno entre 0 y 5%)</v>
      </c>
      <c r="BE789" s="231">
        <v>4</v>
      </c>
      <c r="BF789" s="237" t="str">
        <f>VLOOKUP(BE789,'Códigos 2'!$A$1:$B$12,2,FALSE)</f>
        <v>Lastre o grava</v>
      </c>
      <c r="BG789" s="238">
        <v>1</v>
      </c>
      <c r="BH789" s="239">
        <v>0.47</v>
      </c>
      <c r="BI789" s="231">
        <v>0</v>
      </c>
      <c r="BJ789" s="231" t="str">
        <f t="shared" si="376"/>
        <v>No existe</v>
      </c>
      <c r="BK789" s="240">
        <v>0</v>
      </c>
      <c r="BL789" s="231">
        <v>40</v>
      </c>
      <c r="BM789" s="231">
        <v>18</v>
      </c>
      <c r="BN789" s="231">
        <v>5</v>
      </c>
      <c r="BO789" s="237" t="str">
        <f t="shared" si="377"/>
        <v>Alineamiento recto o con curvas tan suaves que no exigen una reducción significativa en la velocidad promedio normal de recorrido.</v>
      </c>
      <c r="BP789" s="231">
        <v>5</v>
      </c>
      <c r="BQ789" s="237" t="str">
        <f t="shared" si="378"/>
        <v>Pendientes menores del 3% en todo el tramo.</v>
      </c>
      <c r="BR789" s="231">
        <v>5</v>
      </c>
      <c r="BS789" s="231">
        <v>0</v>
      </c>
      <c r="BT789" s="237" t="b">
        <f t="shared" si="379"/>
        <v>0</v>
      </c>
      <c r="BU789" s="231">
        <v>1</v>
      </c>
      <c r="BV789" s="237" t="str">
        <f t="shared" si="380"/>
        <v>No existen señales o son tan inadecuadas, que no proveen información útil al conductor.</v>
      </c>
      <c r="BW789" s="231">
        <v>4</v>
      </c>
      <c r="BX789" s="237" t="str">
        <f t="shared" si="381"/>
        <v>La mayoría de las alcantarillas y cunetas aparentemente funcionan bien, pero existen indicaciones en algunos sitios de que el agua se estanca.</v>
      </c>
      <c r="BY789" s="231">
        <v>3</v>
      </c>
      <c r="BZ789" s="237" t="str">
        <f t="shared" si="382"/>
        <v>Superficie con frecuentes baches o irregularidades .</v>
      </c>
      <c r="CA789" s="231">
        <v>5</v>
      </c>
      <c r="CB789" s="237" t="str">
        <f t="shared" si="383"/>
        <v>No existen evidencias de fallas en la estructura del pavimento, con la posible excepción de algunas en la superficie de ruedo.</v>
      </c>
      <c r="CC789" s="231">
        <f t="shared" si="384"/>
        <v>9.8320050000000006E-2</v>
      </c>
      <c r="CD789" s="229"/>
      <c r="CE789" s="229"/>
      <c r="CF789" s="270"/>
    </row>
    <row r="790" spans="1:84" ht="69.95" customHeight="1" thickBot="1" x14ac:dyDescent="0.2">
      <c r="A790" s="217"/>
      <c r="B790" s="269">
        <v>40810</v>
      </c>
      <c r="C790" s="231">
        <v>5</v>
      </c>
      <c r="D790" s="231">
        <v>4</v>
      </c>
      <c r="E790" s="232">
        <v>10</v>
      </c>
      <c r="F790" s="231">
        <v>0</v>
      </c>
      <c r="G790" s="231">
        <v>817</v>
      </c>
      <c r="H790" s="230" t="b">
        <f>IF(G790&lt;100,"Primaria",IF(AND(G783&gt;39,G783&lt;300),"Secundaria",IF(AND(G783&gt;299),"Terciaria")))</f>
        <v>0</v>
      </c>
      <c r="I790" s="230">
        <v>4</v>
      </c>
      <c r="J790" s="229" t="str">
        <f t="shared" si="392"/>
        <v>Red Básica de Accesso</v>
      </c>
      <c r="K790" s="260">
        <f t="shared" si="393"/>
        <v>10.625</v>
      </c>
      <c r="L790" s="234">
        <f t="shared" si="405"/>
        <v>74.575000000000003</v>
      </c>
      <c r="M790" s="233"/>
      <c r="N790" s="233"/>
      <c r="O790" s="233"/>
      <c r="P790" s="260">
        <f t="shared" si="394"/>
        <v>0</v>
      </c>
      <c r="Q790" s="233"/>
      <c r="R790" s="233"/>
      <c r="S790" s="233"/>
      <c r="T790" s="260">
        <f t="shared" si="395"/>
        <v>0</v>
      </c>
      <c r="U790" s="233"/>
      <c r="V790" s="233"/>
      <c r="W790" s="233"/>
      <c r="X790" s="233">
        <f t="shared" si="399"/>
        <v>0</v>
      </c>
      <c r="Y790" s="233"/>
      <c r="Z790" s="233"/>
      <c r="AA790" s="233"/>
      <c r="AB790" s="233">
        <f t="shared" si="400"/>
        <v>0</v>
      </c>
      <c r="AC790" s="233">
        <f t="shared" si="402"/>
        <v>0</v>
      </c>
      <c r="AD790" s="233"/>
      <c r="AE790" s="233"/>
      <c r="AF790" s="233">
        <v>10.625</v>
      </c>
      <c r="AG790" s="233">
        <f t="shared" si="406"/>
        <v>10.625</v>
      </c>
      <c r="AH790" s="233"/>
      <c r="AI790" s="233"/>
      <c r="AJ790" s="233"/>
      <c r="AK790" s="233">
        <f t="shared" si="404"/>
        <v>0</v>
      </c>
      <c r="AL790" s="233"/>
      <c r="AM790" s="233"/>
      <c r="AN790" s="233"/>
      <c r="AO790" s="233">
        <f t="shared" si="396"/>
        <v>0</v>
      </c>
      <c r="AP790" s="233"/>
      <c r="AQ790" s="233"/>
      <c r="AR790" s="233"/>
      <c r="AS790" s="339">
        <f t="shared" si="397"/>
        <v>0</v>
      </c>
      <c r="AT790" s="233"/>
      <c r="AU790" s="233"/>
      <c r="AV790" s="233"/>
      <c r="AW790" s="260">
        <f t="shared" si="374"/>
        <v>0</v>
      </c>
      <c r="AX790" s="235" t="s">
        <v>3354</v>
      </c>
      <c r="AY790" s="236" t="s">
        <v>2293</v>
      </c>
      <c r="AZ790" s="236" t="s">
        <v>306</v>
      </c>
      <c r="BA790" s="236" t="s">
        <v>3355</v>
      </c>
      <c r="BB790" s="231">
        <v>0</v>
      </c>
      <c r="BC790" s="231">
        <v>1</v>
      </c>
      <c r="BD790" s="237" t="str">
        <f t="shared" si="375"/>
        <v>Llano (Pendientes naturales del terreno entre 0 y 5%)</v>
      </c>
      <c r="BE790" s="231">
        <v>4</v>
      </c>
      <c r="BF790" s="237" t="str">
        <f>VLOOKUP(BE790,'Códigos 2'!$A$1:$B$12,2,FALSE)</f>
        <v>Lastre o grava</v>
      </c>
      <c r="BG790" s="238">
        <v>2</v>
      </c>
      <c r="BH790" s="239">
        <v>6.2</v>
      </c>
      <c r="BI790" s="231">
        <v>0</v>
      </c>
      <c r="BJ790" s="231" t="str">
        <f t="shared" si="376"/>
        <v>No existe</v>
      </c>
      <c r="BK790" s="240">
        <v>0</v>
      </c>
      <c r="BL790" s="231">
        <v>15</v>
      </c>
      <c r="BM790" s="231">
        <v>11</v>
      </c>
      <c r="BN790" s="231">
        <v>5</v>
      </c>
      <c r="BO790" s="237" t="str">
        <f t="shared" si="377"/>
        <v>Alineamiento recto o con curvas tan suaves que no exigen una reducción significativa en la velocidad promedio normal de recorrido.</v>
      </c>
      <c r="BP790" s="231">
        <v>5</v>
      </c>
      <c r="BQ790" s="237" t="str">
        <f t="shared" si="378"/>
        <v>Pendientes menores del 3% en todo el tramo.</v>
      </c>
      <c r="BR790" s="231">
        <v>5</v>
      </c>
      <c r="BS790" s="231">
        <v>0</v>
      </c>
      <c r="BT790" s="237" t="b">
        <f t="shared" si="379"/>
        <v>0</v>
      </c>
      <c r="BU790" s="231">
        <v>1</v>
      </c>
      <c r="BV790" s="237" t="str">
        <f t="shared" si="380"/>
        <v>No existen señales o son tan inadecuadas, que no proveen información útil al conductor.</v>
      </c>
      <c r="BW790" s="231">
        <v>2</v>
      </c>
      <c r="BX790" s="237" t="str">
        <f t="shared" si="381"/>
        <v>Parece que la mayoría de las alcantarillas y cunetas son inadecuadas; o hay vados en varios sitios en vez de estructuras de drenaje.</v>
      </c>
      <c r="BY790" s="231">
        <v>2</v>
      </c>
      <c r="BZ790" s="237" t="str">
        <f t="shared" si="382"/>
        <v>Superficie muy irregular o con baches extensos y frecuentes (o material suelto, en caso de superficies no pavimentadas).</v>
      </c>
      <c r="CA790" s="231">
        <v>3</v>
      </c>
      <c r="CB790" s="237" t="str">
        <f t="shared" si="383"/>
        <v>Existen deformaciones u otras fallas de consideración sobre una buena parte de la subsección y, aunque no son extensas todavía, parece que siguen extendiéndose.</v>
      </c>
      <c r="CC790" s="231">
        <f t="shared" si="384"/>
        <v>4.2659374999999999E-2</v>
      </c>
      <c r="CD790" s="229"/>
      <c r="CE790" s="229"/>
      <c r="CF790" s="270" t="s">
        <v>3356</v>
      </c>
    </row>
    <row r="791" spans="1:84" ht="69.95" customHeight="1" thickBot="1" x14ac:dyDescent="0.2">
      <c r="A791" s="217"/>
      <c r="B791" s="269">
        <v>40820</v>
      </c>
      <c r="C791" s="231">
        <v>5</v>
      </c>
      <c r="D791" s="231">
        <v>4</v>
      </c>
      <c r="E791" s="232" t="s">
        <v>126</v>
      </c>
      <c r="F791" s="231">
        <v>0</v>
      </c>
      <c r="G791" s="231">
        <v>510</v>
      </c>
      <c r="H791" s="230" t="str">
        <f>IF(G791&lt;100,"Primaria",IF(AND(RVN_0524!G885&gt;39,RVN_0524!G885&lt;300),"Secundaria",IF(AND(RVN_0524!G885&gt;299),"Terciaria")))</f>
        <v>Secundaria</v>
      </c>
      <c r="I791" s="230">
        <v>4</v>
      </c>
      <c r="J791" s="229" t="str">
        <f t="shared" si="392"/>
        <v>Red Básica de Accesso</v>
      </c>
      <c r="K791" s="260">
        <f t="shared" si="393"/>
        <v>9.34</v>
      </c>
      <c r="L791" s="234">
        <f>K791</f>
        <v>9.34</v>
      </c>
      <c r="M791" s="233"/>
      <c r="N791" s="233"/>
      <c r="O791" s="233"/>
      <c r="P791" s="260">
        <f t="shared" si="394"/>
        <v>0</v>
      </c>
      <c r="Q791" s="233"/>
      <c r="R791" s="233"/>
      <c r="S791" s="233"/>
      <c r="T791" s="260">
        <f t="shared" si="395"/>
        <v>0</v>
      </c>
      <c r="U791" s="233"/>
      <c r="V791" s="233"/>
      <c r="W791" s="233"/>
      <c r="X791" s="233">
        <f t="shared" si="399"/>
        <v>0</v>
      </c>
      <c r="Y791" s="233"/>
      <c r="Z791" s="233"/>
      <c r="AA791" s="233"/>
      <c r="AB791" s="233">
        <f t="shared" si="400"/>
        <v>0</v>
      </c>
      <c r="AC791" s="233">
        <f t="shared" si="402"/>
        <v>0</v>
      </c>
      <c r="AD791" s="233"/>
      <c r="AE791" s="233">
        <v>6.2350000000000003</v>
      </c>
      <c r="AF791" s="233">
        <v>3.105</v>
      </c>
      <c r="AG791" s="233">
        <f t="shared" si="406"/>
        <v>9.34</v>
      </c>
      <c r="AH791" s="233"/>
      <c r="AI791" s="233"/>
      <c r="AJ791" s="233"/>
      <c r="AK791" s="233">
        <f t="shared" si="404"/>
        <v>0</v>
      </c>
      <c r="AL791" s="233"/>
      <c r="AM791" s="233"/>
      <c r="AN791" s="233"/>
      <c r="AO791" s="233">
        <f t="shared" si="396"/>
        <v>0</v>
      </c>
      <c r="AP791" s="233"/>
      <c r="AQ791" s="233"/>
      <c r="AR791" s="233"/>
      <c r="AS791" s="339">
        <f t="shared" si="397"/>
        <v>0</v>
      </c>
      <c r="AT791" s="233"/>
      <c r="AU791" s="233"/>
      <c r="AV791" s="233"/>
      <c r="AW791" s="260">
        <f t="shared" si="374"/>
        <v>0</v>
      </c>
      <c r="AX791" s="235" t="s">
        <v>2692</v>
      </c>
      <c r="AY791" s="236" t="s">
        <v>2293</v>
      </c>
      <c r="AZ791" s="236" t="s">
        <v>306</v>
      </c>
      <c r="BA791" s="236" t="s">
        <v>2693</v>
      </c>
      <c r="BB791" s="231">
        <v>2</v>
      </c>
      <c r="BC791" s="231">
        <v>1</v>
      </c>
      <c r="BD791" s="237" t="str">
        <f t="shared" si="375"/>
        <v>Llano (Pendientes naturales del terreno entre 0 y 5%)</v>
      </c>
      <c r="BE791" s="231">
        <v>4</v>
      </c>
      <c r="BF791" s="237" t="str">
        <f>VLOOKUP(BE791,'Códigos 2'!$A$1:$B$12,2,FALSE)</f>
        <v>Lastre o grava</v>
      </c>
      <c r="BG791" s="238">
        <v>2</v>
      </c>
      <c r="BH791" s="239">
        <v>6.5</v>
      </c>
      <c r="BI791" s="231">
        <v>0</v>
      </c>
      <c r="BJ791" s="231" t="str">
        <f t="shared" si="376"/>
        <v>No existe</v>
      </c>
      <c r="BK791" s="240">
        <v>0</v>
      </c>
      <c r="BL791" s="231">
        <v>25</v>
      </c>
      <c r="BM791" s="231">
        <v>79</v>
      </c>
      <c r="BN791" s="231">
        <v>4</v>
      </c>
      <c r="BO791" s="237" t="str">
        <f t="shared" si="377"/>
        <v>Alineamiento con algunas curvas que exigen una reducción significativa en la velocidad promedio de circulación.</v>
      </c>
      <c r="BP791" s="231">
        <v>5</v>
      </c>
      <c r="BQ791" s="237" t="str">
        <f t="shared" si="378"/>
        <v>Pendientes menores del 3% en todo el tramo.</v>
      </c>
      <c r="BR791" s="231">
        <v>1</v>
      </c>
      <c r="BS791" s="231">
        <v>0</v>
      </c>
      <c r="BT791" s="237" t="b">
        <f t="shared" si="379"/>
        <v>0</v>
      </c>
      <c r="BU791" s="231">
        <v>1</v>
      </c>
      <c r="BV791" s="237" t="str">
        <f t="shared" si="380"/>
        <v>No existen señales o son tan inadecuadas, que no proveen información útil al conductor.</v>
      </c>
      <c r="BW791" s="231">
        <v>3</v>
      </c>
      <c r="BX791" s="237" t="str">
        <f t="shared" si="381"/>
        <v>Parece que algunas alcantarillas o cunetas no tienen capacidad hidráulica suficiente, por la erosión o socavación aparente.</v>
      </c>
      <c r="BY791" s="231">
        <v>3</v>
      </c>
      <c r="BZ791" s="237" t="str">
        <f t="shared" si="382"/>
        <v>Superficie con frecuentes baches o irregularidades .</v>
      </c>
      <c r="CA791" s="231">
        <v>5</v>
      </c>
      <c r="CB791" s="237" t="str">
        <f t="shared" si="383"/>
        <v>No existen evidencias de fallas en la estructura del pavimento, con la posible excepción de algunas en la superficie de ruedo.</v>
      </c>
      <c r="CC791" s="231">
        <f t="shared" si="384"/>
        <v>0.26931890000000003</v>
      </c>
      <c r="CD791" s="229"/>
      <c r="CE791" s="229"/>
      <c r="CF791" s="270" t="s">
        <v>2694</v>
      </c>
    </row>
    <row r="792" spans="1:84" ht="69.95" customHeight="1" thickBot="1" x14ac:dyDescent="0.2">
      <c r="A792" s="217"/>
      <c r="B792" s="269">
        <v>40830</v>
      </c>
      <c r="C792" s="231">
        <v>5</v>
      </c>
      <c r="D792" s="231">
        <v>4</v>
      </c>
      <c r="E792" s="232" t="s">
        <v>126</v>
      </c>
      <c r="F792" s="231">
        <v>0</v>
      </c>
      <c r="G792" s="231">
        <v>510</v>
      </c>
      <c r="H792" s="230" t="str">
        <f>IF(G792&lt;100,"Primaria",IF(AND(RVN_0524!G886&gt;39,RVN_0524!G886&lt;300),"Secundaria",IF(AND(RVN_0524!G886&gt;299),"Terciaria")))</f>
        <v>Secundaria</v>
      </c>
      <c r="I792" s="230">
        <v>4</v>
      </c>
      <c r="J792" s="229" t="str">
        <f t="shared" si="392"/>
        <v>Red Básica de Accesso</v>
      </c>
      <c r="K792" s="260">
        <f t="shared" si="393"/>
        <v>11.904999999999999</v>
      </c>
      <c r="L792" s="234">
        <f t="shared" ref="L792:L802" si="407">L791+K792</f>
        <v>21.244999999999997</v>
      </c>
      <c r="M792" s="233"/>
      <c r="N792" s="233"/>
      <c r="O792" s="233"/>
      <c r="P792" s="260">
        <f t="shared" si="394"/>
        <v>0</v>
      </c>
      <c r="Q792" s="233"/>
      <c r="R792" s="233"/>
      <c r="S792" s="233"/>
      <c r="T792" s="260">
        <f t="shared" si="395"/>
        <v>0</v>
      </c>
      <c r="U792" s="233"/>
      <c r="V792" s="233"/>
      <c r="W792" s="233"/>
      <c r="X792" s="233">
        <f t="shared" si="399"/>
        <v>0</v>
      </c>
      <c r="Y792" s="233"/>
      <c r="Z792" s="233"/>
      <c r="AA792" s="233"/>
      <c r="AB792" s="233">
        <f t="shared" si="400"/>
        <v>0</v>
      </c>
      <c r="AC792" s="233">
        <f t="shared" si="402"/>
        <v>0</v>
      </c>
      <c r="AD792" s="233"/>
      <c r="AE792" s="233"/>
      <c r="AF792" s="233">
        <v>11.904999999999999</v>
      </c>
      <c r="AG792" s="233">
        <f t="shared" si="406"/>
        <v>11.904999999999999</v>
      </c>
      <c r="AH792" s="233"/>
      <c r="AI792" s="233"/>
      <c r="AJ792" s="233"/>
      <c r="AK792" s="233">
        <f t="shared" si="404"/>
        <v>0</v>
      </c>
      <c r="AL792" s="233"/>
      <c r="AM792" s="233"/>
      <c r="AN792" s="233"/>
      <c r="AO792" s="233">
        <f t="shared" si="396"/>
        <v>0</v>
      </c>
      <c r="AP792" s="233"/>
      <c r="AQ792" s="233"/>
      <c r="AR792" s="233"/>
      <c r="AS792" s="339">
        <f t="shared" si="397"/>
        <v>0</v>
      </c>
      <c r="AT792" s="233"/>
      <c r="AU792" s="233"/>
      <c r="AV792" s="233"/>
      <c r="AW792" s="260">
        <f t="shared" si="374"/>
        <v>0</v>
      </c>
      <c r="AX792" s="235" t="s">
        <v>2695</v>
      </c>
      <c r="AY792" s="236" t="s">
        <v>2293</v>
      </c>
      <c r="AZ792" s="236" t="s">
        <v>306</v>
      </c>
      <c r="BA792" s="236" t="s">
        <v>2696</v>
      </c>
      <c r="BB792" s="231">
        <v>1</v>
      </c>
      <c r="BC792" s="231">
        <v>1</v>
      </c>
      <c r="BD792" s="237" t="str">
        <f t="shared" si="375"/>
        <v>Llano (Pendientes naturales del terreno entre 0 y 5%)</v>
      </c>
      <c r="BE792" s="231">
        <v>4</v>
      </c>
      <c r="BF792" s="237" t="str">
        <f>VLOOKUP(BE792,'Códigos 2'!$A$1:$B$12,2,FALSE)</f>
        <v>Lastre o grava</v>
      </c>
      <c r="BG792" s="238">
        <v>1</v>
      </c>
      <c r="BH792" s="239">
        <v>4.4000000000000004</v>
      </c>
      <c r="BI792" s="231">
        <v>0</v>
      </c>
      <c r="BJ792" s="231" t="str">
        <f t="shared" si="376"/>
        <v>No existe</v>
      </c>
      <c r="BK792" s="240">
        <v>0</v>
      </c>
      <c r="BL792" s="231">
        <v>15</v>
      </c>
      <c r="BM792" s="231">
        <v>11</v>
      </c>
      <c r="BN792" s="231">
        <v>4</v>
      </c>
      <c r="BO792" s="237" t="str">
        <f t="shared" si="377"/>
        <v>Alineamiento con algunas curvas que exigen una reducción significativa en la velocidad promedio de circulación.</v>
      </c>
      <c r="BP792" s="231">
        <v>5</v>
      </c>
      <c r="BQ792" s="237" t="str">
        <f t="shared" si="378"/>
        <v>Pendientes menores del 3% en todo el tramo.</v>
      </c>
      <c r="BR792" s="231">
        <v>1</v>
      </c>
      <c r="BS792" s="231">
        <v>0</v>
      </c>
      <c r="BT792" s="237" t="b">
        <f t="shared" si="379"/>
        <v>0</v>
      </c>
      <c r="BU792" s="231">
        <v>1</v>
      </c>
      <c r="BV792" s="237" t="str">
        <f t="shared" si="380"/>
        <v>No existen señales o son tan inadecuadas, que no proveen información útil al conductor.</v>
      </c>
      <c r="BW792" s="231">
        <v>2</v>
      </c>
      <c r="BX792" s="237" t="str">
        <f t="shared" si="381"/>
        <v>Parece que la mayoría de las alcantarillas y cunetas son inadecuadas; o hay vados en varios sitios en vez de estructuras de drenaje.</v>
      </c>
      <c r="BY792" s="231">
        <v>2</v>
      </c>
      <c r="BZ792" s="237" t="str">
        <f t="shared" si="382"/>
        <v>Superficie muy irregular o con baches extensos y frecuentes (o material suelto, en caso de superficies no pavimentadas).</v>
      </c>
      <c r="CA792" s="231">
        <v>4</v>
      </c>
      <c r="CB792" s="237" t="str">
        <f t="shared" si="383"/>
        <v>Existen huellas o corrugaciones que se derivan por debajo de la superficie de ruedo, pero que son aisladas y de poca extensión.</v>
      </c>
      <c r="CC792" s="231">
        <f t="shared" si="384"/>
        <v>4.7798574999999996E-2</v>
      </c>
      <c r="CD792" s="229"/>
      <c r="CE792" s="229"/>
      <c r="CF792" s="270" t="s">
        <v>2697</v>
      </c>
    </row>
    <row r="793" spans="1:84" ht="69.95" customHeight="1" thickBot="1" x14ac:dyDescent="0.2">
      <c r="A793" s="217"/>
      <c r="B793" s="269">
        <v>40840</v>
      </c>
      <c r="C793" s="231">
        <v>5</v>
      </c>
      <c r="D793" s="231">
        <v>4</v>
      </c>
      <c r="E793" s="232" t="s">
        <v>126</v>
      </c>
      <c r="F793" s="231">
        <v>0</v>
      </c>
      <c r="G793" s="231">
        <v>505</v>
      </c>
      <c r="H793" s="230" t="s">
        <v>2476</v>
      </c>
      <c r="I793" s="230">
        <v>4</v>
      </c>
      <c r="J793" s="229" t="str">
        <f t="shared" si="392"/>
        <v>Red Básica de Accesso</v>
      </c>
      <c r="K793" s="260">
        <f t="shared" si="393"/>
        <v>3.5500000000000003</v>
      </c>
      <c r="L793" s="234">
        <f t="shared" si="407"/>
        <v>24.794999999999998</v>
      </c>
      <c r="M793" s="233"/>
      <c r="N793" s="233"/>
      <c r="O793" s="233"/>
      <c r="P793" s="260">
        <f t="shared" si="394"/>
        <v>0</v>
      </c>
      <c r="Q793" s="233"/>
      <c r="R793" s="233"/>
      <c r="S793" s="233"/>
      <c r="T793" s="260">
        <f t="shared" si="395"/>
        <v>0</v>
      </c>
      <c r="U793" s="233"/>
      <c r="V793" s="233"/>
      <c r="W793" s="233"/>
      <c r="X793" s="233">
        <f>SUM(U793:W793)</f>
        <v>0</v>
      </c>
      <c r="Y793" s="233"/>
      <c r="Z793" s="233"/>
      <c r="AA793" s="233"/>
      <c r="AB793" s="233">
        <f>SUM(Y793:AA793)</f>
        <v>0</v>
      </c>
      <c r="AC793" s="233">
        <f t="shared" si="402"/>
        <v>0</v>
      </c>
      <c r="AD793" s="233">
        <v>0.62</v>
      </c>
      <c r="AE793" s="233">
        <v>0.77</v>
      </c>
      <c r="AF793" s="233">
        <v>2.16</v>
      </c>
      <c r="AG793" s="233">
        <f t="shared" ref="AG793:AG824" si="408">SUM(AD793:AF793)</f>
        <v>3.5500000000000003</v>
      </c>
      <c r="AH793" s="233"/>
      <c r="AI793" s="233"/>
      <c r="AJ793" s="233"/>
      <c r="AK793" s="233">
        <f t="shared" ref="AK793:AK824" si="409">SUM(AH793:AJ793)</f>
        <v>0</v>
      </c>
      <c r="AL793" s="233"/>
      <c r="AM793" s="233"/>
      <c r="AN793" s="233"/>
      <c r="AO793" s="233">
        <f t="shared" si="396"/>
        <v>0</v>
      </c>
      <c r="AP793" s="233"/>
      <c r="AQ793" s="233"/>
      <c r="AR793" s="233"/>
      <c r="AS793" s="339">
        <f t="shared" si="397"/>
        <v>0</v>
      </c>
      <c r="AT793" s="233"/>
      <c r="AU793" s="233"/>
      <c r="AV793" s="233"/>
      <c r="AW793" s="260">
        <f t="shared" si="374"/>
        <v>0</v>
      </c>
      <c r="AX793" s="235" t="s">
        <v>2668</v>
      </c>
      <c r="AY793" s="236" t="s">
        <v>2293</v>
      </c>
      <c r="AZ793" s="236" t="s">
        <v>306</v>
      </c>
      <c r="BA793" s="236" t="s">
        <v>2669</v>
      </c>
      <c r="BB793" s="231">
        <v>0</v>
      </c>
      <c r="BC793" s="231">
        <v>1</v>
      </c>
      <c r="BD793" s="237" t="str">
        <f t="shared" si="375"/>
        <v>Llano (Pendientes naturales del terreno entre 0 y 5%)</v>
      </c>
      <c r="BE793" s="231">
        <v>4</v>
      </c>
      <c r="BF793" s="237" t="str">
        <f>VLOOKUP(BE793,'Códigos 2'!$A$1:$B$12,2,FALSE)</f>
        <v>Lastre o grava</v>
      </c>
      <c r="BG793" s="238">
        <v>2</v>
      </c>
      <c r="BH793" s="239">
        <v>6</v>
      </c>
      <c r="BI793" s="231">
        <v>0</v>
      </c>
      <c r="BJ793" s="231" t="str">
        <f t="shared" si="376"/>
        <v>No existe</v>
      </c>
      <c r="BK793" s="240">
        <v>0</v>
      </c>
      <c r="BL793" s="231">
        <v>30</v>
      </c>
      <c r="BM793" s="231">
        <v>180</v>
      </c>
      <c r="BN793" s="231">
        <v>3</v>
      </c>
      <c r="BO793" s="237" t="str">
        <f t="shared" si="377"/>
        <v>Alineamiento algo sinuoso, pero con curvas cerradas que son aparentes y consistentes con las gradientes y las demás características del camino y del terreno que se atraviesa.</v>
      </c>
      <c r="BP793" s="231">
        <v>5</v>
      </c>
      <c r="BQ793" s="237" t="str">
        <f t="shared" si="378"/>
        <v>Pendientes menores del 3% en todo el tramo.</v>
      </c>
      <c r="BR793" s="231">
        <v>1</v>
      </c>
      <c r="BS793" s="231">
        <v>0</v>
      </c>
      <c r="BT793" s="237" t="b">
        <f t="shared" si="379"/>
        <v>0</v>
      </c>
      <c r="BU793" s="231">
        <v>1</v>
      </c>
      <c r="BV793" s="237" t="str">
        <f t="shared" si="380"/>
        <v>No existen señales o son tan inadecuadas, que no proveen información útil al conductor.</v>
      </c>
      <c r="BW793" s="231">
        <v>2</v>
      </c>
      <c r="BX793" s="237" t="str">
        <f t="shared" si="381"/>
        <v>Parece que la mayoría de las alcantarillas y cunetas son inadecuadas; o hay vados en varios sitios en vez de estructuras de drenaje.</v>
      </c>
      <c r="BY793" s="231">
        <v>2</v>
      </c>
      <c r="BZ793" s="237" t="str">
        <f t="shared" si="382"/>
        <v>Superficie muy irregular o con baches extensos y frecuentes (o material suelto, en caso de superficies no pavimentadas).</v>
      </c>
      <c r="CA793" s="231">
        <v>4</v>
      </c>
      <c r="CB793" s="237" t="str">
        <f t="shared" si="383"/>
        <v>Existen huellas o corrugaciones que se derivan por debajo de la superficie de ruedo, pero que son aisladas y de poca extensión.</v>
      </c>
      <c r="CC793" s="231">
        <f t="shared" si="384"/>
        <v>0.233235</v>
      </c>
      <c r="CD793" s="229"/>
      <c r="CE793" s="229"/>
      <c r="CF793" s="270" t="s">
        <v>2670</v>
      </c>
    </row>
    <row r="794" spans="1:84" ht="69.95" customHeight="1" thickBot="1" x14ac:dyDescent="0.2">
      <c r="A794" s="217"/>
      <c r="B794" s="269">
        <v>40850</v>
      </c>
      <c r="C794" s="231">
        <v>5</v>
      </c>
      <c r="D794" s="231">
        <v>4</v>
      </c>
      <c r="E794" s="232" t="s">
        <v>126</v>
      </c>
      <c r="F794" s="231">
        <v>0</v>
      </c>
      <c r="G794" s="231">
        <v>505</v>
      </c>
      <c r="H794" s="230" t="s">
        <v>2476</v>
      </c>
      <c r="I794" s="230">
        <v>4</v>
      </c>
      <c r="J794" s="229" t="str">
        <f t="shared" si="392"/>
        <v>Red Básica de Accesso</v>
      </c>
      <c r="K794" s="260">
        <f t="shared" si="393"/>
        <v>3.5350000000000001</v>
      </c>
      <c r="L794" s="234">
        <f t="shared" si="407"/>
        <v>28.33</v>
      </c>
      <c r="M794" s="233"/>
      <c r="N794" s="233"/>
      <c r="O794" s="233"/>
      <c r="P794" s="260">
        <f t="shared" si="394"/>
        <v>0</v>
      </c>
      <c r="Q794" s="233"/>
      <c r="R794" s="233"/>
      <c r="S794" s="233"/>
      <c r="T794" s="260">
        <f t="shared" si="395"/>
        <v>0</v>
      </c>
      <c r="U794" s="233"/>
      <c r="V794" s="233"/>
      <c r="W794" s="233"/>
      <c r="X794" s="233">
        <f>SUM(U794:W794)</f>
        <v>0</v>
      </c>
      <c r="Y794" s="233"/>
      <c r="Z794" s="233"/>
      <c r="AA794" s="233"/>
      <c r="AB794" s="233">
        <f>SUM(Y794:AA794)</f>
        <v>0</v>
      </c>
      <c r="AC794" s="233">
        <f t="shared" si="402"/>
        <v>0</v>
      </c>
      <c r="AD794" s="233">
        <v>3.5350000000000001</v>
      </c>
      <c r="AE794" s="233"/>
      <c r="AF794" s="233"/>
      <c r="AG794" s="233">
        <f t="shared" si="408"/>
        <v>3.5350000000000001</v>
      </c>
      <c r="AH794" s="233"/>
      <c r="AI794" s="233"/>
      <c r="AJ794" s="233"/>
      <c r="AK794" s="233">
        <f t="shared" si="409"/>
        <v>0</v>
      </c>
      <c r="AL794" s="233"/>
      <c r="AM794" s="233"/>
      <c r="AN794" s="233"/>
      <c r="AO794" s="233">
        <f t="shared" si="396"/>
        <v>0</v>
      </c>
      <c r="AP794" s="233"/>
      <c r="AQ794" s="233"/>
      <c r="AR794" s="233"/>
      <c r="AS794" s="339">
        <f t="shared" si="397"/>
        <v>0</v>
      </c>
      <c r="AT794" s="233"/>
      <c r="AU794" s="233"/>
      <c r="AV794" s="233"/>
      <c r="AW794" s="260">
        <f t="shared" si="374"/>
        <v>0</v>
      </c>
      <c r="AX794" s="235" t="s">
        <v>2666</v>
      </c>
      <c r="AY794" s="236" t="s">
        <v>2293</v>
      </c>
      <c r="AZ794" s="236" t="s">
        <v>306</v>
      </c>
      <c r="BA794" s="236" t="s">
        <v>2667</v>
      </c>
      <c r="BB794" s="231">
        <v>2</v>
      </c>
      <c r="BC794" s="231">
        <v>1</v>
      </c>
      <c r="BD794" s="237" t="str">
        <f t="shared" si="375"/>
        <v>Llano (Pendientes naturales del terreno entre 0 y 5%)</v>
      </c>
      <c r="BE794" s="231">
        <v>4</v>
      </c>
      <c r="BF794" s="237" t="str">
        <f>VLOOKUP(BE794,'Códigos 2'!$A$1:$B$12,2,FALSE)</f>
        <v>Lastre o grava</v>
      </c>
      <c r="BG794" s="238">
        <v>2</v>
      </c>
      <c r="BH794" s="239">
        <v>5</v>
      </c>
      <c r="BI794" s="231">
        <v>0</v>
      </c>
      <c r="BJ794" s="231" t="str">
        <f t="shared" si="376"/>
        <v>No existe</v>
      </c>
      <c r="BK794" s="240">
        <v>0</v>
      </c>
      <c r="BL794" s="231">
        <v>35</v>
      </c>
      <c r="BM794" s="231">
        <v>36</v>
      </c>
      <c r="BN794" s="231">
        <v>3</v>
      </c>
      <c r="BO794" s="237" t="str">
        <f t="shared" si="377"/>
        <v>Alineamiento algo sinuoso, pero con curvas cerradas que son aparentes y consistentes con las gradientes y las demás características del camino y del terreno que se atraviesa.</v>
      </c>
      <c r="BP794" s="231">
        <v>5</v>
      </c>
      <c r="BQ794" s="237" t="str">
        <f t="shared" si="378"/>
        <v>Pendientes menores del 3% en todo el tramo.</v>
      </c>
      <c r="BR794" s="231">
        <v>1</v>
      </c>
      <c r="BS794" s="231">
        <v>0</v>
      </c>
      <c r="BT794" s="237" t="b">
        <f t="shared" si="379"/>
        <v>0</v>
      </c>
      <c r="BU794" s="231">
        <v>1</v>
      </c>
      <c r="BV794" s="237" t="str">
        <f t="shared" si="380"/>
        <v>No existen señales o son tan inadecuadas, que no proveen información útil al conductor.</v>
      </c>
      <c r="BW794" s="231">
        <v>4</v>
      </c>
      <c r="BX794" s="237" t="str">
        <f t="shared" si="381"/>
        <v>La mayoría de las alcantarillas y cunetas aparentemente funcionan bien, pero existen indicaciones en algunos sitios de que el agua se estanca.</v>
      </c>
      <c r="BY794" s="231">
        <v>4</v>
      </c>
      <c r="BZ794" s="237" t="str">
        <f t="shared" si="382"/>
        <v>Superficie generalmente lisa, pero con unas pequeñas corrugaciones u otras irregularidades aisladas, o con baches pequeños superficiales.</v>
      </c>
      <c r="CA794" s="231">
        <v>4</v>
      </c>
      <c r="CB794" s="237" t="str">
        <f t="shared" si="383"/>
        <v>Existen huellas o corrugaciones que se derivan por debajo de la superficie de ruedo, pero que son aisladas y de poca extensión.</v>
      </c>
      <c r="CC794" s="231">
        <f t="shared" si="384"/>
        <v>4.6449900000000002E-2</v>
      </c>
      <c r="CD794" s="229"/>
      <c r="CE794" s="229"/>
      <c r="CF794" s="270"/>
    </row>
    <row r="795" spans="1:84" ht="69.95" customHeight="1" thickBot="1" x14ac:dyDescent="0.2">
      <c r="A795" s="217">
        <v>18</v>
      </c>
      <c r="B795" s="269">
        <v>50000</v>
      </c>
      <c r="C795" s="231">
        <v>7</v>
      </c>
      <c r="D795" s="231">
        <v>5</v>
      </c>
      <c r="E795" s="232">
        <v>7</v>
      </c>
      <c r="F795" s="231">
        <v>1</v>
      </c>
      <c r="G795" s="231">
        <v>1</v>
      </c>
      <c r="H795" s="230" t="str">
        <f t="shared" ref="H795:H819" si="410">IF(G795&lt;100,"Primaria",IF(AND(G795&gt;39,G795&lt;300),"Secundaria",IF(AND(G795&gt;299),"Terciaria")))</f>
        <v>Primaria</v>
      </c>
      <c r="I795" s="230">
        <v>1</v>
      </c>
      <c r="J795" s="229" t="str">
        <f t="shared" si="392"/>
        <v>Red de Alta Capacidad</v>
      </c>
      <c r="K795" s="260">
        <f t="shared" si="393"/>
        <v>12.815</v>
      </c>
      <c r="L795" s="234">
        <f t="shared" si="407"/>
        <v>41.144999999999996</v>
      </c>
      <c r="M795" s="233"/>
      <c r="N795" s="233"/>
      <c r="O795" s="233"/>
      <c r="P795" s="260">
        <f t="shared" si="394"/>
        <v>0</v>
      </c>
      <c r="Q795" s="233">
        <v>7.0350000000000001</v>
      </c>
      <c r="R795" s="233">
        <v>0.52</v>
      </c>
      <c r="S795" s="233">
        <v>5.26</v>
      </c>
      <c r="T795" s="260">
        <f t="shared" si="395"/>
        <v>12.815</v>
      </c>
      <c r="U795" s="233"/>
      <c r="V795" s="233"/>
      <c r="W795" s="233"/>
      <c r="X795" s="233">
        <f t="shared" ref="X795:X826" si="411">U795+V795+W795</f>
        <v>0</v>
      </c>
      <c r="Y795" s="233"/>
      <c r="Z795" s="233"/>
      <c r="AA795" s="233"/>
      <c r="AB795" s="233">
        <f t="shared" ref="AB795:AB826" si="412">Y795+Z795+AA795</f>
        <v>0</v>
      </c>
      <c r="AC795" s="233">
        <f t="shared" ref="AC795:AC801" si="413">SUM(P795,T795,X795,AB795)</f>
        <v>12.815</v>
      </c>
      <c r="AD795" s="233"/>
      <c r="AE795" s="233"/>
      <c r="AF795" s="233"/>
      <c r="AG795" s="233">
        <f t="shared" si="408"/>
        <v>0</v>
      </c>
      <c r="AH795" s="233"/>
      <c r="AI795" s="233"/>
      <c r="AJ795" s="233"/>
      <c r="AK795" s="233">
        <f t="shared" si="409"/>
        <v>0</v>
      </c>
      <c r="AL795" s="233"/>
      <c r="AM795" s="233"/>
      <c r="AN795" s="233"/>
      <c r="AO795" s="233">
        <f t="shared" si="396"/>
        <v>0</v>
      </c>
      <c r="AP795" s="233"/>
      <c r="AQ795" s="233"/>
      <c r="AR795" s="233"/>
      <c r="AS795" s="339">
        <f t="shared" si="397"/>
        <v>0</v>
      </c>
      <c r="AT795" s="233"/>
      <c r="AU795" s="233"/>
      <c r="AV795" s="233"/>
      <c r="AW795" s="260">
        <f t="shared" si="374"/>
        <v>0</v>
      </c>
      <c r="AX795" s="235" t="s">
        <v>105</v>
      </c>
      <c r="AY795" s="236" t="s">
        <v>70</v>
      </c>
      <c r="AZ795" s="236" t="s">
        <v>71</v>
      </c>
      <c r="BA795" s="229" t="s">
        <v>72</v>
      </c>
      <c r="BB795" s="231">
        <v>0</v>
      </c>
      <c r="BC795" s="231">
        <v>2</v>
      </c>
      <c r="BD795" s="237" t="str">
        <f t="shared" si="375"/>
        <v>Algo Ondulado (Pendientes naturales del terreno entre 6 y 14%)</v>
      </c>
      <c r="BE795" s="231">
        <v>1</v>
      </c>
      <c r="BF795" s="237" t="str">
        <f>VLOOKUP(BE795,'Códigos 2'!$A$1:$B$12,2,FALSE)</f>
        <v xml:space="preserve"> Carpeta Asfáltica (CA)</v>
      </c>
      <c r="BG795" s="238">
        <v>2</v>
      </c>
      <c r="BH795" s="239">
        <v>7</v>
      </c>
      <c r="BI795" s="231">
        <v>1</v>
      </c>
      <c r="BJ795" s="231" t="str">
        <f t="shared" si="376"/>
        <v>Pavimentado</v>
      </c>
      <c r="BK795" s="240">
        <v>0.5</v>
      </c>
      <c r="BL795" s="231">
        <v>80</v>
      </c>
      <c r="BM795" s="231">
        <v>6925</v>
      </c>
      <c r="BN795" s="231">
        <v>4</v>
      </c>
      <c r="BO795" s="237" t="str">
        <f t="shared" si="377"/>
        <v>Alineamiento con algunas curvas que exigen una reducción significativa en la velocidad promedio de circulación.</v>
      </c>
      <c r="BP795" s="231">
        <v>3</v>
      </c>
      <c r="BQ795" s="237" t="str">
        <f t="shared" si="378"/>
        <v>Pendientes generalmente entre 3 y 6%, pero con una rasante ondulada y, consecuentemente, con tramos cortos de subida fuerte.</v>
      </c>
      <c r="BR795" s="231">
        <v>2</v>
      </c>
      <c r="BS795" s="231">
        <v>5</v>
      </c>
      <c r="BT795" s="237" t="str">
        <f t="shared" si="379"/>
        <v>Superficie de los espaldones firme y regular, y donde se puede utilizar el ancho como fue construido originalmente.</v>
      </c>
      <c r="BU795" s="231">
        <v>4</v>
      </c>
      <c r="BV795" s="237" t="str">
        <f t="shared" si="380"/>
        <v>El señalamiento es bastante completo, faltando solamente algunas señales de guía para los usuarios que no conocen la ruta.</v>
      </c>
      <c r="BW795" s="231">
        <v>4</v>
      </c>
      <c r="BX795" s="237" t="str">
        <f t="shared" si="381"/>
        <v>La mayoría de las alcantarillas y cunetas aparentemente funcionan bien, pero existen indicaciones en algunos sitios de que el agua se estanca.</v>
      </c>
      <c r="BY795" s="231">
        <v>3</v>
      </c>
      <c r="BZ795" s="237" t="str">
        <f t="shared" si="382"/>
        <v>Superficie con frecuentes baches o irregularidades .</v>
      </c>
      <c r="CA795" s="231">
        <v>5</v>
      </c>
      <c r="CB795" s="237" t="str">
        <f t="shared" si="383"/>
        <v>No existen evidencias de fallas en la estructura del pavimento, con la posible excepción de algunas en la superficie de ruedo.</v>
      </c>
      <c r="CC795" s="231">
        <f t="shared" si="384"/>
        <v>32.391514375</v>
      </c>
      <c r="CD795" s="229"/>
      <c r="CE795" s="229"/>
      <c r="CF795" s="270"/>
    </row>
    <row r="796" spans="1:84" ht="69.95" customHeight="1" thickBot="1" x14ac:dyDescent="0.2">
      <c r="A796" s="217">
        <v>19</v>
      </c>
      <c r="B796" s="269">
        <v>50010</v>
      </c>
      <c r="C796" s="231">
        <v>7</v>
      </c>
      <c r="D796" s="231">
        <v>5</v>
      </c>
      <c r="E796" s="232">
        <v>7</v>
      </c>
      <c r="F796" s="231">
        <v>1</v>
      </c>
      <c r="G796" s="231">
        <v>1</v>
      </c>
      <c r="H796" s="230" t="str">
        <f t="shared" si="410"/>
        <v>Primaria</v>
      </c>
      <c r="I796" s="230">
        <v>1</v>
      </c>
      <c r="J796" s="229" t="str">
        <f t="shared" si="392"/>
        <v>Red de Alta Capacidad</v>
      </c>
      <c r="K796" s="260">
        <f t="shared" si="393"/>
        <v>11.49</v>
      </c>
      <c r="L796" s="234">
        <f t="shared" si="407"/>
        <v>52.634999999999998</v>
      </c>
      <c r="M796" s="233"/>
      <c r="N796" s="233"/>
      <c r="O796" s="233"/>
      <c r="P796" s="260">
        <f t="shared" si="394"/>
        <v>0</v>
      </c>
      <c r="Q796" s="233">
        <v>10.525</v>
      </c>
      <c r="R796" s="233">
        <v>0.96499999999999997</v>
      </c>
      <c r="S796" s="233"/>
      <c r="T796" s="260">
        <f t="shared" si="395"/>
        <v>11.49</v>
      </c>
      <c r="U796" s="233"/>
      <c r="V796" s="233"/>
      <c r="W796" s="233"/>
      <c r="X796" s="233">
        <f t="shared" si="411"/>
        <v>0</v>
      </c>
      <c r="Y796" s="233"/>
      <c r="Z796" s="233"/>
      <c r="AA796" s="233"/>
      <c r="AB796" s="233">
        <f t="shared" si="412"/>
        <v>0</v>
      </c>
      <c r="AC796" s="233">
        <f t="shared" si="413"/>
        <v>11.49</v>
      </c>
      <c r="AD796" s="233"/>
      <c r="AE796" s="233"/>
      <c r="AF796" s="233"/>
      <c r="AG796" s="233">
        <f t="shared" si="408"/>
        <v>0</v>
      </c>
      <c r="AH796" s="233"/>
      <c r="AI796" s="233"/>
      <c r="AJ796" s="233"/>
      <c r="AK796" s="233">
        <f t="shared" si="409"/>
        <v>0</v>
      </c>
      <c r="AL796" s="233"/>
      <c r="AM796" s="233"/>
      <c r="AN796" s="233"/>
      <c r="AO796" s="233">
        <f t="shared" si="396"/>
        <v>0</v>
      </c>
      <c r="AP796" s="233"/>
      <c r="AQ796" s="233"/>
      <c r="AR796" s="233"/>
      <c r="AS796" s="339">
        <f t="shared" si="397"/>
        <v>0</v>
      </c>
      <c r="AT796" s="233"/>
      <c r="AU796" s="233"/>
      <c r="AV796" s="233"/>
      <c r="AW796" s="260">
        <f t="shared" si="374"/>
        <v>0</v>
      </c>
      <c r="AX796" s="235" t="s">
        <v>106</v>
      </c>
      <c r="AY796" s="236" t="s">
        <v>70</v>
      </c>
      <c r="AZ796" s="236" t="s">
        <v>71</v>
      </c>
      <c r="BA796" s="229" t="s">
        <v>72</v>
      </c>
      <c r="BB796" s="231">
        <v>0</v>
      </c>
      <c r="BC796" s="231">
        <v>2</v>
      </c>
      <c r="BD796" s="237" t="str">
        <f t="shared" si="375"/>
        <v>Algo Ondulado (Pendientes naturales del terreno entre 6 y 14%)</v>
      </c>
      <c r="BE796" s="231">
        <v>1</v>
      </c>
      <c r="BF796" s="237" t="str">
        <f>VLOOKUP(BE796,'Códigos 2'!$A$1:$B$12,2,FALSE)</f>
        <v xml:space="preserve"> Carpeta Asfáltica (CA)</v>
      </c>
      <c r="BG796" s="238">
        <v>2</v>
      </c>
      <c r="BH796" s="239">
        <v>7.1</v>
      </c>
      <c r="BI796" s="231">
        <v>1</v>
      </c>
      <c r="BJ796" s="231" t="str">
        <f t="shared" si="376"/>
        <v>Pavimentado</v>
      </c>
      <c r="BK796" s="240">
        <v>0</v>
      </c>
      <c r="BL796" s="231">
        <v>75</v>
      </c>
      <c r="BM796" s="231"/>
      <c r="BN796" s="231">
        <v>4</v>
      </c>
      <c r="BO796" s="237" t="str">
        <f t="shared" si="377"/>
        <v>Alineamiento con algunas curvas que exigen una reducción significativa en la velocidad promedio de circulación.</v>
      </c>
      <c r="BP796" s="231">
        <v>3</v>
      </c>
      <c r="BQ796" s="237" t="str">
        <f t="shared" si="378"/>
        <v>Pendientes generalmente entre 3 y 6%, pero con una rasante ondulada y, consecuentemente, con tramos cortos de subida fuerte.</v>
      </c>
      <c r="BR796" s="231">
        <v>2</v>
      </c>
      <c r="BS796" s="231">
        <v>0</v>
      </c>
      <c r="BT796" s="237" t="b">
        <f t="shared" si="379"/>
        <v>0</v>
      </c>
      <c r="BU796" s="231">
        <v>5</v>
      </c>
      <c r="BV796" s="237" t="str">
        <f t="shared" si="380"/>
        <v xml:space="preserve">Las señales son completamente adecuadas en número y ubicación, </v>
      </c>
      <c r="BW796" s="231">
        <v>4</v>
      </c>
      <c r="BX796" s="237" t="str">
        <f t="shared" si="381"/>
        <v>La mayoría de las alcantarillas y cunetas aparentemente funcionan bien, pero existen indicaciones en algunos sitios de que el agua se estanca.</v>
      </c>
      <c r="BY796" s="231">
        <v>5</v>
      </c>
      <c r="BZ796" s="237" t="str">
        <f t="shared" si="382"/>
        <v>Superficie lisa, sin baches ni irregularidades notables.</v>
      </c>
      <c r="CA796" s="231">
        <v>5</v>
      </c>
      <c r="CB796" s="237" t="str">
        <f t="shared" si="383"/>
        <v>No existen evidencias de fallas en la estructura del pavimento, con la posible excepción de algunas en la superficie de ruedo.</v>
      </c>
      <c r="CC796" s="231">
        <f t="shared" si="384"/>
        <v>0</v>
      </c>
      <c r="CD796" s="229" t="s">
        <v>107</v>
      </c>
      <c r="CE796" s="229" t="s">
        <v>108</v>
      </c>
      <c r="CF796" s="270" t="s">
        <v>109</v>
      </c>
    </row>
    <row r="797" spans="1:84" ht="69.95" customHeight="1" thickBot="1" x14ac:dyDescent="0.2">
      <c r="A797" s="217">
        <v>21</v>
      </c>
      <c r="B797" s="269">
        <v>50020</v>
      </c>
      <c r="C797" s="231">
        <v>7</v>
      </c>
      <c r="D797" s="231">
        <v>5</v>
      </c>
      <c r="E797" s="232">
        <v>6</v>
      </c>
      <c r="F797" s="231"/>
      <c r="G797" s="231">
        <v>1</v>
      </c>
      <c r="H797" s="230" t="str">
        <f t="shared" si="410"/>
        <v>Primaria</v>
      </c>
      <c r="I797" s="230">
        <v>1</v>
      </c>
      <c r="J797" s="229" t="str">
        <f t="shared" si="392"/>
        <v>Red de Alta Capacidad</v>
      </c>
      <c r="K797" s="260">
        <f t="shared" si="393"/>
        <v>9.2850000000000001</v>
      </c>
      <c r="L797" s="234">
        <f t="shared" si="407"/>
        <v>61.92</v>
      </c>
      <c r="M797" s="233"/>
      <c r="N797" s="233"/>
      <c r="O797" s="233"/>
      <c r="P797" s="260">
        <f t="shared" si="394"/>
        <v>0</v>
      </c>
      <c r="Q797" s="233">
        <v>3.7850000000000001</v>
      </c>
      <c r="R797" s="233">
        <v>2.7850000000000001</v>
      </c>
      <c r="S797" s="233">
        <v>2.7149999999999999</v>
      </c>
      <c r="T797" s="260">
        <f t="shared" si="395"/>
        <v>9.2850000000000001</v>
      </c>
      <c r="U797" s="233"/>
      <c r="V797" s="233"/>
      <c r="W797" s="233"/>
      <c r="X797" s="233">
        <f t="shared" si="411"/>
        <v>0</v>
      </c>
      <c r="Y797" s="233"/>
      <c r="Z797" s="233"/>
      <c r="AA797" s="233"/>
      <c r="AB797" s="233">
        <f t="shared" si="412"/>
        <v>0</v>
      </c>
      <c r="AC797" s="233">
        <f t="shared" si="413"/>
        <v>9.2850000000000001</v>
      </c>
      <c r="AD797" s="233"/>
      <c r="AE797" s="233"/>
      <c r="AF797" s="233"/>
      <c r="AG797" s="233">
        <f t="shared" si="408"/>
        <v>0</v>
      </c>
      <c r="AH797" s="233"/>
      <c r="AI797" s="233"/>
      <c r="AJ797" s="233"/>
      <c r="AK797" s="233">
        <f t="shared" si="409"/>
        <v>0</v>
      </c>
      <c r="AL797" s="233"/>
      <c r="AM797" s="233"/>
      <c r="AN797" s="233"/>
      <c r="AO797" s="233">
        <f t="shared" si="396"/>
        <v>0</v>
      </c>
      <c r="AP797" s="233"/>
      <c r="AQ797" s="233"/>
      <c r="AR797" s="233"/>
      <c r="AS797" s="339">
        <f t="shared" si="397"/>
        <v>0</v>
      </c>
      <c r="AT797" s="233"/>
      <c r="AU797" s="233"/>
      <c r="AV797" s="233"/>
      <c r="AW797" s="260">
        <f t="shared" ref="AW797:AW860" si="414">SUM(AT797:AV797)</f>
        <v>0</v>
      </c>
      <c r="AX797" s="235" t="s">
        <v>114</v>
      </c>
      <c r="AY797" s="236" t="s">
        <v>70</v>
      </c>
      <c r="AZ797" s="236" t="s">
        <v>111</v>
      </c>
      <c r="BA797" s="229" t="s">
        <v>72</v>
      </c>
      <c r="BB797" s="231">
        <v>0</v>
      </c>
      <c r="BC797" s="231">
        <v>2</v>
      </c>
      <c r="BD797" s="237" t="str">
        <f t="shared" ref="BD797:BD860" si="415">IF(BC797=1,"Llano (Pendientes naturales del terreno entre 0 y 5%)",IF(AND(BC797=2),"Algo Ondulado (Pendientes naturales del terreno entre 6 y 14%)",IF(AND(BC797=3),"Muy Ondulado (Pendientes naturales del terreno entre 15 y 25%)",IF(AND(BC797=4),"Montañoso (Pendientes naturales del terreno mayores a 25%)"))))</f>
        <v>Algo Ondulado (Pendientes naturales del terreno entre 6 y 14%)</v>
      </c>
      <c r="BE797" s="231">
        <v>1</v>
      </c>
      <c r="BF797" s="237" t="str">
        <f>VLOOKUP(BE797,'Códigos 2'!$A$1:$B$12,2,FALSE)</f>
        <v xml:space="preserve"> Carpeta Asfáltica (CA)</v>
      </c>
      <c r="BG797" s="238">
        <v>2</v>
      </c>
      <c r="BH797" s="239">
        <v>6.7</v>
      </c>
      <c r="BI797" s="231">
        <v>1</v>
      </c>
      <c r="BJ797" s="231" t="str">
        <f t="shared" ref="BJ797:BJ860" si="416">IF(BI797=0,"No existe",IF(AND(BI797=1),"Pavimentado",IF(AND(BI797=2),"Mejorado",IF(AND(BI797=3),"Tierra"))))</f>
        <v>Pavimentado</v>
      </c>
      <c r="BK797" s="240">
        <v>0.6</v>
      </c>
      <c r="BL797" s="231">
        <v>75</v>
      </c>
      <c r="BM797" s="231"/>
      <c r="BN797" s="231">
        <v>4</v>
      </c>
      <c r="BO797" s="237" t="str">
        <f t="shared" ref="BO797:BO860" si="417">IF(BN797=5,"Alineamiento recto o con curvas tan suaves que no exigen una reducción significativa en la velocidad promedio normal de recorrido.",IF(AND(BN797=4),"Alineamiento con algunas curvas que exigen una reducción significativa en la velocidad promedio de circulación.",IF(AND(BN797=3),"Alineamiento algo sinuoso, pero con curvas cerradas que son aparentes y consistentes con las gradientes y las demás características del camino y del terreno que se atraviesa.",IF(AND(BN797=2),"Curvas cerradas frecuentes y, por lo general, inconsistentes con el terreno y la clase de carretera.",IF(AND(BN797=1),"Alineamiento muy sinuoso en todo el tramo, condición que admite solamente una velocidad de circulación muy baja.")))))</f>
        <v>Alineamiento con algunas curvas que exigen una reducción significativa en la velocidad promedio de circulación.</v>
      </c>
      <c r="BP797" s="231">
        <v>3</v>
      </c>
      <c r="BQ797" s="237" t="str">
        <f t="shared" ref="BQ797:BQ860" si="418">IF(BP797=5,"Pendientes menores del 3% en todo el tramo.",IF(AND(BP797=4),"Pendientes generalmente menores del 3% pero con algunas cuestas de corta longitud de hasta el 5%.",IF(AND(BP797=3),"Pendientes generalmente entre 3 y 6%, pero con una rasante ondulada y, consecuentemente, con tramos cortos de subida fuerte.",IF(AND(BP797=2),"Pendientes sostenidas entre 5 y 8% sobre una buena parte del tramo, condición que afecta en forma marcada la velocidad de recorrido y, cuando hay bastante tránsito, provoca frecuentes colas de vehículos detrás de los vehículos pesados.",IF(AND(BP797=1),"Pendientes sostenidas en exceso del 7% en casi todo el tramo. ")))))</f>
        <v>Pendientes generalmente entre 3 y 6%, pero con una rasante ondulada y, consecuentemente, con tramos cortos de subida fuerte.</v>
      </c>
      <c r="BR797" s="231">
        <v>2</v>
      </c>
      <c r="BS797" s="231">
        <v>5</v>
      </c>
      <c r="BT797" s="237" t="str">
        <f t="shared" ref="BT797:BT860" si="419">IF(BS797=5,"Superficie de los espaldones firme y regular, y donde se puede utilizar el ancho como fue construido originalmente.",IF(AND(BS797=4),"Superficie generalmente firme y utilizable en todo tiempo, pero con algunos tramos cortos en que el ancho inicial ha sido reducido por erosión u otras causas.",IF(AND(BS797=3),"Superficie erosionada o con baches profundos sobre una buena parte de la subsección, de manera que se inhibe el uso de los espaldones en la debida forma en esa parte.",IF(AND(BS797=2),"Superficie erosionada o con baches profundos, o el ancho transitable de los espaldones reducido sustancialmente, en casi toda la subsección.",IF(AND(BS797=1),"Se encuentra un desnivel peligroso entre el borde del pavimento y el espaldón, o la superficie está muy erosionada, con baches profundos o material suelto, o el ancho muy reducido del original.")))))</f>
        <v>Superficie de los espaldones firme y regular, y donde se puede utilizar el ancho como fue construido originalmente.</v>
      </c>
      <c r="BU797" s="231">
        <v>5</v>
      </c>
      <c r="BV797" s="237" t="str">
        <f t="shared" ref="BV797:BV860" si="420">IF(BU797=5,"Las señales son completamente adecuadas en número y ubicación, ",IF(AND(BU797=4),"El señalamiento es bastante completo, faltando solamente algunas señales de guía para los usuarios que no conocen la ruta.",IF(AND(BU797=3),"El señalamiento es regular en cuanto a cantidad y ubicación, siendo notable la falta de algunas señales de precaución y de guía.",IF(AND(BU797=2),"Existen muy pocas señales",IF(AND(BU797=1),"No existen señales o son tan inadecuadas, que no proveen información útil al conductor.")))))</f>
        <v xml:space="preserve">Las señales son completamente adecuadas en número y ubicación, </v>
      </c>
      <c r="BW797" s="231">
        <v>4</v>
      </c>
      <c r="BX797" s="237" t="str">
        <f t="shared" ref="BX797:BX860" si="421">IF(BW797=5,"Todas las alcantarillas y cunetas están bastante limpias y funcionan debidamente.",IF(AND(BW797=4),"La mayoría de las alcantarillas y cunetas aparentemente funcionan bien, pero existen indicaciones en algunos sitios de que el agua se estanca.",IF(AND(BW797=3),"Parece que algunas alcantarillas o cunetas no tienen capacidad hidráulica suficiente, por la erosión o socavación aparente.",IF(AND(BW797=2),"Parece que la mayoría de las alcantarillas y cunetas son inadecuadas; o hay vados en varios sitios en vez de estructuras de drenaje.",IF(AND(BW797=1),"El agua escurre por la calzada durante períodos de lluvia sobre una buena parte de la sub-sección y no existen cunetas longitudinales definidas; las estructuras de drenaje no existen, o son completamente inadecuadas.")))))</f>
        <v>La mayoría de las alcantarillas y cunetas aparentemente funcionan bien, pero existen indicaciones en algunos sitios de que el agua se estanca.</v>
      </c>
      <c r="BY797" s="231">
        <v>3</v>
      </c>
      <c r="BZ797" s="237" t="str">
        <f t="shared" ref="BZ797:BZ860" si="422">IF(BY797=5,"Superficie lisa, sin baches ni irregularidades notables.",IF(AND(BY797=4),"Superficie generalmente lisa, pero con unas pequeñas corrugaciones u otras irregularidades aisladas, o con baches pequeños superficiales.",IF(AND(BY797=3),"Superficie con frecuentes baches o irregularidades .",IF(AND(BY797=2),"Superficie muy irregular o con baches extensos y frecuentes (o material suelto, en caso de superficies no pavimentadas).",IF(AND(BY797=1),"Superficie muy deteriorada o irregular (o material suelto), hasta tal grado, en casi todo el tramo.")))))</f>
        <v>Superficie con frecuentes baches o irregularidades .</v>
      </c>
      <c r="CA797" s="231">
        <v>5</v>
      </c>
      <c r="CB797" s="237" t="str">
        <f t="shared" ref="CB797:CB860" si="423">IF(CA797=5,"No existen evidencias de fallas en la estructura del pavimento, con la posible excepción de algunas en la superficie de ruedo.",IF(AND(CA797=4),"Existen huellas o corrugaciones que se derivan por debajo de la superficie de ruedo, pero que son aisladas y de poca extensión.",IF(AND(CA797=3),"Existen deformaciones u otras fallas de consideración sobre una buena parte de la subsección y, aunque no son extensas todavía, parece que siguen extendiéndose.",IF(AND(CA797=2),"Existen deformaciones u otras fallas de consideración sobre la mayor parte del tramo.",IF(AND(CA797=1),"Existen corrugaciones o huellas profundas sobre casi toda la faja de ruedo del tramo, hasta tal grado que no sería factible corregir la falla de la estructura, sino que se tendría que reconstruirla completamente.")))))</f>
        <v>No existen evidencias de fallas en la estructura del pavimento, con la posible excepción de algunas en la superficie de ruedo.</v>
      </c>
      <c r="CC797" s="231">
        <f t="shared" ref="CC797:CC860" si="424">(K797*BM797)*365/1000000</f>
        <v>0</v>
      </c>
      <c r="CD797" s="229" t="s">
        <v>115</v>
      </c>
      <c r="CE797" s="229" t="s">
        <v>108</v>
      </c>
      <c r="CF797" s="270" t="s">
        <v>116</v>
      </c>
    </row>
    <row r="798" spans="1:84" ht="69.95" customHeight="1" thickBot="1" x14ac:dyDescent="0.2">
      <c r="A798" s="217">
        <v>23</v>
      </c>
      <c r="B798" s="269">
        <v>50030</v>
      </c>
      <c r="C798" s="231">
        <v>7</v>
      </c>
      <c r="D798" s="231">
        <v>5</v>
      </c>
      <c r="E798" s="232">
        <v>4</v>
      </c>
      <c r="F798" s="231"/>
      <c r="G798" s="231">
        <v>1</v>
      </c>
      <c r="H798" s="230" t="str">
        <f t="shared" si="410"/>
        <v>Primaria</v>
      </c>
      <c r="I798" s="230">
        <v>1</v>
      </c>
      <c r="J798" s="229" t="str">
        <f t="shared" si="392"/>
        <v>Red de Alta Capacidad</v>
      </c>
      <c r="K798" s="260">
        <f t="shared" si="393"/>
        <v>16.36</v>
      </c>
      <c r="L798" s="234">
        <f t="shared" si="407"/>
        <v>78.28</v>
      </c>
      <c r="M798" s="233"/>
      <c r="N798" s="233"/>
      <c r="O798" s="233"/>
      <c r="P798" s="260">
        <f t="shared" si="394"/>
        <v>0</v>
      </c>
      <c r="Q798" s="233">
        <v>16.36</v>
      </c>
      <c r="R798" s="233"/>
      <c r="S798" s="233"/>
      <c r="T798" s="260">
        <f t="shared" si="395"/>
        <v>16.36</v>
      </c>
      <c r="U798" s="233"/>
      <c r="V798" s="233"/>
      <c r="W798" s="233"/>
      <c r="X798" s="233">
        <f t="shared" si="411"/>
        <v>0</v>
      </c>
      <c r="Y798" s="233"/>
      <c r="Z798" s="233"/>
      <c r="AA798" s="233"/>
      <c r="AB798" s="233">
        <f t="shared" si="412"/>
        <v>0</v>
      </c>
      <c r="AC798" s="233">
        <f t="shared" si="413"/>
        <v>16.36</v>
      </c>
      <c r="AD798" s="233"/>
      <c r="AE798" s="233"/>
      <c r="AF798" s="233"/>
      <c r="AG798" s="233">
        <f t="shared" si="408"/>
        <v>0</v>
      </c>
      <c r="AH798" s="233"/>
      <c r="AI798" s="233"/>
      <c r="AJ798" s="233"/>
      <c r="AK798" s="233">
        <f t="shared" si="409"/>
        <v>0</v>
      </c>
      <c r="AL798" s="233"/>
      <c r="AM798" s="233"/>
      <c r="AN798" s="233"/>
      <c r="AO798" s="233">
        <f t="shared" si="396"/>
        <v>0</v>
      </c>
      <c r="AP798" s="233"/>
      <c r="AQ798" s="233"/>
      <c r="AR798" s="233"/>
      <c r="AS798" s="339">
        <f t="shared" si="397"/>
        <v>0</v>
      </c>
      <c r="AT798" s="233"/>
      <c r="AU798" s="233"/>
      <c r="AV798" s="233"/>
      <c r="AW798" s="260">
        <f t="shared" si="414"/>
        <v>0</v>
      </c>
      <c r="AX798" s="235" t="s">
        <v>121</v>
      </c>
      <c r="AY798" s="236" t="s">
        <v>70</v>
      </c>
      <c r="AZ798" s="236" t="s">
        <v>111</v>
      </c>
      <c r="BA798" s="229" t="s">
        <v>72</v>
      </c>
      <c r="BB798" s="231">
        <v>0</v>
      </c>
      <c r="BC798" s="231">
        <v>1</v>
      </c>
      <c r="BD798" s="237" t="str">
        <f t="shared" si="415"/>
        <v>Llano (Pendientes naturales del terreno entre 0 y 5%)</v>
      </c>
      <c r="BE798" s="231">
        <v>1</v>
      </c>
      <c r="BF798" s="237" t="str">
        <f>VLOOKUP(BE798,'Códigos 2'!$A$1:$B$12,2,FALSE)</f>
        <v xml:space="preserve"> Carpeta Asfáltica (CA)</v>
      </c>
      <c r="BG798" s="238">
        <v>2</v>
      </c>
      <c r="BH798" s="239">
        <v>6.7</v>
      </c>
      <c r="BI798" s="231">
        <v>1</v>
      </c>
      <c r="BJ798" s="231" t="str">
        <f t="shared" si="416"/>
        <v>Pavimentado</v>
      </c>
      <c r="BK798" s="240">
        <v>0.6</v>
      </c>
      <c r="BL798" s="231">
        <v>70</v>
      </c>
      <c r="BM798" s="231">
        <v>5196</v>
      </c>
      <c r="BN798" s="231">
        <v>5</v>
      </c>
      <c r="BO798" s="237" t="str">
        <f t="shared" si="417"/>
        <v>Alineamiento recto o con curvas tan suaves que no exigen una reducción significativa en la velocidad promedio normal de recorrido.</v>
      </c>
      <c r="BP798" s="231">
        <v>4</v>
      </c>
      <c r="BQ798" s="237" t="str">
        <f t="shared" si="418"/>
        <v>Pendientes generalmente menores del 3% pero con algunas cuestas de corta longitud de hasta el 5%.</v>
      </c>
      <c r="BR798" s="231">
        <v>2</v>
      </c>
      <c r="BS798" s="231">
        <v>5</v>
      </c>
      <c r="BT798" s="237" t="str">
        <f t="shared" si="419"/>
        <v>Superficie de los espaldones firme y regular, y donde se puede utilizar el ancho como fue construido originalmente.</v>
      </c>
      <c r="BU798" s="231">
        <v>5</v>
      </c>
      <c r="BV798" s="237" t="str">
        <f t="shared" si="420"/>
        <v xml:space="preserve">Las señales son completamente adecuadas en número y ubicación, </v>
      </c>
      <c r="BW798" s="231">
        <v>4</v>
      </c>
      <c r="BX798" s="237" t="str">
        <f t="shared" si="421"/>
        <v>La mayoría de las alcantarillas y cunetas aparentemente funcionan bien, pero existen indicaciones en algunos sitios de que el agua se estanca.</v>
      </c>
      <c r="BY798" s="231">
        <v>4</v>
      </c>
      <c r="BZ798" s="237" t="str">
        <f t="shared" si="422"/>
        <v>Superficie generalmente lisa, pero con unas pequeñas corrugaciones u otras irregularidades aisladas, o con baches pequeños superficiales.</v>
      </c>
      <c r="CA798" s="231">
        <v>5</v>
      </c>
      <c r="CB798" s="237" t="str">
        <f t="shared" si="423"/>
        <v>No existen evidencias de fallas en la estructura del pavimento, con la posible excepción de algunas en la superficie de ruedo.</v>
      </c>
      <c r="CC798" s="231">
        <f t="shared" si="424"/>
        <v>31.027394399999999</v>
      </c>
      <c r="CD798" s="229"/>
      <c r="CE798" s="229"/>
      <c r="CF798" s="270"/>
    </row>
    <row r="799" spans="1:84" ht="69.95" customHeight="1" thickBot="1" x14ac:dyDescent="0.2">
      <c r="A799" s="217">
        <v>25</v>
      </c>
      <c r="B799" s="269">
        <v>50040</v>
      </c>
      <c r="C799" s="231">
        <v>6</v>
      </c>
      <c r="D799" s="231">
        <v>5</v>
      </c>
      <c r="E799" s="232">
        <v>1</v>
      </c>
      <c r="F799" s="231"/>
      <c r="G799" s="231">
        <v>1</v>
      </c>
      <c r="H799" s="230" t="str">
        <f t="shared" si="410"/>
        <v>Primaria</v>
      </c>
      <c r="I799" s="230">
        <v>1</v>
      </c>
      <c r="J799" s="229" t="str">
        <f t="shared" si="392"/>
        <v>Red de Alta Capacidad</v>
      </c>
      <c r="K799" s="260">
        <f t="shared" si="393"/>
        <v>30.765000000000001</v>
      </c>
      <c r="L799" s="234">
        <f t="shared" si="407"/>
        <v>109.045</v>
      </c>
      <c r="M799" s="233"/>
      <c r="N799" s="233"/>
      <c r="O799" s="233"/>
      <c r="P799" s="260">
        <f t="shared" si="394"/>
        <v>0</v>
      </c>
      <c r="Q799" s="233"/>
      <c r="R799" s="233"/>
      <c r="S799" s="233">
        <v>30.765000000000001</v>
      </c>
      <c r="T799" s="260">
        <f t="shared" si="395"/>
        <v>30.765000000000001</v>
      </c>
      <c r="U799" s="233"/>
      <c r="V799" s="233"/>
      <c r="W799" s="233"/>
      <c r="X799" s="233">
        <f t="shared" si="411"/>
        <v>0</v>
      </c>
      <c r="Y799" s="233"/>
      <c r="Z799" s="233"/>
      <c r="AA799" s="233"/>
      <c r="AB799" s="233">
        <f t="shared" si="412"/>
        <v>0</v>
      </c>
      <c r="AC799" s="233">
        <f t="shared" si="413"/>
        <v>30.765000000000001</v>
      </c>
      <c r="AD799" s="233"/>
      <c r="AE799" s="233"/>
      <c r="AF799" s="233"/>
      <c r="AG799" s="233">
        <f t="shared" si="408"/>
        <v>0</v>
      </c>
      <c r="AH799" s="233"/>
      <c r="AI799" s="233"/>
      <c r="AJ799" s="233"/>
      <c r="AK799" s="233">
        <f t="shared" si="409"/>
        <v>0</v>
      </c>
      <c r="AL799" s="233"/>
      <c r="AM799" s="233"/>
      <c r="AN799" s="233"/>
      <c r="AO799" s="233">
        <f t="shared" si="396"/>
        <v>0</v>
      </c>
      <c r="AP799" s="233"/>
      <c r="AQ799" s="233"/>
      <c r="AR799" s="233"/>
      <c r="AS799" s="339">
        <f t="shared" si="397"/>
        <v>0</v>
      </c>
      <c r="AT799" s="233"/>
      <c r="AU799" s="233"/>
      <c r="AV799" s="233"/>
      <c r="AW799" s="260">
        <f t="shared" si="414"/>
        <v>0</v>
      </c>
      <c r="AX799" s="235" t="s">
        <v>122</v>
      </c>
      <c r="AY799" s="236" t="s">
        <v>70</v>
      </c>
      <c r="AZ799" s="236" t="s">
        <v>71</v>
      </c>
      <c r="BA799" s="229" t="s">
        <v>72</v>
      </c>
      <c r="BB799" s="231">
        <v>0</v>
      </c>
      <c r="BC799" s="231">
        <v>1</v>
      </c>
      <c r="BD799" s="237" t="str">
        <f t="shared" si="415"/>
        <v>Llano (Pendientes naturales del terreno entre 0 y 5%)</v>
      </c>
      <c r="BE799" s="231">
        <v>1</v>
      </c>
      <c r="BF799" s="237" t="str">
        <f>VLOOKUP(BE799,'Códigos 2'!$A$1:$B$12,2,FALSE)</f>
        <v xml:space="preserve"> Carpeta Asfáltica (CA)</v>
      </c>
      <c r="BG799" s="238">
        <v>2</v>
      </c>
      <c r="BH799" s="239">
        <v>6.9</v>
      </c>
      <c r="BI799" s="231">
        <v>1</v>
      </c>
      <c r="BJ799" s="231" t="str">
        <f t="shared" si="416"/>
        <v>Pavimentado</v>
      </c>
      <c r="BK799" s="240">
        <v>0.6</v>
      </c>
      <c r="BL799" s="231">
        <v>75</v>
      </c>
      <c r="BM799" s="231">
        <v>3929</v>
      </c>
      <c r="BN799" s="231">
        <v>5</v>
      </c>
      <c r="BO799" s="237" t="str">
        <f t="shared" si="417"/>
        <v>Alineamiento recto o con curvas tan suaves que no exigen una reducción significativa en la velocidad promedio normal de recorrido.</v>
      </c>
      <c r="BP799" s="231">
        <v>4</v>
      </c>
      <c r="BQ799" s="237" t="str">
        <f t="shared" si="418"/>
        <v>Pendientes generalmente menores del 3% pero con algunas cuestas de corta longitud de hasta el 5%.</v>
      </c>
      <c r="BR799" s="231">
        <v>2</v>
      </c>
      <c r="BS799" s="231">
        <v>5</v>
      </c>
      <c r="BT799" s="237" t="str">
        <f t="shared" si="419"/>
        <v>Superficie de los espaldones firme y regular, y donde se puede utilizar el ancho como fue construido originalmente.</v>
      </c>
      <c r="BU799" s="231">
        <v>5</v>
      </c>
      <c r="BV799" s="237" t="str">
        <f t="shared" si="420"/>
        <v xml:space="preserve">Las señales son completamente adecuadas en número y ubicación, </v>
      </c>
      <c r="BW799" s="231">
        <v>4</v>
      </c>
      <c r="BX799" s="237" t="str">
        <f t="shared" si="421"/>
        <v>La mayoría de las alcantarillas y cunetas aparentemente funcionan bien, pero existen indicaciones en algunos sitios de que el agua se estanca.</v>
      </c>
      <c r="BY799" s="231">
        <v>2</v>
      </c>
      <c r="BZ799" s="237" t="str">
        <f t="shared" si="422"/>
        <v>Superficie muy irregular o con baches extensos y frecuentes (o material suelto, en caso de superficies no pavimentadas).</v>
      </c>
      <c r="CA799" s="231">
        <v>4</v>
      </c>
      <c r="CB799" s="237" t="str">
        <f t="shared" si="423"/>
        <v>Existen huellas o corrugaciones que se derivan por debajo de la superficie de ruedo, pero que son aisladas y de poca extensión.</v>
      </c>
      <c r="CC799" s="231">
        <f t="shared" si="424"/>
        <v>44.119625024999998</v>
      </c>
      <c r="CD799" s="229" t="s">
        <v>123</v>
      </c>
      <c r="CE799" s="229" t="s">
        <v>124</v>
      </c>
      <c r="CF799" s="270" t="s">
        <v>125</v>
      </c>
    </row>
    <row r="800" spans="1:84" ht="69.95" customHeight="1" thickBot="1" x14ac:dyDescent="0.2">
      <c r="A800" s="217">
        <v>26</v>
      </c>
      <c r="B800" s="269">
        <v>50050</v>
      </c>
      <c r="C800" s="231">
        <v>6</v>
      </c>
      <c r="D800" s="231">
        <v>5</v>
      </c>
      <c r="E800" s="232" t="s">
        <v>126</v>
      </c>
      <c r="F800" s="231"/>
      <c r="G800" s="231">
        <v>1</v>
      </c>
      <c r="H800" s="230" t="str">
        <f t="shared" si="410"/>
        <v>Primaria</v>
      </c>
      <c r="I800" s="230">
        <v>1</v>
      </c>
      <c r="J800" s="229" t="str">
        <f t="shared" si="392"/>
        <v>Red de Alta Capacidad</v>
      </c>
      <c r="K800" s="260">
        <f t="shared" si="393"/>
        <v>27.274999999999999</v>
      </c>
      <c r="L800" s="234">
        <f t="shared" si="407"/>
        <v>136.32</v>
      </c>
      <c r="M800" s="233"/>
      <c r="N800" s="233"/>
      <c r="O800" s="233"/>
      <c r="P800" s="260">
        <f t="shared" si="394"/>
        <v>0</v>
      </c>
      <c r="Q800" s="233"/>
      <c r="R800" s="233"/>
      <c r="S800" s="233">
        <v>27.274999999999999</v>
      </c>
      <c r="T800" s="260">
        <f t="shared" si="395"/>
        <v>27.274999999999999</v>
      </c>
      <c r="U800" s="233"/>
      <c r="V800" s="233"/>
      <c r="W800" s="233"/>
      <c r="X800" s="233">
        <f t="shared" si="411"/>
        <v>0</v>
      </c>
      <c r="Y800" s="233"/>
      <c r="Z800" s="233"/>
      <c r="AA800" s="233"/>
      <c r="AB800" s="233">
        <f t="shared" si="412"/>
        <v>0</v>
      </c>
      <c r="AC800" s="233">
        <f t="shared" si="413"/>
        <v>27.274999999999999</v>
      </c>
      <c r="AD800" s="233"/>
      <c r="AE800" s="233"/>
      <c r="AF800" s="233"/>
      <c r="AG800" s="233">
        <f t="shared" si="408"/>
        <v>0</v>
      </c>
      <c r="AH800" s="233"/>
      <c r="AI800" s="233"/>
      <c r="AJ800" s="233"/>
      <c r="AK800" s="233">
        <f t="shared" si="409"/>
        <v>0</v>
      </c>
      <c r="AL800" s="233"/>
      <c r="AM800" s="233"/>
      <c r="AN800" s="233"/>
      <c r="AO800" s="233">
        <f t="shared" si="396"/>
        <v>0</v>
      </c>
      <c r="AP800" s="233"/>
      <c r="AQ800" s="233"/>
      <c r="AR800" s="233"/>
      <c r="AS800" s="339">
        <f t="shared" si="397"/>
        <v>0</v>
      </c>
      <c r="AT800" s="233"/>
      <c r="AU800" s="233"/>
      <c r="AV800" s="233"/>
      <c r="AW800" s="260">
        <f t="shared" si="414"/>
        <v>0</v>
      </c>
      <c r="AX800" s="235" t="s">
        <v>127</v>
      </c>
      <c r="AY800" s="236" t="s">
        <v>70</v>
      </c>
      <c r="AZ800" s="236" t="s">
        <v>71</v>
      </c>
      <c r="BA800" s="229" t="s">
        <v>72</v>
      </c>
      <c r="BB800" s="231">
        <v>0</v>
      </c>
      <c r="BC800" s="231">
        <v>2</v>
      </c>
      <c r="BD800" s="237" t="str">
        <f t="shared" si="415"/>
        <v>Algo Ondulado (Pendientes naturales del terreno entre 6 y 14%)</v>
      </c>
      <c r="BE800" s="231">
        <v>1</v>
      </c>
      <c r="BF800" s="237" t="str">
        <f>VLOOKUP(BE800,'Códigos 2'!$A$1:$B$12,2,FALSE)</f>
        <v xml:space="preserve"> Carpeta Asfáltica (CA)</v>
      </c>
      <c r="BG800" s="238">
        <v>2</v>
      </c>
      <c r="BH800" s="239">
        <v>6.9</v>
      </c>
      <c r="BI800" s="231">
        <v>1</v>
      </c>
      <c r="BJ800" s="231" t="str">
        <f t="shared" si="416"/>
        <v>Pavimentado</v>
      </c>
      <c r="BK800" s="240">
        <v>0.6</v>
      </c>
      <c r="BL800" s="231">
        <v>80</v>
      </c>
      <c r="BM800" s="231"/>
      <c r="BN800" s="231">
        <v>5</v>
      </c>
      <c r="BO800" s="237" t="str">
        <f t="shared" si="417"/>
        <v>Alineamiento recto o con curvas tan suaves que no exigen una reducción significativa en la velocidad promedio normal de recorrido.</v>
      </c>
      <c r="BP800" s="231">
        <v>4</v>
      </c>
      <c r="BQ800" s="237" t="str">
        <f t="shared" si="418"/>
        <v>Pendientes generalmente menores del 3% pero con algunas cuestas de corta longitud de hasta el 5%.</v>
      </c>
      <c r="BR800" s="231">
        <v>2</v>
      </c>
      <c r="BS800" s="231">
        <v>4</v>
      </c>
      <c r="BT800" s="237" t="str">
        <f t="shared" si="419"/>
        <v>Superficie generalmente firme y utilizable en todo tiempo, pero con algunos tramos cortos en que el ancho inicial ha sido reducido por erosión u otras causas.</v>
      </c>
      <c r="BU800" s="231">
        <v>4</v>
      </c>
      <c r="BV800" s="237" t="str">
        <f t="shared" si="420"/>
        <v>El señalamiento es bastante completo, faltando solamente algunas señales de guía para los usuarios que no conocen la ruta.</v>
      </c>
      <c r="BW800" s="231">
        <v>4</v>
      </c>
      <c r="BX800" s="237" t="str">
        <f t="shared" si="421"/>
        <v>La mayoría de las alcantarillas y cunetas aparentemente funcionan bien, pero existen indicaciones en algunos sitios de que el agua se estanca.</v>
      </c>
      <c r="BY800" s="231">
        <v>2</v>
      </c>
      <c r="BZ800" s="237" t="str">
        <f t="shared" si="422"/>
        <v>Superficie muy irregular o con baches extensos y frecuentes (o material suelto, en caso de superficies no pavimentadas).</v>
      </c>
      <c r="CA800" s="231">
        <v>4</v>
      </c>
      <c r="CB800" s="237" t="str">
        <f t="shared" si="423"/>
        <v>Existen huellas o corrugaciones que se derivan por debajo de la superficie de ruedo, pero que son aisladas y de poca extensión.</v>
      </c>
      <c r="CC800" s="231">
        <f t="shared" si="424"/>
        <v>0</v>
      </c>
      <c r="CD800" s="229" t="s">
        <v>128</v>
      </c>
      <c r="CE800" s="229" t="s">
        <v>124</v>
      </c>
      <c r="CF800" s="270" t="s">
        <v>129</v>
      </c>
    </row>
    <row r="801" spans="1:84" ht="69.95" customHeight="1" thickBot="1" x14ac:dyDescent="0.2">
      <c r="A801" s="217">
        <v>27</v>
      </c>
      <c r="B801" s="269">
        <v>50060</v>
      </c>
      <c r="C801" s="231">
        <v>6</v>
      </c>
      <c r="D801" s="231">
        <v>5</v>
      </c>
      <c r="E801" s="232" t="s">
        <v>126</v>
      </c>
      <c r="F801" s="231"/>
      <c r="G801" s="231">
        <v>1</v>
      </c>
      <c r="H801" s="230" t="str">
        <f t="shared" si="410"/>
        <v>Primaria</v>
      </c>
      <c r="I801" s="230">
        <v>1</v>
      </c>
      <c r="J801" s="229" t="str">
        <f t="shared" si="392"/>
        <v>Red de Alta Capacidad</v>
      </c>
      <c r="K801" s="260">
        <f t="shared" si="393"/>
        <v>19.184999999999999</v>
      </c>
      <c r="L801" s="234">
        <f t="shared" si="407"/>
        <v>155.505</v>
      </c>
      <c r="M801" s="233"/>
      <c r="N801" s="233"/>
      <c r="O801" s="233"/>
      <c r="P801" s="260">
        <f t="shared" si="394"/>
        <v>0</v>
      </c>
      <c r="Q801" s="233"/>
      <c r="R801" s="233">
        <v>19.184999999999999</v>
      </c>
      <c r="S801" s="233"/>
      <c r="T801" s="260">
        <f t="shared" si="395"/>
        <v>19.184999999999999</v>
      </c>
      <c r="U801" s="233"/>
      <c r="V801" s="233"/>
      <c r="W801" s="233"/>
      <c r="X801" s="233">
        <f t="shared" si="411"/>
        <v>0</v>
      </c>
      <c r="Y801" s="233"/>
      <c r="Z801" s="233"/>
      <c r="AA801" s="233"/>
      <c r="AB801" s="233">
        <f t="shared" si="412"/>
        <v>0</v>
      </c>
      <c r="AC801" s="233">
        <f t="shared" si="413"/>
        <v>19.184999999999999</v>
      </c>
      <c r="AD801" s="233"/>
      <c r="AE801" s="233"/>
      <c r="AF801" s="233"/>
      <c r="AG801" s="233">
        <f t="shared" si="408"/>
        <v>0</v>
      </c>
      <c r="AH801" s="233"/>
      <c r="AI801" s="233"/>
      <c r="AJ801" s="233"/>
      <c r="AK801" s="233">
        <f t="shared" si="409"/>
        <v>0</v>
      </c>
      <c r="AL801" s="233"/>
      <c r="AM801" s="233"/>
      <c r="AN801" s="233"/>
      <c r="AO801" s="233">
        <f t="shared" si="396"/>
        <v>0</v>
      </c>
      <c r="AP801" s="233"/>
      <c r="AQ801" s="233"/>
      <c r="AR801" s="233"/>
      <c r="AS801" s="339">
        <f t="shared" si="397"/>
        <v>0</v>
      </c>
      <c r="AT801" s="233"/>
      <c r="AU801" s="233"/>
      <c r="AV801" s="233"/>
      <c r="AW801" s="260">
        <f t="shared" si="414"/>
        <v>0</v>
      </c>
      <c r="AX801" s="235" t="s">
        <v>130</v>
      </c>
      <c r="AY801" s="236" t="s">
        <v>70</v>
      </c>
      <c r="AZ801" s="236" t="s">
        <v>71</v>
      </c>
      <c r="BA801" s="229" t="s">
        <v>72</v>
      </c>
      <c r="BB801" s="231">
        <v>0</v>
      </c>
      <c r="BC801" s="231">
        <v>3</v>
      </c>
      <c r="BD801" s="237" t="str">
        <f t="shared" si="415"/>
        <v>Muy Ondulado (Pendientes naturales del terreno entre 15 y 25%)</v>
      </c>
      <c r="BE801" s="231">
        <v>1</v>
      </c>
      <c r="BF801" s="237" t="str">
        <f>VLOOKUP(BE801,'Códigos 2'!$A$1:$B$12,2,FALSE)</f>
        <v xml:space="preserve"> Carpeta Asfáltica (CA)</v>
      </c>
      <c r="BG801" s="238">
        <v>2</v>
      </c>
      <c r="BH801" s="239">
        <v>7.4</v>
      </c>
      <c r="BI801" s="231">
        <v>0</v>
      </c>
      <c r="BJ801" s="231" t="str">
        <f t="shared" si="416"/>
        <v>No existe</v>
      </c>
      <c r="BK801" s="240">
        <v>0</v>
      </c>
      <c r="BL801" s="231">
        <v>70</v>
      </c>
      <c r="BM801" s="231">
        <v>2208</v>
      </c>
      <c r="BN801" s="231">
        <v>4</v>
      </c>
      <c r="BO801" s="237" t="str">
        <f t="shared" si="417"/>
        <v>Alineamiento con algunas curvas que exigen una reducción significativa en la velocidad promedio de circulación.</v>
      </c>
      <c r="BP801" s="231">
        <v>2</v>
      </c>
      <c r="BQ801" s="237" t="str">
        <f t="shared" si="418"/>
        <v>Pendientes sostenidas entre 5 y 8% sobre una buena parte del tramo, condición que afecta en forma marcada la velocidad de recorrido y, cuando hay bastante tránsito, provoca frecuentes colas de vehículos detrás de los vehículos pesados.</v>
      </c>
      <c r="BR801" s="231">
        <v>1</v>
      </c>
      <c r="BS801" s="231">
        <v>4</v>
      </c>
      <c r="BT801" s="237" t="str">
        <f t="shared" si="419"/>
        <v>Superficie generalmente firme y utilizable en todo tiempo, pero con algunos tramos cortos en que el ancho inicial ha sido reducido por erosión u otras causas.</v>
      </c>
      <c r="BU801" s="231">
        <v>5</v>
      </c>
      <c r="BV801" s="237" t="str">
        <f t="shared" si="420"/>
        <v xml:space="preserve">Las señales son completamente adecuadas en número y ubicación, </v>
      </c>
      <c r="BW801" s="231">
        <v>4</v>
      </c>
      <c r="BX801" s="237" t="str">
        <f t="shared" si="421"/>
        <v>La mayoría de las alcantarillas y cunetas aparentemente funcionan bien, pero existen indicaciones en algunos sitios de que el agua se estanca.</v>
      </c>
      <c r="BY801" s="231">
        <v>3</v>
      </c>
      <c r="BZ801" s="237" t="str">
        <f t="shared" si="422"/>
        <v>Superficie con frecuentes baches o irregularidades .</v>
      </c>
      <c r="CA801" s="231">
        <v>4</v>
      </c>
      <c r="CB801" s="237" t="str">
        <f t="shared" si="423"/>
        <v>Existen huellas o corrugaciones que se derivan por debajo de la superficie de ruedo, pero que son aisladas y de poca extensión.</v>
      </c>
      <c r="CC801" s="231">
        <f t="shared" si="424"/>
        <v>15.461575199999999</v>
      </c>
      <c r="CD801" s="229" t="s">
        <v>131</v>
      </c>
      <c r="CE801" s="229" t="s">
        <v>124</v>
      </c>
      <c r="CF801" s="270" t="s">
        <v>132</v>
      </c>
    </row>
    <row r="802" spans="1:84" ht="69.95" customHeight="1" thickBot="1" x14ac:dyDescent="0.2">
      <c r="A802" s="217"/>
      <c r="B802" s="269">
        <v>50070</v>
      </c>
      <c r="C802" s="231">
        <v>7</v>
      </c>
      <c r="D802" s="231">
        <v>5</v>
      </c>
      <c r="E802" s="232">
        <v>8</v>
      </c>
      <c r="F802" s="231"/>
      <c r="G802" s="231">
        <v>734</v>
      </c>
      <c r="H802" s="230" t="str">
        <f t="shared" si="410"/>
        <v>Terciaria</v>
      </c>
      <c r="I802" s="230">
        <v>4</v>
      </c>
      <c r="J802" s="229" t="str">
        <f t="shared" si="392"/>
        <v>Red Básica de Accesso</v>
      </c>
      <c r="K802" s="260">
        <f t="shared" si="393"/>
        <v>9.8250000000000011</v>
      </c>
      <c r="L802" s="234">
        <f t="shared" si="407"/>
        <v>165.32999999999998</v>
      </c>
      <c r="M802" s="233"/>
      <c r="N802" s="233"/>
      <c r="O802" s="233"/>
      <c r="P802" s="260">
        <f t="shared" si="394"/>
        <v>0</v>
      </c>
      <c r="Q802" s="233"/>
      <c r="R802" s="233"/>
      <c r="S802" s="233"/>
      <c r="T802" s="260">
        <f t="shared" si="395"/>
        <v>0</v>
      </c>
      <c r="U802" s="233"/>
      <c r="V802" s="233"/>
      <c r="W802" s="233"/>
      <c r="X802" s="233">
        <f t="shared" si="411"/>
        <v>0</v>
      </c>
      <c r="Y802" s="233"/>
      <c r="Z802" s="233"/>
      <c r="AA802" s="233"/>
      <c r="AB802" s="233">
        <f t="shared" si="412"/>
        <v>0</v>
      </c>
      <c r="AC802" s="233">
        <f t="shared" ref="AC802:AC808" si="425">T802+X802+AB802</f>
        <v>0</v>
      </c>
      <c r="AD802" s="368"/>
      <c r="AE802" s="368"/>
      <c r="AF802" s="233"/>
      <c r="AG802" s="233">
        <f t="shared" si="408"/>
        <v>0</v>
      </c>
      <c r="AH802" s="233"/>
      <c r="AI802" s="233"/>
      <c r="AJ802" s="233"/>
      <c r="AK802" s="233">
        <f t="shared" si="409"/>
        <v>0</v>
      </c>
      <c r="AL802" s="233"/>
      <c r="AM802" s="233"/>
      <c r="AN802" s="233"/>
      <c r="AO802" s="233">
        <f t="shared" si="396"/>
        <v>0</v>
      </c>
      <c r="AP802" s="233">
        <v>1.595</v>
      </c>
      <c r="AQ802" s="233">
        <v>8.23</v>
      </c>
      <c r="AR802" s="233"/>
      <c r="AS802" s="339">
        <f t="shared" si="397"/>
        <v>9.8250000000000011</v>
      </c>
      <c r="AT802" s="233"/>
      <c r="AU802" s="233"/>
      <c r="AV802" s="233"/>
      <c r="AW802" s="260">
        <f t="shared" si="414"/>
        <v>0</v>
      </c>
      <c r="AX802" s="235" t="s">
        <v>3069</v>
      </c>
      <c r="AY802" s="236" t="s">
        <v>1892</v>
      </c>
      <c r="AZ802" s="236" t="s">
        <v>148</v>
      </c>
      <c r="BA802" s="229" t="s">
        <v>860</v>
      </c>
      <c r="BB802" s="231">
        <v>0</v>
      </c>
      <c r="BC802" s="231">
        <v>3</v>
      </c>
      <c r="BD802" s="237" t="str">
        <f t="shared" si="415"/>
        <v>Muy Ondulado (Pendientes naturales del terreno entre 15 y 25%)</v>
      </c>
      <c r="BE802" s="231">
        <v>7</v>
      </c>
      <c r="BF802" s="237" t="str">
        <f>VLOOKUP(BE802,'Códigos 2'!$A$1:$B$12,2,FALSE)</f>
        <v xml:space="preserve">Sello asfáltico con emulsión de rompimiento lento (SA) </v>
      </c>
      <c r="BG802" s="238">
        <v>2</v>
      </c>
      <c r="BH802" s="239">
        <v>5</v>
      </c>
      <c r="BI802" s="231">
        <v>0</v>
      </c>
      <c r="BJ802" s="231" t="str">
        <f t="shared" si="416"/>
        <v>No existe</v>
      </c>
      <c r="BK802" s="240">
        <v>0</v>
      </c>
      <c r="BL802" s="231">
        <v>30</v>
      </c>
      <c r="BM802" s="231">
        <v>121</v>
      </c>
      <c r="BN802" s="231">
        <v>3</v>
      </c>
      <c r="BO802" s="237" t="str">
        <f t="shared" si="417"/>
        <v>Alineamiento algo sinuoso, pero con curvas cerradas que son aparentes y consistentes con las gradientes y las demás características del camino y del terreno que se atraviesa.</v>
      </c>
      <c r="BP802" s="231">
        <v>1</v>
      </c>
      <c r="BQ802" s="237" t="str">
        <f t="shared" si="418"/>
        <v xml:space="preserve">Pendientes sostenidas en exceso del 7% en casi todo el tramo. </v>
      </c>
      <c r="BR802" s="231">
        <v>1</v>
      </c>
      <c r="BS802" s="231">
        <v>0</v>
      </c>
      <c r="BT802" s="237" t="b">
        <f t="shared" si="419"/>
        <v>0</v>
      </c>
      <c r="BU802" s="231">
        <v>1</v>
      </c>
      <c r="BV802" s="237" t="str">
        <f t="shared" si="420"/>
        <v>No existen señales o son tan inadecuadas, que no proveen información útil al conductor.</v>
      </c>
      <c r="BW802" s="231">
        <v>3</v>
      </c>
      <c r="BX802" s="237" t="str">
        <f t="shared" si="421"/>
        <v>Parece que algunas alcantarillas o cunetas no tienen capacidad hidráulica suficiente, por la erosión o socavación aparente.</v>
      </c>
      <c r="BY802" s="231">
        <v>3</v>
      </c>
      <c r="BZ802" s="237" t="str">
        <f t="shared" si="422"/>
        <v>Superficie con frecuentes baches o irregularidades .</v>
      </c>
      <c r="CA802" s="231">
        <v>4</v>
      </c>
      <c r="CB802" s="237" t="str">
        <f t="shared" si="423"/>
        <v>Existen huellas o corrugaciones que se derivan por debajo de la superficie de ruedo, pero que son aisladas y de poca extensión.</v>
      </c>
      <c r="CC802" s="231">
        <f t="shared" si="424"/>
        <v>0.43392112500000002</v>
      </c>
      <c r="CD802" s="229"/>
      <c r="CE802" s="229"/>
      <c r="CF802" s="270"/>
    </row>
    <row r="803" spans="1:84" ht="69.95" customHeight="1" thickBot="1" x14ac:dyDescent="0.2">
      <c r="A803" s="217"/>
      <c r="B803" s="269">
        <v>50081</v>
      </c>
      <c r="C803" s="231">
        <v>6</v>
      </c>
      <c r="D803" s="231">
        <v>5</v>
      </c>
      <c r="E803" s="232">
        <v>1</v>
      </c>
      <c r="F803" s="231">
        <v>1</v>
      </c>
      <c r="G803" s="231">
        <v>21</v>
      </c>
      <c r="H803" s="230" t="str">
        <f t="shared" si="410"/>
        <v>Primaria</v>
      </c>
      <c r="I803" s="230">
        <v>2</v>
      </c>
      <c r="J803" s="229" t="str">
        <f t="shared" si="392"/>
        <v>Distribuidores Regionales</v>
      </c>
      <c r="K803" s="260">
        <f t="shared" si="393"/>
        <v>9.9749999999999996</v>
      </c>
      <c r="L803" s="234">
        <f>K803</f>
        <v>9.9749999999999996</v>
      </c>
      <c r="M803" s="233"/>
      <c r="N803" s="233"/>
      <c r="O803" s="233"/>
      <c r="P803" s="260">
        <f t="shared" si="394"/>
        <v>0</v>
      </c>
      <c r="Q803" s="233"/>
      <c r="R803" s="233"/>
      <c r="S803" s="233">
        <v>9.9749999999999996</v>
      </c>
      <c r="T803" s="260">
        <f t="shared" si="395"/>
        <v>9.9749999999999996</v>
      </c>
      <c r="U803" s="233"/>
      <c r="V803" s="233"/>
      <c r="W803" s="233"/>
      <c r="X803" s="233">
        <f t="shared" si="411"/>
        <v>0</v>
      </c>
      <c r="Y803" s="233"/>
      <c r="Z803" s="233"/>
      <c r="AA803" s="233"/>
      <c r="AB803" s="233">
        <f t="shared" si="412"/>
        <v>0</v>
      </c>
      <c r="AC803" s="233">
        <f t="shared" si="425"/>
        <v>9.9749999999999996</v>
      </c>
      <c r="AD803" s="233"/>
      <c r="AE803" s="233"/>
      <c r="AF803" s="233"/>
      <c r="AG803" s="233">
        <f t="shared" si="408"/>
        <v>0</v>
      </c>
      <c r="AH803" s="233"/>
      <c r="AI803" s="233"/>
      <c r="AJ803" s="233"/>
      <c r="AK803" s="233">
        <f t="shared" si="409"/>
        <v>0</v>
      </c>
      <c r="AL803" s="233"/>
      <c r="AM803" s="233"/>
      <c r="AN803" s="233"/>
      <c r="AO803" s="233">
        <f t="shared" si="396"/>
        <v>0</v>
      </c>
      <c r="AP803" s="233"/>
      <c r="AQ803" s="233"/>
      <c r="AR803" s="233"/>
      <c r="AS803" s="339">
        <f t="shared" si="397"/>
        <v>0</v>
      </c>
      <c r="AT803" s="233"/>
      <c r="AU803" s="233"/>
      <c r="AV803" s="233"/>
      <c r="AW803" s="260">
        <f t="shared" si="414"/>
        <v>0</v>
      </c>
      <c r="AX803" s="235" t="s">
        <v>486</v>
      </c>
      <c r="AY803" s="236" t="s">
        <v>487</v>
      </c>
      <c r="AZ803" s="236" t="s">
        <v>193</v>
      </c>
      <c r="BA803" s="229" t="s">
        <v>349</v>
      </c>
      <c r="BB803" s="231">
        <v>0</v>
      </c>
      <c r="BC803" s="231">
        <v>1</v>
      </c>
      <c r="BD803" s="237" t="str">
        <f t="shared" si="415"/>
        <v>Llano (Pendientes naturales del terreno entre 0 y 5%)</v>
      </c>
      <c r="BE803" s="231">
        <v>1</v>
      </c>
      <c r="BF803" s="237" t="str">
        <f>VLOOKUP(BE803,'Códigos 2'!$A$1:$B$12,2,FALSE)</f>
        <v xml:space="preserve"> Carpeta Asfáltica (CA)</v>
      </c>
      <c r="BG803" s="238">
        <v>2</v>
      </c>
      <c r="BH803" s="239">
        <v>6.5</v>
      </c>
      <c r="BI803" s="231">
        <v>1</v>
      </c>
      <c r="BJ803" s="231" t="str">
        <f t="shared" si="416"/>
        <v>Pavimentado</v>
      </c>
      <c r="BK803" s="240">
        <v>0.6</v>
      </c>
      <c r="BL803" s="231">
        <v>80</v>
      </c>
      <c r="BM803" s="231"/>
      <c r="BN803" s="231">
        <v>5</v>
      </c>
      <c r="BO803" s="237" t="str">
        <f t="shared" si="417"/>
        <v>Alineamiento recto o con curvas tan suaves que no exigen una reducción significativa en la velocidad promedio normal de recorrido.</v>
      </c>
      <c r="BP803" s="231">
        <v>5</v>
      </c>
      <c r="BQ803" s="237" t="str">
        <f t="shared" si="418"/>
        <v>Pendientes menores del 3% en todo el tramo.</v>
      </c>
      <c r="BR803" s="231">
        <v>4</v>
      </c>
      <c r="BS803" s="231">
        <v>5</v>
      </c>
      <c r="BT803" s="237" t="str">
        <f t="shared" si="419"/>
        <v>Superficie de los espaldones firme y regular, y donde se puede utilizar el ancho como fue construido originalmente.</v>
      </c>
      <c r="BU803" s="231">
        <v>4</v>
      </c>
      <c r="BV803" s="237" t="str">
        <f t="shared" si="420"/>
        <v>El señalamiento es bastante completo, faltando solamente algunas señales de guía para los usuarios que no conocen la ruta.</v>
      </c>
      <c r="BW803" s="231">
        <v>4</v>
      </c>
      <c r="BX803" s="237" t="str">
        <f t="shared" si="421"/>
        <v>La mayoría de las alcantarillas y cunetas aparentemente funcionan bien, pero existen indicaciones en algunos sitios de que el agua se estanca.</v>
      </c>
      <c r="BY803" s="231">
        <v>2</v>
      </c>
      <c r="BZ803" s="237" t="str">
        <f t="shared" si="422"/>
        <v>Superficie muy irregular o con baches extensos y frecuentes (o material suelto, en caso de superficies no pavimentadas).</v>
      </c>
      <c r="CA803" s="231">
        <v>5</v>
      </c>
      <c r="CB803" s="237" t="str">
        <f t="shared" si="423"/>
        <v>No existen evidencias de fallas en la estructura del pavimento, con la posible excepción de algunas en la superficie de ruedo.</v>
      </c>
      <c r="CC803" s="231">
        <f t="shared" si="424"/>
        <v>0</v>
      </c>
      <c r="CD803" s="229" t="s">
        <v>488</v>
      </c>
      <c r="CE803" s="229" t="s">
        <v>489</v>
      </c>
      <c r="CF803" s="270" t="s">
        <v>490</v>
      </c>
    </row>
    <row r="804" spans="1:84" ht="69.95" customHeight="1" thickBot="1" x14ac:dyDescent="0.2">
      <c r="A804" s="217"/>
      <c r="B804" s="269">
        <v>50082</v>
      </c>
      <c r="C804" s="231">
        <v>6</v>
      </c>
      <c r="D804" s="231">
        <v>5</v>
      </c>
      <c r="E804" s="232">
        <v>1</v>
      </c>
      <c r="F804" s="231">
        <v>1</v>
      </c>
      <c r="G804" s="231">
        <v>21</v>
      </c>
      <c r="H804" s="230" t="str">
        <f t="shared" si="410"/>
        <v>Primaria</v>
      </c>
      <c r="I804" s="230">
        <v>2</v>
      </c>
      <c r="J804" s="229" t="str">
        <f t="shared" si="392"/>
        <v>Distribuidores Regionales</v>
      </c>
      <c r="K804" s="260">
        <f t="shared" si="393"/>
        <v>8.1999999999999993</v>
      </c>
      <c r="L804" s="234">
        <f t="shared" ref="L804:L812" si="426">L803+K804</f>
        <v>18.174999999999997</v>
      </c>
      <c r="M804" s="233"/>
      <c r="N804" s="233"/>
      <c r="O804" s="233"/>
      <c r="P804" s="260">
        <f t="shared" si="394"/>
        <v>0</v>
      </c>
      <c r="Q804" s="233"/>
      <c r="R804" s="233"/>
      <c r="S804" s="233">
        <v>8.1999999999999993</v>
      </c>
      <c r="T804" s="260">
        <f t="shared" si="395"/>
        <v>8.1999999999999993</v>
      </c>
      <c r="U804" s="233"/>
      <c r="V804" s="233"/>
      <c r="W804" s="233"/>
      <c r="X804" s="233">
        <f t="shared" si="411"/>
        <v>0</v>
      </c>
      <c r="Y804" s="233"/>
      <c r="Z804" s="233"/>
      <c r="AA804" s="233"/>
      <c r="AB804" s="233">
        <f t="shared" si="412"/>
        <v>0</v>
      </c>
      <c r="AC804" s="233">
        <f t="shared" si="425"/>
        <v>8.1999999999999993</v>
      </c>
      <c r="AD804" s="233"/>
      <c r="AE804" s="233"/>
      <c r="AF804" s="233"/>
      <c r="AG804" s="233">
        <f t="shared" si="408"/>
        <v>0</v>
      </c>
      <c r="AH804" s="233"/>
      <c r="AI804" s="233"/>
      <c r="AJ804" s="233"/>
      <c r="AK804" s="233">
        <f t="shared" si="409"/>
        <v>0</v>
      </c>
      <c r="AL804" s="233"/>
      <c r="AM804" s="233"/>
      <c r="AN804" s="233"/>
      <c r="AO804" s="233">
        <f t="shared" si="396"/>
        <v>0</v>
      </c>
      <c r="AP804" s="233"/>
      <c r="AQ804" s="233"/>
      <c r="AR804" s="233"/>
      <c r="AS804" s="339">
        <f t="shared" si="397"/>
        <v>0</v>
      </c>
      <c r="AT804" s="233"/>
      <c r="AU804" s="233"/>
      <c r="AV804" s="233"/>
      <c r="AW804" s="260">
        <f t="shared" si="414"/>
        <v>0</v>
      </c>
      <c r="AX804" s="235" t="s">
        <v>491</v>
      </c>
      <c r="AY804" s="236" t="s">
        <v>487</v>
      </c>
      <c r="AZ804" s="236" t="s">
        <v>193</v>
      </c>
      <c r="BA804" s="229" t="s">
        <v>341</v>
      </c>
      <c r="BB804" s="231">
        <v>0</v>
      </c>
      <c r="BC804" s="231">
        <v>1</v>
      </c>
      <c r="BD804" s="237" t="str">
        <f t="shared" si="415"/>
        <v>Llano (Pendientes naturales del terreno entre 0 y 5%)</v>
      </c>
      <c r="BE804" s="231">
        <v>1</v>
      </c>
      <c r="BF804" s="237" t="str">
        <f>VLOOKUP(BE804,'Códigos 2'!$A$1:$B$12,2,FALSE)</f>
        <v xml:space="preserve"> Carpeta Asfáltica (CA)</v>
      </c>
      <c r="BG804" s="238">
        <v>2</v>
      </c>
      <c r="BH804" s="239">
        <v>6.5</v>
      </c>
      <c r="BI804" s="231">
        <v>1</v>
      </c>
      <c r="BJ804" s="231" t="str">
        <f t="shared" si="416"/>
        <v>Pavimentado</v>
      </c>
      <c r="BK804" s="240">
        <v>0.4</v>
      </c>
      <c r="BL804" s="231">
        <v>80</v>
      </c>
      <c r="BM804" s="231">
        <v>12118</v>
      </c>
      <c r="BN804" s="231">
        <v>5</v>
      </c>
      <c r="BO804" s="237" t="str">
        <f t="shared" si="417"/>
        <v>Alineamiento recto o con curvas tan suaves que no exigen una reducción significativa en la velocidad promedio normal de recorrido.</v>
      </c>
      <c r="BP804" s="231">
        <v>4</v>
      </c>
      <c r="BQ804" s="237" t="str">
        <f t="shared" si="418"/>
        <v>Pendientes generalmente menores del 3% pero con algunas cuestas de corta longitud de hasta el 5%.</v>
      </c>
      <c r="BR804" s="231">
        <v>5</v>
      </c>
      <c r="BS804" s="231">
        <v>5</v>
      </c>
      <c r="BT804" s="237" t="str">
        <f t="shared" si="419"/>
        <v>Superficie de los espaldones firme y regular, y donde se puede utilizar el ancho como fue construido originalmente.</v>
      </c>
      <c r="BU804" s="231">
        <v>5</v>
      </c>
      <c r="BV804" s="237" t="str">
        <f t="shared" si="420"/>
        <v xml:space="preserve">Las señales son completamente adecuadas en número y ubicación, </v>
      </c>
      <c r="BW804" s="231">
        <v>4</v>
      </c>
      <c r="BX804" s="237" t="str">
        <f t="shared" si="421"/>
        <v>La mayoría de las alcantarillas y cunetas aparentemente funcionan bien, pero existen indicaciones en algunos sitios de que el agua se estanca.</v>
      </c>
      <c r="BY804" s="231">
        <v>2</v>
      </c>
      <c r="BZ804" s="237" t="str">
        <f t="shared" si="422"/>
        <v>Superficie muy irregular o con baches extensos y frecuentes (o material suelto, en caso de superficies no pavimentadas).</v>
      </c>
      <c r="CA804" s="231">
        <v>5</v>
      </c>
      <c r="CB804" s="237" t="str">
        <f t="shared" si="423"/>
        <v>No existen evidencias de fallas en la estructura del pavimento, con la posible excepción de algunas en la superficie de ruedo.</v>
      </c>
      <c r="CC804" s="231">
        <f t="shared" si="424"/>
        <v>36.269174</v>
      </c>
      <c r="CD804" s="229" t="s">
        <v>492</v>
      </c>
      <c r="CE804" s="229"/>
      <c r="CF804" s="270" t="s">
        <v>493</v>
      </c>
    </row>
    <row r="805" spans="1:84" ht="69.95" customHeight="1" thickBot="1" x14ac:dyDescent="0.2">
      <c r="A805" s="217"/>
      <c r="B805" s="269">
        <v>50091</v>
      </c>
      <c r="C805" s="231">
        <v>6</v>
      </c>
      <c r="D805" s="231">
        <v>5</v>
      </c>
      <c r="E805" s="232">
        <v>5</v>
      </c>
      <c r="F805" s="231">
        <v>2</v>
      </c>
      <c r="G805" s="231">
        <v>21</v>
      </c>
      <c r="H805" s="230" t="str">
        <f t="shared" si="410"/>
        <v>Primaria</v>
      </c>
      <c r="I805" s="230">
        <v>2</v>
      </c>
      <c r="J805" s="229" t="str">
        <f t="shared" si="392"/>
        <v>Distribuidores Regionales</v>
      </c>
      <c r="K805" s="260">
        <f t="shared" si="393"/>
        <v>14.465</v>
      </c>
      <c r="L805" s="234">
        <f t="shared" si="426"/>
        <v>32.64</v>
      </c>
      <c r="M805" s="233"/>
      <c r="N805" s="233"/>
      <c r="O805" s="233"/>
      <c r="P805" s="260">
        <f t="shared" si="394"/>
        <v>0</v>
      </c>
      <c r="Q805" s="233">
        <v>14.465</v>
      </c>
      <c r="R805" s="233"/>
      <c r="S805" s="233"/>
      <c r="T805" s="260">
        <f t="shared" si="395"/>
        <v>14.465</v>
      </c>
      <c r="U805" s="233"/>
      <c r="V805" s="233"/>
      <c r="W805" s="233"/>
      <c r="X805" s="233">
        <f t="shared" si="411"/>
        <v>0</v>
      </c>
      <c r="Y805" s="233"/>
      <c r="Z805" s="233"/>
      <c r="AA805" s="233"/>
      <c r="AB805" s="233">
        <f t="shared" si="412"/>
        <v>0</v>
      </c>
      <c r="AC805" s="233">
        <f t="shared" si="425"/>
        <v>14.465</v>
      </c>
      <c r="AD805" s="233"/>
      <c r="AE805" s="233"/>
      <c r="AF805" s="233"/>
      <c r="AG805" s="233">
        <f t="shared" si="408"/>
        <v>0</v>
      </c>
      <c r="AH805" s="233"/>
      <c r="AI805" s="233"/>
      <c r="AJ805" s="233"/>
      <c r="AK805" s="233">
        <f t="shared" si="409"/>
        <v>0</v>
      </c>
      <c r="AL805" s="233"/>
      <c r="AM805" s="233"/>
      <c r="AN805" s="233"/>
      <c r="AO805" s="233">
        <f t="shared" si="396"/>
        <v>0</v>
      </c>
      <c r="AP805" s="233"/>
      <c r="AQ805" s="233"/>
      <c r="AR805" s="233"/>
      <c r="AS805" s="339">
        <f t="shared" si="397"/>
        <v>0</v>
      </c>
      <c r="AT805" s="233"/>
      <c r="AU805" s="233"/>
      <c r="AV805" s="233"/>
      <c r="AW805" s="260">
        <f t="shared" si="414"/>
        <v>0</v>
      </c>
      <c r="AX805" s="235" t="s">
        <v>494</v>
      </c>
      <c r="AY805" s="236" t="s">
        <v>487</v>
      </c>
      <c r="AZ805" s="236" t="s">
        <v>193</v>
      </c>
      <c r="BA805" s="229" t="s">
        <v>495</v>
      </c>
      <c r="BB805" s="231">
        <v>0</v>
      </c>
      <c r="BC805" s="231">
        <v>1</v>
      </c>
      <c r="BD805" s="237" t="str">
        <f t="shared" si="415"/>
        <v>Llano (Pendientes naturales del terreno entre 0 y 5%)</v>
      </c>
      <c r="BE805" s="231">
        <v>1</v>
      </c>
      <c r="BF805" s="237" t="str">
        <f>VLOOKUP(BE805,'Códigos 2'!$A$1:$B$12,2,FALSE)</f>
        <v xml:space="preserve"> Carpeta Asfáltica (CA)</v>
      </c>
      <c r="BG805" s="238">
        <v>2</v>
      </c>
      <c r="BH805" s="239">
        <v>6.6</v>
      </c>
      <c r="BI805" s="231">
        <v>0</v>
      </c>
      <c r="BJ805" s="231" t="str">
        <f t="shared" si="416"/>
        <v>No existe</v>
      </c>
      <c r="BK805" s="240">
        <v>0</v>
      </c>
      <c r="BL805" s="231">
        <v>70</v>
      </c>
      <c r="BM805" s="231">
        <v>8993</v>
      </c>
      <c r="BN805" s="231">
        <v>5</v>
      </c>
      <c r="BO805" s="237" t="str">
        <f t="shared" si="417"/>
        <v>Alineamiento recto o con curvas tan suaves que no exigen una reducción significativa en la velocidad promedio normal de recorrido.</v>
      </c>
      <c r="BP805" s="231">
        <v>5</v>
      </c>
      <c r="BQ805" s="237" t="str">
        <f t="shared" si="418"/>
        <v>Pendientes menores del 3% en todo el tramo.</v>
      </c>
      <c r="BR805" s="231">
        <v>3</v>
      </c>
      <c r="BS805" s="231">
        <v>0</v>
      </c>
      <c r="BT805" s="237" t="b">
        <f t="shared" si="419"/>
        <v>0</v>
      </c>
      <c r="BU805" s="231">
        <v>5</v>
      </c>
      <c r="BV805" s="237" t="str">
        <f t="shared" si="420"/>
        <v xml:space="preserve">Las señales son completamente adecuadas en número y ubicación, </v>
      </c>
      <c r="BW805" s="231">
        <v>4</v>
      </c>
      <c r="BX805" s="237" t="str">
        <f t="shared" si="421"/>
        <v>La mayoría de las alcantarillas y cunetas aparentemente funcionan bien, pero existen indicaciones en algunos sitios de que el agua se estanca.</v>
      </c>
      <c r="BY805" s="231">
        <v>5</v>
      </c>
      <c r="BZ805" s="237" t="str">
        <f t="shared" si="422"/>
        <v>Superficie lisa, sin baches ni irregularidades notables.</v>
      </c>
      <c r="CA805" s="231">
        <v>5</v>
      </c>
      <c r="CB805" s="237" t="str">
        <f t="shared" si="423"/>
        <v>No existen evidencias de fallas en la estructura del pavimento, con la posible excepción de algunas en la superficie de ruedo.</v>
      </c>
      <c r="CC805" s="231">
        <f t="shared" si="424"/>
        <v>47.480566924999998</v>
      </c>
      <c r="CD805" s="229" t="s">
        <v>496</v>
      </c>
      <c r="CE805" s="229" t="s">
        <v>489</v>
      </c>
      <c r="CF805" s="270" t="s">
        <v>497</v>
      </c>
    </row>
    <row r="806" spans="1:84" ht="69.95" customHeight="1" thickBot="1" x14ac:dyDescent="0.2">
      <c r="A806" s="217"/>
      <c r="B806" s="269">
        <v>50092</v>
      </c>
      <c r="C806" s="231">
        <v>6</v>
      </c>
      <c r="D806" s="231">
        <v>5</v>
      </c>
      <c r="E806" s="232">
        <v>5</v>
      </c>
      <c r="F806" s="231">
        <v>1</v>
      </c>
      <c r="G806" s="231">
        <v>21</v>
      </c>
      <c r="H806" s="230" t="str">
        <f t="shared" si="410"/>
        <v>Primaria</v>
      </c>
      <c r="I806" s="230">
        <v>2</v>
      </c>
      <c r="J806" s="229" t="str">
        <f t="shared" si="392"/>
        <v>Distribuidores Regionales</v>
      </c>
      <c r="K806" s="260">
        <f t="shared" si="393"/>
        <v>5.5350000000000001</v>
      </c>
      <c r="L806" s="234">
        <f t="shared" si="426"/>
        <v>38.174999999999997</v>
      </c>
      <c r="M806" s="233"/>
      <c r="N806" s="233"/>
      <c r="O806" s="233"/>
      <c r="P806" s="260">
        <f t="shared" si="394"/>
        <v>0</v>
      </c>
      <c r="Q806" s="233">
        <v>5.5350000000000001</v>
      </c>
      <c r="R806" s="233"/>
      <c r="S806" s="233"/>
      <c r="T806" s="260">
        <f t="shared" si="395"/>
        <v>5.5350000000000001</v>
      </c>
      <c r="U806" s="233"/>
      <c r="V806" s="233"/>
      <c r="W806" s="233"/>
      <c r="X806" s="233">
        <f t="shared" si="411"/>
        <v>0</v>
      </c>
      <c r="Y806" s="233"/>
      <c r="Z806" s="233"/>
      <c r="AA806" s="233"/>
      <c r="AB806" s="233">
        <f t="shared" si="412"/>
        <v>0</v>
      </c>
      <c r="AC806" s="233">
        <f t="shared" si="425"/>
        <v>5.5350000000000001</v>
      </c>
      <c r="AD806" s="233"/>
      <c r="AE806" s="233"/>
      <c r="AF806" s="233"/>
      <c r="AG806" s="233">
        <f t="shared" si="408"/>
        <v>0</v>
      </c>
      <c r="AH806" s="233"/>
      <c r="AI806" s="233"/>
      <c r="AJ806" s="233"/>
      <c r="AK806" s="233">
        <f t="shared" si="409"/>
        <v>0</v>
      </c>
      <c r="AL806" s="233"/>
      <c r="AM806" s="233"/>
      <c r="AN806" s="233"/>
      <c r="AO806" s="233">
        <f t="shared" si="396"/>
        <v>0</v>
      </c>
      <c r="AP806" s="233"/>
      <c r="AQ806" s="233"/>
      <c r="AR806" s="233"/>
      <c r="AS806" s="339">
        <f t="shared" si="397"/>
        <v>0</v>
      </c>
      <c r="AT806" s="233"/>
      <c r="AU806" s="233"/>
      <c r="AV806" s="233"/>
      <c r="AW806" s="260">
        <f t="shared" si="414"/>
        <v>0</v>
      </c>
      <c r="AX806" s="235" t="s">
        <v>498</v>
      </c>
      <c r="AY806" s="236" t="s">
        <v>487</v>
      </c>
      <c r="AZ806" s="236" t="s">
        <v>193</v>
      </c>
      <c r="BA806" s="229" t="s">
        <v>454</v>
      </c>
      <c r="BB806" s="231">
        <v>0</v>
      </c>
      <c r="BC806" s="231">
        <v>1</v>
      </c>
      <c r="BD806" s="237" t="str">
        <f t="shared" si="415"/>
        <v>Llano (Pendientes naturales del terreno entre 0 y 5%)</v>
      </c>
      <c r="BE806" s="231">
        <v>1</v>
      </c>
      <c r="BF806" s="237" t="str">
        <f>VLOOKUP(BE806,'Códigos 2'!$A$1:$B$12,2,FALSE)</f>
        <v xml:space="preserve"> Carpeta Asfáltica (CA)</v>
      </c>
      <c r="BG806" s="238">
        <v>2</v>
      </c>
      <c r="BH806" s="239">
        <v>6.6</v>
      </c>
      <c r="BI806" s="231">
        <v>0</v>
      </c>
      <c r="BJ806" s="231" t="str">
        <f t="shared" si="416"/>
        <v>No existe</v>
      </c>
      <c r="BK806" s="240">
        <v>0</v>
      </c>
      <c r="BL806" s="231">
        <v>70</v>
      </c>
      <c r="BM806" s="231">
        <v>7532</v>
      </c>
      <c r="BN806" s="231">
        <v>5</v>
      </c>
      <c r="BO806" s="237" t="str">
        <f t="shared" si="417"/>
        <v>Alineamiento recto o con curvas tan suaves que no exigen una reducción significativa en la velocidad promedio normal de recorrido.</v>
      </c>
      <c r="BP806" s="231">
        <v>5</v>
      </c>
      <c r="BQ806" s="237" t="str">
        <f t="shared" si="418"/>
        <v>Pendientes menores del 3% en todo el tramo.</v>
      </c>
      <c r="BR806" s="231">
        <v>2</v>
      </c>
      <c r="BS806" s="231">
        <v>0</v>
      </c>
      <c r="BT806" s="237" t="b">
        <f t="shared" si="419"/>
        <v>0</v>
      </c>
      <c r="BU806" s="231">
        <v>5</v>
      </c>
      <c r="BV806" s="237" t="str">
        <f t="shared" si="420"/>
        <v xml:space="preserve">Las señales son completamente adecuadas en número y ubicación, </v>
      </c>
      <c r="BW806" s="231">
        <v>4</v>
      </c>
      <c r="BX806" s="237" t="str">
        <f t="shared" si="421"/>
        <v>La mayoría de las alcantarillas y cunetas aparentemente funcionan bien, pero existen indicaciones en algunos sitios de que el agua se estanca.</v>
      </c>
      <c r="BY806" s="231">
        <v>5</v>
      </c>
      <c r="BZ806" s="237" t="str">
        <f t="shared" si="422"/>
        <v>Superficie lisa, sin baches ni irregularidades notables.</v>
      </c>
      <c r="CA806" s="231">
        <v>5</v>
      </c>
      <c r="CB806" s="237" t="str">
        <f t="shared" si="423"/>
        <v>No existen evidencias de fallas en la estructura del pavimento, con la posible excepción de algunas en la superficie de ruedo.</v>
      </c>
      <c r="CC806" s="231">
        <f t="shared" si="424"/>
        <v>15.2167113</v>
      </c>
      <c r="CD806" s="229" t="s">
        <v>499</v>
      </c>
      <c r="CE806" s="229" t="s">
        <v>489</v>
      </c>
      <c r="CF806" s="270" t="s">
        <v>500</v>
      </c>
    </row>
    <row r="807" spans="1:84" ht="69.95" customHeight="1" thickBot="1" x14ac:dyDescent="0.2">
      <c r="A807" s="217"/>
      <c r="B807" s="269">
        <v>50093</v>
      </c>
      <c r="C807" s="231">
        <v>6</v>
      </c>
      <c r="D807" s="231">
        <v>5</v>
      </c>
      <c r="E807" s="232">
        <v>5</v>
      </c>
      <c r="F807" s="231">
        <v>4</v>
      </c>
      <c r="G807" s="231">
        <v>21</v>
      </c>
      <c r="H807" s="230" t="str">
        <f t="shared" si="410"/>
        <v>Primaria</v>
      </c>
      <c r="I807" s="230">
        <v>2</v>
      </c>
      <c r="J807" s="229" t="str">
        <f t="shared" si="392"/>
        <v>Distribuidores Regionales</v>
      </c>
      <c r="K807" s="260">
        <f t="shared" si="393"/>
        <v>6.59</v>
      </c>
      <c r="L807" s="234">
        <f t="shared" si="426"/>
        <v>44.765000000000001</v>
      </c>
      <c r="M807" s="233"/>
      <c r="N807" s="233"/>
      <c r="O807" s="233"/>
      <c r="P807" s="260">
        <f t="shared" si="394"/>
        <v>0</v>
      </c>
      <c r="Q807" s="233"/>
      <c r="R807" s="233">
        <v>6.59</v>
      </c>
      <c r="S807" s="233"/>
      <c r="T807" s="260">
        <f t="shared" si="395"/>
        <v>6.59</v>
      </c>
      <c r="U807" s="233"/>
      <c r="V807" s="233"/>
      <c r="W807" s="233"/>
      <c r="X807" s="233">
        <f t="shared" si="411"/>
        <v>0</v>
      </c>
      <c r="Y807" s="233"/>
      <c r="Z807" s="233"/>
      <c r="AA807" s="233"/>
      <c r="AB807" s="233">
        <f t="shared" si="412"/>
        <v>0</v>
      </c>
      <c r="AC807" s="233">
        <f t="shared" si="425"/>
        <v>6.59</v>
      </c>
      <c r="AD807" s="233"/>
      <c r="AE807" s="233"/>
      <c r="AF807" s="233"/>
      <c r="AG807" s="233">
        <f t="shared" si="408"/>
        <v>0</v>
      </c>
      <c r="AH807" s="233"/>
      <c r="AI807" s="233"/>
      <c r="AJ807" s="233"/>
      <c r="AK807" s="233">
        <f t="shared" si="409"/>
        <v>0</v>
      </c>
      <c r="AL807" s="233"/>
      <c r="AM807" s="233"/>
      <c r="AN807" s="233"/>
      <c r="AO807" s="233">
        <f t="shared" si="396"/>
        <v>0</v>
      </c>
      <c r="AP807" s="233"/>
      <c r="AQ807" s="233"/>
      <c r="AR807" s="233"/>
      <c r="AS807" s="339">
        <f t="shared" si="397"/>
        <v>0</v>
      </c>
      <c r="AT807" s="233"/>
      <c r="AU807" s="233"/>
      <c r="AV807" s="233"/>
      <c r="AW807" s="260">
        <f t="shared" si="414"/>
        <v>0</v>
      </c>
      <c r="AX807" s="235" t="s">
        <v>501</v>
      </c>
      <c r="AY807" s="236" t="s">
        <v>487</v>
      </c>
      <c r="AZ807" s="236" t="s">
        <v>193</v>
      </c>
      <c r="BA807" s="229" t="s">
        <v>349</v>
      </c>
      <c r="BB807" s="231">
        <v>0</v>
      </c>
      <c r="BC807" s="231">
        <v>2</v>
      </c>
      <c r="BD807" s="237" t="str">
        <f t="shared" si="415"/>
        <v>Algo Ondulado (Pendientes naturales del terreno entre 6 y 14%)</v>
      </c>
      <c r="BE807" s="231">
        <v>1</v>
      </c>
      <c r="BF807" s="237" t="str">
        <f>VLOOKUP(BE807,'Códigos 2'!$A$1:$B$12,2,FALSE)</f>
        <v xml:space="preserve"> Carpeta Asfáltica (CA)</v>
      </c>
      <c r="BG807" s="238">
        <v>2</v>
      </c>
      <c r="BH807" s="239">
        <v>6.3</v>
      </c>
      <c r="BI807" s="231">
        <v>1</v>
      </c>
      <c r="BJ807" s="231" t="str">
        <f t="shared" si="416"/>
        <v>Pavimentado</v>
      </c>
      <c r="BK807" s="240">
        <v>0.5</v>
      </c>
      <c r="BL807" s="231">
        <v>75</v>
      </c>
      <c r="BM807" s="231">
        <v>5596</v>
      </c>
      <c r="BN807" s="231">
        <v>5</v>
      </c>
      <c r="BO807" s="237" t="str">
        <f t="shared" si="417"/>
        <v>Alineamiento recto o con curvas tan suaves que no exigen una reducción significativa en la velocidad promedio normal de recorrido.</v>
      </c>
      <c r="BP807" s="231">
        <v>3</v>
      </c>
      <c r="BQ807" s="237" t="str">
        <f t="shared" si="418"/>
        <v>Pendientes generalmente entre 3 y 6%, pero con una rasante ondulada y, consecuentemente, con tramos cortos de subida fuerte.</v>
      </c>
      <c r="BR807" s="231">
        <v>2</v>
      </c>
      <c r="BS807" s="231">
        <v>4</v>
      </c>
      <c r="BT807" s="237" t="str">
        <f t="shared" si="419"/>
        <v>Superficie generalmente firme y utilizable en todo tiempo, pero con algunos tramos cortos en que el ancho inicial ha sido reducido por erosión u otras causas.</v>
      </c>
      <c r="BU807" s="231">
        <v>4</v>
      </c>
      <c r="BV807" s="237" t="str">
        <f t="shared" si="420"/>
        <v>El señalamiento es bastante completo, faltando solamente algunas señales de guía para los usuarios que no conocen la ruta.</v>
      </c>
      <c r="BW807" s="231">
        <v>4</v>
      </c>
      <c r="BX807" s="237" t="str">
        <f t="shared" si="421"/>
        <v>La mayoría de las alcantarillas y cunetas aparentemente funcionan bien, pero existen indicaciones en algunos sitios de que el agua se estanca.</v>
      </c>
      <c r="BY807" s="231">
        <v>3</v>
      </c>
      <c r="BZ807" s="237" t="str">
        <f t="shared" si="422"/>
        <v>Superficie con frecuentes baches o irregularidades .</v>
      </c>
      <c r="CA807" s="231">
        <v>5</v>
      </c>
      <c r="CB807" s="237" t="str">
        <f t="shared" si="423"/>
        <v>No existen evidencias de fallas en la estructura del pavimento, con la posible excepción de algunas en la superficie de ruedo.</v>
      </c>
      <c r="CC807" s="231">
        <f t="shared" si="424"/>
        <v>13.4603386</v>
      </c>
      <c r="CD807" s="229"/>
      <c r="CE807" s="229"/>
      <c r="CF807" s="270" t="s">
        <v>502</v>
      </c>
    </row>
    <row r="808" spans="1:84" ht="69.95" customHeight="1" thickBot="1" x14ac:dyDescent="0.2">
      <c r="A808" s="217"/>
      <c r="B808" s="269">
        <v>50100</v>
      </c>
      <c r="C808" s="231">
        <v>6</v>
      </c>
      <c r="D808" s="231">
        <v>5</v>
      </c>
      <c r="E808" s="232">
        <v>3</v>
      </c>
      <c r="F808" s="231">
        <v>1</v>
      </c>
      <c r="G808" s="231">
        <v>21</v>
      </c>
      <c r="H808" s="230" t="str">
        <f t="shared" si="410"/>
        <v>Primaria</v>
      </c>
      <c r="I808" s="230">
        <v>2</v>
      </c>
      <c r="J808" s="229" t="str">
        <f t="shared" si="392"/>
        <v>Distribuidores Regionales</v>
      </c>
      <c r="K808" s="260">
        <f t="shared" si="393"/>
        <v>10.115</v>
      </c>
      <c r="L808" s="234">
        <f t="shared" si="426"/>
        <v>54.88</v>
      </c>
      <c r="M808" s="233"/>
      <c r="N808" s="233"/>
      <c r="O808" s="233"/>
      <c r="P808" s="260">
        <f t="shared" si="394"/>
        <v>0</v>
      </c>
      <c r="Q808" s="233">
        <v>2.91</v>
      </c>
      <c r="R808" s="233">
        <v>7.2050000000000001</v>
      </c>
      <c r="S808" s="233"/>
      <c r="T808" s="260">
        <f t="shared" si="395"/>
        <v>10.115</v>
      </c>
      <c r="U808" s="233"/>
      <c r="V808" s="233"/>
      <c r="W808" s="233"/>
      <c r="X808" s="233">
        <f t="shared" si="411"/>
        <v>0</v>
      </c>
      <c r="Y808" s="233"/>
      <c r="Z808" s="233"/>
      <c r="AA808" s="233"/>
      <c r="AB808" s="233">
        <f t="shared" si="412"/>
        <v>0</v>
      </c>
      <c r="AC808" s="233">
        <f t="shared" si="425"/>
        <v>10.115</v>
      </c>
      <c r="AD808" s="233"/>
      <c r="AE808" s="233"/>
      <c r="AF808" s="233"/>
      <c r="AG808" s="233">
        <f t="shared" si="408"/>
        <v>0</v>
      </c>
      <c r="AH808" s="233"/>
      <c r="AI808" s="233"/>
      <c r="AJ808" s="233"/>
      <c r="AK808" s="233">
        <f t="shared" si="409"/>
        <v>0</v>
      </c>
      <c r="AL808" s="233"/>
      <c r="AM808" s="233"/>
      <c r="AN808" s="233"/>
      <c r="AO808" s="233">
        <f t="shared" si="396"/>
        <v>0</v>
      </c>
      <c r="AP808" s="233"/>
      <c r="AQ808" s="233"/>
      <c r="AR808" s="233"/>
      <c r="AS808" s="339">
        <f t="shared" si="397"/>
        <v>0</v>
      </c>
      <c r="AT808" s="233"/>
      <c r="AU808" s="233"/>
      <c r="AV808" s="233"/>
      <c r="AW808" s="260">
        <f t="shared" si="414"/>
        <v>0</v>
      </c>
      <c r="AX808" s="235" t="s">
        <v>503</v>
      </c>
      <c r="AY808" s="236" t="s">
        <v>487</v>
      </c>
      <c r="AZ808" s="236" t="s">
        <v>193</v>
      </c>
      <c r="BA808" s="229" t="s">
        <v>504</v>
      </c>
      <c r="BB808" s="231">
        <v>0</v>
      </c>
      <c r="BC808" s="231">
        <v>1</v>
      </c>
      <c r="BD808" s="237" t="str">
        <f t="shared" si="415"/>
        <v>Llano (Pendientes naturales del terreno entre 0 y 5%)</v>
      </c>
      <c r="BE808" s="231">
        <v>1</v>
      </c>
      <c r="BF808" s="237" t="str">
        <f>VLOOKUP(BE808,'Códigos 2'!$A$1:$B$12,2,FALSE)</f>
        <v xml:space="preserve"> Carpeta Asfáltica (CA)</v>
      </c>
      <c r="BG808" s="238">
        <v>2</v>
      </c>
      <c r="BH808" s="239">
        <v>6.3</v>
      </c>
      <c r="BI808" s="231">
        <v>1</v>
      </c>
      <c r="BJ808" s="231" t="str">
        <f t="shared" si="416"/>
        <v>Pavimentado</v>
      </c>
      <c r="BK808" s="240">
        <v>0.9</v>
      </c>
      <c r="BL808" s="231">
        <v>80</v>
      </c>
      <c r="BM808" s="231">
        <v>5500</v>
      </c>
      <c r="BN808" s="231">
        <v>5</v>
      </c>
      <c r="BO808" s="237" t="str">
        <f t="shared" si="417"/>
        <v>Alineamiento recto o con curvas tan suaves que no exigen una reducción significativa en la velocidad promedio normal de recorrido.</v>
      </c>
      <c r="BP808" s="231">
        <v>5</v>
      </c>
      <c r="BQ808" s="237" t="str">
        <f t="shared" si="418"/>
        <v>Pendientes menores del 3% en todo el tramo.</v>
      </c>
      <c r="BR808" s="231">
        <v>2</v>
      </c>
      <c r="BS808" s="231">
        <v>4</v>
      </c>
      <c r="BT808" s="237" t="str">
        <f t="shared" si="419"/>
        <v>Superficie generalmente firme y utilizable en todo tiempo, pero con algunos tramos cortos en que el ancho inicial ha sido reducido por erosión u otras causas.</v>
      </c>
      <c r="BU808" s="231">
        <v>5</v>
      </c>
      <c r="BV808" s="237" t="str">
        <f t="shared" si="420"/>
        <v xml:space="preserve">Las señales son completamente adecuadas en número y ubicación, </v>
      </c>
      <c r="BW808" s="231">
        <v>4</v>
      </c>
      <c r="BX808" s="237" t="str">
        <f t="shared" si="421"/>
        <v>La mayoría de las alcantarillas y cunetas aparentemente funcionan bien, pero existen indicaciones en algunos sitios de que el agua se estanca.</v>
      </c>
      <c r="BY808" s="231">
        <v>3</v>
      </c>
      <c r="BZ808" s="237" t="str">
        <f t="shared" si="422"/>
        <v>Superficie con frecuentes baches o irregularidades .</v>
      </c>
      <c r="CA808" s="231">
        <v>5</v>
      </c>
      <c r="CB808" s="237" t="str">
        <f t="shared" si="423"/>
        <v>No existen evidencias de fallas en la estructura del pavimento, con la posible excepción de algunas en la superficie de ruedo.</v>
      </c>
      <c r="CC808" s="231">
        <f t="shared" si="424"/>
        <v>20.3058625</v>
      </c>
      <c r="CD808" s="229"/>
      <c r="CE808" s="229"/>
      <c r="CF808" s="270" t="s">
        <v>505</v>
      </c>
    </row>
    <row r="809" spans="1:84" ht="69.95" customHeight="1" thickBot="1" x14ac:dyDescent="0.2">
      <c r="A809" s="217">
        <v>20</v>
      </c>
      <c r="B809" s="269">
        <v>50110</v>
      </c>
      <c r="C809" s="231">
        <v>7</v>
      </c>
      <c r="D809" s="231">
        <v>5</v>
      </c>
      <c r="E809" s="232">
        <v>6</v>
      </c>
      <c r="F809" s="231"/>
      <c r="G809" s="231">
        <v>1</v>
      </c>
      <c r="H809" s="230" t="str">
        <f t="shared" si="410"/>
        <v>Primaria</v>
      </c>
      <c r="I809" s="230">
        <v>1</v>
      </c>
      <c r="J809" s="229" t="str">
        <f t="shared" si="392"/>
        <v>Red de Alta Capacidad</v>
      </c>
      <c r="K809" s="260">
        <f t="shared" si="393"/>
        <v>14.42</v>
      </c>
      <c r="L809" s="234">
        <f t="shared" si="426"/>
        <v>69.3</v>
      </c>
      <c r="M809" s="233"/>
      <c r="N809" s="233"/>
      <c r="O809" s="233"/>
      <c r="P809" s="260">
        <f t="shared" si="394"/>
        <v>0</v>
      </c>
      <c r="Q809" s="233">
        <v>6.03</v>
      </c>
      <c r="R809" s="233">
        <v>7.7</v>
      </c>
      <c r="S809" s="233">
        <v>0.69</v>
      </c>
      <c r="T809" s="260">
        <f t="shared" si="395"/>
        <v>14.42</v>
      </c>
      <c r="U809" s="233"/>
      <c r="V809" s="233"/>
      <c r="W809" s="233"/>
      <c r="X809" s="233">
        <f t="shared" si="411"/>
        <v>0</v>
      </c>
      <c r="Y809" s="233"/>
      <c r="Z809" s="233"/>
      <c r="AA809" s="233"/>
      <c r="AB809" s="233">
        <f t="shared" si="412"/>
        <v>0</v>
      </c>
      <c r="AC809" s="233">
        <f>SUM(P809,T809,X809,AB809)</f>
        <v>14.42</v>
      </c>
      <c r="AD809" s="233"/>
      <c r="AE809" s="233"/>
      <c r="AF809" s="233"/>
      <c r="AG809" s="233">
        <f t="shared" si="408"/>
        <v>0</v>
      </c>
      <c r="AH809" s="233"/>
      <c r="AI809" s="233"/>
      <c r="AJ809" s="233"/>
      <c r="AK809" s="233">
        <f t="shared" si="409"/>
        <v>0</v>
      </c>
      <c r="AL809" s="233"/>
      <c r="AM809" s="233"/>
      <c r="AN809" s="233"/>
      <c r="AO809" s="233">
        <f t="shared" si="396"/>
        <v>0</v>
      </c>
      <c r="AP809" s="233"/>
      <c r="AQ809" s="233"/>
      <c r="AR809" s="233"/>
      <c r="AS809" s="339">
        <f t="shared" si="397"/>
        <v>0</v>
      </c>
      <c r="AT809" s="233"/>
      <c r="AU809" s="233"/>
      <c r="AV809" s="233"/>
      <c r="AW809" s="260">
        <f t="shared" si="414"/>
        <v>0</v>
      </c>
      <c r="AX809" s="235" t="s">
        <v>110</v>
      </c>
      <c r="AY809" s="236" t="s">
        <v>70</v>
      </c>
      <c r="AZ809" s="236" t="s">
        <v>111</v>
      </c>
      <c r="BA809" s="229" t="s">
        <v>72</v>
      </c>
      <c r="BB809" s="231">
        <v>0</v>
      </c>
      <c r="BC809" s="231">
        <v>2</v>
      </c>
      <c r="BD809" s="237" t="str">
        <f t="shared" si="415"/>
        <v>Algo Ondulado (Pendientes naturales del terreno entre 6 y 14%)</v>
      </c>
      <c r="BE809" s="231">
        <v>1</v>
      </c>
      <c r="BF809" s="237" t="str">
        <f>VLOOKUP(BE809,'Códigos 2'!$A$1:$B$12,2,FALSE)</f>
        <v xml:space="preserve"> Carpeta Asfáltica (CA)</v>
      </c>
      <c r="BG809" s="238">
        <v>2</v>
      </c>
      <c r="BH809" s="239">
        <v>6.7</v>
      </c>
      <c r="BI809" s="231">
        <v>1</v>
      </c>
      <c r="BJ809" s="231" t="str">
        <f t="shared" si="416"/>
        <v>Pavimentado</v>
      </c>
      <c r="BK809" s="240">
        <v>0.6</v>
      </c>
      <c r="BL809" s="231">
        <v>75</v>
      </c>
      <c r="BM809" s="231">
        <v>7431</v>
      </c>
      <c r="BN809" s="231">
        <v>5</v>
      </c>
      <c r="BO809" s="237" t="str">
        <f t="shared" si="417"/>
        <v>Alineamiento recto o con curvas tan suaves que no exigen una reducción significativa en la velocidad promedio normal de recorrido.</v>
      </c>
      <c r="BP809" s="231">
        <v>3</v>
      </c>
      <c r="BQ809" s="237" t="str">
        <f t="shared" si="418"/>
        <v>Pendientes generalmente entre 3 y 6%, pero con una rasante ondulada y, consecuentemente, con tramos cortos de subida fuerte.</v>
      </c>
      <c r="BR809" s="231">
        <v>4</v>
      </c>
      <c r="BS809" s="231">
        <v>5</v>
      </c>
      <c r="BT809" s="237" t="str">
        <f t="shared" si="419"/>
        <v>Superficie de los espaldones firme y regular, y donde se puede utilizar el ancho como fue construido originalmente.</v>
      </c>
      <c r="BU809" s="231">
        <v>5</v>
      </c>
      <c r="BV809" s="237" t="str">
        <f t="shared" si="420"/>
        <v xml:space="preserve">Las señales son completamente adecuadas en número y ubicación, </v>
      </c>
      <c r="BW809" s="231">
        <v>4</v>
      </c>
      <c r="BX809" s="237" t="str">
        <f t="shared" si="421"/>
        <v>La mayoría de las alcantarillas y cunetas aparentemente funcionan bien, pero existen indicaciones en algunos sitios de que el agua se estanca.</v>
      </c>
      <c r="BY809" s="231">
        <v>3</v>
      </c>
      <c r="BZ809" s="237" t="str">
        <f t="shared" si="422"/>
        <v>Superficie con frecuentes baches o irregularidades .</v>
      </c>
      <c r="CA809" s="231">
        <v>5</v>
      </c>
      <c r="CB809" s="237" t="str">
        <f t="shared" si="423"/>
        <v>No existen evidencias de fallas en la estructura del pavimento, con la posible excepción de algunas en la superficie de ruedo.</v>
      </c>
      <c r="CC809" s="231">
        <f t="shared" si="424"/>
        <v>39.111582300000002</v>
      </c>
      <c r="CD809" s="229" t="s">
        <v>112</v>
      </c>
      <c r="CE809" s="229" t="s">
        <v>108</v>
      </c>
      <c r="CF809" s="270" t="s">
        <v>113</v>
      </c>
    </row>
    <row r="810" spans="1:84" ht="69.95" customHeight="1" thickBot="1" x14ac:dyDescent="0.2">
      <c r="A810" s="217"/>
      <c r="B810" s="269">
        <v>50120</v>
      </c>
      <c r="C810" s="231">
        <v>6</v>
      </c>
      <c r="D810" s="231">
        <v>5</v>
      </c>
      <c r="E810" s="232">
        <v>3</v>
      </c>
      <c r="F810" s="231">
        <v>1</v>
      </c>
      <c r="G810" s="231">
        <v>21</v>
      </c>
      <c r="H810" s="230" t="str">
        <f t="shared" si="410"/>
        <v>Primaria</v>
      </c>
      <c r="I810" s="230">
        <v>2</v>
      </c>
      <c r="J810" s="229" t="str">
        <f t="shared" si="392"/>
        <v>Distribuidores Regionales</v>
      </c>
      <c r="K810" s="260">
        <f t="shared" si="393"/>
        <v>10.005000000000001</v>
      </c>
      <c r="L810" s="234">
        <f t="shared" si="426"/>
        <v>79.304999999999993</v>
      </c>
      <c r="M810" s="233"/>
      <c r="N810" s="233"/>
      <c r="O810" s="233"/>
      <c r="P810" s="260">
        <f t="shared" si="394"/>
        <v>0</v>
      </c>
      <c r="Q810" s="233">
        <v>10.005000000000001</v>
      </c>
      <c r="R810" s="233"/>
      <c r="S810" s="233"/>
      <c r="T810" s="260">
        <f t="shared" si="395"/>
        <v>10.005000000000001</v>
      </c>
      <c r="U810" s="233"/>
      <c r="V810" s="233"/>
      <c r="W810" s="233"/>
      <c r="X810" s="233">
        <f t="shared" si="411"/>
        <v>0</v>
      </c>
      <c r="Y810" s="233"/>
      <c r="Z810" s="233"/>
      <c r="AA810" s="233"/>
      <c r="AB810" s="233">
        <f t="shared" si="412"/>
        <v>0</v>
      </c>
      <c r="AC810" s="233">
        <f>T810+X810+AB810</f>
        <v>10.005000000000001</v>
      </c>
      <c r="AD810" s="233"/>
      <c r="AE810" s="233"/>
      <c r="AF810" s="233"/>
      <c r="AG810" s="233">
        <f t="shared" si="408"/>
        <v>0</v>
      </c>
      <c r="AH810" s="233"/>
      <c r="AI810" s="233"/>
      <c r="AJ810" s="233"/>
      <c r="AK810" s="233">
        <f t="shared" si="409"/>
        <v>0</v>
      </c>
      <c r="AL810" s="233"/>
      <c r="AM810" s="233"/>
      <c r="AN810" s="233"/>
      <c r="AO810" s="233">
        <f t="shared" si="396"/>
        <v>0</v>
      </c>
      <c r="AP810" s="233"/>
      <c r="AQ810" s="233"/>
      <c r="AR810" s="233"/>
      <c r="AS810" s="339">
        <f t="shared" si="397"/>
        <v>0</v>
      </c>
      <c r="AT810" s="233"/>
      <c r="AU810" s="233"/>
      <c r="AV810" s="233"/>
      <c r="AW810" s="260">
        <f t="shared" si="414"/>
        <v>0</v>
      </c>
      <c r="AX810" s="235" t="s">
        <v>506</v>
      </c>
      <c r="AY810" s="236" t="s">
        <v>487</v>
      </c>
      <c r="AZ810" s="236" t="s">
        <v>193</v>
      </c>
      <c r="BA810" s="229" t="s">
        <v>507</v>
      </c>
      <c r="BB810" s="231">
        <v>0</v>
      </c>
      <c r="BC810" s="231">
        <v>1</v>
      </c>
      <c r="BD810" s="237" t="str">
        <f t="shared" si="415"/>
        <v>Llano (Pendientes naturales del terreno entre 0 y 5%)</v>
      </c>
      <c r="BE810" s="231">
        <v>1</v>
      </c>
      <c r="BF810" s="237" t="str">
        <f>VLOOKUP(BE810,'Códigos 2'!$A$1:$B$12,2,FALSE)</f>
        <v xml:space="preserve"> Carpeta Asfáltica (CA)</v>
      </c>
      <c r="BG810" s="238">
        <v>2</v>
      </c>
      <c r="BH810" s="239">
        <v>6.5</v>
      </c>
      <c r="BI810" s="231">
        <v>0</v>
      </c>
      <c r="BJ810" s="231" t="str">
        <f t="shared" si="416"/>
        <v>No existe</v>
      </c>
      <c r="BK810" s="240">
        <v>0</v>
      </c>
      <c r="BL810" s="231">
        <v>75</v>
      </c>
      <c r="BM810" s="231">
        <v>7842</v>
      </c>
      <c r="BN810" s="231">
        <v>5</v>
      </c>
      <c r="BO810" s="237" t="str">
        <f t="shared" si="417"/>
        <v>Alineamiento recto o con curvas tan suaves que no exigen una reducción significativa en la velocidad promedio normal de recorrido.</v>
      </c>
      <c r="BP810" s="231">
        <v>4</v>
      </c>
      <c r="BQ810" s="237" t="str">
        <f t="shared" si="418"/>
        <v>Pendientes generalmente menores del 3% pero con algunas cuestas de corta longitud de hasta el 5%.</v>
      </c>
      <c r="BR810" s="231">
        <v>2</v>
      </c>
      <c r="BS810" s="231">
        <v>0</v>
      </c>
      <c r="BT810" s="237" t="b">
        <f t="shared" si="419"/>
        <v>0</v>
      </c>
      <c r="BU810" s="231">
        <v>5</v>
      </c>
      <c r="BV810" s="237" t="str">
        <f t="shared" si="420"/>
        <v xml:space="preserve">Las señales son completamente adecuadas en número y ubicación, </v>
      </c>
      <c r="BW810" s="231">
        <v>4</v>
      </c>
      <c r="BX810" s="237" t="str">
        <f t="shared" si="421"/>
        <v>La mayoría de las alcantarillas y cunetas aparentemente funcionan bien, pero existen indicaciones en algunos sitios de que el agua se estanca.</v>
      </c>
      <c r="BY810" s="231">
        <v>5</v>
      </c>
      <c r="BZ810" s="237" t="str">
        <f t="shared" si="422"/>
        <v>Superficie lisa, sin baches ni irregularidades notables.</v>
      </c>
      <c r="CA810" s="231">
        <v>5</v>
      </c>
      <c r="CB810" s="237" t="str">
        <f t="shared" si="423"/>
        <v>No existen evidencias de fallas en la estructura del pavimento, con la posible excepción de algunas en la superficie de ruedo.</v>
      </c>
      <c r="CC810" s="231">
        <f t="shared" si="424"/>
        <v>28.637611650000004</v>
      </c>
      <c r="CD810" s="229" t="s">
        <v>508</v>
      </c>
      <c r="CE810" s="229" t="s">
        <v>489</v>
      </c>
      <c r="CF810" s="270" t="s">
        <v>509</v>
      </c>
    </row>
    <row r="811" spans="1:84" ht="69.95" customHeight="1" thickBot="1" x14ac:dyDescent="0.2">
      <c r="A811" s="217"/>
      <c r="B811" s="269">
        <v>50131</v>
      </c>
      <c r="C811" s="231">
        <v>13</v>
      </c>
      <c r="D811" s="231">
        <v>5</v>
      </c>
      <c r="E811" s="232">
        <v>2</v>
      </c>
      <c r="F811" s="231">
        <v>1</v>
      </c>
      <c r="G811" s="231">
        <v>21</v>
      </c>
      <c r="H811" s="230" t="str">
        <f t="shared" si="410"/>
        <v>Primaria</v>
      </c>
      <c r="I811" s="230">
        <v>2</v>
      </c>
      <c r="J811" s="229" t="str">
        <f t="shared" si="392"/>
        <v>Distribuidores Regionales</v>
      </c>
      <c r="K811" s="260">
        <f t="shared" si="393"/>
        <v>11.51</v>
      </c>
      <c r="L811" s="234">
        <f t="shared" si="426"/>
        <v>90.814999999999998</v>
      </c>
      <c r="M811" s="233"/>
      <c r="N811" s="233"/>
      <c r="O811" s="233"/>
      <c r="P811" s="260">
        <f t="shared" si="394"/>
        <v>0</v>
      </c>
      <c r="Q811" s="233">
        <v>11.51</v>
      </c>
      <c r="R811" s="233"/>
      <c r="S811" s="233"/>
      <c r="T811" s="260">
        <f t="shared" si="395"/>
        <v>11.51</v>
      </c>
      <c r="U811" s="233"/>
      <c r="V811" s="233"/>
      <c r="W811" s="233"/>
      <c r="X811" s="233">
        <f t="shared" si="411"/>
        <v>0</v>
      </c>
      <c r="Y811" s="233"/>
      <c r="Z811" s="233"/>
      <c r="AA811" s="233"/>
      <c r="AB811" s="233">
        <f t="shared" si="412"/>
        <v>0</v>
      </c>
      <c r="AC811" s="233">
        <f>T811+X811+AB811</f>
        <v>11.51</v>
      </c>
      <c r="AD811" s="233"/>
      <c r="AE811" s="233"/>
      <c r="AF811" s="233"/>
      <c r="AG811" s="233">
        <f t="shared" si="408"/>
        <v>0</v>
      </c>
      <c r="AH811" s="233"/>
      <c r="AI811" s="233"/>
      <c r="AJ811" s="233"/>
      <c r="AK811" s="233">
        <f t="shared" si="409"/>
        <v>0</v>
      </c>
      <c r="AL811" s="233"/>
      <c r="AM811" s="233"/>
      <c r="AN811" s="233"/>
      <c r="AO811" s="233">
        <f t="shared" si="396"/>
        <v>0</v>
      </c>
      <c r="AP811" s="233"/>
      <c r="AQ811" s="233"/>
      <c r="AR811" s="233"/>
      <c r="AS811" s="339">
        <f t="shared" si="397"/>
        <v>0</v>
      </c>
      <c r="AT811" s="233"/>
      <c r="AU811" s="233"/>
      <c r="AV811" s="233"/>
      <c r="AW811" s="260">
        <f t="shared" si="414"/>
        <v>0</v>
      </c>
      <c r="AX811" s="235" t="s">
        <v>510</v>
      </c>
      <c r="AY811" s="236" t="s">
        <v>487</v>
      </c>
      <c r="AZ811" s="236" t="s">
        <v>71</v>
      </c>
      <c r="BA811" s="229" t="s">
        <v>511</v>
      </c>
      <c r="BB811" s="231">
        <v>0</v>
      </c>
      <c r="BC811" s="231">
        <v>1</v>
      </c>
      <c r="BD811" s="237" t="str">
        <f t="shared" si="415"/>
        <v>Llano (Pendientes naturales del terreno entre 0 y 5%)</v>
      </c>
      <c r="BE811" s="231">
        <v>1</v>
      </c>
      <c r="BF811" s="237" t="str">
        <f>VLOOKUP(BE811,'Códigos 2'!$A$1:$B$12,2,FALSE)</f>
        <v xml:space="preserve"> Carpeta Asfáltica (CA)</v>
      </c>
      <c r="BG811" s="238">
        <v>2</v>
      </c>
      <c r="BH811" s="239">
        <v>7.1</v>
      </c>
      <c r="BI811" s="231">
        <v>1</v>
      </c>
      <c r="BJ811" s="231" t="str">
        <f t="shared" si="416"/>
        <v>Pavimentado</v>
      </c>
      <c r="BK811" s="240">
        <v>0.5</v>
      </c>
      <c r="BL811" s="231">
        <v>75</v>
      </c>
      <c r="BM811" s="231">
        <v>6308</v>
      </c>
      <c r="BN811" s="231">
        <v>5</v>
      </c>
      <c r="BO811" s="237" t="str">
        <f t="shared" si="417"/>
        <v>Alineamiento recto o con curvas tan suaves que no exigen una reducción significativa en la velocidad promedio normal de recorrido.</v>
      </c>
      <c r="BP811" s="231">
        <v>4</v>
      </c>
      <c r="BQ811" s="237" t="str">
        <f t="shared" si="418"/>
        <v>Pendientes generalmente menores del 3% pero con algunas cuestas de corta longitud de hasta el 5%.</v>
      </c>
      <c r="BR811" s="231">
        <v>2</v>
      </c>
      <c r="BS811" s="231">
        <v>3</v>
      </c>
      <c r="BT811" s="237" t="str">
        <f t="shared" si="419"/>
        <v>Superficie erosionada o con baches profundos sobre una buena parte de la subsección, de manera que se inhibe el uso de los espaldones en la debida forma en esa parte.</v>
      </c>
      <c r="BU811" s="231">
        <v>5</v>
      </c>
      <c r="BV811" s="237" t="str">
        <f t="shared" si="420"/>
        <v xml:space="preserve">Las señales son completamente adecuadas en número y ubicación, </v>
      </c>
      <c r="BW811" s="231">
        <v>4</v>
      </c>
      <c r="BX811" s="237" t="str">
        <f t="shared" si="421"/>
        <v>La mayoría de las alcantarillas y cunetas aparentemente funcionan bien, pero existen indicaciones en algunos sitios de que el agua se estanca.</v>
      </c>
      <c r="BY811" s="231">
        <v>5</v>
      </c>
      <c r="BZ811" s="237" t="str">
        <f t="shared" si="422"/>
        <v>Superficie lisa, sin baches ni irregularidades notables.</v>
      </c>
      <c r="CA811" s="231">
        <v>5</v>
      </c>
      <c r="CB811" s="237" t="str">
        <f t="shared" si="423"/>
        <v>No existen evidencias de fallas en la estructura del pavimento, con la posible excepción de algunas en la superficie de ruedo.</v>
      </c>
      <c r="CC811" s="231">
        <f t="shared" si="424"/>
        <v>26.500854199999999</v>
      </c>
      <c r="CD811" s="229" t="s">
        <v>512</v>
      </c>
      <c r="CE811" s="229"/>
      <c r="CF811" s="270" t="s">
        <v>513</v>
      </c>
    </row>
    <row r="812" spans="1:84" ht="69.95" customHeight="1" thickBot="1" x14ac:dyDescent="0.2">
      <c r="A812" s="217"/>
      <c r="B812" s="269">
        <v>50132</v>
      </c>
      <c r="C812" s="231">
        <v>13</v>
      </c>
      <c r="D812" s="231">
        <v>5</v>
      </c>
      <c r="E812" s="232">
        <v>2</v>
      </c>
      <c r="F812" s="231">
        <v>1</v>
      </c>
      <c r="G812" s="231">
        <v>21</v>
      </c>
      <c r="H812" s="230" t="str">
        <f t="shared" si="410"/>
        <v>Primaria</v>
      </c>
      <c r="I812" s="230">
        <v>2</v>
      </c>
      <c r="J812" s="229" t="str">
        <f t="shared" si="392"/>
        <v>Distribuidores Regionales</v>
      </c>
      <c r="K812" s="260">
        <f t="shared" si="393"/>
        <v>12.675000000000001</v>
      </c>
      <c r="L812" s="234">
        <f t="shared" si="426"/>
        <v>103.49</v>
      </c>
      <c r="M812" s="233"/>
      <c r="N812" s="233"/>
      <c r="O812" s="233"/>
      <c r="P812" s="260">
        <f t="shared" si="394"/>
        <v>0</v>
      </c>
      <c r="Q812" s="233">
        <v>12.675000000000001</v>
      </c>
      <c r="R812" s="233"/>
      <c r="S812" s="233"/>
      <c r="T812" s="260">
        <f t="shared" si="395"/>
        <v>12.675000000000001</v>
      </c>
      <c r="U812" s="233"/>
      <c r="V812" s="233"/>
      <c r="W812" s="233"/>
      <c r="X812" s="233">
        <f t="shared" si="411"/>
        <v>0</v>
      </c>
      <c r="Y812" s="233"/>
      <c r="Z812" s="233"/>
      <c r="AA812" s="233"/>
      <c r="AB812" s="233">
        <f t="shared" si="412"/>
        <v>0</v>
      </c>
      <c r="AC812" s="233">
        <f>T812+X812+AB812</f>
        <v>12.675000000000001</v>
      </c>
      <c r="AD812" s="233"/>
      <c r="AE812" s="233"/>
      <c r="AF812" s="233"/>
      <c r="AG812" s="233">
        <f t="shared" si="408"/>
        <v>0</v>
      </c>
      <c r="AH812" s="233"/>
      <c r="AI812" s="233"/>
      <c r="AJ812" s="233"/>
      <c r="AK812" s="233">
        <f t="shared" si="409"/>
        <v>0</v>
      </c>
      <c r="AL812" s="233"/>
      <c r="AM812" s="233"/>
      <c r="AN812" s="233"/>
      <c r="AO812" s="233">
        <f t="shared" si="396"/>
        <v>0</v>
      </c>
      <c r="AP812" s="233"/>
      <c r="AQ812" s="233"/>
      <c r="AR812" s="233"/>
      <c r="AS812" s="339">
        <f t="shared" si="397"/>
        <v>0</v>
      </c>
      <c r="AT812" s="233"/>
      <c r="AU812" s="233"/>
      <c r="AV812" s="233"/>
      <c r="AW812" s="260">
        <f t="shared" si="414"/>
        <v>0</v>
      </c>
      <c r="AX812" s="235" t="s">
        <v>514</v>
      </c>
      <c r="AY812" s="236" t="s">
        <v>487</v>
      </c>
      <c r="AZ812" s="236" t="s">
        <v>193</v>
      </c>
      <c r="BA812" s="229" t="s">
        <v>515</v>
      </c>
      <c r="BB812" s="231">
        <v>0</v>
      </c>
      <c r="BC812" s="231">
        <v>2</v>
      </c>
      <c r="BD812" s="237" t="str">
        <f t="shared" si="415"/>
        <v>Algo Ondulado (Pendientes naturales del terreno entre 6 y 14%)</v>
      </c>
      <c r="BE812" s="231">
        <v>1</v>
      </c>
      <c r="BF812" s="237" t="str">
        <f>VLOOKUP(BE812,'Códigos 2'!$A$1:$B$12,2,FALSE)</f>
        <v xml:space="preserve"> Carpeta Asfáltica (CA)</v>
      </c>
      <c r="BG812" s="238">
        <v>2</v>
      </c>
      <c r="BH812" s="239">
        <v>7.1</v>
      </c>
      <c r="BI812" s="231">
        <v>1</v>
      </c>
      <c r="BJ812" s="231" t="str">
        <f t="shared" si="416"/>
        <v>Pavimentado</v>
      </c>
      <c r="BK812" s="240">
        <v>0.5</v>
      </c>
      <c r="BL812" s="231">
        <v>75</v>
      </c>
      <c r="BM812" s="231">
        <v>7566</v>
      </c>
      <c r="BN812" s="231">
        <v>5</v>
      </c>
      <c r="BO812" s="237" t="str">
        <f t="shared" si="417"/>
        <v>Alineamiento recto o con curvas tan suaves que no exigen una reducción significativa en la velocidad promedio normal de recorrido.</v>
      </c>
      <c r="BP812" s="231">
        <v>3</v>
      </c>
      <c r="BQ812" s="237" t="str">
        <f t="shared" si="418"/>
        <v>Pendientes generalmente entre 3 y 6%, pero con una rasante ondulada y, consecuentemente, con tramos cortos de subida fuerte.</v>
      </c>
      <c r="BR812" s="231">
        <v>4</v>
      </c>
      <c r="BS812" s="231">
        <v>5</v>
      </c>
      <c r="BT812" s="237" t="str">
        <f t="shared" si="419"/>
        <v>Superficie de los espaldones firme y regular, y donde se puede utilizar el ancho como fue construido originalmente.</v>
      </c>
      <c r="BU812" s="231">
        <v>5</v>
      </c>
      <c r="BV812" s="237" t="str">
        <f t="shared" si="420"/>
        <v xml:space="preserve">Las señales son completamente adecuadas en número y ubicación, </v>
      </c>
      <c r="BW812" s="231">
        <v>4</v>
      </c>
      <c r="BX812" s="237" t="str">
        <f t="shared" si="421"/>
        <v>La mayoría de las alcantarillas y cunetas aparentemente funcionan bien, pero existen indicaciones en algunos sitios de que el agua se estanca.</v>
      </c>
      <c r="BY812" s="231">
        <v>5</v>
      </c>
      <c r="BZ812" s="237" t="str">
        <f t="shared" si="422"/>
        <v>Superficie lisa, sin baches ni irregularidades notables.</v>
      </c>
      <c r="CA812" s="231">
        <v>5</v>
      </c>
      <c r="CB812" s="237" t="str">
        <f t="shared" si="423"/>
        <v>No existen evidencias de fallas en la estructura del pavimento, con la posible excepción de algunas en la superficie de ruedo.</v>
      </c>
      <c r="CC812" s="231">
        <f t="shared" si="424"/>
        <v>35.003153249999997</v>
      </c>
      <c r="CD812" s="229" t="s">
        <v>516</v>
      </c>
      <c r="CE812" s="229" t="s">
        <v>489</v>
      </c>
      <c r="CF812" s="270" t="s">
        <v>517</v>
      </c>
    </row>
    <row r="813" spans="1:84" ht="69.95" customHeight="1" thickBot="1" x14ac:dyDescent="0.2">
      <c r="A813" s="217"/>
      <c r="B813" s="269">
        <v>50141</v>
      </c>
      <c r="C813" s="231">
        <v>7</v>
      </c>
      <c r="D813" s="231">
        <v>5</v>
      </c>
      <c r="E813" s="232">
        <v>7</v>
      </c>
      <c r="F813" s="231">
        <v>1</v>
      </c>
      <c r="G813" s="231">
        <v>145</v>
      </c>
      <c r="H813" s="230" t="str">
        <f t="shared" si="410"/>
        <v>Secundaria</v>
      </c>
      <c r="I813" s="230">
        <v>2</v>
      </c>
      <c r="J813" s="229" t="str">
        <f t="shared" si="392"/>
        <v>Distribuidores Regionales</v>
      </c>
      <c r="K813" s="260">
        <f t="shared" si="393"/>
        <v>6.415</v>
      </c>
      <c r="L813" s="234">
        <f>K813</f>
        <v>6.415</v>
      </c>
      <c r="M813" s="233"/>
      <c r="N813" s="233"/>
      <c r="O813" s="233">
        <v>4.4999999999999998E-2</v>
      </c>
      <c r="P813" s="260">
        <f t="shared" si="394"/>
        <v>4.4999999999999998E-2</v>
      </c>
      <c r="Q813" s="233"/>
      <c r="R813" s="233">
        <v>5.03</v>
      </c>
      <c r="S813" s="233">
        <v>1.34</v>
      </c>
      <c r="T813" s="260">
        <f t="shared" si="395"/>
        <v>6.37</v>
      </c>
      <c r="U813" s="233"/>
      <c r="V813" s="233"/>
      <c r="W813" s="233"/>
      <c r="X813" s="233">
        <f t="shared" si="411"/>
        <v>0</v>
      </c>
      <c r="Y813" s="233"/>
      <c r="Z813" s="233"/>
      <c r="AA813" s="233"/>
      <c r="AB813" s="233">
        <f t="shared" si="412"/>
        <v>0</v>
      </c>
      <c r="AC813" s="233">
        <f>P813+T813+X813+AB813</f>
        <v>6.415</v>
      </c>
      <c r="AD813" s="233"/>
      <c r="AE813" s="233"/>
      <c r="AF813" s="233"/>
      <c r="AG813" s="233">
        <f t="shared" si="408"/>
        <v>0</v>
      </c>
      <c r="AH813" s="233"/>
      <c r="AI813" s="233"/>
      <c r="AJ813" s="233"/>
      <c r="AK813" s="233">
        <f t="shared" si="409"/>
        <v>0</v>
      </c>
      <c r="AL813" s="233"/>
      <c r="AM813" s="233"/>
      <c r="AN813" s="233"/>
      <c r="AO813" s="233">
        <f t="shared" si="396"/>
        <v>0</v>
      </c>
      <c r="AP813" s="233"/>
      <c r="AQ813" s="233"/>
      <c r="AR813" s="233"/>
      <c r="AS813" s="339">
        <f t="shared" si="397"/>
        <v>0</v>
      </c>
      <c r="AT813" s="233"/>
      <c r="AU813" s="233"/>
      <c r="AV813" s="233"/>
      <c r="AW813" s="260">
        <f t="shared" si="414"/>
        <v>0</v>
      </c>
      <c r="AX813" s="235" t="s">
        <v>1368</v>
      </c>
      <c r="AY813" s="236" t="s">
        <v>250</v>
      </c>
      <c r="AZ813" s="236" t="s">
        <v>767</v>
      </c>
      <c r="BA813" s="229" t="s">
        <v>1369</v>
      </c>
      <c r="BB813" s="231">
        <v>0</v>
      </c>
      <c r="BC813" s="231">
        <v>2</v>
      </c>
      <c r="BD813" s="237" t="str">
        <f t="shared" si="415"/>
        <v>Algo Ondulado (Pendientes naturales del terreno entre 6 y 14%)</v>
      </c>
      <c r="BE813" s="231">
        <v>1</v>
      </c>
      <c r="BF813" s="237" t="str">
        <f>VLOOKUP(BE813,'Códigos 2'!$A$1:$B$12,2,FALSE)</f>
        <v xml:space="preserve"> Carpeta Asfáltica (CA)</v>
      </c>
      <c r="BG813" s="238">
        <v>2</v>
      </c>
      <c r="BH813" s="239">
        <v>5.6</v>
      </c>
      <c r="BI813" s="231">
        <v>1</v>
      </c>
      <c r="BJ813" s="231" t="str">
        <f t="shared" si="416"/>
        <v>Pavimentado</v>
      </c>
      <c r="BK813" s="240">
        <v>0</v>
      </c>
      <c r="BL813" s="231">
        <v>70</v>
      </c>
      <c r="BM813" s="231">
        <v>3793</v>
      </c>
      <c r="BN813" s="231">
        <v>4</v>
      </c>
      <c r="BO813" s="237" t="str">
        <f t="shared" si="417"/>
        <v>Alineamiento con algunas curvas que exigen una reducción significativa en la velocidad promedio de circulación.</v>
      </c>
      <c r="BP813" s="231">
        <v>4</v>
      </c>
      <c r="BQ813" s="237" t="str">
        <f t="shared" si="418"/>
        <v>Pendientes generalmente menores del 3% pero con algunas cuestas de corta longitud de hasta el 5%.</v>
      </c>
      <c r="BR813" s="231">
        <v>1</v>
      </c>
      <c r="BS813" s="231">
        <v>0</v>
      </c>
      <c r="BT813" s="237" t="b">
        <f t="shared" si="419"/>
        <v>0</v>
      </c>
      <c r="BU813" s="231">
        <v>3</v>
      </c>
      <c r="BV813" s="237" t="str">
        <f t="shared" si="420"/>
        <v>El señalamiento es regular en cuanto a cantidad y ubicación, siendo notable la falta de algunas señales de precaución y de guía.</v>
      </c>
      <c r="BW813" s="231">
        <v>4</v>
      </c>
      <c r="BX813" s="237" t="str">
        <f t="shared" si="421"/>
        <v>La mayoría de las alcantarillas y cunetas aparentemente funcionan bien, pero existen indicaciones en algunos sitios de que el agua se estanca.</v>
      </c>
      <c r="BY813" s="231">
        <v>3</v>
      </c>
      <c r="BZ813" s="237" t="str">
        <f t="shared" si="422"/>
        <v>Superficie con frecuentes baches o irregularidades .</v>
      </c>
      <c r="CA813" s="231">
        <v>5</v>
      </c>
      <c r="CB813" s="237" t="str">
        <f t="shared" si="423"/>
        <v>No existen evidencias de fallas en la estructura del pavimento, con la posible excepción de algunas en la superficie de ruedo.</v>
      </c>
      <c r="CC813" s="231">
        <f t="shared" si="424"/>
        <v>8.8812146750000007</v>
      </c>
      <c r="CD813" s="229" t="s">
        <v>1370</v>
      </c>
      <c r="CE813" s="229" t="s">
        <v>1154</v>
      </c>
      <c r="CF813" s="270" t="s">
        <v>1371</v>
      </c>
    </row>
    <row r="814" spans="1:84" ht="69.95" customHeight="1" thickBot="1" x14ac:dyDescent="0.2">
      <c r="A814" s="217"/>
      <c r="B814" s="269">
        <v>50142</v>
      </c>
      <c r="C814" s="231">
        <v>7</v>
      </c>
      <c r="D814" s="231">
        <v>5</v>
      </c>
      <c r="E814" s="232">
        <v>7</v>
      </c>
      <c r="F814" s="231">
        <v>1</v>
      </c>
      <c r="G814" s="231">
        <v>145</v>
      </c>
      <c r="H814" s="230" t="str">
        <f t="shared" si="410"/>
        <v>Secundaria</v>
      </c>
      <c r="I814" s="230">
        <v>2</v>
      </c>
      <c r="J814" s="229" t="str">
        <f t="shared" si="392"/>
        <v>Distribuidores Regionales</v>
      </c>
      <c r="K814" s="260">
        <f t="shared" si="393"/>
        <v>9.5449999999999999</v>
      </c>
      <c r="L814" s="234">
        <f>L813+K814</f>
        <v>15.96</v>
      </c>
      <c r="M814" s="233">
        <v>0.71499999999999997</v>
      </c>
      <c r="N814" s="233"/>
      <c r="O814" s="233">
        <v>0.39500000000000002</v>
      </c>
      <c r="P814" s="260">
        <f t="shared" si="394"/>
        <v>1.1099999999999999</v>
      </c>
      <c r="Q814" s="233">
        <v>1.2150000000000001</v>
      </c>
      <c r="R814" s="233"/>
      <c r="S814" s="233"/>
      <c r="T814" s="260">
        <f t="shared" si="395"/>
        <v>1.2150000000000001</v>
      </c>
      <c r="U814" s="233">
        <v>1.5049999999999999</v>
      </c>
      <c r="V814" s="233">
        <v>4.91</v>
      </c>
      <c r="W814" s="233"/>
      <c r="X814" s="233">
        <f t="shared" si="411"/>
        <v>6.415</v>
      </c>
      <c r="Y814" s="233"/>
      <c r="Z814" s="233"/>
      <c r="AA814" s="233"/>
      <c r="AB814" s="233">
        <f t="shared" si="412"/>
        <v>0</v>
      </c>
      <c r="AC814" s="233">
        <f t="shared" ref="AC814:AC845" si="427">T814+X814+AB814</f>
        <v>7.63</v>
      </c>
      <c r="AD814" s="233"/>
      <c r="AE814" s="233">
        <v>0.80500000000000005</v>
      </c>
      <c r="AF814" s="233"/>
      <c r="AG814" s="233">
        <f t="shared" si="408"/>
        <v>0.80500000000000005</v>
      </c>
      <c r="AH814" s="233"/>
      <c r="AI814" s="233"/>
      <c r="AJ814" s="233"/>
      <c r="AK814" s="233">
        <f t="shared" si="409"/>
        <v>0</v>
      </c>
      <c r="AL814" s="233"/>
      <c r="AM814" s="233"/>
      <c r="AN814" s="233"/>
      <c r="AO814" s="233">
        <f t="shared" si="396"/>
        <v>0</v>
      </c>
      <c r="AP814" s="233"/>
      <c r="AQ814" s="233"/>
      <c r="AR814" s="233"/>
      <c r="AS814" s="339">
        <f t="shared" si="397"/>
        <v>0</v>
      </c>
      <c r="AT814" s="233"/>
      <c r="AU814" s="233"/>
      <c r="AV814" s="233"/>
      <c r="AW814" s="260">
        <f t="shared" si="414"/>
        <v>0</v>
      </c>
      <c r="AX814" s="235" t="s">
        <v>1372</v>
      </c>
      <c r="AY814" s="236" t="s">
        <v>250</v>
      </c>
      <c r="AZ814" s="236" t="s">
        <v>767</v>
      </c>
      <c r="BA814" s="229" t="s">
        <v>1373</v>
      </c>
      <c r="BB814" s="231">
        <v>1</v>
      </c>
      <c r="BC814" s="231">
        <v>4</v>
      </c>
      <c r="BD814" s="237" t="str">
        <f t="shared" si="415"/>
        <v>Montañoso (Pendientes naturales del terreno mayores a 25%)</v>
      </c>
      <c r="BE814" s="231">
        <v>2</v>
      </c>
      <c r="BF814" s="237" t="str">
        <f>VLOOKUP(BE814,'Códigos 2'!$A$1:$B$12,2,FALSE)</f>
        <v xml:space="preserve">Tratamiento superficial múltiple (TSM) </v>
      </c>
      <c r="BG814" s="238">
        <v>1</v>
      </c>
      <c r="BH814" s="239">
        <v>4.8</v>
      </c>
      <c r="BI814" s="231">
        <v>0</v>
      </c>
      <c r="BJ814" s="231" t="str">
        <f t="shared" si="416"/>
        <v>No existe</v>
      </c>
      <c r="BK814" s="240">
        <v>0</v>
      </c>
      <c r="BL814" s="231">
        <v>30</v>
      </c>
      <c r="BM814" s="231">
        <v>486</v>
      </c>
      <c r="BN814" s="231">
        <v>2</v>
      </c>
      <c r="BO814" s="237" t="str">
        <f t="shared" si="417"/>
        <v>Curvas cerradas frecuentes y, por lo general, inconsistentes con el terreno y la clase de carretera.</v>
      </c>
      <c r="BP814" s="231">
        <v>1</v>
      </c>
      <c r="BQ814" s="237" t="str">
        <f t="shared" si="418"/>
        <v xml:space="preserve">Pendientes sostenidas en exceso del 7% en casi todo el tramo. </v>
      </c>
      <c r="BR814" s="231">
        <v>1</v>
      </c>
      <c r="BS814" s="231">
        <v>0</v>
      </c>
      <c r="BT814" s="237" t="b">
        <f t="shared" si="419"/>
        <v>0</v>
      </c>
      <c r="BU814" s="231">
        <v>3</v>
      </c>
      <c r="BV814" s="237" t="str">
        <f t="shared" si="420"/>
        <v>El señalamiento es regular en cuanto a cantidad y ubicación, siendo notable la falta de algunas señales de precaución y de guía.</v>
      </c>
      <c r="BW814" s="231">
        <v>3</v>
      </c>
      <c r="BX814" s="237" t="str">
        <f t="shared" si="421"/>
        <v>Parece que algunas alcantarillas o cunetas no tienen capacidad hidráulica suficiente, por la erosión o socavación aparente.</v>
      </c>
      <c r="BY814" s="231">
        <v>3</v>
      </c>
      <c r="BZ814" s="237" t="str">
        <f t="shared" si="422"/>
        <v>Superficie con frecuentes baches o irregularidades .</v>
      </c>
      <c r="CA814" s="231">
        <v>4</v>
      </c>
      <c r="CB814" s="237" t="str">
        <f t="shared" si="423"/>
        <v>Existen huellas o corrugaciones que se derivan por debajo de la superficie de ruedo, pero que son aisladas y de poca extensión.</v>
      </c>
      <c r="CC814" s="231">
        <f t="shared" si="424"/>
        <v>1.69318755</v>
      </c>
      <c r="CD814" s="229" t="s">
        <v>1374</v>
      </c>
      <c r="CE814" s="229" t="s">
        <v>1154</v>
      </c>
      <c r="CF814" s="270" t="s">
        <v>1375</v>
      </c>
    </row>
    <row r="815" spans="1:84" ht="69.95" customHeight="1" thickBot="1" x14ac:dyDescent="0.2">
      <c r="A815" s="217"/>
      <c r="B815" s="269">
        <v>50143</v>
      </c>
      <c r="C815" s="231">
        <v>7</v>
      </c>
      <c r="D815" s="231">
        <v>5</v>
      </c>
      <c r="E815" s="232">
        <v>7</v>
      </c>
      <c r="F815" s="231">
        <v>2</v>
      </c>
      <c r="G815" s="231">
        <v>145</v>
      </c>
      <c r="H815" s="230" t="str">
        <f t="shared" si="410"/>
        <v>Secundaria</v>
      </c>
      <c r="I815" s="230">
        <v>2</v>
      </c>
      <c r="J815" s="229" t="str">
        <f t="shared" si="392"/>
        <v>Distribuidores Regionales</v>
      </c>
      <c r="K815" s="260">
        <f t="shared" si="393"/>
        <v>7.1749999999999998</v>
      </c>
      <c r="L815" s="234">
        <f>L814+K815</f>
        <v>23.135000000000002</v>
      </c>
      <c r="M815" s="233"/>
      <c r="N815" s="233"/>
      <c r="O815" s="233"/>
      <c r="P815" s="260">
        <f t="shared" si="394"/>
        <v>0</v>
      </c>
      <c r="Q815" s="233"/>
      <c r="R815" s="233"/>
      <c r="S815" s="233"/>
      <c r="T815" s="260">
        <f t="shared" si="395"/>
        <v>0</v>
      </c>
      <c r="U815" s="233"/>
      <c r="V815" s="233"/>
      <c r="W815" s="233">
        <v>0.15</v>
      </c>
      <c r="X815" s="233">
        <f t="shared" si="411"/>
        <v>0.15</v>
      </c>
      <c r="Y815" s="233"/>
      <c r="Z815" s="233"/>
      <c r="AA815" s="233"/>
      <c r="AB815" s="233">
        <f t="shared" si="412"/>
        <v>0</v>
      </c>
      <c r="AC815" s="233">
        <f t="shared" si="427"/>
        <v>0.15</v>
      </c>
      <c r="AD815" s="233"/>
      <c r="AE815" s="233">
        <v>4.5599999999999996</v>
      </c>
      <c r="AF815" s="233">
        <v>2.4649999999999999</v>
      </c>
      <c r="AG815" s="233">
        <f t="shared" si="408"/>
        <v>7.0249999999999995</v>
      </c>
      <c r="AH815" s="233"/>
      <c r="AI815" s="233"/>
      <c r="AJ815" s="233"/>
      <c r="AK815" s="233">
        <f t="shared" si="409"/>
        <v>0</v>
      </c>
      <c r="AL815" s="233"/>
      <c r="AM815" s="233"/>
      <c r="AN815" s="233"/>
      <c r="AO815" s="233">
        <f t="shared" si="396"/>
        <v>0</v>
      </c>
      <c r="AP815" s="233"/>
      <c r="AQ815" s="233"/>
      <c r="AR815" s="233"/>
      <c r="AS815" s="339">
        <f t="shared" si="397"/>
        <v>0</v>
      </c>
      <c r="AT815" s="233"/>
      <c r="AU815" s="233"/>
      <c r="AV815" s="233"/>
      <c r="AW815" s="260">
        <f t="shared" si="414"/>
        <v>0</v>
      </c>
      <c r="AX815" s="235" t="s">
        <v>1376</v>
      </c>
      <c r="AY815" s="236" t="s">
        <v>250</v>
      </c>
      <c r="AZ815" s="236" t="s">
        <v>767</v>
      </c>
      <c r="BA815" s="229" t="s">
        <v>1377</v>
      </c>
      <c r="BB815" s="231">
        <v>0</v>
      </c>
      <c r="BC815" s="231">
        <v>4</v>
      </c>
      <c r="BD815" s="237" t="str">
        <f t="shared" si="415"/>
        <v>Montañoso (Pendientes naturales del terreno mayores a 25%)</v>
      </c>
      <c r="BE815" s="231">
        <v>4</v>
      </c>
      <c r="BF815" s="237" t="str">
        <f>VLOOKUP(BE815,'Códigos 2'!$A$1:$B$12,2,FALSE)</f>
        <v>Lastre o grava</v>
      </c>
      <c r="BG815" s="238">
        <v>1</v>
      </c>
      <c r="BH815" s="239">
        <v>4.9000000000000004</v>
      </c>
      <c r="BI815" s="231">
        <v>0</v>
      </c>
      <c r="BJ815" s="231" t="str">
        <f t="shared" si="416"/>
        <v>No existe</v>
      </c>
      <c r="BK815" s="240">
        <v>0</v>
      </c>
      <c r="BL815" s="231">
        <v>15</v>
      </c>
      <c r="BM815" s="231">
        <v>198</v>
      </c>
      <c r="BN815" s="231">
        <v>2</v>
      </c>
      <c r="BO815" s="237" t="str">
        <f t="shared" si="417"/>
        <v>Curvas cerradas frecuentes y, por lo general, inconsistentes con el terreno y la clase de carretera.</v>
      </c>
      <c r="BP815" s="231">
        <v>1</v>
      </c>
      <c r="BQ815" s="237" t="str">
        <f t="shared" si="418"/>
        <v xml:space="preserve">Pendientes sostenidas en exceso del 7% en casi todo el tramo. </v>
      </c>
      <c r="BR815" s="231">
        <v>1</v>
      </c>
      <c r="BS815" s="231">
        <v>0</v>
      </c>
      <c r="BT815" s="237" t="b">
        <f t="shared" si="419"/>
        <v>0</v>
      </c>
      <c r="BU815" s="231">
        <v>2</v>
      </c>
      <c r="BV815" s="237" t="str">
        <f t="shared" si="420"/>
        <v>Existen muy pocas señales</v>
      </c>
      <c r="BW815" s="231">
        <v>3</v>
      </c>
      <c r="BX815" s="237" t="str">
        <f t="shared" si="421"/>
        <v>Parece que algunas alcantarillas o cunetas no tienen capacidad hidráulica suficiente, por la erosión o socavación aparente.</v>
      </c>
      <c r="BY815" s="231">
        <v>3</v>
      </c>
      <c r="BZ815" s="237" t="str">
        <f t="shared" si="422"/>
        <v>Superficie con frecuentes baches o irregularidades .</v>
      </c>
      <c r="CA815" s="231">
        <v>4</v>
      </c>
      <c r="CB815" s="237" t="str">
        <f t="shared" si="423"/>
        <v>Existen huellas o corrugaciones que se derivan por debajo de la superficie de ruedo, pero que son aisladas y de poca extensión.</v>
      </c>
      <c r="CC815" s="231">
        <f t="shared" si="424"/>
        <v>0.51853724999999995</v>
      </c>
      <c r="CD815" s="229"/>
      <c r="CE815" s="229"/>
      <c r="CF815" s="270" t="s">
        <v>1378</v>
      </c>
    </row>
    <row r="816" spans="1:84" ht="69.95" customHeight="1" thickBot="1" x14ac:dyDescent="0.2">
      <c r="A816" s="217"/>
      <c r="B816" s="269">
        <v>50150</v>
      </c>
      <c r="C816" s="231">
        <v>7</v>
      </c>
      <c r="D816" s="231">
        <v>5</v>
      </c>
      <c r="E816" s="232">
        <v>6</v>
      </c>
      <c r="F816" s="231">
        <v>1</v>
      </c>
      <c r="G816" s="231">
        <v>142</v>
      </c>
      <c r="H816" s="230" t="str">
        <f t="shared" si="410"/>
        <v>Secundaria</v>
      </c>
      <c r="I816" s="230">
        <v>2</v>
      </c>
      <c r="J816" s="229" t="str">
        <f t="shared" si="392"/>
        <v>Distribuidores Regionales</v>
      </c>
      <c r="K816" s="260">
        <f t="shared" si="393"/>
        <v>12.09</v>
      </c>
      <c r="L816" s="234">
        <f>K816</f>
        <v>12.09</v>
      </c>
      <c r="M816" s="233"/>
      <c r="N816" s="233"/>
      <c r="O816" s="233"/>
      <c r="P816" s="260">
        <f t="shared" si="394"/>
        <v>0</v>
      </c>
      <c r="Q816" s="233">
        <v>2.71</v>
      </c>
      <c r="R816" s="233">
        <v>0.34499999999999997</v>
      </c>
      <c r="S816" s="233">
        <v>3.2250000000000001</v>
      </c>
      <c r="T816" s="260">
        <f t="shared" si="395"/>
        <v>6.2799999999999994</v>
      </c>
      <c r="U816" s="233">
        <v>2.125</v>
      </c>
      <c r="V816" s="233">
        <v>2.8450000000000002</v>
      </c>
      <c r="W816" s="233">
        <v>0.84</v>
      </c>
      <c r="X816" s="233">
        <f t="shared" si="411"/>
        <v>5.8100000000000005</v>
      </c>
      <c r="Y816" s="233"/>
      <c r="Z816" s="233"/>
      <c r="AA816" s="233"/>
      <c r="AB816" s="233">
        <f t="shared" si="412"/>
        <v>0</v>
      </c>
      <c r="AC816" s="233">
        <f t="shared" si="427"/>
        <v>12.09</v>
      </c>
      <c r="AD816" s="233"/>
      <c r="AE816" s="233"/>
      <c r="AF816" s="233"/>
      <c r="AG816" s="233">
        <f t="shared" si="408"/>
        <v>0</v>
      </c>
      <c r="AH816" s="233"/>
      <c r="AI816" s="233"/>
      <c r="AJ816" s="233"/>
      <c r="AK816" s="233">
        <f t="shared" si="409"/>
        <v>0</v>
      </c>
      <c r="AL816" s="233"/>
      <c r="AM816" s="233"/>
      <c r="AN816" s="233"/>
      <c r="AO816" s="233">
        <f t="shared" si="396"/>
        <v>0</v>
      </c>
      <c r="AP816" s="233"/>
      <c r="AQ816" s="233"/>
      <c r="AR816" s="233"/>
      <c r="AS816" s="339">
        <f t="shared" si="397"/>
        <v>0</v>
      </c>
      <c r="AT816" s="233"/>
      <c r="AU816" s="233"/>
      <c r="AV816" s="233"/>
      <c r="AW816" s="260">
        <f t="shared" si="414"/>
        <v>0</v>
      </c>
      <c r="AX816" s="235" t="s">
        <v>1325</v>
      </c>
      <c r="AY816" s="236" t="s">
        <v>1231</v>
      </c>
      <c r="AZ816" s="236" t="s">
        <v>294</v>
      </c>
      <c r="BA816" s="229" t="s">
        <v>1326</v>
      </c>
      <c r="BB816" s="231">
        <v>1</v>
      </c>
      <c r="BC816" s="231">
        <v>3</v>
      </c>
      <c r="BD816" s="237" t="str">
        <f t="shared" si="415"/>
        <v>Muy Ondulado (Pendientes naturales del terreno entre 15 y 25%)</v>
      </c>
      <c r="BE816" s="231">
        <v>1</v>
      </c>
      <c r="BF816" s="237" t="str">
        <f>VLOOKUP(BE816,'Códigos 2'!$A$1:$B$12,2,FALSE)</f>
        <v xml:space="preserve"> Carpeta Asfáltica (CA)</v>
      </c>
      <c r="BG816" s="238">
        <v>2</v>
      </c>
      <c r="BH816" s="239">
        <v>5.8</v>
      </c>
      <c r="BI816" s="231">
        <v>0</v>
      </c>
      <c r="BJ816" s="231" t="str">
        <f t="shared" si="416"/>
        <v>No existe</v>
      </c>
      <c r="BK816" s="240">
        <v>0</v>
      </c>
      <c r="BL816" s="231">
        <v>50</v>
      </c>
      <c r="BM816" s="231">
        <v>2915</v>
      </c>
      <c r="BN816" s="231">
        <v>4</v>
      </c>
      <c r="BO816" s="237" t="str">
        <f t="shared" si="417"/>
        <v>Alineamiento con algunas curvas que exigen una reducción significativa en la velocidad promedio de circulación.</v>
      </c>
      <c r="BP816" s="231">
        <v>2</v>
      </c>
      <c r="BQ816" s="237" t="str">
        <f t="shared" si="418"/>
        <v>Pendientes sostenidas entre 5 y 8% sobre una buena parte del tramo, condición que afecta en forma marcada la velocidad de recorrido y, cuando hay bastante tránsito, provoca frecuentes colas de vehículos detrás de los vehículos pesados.</v>
      </c>
      <c r="BR816" s="231">
        <v>1</v>
      </c>
      <c r="BS816" s="231">
        <v>0</v>
      </c>
      <c r="BT816" s="237" t="b">
        <f t="shared" si="419"/>
        <v>0</v>
      </c>
      <c r="BU816" s="231">
        <v>3</v>
      </c>
      <c r="BV816" s="237" t="str">
        <f t="shared" si="420"/>
        <v>El señalamiento es regular en cuanto a cantidad y ubicación, siendo notable la falta de algunas señales de precaución y de guía.</v>
      </c>
      <c r="BW816" s="231">
        <v>4</v>
      </c>
      <c r="BX816" s="237" t="str">
        <f t="shared" si="421"/>
        <v>La mayoría de las alcantarillas y cunetas aparentemente funcionan bien, pero existen indicaciones en algunos sitios de que el agua se estanca.</v>
      </c>
      <c r="BY816" s="231">
        <v>3</v>
      </c>
      <c r="BZ816" s="237" t="str">
        <f t="shared" si="422"/>
        <v>Superficie con frecuentes baches o irregularidades .</v>
      </c>
      <c r="CA816" s="231">
        <v>4</v>
      </c>
      <c r="CB816" s="237" t="str">
        <f t="shared" si="423"/>
        <v>Existen huellas o corrugaciones que se derivan por debajo de la superficie de ruedo, pero que son aisladas y de poca extensión.</v>
      </c>
      <c r="CC816" s="231">
        <f t="shared" si="424"/>
        <v>12.86345775</v>
      </c>
      <c r="CD816" s="229" t="s">
        <v>1327</v>
      </c>
      <c r="CE816" s="229" t="s">
        <v>1154</v>
      </c>
      <c r="CF816" s="270" t="s">
        <v>1328</v>
      </c>
    </row>
    <row r="817" spans="1:84" ht="69.95" customHeight="1" thickBot="1" x14ac:dyDescent="0.2">
      <c r="A817" s="217"/>
      <c r="B817" s="269">
        <v>50160</v>
      </c>
      <c r="C817" s="231">
        <v>13</v>
      </c>
      <c r="D817" s="231">
        <v>5</v>
      </c>
      <c r="E817" s="232">
        <v>2</v>
      </c>
      <c r="F817" s="231">
        <v>2</v>
      </c>
      <c r="G817" s="231">
        <v>21</v>
      </c>
      <c r="H817" s="230" t="str">
        <f t="shared" si="410"/>
        <v>Primaria</v>
      </c>
      <c r="I817" s="230">
        <v>2</v>
      </c>
      <c r="J817" s="229" t="str">
        <f t="shared" si="392"/>
        <v>Distribuidores Regionales</v>
      </c>
      <c r="K817" s="260">
        <f t="shared" si="393"/>
        <v>12.455</v>
      </c>
      <c r="L817" s="234">
        <f>L816+K817</f>
        <v>24.545000000000002</v>
      </c>
      <c r="M817" s="233"/>
      <c r="N817" s="233"/>
      <c r="O817" s="233"/>
      <c r="P817" s="260">
        <f t="shared" si="394"/>
        <v>0</v>
      </c>
      <c r="Q817" s="233">
        <v>12.455</v>
      </c>
      <c r="R817" s="233"/>
      <c r="S817" s="233"/>
      <c r="T817" s="260">
        <f t="shared" si="395"/>
        <v>12.455</v>
      </c>
      <c r="U817" s="233"/>
      <c r="V817" s="233"/>
      <c r="W817" s="233"/>
      <c r="X817" s="233">
        <f t="shared" si="411"/>
        <v>0</v>
      </c>
      <c r="Y817" s="233"/>
      <c r="Z817" s="233"/>
      <c r="AA817" s="233"/>
      <c r="AB817" s="233">
        <f t="shared" si="412"/>
        <v>0</v>
      </c>
      <c r="AC817" s="233">
        <f t="shared" si="427"/>
        <v>12.455</v>
      </c>
      <c r="AD817" s="233"/>
      <c r="AE817" s="233"/>
      <c r="AF817" s="233"/>
      <c r="AG817" s="233">
        <f t="shared" si="408"/>
        <v>0</v>
      </c>
      <c r="AH817" s="233"/>
      <c r="AI817" s="233"/>
      <c r="AJ817" s="233"/>
      <c r="AK817" s="233">
        <f t="shared" si="409"/>
        <v>0</v>
      </c>
      <c r="AL817" s="233"/>
      <c r="AM817" s="233"/>
      <c r="AN817" s="233"/>
      <c r="AO817" s="233">
        <f t="shared" si="396"/>
        <v>0</v>
      </c>
      <c r="AP817" s="233"/>
      <c r="AQ817" s="233"/>
      <c r="AR817" s="233"/>
      <c r="AS817" s="339">
        <f t="shared" si="397"/>
        <v>0</v>
      </c>
      <c r="AT817" s="233"/>
      <c r="AU817" s="233"/>
      <c r="AV817" s="233"/>
      <c r="AW817" s="260">
        <f t="shared" si="414"/>
        <v>0</v>
      </c>
      <c r="AX817" s="235" t="s">
        <v>518</v>
      </c>
      <c r="AY817" s="236" t="s">
        <v>487</v>
      </c>
      <c r="AZ817" s="236" t="s">
        <v>193</v>
      </c>
      <c r="BA817" s="229" t="s">
        <v>519</v>
      </c>
      <c r="BB817" s="231">
        <v>0</v>
      </c>
      <c r="BC817" s="231">
        <v>2</v>
      </c>
      <c r="BD817" s="237" t="str">
        <f t="shared" si="415"/>
        <v>Algo Ondulado (Pendientes naturales del terreno entre 6 y 14%)</v>
      </c>
      <c r="BE817" s="231">
        <v>1</v>
      </c>
      <c r="BF817" s="237" t="str">
        <f>VLOOKUP(BE817,'Códigos 2'!$A$1:$B$12,2,FALSE)</f>
        <v xml:space="preserve"> Carpeta Asfáltica (CA)</v>
      </c>
      <c r="BG817" s="238">
        <v>2</v>
      </c>
      <c r="BH817" s="239">
        <v>7.1</v>
      </c>
      <c r="BI817" s="231">
        <v>1</v>
      </c>
      <c r="BJ817" s="231" t="str">
        <f t="shared" si="416"/>
        <v>Pavimentado</v>
      </c>
      <c r="BK817" s="240">
        <v>0.7</v>
      </c>
      <c r="BL817" s="231">
        <v>70</v>
      </c>
      <c r="BM817" s="231">
        <v>2878</v>
      </c>
      <c r="BN817" s="231">
        <v>5</v>
      </c>
      <c r="BO817" s="237" t="str">
        <f t="shared" si="417"/>
        <v>Alineamiento recto o con curvas tan suaves que no exigen una reducción significativa en la velocidad promedio normal de recorrido.</v>
      </c>
      <c r="BP817" s="231">
        <v>3</v>
      </c>
      <c r="BQ817" s="237" t="str">
        <f t="shared" si="418"/>
        <v>Pendientes generalmente entre 3 y 6%, pero con una rasante ondulada y, consecuentemente, con tramos cortos de subida fuerte.</v>
      </c>
      <c r="BR817" s="231">
        <v>2</v>
      </c>
      <c r="BS817" s="231">
        <v>5</v>
      </c>
      <c r="BT817" s="237" t="str">
        <f t="shared" si="419"/>
        <v>Superficie de los espaldones firme y regular, y donde se puede utilizar el ancho como fue construido originalmente.</v>
      </c>
      <c r="BU817" s="231">
        <v>5</v>
      </c>
      <c r="BV817" s="237" t="str">
        <f t="shared" si="420"/>
        <v xml:space="preserve">Las señales son completamente adecuadas en número y ubicación, </v>
      </c>
      <c r="BW817" s="231">
        <v>4</v>
      </c>
      <c r="BX817" s="237" t="str">
        <f t="shared" si="421"/>
        <v>La mayoría de las alcantarillas y cunetas aparentemente funcionan bien, pero existen indicaciones en algunos sitios de que el agua se estanca.</v>
      </c>
      <c r="BY817" s="231">
        <v>5</v>
      </c>
      <c r="BZ817" s="237" t="str">
        <f t="shared" si="422"/>
        <v>Superficie lisa, sin baches ni irregularidades notables.</v>
      </c>
      <c r="CA817" s="231">
        <v>5</v>
      </c>
      <c r="CB817" s="237" t="str">
        <f t="shared" si="423"/>
        <v>No existen evidencias de fallas en la estructura del pavimento, con la posible excepción de algunas en la superficie de ruedo.</v>
      </c>
      <c r="CC817" s="231">
        <f t="shared" si="424"/>
        <v>13.083603849999999</v>
      </c>
      <c r="CD817" s="229" t="s">
        <v>520</v>
      </c>
      <c r="CE817" s="229" t="s">
        <v>489</v>
      </c>
      <c r="CF817" s="270" t="s">
        <v>521</v>
      </c>
    </row>
    <row r="818" spans="1:84" ht="69.95" customHeight="1" thickBot="1" x14ac:dyDescent="0.2">
      <c r="A818" s="217"/>
      <c r="B818" s="269">
        <v>50171</v>
      </c>
      <c r="C818" s="231">
        <v>13</v>
      </c>
      <c r="D818" s="231">
        <v>5</v>
      </c>
      <c r="E818" s="232">
        <v>2</v>
      </c>
      <c r="F818" s="231">
        <v>1</v>
      </c>
      <c r="G818" s="231">
        <v>150</v>
      </c>
      <c r="H818" s="230" t="str">
        <f t="shared" si="410"/>
        <v>Secundaria</v>
      </c>
      <c r="I818" s="230">
        <v>3</v>
      </c>
      <c r="J818" s="229" t="str">
        <f t="shared" si="392"/>
        <v>Conectores de Integración Territorial</v>
      </c>
      <c r="K818" s="260">
        <f t="shared" si="393"/>
        <v>2.0350000000000001</v>
      </c>
      <c r="L818" s="234">
        <f>L817+K818</f>
        <v>26.580000000000002</v>
      </c>
      <c r="M818" s="233"/>
      <c r="N818" s="233"/>
      <c r="O818" s="233"/>
      <c r="P818" s="260">
        <f t="shared" si="394"/>
        <v>0</v>
      </c>
      <c r="Q818" s="233">
        <v>2.0350000000000001</v>
      </c>
      <c r="R818" s="233"/>
      <c r="S818" s="233"/>
      <c r="T818" s="260">
        <f t="shared" si="395"/>
        <v>2.0350000000000001</v>
      </c>
      <c r="U818" s="233"/>
      <c r="V818" s="233"/>
      <c r="W818" s="233"/>
      <c r="X818" s="233">
        <f t="shared" si="411"/>
        <v>0</v>
      </c>
      <c r="Y818" s="233"/>
      <c r="Z818" s="233"/>
      <c r="AA818" s="233"/>
      <c r="AB818" s="233">
        <f t="shared" si="412"/>
        <v>0</v>
      </c>
      <c r="AC818" s="233">
        <f t="shared" si="427"/>
        <v>2.0350000000000001</v>
      </c>
      <c r="AD818" s="233"/>
      <c r="AE818" s="233"/>
      <c r="AF818" s="233"/>
      <c r="AG818" s="233">
        <f t="shared" si="408"/>
        <v>0</v>
      </c>
      <c r="AH818" s="233"/>
      <c r="AI818" s="233"/>
      <c r="AJ818" s="233"/>
      <c r="AK818" s="233">
        <f t="shared" si="409"/>
        <v>0</v>
      </c>
      <c r="AL818" s="233"/>
      <c r="AM818" s="233"/>
      <c r="AN818" s="233"/>
      <c r="AO818" s="233">
        <f t="shared" si="396"/>
        <v>0</v>
      </c>
      <c r="AP818" s="233"/>
      <c r="AQ818" s="233"/>
      <c r="AR818" s="233"/>
      <c r="AS818" s="339">
        <f t="shared" si="397"/>
        <v>0</v>
      </c>
      <c r="AT818" s="233"/>
      <c r="AU818" s="233"/>
      <c r="AV818" s="233"/>
      <c r="AW818" s="260">
        <f t="shared" si="414"/>
        <v>0</v>
      </c>
      <c r="AX818" s="235" t="s">
        <v>1428</v>
      </c>
      <c r="AY818" s="236" t="s">
        <v>487</v>
      </c>
      <c r="AZ818" s="236" t="s">
        <v>176</v>
      </c>
      <c r="BA818" s="229" t="s">
        <v>1429</v>
      </c>
      <c r="BB818" s="231">
        <v>0</v>
      </c>
      <c r="BC818" s="231">
        <v>1</v>
      </c>
      <c r="BD818" s="237" t="str">
        <f t="shared" si="415"/>
        <v>Llano (Pendientes naturales del terreno entre 0 y 5%)</v>
      </c>
      <c r="BE818" s="231">
        <v>1</v>
      </c>
      <c r="BF818" s="237" t="str">
        <f>VLOOKUP(BE818,'Códigos 2'!$A$1:$B$12,2,FALSE)</f>
        <v xml:space="preserve"> Carpeta Asfáltica (CA)</v>
      </c>
      <c r="BG818" s="238">
        <v>2</v>
      </c>
      <c r="BH818" s="239">
        <v>8.8000000000000007</v>
      </c>
      <c r="BI818" s="231">
        <v>1</v>
      </c>
      <c r="BJ818" s="231" t="str">
        <f t="shared" si="416"/>
        <v>Pavimentado</v>
      </c>
      <c r="BK818" s="240">
        <v>0</v>
      </c>
      <c r="BL818" s="231">
        <v>40</v>
      </c>
      <c r="BM818" s="231"/>
      <c r="BN818" s="231">
        <v>5</v>
      </c>
      <c r="BO818" s="237" t="str">
        <f t="shared" si="417"/>
        <v>Alineamiento recto o con curvas tan suaves que no exigen una reducción significativa en la velocidad promedio normal de recorrido.</v>
      </c>
      <c r="BP818" s="231">
        <v>5</v>
      </c>
      <c r="BQ818" s="237" t="str">
        <f t="shared" si="418"/>
        <v>Pendientes menores del 3% en todo el tramo.</v>
      </c>
      <c r="BR818" s="231">
        <v>2</v>
      </c>
      <c r="BS818" s="231">
        <v>0</v>
      </c>
      <c r="BT818" s="237" t="b">
        <f t="shared" si="419"/>
        <v>0</v>
      </c>
      <c r="BU818" s="231">
        <v>3</v>
      </c>
      <c r="BV818" s="237" t="str">
        <f t="shared" si="420"/>
        <v>El señalamiento es regular en cuanto a cantidad y ubicación, siendo notable la falta de algunas señales de precaución y de guía.</v>
      </c>
      <c r="BW818" s="231">
        <v>4</v>
      </c>
      <c r="BX818" s="237" t="str">
        <f t="shared" si="421"/>
        <v>La mayoría de las alcantarillas y cunetas aparentemente funcionan bien, pero existen indicaciones en algunos sitios de que el agua se estanca.</v>
      </c>
      <c r="BY818" s="231">
        <v>4</v>
      </c>
      <c r="BZ818" s="237" t="str">
        <f t="shared" si="422"/>
        <v>Superficie generalmente lisa, pero con unas pequeñas corrugaciones u otras irregularidades aisladas, o con baches pequeños superficiales.</v>
      </c>
      <c r="CA818" s="231">
        <v>5</v>
      </c>
      <c r="CB818" s="237" t="str">
        <f t="shared" si="423"/>
        <v>No existen evidencias de fallas en la estructura del pavimento, con la posible excepción de algunas en la superficie de ruedo.</v>
      </c>
      <c r="CC818" s="231">
        <f t="shared" si="424"/>
        <v>0</v>
      </c>
      <c r="CD818" s="229" t="s">
        <v>1430</v>
      </c>
      <c r="CE818" s="229" t="s">
        <v>489</v>
      </c>
      <c r="CF818" s="270" t="s">
        <v>1431</v>
      </c>
    </row>
    <row r="819" spans="1:84" ht="69.95" customHeight="1" thickBot="1" x14ac:dyDescent="0.2">
      <c r="A819" s="217"/>
      <c r="B819" s="269">
        <v>50172</v>
      </c>
      <c r="C819" s="231">
        <v>13</v>
      </c>
      <c r="D819" s="231">
        <v>5</v>
      </c>
      <c r="E819" s="232">
        <v>2</v>
      </c>
      <c r="F819" s="231">
        <v>1</v>
      </c>
      <c r="G819" s="231">
        <v>150</v>
      </c>
      <c r="H819" s="230" t="str">
        <f t="shared" si="410"/>
        <v>Secundaria</v>
      </c>
      <c r="I819" s="230">
        <v>3</v>
      </c>
      <c r="J819" s="229" t="str">
        <f t="shared" si="392"/>
        <v>Conectores de Integración Territorial</v>
      </c>
      <c r="K819" s="260">
        <f t="shared" si="393"/>
        <v>1.6949999999999998</v>
      </c>
      <c r="L819" s="234">
        <f>L818+K819</f>
        <v>28.275000000000002</v>
      </c>
      <c r="M819" s="233"/>
      <c r="N819" s="233"/>
      <c r="O819" s="233"/>
      <c r="P819" s="260">
        <f t="shared" si="394"/>
        <v>0</v>
      </c>
      <c r="Q819" s="233">
        <v>0.30499999999999999</v>
      </c>
      <c r="R819" s="233">
        <v>0.8</v>
      </c>
      <c r="S819" s="233"/>
      <c r="T819" s="260">
        <f t="shared" si="395"/>
        <v>1.105</v>
      </c>
      <c r="U819" s="233"/>
      <c r="V819" s="233">
        <v>0.59</v>
      </c>
      <c r="W819" s="233"/>
      <c r="X819" s="233">
        <f t="shared" si="411"/>
        <v>0.59</v>
      </c>
      <c r="Y819" s="233"/>
      <c r="Z819" s="233"/>
      <c r="AA819" s="233"/>
      <c r="AB819" s="233">
        <f t="shared" si="412"/>
        <v>0</v>
      </c>
      <c r="AC819" s="233">
        <f t="shared" si="427"/>
        <v>1.6949999999999998</v>
      </c>
      <c r="AD819" s="233"/>
      <c r="AE819" s="233"/>
      <c r="AF819" s="233"/>
      <c r="AG819" s="233">
        <f t="shared" si="408"/>
        <v>0</v>
      </c>
      <c r="AH819" s="233"/>
      <c r="AI819" s="233"/>
      <c r="AJ819" s="233"/>
      <c r="AK819" s="233">
        <f t="shared" si="409"/>
        <v>0</v>
      </c>
      <c r="AL819" s="233"/>
      <c r="AM819" s="233"/>
      <c r="AN819" s="233"/>
      <c r="AO819" s="233">
        <f t="shared" si="396"/>
        <v>0</v>
      </c>
      <c r="AP819" s="233"/>
      <c r="AQ819" s="233"/>
      <c r="AR819" s="233"/>
      <c r="AS819" s="339">
        <f t="shared" si="397"/>
        <v>0</v>
      </c>
      <c r="AT819" s="233"/>
      <c r="AU819" s="233"/>
      <c r="AV819" s="233"/>
      <c r="AW819" s="260">
        <f t="shared" si="414"/>
        <v>0</v>
      </c>
      <c r="AX819" s="235" t="s">
        <v>1432</v>
      </c>
      <c r="AY819" s="236" t="s">
        <v>487</v>
      </c>
      <c r="AZ819" s="236" t="s">
        <v>176</v>
      </c>
      <c r="BA819" s="229" t="s">
        <v>1433</v>
      </c>
      <c r="BB819" s="231">
        <v>0</v>
      </c>
      <c r="BC819" s="231">
        <v>1</v>
      </c>
      <c r="BD819" s="237" t="str">
        <f t="shared" si="415"/>
        <v>Llano (Pendientes naturales del terreno entre 0 y 5%)</v>
      </c>
      <c r="BE819" s="231">
        <v>1</v>
      </c>
      <c r="BF819" s="237" t="str">
        <f>VLOOKUP(BE819,'Códigos 2'!$A$1:$B$12,2,FALSE)</f>
        <v xml:space="preserve"> Carpeta Asfáltica (CA)</v>
      </c>
      <c r="BG819" s="238">
        <v>2</v>
      </c>
      <c r="BH819" s="239">
        <v>7.2</v>
      </c>
      <c r="BI819" s="231">
        <v>0</v>
      </c>
      <c r="BJ819" s="231" t="str">
        <f t="shared" si="416"/>
        <v>No existe</v>
      </c>
      <c r="BK819" s="240">
        <v>0</v>
      </c>
      <c r="BL819" s="231">
        <v>50</v>
      </c>
      <c r="BM819" s="231">
        <v>6642</v>
      </c>
      <c r="BN819" s="231">
        <v>4</v>
      </c>
      <c r="BO819" s="237" t="str">
        <f t="shared" si="417"/>
        <v>Alineamiento con algunas curvas que exigen una reducción significativa en la velocidad promedio de circulación.</v>
      </c>
      <c r="BP819" s="231">
        <v>4</v>
      </c>
      <c r="BQ819" s="237" t="str">
        <f t="shared" si="418"/>
        <v>Pendientes generalmente menores del 3% pero con algunas cuestas de corta longitud de hasta el 5%.</v>
      </c>
      <c r="BR819" s="231">
        <v>1</v>
      </c>
      <c r="BS819" s="231">
        <v>0</v>
      </c>
      <c r="BT819" s="237" t="b">
        <f t="shared" si="419"/>
        <v>0</v>
      </c>
      <c r="BU819" s="231">
        <v>4</v>
      </c>
      <c r="BV819" s="237" t="str">
        <f t="shared" si="420"/>
        <v>El señalamiento es bastante completo, faltando solamente algunas señales de guía para los usuarios que no conocen la ruta.</v>
      </c>
      <c r="BW819" s="231">
        <v>4</v>
      </c>
      <c r="BX819" s="237" t="str">
        <f t="shared" si="421"/>
        <v>La mayoría de las alcantarillas y cunetas aparentemente funcionan bien, pero existen indicaciones en algunos sitios de que el agua se estanca.</v>
      </c>
      <c r="BY819" s="231">
        <v>3</v>
      </c>
      <c r="BZ819" s="237" t="str">
        <f t="shared" si="422"/>
        <v>Superficie con frecuentes baches o irregularidades .</v>
      </c>
      <c r="CA819" s="231">
        <v>5</v>
      </c>
      <c r="CB819" s="237" t="str">
        <f t="shared" si="423"/>
        <v>No existen evidencias de fallas en la estructura del pavimento, con la posible excepción de algunas en la superficie de ruedo.</v>
      </c>
      <c r="CC819" s="231">
        <f t="shared" si="424"/>
        <v>4.1092393499999993</v>
      </c>
      <c r="CD819" s="229"/>
      <c r="CE819" s="229"/>
      <c r="CF819" s="270" t="s">
        <v>1434</v>
      </c>
    </row>
    <row r="820" spans="1:84" ht="69.95" customHeight="1" thickBot="1" x14ac:dyDescent="0.2">
      <c r="A820" s="217"/>
      <c r="B820" s="269">
        <v>50181</v>
      </c>
      <c r="C820" s="231">
        <v>13</v>
      </c>
      <c r="D820" s="231">
        <v>5</v>
      </c>
      <c r="E820" s="232">
        <v>2</v>
      </c>
      <c r="F820" s="231">
        <v>2</v>
      </c>
      <c r="G820" s="231">
        <v>905</v>
      </c>
      <c r="H820" s="230" t="str">
        <f>IF(G820&lt;100,"Primaria",IF(AND(G813&gt;39,G813&lt;300),"Secundaria",IF(AND(G813&gt;299),"Terciaria")))</f>
        <v>Secundaria</v>
      </c>
      <c r="I820" s="230">
        <v>4</v>
      </c>
      <c r="J820" s="229" t="str">
        <f t="shared" si="392"/>
        <v>Red Básica de Accesso</v>
      </c>
      <c r="K820" s="260">
        <f t="shared" si="393"/>
        <v>3.55</v>
      </c>
      <c r="L820" s="234">
        <f>K820</f>
        <v>3.55</v>
      </c>
      <c r="M820" s="233"/>
      <c r="N820" s="233"/>
      <c r="O820" s="233"/>
      <c r="P820" s="260">
        <f t="shared" si="394"/>
        <v>0</v>
      </c>
      <c r="Q820" s="233"/>
      <c r="R820" s="233"/>
      <c r="S820" s="233"/>
      <c r="T820" s="260">
        <f t="shared" si="395"/>
        <v>0</v>
      </c>
      <c r="U820" s="233"/>
      <c r="V820" s="233">
        <v>3.55</v>
      </c>
      <c r="W820" s="233"/>
      <c r="X820" s="233">
        <f t="shared" si="411"/>
        <v>3.55</v>
      </c>
      <c r="Y820" s="233"/>
      <c r="Z820" s="233"/>
      <c r="AA820" s="233"/>
      <c r="AB820" s="233">
        <f t="shared" si="412"/>
        <v>0</v>
      </c>
      <c r="AC820" s="233">
        <f t="shared" si="427"/>
        <v>3.55</v>
      </c>
      <c r="AD820" s="233"/>
      <c r="AE820" s="233"/>
      <c r="AF820" s="233"/>
      <c r="AG820" s="233">
        <f t="shared" si="408"/>
        <v>0</v>
      </c>
      <c r="AH820" s="233"/>
      <c r="AI820" s="233"/>
      <c r="AJ820" s="233"/>
      <c r="AK820" s="233">
        <f t="shared" si="409"/>
        <v>0</v>
      </c>
      <c r="AL820" s="233"/>
      <c r="AM820" s="233"/>
      <c r="AN820" s="233"/>
      <c r="AO820" s="233">
        <f t="shared" si="396"/>
        <v>0</v>
      </c>
      <c r="AP820" s="233"/>
      <c r="AQ820" s="233"/>
      <c r="AR820" s="233"/>
      <c r="AS820" s="339">
        <f t="shared" si="397"/>
        <v>0</v>
      </c>
      <c r="AT820" s="233"/>
      <c r="AU820" s="233"/>
      <c r="AV820" s="233"/>
      <c r="AW820" s="260">
        <f t="shared" si="414"/>
        <v>0</v>
      </c>
      <c r="AX820" s="235" t="s">
        <v>3386</v>
      </c>
      <c r="AY820" s="236" t="s">
        <v>1487</v>
      </c>
      <c r="AZ820" s="236" t="s">
        <v>176</v>
      </c>
      <c r="BA820" s="229" t="s">
        <v>3387</v>
      </c>
      <c r="BB820" s="231">
        <v>0</v>
      </c>
      <c r="BC820" s="231">
        <v>1</v>
      </c>
      <c r="BD820" s="237" t="str">
        <f t="shared" si="415"/>
        <v>Llano (Pendientes naturales del terreno entre 0 y 5%)</v>
      </c>
      <c r="BE820" s="231">
        <v>2</v>
      </c>
      <c r="BF820" s="237" t="str">
        <f>VLOOKUP(BE820,'Códigos 2'!$A$1:$B$12,2,FALSE)</f>
        <v xml:space="preserve">Tratamiento superficial múltiple (TSM) </v>
      </c>
      <c r="BG820" s="238">
        <v>2</v>
      </c>
      <c r="BH820" s="239">
        <v>6.3</v>
      </c>
      <c r="BI820" s="231">
        <v>0</v>
      </c>
      <c r="BJ820" s="231" t="str">
        <f t="shared" si="416"/>
        <v>No existe</v>
      </c>
      <c r="BK820" s="240">
        <v>0</v>
      </c>
      <c r="BL820" s="231">
        <v>55</v>
      </c>
      <c r="BM820" s="231">
        <v>222</v>
      </c>
      <c r="BN820" s="231">
        <v>4</v>
      </c>
      <c r="BO820" s="237" t="str">
        <f t="shared" si="417"/>
        <v>Alineamiento con algunas curvas que exigen una reducción significativa en la velocidad promedio de circulación.</v>
      </c>
      <c r="BP820" s="231">
        <v>4</v>
      </c>
      <c r="BQ820" s="237" t="str">
        <f t="shared" si="418"/>
        <v>Pendientes generalmente menores del 3% pero con algunas cuestas de corta longitud de hasta el 5%.</v>
      </c>
      <c r="BR820" s="231">
        <v>1</v>
      </c>
      <c r="BS820" s="231">
        <v>0</v>
      </c>
      <c r="BT820" s="237" t="b">
        <f t="shared" si="419"/>
        <v>0</v>
      </c>
      <c r="BU820" s="231">
        <v>2</v>
      </c>
      <c r="BV820" s="237" t="str">
        <f t="shared" si="420"/>
        <v>Existen muy pocas señales</v>
      </c>
      <c r="BW820" s="231">
        <v>4</v>
      </c>
      <c r="BX820" s="237" t="str">
        <f t="shared" si="421"/>
        <v>La mayoría de las alcantarillas y cunetas aparentemente funcionan bien, pero existen indicaciones en algunos sitios de que el agua se estanca.</v>
      </c>
      <c r="BY820" s="231">
        <v>3</v>
      </c>
      <c r="BZ820" s="237" t="str">
        <f t="shared" si="422"/>
        <v>Superficie con frecuentes baches o irregularidades .</v>
      </c>
      <c r="CA820" s="231">
        <v>4</v>
      </c>
      <c r="CB820" s="237" t="str">
        <f t="shared" si="423"/>
        <v>Existen huellas o corrugaciones que se derivan por debajo de la superficie de ruedo, pero que son aisladas y de poca extensión.</v>
      </c>
      <c r="CC820" s="231">
        <f t="shared" si="424"/>
        <v>0.28765649999999993</v>
      </c>
      <c r="CD820" s="229"/>
      <c r="CE820" s="229"/>
      <c r="CF820" s="270" t="s">
        <v>3388</v>
      </c>
    </row>
    <row r="821" spans="1:84" ht="69.95" customHeight="1" thickBot="1" x14ac:dyDescent="0.2">
      <c r="A821" s="217"/>
      <c r="B821" s="269">
        <v>50182</v>
      </c>
      <c r="C821" s="231">
        <v>13</v>
      </c>
      <c r="D821" s="231">
        <v>5</v>
      </c>
      <c r="E821" s="232">
        <v>2</v>
      </c>
      <c r="F821" s="231">
        <v>0</v>
      </c>
      <c r="G821" s="231">
        <v>905</v>
      </c>
      <c r="H821" s="230" t="str">
        <f>IF(G821&lt;100,"Primaria",IF(AND(G814&gt;39,G814&lt;300),"Secundaria",IF(AND(G814&gt;299),"Terciaria")))</f>
        <v>Secundaria</v>
      </c>
      <c r="I821" s="230">
        <v>4</v>
      </c>
      <c r="J821" s="229" t="str">
        <f t="shared" si="392"/>
        <v>Red Básica de Accesso</v>
      </c>
      <c r="K821" s="260">
        <f t="shared" si="393"/>
        <v>9.66</v>
      </c>
      <c r="L821" s="234">
        <f>L820+K821</f>
        <v>13.21</v>
      </c>
      <c r="M821" s="233"/>
      <c r="N821" s="233"/>
      <c r="O821" s="233"/>
      <c r="P821" s="260">
        <f t="shared" si="394"/>
        <v>0</v>
      </c>
      <c r="Q821" s="233"/>
      <c r="R821" s="233"/>
      <c r="S821" s="233"/>
      <c r="T821" s="260">
        <f t="shared" si="395"/>
        <v>0</v>
      </c>
      <c r="U821" s="233"/>
      <c r="V821" s="233"/>
      <c r="W821" s="233"/>
      <c r="X821" s="233">
        <f t="shared" si="411"/>
        <v>0</v>
      </c>
      <c r="Y821" s="233"/>
      <c r="Z821" s="233"/>
      <c r="AA821" s="233"/>
      <c r="AB821" s="233">
        <f t="shared" si="412"/>
        <v>0</v>
      </c>
      <c r="AC821" s="233">
        <f t="shared" si="427"/>
        <v>0</v>
      </c>
      <c r="AD821" s="233">
        <v>4.6449999999999996</v>
      </c>
      <c r="AE821" s="233"/>
      <c r="AF821" s="233"/>
      <c r="AG821" s="233">
        <f t="shared" si="408"/>
        <v>4.6449999999999996</v>
      </c>
      <c r="AH821" s="233"/>
      <c r="AI821" s="233"/>
      <c r="AJ821" s="233"/>
      <c r="AK821" s="233">
        <f t="shared" si="409"/>
        <v>0</v>
      </c>
      <c r="AL821" s="233"/>
      <c r="AM821" s="233"/>
      <c r="AN821" s="233"/>
      <c r="AO821" s="233">
        <f t="shared" si="396"/>
        <v>0</v>
      </c>
      <c r="AP821" s="233">
        <v>5.0149999999999997</v>
      </c>
      <c r="AQ821" s="233"/>
      <c r="AR821" s="233"/>
      <c r="AS821" s="339">
        <f t="shared" si="397"/>
        <v>5.0149999999999997</v>
      </c>
      <c r="AT821" s="233"/>
      <c r="AU821" s="233"/>
      <c r="AV821" s="233"/>
      <c r="AW821" s="260">
        <f t="shared" si="414"/>
        <v>0</v>
      </c>
      <c r="AX821" s="235" t="s">
        <v>3389</v>
      </c>
      <c r="AY821" s="236" t="s">
        <v>1487</v>
      </c>
      <c r="AZ821" s="236" t="s">
        <v>176</v>
      </c>
      <c r="BA821" s="229" t="s">
        <v>3390</v>
      </c>
      <c r="BB821" s="231">
        <v>1</v>
      </c>
      <c r="BC821" s="231">
        <v>2</v>
      </c>
      <c r="BD821" s="237" t="str">
        <f t="shared" si="415"/>
        <v>Algo Ondulado (Pendientes naturales del terreno entre 6 y 14%)</v>
      </c>
      <c r="BE821" s="231">
        <v>7</v>
      </c>
      <c r="BF821" s="237" t="str">
        <f>VLOOKUP(BE821,'Códigos 2'!$A$1:$B$12,2,FALSE)</f>
        <v xml:space="preserve">Sello asfáltico con emulsión de rompimiento lento (SA) </v>
      </c>
      <c r="BG821" s="238">
        <v>2</v>
      </c>
      <c r="BH821" s="239">
        <v>5.5</v>
      </c>
      <c r="BI821" s="231">
        <v>0</v>
      </c>
      <c r="BJ821" s="231" t="str">
        <f t="shared" si="416"/>
        <v>No existe</v>
      </c>
      <c r="BK821" s="240">
        <v>0</v>
      </c>
      <c r="BL821" s="231">
        <v>35</v>
      </c>
      <c r="BM821" s="231">
        <v>134</v>
      </c>
      <c r="BN821" s="231">
        <v>3</v>
      </c>
      <c r="BO821" s="237" t="str">
        <f t="shared" si="417"/>
        <v>Alineamiento algo sinuoso, pero con curvas cerradas que son aparentes y consistentes con las gradientes y las demás características del camino y del terreno que se atraviesa.</v>
      </c>
      <c r="BP821" s="231">
        <v>2</v>
      </c>
      <c r="BQ821" s="237" t="str">
        <f t="shared" si="418"/>
        <v>Pendientes sostenidas entre 5 y 8% sobre una buena parte del tramo, condición que afecta en forma marcada la velocidad de recorrido y, cuando hay bastante tránsito, provoca frecuentes colas de vehículos detrás de los vehículos pesados.</v>
      </c>
      <c r="BR821" s="231">
        <v>1</v>
      </c>
      <c r="BS821" s="231">
        <v>0</v>
      </c>
      <c r="BT821" s="237" t="b">
        <f t="shared" si="419"/>
        <v>0</v>
      </c>
      <c r="BU821" s="231">
        <v>3</v>
      </c>
      <c r="BV821" s="237" t="str">
        <f t="shared" si="420"/>
        <v>El señalamiento es regular en cuanto a cantidad y ubicación, siendo notable la falta de algunas señales de precaución y de guía.</v>
      </c>
      <c r="BW821" s="231">
        <v>4</v>
      </c>
      <c r="BX821" s="237" t="str">
        <f t="shared" si="421"/>
        <v>La mayoría de las alcantarillas y cunetas aparentemente funcionan bien, pero existen indicaciones en algunos sitios de que el agua se estanca.</v>
      </c>
      <c r="BY821" s="231">
        <v>4</v>
      </c>
      <c r="BZ821" s="237" t="str">
        <f t="shared" si="422"/>
        <v>Superficie generalmente lisa, pero con unas pequeñas corrugaciones u otras irregularidades aisladas, o con baches pequeños superficiales.</v>
      </c>
      <c r="CA821" s="231">
        <v>5</v>
      </c>
      <c r="CB821" s="237" t="str">
        <f t="shared" si="423"/>
        <v>No existen evidencias de fallas en la estructura del pavimento, con la posible excepción de algunas en la superficie de ruedo.</v>
      </c>
      <c r="CC821" s="231">
        <f t="shared" si="424"/>
        <v>0.47247060000000002</v>
      </c>
      <c r="CD821" s="229"/>
      <c r="CE821" s="229"/>
      <c r="CF821" s="270" t="s">
        <v>3391</v>
      </c>
    </row>
    <row r="822" spans="1:84" ht="69.95" customHeight="1" thickBot="1" x14ac:dyDescent="0.2">
      <c r="A822" s="217"/>
      <c r="B822" s="269">
        <v>50191</v>
      </c>
      <c r="C822" s="231">
        <v>7</v>
      </c>
      <c r="D822" s="231">
        <v>5</v>
      </c>
      <c r="E822" s="232">
        <v>8</v>
      </c>
      <c r="F822" s="231">
        <v>1</v>
      </c>
      <c r="G822" s="231">
        <v>142</v>
      </c>
      <c r="H822" s="230" t="str">
        <f>IF(G822&lt;100,"Primaria",IF(AND(G822&gt;39,G822&lt;300),"Secundaria",IF(AND(G822&gt;299),"Terciaria")))</f>
        <v>Secundaria</v>
      </c>
      <c r="I822" s="230">
        <v>2</v>
      </c>
      <c r="J822" s="229" t="str">
        <f t="shared" si="392"/>
        <v>Distribuidores Regionales</v>
      </c>
      <c r="K822" s="260">
        <f t="shared" si="393"/>
        <v>4.1500000000000004</v>
      </c>
      <c r="L822" s="234">
        <f>L821+K822</f>
        <v>17.36</v>
      </c>
      <c r="M822" s="233"/>
      <c r="N822" s="233"/>
      <c r="O822" s="233"/>
      <c r="P822" s="260">
        <f t="shared" si="394"/>
        <v>0</v>
      </c>
      <c r="Q822" s="233">
        <v>0.36</v>
      </c>
      <c r="R822" s="233"/>
      <c r="S822" s="233"/>
      <c r="T822" s="260">
        <f t="shared" si="395"/>
        <v>0.36</v>
      </c>
      <c r="U822" s="233"/>
      <c r="V822" s="233"/>
      <c r="W822" s="233">
        <v>3.79</v>
      </c>
      <c r="X822" s="233">
        <f t="shared" si="411"/>
        <v>3.79</v>
      </c>
      <c r="Y822" s="233"/>
      <c r="Z822" s="233"/>
      <c r="AA822" s="233"/>
      <c r="AB822" s="233">
        <f t="shared" si="412"/>
        <v>0</v>
      </c>
      <c r="AC822" s="233">
        <f t="shared" si="427"/>
        <v>4.1500000000000004</v>
      </c>
      <c r="AD822" s="233"/>
      <c r="AE822" s="233"/>
      <c r="AF822" s="233"/>
      <c r="AG822" s="233">
        <f t="shared" si="408"/>
        <v>0</v>
      </c>
      <c r="AH822" s="233"/>
      <c r="AI822" s="233"/>
      <c r="AJ822" s="233"/>
      <c r="AK822" s="233">
        <f t="shared" si="409"/>
        <v>0</v>
      </c>
      <c r="AL822" s="233"/>
      <c r="AM822" s="233"/>
      <c r="AN822" s="233"/>
      <c r="AO822" s="233">
        <f t="shared" si="396"/>
        <v>0</v>
      </c>
      <c r="AP822" s="233"/>
      <c r="AQ822" s="233"/>
      <c r="AR822" s="233"/>
      <c r="AS822" s="339">
        <f t="shared" si="397"/>
        <v>0</v>
      </c>
      <c r="AT822" s="233"/>
      <c r="AU822" s="233"/>
      <c r="AV822" s="233"/>
      <c r="AW822" s="260">
        <f t="shared" si="414"/>
        <v>0</v>
      </c>
      <c r="AX822" s="235" t="s">
        <v>1332</v>
      </c>
      <c r="AY822" s="236" t="s">
        <v>1231</v>
      </c>
      <c r="AZ822" s="236" t="s">
        <v>294</v>
      </c>
      <c r="BA822" s="229" t="s">
        <v>1333</v>
      </c>
      <c r="BB822" s="231">
        <v>1</v>
      </c>
      <c r="BC822" s="231">
        <v>3</v>
      </c>
      <c r="BD822" s="237" t="str">
        <f t="shared" si="415"/>
        <v>Muy Ondulado (Pendientes naturales del terreno entre 15 y 25%)</v>
      </c>
      <c r="BE822" s="231">
        <v>2</v>
      </c>
      <c r="BF822" s="237" t="str">
        <f>VLOOKUP(BE822,'Códigos 2'!$A$1:$B$12,2,FALSE)</f>
        <v xml:space="preserve">Tratamiento superficial múltiple (TSM) </v>
      </c>
      <c r="BG822" s="238">
        <v>2</v>
      </c>
      <c r="BH822" s="239">
        <v>5.5</v>
      </c>
      <c r="BI822" s="231">
        <v>0</v>
      </c>
      <c r="BJ822" s="231" t="str">
        <f t="shared" si="416"/>
        <v>No existe</v>
      </c>
      <c r="BK822" s="240">
        <v>0</v>
      </c>
      <c r="BL822" s="231">
        <v>40</v>
      </c>
      <c r="BM822" s="231">
        <v>2931</v>
      </c>
      <c r="BN822" s="231">
        <v>3</v>
      </c>
      <c r="BO822" s="237" t="str">
        <f t="shared" si="417"/>
        <v>Alineamiento algo sinuoso, pero con curvas cerradas que son aparentes y consistentes con las gradientes y las demás características del camino y del terreno que se atraviesa.</v>
      </c>
      <c r="BP822" s="231">
        <v>2</v>
      </c>
      <c r="BQ822" s="237" t="str">
        <f t="shared" si="418"/>
        <v>Pendientes sostenidas entre 5 y 8% sobre una buena parte del tramo, condición que afecta en forma marcada la velocidad de recorrido y, cuando hay bastante tránsito, provoca frecuentes colas de vehículos detrás de los vehículos pesados.</v>
      </c>
      <c r="BR822" s="231">
        <v>1</v>
      </c>
      <c r="BS822" s="231">
        <v>0</v>
      </c>
      <c r="BT822" s="237" t="b">
        <f t="shared" si="419"/>
        <v>0</v>
      </c>
      <c r="BU822" s="231">
        <v>4</v>
      </c>
      <c r="BV822" s="237" t="str">
        <f t="shared" si="420"/>
        <v>El señalamiento es bastante completo, faltando solamente algunas señales de guía para los usuarios que no conocen la ruta.</v>
      </c>
      <c r="BW822" s="231">
        <v>4</v>
      </c>
      <c r="BX822" s="237" t="str">
        <f t="shared" si="421"/>
        <v>La mayoría de las alcantarillas y cunetas aparentemente funcionan bien, pero existen indicaciones en algunos sitios de que el agua se estanca.</v>
      </c>
      <c r="BY822" s="231">
        <v>2</v>
      </c>
      <c r="BZ822" s="237" t="str">
        <f t="shared" si="422"/>
        <v>Superficie muy irregular o con baches extensos y frecuentes (o material suelto, en caso de superficies no pavimentadas).</v>
      </c>
      <c r="CA822" s="231">
        <v>4</v>
      </c>
      <c r="CB822" s="237" t="str">
        <f t="shared" si="423"/>
        <v>Existen huellas o corrugaciones que se derivan por debajo de la superficie de ruedo, pero que son aisladas y de poca extensión.</v>
      </c>
      <c r="CC822" s="231">
        <f t="shared" si="424"/>
        <v>4.4397322500000005</v>
      </c>
      <c r="CD822" s="229" t="s">
        <v>1334</v>
      </c>
      <c r="CE822" s="229" t="s">
        <v>1154</v>
      </c>
      <c r="CF822" s="270" t="s">
        <v>1335</v>
      </c>
    </row>
    <row r="823" spans="1:84" ht="69.95" customHeight="1" thickBot="1" x14ac:dyDescent="0.2">
      <c r="A823" s="217"/>
      <c r="B823" s="269">
        <v>50192</v>
      </c>
      <c r="C823" s="231">
        <v>7</v>
      </c>
      <c r="D823" s="231">
        <v>5</v>
      </c>
      <c r="E823" s="232">
        <v>8</v>
      </c>
      <c r="F823" s="231">
        <v>1</v>
      </c>
      <c r="G823" s="231">
        <v>142</v>
      </c>
      <c r="H823" s="230" t="str">
        <f>IF(G823&lt;100,"Primaria",IF(AND(G823&gt;39,G823&lt;300),"Secundaria",IF(AND(G823&gt;299),"Terciaria")))</f>
        <v>Secundaria</v>
      </c>
      <c r="I823" s="230">
        <v>2</v>
      </c>
      <c r="J823" s="229" t="str">
        <f t="shared" si="392"/>
        <v>Distribuidores Regionales</v>
      </c>
      <c r="K823" s="260">
        <f t="shared" si="393"/>
        <v>9.06</v>
      </c>
      <c r="L823" s="234">
        <f>L822+K823</f>
        <v>26.42</v>
      </c>
      <c r="M823" s="233"/>
      <c r="N823" s="233"/>
      <c r="O823" s="233"/>
      <c r="P823" s="260">
        <f t="shared" si="394"/>
        <v>0</v>
      </c>
      <c r="Q823" s="233"/>
      <c r="R823" s="233"/>
      <c r="S823" s="233"/>
      <c r="T823" s="260">
        <f t="shared" si="395"/>
        <v>0</v>
      </c>
      <c r="U823" s="233"/>
      <c r="V823" s="233"/>
      <c r="W823" s="233">
        <v>9.06</v>
      </c>
      <c r="X823" s="233">
        <f t="shared" si="411"/>
        <v>9.06</v>
      </c>
      <c r="Y823" s="233"/>
      <c r="Z823" s="233"/>
      <c r="AA823" s="233"/>
      <c r="AB823" s="233">
        <f t="shared" si="412"/>
        <v>0</v>
      </c>
      <c r="AC823" s="233">
        <f t="shared" si="427"/>
        <v>9.06</v>
      </c>
      <c r="AD823" s="233"/>
      <c r="AE823" s="233"/>
      <c r="AF823" s="233"/>
      <c r="AG823" s="233">
        <f t="shared" si="408"/>
        <v>0</v>
      </c>
      <c r="AH823" s="233"/>
      <c r="AI823" s="233"/>
      <c r="AJ823" s="233"/>
      <c r="AK823" s="233">
        <f t="shared" si="409"/>
        <v>0</v>
      </c>
      <c r="AL823" s="233"/>
      <c r="AM823" s="233"/>
      <c r="AN823" s="233"/>
      <c r="AO823" s="233">
        <f t="shared" si="396"/>
        <v>0</v>
      </c>
      <c r="AP823" s="233"/>
      <c r="AQ823" s="233"/>
      <c r="AR823" s="233"/>
      <c r="AS823" s="339">
        <f t="shared" si="397"/>
        <v>0</v>
      </c>
      <c r="AT823" s="233"/>
      <c r="AU823" s="233"/>
      <c r="AV823" s="233"/>
      <c r="AW823" s="260">
        <f t="shared" si="414"/>
        <v>0</v>
      </c>
      <c r="AX823" s="235" t="s">
        <v>1336</v>
      </c>
      <c r="AY823" s="236" t="s">
        <v>1231</v>
      </c>
      <c r="AZ823" s="236" t="s">
        <v>294</v>
      </c>
      <c r="BA823" s="229" t="s">
        <v>900</v>
      </c>
      <c r="BB823" s="231">
        <v>0</v>
      </c>
      <c r="BC823" s="231">
        <v>3</v>
      </c>
      <c r="BD823" s="237" t="str">
        <f t="shared" si="415"/>
        <v>Muy Ondulado (Pendientes naturales del terreno entre 15 y 25%)</v>
      </c>
      <c r="BE823" s="231">
        <v>2</v>
      </c>
      <c r="BF823" s="237" t="str">
        <f>VLOOKUP(BE823,'Códigos 2'!$A$1:$B$12,2,FALSE)</f>
        <v xml:space="preserve">Tratamiento superficial múltiple (TSM) </v>
      </c>
      <c r="BG823" s="238">
        <v>2</v>
      </c>
      <c r="BH823" s="239">
        <v>5.3</v>
      </c>
      <c r="BI823" s="231">
        <v>0</v>
      </c>
      <c r="BJ823" s="231" t="str">
        <f t="shared" si="416"/>
        <v>No existe</v>
      </c>
      <c r="BK823" s="240">
        <v>0</v>
      </c>
      <c r="BL823" s="231">
        <v>50</v>
      </c>
      <c r="BM823" s="231">
        <v>1804</v>
      </c>
      <c r="BN823" s="231">
        <v>3</v>
      </c>
      <c r="BO823" s="237" t="str">
        <f t="shared" si="417"/>
        <v>Alineamiento algo sinuoso, pero con curvas cerradas que son aparentes y consistentes con las gradientes y las demás características del camino y del terreno que se atraviesa.</v>
      </c>
      <c r="BP823" s="231">
        <v>2</v>
      </c>
      <c r="BQ823" s="237" t="str">
        <f t="shared" si="418"/>
        <v>Pendientes sostenidas entre 5 y 8% sobre una buena parte del tramo, condición que afecta en forma marcada la velocidad de recorrido y, cuando hay bastante tránsito, provoca frecuentes colas de vehículos detrás de los vehículos pesados.</v>
      </c>
      <c r="BR823" s="231">
        <v>1</v>
      </c>
      <c r="BS823" s="231">
        <v>0</v>
      </c>
      <c r="BT823" s="237" t="b">
        <f t="shared" si="419"/>
        <v>0</v>
      </c>
      <c r="BU823" s="231">
        <v>5</v>
      </c>
      <c r="BV823" s="237" t="str">
        <f t="shared" si="420"/>
        <v xml:space="preserve">Las señales son completamente adecuadas en número y ubicación, </v>
      </c>
      <c r="BW823" s="231">
        <v>3</v>
      </c>
      <c r="BX823" s="237" t="str">
        <f t="shared" si="421"/>
        <v>Parece que algunas alcantarillas o cunetas no tienen capacidad hidráulica suficiente, por la erosión o socavación aparente.</v>
      </c>
      <c r="BY823" s="231">
        <v>2</v>
      </c>
      <c r="BZ823" s="237" t="str">
        <f t="shared" si="422"/>
        <v>Superficie muy irregular o con baches extensos y frecuentes (o material suelto, en caso de superficies no pavimentadas).</v>
      </c>
      <c r="CA823" s="231">
        <v>4</v>
      </c>
      <c r="CB823" s="237" t="str">
        <f t="shared" si="423"/>
        <v>Existen huellas o corrugaciones que se derivan por debajo de la superficie de ruedo, pero que son aisladas y de poca extensión.</v>
      </c>
      <c r="CC823" s="231">
        <f t="shared" si="424"/>
        <v>5.9656476000000005</v>
      </c>
      <c r="CD823" s="229" t="s">
        <v>1337</v>
      </c>
      <c r="CE823" s="229" t="s">
        <v>1154</v>
      </c>
      <c r="CF823" s="270" t="s">
        <v>1338</v>
      </c>
    </row>
    <row r="824" spans="1:84" ht="69.95" customHeight="1" thickBot="1" x14ac:dyDescent="0.2">
      <c r="A824" s="217"/>
      <c r="B824" s="269">
        <v>50193</v>
      </c>
      <c r="C824" s="231">
        <v>7</v>
      </c>
      <c r="D824" s="231">
        <v>5</v>
      </c>
      <c r="E824" s="232">
        <v>8</v>
      </c>
      <c r="F824" s="231">
        <v>6</v>
      </c>
      <c r="G824" s="231">
        <v>142</v>
      </c>
      <c r="H824" s="230" t="str">
        <f>IF(G824&lt;100,"Primaria",IF(AND(G824&gt;39,G824&lt;300),"Secundaria",IF(AND(G824&gt;299),"Terciaria")))</f>
        <v>Secundaria</v>
      </c>
      <c r="I824" s="230">
        <v>2</v>
      </c>
      <c r="J824" s="229" t="str">
        <f t="shared" si="392"/>
        <v>Distribuidores Regionales</v>
      </c>
      <c r="K824" s="260">
        <f t="shared" si="393"/>
        <v>15.225</v>
      </c>
      <c r="L824" s="234">
        <f>L823+K824</f>
        <v>41.645000000000003</v>
      </c>
      <c r="M824" s="233"/>
      <c r="N824" s="233"/>
      <c r="O824" s="233"/>
      <c r="P824" s="260">
        <f t="shared" si="394"/>
        <v>0</v>
      </c>
      <c r="Q824" s="233"/>
      <c r="R824" s="233"/>
      <c r="S824" s="233"/>
      <c r="T824" s="260">
        <f t="shared" si="395"/>
        <v>0</v>
      </c>
      <c r="U824" s="233">
        <v>3.03</v>
      </c>
      <c r="V824" s="233">
        <v>2.59</v>
      </c>
      <c r="W824" s="233">
        <v>9.6050000000000004</v>
      </c>
      <c r="X824" s="233">
        <f t="shared" si="411"/>
        <v>15.225</v>
      </c>
      <c r="Y824" s="233"/>
      <c r="Z824" s="233"/>
      <c r="AA824" s="233"/>
      <c r="AB824" s="233">
        <f t="shared" si="412"/>
        <v>0</v>
      </c>
      <c r="AC824" s="233">
        <f t="shared" si="427"/>
        <v>15.225</v>
      </c>
      <c r="AD824" s="233"/>
      <c r="AE824" s="233"/>
      <c r="AF824" s="233"/>
      <c r="AG824" s="233">
        <f t="shared" si="408"/>
        <v>0</v>
      </c>
      <c r="AH824" s="233"/>
      <c r="AI824" s="233"/>
      <c r="AJ824" s="233"/>
      <c r="AK824" s="233">
        <f t="shared" si="409"/>
        <v>0</v>
      </c>
      <c r="AL824" s="233"/>
      <c r="AM824" s="233"/>
      <c r="AN824" s="233"/>
      <c r="AO824" s="233">
        <f t="shared" si="396"/>
        <v>0</v>
      </c>
      <c r="AP824" s="233"/>
      <c r="AQ824" s="233"/>
      <c r="AR824" s="233"/>
      <c r="AS824" s="339">
        <f t="shared" si="397"/>
        <v>0</v>
      </c>
      <c r="AT824" s="233"/>
      <c r="AU824" s="233"/>
      <c r="AV824" s="233"/>
      <c r="AW824" s="260">
        <f t="shared" si="414"/>
        <v>0</v>
      </c>
      <c r="AX824" s="235" t="s">
        <v>1339</v>
      </c>
      <c r="AY824" s="236" t="s">
        <v>1231</v>
      </c>
      <c r="AZ824" s="236" t="s">
        <v>294</v>
      </c>
      <c r="BA824" s="229" t="s">
        <v>1340</v>
      </c>
      <c r="BB824" s="231">
        <v>6</v>
      </c>
      <c r="BC824" s="231">
        <v>3</v>
      </c>
      <c r="BD824" s="237" t="str">
        <f t="shared" si="415"/>
        <v>Muy Ondulado (Pendientes naturales del terreno entre 15 y 25%)</v>
      </c>
      <c r="BE824" s="231">
        <v>2</v>
      </c>
      <c r="BF824" s="237" t="str">
        <f>VLOOKUP(BE824,'Códigos 2'!$A$1:$B$12,2,FALSE)</f>
        <v xml:space="preserve">Tratamiento superficial múltiple (TSM) </v>
      </c>
      <c r="BG824" s="238">
        <v>2</v>
      </c>
      <c r="BH824" s="239">
        <v>5.3</v>
      </c>
      <c r="BI824" s="231">
        <v>0</v>
      </c>
      <c r="BJ824" s="231" t="str">
        <f t="shared" si="416"/>
        <v>No existe</v>
      </c>
      <c r="BK824" s="240">
        <v>0</v>
      </c>
      <c r="BL824" s="231">
        <v>50</v>
      </c>
      <c r="BM824" s="231">
        <v>1663</v>
      </c>
      <c r="BN824" s="231">
        <v>3</v>
      </c>
      <c r="BO824" s="237" t="str">
        <f t="shared" si="417"/>
        <v>Alineamiento algo sinuoso, pero con curvas cerradas que son aparentes y consistentes con las gradientes y las demás características del camino y del terreno que se atraviesa.</v>
      </c>
      <c r="BP824" s="231">
        <v>2</v>
      </c>
      <c r="BQ824" s="237" t="str">
        <f t="shared" si="418"/>
        <v>Pendientes sostenidas entre 5 y 8% sobre una buena parte del tramo, condición que afecta en forma marcada la velocidad de recorrido y, cuando hay bastante tránsito, provoca frecuentes colas de vehículos detrás de los vehículos pesados.</v>
      </c>
      <c r="BR824" s="231">
        <v>1</v>
      </c>
      <c r="BS824" s="231">
        <v>0</v>
      </c>
      <c r="BT824" s="237" t="b">
        <f t="shared" si="419"/>
        <v>0</v>
      </c>
      <c r="BU824" s="231">
        <v>5</v>
      </c>
      <c r="BV824" s="237" t="str">
        <f t="shared" si="420"/>
        <v xml:space="preserve">Las señales son completamente adecuadas en número y ubicación, </v>
      </c>
      <c r="BW824" s="231">
        <v>4</v>
      </c>
      <c r="BX824" s="237" t="str">
        <f t="shared" si="421"/>
        <v>La mayoría de las alcantarillas y cunetas aparentemente funcionan bien, pero existen indicaciones en algunos sitios de que el agua se estanca.</v>
      </c>
      <c r="BY824" s="231">
        <v>2</v>
      </c>
      <c r="BZ824" s="237" t="str">
        <f t="shared" si="422"/>
        <v>Superficie muy irregular o con baches extensos y frecuentes (o material suelto, en caso de superficies no pavimentadas).</v>
      </c>
      <c r="CA824" s="231">
        <v>4</v>
      </c>
      <c r="CB824" s="237" t="str">
        <f t="shared" si="423"/>
        <v>Existen huellas o corrugaciones que se derivan por debajo de la superficie de ruedo, pero que son aisladas y de poca extensión.</v>
      </c>
      <c r="CC824" s="231">
        <f t="shared" si="424"/>
        <v>9.2414988749999996</v>
      </c>
      <c r="CD824" s="229"/>
      <c r="CE824" s="229"/>
      <c r="CF824" s="270" t="s">
        <v>1341</v>
      </c>
    </row>
    <row r="825" spans="1:84" ht="69.95" customHeight="1" thickBot="1" x14ac:dyDescent="0.2">
      <c r="A825" s="217"/>
      <c r="B825" s="269">
        <v>50201</v>
      </c>
      <c r="C825" s="231">
        <v>7</v>
      </c>
      <c r="D825" s="231">
        <v>5</v>
      </c>
      <c r="E825" s="232">
        <v>8</v>
      </c>
      <c r="F825" s="231">
        <v>1</v>
      </c>
      <c r="G825" s="231">
        <v>926</v>
      </c>
      <c r="H825" s="230" t="s">
        <v>2476</v>
      </c>
      <c r="I825" s="230">
        <v>4</v>
      </c>
      <c r="J825" s="229" t="str">
        <f t="shared" si="392"/>
        <v>Red Básica de Accesso</v>
      </c>
      <c r="K825" s="260">
        <f t="shared" si="393"/>
        <v>3.97</v>
      </c>
      <c r="L825" s="234">
        <f>K825</f>
        <v>3.97</v>
      </c>
      <c r="M825" s="233"/>
      <c r="N825" s="233"/>
      <c r="O825" s="233"/>
      <c r="P825" s="260">
        <f t="shared" si="394"/>
        <v>0</v>
      </c>
      <c r="Q825" s="233"/>
      <c r="R825" s="233"/>
      <c r="S825" s="233"/>
      <c r="T825" s="260">
        <f t="shared" si="395"/>
        <v>0</v>
      </c>
      <c r="U825" s="233"/>
      <c r="V825" s="233">
        <v>2.0350000000000001</v>
      </c>
      <c r="W825" s="233">
        <v>1.9350000000000001</v>
      </c>
      <c r="X825" s="233">
        <f t="shared" si="411"/>
        <v>3.97</v>
      </c>
      <c r="Y825" s="233"/>
      <c r="Z825" s="233"/>
      <c r="AA825" s="233"/>
      <c r="AB825" s="233">
        <f t="shared" si="412"/>
        <v>0</v>
      </c>
      <c r="AC825" s="233">
        <f t="shared" si="427"/>
        <v>3.97</v>
      </c>
      <c r="AD825" s="233"/>
      <c r="AE825" s="233"/>
      <c r="AF825" s="233"/>
      <c r="AG825" s="233">
        <f t="shared" ref="AG825:AG856" si="428">SUM(AD825:AF825)</f>
        <v>0</v>
      </c>
      <c r="AH825" s="233"/>
      <c r="AI825" s="233"/>
      <c r="AJ825" s="233"/>
      <c r="AK825" s="233">
        <f t="shared" ref="AK825:AK856" si="429">SUM(AH825:AJ825)</f>
        <v>0</v>
      </c>
      <c r="AL825" s="233"/>
      <c r="AM825" s="233"/>
      <c r="AN825" s="233"/>
      <c r="AO825" s="233">
        <f t="shared" si="396"/>
        <v>0</v>
      </c>
      <c r="AP825" s="233"/>
      <c r="AQ825" s="233"/>
      <c r="AR825" s="233"/>
      <c r="AS825" s="339">
        <f t="shared" si="397"/>
        <v>0</v>
      </c>
      <c r="AT825" s="233"/>
      <c r="AU825" s="233"/>
      <c r="AV825" s="233"/>
      <c r="AW825" s="260">
        <f t="shared" si="414"/>
        <v>0</v>
      </c>
      <c r="AX825" s="235" t="s">
        <v>3497</v>
      </c>
      <c r="AY825" s="236" t="s">
        <v>1210</v>
      </c>
      <c r="AZ825" s="236" t="s">
        <v>294</v>
      </c>
      <c r="BA825" s="229" t="s">
        <v>3498</v>
      </c>
      <c r="BB825" s="231">
        <v>0</v>
      </c>
      <c r="BC825" s="231">
        <v>3</v>
      </c>
      <c r="BD825" s="237" t="str">
        <f t="shared" si="415"/>
        <v>Muy Ondulado (Pendientes naturales del terreno entre 15 y 25%)</v>
      </c>
      <c r="BE825" s="231">
        <v>2</v>
      </c>
      <c r="BF825" s="237" t="str">
        <f>VLOOKUP(BE825,'Códigos 2'!$A$1:$B$12,2,FALSE)</f>
        <v xml:space="preserve">Tratamiento superficial múltiple (TSM) </v>
      </c>
      <c r="BG825" s="238">
        <v>2</v>
      </c>
      <c r="BH825" s="239">
        <v>5.6</v>
      </c>
      <c r="BI825" s="231">
        <v>0</v>
      </c>
      <c r="BJ825" s="231" t="str">
        <f t="shared" si="416"/>
        <v>No existe</v>
      </c>
      <c r="BK825" s="240">
        <v>0</v>
      </c>
      <c r="BL825" s="231">
        <v>45</v>
      </c>
      <c r="BM825" s="231">
        <v>1010</v>
      </c>
      <c r="BN825" s="231">
        <v>3</v>
      </c>
      <c r="BO825" s="237" t="str">
        <f t="shared" si="417"/>
        <v>Alineamiento algo sinuoso, pero con curvas cerradas que son aparentes y consistentes con las gradientes y las demás características del camino y del terreno que se atraviesa.</v>
      </c>
      <c r="BP825" s="231">
        <v>2</v>
      </c>
      <c r="BQ825" s="237" t="str">
        <f t="shared" si="418"/>
        <v>Pendientes sostenidas entre 5 y 8% sobre una buena parte del tramo, condición que afecta en forma marcada la velocidad de recorrido y, cuando hay bastante tránsito, provoca frecuentes colas de vehículos detrás de los vehículos pesados.</v>
      </c>
      <c r="BR825" s="231">
        <v>1</v>
      </c>
      <c r="BS825" s="231">
        <v>0</v>
      </c>
      <c r="BT825" s="237" t="b">
        <f t="shared" si="419"/>
        <v>0</v>
      </c>
      <c r="BU825" s="231">
        <v>3</v>
      </c>
      <c r="BV825" s="237" t="str">
        <f t="shared" si="420"/>
        <v>El señalamiento es regular en cuanto a cantidad y ubicación, siendo notable la falta de algunas señales de precaución y de guía.</v>
      </c>
      <c r="BW825" s="231">
        <v>4</v>
      </c>
      <c r="BX825" s="237" t="str">
        <f t="shared" si="421"/>
        <v>La mayoría de las alcantarillas y cunetas aparentemente funcionan bien, pero existen indicaciones en algunos sitios de que el agua se estanca.</v>
      </c>
      <c r="BY825" s="231">
        <v>2</v>
      </c>
      <c r="BZ825" s="237" t="str">
        <f t="shared" si="422"/>
        <v>Superficie muy irregular o con baches extensos y frecuentes (o material suelto, en caso de superficies no pavimentadas).</v>
      </c>
      <c r="CA825" s="231">
        <v>4</v>
      </c>
      <c r="CB825" s="237" t="str">
        <f t="shared" si="423"/>
        <v>Existen huellas o corrugaciones que se derivan por debajo de la superficie de ruedo, pero que son aisladas y de poca extensión.</v>
      </c>
      <c r="CC825" s="231">
        <f t="shared" si="424"/>
        <v>1.4635404999999999</v>
      </c>
      <c r="CD825" s="229"/>
      <c r="CE825" s="229"/>
      <c r="CF825" s="270" t="s">
        <v>3499</v>
      </c>
    </row>
    <row r="826" spans="1:84" ht="69.95" customHeight="1" thickBot="1" x14ac:dyDescent="0.2">
      <c r="A826" s="217"/>
      <c r="B826" s="269">
        <v>50202</v>
      </c>
      <c r="C826" s="231">
        <v>7</v>
      </c>
      <c r="D826" s="231">
        <v>5</v>
      </c>
      <c r="E826" s="232">
        <v>8</v>
      </c>
      <c r="F826" s="231">
        <v>3</v>
      </c>
      <c r="G826" s="231">
        <v>926</v>
      </c>
      <c r="H826" s="230" t="str">
        <f>IF(G826&lt;100,"Primaria",IF(AND(G819&gt;39,G819&lt;300),"Secundaria",IF(AND(G819&gt;299),"Terciaria")))</f>
        <v>Secundaria</v>
      </c>
      <c r="I826" s="230">
        <v>4</v>
      </c>
      <c r="J826" s="229" t="str">
        <f t="shared" si="392"/>
        <v>Red Básica de Accesso</v>
      </c>
      <c r="K826" s="260">
        <f t="shared" si="393"/>
        <v>18.579999999999998</v>
      </c>
      <c r="L826" s="234">
        <f>L825+K826</f>
        <v>22.549999999999997</v>
      </c>
      <c r="M826" s="233"/>
      <c r="N826" s="233"/>
      <c r="O826" s="233"/>
      <c r="P826" s="260">
        <f t="shared" si="394"/>
        <v>0</v>
      </c>
      <c r="Q826" s="233"/>
      <c r="R826" s="233"/>
      <c r="S826" s="233"/>
      <c r="T826" s="260">
        <f t="shared" si="395"/>
        <v>0</v>
      </c>
      <c r="U826" s="233"/>
      <c r="V826" s="233"/>
      <c r="W826" s="233"/>
      <c r="X826" s="233">
        <f t="shared" si="411"/>
        <v>0</v>
      </c>
      <c r="Y826" s="233"/>
      <c r="Z826" s="233"/>
      <c r="AA826" s="233"/>
      <c r="AB826" s="233">
        <f t="shared" si="412"/>
        <v>0</v>
      </c>
      <c r="AC826" s="233">
        <f t="shared" si="427"/>
        <v>0</v>
      </c>
      <c r="AD826" s="233">
        <v>10.3</v>
      </c>
      <c r="AE826" s="233">
        <v>8.2799999999999994</v>
      </c>
      <c r="AF826" s="233"/>
      <c r="AG826" s="233">
        <f t="shared" si="428"/>
        <v>18.579999999999998</v>
      </c>
      <c r="AH826" s="233"/>
      <c r="AI826" s="233"/>
      <c r="AJ826" s="233"/>
      <c r="AK826" s="233">
        <f t="shared" si="429"/>
        <v>0</v>
      </c>
      <c r="AL826" s="233"/>
      <c r="AM826" s="233"/>
      <c r="AN826" s="233"/>
      <c r="AO826" s="233">
        <f t="shared" si="396"/>
        <v>0</v>
      </c>
      <c r="AP826" s="233"/>
      <c r="AQ826" s="233"/>
      <c r="AR826" s="233"/>
      <c r="AS826" s="339">
        <f t="shared" si="397"/>
        <v>0</v>
      </c>
      <c r="AT826" s="233"/>
      <c r="AU826" s="233"/>
      <c r="AV826" s="233"/>
      <c r="AW826" s="260">
        <f t="shared" si="414"/>
        <v>0</v>
      </c>
      <c r="AX826" s="235" t="s">
        <v>3500</v>
      </c>
      <c r="AY826" s="236" t="s">
        <v>1482</v>
      </c>
      <c r="AZ826" s="236" t="s">
        <v>294</v>
      </c>
      <c r="BA826" s="229" t="s">
        <v>3501</v>
      </c>
      <c r="BB826" s="231">
        <v>1</v>
      </c>
      <c r="BC826" s="231">
        <v>3</v>
      </c>
      <c r="BD826" s="237" t="str">
        <f t="shared" si="415"/>
        <v>Muy Ondulado (Pendientes naturales del terreno entre 15 y 25%)</v>
      </c>
      <c r="BE826" s="231">
        <v>4</v>
      </c>
      <c r="BF826" s="237" t="str">
        <f>VLOOKUP(BE826,'Códigos 2'!$A$1:$B$12,2,FALSE)</f>
        <v>Lastre o grava</v>
      </c>
      <c r="BG826" s="238">
        <v>2</v>
      </c>
      <c r="BH826" s="239">
        <v>5.7</v>
      </c>
      <c r="BI826" s="231">
        <v>0</v>
      </c>
      <c r="BJ826" s="231" t="str">
        <f t="shared" si="416"/>
        <v>No existe</v>
      </c>
      <c r="BK826" s="240">
        <v>0</v>
      </c>
      <c r="BL826" s="231">
        <v>25</v>
      </c>
      <c r="BM826" s="231">
        <v>36</v>
      </c>
      <c r="BN826" s="231">
        <v>2</v>
      </c>
      <c r="BO826" s="237" t="str">
        <f t="shared" si="417"/>
        <v>Curvas cerradas frecuentes y, por lo general, inconsistentes con el terreno y la clase de carretera.</v>
      </c>
      <c r="BP826" s="231">
        <v>2</v>
      </c>
      <c r="BQ826" s="237" t="str">
        <f t="shared" si="418"/>
        <v>Pendientes sostenidas entre 5 y 8% sobre una buena parte del tramo, condición que afecta en forma marcada la velocidad de recorrido y, cuando hay bastante tránsito, provoca frecuentes colas de vehículos detrás de los vehículos pesados.</v>
      </c>
      <c r="BR826" s="231">
        <v>1</v>
      </c>
      <c r="BS826" s="231">
        <v>0</v>
      </c>
      <c r="BT826" s="237" t="b">
        <f t="shared" si="419"/>
        <v>0</v>
      </c>
      <c r="BU826" s="231">
        <v>2</v>
      </c>
      <c r="BV826" s="237" t="str">
        <f t="shared" si="420"/>
        <v>Existen muy pocas señales</v>
      </c>
      <c r="BW826" s="231">
        <v>3</v>
      </c>
      <c r="BX826" s="237" t="str">
        <f t="shared" si="421"/>
        <v>Parece que algunas alcantarillas o cunetas no tienen capacidad hidráulica suficiente, por la erosión o socavación aparente.</v>
      </c>
      <c r="BY826" s="231">
        <v>3</v>
      </c>
      <c r="BZ826" s="237" t="str">
        <f t="shared" si="422"/>
        <v>Superficie con frecuentes baches o irregularidades .</v>
      </c>
      <c r="CA826" s="231">
        <v>4</v>
      </c>
      <c r="CB826" s="237" t="str">
        <f t="shared" si="423"/>
        <v>Existen huellas o corrugaciones que se derivan por debajo de la superficie de ruedo, pero que son aisladas y de poca extensión.</v>
      </c>
      <c r="CC826" s="231">
        <f t="shared" si="424"/>
        <v>0.24414119999999995</v>
      </c>
      <c r="CD826" s="229"/>
      <c r="CE826" s="229"/>
      <c r="CF826" s="270" t="s">
        <v>3502</v>
      </c>
    </row>
    <row r="827" spans="1:84" ht="69.95" customHeight="1" thickBot="1" x14ac:dyDescent="0.2">
      <c r="A827" s="217"/>
      <c r="B827" s="269">
        <v>50203</v>
      </c>
      <c r="C827" s="231">
        <v>7</v>
      </c>
      <c r="D827" s="231">
        <v>5</v>
      </c>
      <c r="E827" s="232">
        <v>8</v>
      </c>
      <c r="F827" s="231">
        <v>3</v>
      </c>
      <c r="G827" s="231">
        <v>926</v>
      </c>
      <c r="H827" s="230" t="str">
        <f>IF(G827&lt;100,"Primaria",IF(AND(G820&gt;39,G820&lt;300),"Secundaria",IF(AND(G820&gt;299),"Terciaria")))</f>
        <v>Terciaria</v>
      </c>
      <c r="I827" s="230">
        <v>4</v>
      </c>
      <c r="J827" s="229" t="str">
        <f t="shared" si="392"/>
        <v>Red Básica de Accesso</v>
      </c>
      <c r="K827" s="260">
        <f t="shared" si="393"/>
        <v>9.5400000000000009</v>
      </c>
      <c r="L827" s="234">
        <f>L826+K827</f>
        <v>32.089999999999996</v>
      </c>
      <c r="M827" s="233">
        <v>0.28000000000000003</v>
      </c>
      <c r="N827" s="233"/>
      <c r="O827" s="233">
        <v>0.17499999999999999</v>
      </c>
      <c r="P827" s="260">
        <f t="shared" si="394"/>
        <v>0.45500000000000002</v>
      </c>
      <c r="Q827" s="233"/>
      <c r="R827" s="233"/>
      <c r="S827" s="233"/>
      <c r="T827" s="260">
        <f t="shared" si="395"/>
        <v>0</v>
      </c>
      <c r="U827" s="233"/>
      <c r="V827" s="233"/>
      <c r="W827" s="233"/>
      <c r="X827" s="233">
        <f t="shared" ref="X827:X858" si="430">U827+V827+W827</f>
        <v>0</v>
      </c>
      <c r="Y827" s="233"/>
      <c r="Z827" s="233"/>
      <c r="AA827" s="233"/>
      <c r="AB827" s="233">
        <f t="shared" ref="AB827:AB858" si="431">Y827+Z827+AA827</f>
        <v>0</v>
      </c>
      <c r="AC827" s="233">
        <f t="shared" si="427"/>
        <v>0</v>
      </c>
      <c r="AD827" s="233">
        <v>0.83</v>
      </c>
      <c r="AE827" s="233">
        <v>3.65</v>
      </c>
      <c r="AF827" s="233">
        <v>4.6050000000000004</v>
      </c>
      <c r="AG827" s="233">
        <f t="shared" si="428"/>
        <v>9.0850000000000009</v>
      </c>
      <c r="AH827" s="233"/>
      <c r="AI827" s="233"/>
      <c r="AJ827" s="233"/>
      <c r="AK827" s="233">
        <f t="shared" si="429"/>
        <v>0</v>
      </c>
      <c r="AL827" s="233"/>
      <c r="AM827" s="233"/>
      <c r="AN827" s="233"/>
      <c r="AO827" s="233">
        <f t="shared" si="396"/>
        <v>0</v>
      </c>
      <c r="AP827" s="233"/>
      <c r="AQ827" s="233"/>
      <c r="AR827" s="233"/>
      <c r="AS827" s="339">
        <f t="shared" si="397"/>
        <v>0</v>
      </c>
      <c r="AT827" s="233"/>
      <c r="AU827" s="233"/>
      <c r="AV827" s="233"/>
      <c r="AW827" s="260">
        <f t="shared" si="414"/>
        <v>0</v>
      </c>
      <c r="AX827" s="235" t="s">
        <v>3503</v>
      </c>
      <c r="AY827" s="236" t="s">
        <v>1482</v>
      </c>
      <c r="AZ827" s="236" t="s">
        <v>1080</v>
      </c>
      <c r="BA827" s="229" t="s">
        <v>2588</v>
      </c>
      <c r="BB827" s="231">
        <v>1</v>
      </c>
      <c r="BC827" s="231">
        <v>4</v>
      </c>
      <c r="BD827" s="237" t="str">
        <f t="shared" si="415"/>
        <v>Montañoso (Pendientes naturales del terreno mayores a 25%)</v>
      </c>
      <c r="BE827" s="231">
        <v>4</v>
      </c>
      <c r="BF827" s="237" t="str">
        <f>VLOOKUP(BE827,'Códigos 2'!$A$1:$B$12,2,FALSE)</f>
        <v>Lastre o grava</v>
      </c>
      <c r="BG827" s="238">
        <v>1</v>
      </c>
      <c r="BH827" s="239">
        <v>4</v>
      </c>
      <c r="BI827" s="231">
        <v>0</v>
      </c>
      <c r="BJ827" s="231" t="str">
        <f t="shared" si="416"/>
        <v>No existe</v>
      </c>
      <c r="BK827" s="240">
        <v>0</v>
      </c>
      <c r="BL827" s="231">
        <v>20</v>
      </c>
      <c r="BM827" s="231">
        <v>34</v>
      </c>
      <c r="BN827" s="231">
        <v>2</v>
      </c>
      <c r="BO827" s="237" t="str">
        <f t="shared" si="417"/>
        <v>Curvas cerradas frecuentes y, por lo general, inconsistentes con el terreno y la clase de carretera.</v>
      </c>
      <c r="BP827" s="231">
        <v>1</v>
      </c>
      <c r="BQ827" s="237" t="str">
        <f t="shared" si="418"/>
        <v xml:space="preserve">Pendientes sostenidas en exceso del 7% en casi todo el tramo. </v>
      </c>
      <c r="BR827" s="231">
        <v>1</v>
      </c>
      <c r="BS827" s="231">
        <v>0</v>
      </c>
      <c r="BT827" s="237" t="b">
        <f t="shared" si="419"/>
        <v>0</v>
      </c>
      <c r="BU827" s="231">
        <v>1</v>
      </c>
      <c r="BV827" s="237" t="str">
        <f t="shared" si="420"/>
        <v>No existen señales o son tan inadecuadas, que no proveen información útil al conductor.</v>
      </c>
      <c r="BW827" s="231">
        <v>3</v>
      </c>
      <c r="BX827" s="237" t="str">
        <f t="shared" si="421"/>
        <v>Parece que algunas alcantarillas o cunetas no tienen capacidad hidráulica suficiente, por la erosión o socavación aparente.</v>
      </c>
      <c r="BY827" s="231">
        <v>2</v>
      </c>
      <c r="BZ827" s="237" t="str">
        <f t="shared" si="422"/>
        <v>Superficie muy irregular o con baches extensos y frecuentes (o material suelto, en caso de superficies no pavimentadas).</v>
      </c>
      <c r="CA827" s="231">
        <v>3</v>
      </c>
      <c r="CB827" s="237" t="str">
        <f t="shared" si="423"/>
        <v>Existen deformaciones u otras fallas de consideración sobre una buena parte de la subsección y, aunque no son extensas todavía, parece que siguen extendiéndose.</v>
      </c>
      <c r="CC827" s="231">
        <f t="shared" si="424"/>
        <v>0.11839140000000001</v>
      </c>
      <c r="CD827" s="229"/>
      <c r="CE827" s="229"/>
      <c r="CF827" s="270" t="s">
        <v>3504</v>
      </c>
    </row>
    <row r="828" spans="1:84" ht="69.95" customHeight="1" thickBot="1" x14ac:dyDescent="0.2">
      <c r="A828" s="217"/>
      <c r="B828" s="269">
        <v>50204</v>
      </c>
      <c r="C828" s="231">
        <v>7</v>
      </c>
      <c r="D828" s="231">
        <v>5</v>
      </c>
      <c r="E828" s="232">
        <v>8</v>
      </c>
      <c r="F828" s="231">
        <v>3</v>
      </c>
      <c r="G828" s="231">
        <v>926</v>
      </c>
      <c r="H828" s="230" t="str">
        <f>IF(G828&lt;100,"Primaria",IF(AND(G821&gt;39,G821&lt;300),"Secundaria",IF(AND(G821&gt;299),"Terciaria")))</f>
        <v>Terciaria</v>
      </c>
      <c r="I828" s="230">
        <v>4</v>
      </c>
      <c r="J828" s="229" t="str">
        <f t="shared" si="392"/>
        <v>Red Básica de Accesso</v>
      </c>
      <c r="K828" s="260">
        <f t="shared" si="393"/>
        <v>9.7099999999999991</v>
      </c>
      <c r="L828" s="234">
        <f>L827+K828</f>
        <v>41.8</v>
      </c>
      <c r="M828" s="233"/>
      <c r="N828" s="233"/>
      <c r="O828" s="233"/>
      <c r="P828" s="260">
        <f t="shared" si="394"/>
        <v>0</v>
      </c>
      <c r="Q828" s="233">
        <v>0.36499999999999999</v>
      </c>
      <c r="R828" s="233"/>
      <c r="S828" s="233"/>
      <c r="T828" s="260">
        <f t="shared" si="395"/>
        <v>0.36499999999999999</v>
      </c>
      <c r="U828" s="233"/>
      <c r="V828" s="233">
        <v>0.28499999999999998</v>
      </c>
      <c r="W828" s="233">
        <v>0.77</v>
      </c>
      <c r="X828" s="233">
        <f t="shared" si="430"/>
        <v>1.0549999999999999</v>
      </c>
      <c r="Y828" s="233"/>
      <c r="Z828" s="233"/>
      <c r="AA828" s="233"/>
      <c r="AB828" s="233">
        <f t="shared" si="431"/>
        <v>0</v>
      </c>
      <c r="AC828" s="233">
        <f t="shared" si="427"/>
        <v>1.42</v>
      </c>
      <c r="AD828" s="233">
        <v>7.09</v>
      </c>
      <c r="AE828" s="233">
        <v>1.2</v>
      </c>
      <c r="AF828" s="233"/>
      <c r="AG828" s="233">
        <f t="shared" si="428"/>
        <v>8.2899999999999991</v>
      </c>
      <c r="AH828" s="233"/>
      <c r="AI828" s="233"/>
      <c r="AJ828" s="233"/>
      <c r="AK828" s="233">
        <f t="shared" si="429"/>
        <v>0</v>
      </c>
      <c r="AL828" s="233"/>
      <c r="AM828" s="233"/>
      <c r="AN828" s="233"/>
      <c r="AO828" s="233">
        <f t="shared" si="396"/>
        <v>0</v>
      </c>
      <c r="AP828" s="233"/>
      <c r="AQ828" s="233"/>
      <c r="AR828" s="233"/>
      <c r="AS828" s="339">
        <f t="shared" si="397"/>
        <v>0</v>
      </c>
      <c r="AT828" s="233"/>
      <c r="AU828" s="233"/>
      <c r="AV828" s="233"/>
      <c r="AW828" s="260">
        <f t="shared" si="414"/>
        <v>0</v>
      </c>
      <c r="AX828" s="235" t="s">
        <v>3505</v>
      </c>
      <c r="AY828" s="236" t="s">
        <v>1482</v>
      </c>
      <c r="AZ828" s="236" t="s">
        <v>1080</v>
      </c>
      <c r="BA828" s="229" t="s">
        <v>3506</v>
      </c>
      <c r="BB828" s="231">
        <v>0</v>
      </c>
      <c r="BC828" s="231">
        <v>3</v>
      </c>
      <c r="BD828" s="237" t="str">
        <f t="shared" si="415"/>
        <v>Muy Ondulado (Pendientes naturales del terreno entre 15 y 25%)</v>
      </c>
      <c r="BE828" s="231">
        <v>4</v>
      </c>
      <c r="BF828" s="237" t="str">
        <f>VLOOKUP(BE828,'Códigos 2'!$A$1:$B$12,2,FALSE)</f>
        <v>Lastre o grava</v>
      </c>
      <c r="BG828" s="238">
        <v>1</v>
      </c>
      <c r="BH828" s="239">
        <v>4.5</v>
      </c>
      <c r="BI828" s="231">
        <v>0</v>
      </c>
      <c r="BJ828" s="231" t="str">
        <f t="shared" si="416"/>
        <v>No existe</v>
      </c>
      <c r="BK828" s="240">
        <v>0</v>
      </c>
      <c r="BL828" s="231">
        <v>30</v>
      </c>
      <c r="BM828" s="231">
        <v>111</v>
      </c>
      <c r="BN828" s="231">
        <v>3</v>
      </c>
      <c r="BO828" s="237" t="str">
        <f t="shared" si="417"/>
        <v>Alineamiento algo sinuoso, pero con curvas cerradas que son aparentes y consistentes con las gradientes y las demás características del camino y del terreno que se atraviesa.</v>
      </c>
      <c r="BP828" s="231">
        <v>1</v>
      </c>
      <c r="BQ828" s="237" t="str">
        <f t="shared" si="418"/>
        <v xml:space="preserve">Pendientes sostenidas en exceso del 7% en casi todo el tramo. </v>
      </c>
      <c r="BR828" s="231">
        <v>1</v>
      </c>
      <c r="BS828" s="231">
        <v>0</v>
      </c>
      <c r="BT828" s="237" t="b">
        <f t="shared" si="419"/>
        <v>0</v>
      </c>
      <c r="BU828" s="231">
        <v>2</v>
      </c>
      <c r="BV828" s="237" t="str">
        <f t="shared" si="420"/>
        <v>Existen muy pocas señales</v>
      </c>
      <c r="BW828" s="231">
        <v>3</v>
      </c>
      <c r="BX828" s="237" t="str">
        <f t="shared" si="421"/>
        <v>Parece que algunas alcantarillas o cunetas no tienen capacidad hidráulica suficiente, por la erosión o socavación aparente.</v>
      </c>
      <c r="BY828" s="231">
        <v>4</v>
      </c>
      <c r="BZ828" s="237" t="str">
        <f t="shared" si="422"/>
        <v>Superficie generalmente lisa, pero con unas pequeñas corrugaciones u otras irregularidades aisladas, o con baches pequeños superficiales.</v>
      </c>
      <c r="CA828" s="231">
        <v>4</v>
      </c>
      <c r="CB828" s="237" t="str">
        <f t="shared" si="423"/>
        <v>Existen huellas o corrugaciones que se derivan por debajo de la superficie de ruedo, pero que son aisladas y de poca extensión.</v>
      </c>
      <c r="CC828" s="231">
        <f t="shared" si="424"/>
        <v>0.39340064999999996</v>
      </c>
      <c r="CD828" s="229"/>
      <c r="CE828" s="229"/>
      <c r="CF828" s="270" t="s">
        <v>3507</v>
      </c>
    </row>
    <row r="829" spans="1:84" ht="69.95" customHeight="1" thickBot="1" x14ac:dyDescent="0.2">
      <c r="A829" s="217"/>
      <c r="B829" s="269">
        <v>50211</v>
      </c>
      <c r="C829" s="231">
        <v>6</v>
      </c>
      <c r="D829" s="231">
        <v>5</v>
      </c>
      <c r="E829" s="232">
        <v>5</v>
      </c>
      <c r="F829" s="231">
        <v>2</v>
      </c>
      <c r="G829" s="231">
        <v>151</v>
      </c>
      <c r="H829" s="230" t="str">
        <f t="shared" ref="H829:H841" si="432">IF(G829&lt;100,"Primaria",IF(AND(G829&gt;39,G829&lt;300),"Secundaria",IF(AND(G829&gt;299),"Terciaria")))</f>
        <v>Secundaria</v>
      </c>
      <c r="I829" s="230">
        <v>2</v>
      </c>
      <c r="J829" s="229" t="str">
        <f t="shared" si="392"/>
        <v>Distribuidores Regionales</v>
      </c>
      <c r="K829" s="260">
        <f t="shared" si="393"/>
        <v>7.3449999999999998</v>
      </c>
      <c r="L829" s="234">
        <f>K829</f>
        <v>7.3449999999999998</v>
      </c>
      <c r="M829" s="233"/>
      <c r="N829" s="233"/>
      <c r="O829" s="233"/>
      <c r="P829" s="260">
        <f t="shared" si="394"/>
        <v>0</v>
      </c>
      <c r="Q829" s="233"/>
      <c r="R829" s="233">
        <v>7.3449999999999998</v>
      </c>
      <c r="S829" s="233"/>
      <c r="T829" s="260">
        <f t="shared" si="395"/>
        <v>7.3449999999999998</v>
      </c>
      <c r="U829" s="233"/>
      <c r="V829" s="233"/>
      <c r="W829" s="233"/>
      <c r="X829" s="233">
        <f t="shared" si="430"/>
        <v>0</v>
      </c>
      <c r="Y829" s="233"/>
      <c r="Z829" s="233"/>
      <c r="AA829" s="233"/>
      <c r="AB829" s="233">
        <f t="shared" si="431"/>
        <v>0</v>
      </c>
      <c r="AC829" s="233">
        <f t="shared" si="427"/>
        <v>7.3449999999999998</v>
      </c>
      <c r="AD829" s="233"/>
      <c r="AE829" s="233"/>
      <c r="AF829" s="233"/>
      <c r="AG829" s="233">
        <f t="shared" si="428"/>
        <v>0</v>
      </c>
      <c r="AH829" s="233"/>
      <c r="AI829" s="233"/>
      <c r="AJ829" s="233"/>
      <c r="AK829" s="233">
        <f t="shared" si="429"/>
        <v>0</v>
      </c>
      <c r="AL829" s="233"/>
      <c r="AM829" s="233"/>
      <c r="AN829" s="233"/>
      <c r="AO829" s="233">
        <f t="shared" si="396"/>
        <v>0</v>
      </c>
      <c r="AP829" s="233"/>
      <c r="AQ829" s="233"/>
      <c r="AR829" s="233"/>
      <c r="AS829" s="339">
        <f t="shared" si="397"/>
        <v>0</v>
      </c>
      <c r="AT829" s="233"/>
      <c r="AU829" s="233"/>
      <c r="AV829" s="233"/>
      <c r="AW829" s="260">
        <f t="shared" si="414"/>
        <v>0</v>
      </c>
      <c r="AX829" s="235" t="s">
        <v>1443</v>
      </c>
      <c r="AY829" s="236" t="s">
        <v>479</v>
      </c>
      <c r="AZ829" s="236" t="s">
        <v>473</v>
      </c>
      <c r="BA829" s="229" t="s">
        <v>1444</v>
      </c>
      <c r="BB829" s="231">
        <v>0</v>
      </c>
      <c r="BC829" s="231">
        <v>1</v>
      </c>
      <c r="BD829" s="237" t="str">
        <f t="shared" si="415"/>
        <v>Llano (Pendientes naturales del terreno entre 0 y 5%)</v>
      </c>
      <c r="BE829" s="231">
        <v>1</v>
      </c>
      <c r="BF829" s="237" t="str">
        <f>VLOOKUP(BE829,'Códigos 2'!$A$1:$B$12,2,FALSE)</f>
        <v xml:space="preserve"> Carpeta Asfáltica (CA)</v>
      </c>
      <c r="BG829" s="238">
        <v>2</v>
      </c>
      <c r="BH829" s="239">
        <v>6.5</v>
      </c>
      <c r="BI829" s="231">
        <v>1</v>
      </c>
      <c r="BJ829" s="231" t="str">
        <f t="shared" si="416"/>
        <v>Pavimentado</v>
      </c>
      <c r="BK829" s="240">
        <v>0.4</v>
      </c>
      <c r="BL829" s="231">
        <v>60</v>
      </c>
      <c r="BM829" s="231"/>
      <c r="BN829" s="231">
        <v>5</v>
      </c>
      <c r="BO829" s="237" t="str">
        <f t="shared" si="417"/>
        <v>Alineamiento recto o con curvas tan suaves que no exigen una reducción significativa en la velocidad promedio normal de recorrido.</v>
      </c>
      <c r="BP829" s="231">
        <v>5</v>
      </c>
      <c r="BQ829" s="237" t="str">
        <f t="shared" si="418"/>
        <v>Pendientes menores del 3% en todo el tramo.</v>
      </c>
      <c r="BR829" s="231">
        <v>2</v>
      </c>
      <c r="BS829" s="231">
        <v>4</v>
      </c>
      <c r="BT829" s="237" t="str">
        <f t="shared" si="419"/>
        <v>Superficie generalmente firme y utilizable en todo tiempo, pero con algunos tramos cortos en que el ancho inicial ha sido reducido por erosión u otras causas.</v>
      </c>
      <c r="BU829" s="231">
        <v>4</v>
      </c>
      <c r="BV829" s="237" t="str">
        <f t="shared" si="420"/>
        <v>El señalamiento es bastante completo, faltando solamente algunas señales de guía para los usuarios que no conocen la ruta.</v>
      </c>
      <c r="BW829" s="231">
        <v>5</v>
      </c>
      <c r="BX829" s="237" t="str">
        <f t="shared" si="421"/>
        <v>Todas las alcantarillas y cunetas están bastante limpias y funcionan debidamente.</v>
      </c>
      <c r="BY829" s="231">
        <v>3</v>
      </c>
      <c r="BZ829" s="237" t="str">
        <f t="shared" si="422"/>
        <v>Superficie con frecuentes baches o irregularidades .</v>
      </c>
      <c r="CA829" s="231">
        <v>5</v>
      </c>
      <c r="CB829" s="237" t="str">
        <f t="shared" si="423"/>
        <v>No existen evidencias de fallas en la estructura del pavimento, con la posible excepción de algunas en la superficie de ruedo.</v>
      </c>
      <c r="CC829" s="231">
        <f t="shared" si="424"/>
        <v>0</v>
      </c>
      <c r="CD829" s="229" t="s">
        <v>1445</v>
      </c>
      <c r="CE829" s="229" t="s">
        <v>489</v>
      </c>
      <c r="CF829" s="270" t="s">
        <v>1446</v>
      </c>
    </row>
    <row r="830" spans="1:84" ht="69.95" customHeight="1" thickBot="1" x14ac:dyDescent="0.2">
      <c r="A830" s="217"/>
      <c r="B830" s="269">
        <v>50212</v>
      </c>
      <c r="C830" s="231">
        <v>6</v>
      </c>
      <c r="D830" s="231">
        <v>5</v>
      </c>
      <c r="E830" s="232">
        <v>5</v>
      </c>
      <c r="F830" s="231"/>
      <c r="G830" s="231">
        <v>151</v>
      </c>
      <c r="H830" s="230" t="str">
        <f t="shared" si="432"/>
        <v>Secundaria</v>
      </c>
      <c r="I830" s="230">
        <v>2</v>
      </c>
      <c r="J830" s="229" t="str">
        <f t="shared" si="392"/>
        <v>Distribuidores Regionales</v>
      </c>
      <c r="K830" s="260">
        <f t="shared" si="393"/>
        <v>7.2949999999999999</v>
      </c>
      <c r="L830" s="234">
        <f>L829+K830</f>
        <v>14.64</v>
      </c>
      <c r="M830" s="233"/>
      <c r="N830" s="233"/>
      <c r="O830" s="233"/>
      <c r="P830" s="260">
        <f t="shared" si="394"/>
        <v>0</v>
      </c>
      <c r="Q830" s="233">
        <v>0.62</v>
      </c>
      <c r="R830" s="233">
        <v>6.6749999999999998</v>
      </c>
      <c r="S830" s="233"/>
      <c r="T830" s="260">
        <f t="shared" si="395"/>
        <v>7.2949999999999999</v>
      </c>
      <c r="U830" s="233"/>
      <c r="V830" s="233"/>
      <c r="W830" s="233"/>
      <c r="X830" s="233">
        <f t="shared" si="430"/>
        <v>0</v>
      </c>
      <c r="Y830" s="233"/>
      <c r="Z830" s="233"/>
      <c r="AA830" s="233"/>
      <c r="AB830" s="233">
        <f t="shared" si="431"/>
        <v>0</v>
      </c>
      <c r="AC830" s="233">
        <f t="shared" si="427"/>
        <v>7.2949999999999999</v>
      </c>
      <c r="AD830" s="233"/>
      <c r="AE830" s="233"/>
      <c r="AF830" s="233"/>
      <c r="AG830" s="233">
        <f t="shared" si="428"/>
        <v>0</v>
      </c>
      <c r="AH830" s="233"/>
      <c r="AI830" s="233"/>
      <c r="AJ830" s="233"/>
      <c r="AK830" s="233">
        <f t="shared" si="429"/>
        <v>0</v>
      </c>
      <c r="AL830" s="233"/>
      <c r="AM830" s="233"/>
      <c r="AN830" s="233"/>
      <c r="AO830" s="233">
        <f t="shared" si="396"/>
        <v>0</v>
      </c>
      <c r="AP830" s="233"/>
      <c r="AQ830" s="233"/>
      <c r="AR830" s="233"/>
      <c r="AS830" s="339">
        <f t="shared" si="397"/>
        <v>0</v>
      </c>
      <c r="AT830" s="233"/>
      <c r="AU830" s="233"/>
      <c r="AV830" s="233"/>
      <c r="AW830" s="260">
        <f t="shared" si="414"/>
        <v>0</v>
      </c>
      <c r="AX830" s="235" t="s">
        <v>1447</v>
      </c>
      <c r="AY830" s="236" t="s">
        <v>479</v>
      </c>
      <c r="AZ830" s="236" t="s">
        <v>473</v>
      </c>
      <c r="BA830" s="229" t="s">
        <v>1448</v>
      </c>
      <c r="BB830" s="231">
        <v>0</v>
      </c>
      <c r="BC830" s="231">
        <v>1</v>
      </c>
      <c r="BD830" s="237" t="str">
        <f t="shared" si="415"/>
        <v>Llano (Pendientes naturales del terreno entre 0 y 5%)</v>
      </c>
      <c r="BE830" s="231">
        <v>1</v>
      </c>
      <c r="BF830" s="237" t="str">
        <f>VLOOKUP(BE830,'Códigos 2'!$A$1:$B$12,2,FALSE)</f>
        <v xml:space="preserve"> Carpeta Asfáltica (CA)</v>
      </c>
      <c r="BG830" s="238">
        <v>2</v>
      </c>
      <c r="BH830" s="239">
        <v>6.5</v>
      </c>
      <c r="BI830" s="231">
        <v>0</v>
      </c>
      <c r="BJ830" s="231" t="str">
        <f t="shared" si="416"/>
        <v>No existe</v>
      </c>
      <c r="BK830" s="240">
        <v>0</v>
      </c>
      <c r="BL830" s="231">
        <v>50</v>
      </c>
      <c r="BM830" s="231">
        <v>6085</v>
      </c>
      <c r="BN830" s="231">
        <v>4</v>
      </c>
      <c r="BO830" s="237" t="str">
        <f t="shared" si="417"/>
        <v>Alineamiento con algunas curvas que exigen una reducción significativa en la velocidad promedio de circulación.</v>
      </c>
      <c r="BP830" s="231">
        <v>4</v>
      </c>
      <c r="BQ830" s="237" t="str">
        <f t="shared" si="418"/>
        <v>Pendientes generalmente menores del 3% pero con algunas cuestas de corta longitud de hasta el 5%.</v>
      </c>
      <c r="BR830" s="231">
        <v>3</v>
      </c>
      <c r="BS830" s="231">
        <v>0</v>
      </c>
      <c r="BT830" s="237" t="b">
        <f t="shared" si="419"/>
        <v>0</v>
      </c>
      <c r="BU830" s="231">
        <v>3</v>
      </c>
      <c r="BV830" s="237" t="str">
        <f t="shared" si="420"/>
        <v>El señalamiento es regular en cuanto a cantidad y ubicación, siendo notable la falta de algunas señales de precaución y de guía.</v>
      </c>
      <c r="BW830" s="231">
        <v>4</v>
      </c>
      <c r="BX830" s="237" t="str">
        <f t="shared" si="421"/>
        <v>La mayoría de las alcantarillas y cunetas aparentemente funcionan bien, pero existen indicaciones en algunos sitios de que el agua se estanca.</v>
      </c>
      <c r="BY830" s="231">
        <v>3</v>
      </c>
      <c r="BZ830" s="237" t="str">
        <f t="shared" si="422"/>
        <v>Superficie con frecuentes baches o irregularidades .</v>
      </c>
      <c r="CA830" s="231">
        <v>5</v>
      </c>
      <c r="CB830" s="237" t="str">
        <f t="shared" si="423"/>
        <v>No existen evidencias de fallas en la estructura del pavimento, con la posible excepción de algunas en la superficie de ruedo.</v>
      </c>
      <c r="CC830" s="231">
        <f t="shared" si="424"/>
        <v>16.202377374999998</v>
      </c>
      <c r="CD830" s="229" t="s">
        <v>1449</v>
      </c>
      <c r="CE830" s="229" t="s">
        <v>489</v>
      </c>
      <c r="CF830" s="270" t="s">
        <v>1450</v>
      </c>
    </row>
    <row r="831" spans="1:84" ht="69.95" customHeight="1" thickBot="1" x14ac:dyDescent="0.2">
      <c r="A831" s="217"/>
      <c r="B831" s="269">
        <v>50220</v>
      </c>
      <c r="C831" s="231">
        <v>13</v>
      </c>
      <c r="D831" s="231">
        <v>5</v>
      </c>
      <c r="E831" s="232">
        <v>2</v>
      </c>
      <c r="F831" s="231">
        <v>1</v>
      </c>
      <c r="G831" s="231">
        <v>157</v>
      </c>
      <c r="H831" s="230" t="str">
        <f t="shared" si="432"/>
        <v>Secundaria</v>
      </c>
      <c r="I831" s="230">
        <v>4</v>
      </c>
      <c r="J831" s="229" t="str">
        <f t="shared" si="392"/>
        <v>Red Básica de Accesso</v>
      </c>
      <c r="K831" s="260">
        <f t="shared" si="393"/>
        <v>8.93</v>
      </c>
      <c r="L831" s="234">
        <f>K831</f>
        <v>8.93</v>
      </c>
      <c r="M831" s="233"/>
      <c r="N831" s="233"/>
      <c r="O831" s="233"/>
      <c r="P831" s="260">
        <f t="shared" si="394"/>
        <v>0</v>
      </c>
      <c r="Q831" s="233"/>
      <c r="R831" s="233"/>
      <c r="S831" s="233"/>
      <c r="T831" s="260">
        <f t="shared" si="395"/>
        <v>0</v>
      </c>
      <c r="U831" s="233"/>
      <c r="V831" s="233"/>
      <c r="W831" s="233">
        <v>0.39500000000000002</v>
      </c>
      <c r="X831" s="233">
        <f t="shared" si="430"/>
        <v>0.39500000000000002</v>
      </c>
      <c r="Y831" s="233"/>
      <c r="Z831" s="233"/>
      <c r="AA831" s="233"/>
      <c r="AB831" s="233">
        <f t="shared" si="431"/>
        <v>0</v>
      </c>
      <c r="AC831" s="233">
        <f t="shared" si="427"/>
        <v>0.39500000000000002</v>
      </c>
      <c r="AD831" s="233"/>
      <c r="AE831" s="233">
        <v>8.5350000000000001</v>
      </c>
      <c r="AF831" s="233"/>
      <c r="AG831" s="233">
        <f t="shared" si="428"/>
        <v>8.5350000000000001</v>
      </c>
      <c r="AH831" s="233"/>
      <c r="AI831" s="233"/>
      <c r="AJ831" s="233"/>
      <c r="AK831" s="233">
        <f t="shared" si="429"/>
        <v>0</v>
      </c>
      <c r="AL831" s="233"/>
      <c r="AM831" s="233"/>
      <c r="AN831" s="233"/>
      <c r="AO831" s="233">
        <f t="shared" si="396"/>
        <v>0</v>
      </c>
      <c r="AP831" s="233"/>
      <c r="AQ831" s="233"/>
      <c r="AR831" s="233"/>
      <c r="AS831" s="339">
        <f t="shared" si="397"/>
        <v>0</v>
      </c>
      <c r="AT831" s="233"/>
      <c r="AU831" s="233"/>
      <c r="AV831" s="233"/>
      <c r="AW831" s="260">
        <f t="shared" si="414"/>
        <v>0</v>
      </c>
      <c r="AX831" s="235" t="s">
        <v>1486</v>
      </c>
      <c r="AY831" s="236" t="s">
        <v>1487</v>
      </c>
      <c r="AZ831" s="236" t="s">
        <v>176</v>
      </c>
      <c r="BA831" s="229" t="s">
        <v>1488</v>
      </c>
      <c r="BB831" s="231">
        <v>4</v>
      </c>
      <c r="BC831" s="231">
        <v>1</v>
      </c>
      <c r="BD831" s="237" t="str">
        <f t="shared" si="415"/>
        <v>Llano (Pendientes naturales del terreno entre 0 y 5%)</v>
      </c>
      <c r="BE831" s="231">
        <v>7</v>
      </c>
      <c r="BF831" s="237" t="str">
        <f>VLOOKUP(BE831,'Códigos 2'!$A$1:$B$12,2,FALSE)</f>
        <v xml:space="preserve">Sello asfáltico con emulsión de rompimiento lento (SA) </v>
      </c>
      <c r="BG831" s="238">
        <v>2</v>
      </c>
      <c r="BH831" s="239">
        <v>7</v>
      </c>
      <c r="BI831" s="231">
        <v>0</v>
      </c>
      <c r="BJ831" s="231" t="str">
        <f t="shared" si="416"/>
        <v>No existe</v>
      </c>
      <c r="BK831" s="240">
        <v>0</v>
      </c>
      <c r="BL831" s="231">
        <v>30</v>
      </c>
      <c r="BM831" s="231">
        <v>308</v>
      </c>
      <c r="BN831" s="231">
        <v>4</v>
      </c>
      <c r="BO831" s="237" t="str">
        <f t="shared" si="417"/>
        <v>Alineamiento con algunas curvas que exigen una reducción significativa en la velocidad promedio de circulación.</v>
      </c>
      <c r="BP831" s="231">
        <v>4</v>
      </c>
      <c r="BQ831" s="237" t="str">
        <f t="shared" si="418"/>
        <v>Pendientes generalmente menores del 3% pero con algunas cuestas de corta longitud de hasta el 5%.</v>
      </c>
      <c r="BR831" s="231">
        <v>1</v>
      </c>
      <c r="BS831" s="231">
        <v>0</v>
      </c>
      <c r="BT831" s="237" t="b">
        <f t="shared" si="419"/>
        <v>0</v>
      </c>
      <c r="BU831" s="231">
        <v>3</v>
      </c>
      <c r="BV831" s="237" t="str">
        <f t="shared" si="420"/>
        <v>El señalamiento es regular en cuanto a cantidad y ubicación, siendo notable la falta de algunas señales de precaución y de guía.</v>
      </c>
      <c r="BW831" s="231">
        <v>3</v>
      </c>
      <c r="BX831" s="237" t="str">
        <f t="shared" si="421"/>
        <v>Parece que algunas alcantarillas o cunetas no tienen capacidad hidráulica suficiente, por la erosión o socavación aparente.</v>
      </c>
      <c r="BY831" s="231">
        <v>3</v>
      </c>
      <c r="BZ831" s="237" t="str">
        <f t="shared" si="422"/>
        <v>Superficie con frecuentes baches o irregularidades .</v>
      </c>
      <c r="CA831" s="231">
        <v>4</v>
      </c>
      <c r="CB831" s="237" t="str">
        <f t="shared" si="423"/>
        <v>Existen huellas o corrugaciones que se derivan por debajo de la superficie de ruedo, pero que son aisladas y de poca extensión.</v>
      </c>
      <c r="CC831" s="231">
        <f t="shared" si="424"/>
        <v>1.0039106</v>
      </c>
      <c r="CD831" s="229" t="s">
        <v>1489</v>
      </c>
      <c r="CE831" s="229" t="s">
        <v>489</v>
      </c>
      <c r="CF831" s="270" t="s">
        <v>1490</v>
      </c>
    </row>
    <row r="832" spans="1:84" ht="69.95" customHeight="1" thickBot="1" x14ac:dyDescent="0.2">
      <c r="A832" s="217"/>
      <c r="B832" s="269">
        <v>50230</v>
      </c>
      <c r="C832" s="231">
        <v>6</v>
      </c>
      <c r="D832" s="231">
        <v>5</v>
      </c>
      <c r="E832" s="232">
        <v>3</v>
      </c>
      <c r="F832" s="231">
        <v>3</v>
      </c>
      <c r="G832" s="231">
        <v>160</v>
      </c>
      <c r="H832" s="230" t="str">
        <f t="shared" si="432"/>
        <v>Secundaria</v>
      </c>
      <c r="I832" s="230">
        <v>2</v>
      </c>
      <c r="J832" s="229" t="str">
        <f t="shared" si="392"/>
        <v>Distribuidores Regionales</v>
      </c>
      <c r="K832" s="260">
        <f t="shared" si="393"/>
        <v>15.925000000000001</v>
      </c>
      <c r="L832" s="234">
        <f>L831+K832</f>
        <v>24.855</v>
      </c>
      <c r="M832" s="233"/>
      <c r="N832" s="233"/>
      <c r="O832" s="233"/>
      <c r="P832" s="260">
        <f t="shared" si="394"/>
        <v>0</v>
      </c>
      <c r="Q832" s="233">
        <v>15.925000000000001</v>
      </c>
      <c r="R832" s="233"/>
      <c r="S832" s="233"/>
      <c r="T832" s="260">
        <f t="shared" si="395"/>
        <v>15.925000000000001</v>
      </c>
      <c r="U832" s="233"/>
      <c r="V832" s="233"/>
      <c r="W832" s="233"/>
      <c r="X832" s="233">
        <f t="shared" si="430"/>
        <v>0</v>
      </c>
      <c r="Y832" s="233"/>
      <c r="Z832" s="233"/>
      <c r="AA832" s="233"/>
      <c r="AB832" s="233">
        <f t="shared" si="431"/>
        <v>0</v>
      </c>
      <c r="AC832" s="233">
        <f t="shared" si="427"/>
        <v>15.925000000000001</v>
      </c>
      <c r="AD832" s="233"/>
      <c r="AE832" s="233"/>
      <c r="AF832" s="233"/>
      <c r="AG832" s="233">
        <f t="shared" si="428"/>
        <v>0</v>
      </c>
      <c r="AH832" s="233"/>
      <c r="AI832" s="233"/>
      <c r="AJ832" s="233"/>
      <c r="AK832" s="233">
        <f t="shared" si="429"/>
        <v>0</v>
      </c>
      <c r="AL832" s="233"/>
      <c r="AM832" s="233"/>
      <c r="AN832" s="233"/>
      <c r="AO832" s="233">
        <f t="shared" si="396"/>
        <v>0</v>
      </c>
      <c r="AP832" s="233"/>
      <c r="AQ832" s="233"/>
      <c r="AR832" s="233"/>
      <c r="AS832" s="339">
        <f t="shared" si="397"/>
        <v>0</v>
      </c>
      <c r="AT832" s="233"/>
      <c r="AU832" s="233"/>
      <c r="AV832" s="233"/>
      <c r="AW832" s="260">
        <f t="shared" si="414"/>
        <v>0</v>
      </c>
      <c r="AX832" s="235" t="s">
        <v>1568</v>
      </c>
      <c r="AY832" s="236" t="s">
        <v>1513</v>
      </c>
      <c r="AZ832" s="236" t="s">
        <v>480</v>
      </c>
      <c r="BA832" s="229" t="s">
        <v>1569</v>
      </c>
      <c r="BB832" s="231">
        <v>3</v>
      </c>
      <c r="BC832" s="231">
        <v>1</v>
      </c>
      <c r="BD832" s="237" t="str">
        <f t="shared" si="415"/>
        <v>Llano (Pendientes naturales del terreno entre 0 y 5%)</v>
      </c>
      <c r="BE832" s="231">
        <v>1</v>
      </c>
      <c r="BF832" s="237" t="str">
        <f>VLOOKUP(BE832,'Códigos 2'!$A$1:$B$12,2,FALSE)</f>
        <v xml:space="preserve"> Carpeta Asfáltica (CA)</v>
      </c>
      <c r="BG832" s="238">
        <v>2</v>
      </c>
      <c r="BH832" s="239">
        <v>6.4</v>
      </c>
      <c r="BI832" s="231">
        <v>1</v>
      </c>
      <c r="BJ832" s="231" t="str">
        <f t="shared" si="416"/>
        <v>Pavimentado</v>
      </c>
      <c r="BK832" s="240">
        <v>0.4</v>
      </c>
      <c r="BL832" s="231">
        <v>65</v>
      </c>
      <c r="BM832" s="231"/>
      <c r="BN832" s="231">
        <v>5</v>
      </c>
      <c r="BO832" s="237" t="str">
        <f t="shared" si="417"/>
        <v>Alineamiento recto o con curvas tan suaves que no exigen una reducción significativa en la velocidad promedio normal de recorrido.</v>
      </c>
      <c r="BP832" s="231">
        <v>4</v>
      </c>
      <c r="BQ832" s="237" t="str">
        <f t="shared" si="418"/>
        <v>Pendientes generalmente menores del 3% pero con algunas cuestas de corta longitud de hasta el 5%.</v>
      </c>
      <c r="BR832" s="231">
        <v>2</v>
      </c>
      <c r="BS832" s="231">
        <v>5</v>
      </c>
      <c r="BT832" s="237" t="str">
        <f t="shared" si="419"/>
        <v>Superficie de los espaldones firme y regular, y donde se puede utilizar el ancho como fue construido originalmente.</v>
      </c>
      <c r="BU832" s="231">
        <v>5</v>
      </c>
      <c r="BV832" s="237" t="str">
        <f t="shared" si="420"/>
        <v xml:space="preserve">Las señales son completamente adecuadas en número y ubicación, </v>
      </c>
      <c r="BW832" s="231">
        <v>5</v>
      </c>
      <c r="BX832" s="237" t="str">
        <f t="shared" si="421"/>
        <v>Todas las alcantarillas y cunetas están bastante limpias y funcionan debidamente.</v>
      </c>
      <c r="BY832" s="231">
        <v>5</v>
      </c>
      <c r="BZ832" s="237" t="str">
        <f t="shared" si="422"/>
        <v>Superficie lisa, sin baches ni irregularidades notables.</v>
      </c>
      <c r="CA832" s="231">
        <v>5</v>
      </c>
      <c r="CB832" s="237" t="str">
        <f t="shared" si="423"/>
        <v>No existen evidencias de fallas en la estructura del pavimento, con la posible excepción de algunas en la superficie de ruedo.</v>
      </c>
      <c r="CC832" s="231">
        <f t="shared" si="424"/>
        <v>0</v>
      </c>
      <c r="CD832" s="229" t="s">
        <v>1570</v>
      </c>
      <c r="CE832" s="229" t="s">
        <v>489</v>
      </c>
      <c r="CF832" s="270" t="s">
        <v>1571</v>
      </c>
    </row>
    <row r="833" spans="1:84" ht="69.95" customHeight="1" thickBot="1" x14ac:dyDescent="0.2">
      <c r="A833" s="217"/>
      <c r="B833" s="269">
        <v>50240</v>
      </c>
      <c r="C833" s="231">
        <v>6</v>
      </c>
      <c r="D833" s="231">
        <v>5</v>
      </c>
      <c r="E833" s="232" t="s">
        <v>126</v>
      </c>
      <c r="F833" s="231"/>
      <c r="G833" s="231">
        <v>170</v>
      </c>
      <c r="H833" s="230" t="str">
        <f t="shared" si="432"/>
        <v>Secundaria</v>
      </c>
      <c r="I833" s="230">
        <v>0</v>
      </c>
      <c r="J833" s="229" t="b">
        <f t="shared" si="392"/>
        <v>0</v>
      </c>
      <c r="K833" s="260">
        <f t="shared" si="393"/>
        <v>0</v>
      </c>
      <c r="L833" s="234">
        <f>L832+K833</f>
        <v>24.855</v>
      </c>
      <c r="M833" s="233"/>
      <c r="N833" s="233"/>
      <c r="O833" s="233"/>
      <c r="P833" s="260">
        <f t="shared" si="394"/>
        <v>0</v>
      </c>
      <c r="Q833" s="233"/>
      <c r="R833" s="233"/>
      <c r="S833" s="233"/>
      <c r="T833" s="260">
        <f t="shared" si="395"/>
        <v>0</v>
      </c>
      <c r="U833" s="233"/>
      <c r="V833" s="233"/>
      <c r="W833" s="233"/>
      <c r="X833" s="233">
        <f t="shared" si="430"/>
        <v>0</v>
      </c>
      <c r="Y833" s="233"/>
      <c r="Z833" s="233"/>
      <c r="AA833" s="233"/>
      <c r="AB833" s="233">
        <f t="shared" si="431"/>
        <v>0</v>
      </c>
      <c r="AC833" s="233">
        <f t="shared" si="427"/>
        <v>0</v>
      </c>
      <c r="AD833" s="233"/>
      <c r="AE833" s="233"/>
      <c r="AF833" s="233"/>
      <c r="AG833" s="233">
        <f t="shared" si="428"/>
        <v>0</v>
      </c>
      <c r="AH833" s="233"/>
      <c r="AI833" s="233"/>
      <c r="AJ833" s="233"/>
      <c r="AK833" s="233">
        <f t="shared" si="429"/>
        <v>0</v>
      </c>
      <c r="AL833" s="233"/>
      <c r="AM833" s="233"/>
      <c r="AN833" s="233"/>
      <c r="AO833" s="233">
        <f t="shared" si="396"/>
        <v>0</v>
      </c>
      <c r="AP833" s="233"/>
      <c r="AQ833" s="233"/>
      <c r="AR833" s="233"/>
      <c r="AS833" s="339">
        <f t="shared" si="397"/>
        <v>0</v>
      </c>
      <c r="AT833" s="233"/>
      <c r="AU833" s="233"/>
      <c r="AV833" s="233"/>
      <c r="AW833" s="260">
        <f t="shared" si="414"/>
        <v>0</v>
      </c>
      <c r="AX833" s="235" t="s">
        <v>1636</v>
      </c>
      <c r="AY833" s="236" t="s">
        <v>1634</v>
      </c>
      <c r="AZ833" s="236"/>
      <c r="BA833" s="229"/>
      <c r="BB833" s="231">
        <v>0</v>
      </c>
      <c r="BC833" s="231">
        <v>0</v>
      </c>
      <c r="BD833" s="237" t="b">
        <f t="shared" si="415"/>
        <v>0</v>
      </c>
      <c r="BE833" s="231">
        <v>8</v>
      </c>
      <c r="BF833" s="237" t="str">
        <f>VLOOKUP(BE833,'Códigos 2'!$A$1:$B$12,2,FALSE)</f>
        <v xml:space="preserve">Material producto del perfilado de pavimentos asfálticos </v>
      </c>
      <c r="BG833" s="238">
        <v>0</v>
      </c>
      <c r="BH833" s="239">
        <v>0</v>
      </c>
      <c r="BI833" s="231">
        <v>0</v>
      </c>
      <c r="BJ833" s="231" t="str">
        <f t="shared" si="416"/>
        <v>No existe</v>
      </c>
      <c r="BK833" s="240">
        <v>0</v>
      </c>
      <c r="BL833" s="231">
        <v>0</v>
      </c>
      <c r="BM833" s="231"/>
      <c r="BN833" s="231">
        <v>0</v>
      </c>
      <c r="BO833" s="237" t="b">
        <f t="shared" si="417"/>
        <v>0</v>
      </c>
      <c r="BP833" s="231">
        <v>0</v>
      </c>
      <c r="BQ833" s="237" t="b">
        <f t="shared" si="418"/>
        <v>0</v>
      </c>
      <c r="BR833" s="231">
        <v>0</v>
      </c>
      <c r="BS833" s="231">
        <v>0</v>
      </c>
      <c r="BT833" s="237" t="b">
        <f t="shared" si="419"/>
        <v>0</v>
      </c>
      <c r="BU833" s="231">
        <v>0</v>
      </c>
      <c r="BV833" s="237" t="b">
        <f t="shared" si="420"/>
        <v>0</v>
      </c>
      <c r="BW833" s="231">
        <v>0</v>
      </c>
      <c r="BX833" s="237" t="b">
        <f t="shared" si="421"/>
        <v>0</v>
      </c>
      <c r="BY833" s="231">
        <v>0</v>
      </c>
      <c r="BZ833" s="237" t="b">
        <f t="shared" si="422"/>
        <v>0</v>
      </c>
      <c r="CA833" s="231">
        <v>0</v>
      </c>
      <c r="CB833" s="237" t="b">
        <f t="shared" si="423"/>
        <v>0</v>
      </c>
      <c r="CC833" s="231">
        <f t="shared" si="424"/>
        <v>0</v>
      </c>
      <c r="CD833" s="229"/>
      <c r="CE833" s="229"/>
      <c r="CF833" s="270" t="s">
        <v>681</v>
      </c>
    </row>
    <row r="834" spans="1:84" ht="69.95" customHeight="1" thickBot="1" x14ac:dyDescent="0.2">
      <c r="A834" s="217"/>
      <c r="B834" s="269">
        <v>50250</v>
      </c>
      <c r="C834" s="231">
        <v>6</v>
      </c>
      <c r="D834" s="231">
        <v>5</v>
      </c>
      <c r="E834" s="232" t="s">
        <v>126</v>
      </c>
      <c r="F834" s="231"/>
      <c r="G834" s="231">
        <v>170</v>
      </c>
      <c r="H834" s="230" t="str">
        <f t="shared" si="432"/>
        <v>Secundaria</v>
      </c>
      <c r="I834" s="230">
        <v>3</v>
      </c>
      <c r="J834" s="229" t="str">
        <f t="shared" ref="J834:J897" si="433">IF(I834=1,"Red de Alta Capacidad",IF(AND(I834=2),"Distribuidores Regionales",IF(AND(I834=3),"Conectores de Integración Territorial",IF(AND(I834=4),"Red Básica de Accesso"))))</f>
        <v>Conectores de Integración Territorial</v>
      </c>
      <c r="K834" s="260">
        <f t="shared" ref="K834:K897" si="434">P834+$T834+$X834+$AB834+$AG834+$AK834+$AW834+AO834+AS834</f>
        <v>9.6849999999999987</v>
      </c>
      <c r="L834" s="234">
        <f>K834</f>
        <v>9.6849999999999987</v>
      </c>
      <c r="M834" s="233"/>
      <c r="N834" s="233"/>
      <c r="O834" s="233"/>
      <c r="P834" s="260">
        <f t="shared" ref="P834:P897" si="435">SUM(M834:O834)</f>
        <v>0</v>
      </c>
      <c r="Q834" s="233">
        <v>0.04</v>
      </c>
      <c r="R834" s="233"/>
      <c r="S834" s="233"/>
      <c r="T834" s="260">
        <f t="shared" ref="T834:T897" si="436">SUM(Q834:S834)</f>
        <v>0.04</v>
      </c>
      <c r="U834" s="233"/>
      <c r="V834" s="233"/>
      <c r="W834" s="233"/>
      <c r="X834" s="233">
        <f t="shared" si="430"/>
        <v>0</v>
      </c>
      <c r="Y834" s="233"/>
      <c r="Z834" s="233"/>
      <c r="AA834" s="233"/>
      <c r="AB834" s="233">
        <f t="shared" si="431"/>
        <v>0</v>
      </c>
      <c r="AC834" s="233">
        <f t="shared" si="427"/>
        <v>0.04</v>
      </c>
      <c r="AD834" s="233"/>
      <c r="AE834" s="233">
        <v>6.165</v>
      </c>
      <c r="AF834" s="233">
        <v>3.48</v>
      </c>
      <c r="AG834" s="233">
        <f t="shared" si="428"/>
        <v>9.6449999999999996</v>
      </c>
      <c r="AH834" s="233"/>
      <c r="AI834" s="233"/>
      <c r="AJ834" s="233"/>
      <c r="AK834" s="233">
        <f t="shared" si="429"/>
        <v>0</v>
      </c>
      <c r="AL834" s="233"/>
      <c r="AM834" s="233"/>
      <c r="AN834" s="233"/>
      <c r="AO834" s="233">
        <f t="shared" ref="AO834:AO897" si="437">SUM(AL834:AN834)</f>
        <v>0</v>
      </c>
      <c r="AP834" s="233"/>
      <c r="AQ834" s="233"/>
      <c r="AR834" s="233"/>
      <c r="AS834" s="339">
        <f t="shared" ref="AS834:AS897" si="438">SUM(AP834:AR834)</f>
        <v>0</v>
      </c>
      <c r="AT834" s="233"/>
      <c r="AU834" s="233"/>
      <c r="AV834" s="233"/>
      <c r="AW834" s="260">
        <f t="shared" si="414"/>
        <v>0</v>
      </c>
      <c r="AX834" s="235" t="s">
        <v>1633</v>
      </c>
      <c r="AY834" s="236" t="s">
        <v>1634</v>
      </c>
      <c r="AZ834" s="236"/>
      <c r="BA834" s="229" t="s">
        <v>1635</v>
      </c>
      <c r="BB834" s="231">
        <v>0</v>
      </c>
      <c r="BC834" s="231">
        <v>3</v>
      </c>
      <c r="BD834" s="237" t="str">
        <f t="shared" si="415"/>
        <v>Muy Ondulado (Pendientes naturales del terreno entre 15 y 25%)</v>
      </c>
      <c r="BE834" s="231">
        <v>4</v>
      </c>
      <c r="BF834" s="237" t="str">
        <f>VLOOKUP(BE834,'Códigos 2'!$A$1:$B$12,2,FALSE)</f>
        <v>Lastre o grava</v>
      </c>
      <c r="BG834" s="238">
        <v>1</v>
      </c>
      <c r="BH834" s="239">
        <v>4.5</v>
      </c>
      <c r="BI834" s="231">
        <v>0</v>
      </c>
      <c r="BJ834" s="231" t="str">
        <f t="shared" si="416"/>
        <v>No existe</v>
      </c>
      <c r="BK834" s="240">
        <v>0</v>
      </c>
      <c r="BL834" s="231">
        <v>25</v>
      </c>
      <c r="BM834" s="231"/>
      <c r="BN834" s="231">
        <v>3</v>
      </c>
      <c r="BO834" s="237" t="str">
        <f t="shared" si="417"/>
        <v>Alineamiento algo sinuoso, pero con curvas cerradas que son aparentes y consistentes con las gradientes y las demás características del camino y del terreno que se atraviesa.</v>
      </c>
      <c r="BP834" s="231">
        <v>2</v>
      </c>
      <c r="BQ834" s="237" t="str">
        <f t="shared" si="418"/>
        <v>Pendientes sostenidas entre 5 y 8% sobre una buena parte del tramo, condición que afecta en forma marcada la velocidad de recorrido y, cuando hay bastante tránsito, provoca frecuentes colas de vehículos detrás de los vehículos pesados.</v>
      </c>
      <c r="BR834" s="231">
        <v>1</v>
      </c>
      <c r="BS834" s="231">
        <v>0</v>
      </c>
      <c r="BT834" s="237" t="b">
        <f t="shared" si="419"/>
        <v>0</v>
      </c>
      <c r="BU834" s="231">
        <v>2</v>
      </c>
      <c r="BV834" s="237" t="str">
        <f t="shared" si="420"/>
        <v>Existen muy pocas señales</v>
      </c>
      <c r="BW834" s="231">
        <v>2</v>
      </c>
      <c r="BX834" s="237" t="str">
        <f t="shared" si="421"/>
        <v>Parece que la mayoría de las alcantarillas y cunetas son inadecuadas; o hay vados en varios sitios en vez de estructuras de drenaje.</v>
      </c>
      <c r="BY834" s="231">
        <v>3</v>
      </c>
      <c r="BZ834" s="237" t="str">
        <f t="shared" si="422"/>
        <v>Superficie con frecuentes baches o irregularidades .</v>
      </c>
      <c r="CA834" s="231">
        <v>4</v>
      </c>
      <c r="CB834" s="237" t="str">
        <f t="shared" si="423"/>
        <v>Existen huellas o corrugaciones que se derivan por debajo de la superficie de ruedo, pero que son aisladas y de poca extensión.</v>
      </c>
      <c r="CC834" s="231">
        <f t="shared" si="424"/>
        <v>0</v>
      </c>
      <c r="CD834" s="229"/>
      <c r="CE834" s="229"/>
      <c r="CF834" s="270"/>
    </row>
    <row r="835" spans="1:84" ht="69.95" customHeight="1" thickBot="1" x14ac:dyDescent="0.2">
      <c r="A835" s="217"/>
      <c r="B835" s="269">
        <v>50261</v>
      </c>
      <c r="C835" s="231">
        <v>6</v>
      </c>
      <c r="D835" s="231">
        <v>5</v>
      </c>
      <c r="E835" s="232">
        <v>3</v>
      </c>
      <c r="F835" s="231">
        <v>1</v>
      </c>
      <c r="G835" s="231">
        <v>152</v>
      </c>
      <c r="H835" s="230" t="str">
        <f t="shared" si="432"/>
        <v>Secundaria</v>
      </c>
      <c r="I835" s="230">
        <v>2</v>
      </c>
      <c r="J835" s="229" t="str">
        <f t="shared" si="433"/>
        <v>Distribuidores Regionales</v>
      </c>
      <c r="K835" s="260">
        <f t="shared" si="434"/>
        <v>13.715</v>
      </c>
      <c r="L835" s="234">
        <f>K835</f>
        <v>13.715</v>
      </c>
      <c r="M835" s="233"/>
      <c r="N835" s="233"/>
      <c r="O835" s="233"/>
      <c r="P835" s="260">
        <f t="shared" si="435"/>
        <v>0</v>
      </c>
      <c r="Q835" s="233">
        <v>13.715</v>
      </c>
      <c r="R835" s="233"/>
      <c r="S835" s="233"/>
      <c r="T835" s="260">
        <f t="shared" si="436"/>
        <v>13.715</v>
      </c>
      <c r="U835" s="233"/>
      <c r="V835" s="233"/>
      <c r="W835" s="233"/>
      <c r="X835" s="233">
        <f t="shared" si="430"/>
        <v>0</v>
      </c>
      <c r="Y835" s="233"/>
      <c r="Z835" s="233"/>
      <c r="AA835" s="233"/>
      <c r="AB835" s="233">
        <f t="shared" si="431"/>
        <v>0</v>
      </c>
      <c r="AC835" s="233">
        <f t="shared" si="427"/>
        <v>13.715</v>
      </c>
      <c r="AD835" s="233"/>
      <c r="AE835" s="233"/>
      <c r="AF835" s="233"/>
      <c r="AG835" s="233">
        <f t="shared" si="428"/>
        <v>0</v>
      </c>
      <c r="AH835" s="233"/>
      <c r="AI835" s="233"/>
      <c r="AJ835" s="233"/>
      <c r="AK835" s="233">
        <f t="shared" si="429"/>
        <v>0</v>
      </c>
      <c r="AL835" s="233"/>
      <c r="AM835" s="233"/>
      <c r="AN835" s="233"/>
      <c r="AO835" s="233">
        <f t="shared" si="437"/>
        <v>0</v>
      </c>
      <c r="AP835" s="233"/>
      <c r="AQ835" s="233"/>
      <c r="AR835" s="233"/>
      <c r="AS835" s="339">
        <f t="shared" si="438"/>
        <v>0</v>
      </c>
      <c r="AT835" s="233"/>
      <c r="AU835" s="233"/>
      <c r="AV835" s="233"/>
      <c r="AW835" s="260">
        <f t="shared" si="414"/>
        <v>0</v>
      </c>
      <c r="AX835" s="235" t="s">
        <v>1451</v>
      </c>
      <c r="AY835" s="236" t="s">
        <v>480</v>
      </c>
      <c r="AZ835" s="236" t="s">
        <v>473</v>
      </c>
      <c r="BA835" s="229" t="s">
        <v>273</v>
      </c>
      <c r="BB835" s="231">
        <v>0</v>
      </c>
      <c r="BC835" s="231">
        <v>1</v>
      </c>
      <c r="BD835" s="237" t="str">
        <f t="shared" si="415"/>
        <v>Llano (Pendientes naturales del terreno entre 0 y 5%)</v>
      </c>
      <c r="BE835" s="231">
        <v>1</v>
      </c>
      <c r="BF835" s="237" t="str">
        <f>VLOOKUP(BE835,'Códigos 2'!$A$1:$B$12,2,FALSE)</f>
        <v xml:space="preserve"> Carpeta Asfáltica (CA)</v>
      </c>
      <c r="BG835" s="238">
        <v>2</v>
      </c>
      <c r="BH835" s="239">
        <v>8</v>
      </c>
      <c r="BI835" s="231">
        <v>1</v>
      </c>
      <c r="BJ835" s="231" t="str">
        <f t="shared" si="416"/>
        <v>Pavimentado</v>
      </c>
      <c r="BK835" s="240">
        <v>1</v>
      </c>
      <c r="BL835" s="231">
        <v>70</v>
      </c>
      <c r="BM835" s="231"/>
      <c r="BN835" s="231">
        <v>4</v>
      </c>
      <c r="BO835" s="237" t="str">
        <f t="shared" si="417"/>
        <v>Alineamiento con algunas curvas que exigen una reducción significativa en la velocidad promedio de circulación.</v>
      </c>
      <c r="BP835" s="231">
        <v>4</v>
      </c>
      <c r="BQ835" s="237" t="str">
        <f t="shared" si="418"/>
        <v>Pendientes generalmente menores del 3% pero con algunas cuestas de corta longitud de hasta el 5%.</v>
      </c>
      <c r="BR835" s="231">
        <v>1</v>
      </c>
      <c r="BS835" s="231">
        <v>5</v>
      </c>
      <c r="BT835" s="237" t="str">
        <f t="shared" si="419"/>
        <v>Superficie de los espaldones firme y regular, y donde se puede utilizar el ancho como fue construido originalmente.</v>
      </c>
      <c r="BU835" s="231">
        <v>3</v>
      </c>
      <c r="BV835" s="237" t="str">
        <f t="shared" si="420"/>
        <v>El señalamiento es regular en cuanto a cantidad y ubicación, siendo notable la falta de algunas señales de precaución y de guía.</v>
      </c>
      <c r="BW835" s="231">
        <v>5</v>
      </c>
      <c r="BX835" s="237" t="str">
        <f t="shared" si="421"/>
        <v>Todas las alcantarillas y cunetas están bastante limpias y funcionan debidamente.</v>
      </c>
      <c r="BY835" s="231">
        <v>5</v>
      </c>
      <c r="BZ835" s="237" t="str">
        <f t="shared" si="422"/>
        <v>Superficie lisa, sin baches ni irregularidades notables.</v>
      </c>
      <c r="CA835" s="231">
        <v>5</v>
      </c>
      <c r="CB835" s="237" t="str">
        <f t="shared" si="423"/>
        <v>No existen evidencias de fallas en la estructura del pavimento, con la posible excepción de algunas en la superficie de ruedo.</v>
      </c>
      <c r="CC835" s="231">
        <f t="shared" si="424"/>
        <v>0</v>
      </c>
      <c r="CD835" s="229" t="s">
        <v>1452</v>
      </c>
      <c r="CE835" s="229" t="s">
        <v>489</v>
      </c>
      <c r="CF835" s="270" t="s">
        <v>1453</v>
      </c>
    </row>
    <row r="836" spans="1:84" ht="69.95" customHeight="1" thickBot="1" x14ac:dyDescent="0.2">
      <c r="A836" s="217"/>
      <c r="B836" s="269">
        <v>50262</v>
      </c>
      <c r="C836" s="231">
        <v>6</v>
      </c>
      <c r="D836" s="231">
        <v>5</v>
      </c>
      <c r="E836" s="232">
        <v>3</v>
      </c>
      <c r="F836" s="231"/>
      <c r="G836" s="231">
        <v>152</v>
      </c>
      <c r="H836" s="230" t="str">
        <f t="shared" si="432"/>
        <v>Secundaria</v>
      </c>
      <c r="I836" s="230">
        <v>4</v>
      </c>
      <c r="J836" s="229" t="str">
        <f t="shared" si="433"/>
        <v>Red Básica de Accesso</v>
      </c>
      <c r="K836" s="260">
        <f t="shared" si="434"/>
        <v>4.8</v>
      </c>
      <c r="L836" s="234">
        <f t="shared" ref="L836:L841" si="439">L835+K836</f>
        <v>18.515000000000001</v>
      </c>
      <c r="M836" s="233">
        <v>0.155</v>
      </c>
      <c r="N836" s="233"/>
      <c r="O836" s="233"/>
      <c r="P836" s="260">
        <f t="shared" si="435"/>
        <v>0.155</v>
      </c>
      <c r="Q836" s="233"/>
      <c r="R836" s="233"/>
      <c r="S836" s="233"/>
      <c r="T836" s="260">
        <f t="shared" si="436"/>
        <v>0</v>
      </c>
      <c r="U836" s="233">
        <v>4.6449999999999996</v>
      </c>
      <c r="V836" s="233"/>
      <c r="W836" s="233"/>
      <c r="X836" s="233">
        <f t="shared" si="430"/>
        <v>4.6449999999999996</v>
      </c>
      <c r="Y836" s="233"/>
      <c r="Z836" s="233"/>
      <c r="AA836" s="233"/>
      <c r="AB836" s="233">
        <f t="shared" si="431"/>
        <v>0</v>
      </c>
      <c r="AC836" s="233">
        <f t="shared" si="427"/>
        <v>4.6449999999999996</v>
      </c>
      <c r="AD836" s="233"/>
      <c r="AE836" s="233"/>
      <c r="AF836" s="233"/>
      <c r="AG836" s="233">
        <f t="shared" si="428"/>
        <v>0</v>
      </c>
      <c r="AH836" s="233"/>
      <c r="AI836" s="233"/>
      <c r="AJ836" s="233"/>
      <c r="AK836" s="233">
        <f t="shared" si="429"/>
        <v>0</v>
      </c>
      <c r="AL836" s="233"/>
      <c r="AM836" s="233"/>
      <c r="AN836" s="233"/>
      <c r="AO836" s="233">
        <f t="shared" si="437"/>
        <v>0</v>
      </c>
      <c r="AP836" s="233"/>
      <c r="AQ836" s="233"/>
      <c r="AR836" s="233"/>
      <c r="AS836" s="339">
        <f t="shared" si="438"/>
        <v>0</v>
      </c>
      <c r="AT836" s="233"/>
      <c r="AU836" s="233"/>
      <c r="AV836" s="233"/>
      <c r="AW836" s="260">
        <f t="shared" si="414"/>
        <v>0</v>
      </c>
      <c r="AX836" s="235" t="s">
        <v>1454</v>
      </c>
      <c r="AY836" s="236" t="s">
        <v>480</v>
      </c>
      <c r="AZ836" s="236" t="s">
        <v>473</v>
      </c>
      <c r="BA836" s="229" t="s">
        <v>1455</v>
      </c>
      <c r="BB836" s="231">
        <v>1</v>
      </c>
      <c r="BC836" s="231">
        <v>2</v>
      </c>
      <c r="BD836" s="237" t="str">
        <f t="shared" si="415"/>
        <v>Algo Ondulado (Pendientes naturales del terreno entre 6 y 14%)</v>
      </c>
      <c r="BE836" s="231">
        <v>2</v>
      </c>
      <c r="BF836" s="237" t="str">
        <f>VLOOKUP(BE836,'Códigos 2'!$A$1:$B$12,2,FALSE)</f>
        <v xml:space="preserve">Tratamiento superficial múltiple (TSM) </v>
      </c>
      <c r="BG836" s="238">
        <v>2</v>
      </c>
      <c r="BH836" s="239">
        <v>7</v>
      </c>
      <c r="BI836" s="231">
        <v>0</v>
      </c>
      <c r="BJ836" s="231" t="str">
        <f t="shared" si="416"/>
        <v>No existe</v>
      </c>
      <c r="BK836" s="240">
        <v>0</v>
      </c>
      <c r="BL836" s="231">
        <v>50</v>
      </c>
      <c r="BM836" s="231"/>
      <c r="BN836" s="231">
        <v>4</v>
      </c>
      <c r="BO836" s="237" t="str">
        <f t="shared" si="417"/>
        <v>Alineamiento con algunas curvas que exigen una reducción significativa en la velocidad promedio de circulación.</v>
      </c>
      <c r="BP836" s="231">
        <v>3</v>
      </c>
      <c r="BQ836" s="237" t="str">
        <f t="shared" si="418"/>
        <v>Pendientes generalmente entre 3 y 6%, pero con una rasante ondulada y, consecuentemente, con tramos cortos de subida fuerte.</v>
      </c>
      <c r="BR836" s="231">
        <v>1</v>
      </c>
      <c r="BS836" s="231">
        <v>0</v>
      </c>
      <c r="BT836" s="237" t="b">
        <f t="shared" si="419"/>
        <v>0</v>
      </c>
      <c r="BU836" s="231">
        <v>3</v>
      </c>
      <c r="BV836" s="237" t="str">
        <f t="shared" si="420"/>
        <v>El señalamiento es regular en cuanto a cantidad y ubicación, siendo notable la falta de algunas señales de precaución y de guía.</v>
      </c>
      <c r="BW836" s="231">
        <v>5</v>
      </c>
      <c r="BX836" s="237" t="str">
        <f t="shared" si="421"/>
        <v>Todas las alcantarillas y cunetas están bastante limpias y funcionan debidamente.</v>
      </c>
      <c r="BY836" s="231">
        <v>4</v>
      </c>
      <c r="BZ836" s="237" t="str">
        <f t="shared" si="422"/>
        <v>Superficie generalmente lisa, pero con unas pequeñas corrugaciones u otras irregularidades aisladas, o con baches pequeños superficiales.</v>
      </c>
      <c r="CA836" s="231">
        <v>5</v>
      </c>
      <c r="CB836" s="237" t="str">
        <f t="shared" si="423"/>
        <v>No existen evidencias de fallas en la estructura del pavimento, con la posible excepción de algunas en la superficie de ruedo.</v>
      </c>
      <c r="CC836" s="231">
        <f t="shared" si="424"/>
        <v>0</v>
      </c>
      <c r="CD836" s="229" t="s">
        <v>1456</v>
      </c>
      <c r="CE836" s="229" t="s">
        <v>489</v>
      </c>
      <c r="CF836" s="270" t="s">
        <v>1457</v>
      </c>
    </row>
    <row r="837" spans="1:84" ht="69.95" customHeight="1" thickBot="1" x14ac:dyDescent="0.2">
      <c r="A837" s="217"/>
      <c r="B837" s="269">
        <v>50270</v>
      </c>
      <c r="C837" s="231">
        <v>13</v>
      </c>
      <c r="D837" s="231">
        <v>5</v>
      </c>
      <c r="E837" s="232">
        <v>9</v>
      </c>
      <c r="F837" s="231">
        <v>2</v>
      </c>
      <c r="G837" s="231">
        <v>21</v>
      </c>
      <c r="H837" s="230" t="str">
        <f t="shared" si="432"/>
        <v>Primaria</v>
      </c>
      <c r="I837" s="230">
        <v>2</v>
      </c>
      <c r="J837" s="229" t="str">
        <f t="shared" si="433"/>
        <v>Distribuidores Regionales</v>
      </c>
      <c r="K837" s="260">
        <f t="shared" si="434"/>
        <v>2.4950000000000001</v>
      </c>
      <c r="L837" s="234">
        <f t="shared" si="439"/>
        <v>21.01</v>
      </c>
      <c r="M837" s="233"/>
      <c r="N837" s="233"/>
      <c r="O837" s="233"/>
      <c r="P837" s="260">
        <f t="shared" si="435"/>
        <v>0</v>
      </c>
      <c r="Q837" s="233">
        <v>2.4950000000000001</v>
      </c>
      <c r="R837" s="233"/>
      <c r="S837" s="233"/>
      <c r="T837" s="260">
        <f t="shared" si="436"/>
        <v>2.4950000000000001</v>
      </c>
      <c r="U837" s="233"/>
      <c r="V837" s="233"/>
      <c r="W837" s="233"/>
      <c r="X837" s="233">
        <f t="shared" si="430"/>
        <v>0</v>
      </c>
      <c r="Y837" s="233"/>
      <c r="Z837" s="233"/>
      <c r="AA837" s="233"/>
      <c r="AB837" s="233">
        <f t="shared" si="431"/>
        <v>0</v>
      </c>
      <c r="AC837" s="233">
        <f t="shared" si="427"/>
        <v>2.4950000000000001</v>
      </c>
      <c r="AD837" s="233"/>
      <c r="AE837" s="233"/>
      <c r="AF837" s="233"/>
      <c r="AG837" s="233">
        <f t="shared" si="428"/>
        <v>0</v>
      </c>
      <c r="AH837" s="233"/>
      <c r="AI837" s="233"/>
      <c r="AJ837" s="233"/>
      <c r="AK837" s="233">
        <f t="shared" si="429"/>
        <v>0</v>
      </c>
      <c r="AL837" s="233"/>
      <c r="AM837" s="233"/>
      <c r="AN837" s="233"/>
      <c r="AO837" s="233">
        <f t="shared" si="437"/>
        <v>0</v>
      </c>
      <c r="AP837" s="233"/>
      <c r="AQ837" s="233"/>
      <c r="AR837" s="233"/>
      <c r="AS837" s="339">
        <f t="shared" si="438"/>
        <v>0</v>
      </c>
      <c r="AT837" s="233"/>
      <c r="AU837" s="233"/>
      <c r="AV837" s="233"/>
      <c r="AW837" s="260">
        <f t="shared" si="414"/>
        <v>0</v>
      </c>
      <c r="AX837" s="235" t="s">
        <v>522</v>
      </c>
      <c r="AY837" s="236" t="s">
        <v>487</v>
      </c>
      <c r="AZ837" s="236" t="s">
        <v>193</v>
      </c>
      <c r="BA837" s="229" t="s">
        <v>349</v>
      </c>
      <c r="BB837" s="231">
        <v>0</v>
      </c>
      <c r="BC837" s="231">
        <v>1</v>
      </c>
      <c r="BD837" s="237" t="str">
        <f t="shared" si="415"/>
        <v>Llano (Pendientes naturales del terreno entre 0 y 5%)</v>
      </c>
      <c r="BE837" s="231">
        <v>1</v>
      </c>
      <c r="BF837" s="237" t="str">
        <f>VLOOKUP(BE837,'Códigos 2'!$A$1:$B$12,2,FALSE)</f>
        <v xml:space="preserve"> Carpeta Asfáltica (CA)</v>
      </c>
      <c r="BG837" s="238">
        <v>2</v>
      </c>
      <c r="BH837" s="239">
        <v>7.1</v>
      </c>
      <c r="BI837" s="231">
        <v>1</v>
      </c>
      <c r="BJ837" s="231" t="str">
        <f t="shared" si="416"/>
        <v>Pavimentado</v>
      </c>
      <c r="BK837" s="240">
        <v>0.6</v>
      </c>
      <c r="BL837" s="231">
        <v>75</v>
      </c>
      <c r="BM837" s="231">
        <v>1418</v>
      </c>
      <c r="BN837" s="231">
        <v>5</v>
      </c>
      <c r="BO837" s="237" t="str">
        <f t="shared" si="417"/>
        <v>Alineamiento recto o con curvas tan suaves que no exigen una reducción significativa en la velocidad promedio normal de recorrido.</v>
      </c>
      <c r="BP837" s="231">
        <v>5</v>
      </c>
      <c r="BQ837" s="237" t="str">
        <f t="shared" si="418"/>
        <v>Pendientes menores del 3% en todo el tramo.</v>
      </c>
      <c r="BR837" s="231">
        <v>2</v>
      </c>
      <c r="BS837" s="231">
        <v>5</v>
      </c>
      <c r="BT837" s="237" t="str">
        <f t="shared" si="419"/>
        <v>Superficie de los espaldones firme y regular, y donde se puede utilizar el ancho como fue construido originalmente.</v>
      </c>
      <c r="BU837" s="231">
        <v>5</v>
      </c>
      <c r="BV837" s="237" t="str">
        <f t="shared" si="420"/>
        <v xml:space="preserve">Las señales son completamente adecuadas en número y ubicación, </v>
      </c>
      <c r="BW837" s="231">
        <v>4</v>
      </c>
      <c r="BX837" s="237" t="str">
        <f t="shared" si="421"/>
        <v>La mayoría de las alcantarillas y cunetas aparentemente funcionan bien, pero existen indicaciones en algunos sitios de que el agua se estanca.</v>
      </c>
      <c r="BY837" s="231">
        <v>5</v>
      </c>
      <c r="BZ837" s="237" t="str">
        <f t="shared" si="422"/>
        <v>Superficie lisa, sin baches ni irregularidades notables.</v>
      </c>
      <c r="CA837" s="231">
        <v>5</v>
      </c>
      <c r="CB837" s="237" t="str">
        <f t="shared" si="423"/>
        <v>No existen evidencias de fallas en la estructura del pavimento, con la posible excepción de algunas en la superficie de ruedo.</v>
      </c>
      <c r="CC837" s="231">
        <f t="shared" si="424"/>
        <v>1.2913371500000002</v>
      </c>
      <c r="CD837" s="229"/>
      <c r="CE837" s="229"/>
      <c r="CF837" s="270" t="s">
        <v>523</v>
      </c>
    </row>
    <row r="838" spans="1:84" ht="69.95" customHeight="1" thickBot="1" x14ac:dyDescent="0.2">
      <c r="A838" s="217">
        <v>21</v>
      </c>
      <c r="B838" s="269">
        <v>50280</v>
      </c>
      <c r="C838" s="231">
        <v>6</v>
      </c>
      <c r="D838" s="231">
        <v>5</v>
      </c>
      <c r="E838" s="232" t="s">
        <v>126</v>
      </c>
      <c r="F838" s="231">
        <v>3</v>
      </c>
      <c r="G838" s="231">
        <v>4</v>
      </c>
      <c r="H838" s="230" t="str">
        <f t="shared" si="432"/>
        <v>Primaria</v>
      </c>
      <c r="I838" s="230">
        <v>1</v>
      </c>
      <c r="J838" s="229" t="str">
        <f t="shared" si="433"/>
        <v>Red de Alta Capacidad</v>
      </c>
      <c r="K838" s="260">
        <f t="shared" si="434"/>
        <v>14.575000000000001</v>
      </c>
      <c r="L838" s="234">
        <f t="shared" si="439"/>
        <v>35.585000000000001</v>
      </c>
      <c r="M838" s="233"/>
      <c r="N838" s="233"/>
      <c r="O838" s="233"/>
      <c r="P838" s="260">
        <f t="shared" si="435"/>
        <v>0</v>
      </c>
      <c r="Q838" s="233"/>
      <c r="R838" s="233"/>
      <c r="S838" s="233"/>
      <c r="T838" s="260">
        <f t="shared" si="436"/>
        <v>0</v>
      </c>
      <c r="U838" s="233"/>
      <c r="V838" s="233">
        <v>3.39</v>
      </c>
      <c r="W838" s="233">
        <v>11.185</v>
      </c>
      <c r="X838" s="233">
        <f t="shared" si="430"/>
        <v>14.575000000000001</v>
      </c>
      <c r="Y838" s="233"/>
      <c r="Z838" s="233"/>
      <c r="AA838" s="233"/>
      <c r="AB838" s="233">
        <f t="shared" si="431"/>
        <v>0</v>
      </c>
      <c r="AC838" s="233">
        <f t="shared" si="427"/>
        <v>14.575000000000001</v>
      </c>
      <c r="AD838" s="233"/>
      <c r="AE838" s="233"/>
      <c r="AF838" s="233"/>
      <c r="AG838" s="233">
        <f t="shared" si="428"/>
        <v>0</v>
      </c>
      <c r="AH838" s="233"/>
      <c r="AI838" s="233"/>
      <c r="AJ838" s="233"/>
      <c r="AK838" s="233">
        <f t="shared" si="429"/>
        <v>0</v>
      </c>
      <c r="AL838" s="233"/>
      <c r="AM838" s="233"/>
      <c r="AN838" s="233"/>
      <c r="AO838" s="233">
        <f t="shared" si="437"/>
        <v>0</v>
      </c>
      <c r="AP838" s="233"/>
      <c r="AQ838" s="233"/>
      <c r="AR838" s="233"/>
      <c r="AS838" s="339">
        <f t="shared" si="438"/>
        <v>0</v>
      </c>
      <c r="AT838" s="233"/>
      <c r="AU838" s="233"/>
      <c r="AV838" s="233"/>
      <c r="AW838" s="260">
        <f t="shared" si="414"/>
        <v>0</v>
      </c>
      <c r="AX838" s="235" t="s">
        <v>358</v>
      </c>
      <c r="AY838" s="236" t="s">
        <v>328</v>
      </c>
      <c r="AZ838" s="236" t="s">
        <v>189</v>
      </c>
      <c r="BA838" s="229" t="s">
        <v>359</v>
      </c>
      <c r="BB838" s="231">
        <v>2</v>
      </c>
      <c r="BC838" s="231">
        <v>1</v>
      </c>
      <c r="BD838" s="237" t="str">
        <f t="shared" si="415"/>
        <v>Llano (Pendientes naturales del terreno entre 0 y 5%)</v>
      </c>
      <c r="BE838" s="231">
        <v>2</v>
      </c>
      <c r="BF838" s="237" t="str">
        <f>VLOOKUP(BE838,'Códigos 2'!$A$1:$B$12,2,FALSE)</f>
        <v xml:space="preserve">Tratamiento superficial múltiple (TSM) </v>
      </c>
      <c r="BG838" s="238">
        <v>2</v>
      </c>
      <c r="BH838" s="239">
        <v>6.2</v>
      </c>
      <c r="BI838" s="231">
        <v>0</v>
      </c>
      <c r="BJ838" s="231" t="str">
        <f t="shared" si="416"/>
        <v>No existe</v>
      </c>
      <c r="BK838" s="240">
        <v>0</v>
      </c>
      <c r="BL838" s="231">
        <v>60</v>
      </c>
      <c r="BM838" s="231">
        <v>708</v>
      </c>
      <c r="BN838" s="231">
        <v>4</v>
      </c>
      <c r="BO838" s="237" t="str">
        <f t="shared" si="417"/>
        <v>Alineamiento con algunas curvas que exigen una reducción significativa en la velocidad promedio de circulación.</v>
      </c>
      <c r="BP838" s="231">
        <v>4</v>
      </c>
      <c r="BQ838" s="237" t="str">
        <f t="shared" si="418"/>
        <v>Pendientes generalmente menores del 3% pero con algunas cuestas de corta longitud de hasta el 5%.</v>
      </c>
      <c r="BR838" s="231">
        <v>2</v>
      </c>
      <c r="BS838" s="231">
        <v>0</v>
      </c>
      <c r="BT838" s="237" t="b">
        <f t="shared" si="419"/>
        <v>0</v>
      </c>
      <c r="BU838" s="231">
        <v>3</v>
      </c>
      <c r="BV838" s="237" t="str">
        <f t="shared" si="420"/>
        <v>El señalamiento es regular en cuanto a cantidad y ubicación, siendo notable la falta de algunas señales de precaución y de guía.</v>
      </c>
      <c r="BW838" s="231">
        <v>4</v>
      </c>
      <c r="BX838" s="237" t="str">
        <f t="shared" si="421"/>
        <v>La mayoría de las alcantarillas y cunetas aparentemente funcionan bien, pero existen indicaciones en algunos sitios de que el agua se estanca.</v>
      </c>
      <c r="BY838" s="231">
        <v>2</v>
      </c>
      <c r="BZ838" s="237" t="str">
        <f t="shared" si="422"/>
        <v>Superficie muy irregular o con baches extensos y frecuentes (o material suelto, en caso de superficies no pavimentadas).</v>
      </c>
      <c r="CA838" s="231">
        <v>4</v>
      </c>
      <c r="CB838" s="237" t="str">
        <f t="shared" si="423"/>
        <v>Existen huellas o corrugaciones que se derivan por debajo de la superficie de ruedo, pero que son aisladas y de poca extensión.</v>
      </c>
      <c r="CC838" s="231">
        <f t="shared" si="424"/>
        <v>3.7664715000000002</v>
      </c>
      <c r="CD838" s="229" t="s">
        <v>360</v>
      </c>
      <c r="CE838" s="229" t="s">
        <v>124</v>
      </c>
      <c r="CF838" s="270" t="s">
        <v>361</v>
      </c>
    </row>
    <row r="839" spans="1:84" ht="69.95" customHeight="1" thickBot="1" x14ac:dyDescent="0.2">
      <c r="A839" s="217">
        <v>20</v>
      </c>
      <c r="B839" s="269">
        <v>50290</v>
      </c>
      <c r="C839" s="231">
        <v>6</v>
      </c>
      <c r="D839" s="231">
        <v>5</v>
      </c>
      <c r="E839" s="232" t="s">
        <v>126</v>
      </c>
      <c r="F839" s="231"/>
      <c r="G839" s="231">
        <v>4</v>
      </c>
      <c r="H839" s="230" t="str">
        <f t="shared" si="432"/>
        <v>Primaria</v>
      </c>
      <c r="I839" s="230">
        <v>1</v>
      </c>
      <c r="J839" s="229" t="str">
        <f t="shared" si="433"/>
        <v>Red de Alta Capacidad</v>
      </c>
      <c r="K839" s="260">
        <f t="shared" si="434"/>
        <v>11.65</v>
      </c>
      <c r="L839" s="234">
        <f t="shared" si="439"/>
        <v>47.234999999999999</v>
      </c>
      <c r="M839" s="233"/>
      <c r="N839" s="233"/>
      <c r="O839" s="233"/>
      <c r="P839" s="260">
        <f t="shared" si="435"/>
        <v>0</v>
      </c>
      <c r="Q839" s="233"/>
      <c r="R839" s="233"/>
      <c r="S839" s="233"/>
      <c r="T839" s="260">
        <f t="shared" si="436"/>
        <v>0</v>
      </c>
      <c r="U839" s="233"/>
      <c r="V839" s="233"/>
      <c r="W839" s="233">
        <v>11.65</v>
      </c>
      <c r="X839" s="233">
        <f t="shared" si="430"/>
        <v>11.65</v>
      </c>
      <c r="Y839" s="233"/>
      <c r="Z839" s="233"/>
      <c r="AA839" s="233"/>
      <c r="AB839" s="233">
        <f t="shared" si="431"/>
        <v>0</v>
      </c>
      <c r="AC839" s="233">
        <f t="shared" si="427"/>
        <v>11.65</v>
      </c>
      <c r="AD839" s="233"/>
      <c r="AE839" s="233"/>
      <c r="AF839" s="233"/>
      <c r="AG839" s="233">
        <f t="shared" si="428"/>
        <v>0</v>
      </c>
      <c r="AH839" s="233"/>
      <c r="AI839" s="233"/>
      <c r="AJ839" s="233"/>
      <c r="AK839" s="233">
        <f t="shared" si="429"/>
        <v>0</v>
      </c>
      <c r="AL839" s="233"/>
      <c r="AM839" s="233"/>
      <c r="AN839" s="233"/>
      <c r="AO839" s="233">
        <f t="shared" si="437"/>
        <v>0</v>
      </c>
      <c r="AP839" s="233"/>
      <c r="AQ839" s="233"/>
      <c r="AR839" s="233"/>
      <c r="AS839" s="339">
        <f t="shared" si="438"/>
        <v>0</v>
      </c>
      <c r="AT839" s="233"/>
      <c r="AU839" s="233"/>
      <c r="AV839" s="233"/>
      <c r="AW839" s="260">
        <f t="shared" si="414"/>
        <v>0</v>
      </c>
      <c r="AX839" s="235" t="s">
        <v>354</v>
      </c>
      <c r="AY839" s="236" t="s">
        <v>328</v>
      </c>
      <c r="AZ839" s="236" t="s">
        <v>189</v>
      </c>
      <c r="BA839" s="229" t="s">
        <v>355</v>
      </c>
      <c r="BB839" s="231">
        <v>2</v>
      </c>
      <c r="BC839" s="231">
        <v>1</v>
      </c>
      <c r="BD839" s="237" t="str">
        <f t="shared" si="415"/>
        <v>Llano (Pendientes naturales del terreno entre 0 y 5%)</v>
      </c>
      <c r="BE839" s="231">
        <v>2</v>
      </c>
      <c r="BF839" s="237" t="str">
        <f>VLOOKUP(BE839,'Códigos 2'!$A$1:$B$12,2,FALSE)</f>
        <v xml:space="preserve">Tratamiento superficial múltiple (TSM) </v>
      </c>
      <c r="BG839" s="238">
        <v>2</v>
      </c>
      <c r="BH839" s="239">
        <v>6.2</v>
      </c>
      <c r="BI839" s="231">
        <v>0</v>
      </c>
      <c r="BJ839" s="231" t="str">
        <f t="shared" si="416"/>
        <v>No existe</v>
      </c>
      <c r="BK839" s="240">
        <v>0</v>
      </c>
      <c r="BL839" s="231">
        <v>60</v>
      </c>
      <c r="BM839" s="231">
        <v>955</v>
      </c>
      <c r="BN839" s="231">
        <v>4</v>
      </c>
      <c r="BO839" s="237" t="str">
        <f t="shared" si="417"/>
        <v>Alineamiento con algunas curvas que exigen una reducción significativa en la velocidad promedio de circulación.</v>
      </c>
      <c r="BP839" s="231">
        <v>3</v>
      </c>
      <c r="BQ839" s="237" t="str">
        <f t="shared" si="418"/>
        <v>Pendientes generalmente entre 3 y 6%, pero con una rasante ondulada y, consecuentemente, con tramos cortos de subida fuerte.</v>
      </c>
      <c r="BR839" s="231">
        <v>1</v>
      </c>
      <c r="BS839" s="231">
        <v>0</v>
      </c>
      <c r="BT839" s="237" t="b">
        <f t="shared" si="419"/>
        <v>0</v>
      </c>
      <c r="BU839" s="231">
        <v>3</v>
      </c>
      <c r="BV839" s="237" t="str">
        <f t="shared" si="420"/>
        <v>El señalamiento es regular en cuanto a cantidad y ubicación, siendo notable la falta de algunas señales de precaución y de guía.</v>
      </c>
      <c r="BW839" s="231">
        <v>4</v>
      </c>
      <c r="BX839" s="237" t="str">
        <f t="shared" si="421"/>
        <v>La mayoría de las alcantarillas y cunetas aparentemente funcionan bien, pero existen indicaciones en algunos sitios de que el agua se estanca.</v>
      </c>
      <c r="BY839" s="231">
        <v>2</v>
      </c>
      <c r="BZ839" s="237" t="str">
        <f t="shared" si="422"/>
        <v>Superficie muy irregular o con baches extensos y frecuentes (o material suelto, en caso de superficies no pavimentadas).</v>
      </c>
      <c r="CA839" s="231">
        <v>4</v>
      </c>
      <c r="CB839" s="237" t="str">
        <f t="shared" si="423"/>
        <v>Existen huellas o corrugaciones que se derivan por debajo de la superficie de ruedo, pero que son aisladas y de poca extensión.</v>
      </c>
      <c r="CC839" s="231">
        <f t="shared" si="424"/>
        <v>4.0608987499999998</v>
      </c>
      <c r="CD839" s="229" t="s">
        <v>356</v>
      </c>
      <c r="CE839" s="229" t="s">
        <v>124</v>
      </c>
      <c r="CF839" s="270" t="s">
        <v>357</v>
      </c>
    </row>
    <row r="840" spans="1:84" ht="69.95" customHeight="1" thickBot="1" x14ac:dyDescent="0.2">
      <c r="A840" s="217">
        <v>19</v>
      </c>
      <c r="B840" s="269">
        <v>50300</v>
      </c>
      <c r="C840" s="231">
        <v>6</v>
      </c>
      <c r="D840" s="231">
        <v>5</v>
      </c>
      <c r="E840" s="232" t="s">
        <v>126</v>
      </c>
      <c r="F840" s="231">
        <v>2</v>
      </c>
      <c r="G840" s="231">
        <v>4</v>
      </c>
      <c r="H840" s="230" t="str">
        <f t="shared" si="432"/>
        <v>Primaria</v>
      </c>
      <c r="I840" s="230">
        <v>1</v>
      </c>
      <c r="J840" s="229" t="str">
        <f t="shared" si="433"/>
        <v>Red de Alta Capacidad</v>
      </c>
      <c r="K840" s="260">
        <f t="shared" si="434"/>
        <v>8.7299999999999986</v>
      </c>
      <c r="L840" s="234">
        <f t="shared" si="439"/>
        <v>55.964999999999996</v>
      </c>
      <c r="M840" s="233"/>
      <c r="N840" s="233"/>
      <c r="O840" s="233"/>
      <c r="P840" s="260">
        <f t="shared" si="435"/>
        <v>0</v>
      </c>
      <c r="Q840" s="233"/>
      <c r="R840" s="233"/>
      <c r="S840" s="233"/>
      <c r="T840" s="260">
        <f t="shared" si="436"/>
        <v>0</v>
      </c>
      <c r="U840" s="233">
        <v>0.03</v>
      </c>
      <c r="V840" s="233"/>
      <c r="W840" s="233"/>
      <c r="X840" s="233">
        <f t="shared" si="430"/>
        <v>0.03</v>
      </c>
      <c r="Y840" s="233"/>
      <c r="Z840" s="233"/>
      <c r="AA840" s="233"/>
      <c r="AB840" s="233">
        <f t="shared" si="431"/>
        <v>0</v>
      </c>
      <c r="AC840" s="233">
        <f t="shared" si="427"/>
        <v>0.03</v>
      </c>
      <c r="AD840" s="233">
        <v>8.6999999999999993</v>
      </c>
      <c r="AE840" s="233"/>
      <c r="AF840" s="233"/>
      <c r="AG840" s="233">
        <f t="shared" si="428"/>
        <v>8.6999999999999993</v>
      </c>
      <c r="AH840" s="233"/>
      <c r="AI840" s="233"/>
      <c r="AJ840" s="233"/>
      <c r="AK840" s="233">
        <f t="shared" si="429"/>
        <v>0</v>
      </c>
      <c r="AL840" s="233"/>
      <c r="AM840" s="233"/>
      <c r="AN840" s="233"/>
      <c r="AO840" s="233">
        <f t="shared" si="437"/>
        <v>0</v>
      </c>
      <c r="AP840" s="233"/>
      <c r="AQ840" s="233"/>
      <c r="AR840" s="233"/>
      <c r="AS840" s="339">
        <f t="shared" si="438"/>
        <v>0</v>
      </c>
      <c r="AT840" s="233"/>
      <c r="AU840" s="233"/>
      <c r="AV840" s="233"/>
      <c r="AW840" s="260">
        <f t="shared" si="414"/>
        <v>0</v>
      </c>
      <c r="AX840" s="235" t="s">
        <v>352</v>
      </c>
      <c r="AY840" s="236" t="s">
        <v>328</v>
      </c>
      <c r="AZ840" s="236" t="s">
        <v>189</v>
      </c>
      <c r="BA840" s="229" t="s">
        <v>349</v>
      </c>
      <c r="BB840" s="231">
        <v>1</v>
      </c>
      <c r="BC840" s="231">
        <v>2</v>
      </c>
      <c r="BD840" s="237" t="str">
        <f t="shared" si="415"/>
        <v>Algo Ondulado (Pendientes naturales del terreno entre 6 y 14%)</v>
      </c>
      <c r="BE840" s="231">
        <v>4</v>
      </c>
      <c r="BF840" s="237" t="str">
        <f>VLOOKUP(BE840,'Códigos 2'!$A$1:$B$12,2,FALSE)</f>
        <v>Lastre o grava</v>
      </c>
      <c r="BG840" s="238">
        <v>2</v>
      </c>
      <c r="BH840" s="239">
        <v>9</v>
      </c>
      <c r="BI840" s="231">
        <v>0</v>
      </c>
      <c r="BJ840" s="231" t="str">
        <f t="shared" si="416"/>
        <v>No existe</v>
      </c>
      <c r="BK840" s="240">
        <v>0</v>
      </c>
      <c r="BL840" s="231">
        <v>20</v>
      </c>
      <c r="BM840" s="231">
        <v>255</v>
      </c>
      <c r="BN840" s="231">
        <v>4</v>
      </c>
      <c r="BO840" s="237" t="str">
        <f t="shared" si="417"/>
        <v>Alineamiento con algunas curvas que exigen una reducción significativa en la velocidad promedio de circulación.</v>
      </c>
      <c r="BP840" s="231">
        <v>3</v>
      </c>
      <c r="BQ840" s="237" t="str">
        <f t="shared" si="418"/>
        <v>Pendientes generalmente entre 3 y 6%, pero con una rasante ondulada y, consecuentemente, con tramos cortos de subida fuerte.</v>
      </c>
      <c r="BR840" s="231">
        <v>2</v>
      </c>
      <c r="BS840" s="231">
        <v>0</v>
      </c>
      <c r="BT840" s="237" t="b">
        <f t="shared" si="419"/>
        <v>0</v>
      </c>
      <c r="BU840" s="231">
        <v>3</v>
      </c>
      <c r="BV840" s="237" t="str">
        <f t="shared" si="420"/>
        <v>El señalamiento es regular en cuanto a cantidad y ubicación, siendo notable la falta de algunas señales de precaución y de guía.</v>
      </c>
      <c r="BW840" s="231">
        <v>4</v>
      </c>
      <c r="BX840" s="237" t="str">
        <f t="shared" si="421"/>
        <v>La mayoría de las alcantarillas y cunetas aparentemente funcionan bien, pero existen indicaciones en algunos sitios de que el agua se estanca.</v>
      </c>
      <c r="BY840" s="231">
        <v>2</v>
      </c>
      <c r="BZ840" s="237" t="str">
        <f t="shared" si="422"/>
        <v>Superficie muy irregular o con baches extensos y frecuentes (o material suelto, en caso de superficies no pavimentadas).</v>
      </c>
      <c r="CA840" s="231">
        <v>5</v>
      </c>
      <c r="CB840" s="237" t="str">
        <f t="shared" si="423"/>
        <v>No existen evidencias de fallas en la estructura del pavimento, con la posible excepción de algunas en la superficie de ruedo.</v>
      </c>
      <c r="CC840" s="231">
        <f t="shared" si="424"/>
        <v>0.81254474999999993</v>
      </c>
      <c r="CD840" s="229"/>
      <c r="CE840" s="229"/>
      <c r="CF840" s="270" t="s">
        <v>353</v>
      </c>
    </row>
    <row r="841" spans="1:84" ht="69.95" customHeight="1" thickBot="1" x14ac:dyDescent="0.2">
      <c r="A841" s="217"/>
      <c r="B841" s="269">
        <v>50310</v>
      </c>
      <c r="C841" s="231">
        <v>7</v>
      </c>
      <c r="D841" s="231">
        <v>5</v>
      </c>
      <c r="E841" s="232">
        <v>8</v>
      </c>
      <c r="F841" s="231">
        <v>4</v>
      </c>
      <c r="G841" s="231">
        <v>142</v>
      </c>
      <c r="H841" s="230" t="str">
        <f t="shared" si="432"/>
        <v>Secundaria</v>
      </c>
      <c r="I841" s="230">
        <v>2</v>
      </c>
      <c r="J841" s="229" t="str">
        <f t="shared" si="433"/>
        <v>Distribuidores Regionales</v>
      </c>
      <c r="K841" s="260">
        <f t="shared" si="434"/>
        <v>9.94</v>
      </c>
      <c r="L841" s="234">
        <f t="shared" si="439"/>
        <v>65.905000000000001</v>
      </c>
      <c r="M841" s="233"/>
      <c r="N841" s="233"/>
      <c r="O841" s="233"/>
      <c r="P841" s="260">
        <f t="shared" si="435"/>
        <v>0</v>
      </c>
      <c r="Q841" s="233">
        <v>4.43</v>
      </c>
      <c r="R841" s="233">
        <v>0.26</v>
      </c>
      <c r="S841" s="233">
        <v>0.90500000000000003</v>
      </c>
      <c r="T841" s="260">
        <f t="shared" si="436"/>
        <v>5.5949999999999998</v>
      </c>
      <c r="U841" s="233"/>
      <c r="V841" s="233"/>
      <c r="W841" s="233">
        <v>4.3449999999999998</v>
      </c>
      <c r="X841" s="233">
        <f t="shared" si="430"/>
        <v>4.3449999999999998</v>
      </c>
      <c r="Y841" s="233"/>
      <c r="Z841" s="233"/>
      <c r="AA841" s="233"/>
      <c r="AB841" s="233">
        <f t="shared" si="431"/>
        <v>0</v>
      </c>
      <c r="AC841" s="233">
        <f t="shared" si="427"/>
        <v>9.94</v>
      </c>
      <c r="AD841" s="233"/>
      <c r="AE841" s="233"/>
      <c r="AF841" s="233"/>
      <c r="AG841" s="233">
        <f t="shared" si="428"/>
        <v>0</v>
      </c>
      <c r="AH841" s="233"/>
      <c r="AI841" s="233"/>
      <c r="AJ841" s="233"/>
      <c r="AK841" s="233">
        <f t="shared" si="429"/>
        <v>0</v>
      </c>
      <c r="AL841" s="233"/>
      <c r="AM841" s="233"/>
      <c r="AN841" s="233"/>
      <c r="AO841" s="233">
        <f t="shared" si="437"/>
        <v>0</v>
      </c>
      <c r="AP841" s="233"/>
      <c r="AQ841" s="233"/>
      <c r="AR841" s="233"/>
      <c r="AS841" s="339">
        <f t="shared" si="438"/>
        <v>0</v>
      </c>
      <c r="AT841" s="233"/>
      <c r="AU841" s="233"/>
      <c r="AV841" s="233"/>
      <c r="AW841" s="260">
        <f t="shared" si="414"/>
        <v>0</v>
      </c>
      <c r="AX841" s="235" t="s">
        <v>1329</v>
      </c>
      <c r="AY841" s="236" t="s">
        <v>1231</v>
      </c>
      <c r="AZ841" s="236" t="s">
        <v>767</v>
      </c>
      <c r="BA841" s="229" t="s">
        <v>630</v>
      </c>
      <c r="BB841" s="231">
        <v>0</v>
      </c>
      <c r="BC841" s="231">
        <v>3</v>
      </c>
      <c r="BD841" s="237" t="str">
        <f t="shared" si="415"/>
        <v>Muy Ondulado (Pendientes naturales del terreno entre 15 y 25%)</v>
      </c>
      <c r="BE841" s="231">
        <v>1</v>
      </c>
      <c r="BF841" s="237" t="str">
        <f>VLOOKUP(BE841,'Códigos 2'!$A$1:$B$12,2,FALSE)</f>
        <v xml:space="preserve"> Carpeta Asfáltica (CA)</v>
      </c>
      <c r="BG841" s="238">
        <v>2</v>
      </c>
      <c r="BH841" s="239">
        <v>5.9</v>
      </c>
      <c r="BI841" s="231">
        <v>0</v>
      </c>
      <c r="BJ841" s="231" t="str">
        <f t="shared" si="416"/>
        <v>No existe</v>
      </c>
      <c r="BK841" s="240">
        <v>0</v>
      </c>
      <c r="BL841" s="231">
        <v>50</v>
      </c>
      <c r="BM841" s="231">
        <v>3052</v>
      </c>
      <c r="BN841" s="231">
        <v>3</v>
      </c>
      <c r="BO841" s="237" t="str">
        <f t="shared" si="417"/>
        <v>Alineamiento algo sinuoso, pero con curvas cerradas que son aparentes y consistentes con las gradientes y las demás características del camino y del terreno que se atraviesa.</v>
      </c>
      <c r="BP841" s="231">
        <v>2</v>
      </c>
      <c r="BQ841" s="237" t="str">
        <f t="shared" si="418"/>
        <v>Pendientes sostenidas entre 5 y 8% sobre una buena parte del tramo, condición que afecta en forma marcada la velocidad de recorrido y, cuando hay bastante tránsito, provoca frecuentes colas de vehículos detrás de los vehículos pesados.</v>
      </c>
      <c r="BR841" s="231">
        <v>1</v>
      </c>
      <c r="BS841" s="231">
        <v>0</v>
      </c>
      <c r="BT841" s="237" t="b">
        <f t="shared" si="419"/>
        <v>0</v>
      </c>
      <c r="BU841" s="231">
        <v>3</v>
      </c>
      <c r="BV841" s="237" t="str">
        <f t="shared" si="420"/>
        <v>El señalamiento es regular en cuanto a cantidad y ubicación, siendo notable la falta de algunas señales de precaución y de guía.</v>
      </c>
      <c r="BW841" s="231">
        <v>4</v>
      </c>
      <c r="BX841" s="237" t="str">
        <f t="shared" si="421"/>
        <v>La mayoría de las alcantarillas y cunetas aparentemente funcionan bien, pero existen indicaciones en algunos sitios de que el agua se estanca.</v>
      </c>
      <c r="BY841" s="231">
        <v>3</v>
      </c>
      <c r="BZ841" s="237" t="str">
        <f t="shared" si="422"/>
        <v>Superficie con frecuentes baches o irregularidades .</v>
      </c>
      <c r="CA841" s="231">
        <v>4</v>
      </c>
      <c r="CB841" s="237" t="str">
        <f t="shared" si="423"/>
        <v>Existen huellas o corrugaciones que se derivan por debajo de la superficie de ruedo, pero que son aisladas y de poca extensión.</v>
      </c>
      <c r="CC841" s="231">
        <f t="shared" si="424"/>
        <v>11.0729612</v>
      </c>
      <c r="CD841" s="229" t="s">
        <v>1330</v>
      </c>
      <c r="CE841" s="229" t="s">
        <v>1154</v>
      </c>
      <c r="CF841" s="270" t="s">
        <v>1331</v>
      </c>
    </row>
    <row r="842" spans="1:84" ht="69.95" customHeight="1" thickBot="1" x14ac:dyDescent="0.2">
      <c r="A842" s="217"/>
      <c r="B842" s="269">
        <v>50321</v>
      </c>
      <c r="C842" s="231">
        <v>6</v>
      </c>
      <c r="D842" s="231">
        <v>5</v>
      </c>
      <c r="E842" s="232" t="s">
        <v>126</v>
      </c>
      <c r="F842" s="231"/>
      <c r="G842" s="231">
        <v>914</v>
      </c>
      <c r="H842" s="230" t="str">
        <f>IF(G842&lt;100,"Primaria",IF(AND(G835&gt;39,G835&lt;300),"Secundaria",IF(AND(G835&gt;299),"Terciaria")))</f>
        <v>Secundaria</v>
      </c>
      <c r="I842" s="230">
        <v>4</v>
      </c>
      <c r="J842" s="229" t="str">
        <f t="shared" si="433"/>
        <v>Red Básica de Accesso</v>
      </c>
      <c r="K842" s="260">
        <f t="shared" si="434"/>
        <v>8.375</v>
      </c>
      <c r="L842" s="234">
        <f>K842</f>
        <v>8.375</v>
      </c>
      <c r="M842" s="233"/>
      <c r="N842" s="233"/>
      <c r="O842" s="233"/>
      <c r="P842" s="260">
        <f t="shared" si="435"/>
        <v>0</v>
      </c>
      <c r="Q842" s="233">
        <v>8.375</v>
      </c>
      <c r="R842" s="233"/>
      <c r="S842" s="233"/>
      <c r="T842" s="260">
        <f t="shared" si="436"/>
        <v>8.375</v>
      </c>
      <c r="U842" s="233"/>
      <c r="V842" s="233"/>
      <c r="W842" s="233"/>
      <c r="X842" s="233">
        <f t="shared" si="430"/>
        <v>0</v>
      </c>
      <c r="Y842" s="233"/>
      <c r="Z842" s="233"/>
      <c r="AA842" s="233"/>
      <c r="AB842" s="233">
        <f t="shared" si="431"/>
        <v>0</v>
      </c>
      <c r="AC842" s="233">
        <f t="shared" si="427"/>
        <v>8.375</v>
      </c>
      <c r="AD842" s="233"/>
      <c r="AE842" s="233"/>
      <c r="AF842" s="233"/>
      <c r="AG842" s="233">
        <f t="shared" si="428"/>
        <v>0</v>
      </c>
      <c r="AH842" s="233"/>
      <c r="AI842" s="233"/>
      <c r="AJ842" s="233"/>
      <c r="AK842" s="233">
        <f t="shared" si="429"/>
        <v>0</v>
      </c>
      <c r="AL842" s="233"/>
      <c r="AM842" s="233"/>
      <c r="AN842" s="233"/>
      <c r="AO842" s="233">
        <f t="shared" si="437"/>
        <v>0</v>
      </c>
      <c r="AP842" s="233"/>
      <c r="AQ842" s="233"/>
      <c r="AR842" s="233"/>
      <c r="AS842" s="339">
        <f t="shared" si="438"/>
        <v>0</v>
      </c>
      <c r="AT842" s="233"/>
      <c r="AU842" s="233"/>
      <c r="AV842" s="233"/>
      <c r="AW842" s="260">
        <f t="shared" si="414"/>
        <v>0</v>
      </c>
      <c r="AX842" s="235" t="s">
        <v>3430</v>
      </c>
      <c r="AY842" s="236" t="s">
        <v>473</v>
      </c>
      <c r="AZ842" s="236"/>
      <c r="BA842" s="229" t="s">
        <v>3431</v>
      </c>
      <c r="BB842" s="231">
        <v>0</v>
      </c>
      <c r="BC842" s="231">
        <v>3</v>
      </c>
      <c r="BD842" s="237" t="str">
        <f t="shared" si="415"/>
        <v>Muy Ondulado (Pendientes naturales del terreno entre 15 y 25%)</v>
      </c>
      <c r="BE842" s="231">
        <v>1</v>
      </c>
      <c r="BF842" s="237" t="str">
        <f>VLOOKUP(BE842,'Códigos 2'!$A$1:$B$12,2,FALSE)</f>
        <v xml:space="preserve"> Carpeta Asfáltica (CA)</v>
      </c>
      <c r="BG842" s="238">
        <v>2</v>
      </c>
      <c r="BH842" s="239">
        <v>6</v>
      </c>
      <c r="BI842" s="231">
        <v>0</v>
      </c>
      <c r="BJ842" s="231" t="str">
        <f t="shared" si="416"/>
        <v>No existe</v>
      </c>
      <c r="BK842" s="240">
        <v>0</v>
      </c>
      <c r="BL842" s="231">
        <v>50</v>
      </c>
      <c r="BM842" s="231">
        <v>0</v>
      </c>
      <c r="BN842" s="231">
        <v>4</v>
      </c>
      <c r="BO842" s="237" t="str">
        <f t="shared" si="417"/>
        <v>Alineamiento con algunas curvas que exigen una reducción significativa en la velocidad promedio de circulación.</v>
      </c>
      <c r="BP842" s="231">
        <v>2</v>
      </c>
      <c r="BQ842" s="237" t="str">
        <f t="shared" si="418"/>
        <v>Pendientes sostenidas entre 5 y 8% sobre una buena parte del tramo, condición que afecta en forma marcada la velocidad de recorrido y, cuando hay bastante tránsito, provoca frecuentes colas de vehículos detrás de los vehículos pesados.</v>
      </c>
      <c r="BR842" s="231">
        <v>1</v>
      </c>
      <c r="BS842" s="231">
        <v>0</v>
      </c>
      <c r="BT842" s="237" t="b">
        <f t="shared" si="419"/>
        <v>0</v>
      </c>
      <c r="BU842" s="231">
        <v>2</v>
      </c>
      <c r="BV842" s="237" t="str">
        <f t="shared" si="420"/>
        <v>Existen muy pocas señales</v>
      </c>
      <c r="BW842" s="231">
        <v>4</v>
      </c>
      <c r="BX842" s="237" t="str">
        <f t="shared" si="421"/>
        <v>La mayoría de las alcantarillas y cunetas aparentemente funcionan bien, pero existen indicaciones en algunos sitios de que el agua se estanca.</v>
      </c>
      <c r="BY842" s="231">
        <v>5</v>
      </c>
      <c r="BZ842" s="237" t="str">
        <f t="shared" si="422"/>
        <v>Superficie lisa, sin baches ni irregularidades notables.</v>
      </c>
      <c r="CA842" s="231">
        <v>5</v>
      </c>
      <c r="CB842" s="237" t="str">
        <f t="shared" si="423"/>
        <v>No existen evidencias de fallas en la estructura del pavimento, con la posible excepción de algunas en la superficie de ruedo.</v>
      </c>
      <c r="CC842" s="231">
        <f t="shared" si="424"/>
        <v>0</v>
      </c>
      <c r="CD842" s="229" t="s">
        <v>3432</v>
      </c>
      <c r="CE842" s="229" t="s">
        <v>489</v>
      </c>
      <c r="CF842" s="270" t="s">
        <v>3433</v>
      </c>
    </row>
    <row r="843" spans="1:84" ht="69.95" customHeight="1" thickBot="1" x14ac:dyDescent="0.2">
      <c r="A843" s="217"/>
      <c r="B843" s="269">
        <v>50322</v>
      </c>
      <c r="C843" s="231">
        <v>6</v>
      </c>
      <c r="D843" s="231">
        <v>5</v>
      </c>
      <c r="E843" s="232" t="s">
        <v>126</v>
      </c>
      <c r="F843" s="231"/>
      <c r="G843" s="231">
        <v>914</v>
      </c>
      <c r="H843" s="230" t="str">
        <f>IF(G843&lt;100,"Primaria",IF(AND(G836&gt;39,G836&lt;300),"Secundaria",IF(AND(G836&gt;299),"Terciaria")))</f>
        <v>Secundaria</v>
      </c>
      <c r="I843" s="230">
        <v>4</v>
      </c>
      <c r="J843" s="229" t="str">
        <f t="shared" si="433"/>
        <v>Red Básica de Accesso</v>
      </c>
      <c r="K843" s="260">
        <f t="shared" si="434"/>
        <v>4</v>
      </c>
      <c r="L843" s="234">
        <f>L842+K843</f>
        <v>12.375</v>
      </c>
      <c r="M843" s="233"/>
      <c r="N843" s="233"/>
      <c r="O843" s="233"/>
      <c r="P843" s="260">
        <f t="shared" si="435"/>
        <v>0</v>
      </c>
      <c r="Q843" s="233">
        <v>2.4700000000000002</v>
      </c>
      <c r="R843" s="233"/>
      <c r="S843" s="233"/>
      <c r="T843" s="260">
        <f t="shared" si="436"/>
        <v>2.4700000000000002</v>
      </c>
      <c r="U843" s="233"/>
      <c r="V843" s="233">
        <v>1.53</v>
      </c>
      <c r="W843" s="233"/>
      <c r="X843" s="233">
        <f t="shared" si="430"/>
        <v>1.53</v>
      </c>
      <c r="Y843" s="233"/>
      <c r="Z843" s="233"/>
      <c r="AA843" s="233"/>
      <c r="AB843" s="233">
        <f t="shared" si="431"/>
        <v>0</v>
      </c>
      <c r="AC843" s="233">
        <f t="shared" si="427"/>
        <v>4</v>
      </c>
      <c r="AD843" s="233"/>
      <c r="AE843" s="233"/>
      <c r="AF843" s="233"/>
      <c r="AG843" s="233">
        <f t="shared" si="428"/>
        <v>0</v>
      </c>
      <c r="AH843" s="233"/>
      <c r="AI843" s="233"/>
      <c r="AJ843" s="233"/>
      <c r="AK843" s="233">
        <f t="shared" si="429"/>
        <v>0</v>
      </c>
      <c r="AL843" s="233"/>
      <c r="AM843" s="233"/>
      <c r="AN843" s="233"/>
      <c r="AO843" s="233">
        <f t="shared" si="437"/>
        <v>0</v>
      </c>
      <c r="AP843" s="233"/>
      <c r="AQ843" s="233"/>
      <c r="AR843" s="233"/>
      <c r="AS843" s="339">
        <f t="shared" si="438"/>
        <v>0</v>
      </c>
      <c r="AT843" s="233"/>
      <c r="AU843" s="233"/>
      <c r="AV843" s="233"/>
      <c r="AW843" s="260">
        <f t="shared" si="414"/>
        <v>0</v>
      </c>
      <c r="AX843" s="235" t="s">
        <v>3434</v>
      </c>
      <c r="AY843" s="236" t="s">
        <v>473</v>
      </c>
      <c r="AZ843" s="236"/>
      <c r="BA843" s="229" t="s">
        <v>3435</v>
      </c>
      <c r="BB843" s="231">
        <v>0</v>
      </c>
      <c r="BC843" s="231">
        <v>3</v>
      </c>
      <c r="BD843" s="237" t="str">
        <f t="shared" si="415"/>
        <v>Muy Ondulado (Pendientes naturales del terreno entre 15 y 25%)</v>
      </c>
      <c r="BE843" s="231">
        <v>1</v>
      </c>
      <c r="BF843" s="237" t="str">
        <f>VLOOKUP(BE843,'Códigos 2'!$A$1:$B$12,2,FALSE)</f>
        <v xml:space="preserve"> Carpeta Asfáltica (CA)</v>
      </c>
      <c r="BG843" s="238">
        <v>2</v>
      </c>
      <c r="BH843" s="239">
        <v>6.2</v>
      </c>
      <c r="BI843" s="231">
        <v>0</v>
      </c>
      <c r="BJ843" s="231" t="str">
        <f t="shared" si="416"/>
        <v>No existe</v>
      </c>
      <c r="BK843" s="240">
        <v>0</v>
      </c>
      <c r="BL843" s="231">
        <v>50</v>
      </c>
      <c r="BM843" s="231">
        <v>330</v>
      </c>
      <c r="BN843" s="231">
        <v>4</v>
      </c>
      <c r="BO843" s="237" t="str">
        <f t="shared" si="417"/>
        <v>Alineamiento con algunas curvas que exigen una reducción significativa en la velocidad promedio de circulación.</v>
      </c>
      <c r="BP843" s="231">
        <v>4</v>
      </c>
      <c r="BQ843" s="237" t="str">
        <f t="shared" si="418"/>
        <v>Pendientes generalmente menores del 3% pero con algunas cuestas de corta longitud de hasta el 5%.</v>
      </c>
      <c r="BR843" s="231">
        <v>1</v>
      </c>
      <c r="BS843" s="231">
        <v>0</v>
      </c>
      <c r="BT843" s="237" t="b">
        <f t="shared" si="419"/>
        <v>0</v>
      </c>
      <c r="BU843" s="231">
        <v>2</v>
      </c>
      <c r="BV843" s="237" t="str">
        <f t="shared" si="420"/>
        <v>Existen muy pocas señales</v>
      </c>
      <c r="BW843" s="231">
        <v>3</v>
      </c>
      <c r="BX843" s="237" t="str">
        <f t="shared" si="421"/>
        <v>Parece que algunas alcantarillas o cunetas no tienen capacidad hidráulica suficiente, por la erosión o socavación aparente.</v>
      </c>
      <c r="BY843" s="231">
        <v>4</v>
      </c>
      <c r="BZ843" s="237" t="str">
        <f t="shared" si="422"/>
        <v>Superficie generalmente lisa, pero con unas pequeñas corrugaciones u otras irregularidades aisladas, o con baches pequeños superficiales.</v>
      </c>
      <c r="CA843" s="231">
        <v>5</v>
      </c>
      <c r="CB843" s="237" t="str">
        <f t="shared" si="423"/>
        <v>No existen evidencias de fallas en la estructura del pavimento, con la posible excepción de algunas en la superficie de ruedo.</v>
      </c>
      <c r="CC843" s="231">
        <f t="shared" si="424"/>
        <v>0.48180000000000001</v>
      </c>
      <c r="CD843" s="229"/>
      <c r="CE843" s="229"/>
      <c r="CF843" s="270" t="s">
        <v>3436</v>
      </c>
    </row>
    <row r="844" spans="1:84" ht="69.95" customHeight="1" thickBot="1" x14ac:dyDescent="0.2">
      <c r="A844" s="217"/>
      <c r="B844" s="269">
        <v>50330</v>
      </c>
      <c r="C844" s="231">
        <v>7</v>
      </c>
      <c r="D844" s="231">
        <v>5</v>
      </c>
      <c r="E844" s="232">
        <v>7</v>
      </c>
      <c r="F844" s="231">
        <v>4</v>
      </c>
      <c r="G844" s="231">
        <v>601</v>
      </c>
      <c r="H844" s="230" t="str">
        <f>IF(G844&lt;100,"Primaria",IF(AND(RVN_0524!G889&gt;39,RVN_0524!G889&lt;300),"Secundaria",IF(AND(RVN_0524!G889&gt;299),"Terciaria")))</f>
        <v>Secundaria</v>
      </c>
      <c r="I844" s="230">
        <v>3</v>
      </c>
      <c r="J844" s="229" t="str">
        <f t="shared" si="433"/>
        <v>Conectores de Integración Territorial</v>
      </c>
      <c r="K844" s="260">
        <f t="shared" si="434"/>
        <v>9.1150000000000002</v>
      </c>
      <c r="L844" s="234">
        <f>L843+K844</f>
        <v>21.490000000000002</v>
      </c>
      <c r="M844" s="233"/>
      <c r="N844" s="233"/>
      <c r="O844" s="233"/>
      <c r="P844" s="260">
        <f t="shared" si="435"/>
        <v>0</v>
      </c>
      <c r="Q844" s="233"/>
      <c r="R844" s="233"/>
      <c r="S844" s="233"/>
      <c r="T844" s="260">
        <f t="shared" si="436"/>
        <v>0</v>
      </c>
      <c r="U844" s="233"/>
      <c r="V844" s="233">
        <v>0.155</v>
      </c>
      <c r="W844" s="233"/>
      <c r="X844" s="233">
        <f t="shared" si="430"/>
        <v>0.155</v>
      </c>
      <c r="Y844" s="233"/>
      <c r="Z844" s="233"/>
      <c r="AA844" s="233"/>
      <c r="AB844" s="233">
        <f t="shared" si="431"/>
        <v>0</v>
      </c>
      <c r="AC844" s="233">
        <f t="shared" si="427"/>
        <v>0.155</v>
      </c>
      <c r="AD844" s="233">
        <v>8.9600000000000009</v>
      </c>
      <c r="AE844" s="233"/>
      <c r="AF844" s="233"/>
      <c r="AG844" s="233">
        <f t="shared" si="428"/>
        <v>8.9600000000000009</v>
      </c>
      <c r="AH844" s="233"/>
      <c r="AI844" s="233"/>
      <c r="AJ844" s="233"/>
      <c r="AK844" s="233">
        <f t="shared" si="429"/>
        <v>0</v>
      </c>
      <c r="AL844" s="233"/>
      <c r="AM844" s="233"/>
      <c r="AN844" s="233"/>
      <c r="AO844" s="233">
        <f t="shared" si="437"/>
        <v>0</v>
      </c>
      <c r="AP844" s="233"/>
      <c r="AQ844" s="233"/>
      <c r="AR844" s="233"/>
      <c r="AS844" s="339">
        <f t="shared" si="438"/>
        <v>0</v>
      </c>
      <c r="AT844" s="233"/>
      <c r="AU844" s="233"/>
      <c r="AV844" s="233"/>
      <c r="AW844" s="260">
        <f t="shared" si="414"/>
        <v>0</v>
      </c>
      <c r="AX844" s="235" t="s">
        <v>2704</v>
      </c>
      <c r="AY844" s="236" t="s">
        <v>1160</v>
      </c>
      <c r="AZ844" s="236" t="s">
        <v>294</v>
      </c>
      <c r="BA844" s="251" t="s">
        <v>2506</v>
      </c>
      <c r="BB844" s="231">
        <v>0</v>
      </c>
      <c r="BC844" s="231">
        <v>2</v>
      </c>
      <c r="BD844" s="237" t="str">
        <f t="shared" si="415"/>
        <v>Algo Ondulado (Pendientes naturales del terreno entre 6 y 14%)</v>
      </c>
      <c r="BE844" s="231">
        <v>4</v>
      </c>
      <c r="BF844" s="237" t="str">
        <f>VLOOKUP(BE844,'Códigos 2'!$A$1:$B$12,2,FALSE)</f>
        <v>Lastre o grava</v>
      </c>
      <c r="BG844" s="238">
        <v>2</v>
      </c>
      <c r="BH844" s="239">
        <v>5.4</v>
      </c>
      <c r="BI844" s="231">
        <v>0</v>
      </c>
      <c r="BJ844" s="231" t="str">
        <f t="shared" si="416"/>
        <v>No existe</v>
      </c>
      <c r="BK844" s="240">
        <v>0</v>
      </c>
      <c r="BL844" s="231">
        <v>40</v>
      </c>
      <c r="BM844" s="231">
        <v>149</v>
      </c>
      <c r="BN844" s="231">
        <v>3</v>
      </c>
      <c r="BO844" s="237" t="str">
        <f t="shared" si="417"/>
        <v>Alineamiento algo sinuoso, pero con curvas cerradas que son aparentes y consistentes con las gradientes y las demás características del camino y del terreno que se atraviesa.</v>
      </c>
      <c r="BP844" s="231">
        <v>3</v>
      </c>
      <c r="BQ844" s="237" t="str">
        <f t="shared" si="418"/>
        <v>Pendientes generalmente entre 3 y 6%, pero con una rasante ondulada y, consecuentemente, con tramos cortos de subida fuerte.</v>
      </c>
      <c r="BR844" s="231">
        <v>1</v>
      </c>
      <c r="BS844" s="231">
        <v>0</v>
      </c>
      <c r="BT844" s="237" t="b">
        <f t="shared" si="419"/>
        <v>0</v>
      </c>
      <c r="BU844" s="231">
        <v>2</v>
      </c>
      <c r="BV844" s="237" t="str">
        <f t="shared" si="420"/>
        <v>Existen muy pocas señales</v>
      </c>
      <c r="BW844" s="231">
        <v>3</v>
      </c>
      <c r="BX844" s="237" t="str">
        <f t="shared" si="421"/>
        <v>Parece que algunas alcantarillas o cunetas no tienen capacidad hidráulica suficiente, por la erosión o socavación aparente.</v>
      </c>
      <c r="BY844" s="231">
        <v>4</v>
      </c>
      <c r="BZ844" s="237" t="str">
        <f t="shared" si="422"/>
        <v>Superficie generalmente lisa, pero con unas pequeñas corrugaciones u otras irregularidades aisladas, o con baches pequeños superficiales.</v>
      </c>
      <c r="CA844" s="231">
        <v>4</v>
      </c>
      <c r="CB844" s="237" t="str">
        <f t="shared" si="423"/>
        <v>Existen huellas o corrugaciones que se derivan por debajo de la superficie de ruedo, pero que son aisladas y de poca extensión.</v>
      </c>
      <c r="CC844" s="231">
        <f t="shared" si="424"/>
        <v>0.49571927500000001</v>
      </c>
      <c r="CD844" s="229"/>
      <c r="CE844" s="229"/>
      <c r="CF844" s="270" t="s">
        <v>2705</v>
      </c>
    </row>
    <row r="845" spans="1:84" ht="69.95" customHeight="1" thickBot="1" x14ac:dyDescent="0.2">
      <c r="A845" s="217"/>
      <c r="B845" s="269">
        <v>50341</v>
      </c>
      <c r="C845" s="231">
        <v>7</v>
      </c>
      <c r="D845" s="231">
        <v>5</v>
      </c>
      <c r="E845" s="232">
        <v>7</v>
      </c>
      <c r="F845" s="231">
        <v>4</v>
      </c>
      <c r="G845" s="231">
        <v>601</v>
      </c>
      <c r="H845" s="230" t="str">
        <f>IF(G845&lt;100,"Primaria",IF(AND(RVN_0524!G887&gt;39,RVN_0524!G887&lt;300),"Secundaria",IF(AND(RVN_0524!G887&gt;299),"Terciaria")))</f>
        <v>Secundaria</v>
      </c>
      <c r="I845" s="230">
        <v>4</v>
      </c>
      <c r="J845" s="229" t="str">
        <f t="shared" si="433"/>
        <v>Red Básica de Accesso</v>
      </c>
      <c r="K845" s="260">
        <f t="shared" si="434"/>
        <v>2.5499999999999998</v>
      </c>
      <c r="L845" s="234">
        <f>K845</f>
        <v>2.5499999999999998</v>
      </c>
      <c r="M845" s="233"/>
      <c r="N845" s="233"/>
      <c r="O845" s="233">
        <v>2.5499999999999998</v>
      </c>
      <c r="P845" s="260">
        <f t="shared" si="435"/>
        <v>2.5499999999999998</v>
      </c>
      <c r="Q845" s="233"/>
      <c r="R845" s="233"/>
      <c r="S845" s="233"/>
      <c r="T845" s="260">
        <f t="shared" si="436"/>
        <v>0</v>
      </c>
      <c r="U845" s="233"/>
      <c r="V845" s="233"/>
      <c r="W845" s="233"/>
      <c r="X845" s="233">
        <f t="shared" si="430"/>
        <v>0</v>
      </c>
      <c r="Y845" s="233"/>
      <c r="Z845" s="233"/>
      <c r="AA845" s="233"/>
      <c r="AB845" s="233">
        <f t="shared" si="431"/>
        <v>0</v>
      </c>
      <c r="AC845" s="233">
        <f t="shared" si="427"/>
        <v>0</v>
      </c>
      <c r="AD845" s="233"/>
      <c r="AE845" s="233"/>
      <c r="AF845" s="233"/>
      <c r="AG845" s="233">
        <f t="shared" si="428"/>
        <v>0</v>
      </c>
      <c r="AH845" s="233"/>
      <c r="AI845" s="233"/>
      <c r="AJ845" s="233"/>
      <c r="AK845" s="233">
        <f t="shared" si="429"/>
        <v>0</v>
      </c>
      <c r="AL845" s="233"/>
      <c r="AM845" s="233"/>
      <c r="AN845" s="233"/>
      <c r="AO845" s="233">
        <f t="shared" si="437"/>
        <v>0</v>
      </c>
      <c r="AP845" s="233"/>
      <c r="AQ845" s="233"/>
      <c r="AR845" s="233"/>
      <c r="AS845" s="339">
        <f t="shared" si="438"/>
        <v>0</v>
      </c>
      <c r="AT845" s="233"/>
      <c r="AU845" s="233"/>
      <c r="AV845" s="233"/>
      <c r="AW845" s="260">
        <f t="shared" si="414"/>
        <v>0</v>
      </c>
      <c r="AX845" s="235" t="s">
        <v>2698</v>
      </c>
      <c r="AY845" s="236" t="s">
        <v>1160</v>
      </c>
      <c r="AZ845" s="236" t="s">
        <v>294</v>
      </c>
      <c r="BA845" s="229" t="s">
        <v>2699</v>
      </c>
      <c r="BB845" s="231">
        <v>0</v>
      </c>
      <c r="BC845" s="231">
        <v>1</v>
      </c>
      <c r="BD845" s="237" t="str">
        <f t="shared" si="415"/>
        <v>Llano (Pendientes naturales del terreno entre 0 y 5%)</v>
      </c>
      <c r="BE845" s="231">
        <v>9</v>
      </c>
      <c r="BF845" s="237" t="str">
        <f>VLOOKUP(BE845,'Códigos 2'!$A$1:$B$12,2,FALSE)</f>
        <v>Hormigón o concreto (H</v>
      </c>
      <c r="BG845" s="238">
        <v>2</v>
      </c>
      <c r="BH845" s="239">
        <v>8</v>
      </c>
      <c r="BI845" s="231">
        <v>0</v>
      </c>
      <c r="BJ845" s="231" t="str">
        <f t="shared" si="416"/>
        <v>No existe</v>
      </c>
      <c r="BK845" s="240">
        <v>0</v>
      </c>
      <c r="BL845" s="231">
        <v>40</v>
      </c>
      <c r="BM845" s="231">
        <v>1193</v>
      </c>
      <c r="BN845" s="231">
        <v>4</v>
      </c>
      <c r="BO845" s="237" t="str">
        <f t="shared" si="417"/>
        <v>Alineamiento con algunas curvas que exigen una reducción significativa en la velocidad promedio de circulación.</v>
      </c>
      <c r="BP845" s="231">
        <v>4</v>
      </c>
      <c r="BQ845" s="237" t="str">
        <f t="shared" si="418"/>
        <v>Pendientes generalmente menores del 3% pero con algunas cuestas de corta longitud de hasta el 5%.</v>
      </c>
      <c r="BR845" s="231">
        <v>2</v>
      </c>
      <c r="BS845" s="231">
        <v>0</v>
      </c>
      <c r="BT845" s="237" t="b">
        <f t="shared" si="419"/>
        <v>0</v>
      </c>
      <c r="BU845" s="231">
        <v>2</v>
      </c>
      <c r="BV845" s="237" t="str">
        <f t="shared" si="420"/>
        <v>Existen muy pocas señales</v>
      </c>
      <c r="BW845" s="231">
        <v>4</v>
      </c>
      <c r="BX845" s="237" t="str">
        <f t="shared" si="421"/>
        <v>La mayoría de las alcantarillas y cunetas aparentemente funcionan bien, pero existen indicaciones en algunos sitios de que el agua se estanca.</v>
      </c>
      <c r="BY845" s="231">
        <v>2</v>
      </c>
      <c r="BZ845" s="237" t="str">
        <f t="shared" si="422"/>
        <v>Superficie muy irregular o con baches extensos y frecuentes (o material suelto, en caso de superficies no pavimentadas).</v>
      </c>
      <c r="CA845" s="231">
        <v>4</v>
      </c>
      <c r="CB845" s="237" t="str">
        <f t="shared" si="423"/>
        <v>Existen huellas o corrugaciones que se derivan por debajo de la superficie de ruedo, pero que son aisladas y de poca extensión.</v>
      </c>
      <c r="CC845" s="231">
        <f t="shared" si="424"/>
        <v>1.1103847499999997</v>
      </c>
      <c r="CD845" s="229"/>
      <c r="CE845" s="229"/>
      <c r="CF845" s="270" t="s">
        <v>2700</v>
      </c>
    </row>
    <row r="846" spans="1:84" ht="69.95" customHeight="1" thickBot="1" x14ac:dyDescent="0.2">
      <c r="A846" s="217"/>
      <c r="B846" s="269">
        <v>50342</v>
      </c>
      <c r="C846" s="231">
        <v>7</v>
      </c>
      <c r="D846" s="231">
        <v>5</v>
      </c>
      <c r="E846" s="232">
        <v>7</v>
      </c>
      <c r="F846" s="231">
        <v>4</v>
      </c>
      <c r="G846" s="231">
        <v>601</v>
      </c>
      <c r="H846" s="230" t="str">
        <f>IF(G846&lt;100,"Primaria",IF(AND(RVN_0524!G888&gt;39,RVN_0524!G888&lt;300),"Secundaria",IF(AND(RVN_0524!G888&gt;299),"Terciaria")))</f>
        <v>Secundaria</v>
      </c>
      <c r="I846" s="230">
        <v>4</v>
      </c>
      <c r="J846" s="229" t="str">
        <f t="shared" si="433"/>
        <v>Red Básica de Accesso</v>
      </c>
      <c r="K846" s="260">
        <f t="shared" si="434"/>
        <v>10.62</v>
      </c>
      <c r="L846" s="234">
        <f>L845+K846</f>
        <v>13.169999999999998</v>
      </c>
      <c r="M846" s="233"/>
      <c r="N846" s="233">
        <v>0.13500000000000001</v>
      </c>
      <c r="O846" s="233"/>
      <c r="P846" s="260">
        <f t="shared" si="435"/>
        <v>0.13500000000000001</v>
      </c>
      <c r="Q846" s="233">
        <v>0.13500000000000001</v>
      </c>
      <c r="R846" s="233"/>
      <c r="S846" s="233"/>
      <c r="T846" s="260">
        <f t="shared" si="436"/>
        <v>0.13500000000000001</v>
      </c>
      <c r="U846" s="233">
        <v>5.92</v>
      </c>
      <c r="V846" s="233">
        <v>2.8149999999999999</v>
      </c>
      <c r="W846" s="233"/>
      <c r="X846" s="233">
        <f t="shared" si="430"/>
        <v>8.7349999999999994</v>
      </c>
      <c r="Y846" s="233"/>
      <c r="Z846" s="233"/>
      <c r="AA846" s="233"/>
      <c r="AB846" s="233">
        <f t="shared" si="431"/>
        <v>0</v>
      </c>
      <c r="AC846" s="233">
        <f t="shared" ref="AC846:AC877" si="440">T846+X846+AB846</f>
        <v>8.8699999999999992</v>
      </c>
      <c r="AD846" s="233"/>
      <c r="AE846" s="233">
        <v>1.615</v>
      </c>
      <c r="AF846" s="233"/>
      <c r="AG846" s="233">
        <f t="shared" si="428"/>
        <v>1.615</v>
      </c>
      <c r="AH846" s="233"/>
      <c r="AI846" s="233"/>
      <c r="AJ846" s="233"/>
      <c r="AK846" s="233">
        <f t="shared" si="429"/>
        <v>0</v>
      </c>
      <c r="AL846" s="233"/>
      <c r="AM846" s="233"/>
      <c r="AN846" s="233"/>
      <c r="AO846" s="233">
        <f t="shared" si="437"/>
        <v>0</v>
      </c>
      <c r="AP846" s="233"/>
      <c r="AQ846" s="233"/>
      <c r="AR846" s="233"/>
      <c r="AS846" s="339">
        <f t="shared" si="438"/>
        <v>0</v>
      </c>
      <c r="AT846" s="233"/>
      <c r="AU846" s="233"/>
      <c r="AV846" s="233"/>
      <c r="AW846" s="260">
        <f t="shared" si="414"/>
        <v>0</v>
      </c>
      <c r="AX846" s="235" t="s">
        <v>2701</v>
      </c>
      <c r="AY846" s="236" t="s">
        <v>1160</v>
      </c>
      <c r="AZ846" s="236" t="s">
        <v>294</v>
      </c>
      <c r="BA846" s="229" t="s">
        <v>2702</v>
      </c>
      <c r="BB846" s="231">
        <v>0</v>
      </c>
      <c r="BC846" s="231">
        <v>2</v>
      </c>
      <c r="BD846" s="237" t="str">
        <f t="shared" si="415"/>
        <v>Algo Ondulado (Pendientes naturales del terreno entre 6 y 14%)</v>
      </c>
      <c r="BE846" s="231">
        <v>2</v>
      </c>
      <c r="BF846" s="237" t="str">
        <f>VLOOKUP(BE846,'Códigos 2'!$A$1:$B$12,2,FALSE)</f>
        <v xml:space="preserve">Tratamiento superficial múltiple (TSM) </v>
      </c>
      <c r="BG846" s="238">
        <v>2</v>
      </c>
      <c r="BH846" s="239">
        <v>5.8</v>
      </c>
      <c r="BI846" s="231">
        <v>0</v>
      </c>
      <c r="BJ846" s="231" t="str">
        <f t="shared" si="416"/>
        <v>No existe</v>
      </c>
      <c r="BK846" s="240">
        <v>0</v>
      </c>
      <c r="BL846" s="231">
        <v>35</v>
      </c>
      <c r="BM846" s="231">
        <v>433</v>
      </c>
      <c r="BN846" s="231">
        <v>3</v>
      </c>
      <c r="BO846" s="237" t="str">
        <f t="shared" si="417"/>
        <v>Alineamiento algo sinuoso, pero con curvas cerradas que son aparentes y consistentes con las gradientes y las demás características del camino y del terreno que se atraviesa.</v>
      </c>
      <c r="BP846" s="231">
        <v>3</v>
      </c>
      <c r="BQ846" s="237" t="str">
        <f t="shared" si="418"/>
        <v>Pendientes generalmente entre 3 y 6%, pero con una rasante ondulada y, consecuentemente, con tramos cortos de subida fuerte.</v>
      </c>
      <c r="BR846" s="231">
        <v>1</v>
      </c>
      <c r="BS846" s="231">
        <v>0</v>
      </c>
      <c r="BT846" s="237" t="b">
        <f t="shared" si="419"/>
        <v>0</v>
      </c>
      <c r="BU846" s="231">
        <v>3</v>
      </c>
      <c r="BV846" s="237" t="str">
        <f t="shared" si="420"/>
        <v>El señalamiento es regular en cuanto a cantidad y ubicación, siendo notable la falta de algunas señales de precaución y de guía.</v>
      </c>
      <c r="BW846" s="231">
        <v>4</v>
      </c>
      <c r="BX846" s="237" t="str">
        <f t="shared" si="421"/>
        <v>La mayoría de las alcantarillas y cunetas aparentemente funcionan bien, pero existen indicaciones en algunos sitios de que el agua se estanca.</v>
      </c>
      <c r="BY846" s="231">
        <v>4</v>
      </c>
      <c r="BZ846" s="237" t="str">
        <f t="shared" si="422"/>
        <v>Superficie generalmente lisa, pero con unas pequeñas corrugaciones u otras irregularidades aisladas, o con baches pequeños superficiales.</v>
      </c>
      <c r="CA846" s="231">
        <v>4</v>
      </c>
      <c r="CB846" s="237" t="str">
        <f t="shared" si="423"/>
        <v>Existen huellas o corrugaciones que se derivan por debajo de la superficie de ruedo, pero que son aisladas y de poca extensión.</v>
      </c>
      <c r="CC846" s="231">
        <f t="shared" si="424"/>
        <v>1.6784378999999998</v>
      </c>
      <c r="CD846" s="229"/>
      <c r="CE846" s="229"/>
      <c r="CF846" s="270" t="s">
        <v>2703</v>
      </c>
    </row>
    <row r="847" spans="1:84" ht="69.95" customHeight="1" thickBot="1" x14ac:dyDescent="0.2">
      <c r="A847" s="217"/>
      <c r="B847" s="269">
        <v>50351</v>
      </c>
      <c r="C847" s="231">
        <v>6</v>
      </c>
      <c r="D847" s="231">
        <v>5</v>
      </c>
      <c r="E847" s="232">
        <v>1</v>
      </c>
      <c r="F847" s="231">
        <v>3</v>
      </c>
      <c r="G847" s="231">
        <v>917</v>
      </c>
      <c r="H847" s="230" t="b">
        <f t="shared" ref="H847:H852" si="441">IF(G847&lt;100,"Primaria",IF(AND(G840&gt;39,G840&lt;300),"Secundaria",IF(AND(G840&gt;299),"Terciaria")))</f>
        <v>0</v>
      </c>
      <c r="I847" s="230">
        <v>3</v>
      </c>
      <c r="J847" s="229" t="str">
        <f t="shared" si="433"/>
        <v>Conectores de Integración Territorial</v>
      </c>
      <c r="K847" s="260">
        <f t="shared" si="434"/>
        <v>7.04</v>
      </c>
      <c r="L847" s="234">
        <f>K847</f>
        <v>7.04</v>
      </c>
      <c r="M847" s="233"/>
      <c r="N847" s="233"/>
      <c r="O847" s="233"/>
      <c r="P847" s="260">
        <f t="shared" si="435"/>
        <v>0</v>
      </c>
      <c r="Q847" s="233">
        <v>7.04</v>
      </c>
      <c r="R847" s="233"/>
      <c r="S847" s="233"/>
      <c r="T847" s="260">
        <f t="shared" si="436"/>
        <v>7.04</v>
      </c>
      <c r="U847" s="233"/>
      <c r="V847" s="233"/>
      <c r="W847" s="233"/>
      <c r="X847" s="233">
        <f t="shared" si="430"/>
        <v>0</v>
      </c>
      <c r="Y847" s="233"/>
      <c r="Z847" s="233"/>
      <c r="AA847" s="233"/>
      <c r="AB847" s="233">
        <f t="shared" si="431"/>
        <v>0</v>
      </c>
      <c r="AC847" s="233">
        <f t="shared" si="440"/>
        <v>7.04</v>
      </c>
      <c r="AD847" s="233"/>
      <c r="AE847" s="233"/>
      <c r="AF847" s="233"/>
      <c r="AG847" s="233">
        <f t="shared" si="428"/>
        <v>0</v>
      </c>
      <c r="AH847" s="233"/>
      <c r="AI847" s="233"/>
      <c r="AJ847" s="233"/>
      <c r="AK847" s="233">
        <f t="shared" si="429"/>
        <v>0</v>
      </c>
      <c r="AL847" s="233"/>
      <c r="AM847" s="233"/>
      <c r="AN847" s="233"/>
      <c r="AO847" s="233">
        <f t="shared" si="437"/>
        <v>0</v>
      </c>
      <c r="AP847" s="233"/>
      <c r="AQ847" s="233"/>
      <c r="AR847" s="233"/>
      <c r="AS847" s="339">
        <f t="shared" si="438"/>
        <v>0</v>
      </c>
      <c r="AT847" s="233"/>
      <c r="AU847" s="233"/>
      <c r="AV847" s="233"/>
      <c r="AW847" s="260">
        <f t="shared" si="414"/>
        <v>0</v>
      </c>
      <c r="AX847" s="235" t="s">
        <v>3443</v>
      </c>
      <c r="AY847" s="236" t="s">
        <v>1275</v>
      </c>
      <c r="AZ847" s="236" t="s">
        <v>473</v>
      </c>
      <c r="BA847" s="229" t="s">
        <v>3444</v>
      </c>
      <c r="BB847" s="231">
        <v>0</v>
      </c>
      <c r="BC847" s="231">
        <v>2</v>
      </c>
      <c r="BD847" s="237" t="str">
        <f t="shared" si="415"/>
        <v>Algo Ondulado (Pendientes naturales del terreno entre 6 y 14%)</v>
      </c>
      <c r="BE847" s="231">
        <v>1</v>
      </c>
      <c r="BF847" s="237" t="str">
        <f>VLOOKUP(BE847,'Códigos 2'!$A$1:$B$12,2,FALSE)</f>
        <v xml:space="preserve"> Carpeta Asfáltica (CA)</v>
      </c>
      <c r="BG847" s="238">
        <v>2</v>
      </c>
      <c r="BH847" s="239">
        <v>6.5</v>
      </c>
      <c r="BI847" s="231">
        <v>0</v>
      </c>
      <c r="BJ847" s="231" t="str">
        <f t="shared" si="416"/>
        <v>No existe</v>
      </c>
      <c r="BK847" s="240">
        <v>0</v>
      </c>
      <c r="BL847" s="231">
        <v>40</v>
      </c>
      <c r="BM847" s="231">
        <v>546</v>
      </c>
      <c r="BN847" s="231">
        <v>4</v>
      </c>
      <c r="BO847" s="237" t="str">
        <f t="shared" si="417"/>
        <v>Alineamiento con algunas curvas que exigen una reducción significativa en la velocidad promedio de circulación.</v>
      </c>
      <c r="BP847" s="231">
        <v>2</v>
      </c>
      <c r="BQ847" s="237" t="str">
        <f t="shared" si="418"/>
        <v>Pendientes sostenidas entre 5 y 8% sobre una buena parte del tramo, condición que afecta en forma marcada la velocidad de recorrido y, cuando hay bastante tránsito, provoca frecuentes colas de vehículos detrás de los vehículos pesados.</v>
      </c>
      <c r="BR847" s="231">
        <v>1</v>
      </c>
      <c r="BS847" s="231">
        <v>0</v>
      </c>
      <c r="BT847" s="237" t="b">
        <f t="shared" si="419"/>
        <v>0</v>
      </c>
      <c r="BU847" s="231">
        <v>3</v>
      </c>
      <c r="BV847" s="237" t="str">
        <f t="shared" si="420"/>
        <v>El señalamiento es regular en cuanto a cantidad y ubicación, siendo notable la falta de algunas señales de precaución y de guía.</v>
      </c>
      <c r="BW847" s="231">
        <v>4</v>
      </c>
      <c r="BX847" s="237" t="str">
        <f t="shared" si="421"/>
        <v>La mayoría de las alcantarillas y cunetas aparentemente funcionan bien, pero existen indicaciones en algunos sitios de que el agua se estanca.</v>
      </c>
      <c r="BY847" s="231">
        <v>5</v>
      </c>
      <c r="BZ847" s="237" t="str">
        <f t="shared" si="422"/>
        <v>Superficie lisa, sin baches ni irregularidades notables.</v>
      </c>
      <c r="CA847" s="231">
        <v>5</v>
      </c>
      <c r="CB847" s="237" t="str">
        <f t="shared" si="423"/>
        <v>No existen evidencias de fallas en la estructura del pavimento, con la posible excepción de algunas en la superficie de ruedo.</v>
      </c>
      <c r="CC847" s="231">
        <f t="shared" si="424"/>
        <v>1.4030016000000001</v>
      </c>
      <c r="CD847" s="229" t="s">
        <v>3445</v>
      </c>
      <c r="CE847" s="229" t="s">
        <v>124</v>
      </c>
      <c r="CF847" s="270" t="s">
        <v>3446</v>
      </c>
    </row>
    <row r="848" spans="1:84" ht="69.95" customHeight="1" thickBot="1" x14ac:dyDescent="0.2">
      <c r="A848" s="217"/>
      <c r="B848" s="269">
        <v>50352</v>
      </c>
      <c r="C848" s="231">
        <v>6</v>
      </c>
      <c r="D848" s="231">
        <v>5</v>
      </c>
      <c r="E848" s="232">
        <v>1</v>
      </c>
      <c r="F848" s="231">
        <v>3</v>
      </c>
      <c r="G848" s="231">
        <v>917</v>
      </c>
      <c r="H848" s="230" t="str">
        <f t="shared" si="441"/>
        <v>Secundaria</v>
      </c>
      <c r="I848" s="230">
        <v>3</v>
      </c>
      <c r="J848" s="229" t="str">
        <f t="shared" si="433"/>
        <v>Conectores de Integración Territorial</v>
      </c>
      <c r="K848" s="260">
        <f t="shared" si="434"/>
        <v>7.71</v>
      </c>
      <c r="L848" s="234">
        <f>L847+K848</f>
        <v>14.75</v>
      </c>
      <c r="M848" s="233"/>
      <c r="N848" s="233"/>
      <c r="O848" s="233"/>
      <c r="P848" s="260">
        <f t="shared" si="435"/>
        <v>0</v>
      </c>
      <c r="Q848" s="233">
        <v>4.08</v>
      </c>
      <c r="R848" s="233"/>
      <c r="S848" s="233"/>
      <c r="T848" s="260">
        <f t="shared" si="436"/>
        <v>4.08</v>
      </c>
      <c r="U848" s="233"/>
      <c r="V848" s="233"/>
      <c r="W848" s="233"/>
      <c r="X848" s="233">
        <f t="shared" si="430"/>
        <v>0</v>
      </c>
      <c r="Y848" s="233"/>
      <c r="Z848" s="233"/>
      <c r="AA848" s="233"/>
      <c r="AB848" s="233">
        <f t="shared" si="431"/>
        <v>0</v>
      </c>
      <c r="AC848" s="233">
        <f t="shared" si="440"/>
        <v>4.08</v>
      </c>
      <c r="AD848" s="233"/>
      <c r="AE848" s="233">
        <v>3.63</v>
      </c>
      <c r="AF848" s="233"/>
      <c r="AG848" s="233">
        <f t="shared" si="428"/>
        <v>3.63</v>
      </c>
      <c r="AH848" s="233"/>
      <c r="AI848" s="233"/>
      <c r="AJ848" s="233"/>
      <c r="AK848" s="233">
        <f t="shared" si="429"/>
        <v>0</v>
      </c>
      <c r="AL848" s="233"/>
      <c r="AM848" s="233"/>
      <c r="AN848" s="233"/>
      <c r="AO848" s="233">
        <f t="shared" si="437"/>
        <v>0</v>
      </c>
      <c r="AP848" s="233"/>
      <c r="AQ848" s="233"/>
      <c r="AR848" s="233"/>
      <c r="AS848" s="339">
        <f t="shared" si="438"/>
        <v>0</v>
      </c>
      <c r="AT848" s="233"/>
      <c r="AU848" s="233"/>
      <c r="AV848" s="233"/>
      <c r="AW848" s="260">
        <f t="shared" si="414"/>
        <v>0</v>
      </c>
      <c r="AX848" s="235" t="s">
        <v>3447</v>
      </c>
      <c r="AY848" s="236" t="s">
        <v>1275</v>
      </c>
      <c r="AZ848" s="236" t="s">
        <v>473</v>
      </c>
      <c r="BA848" s="229" t="s">
        <v>3448</v>
      </c>
      <c r="BB848" s="231">
        <v>1</v>
      </c>
      <c r="BC848" s="231">
        <v>2</v>
      </c>
      <c r="BD848" s="237" t="str">
        <f t="shared" si="415"/>
        <v>Algo Ondulado (Pendientes naturales del terreno entre 6 y 14%)</v>
      </c>
      <c r="BE848" s="231">
        <v>1</v>
      </c>
      <c r="BF848" s="237" t="str">
        <f>VLOOKUP(BE848,'Códigos 2'!$A$1:$B$12,2,FALSE)</f>
        <v xml:space="preserve"> Carpeta Asfáltica (CA)</v>
      </c>
      <c r="BG848" s="238">
        <v>2</v>
      </c>
      <c r="BH848" s="239">
        <v>5.6</v>
      </c>
      <c r="BI848" s="231">
        <v>0</v>
      </c>
      <c r="BJ848" s="231" t="str">
        <f t="shared" si="416"/>
        <v>No existe</v>
      </c>
      <c r="BK848" s="240">
        <v>0</v>
      </c>
      <c r="BL848" s="231">
        <v>40</v>
      </c>
      <c r="BM848" s="231">
        <v>637</v>
      </c>
      <c r="BN848" s="231">
        <v>4</v>
      </c>
      <c r="BO848" s="237" t="str">
        <f t="shared" si="417"/>
        <v>Alineamiento con algunas curvas que exigen una reducción significativa en la velocidad promedio de circulación.</v>
      </c>
      <c r="BP848" s="231">
        <v>2</v>
      </c>
      <c r="BQ848" s="237" t="str">
        <f t="shared" si="418"/>
        <v>Pendientes sostenidas entre 5 y 8% sobre una buena parte del tramo, condición que afecta en forma marcada la velocidad de recorrido y, cuando hay bastante tránsito, provoca frecuentes colas de vehículos detrás de los vehículos pesados.</v>
      </c>
      <c r="BR848" s="231">
        <v>2</v>
      </c>
      <c r="BS848" s="231">
        <v>0</v>
      </c>
      <c r="BT848" s="237" t="b">
        <f t="shared" si="419"/>
        <v>0</v>
      </c>
      <c r="BU848" s="231">
        <v>3</v>
      </c>
      <c r="BV848" s="237" t="str">
        <f t="shared" si="420"/>
        <v>El señalamiento es regular en cuanto a cantidad y ubicación, siendo notable la falta de algunas señales de precaución y de guía.</v>
      </c>
      <c r="BW848" s="231">
        <v>4</v>
      </c>
      <c r="BX848" s="237" t="str">
        <f t="shared" si="421"/>
        <v>La mayoría de las alcantarillas y cunetas aparentemente funcionan bien, pero existen indicaciones en algunos sitios de que el agua se estanca.</v>
      </c>
      <c r="BY848" s="231">
        <v>4</v>
      </c>
      <c r="BZ848" s="237" t="str">
        <f t="shared" si="422"/>
        <v>Superficie generalmente lisa, pero con unas pequeñas corrugaciones u otras irregularidades aisladas, o con baches pequeños superficiales.</v>
      </c>
      <c r="CA848" s="231">
        <v>4</v>
      </c>
      <c r="CB848" s="237" t="str">
        <f t="shared" si="423"/>
        <v>Existen huellas o corrugaciones que se derivan por debajo de la superficie de ruedo, pero que son aisladas y de poca extensión.</v>
      </c>
      <c r="CC848" s="231">
        <f t="shared" si="424"/>
        <v>1.7926135499999998</v>
      </c>
      <c r="CD848" s="229"/>
      <c r="CE848" s="229"/>
      <c r="CF848" s="270" t="s">
        <v>3449</v>
      </c>
    </row>
    <row r="849" spans="1:84" ht="69.95" customHeight="1" thickBot="1" x14ac:dyDescent="0.2">
      <c r="A849" s="217"/>
      <c r="B849" s="269">
        <v>50360</v>
      </c>
      <c r="C849" s="231">
        <v>6</v>
      </c>
      <c r="D849" s="231">
        <v>5</v>
      </c>
      <c r="E849" s="232">
        <v>1</v>
      </c>
      <c r="F849" s="231">
        <v>3</v>
      </c>
      <c r="G849" s="231">
        <v>917</v>
      </c>
      <c r="H849" s="230" t="str">
        <f t="shared" si="441"/>
        <v>Terciaria</v>
      </c>
      <c r="I849" s="230">
        <v>3</v>
      </c>
      <c r="J849" s="229" t="str">
        <f t="shared" si="433"/>
        <v>Conectores de Integración Territorial</v>
      </c>
      <c r="K849" s="260">
        <f t="shared" si="434"/>
        <v>6.375</v>
      </c>
      <c r="L849" s="234">
        <f>L848+K849</f>
        <v>21.125</v>
      </c>
      <c r="M849" s="233"/>
      <c r="N849" s="233"/>
      <c r="O849" s="233"/>
      <c r="P849" s="260">
        <f t="shared" si="435"/>
        <v>0</v>
      </c>
      <c r="Q849" s="233"/>
      <c r="R849" s="233"/>
      <c r="S849" s="233"/>
      <c r="T849" s="260">
        <f t="shared" si="436"/>
        <v>0</v>
      </c>
      <c r="U849" s="233"/>
      <c r="V849" s="233"/>
      <c r="W849" s="233"/>
      <c r="X849" s="233">
        <f t="shared" si="430"/>
        <v>0</v>
      </c>
      <c r="Y849" s="233"/>
      <c r="Z849" s="233"/>
      <c r="AA849" s="233"/>
      <c r="AB849" s="233">
        <f t="shared" si="431"/>
        <v>0</v>
      </c>
      <c r="AC849" s="233">
        <f t="shared" si="440"/>
        <v>0</v>
      </c>
      <c r="AD849" s="233"/>
      <c r="AE849" s="233">
        <v>2.4449999999999998</v>
      </c>
      <c r="AF849" s="233">
        <v>3.93</v>
      </c>
      <c r="AG849" s="233">
        <f t="shared" si="428"/>
        <v>6.375</v>
      </c>
      <c r="AH849" s="233"/>
      <c r="AI849" s="233"/>
      <c r="AJ849" s="233"/>
      <c r="AK849" s="233">
        <f t="shared" si="429"/>
        <v>0</v>
      </c>
      <c r="AL849" s="233"/>
      <c r="AM849" s="233"/>
      <c r="AN849" s="233"/>
      <c r="AO849" s="233">
        <f t="shared" si="437"/>
        <v>0</v>
      </c>
      <c r="AP849" s="233"/>
      <c r="AQ849" s="233"/>
      <c r="AR849" s="233"/>
      <c r="AS849" s="339">
        <f t="shared" si="438"/>
        <v>0</v>
      </c>
      <c r="AT849" s="233"/>
      <c r="AU849" s="233"/>
      <c r="AV849" s="233"/>
      <c r="AW849" s="260">
        <f t="shared" si="414"/>
        <v>0</v>
      </c>
      <c r="AX849" s="235" t="s">
        <v>3450</v>
      </c>
      <c r="AY849" s="236" t="s">
        <v>1275</v>
      </c>
      <c r="AZ849" s="236" t="s">
        <v>473</v>
      </c>
      <c r="BA849" s="229" t="s">
        <v>3451</v>
      </c>
      <c r="BB849" s="231">
        <v>3</v>
      </c>
      <c r="BC849" s="231">
        <v>3</v>
      </c>
      <c r="BD849" s="237" t="str">
        <f t="shared" si="415"/>
        <v>Muy Ondulado (Pendientes naturales del terreno entre 15 y 25%)</v>
      </c>
      <c r="BE849" s="231">
        <v>4</v>
      </c>
      <c r="BF849" s="237" t="str">
        <f>VLOOKUP(BE849,'Códigos 2'!$A$1:$B$12,2,FALSE)</f>
        <v>Lastre o grava</v>
      </c>
      <c r="BG849" s="238">
        <v>2</v>
      </c>
      <c r="BH849" s="239">
        <v>5.5</v>
      </c>
      <c r="BI849" s="231">
        <v>0</v>
      </c>
      <c r="BJ849" s="231" t="str">
        <f t="shared" si="416"/>
        <v>No existe</v>
      </c>
      <c r="BK849" s="240">
        <v>0</v>
      </c>
      <c r="BL849" s="231">
        <v>20</v>
      </c>
      <c r="BM849" s="231">
        <v>170</v>
      </c>
      <c r="BN849" s="231">
        <v>4</v>
      </c>
      <c r="BO849" s="237" t="str">
        <f t="shared" si="417"/>
        <v>Alineamiento con algunas curvas que exigen una reducción significativa en la velocidad promedio de circulación.</v>
      </c>
      <c r="BP849" s="231">
        <v>1</v>
      </c>
      <c r="BQ849" s="237" t="str">
        <f t="shared" si="418"/>
        <v xml:space="preserve">Pendientes sostenidas en exceso del 7% en casi todo el tramo. </v>
      </c>
      <c r="BR849" s="231">
        <v>1</v>
      </c>
      <c r="BS849" s="231">
        <v>0</v>
      </c>
      <c r="BT849" s="237" t="b">
        <f t="shared" si="419"/>
        <v>0</v>
      </c>
      <c r="BU849" s="231">
        <v>3</v>
      </c>
      <c r="BV849" s="237" t="str">
        <f t="shared" si="420"/>
        <v>El señalamiento es regular en cuanto a cantidad y ubicación, siendo notable la falta de algunas señales de precaución y de guía.</v>
      </c>
      <c r="BW849" s="231">
        <v>3</v>
      </c>
      <c r="BX849" s="237" t="str">
        <f t="shared" si="421"/>
        <v>Parece que algunas alcantarillas o cunetas no tienen capacidad hidráulica suficiente, por la erosión o socavación aparente.</v>
      </c>
      <c r="BY849" s="231">
        <v>2</v>
      </c>
      <c r="BZ849" s="237" t="str">
        <f t="shared" si="422"/>
        <v>Superficie muy irregular o con baches extensos y frecuentes (o material suelto, en caso de superficies no pavimentadas).</v>
      </c>
      <c r="CA849" s="231">
        <v>4</v>
      </c>
      <c r="CB849" s="237" t="str">
        <f t="shared" si="423"/>
        <v>Existen huellas o corrugaciones que se derivan por debajo de la superficie de ruedo, pero que son aisladas y de poca extensión.</v>
      </c>
      <c r="CC849" s="231">
        <f t="shared" si="424"/>
        <v>0.39556875000000002</v>
      </c>
      <c r="CD849" s="229"/>
      <c r="CE849" s="229"/>
      <c r="CF849" s="270" t="s">
        <v>3452</v>
      </c>
    </row>
    <row r="850" spans="1:84" ht="69.95" customHeight="1" thickBot="1" x14ac:dyDescent="0.2">
      <c r="A850" s="217"/>
      <c r="B850" s="269">
        <v>50370</v>
      </c>
      <c r="C850" s="231">
        <v>6</v>
      </c>
      <c r="D850" s="231">
        <v>5</v>
      </c>
      <c r="E850" s="232" t="s">
        <v>126</v>
      </c>
      <c r="F850" s="231">
        <v>0</v>
      </c>
      <c r="G850" s="231">
        <v>913</v>
      </c>
      <c r="H850" s="230" t="str">
        <f t="shared" si="441"/>
        <v>Terciaria</v>
      </c>
      <c r="I850" s="230">
        <v>4</v>
      </c>
      <c r="J850" s="229" t="str">
        <f t="shared" si="433"/>
        <v>Red Básica de Accesso</v>
      </c>
      <c r="K850" s="260">
        <f t="shared" si="434"/>
        <v>7.4850000000000003</v>
      </c>
      <c r="L850" s="234">
        <f>K850</f>
        <v>7.4850000000000003</v>
      </c>
      <c r="M850" s="233"/>
      <c r="N850" s="233"/>
      <c r="O850" s="233"/>
      <c r="P850" s="260">
        <f t="shared" si="435"/>
        <v>0</v>
      </c>
      <c r="Q850" s="233"/>
      <c r="R850" s="233"/>
      <c r="S850" s="233"/>
      <c r="T850" s="260">
        <f t="shared" si="436"/>
        <v>0</v>
      </c>
      <c r="U850" s="233"/>
      <c r="V850" s="233"/>
      <c r="W850" s="233"/>
      <c r="X850" s="233">
        <f t="shared" si="430"/>
        <v>0</v>
      </c>
      <c r="Y850" s="233"/>
      <c r="Z850" s="233">
        <v>7.1050000000000004</v>
      </c>
      <c r="AA850" s="233">
        <v>0.38</v>
      </c>
      <c r="AB850" s="233">
        <f t="shared" si="431"/>
        <v>7.4850000000000003</v>
      </c>
      <c r="AC850" s="233">
        <f t="shared" si="440"/>
        <v>7.4850000000000003</v>
      </c>
      <c r="AD850" s="233"/>
      <c r="AE850" s="233"/>
      <c r="AF850" s="233"/>
      <c r="AG850" s="233">
        <f t="shared" si="428"/>
        <v>0</v>
      </c>
      <c r="AH850" s="233"/>
      <c r="AI850" s="233"/>
      <c r="AJ850" s="233"/>
      <c r="AK850" s="233">
        <f t="shared" si="429"/>
        <v>0</v>
      </c>
      <c r="AL850" s="233"/>
      <c r="AM850" s="233"/>
      <c r="AN850" s="233"/>
      <c r="AO850" s="233">
        <f t="shared" si="437"/>
        <v>0</v>
      </c>
      <c r="AP850" s="233"/>
      <c r="AQ850" s="233"/>
      <c r="AR850" s="233"/>
      <c r="AS850" s="339">
        <f t="shared" si="438"/>
        <v>0</v>
      </c>
      <c r="AT850" s="233"/>
      <c r="AU850" s="233"/>
      <c r="AV850" s="233"/>
      <c r="AW850" s="260">
        <f t="shared" si="414"/>
        <v>0</v>
      </c>
      <c r="AX850" s="235" t="s">
        <v>3429</v>
      </c>
      <c r="AY850" s="236" t="s">
        <v>70</v>
      </c>
      <c r="AZ850" s="236" t="s">
        <v>71</v>
      </c>
      <c r="BA850" s="229">
        <v>0</v>
      </c>
      <c r="BB850" s="231">
        <v>0</v>
      </c>
      <c r="BC850" s="231">
        <v>1</v>
      </c>
      <c r="BD850" s="237" t="str">
        <f t="shared" si="415"/>
        <v>Llano (Pendientes naturales del terreno entre 0 y 5%)</v>
      </c>
      <c r="BE850" s="231">
        <v>2</v>
      </c>
      <c r="BF850" s="237" t="str">
        <f>VLOOKUP(BE850,'Códigos 2'!$A$1:$B$12,2,FALSE)</f>
        <v xml:space="preserve">Tratamiento superficial múltiple (TSM) </v>
      </c>
      <c r="BG850" s="238">
        <v>2</v>
      </c>
      <c r="BH850" s="239">
        <v>6.8</v>
      </c>
      <c r="BI850" s="231">
        <v>0</v>
      </c>
      <c r="BJ850" s="231" t="str">
        <f t="shared" si="416"/>
        <v>No existe</v>
      </c>
      <c r="BK850" s="240">
        <v>0</v>
      </c>
      <c r="BL850" s="231">
        <v>50</v>
      </c>
      <c r="BM850" s="231">
        <v>75</v>
      </c>
      <c r="BN850" s="231">
        <v>4</v>
      </c>
      <c r="BO850" s="237" t="str">
        <f t="shared" si="417"/>
        <v>Alineamiento con algunas curvas que exigen una reducción significativa en la velocidad promedio de circulación.</v>
      </c>
      <c r="BP850" s="231">
        <v>4</v>
      </c>
      <c r="BQ850" s="237" t="str">
        <f t="shared" si="418"/>
        <v>Pendientes generalmente menores del 3% pero con algunas cuestas de corta longitud de hasta el 5%.</v>
      </c>
      <c r="BR850" s="231">
        <v>1</v>
      </c>
      <c r="BS850" s="231">
        <v>0</v>
      </c>
      <c r="BT850" s="237" t="b">
        <f t="shared" si="419"/>
        <v>0</v>
      </c>
      <c r="BU850" s="231">
        <v>4</v>
      </c>
      <c r="BV850" s="237" t="str">
        <f t="shared" si="420"/>
        <v>El señalamiento es bastante completo, faltando solamente algunas señales de guía para los usuarios que no conocen la ruta.</v>
      </c>
      <c r="BW850" s="231">
        <v>4</v>
      </c>
      <c r="BX850" s="237" t="str">
        <f t="shared" si="421"/>
        <v>La mayoría de las alcantarillas y cunetas aparentemente funcionan bien, pero existen indicaciones en algunos sitios de que el agua se estanca.</v>
      </c>
      <c r="BY850" s="231">
        <v>3</v>
      </c>
      <c r="BZ850" s="237" t="str">
        <f t="shared" si="422"/>
        <v>Superficie con frecuentes baches o irregularidades .</v>
      </c>
      <c r="CA850" s="231">
        <v>4</v>
      </c>
      <c r="CB850" s="237" t="str">
        <f t="shared" si="423"/>
        <v>Existen huellas o corrugaciones que se derivan por debajo de la superficie de ruedo, pero que son aisladas y de poca extensión.</v>
      </c>
      <c r="CC850" s="231">
        <f t="shared" si="424"/>
        <v>0.20490187500000001</v>
      </c>
      <c r="CD850" s="229"/>
      <c r="CE850" s="229"/>
      <c r="CF850" s="270"/>
    </row>
    <row r="851" spans="1:84" ht="69.95" customHeight="1" thickBot="1" x14ac:dyDescent="0.2">
      <c r="A851" s="217"/>
      <c r="B851" s="269">
        <v>50381</v>
      </c>
      <c r="C851" s="231">
        <v>6</v>
      </c>
      <c r="D851" s="231">
        <v>5</v>
      </c>
      <c r="E851" s="232">
        <v>1</v>
      </c>
      <c r="F851" s="231">
        <v>1</v>
      </c>
      <c r="G851" s="231">
        <v>918</v>
      </c>
      <c r="H851" s="230" t="str">
        <f t="shared" si="441"/>
        <v>Terciaria</v>
      </c>
      <c r="I851" s="230">
        <v>4</v>
      </c>
      <c r="J851" s="229" t="str">
        <f t="shared" si="433"/>
        <v>Red Básica de Accesso</v>
      </c>
      <c r="K851" s="260">
        <f t="shared" si="434"/>
        <v>13.875</v>
      </c>
      <c r="L851" s="234">
        <f>K851</f>
        <v>13.875</v>
      </c>
      <c r="M851" s="233"/>
      <c r="N851" s="233"/>
      <c r="O851" s="233"/>
      <c r="P851" s="260">
        <f t="shared" si="435"/>
        <v>0</v>
      </c>
      <c r="Q851" s="233">
        <v>1.5549999999999999</v>
      </c>
      <c r="R851" s="233"/>
      <c r="S851" s="233"/>
      <c r="T851" s="260">
        <f t="shared" si="436"/>
        <v>1.5549999999999999</v>
      </c>
      <c r="U851" s="233">
        <v>1.655</v>
      </c>
      <c r="V851" s="233"/>
      <c r="W851" s="233"/>
      <c r="X851" s="233">
        <f t="shared" si="430"/>
        <v>1.655</v>
      </c>
      <c r="Y851" s="233"/>
      <c r="Z851" s="233"/>
      <c r="AA851" s="233"/>
      <c r="AB851" s="233">
        <f t="shared" si="431"/>
        <v>0</v>
      </c>
      <c r="AC851" s="233">
        <f t="shared" si="440"/>
        <v>3.21</v>
      </c>
      <c r="AD851" s="233">
        <v>2.9049999999999998</v>
      </c>
      <c r="AE851" s="233"/>
      <c r="AF851" s="233"/>
      <c r="AG851" s="233">
        <f t="shared" si="428"/>
        <v>2.9049999999999998</v>
      </c>
      <c r="AH851" s="233"/>
      <c r="AI851" s="233"/>
      <c r="AJ851" s="233"/>
      <c r="AK851" s="233">
        <f t="shared" si="429"/>
        <v>0</v>
      </c>
      <c r="AL851" s="233">
        <v>7.76</v>
      </c>
      <c r="AM851" s="233"/>
      <c r="AN851" s="233"/>
      <c r="AO851" s="233">
        <f t="shared" si="437"/>
        <v>7.76</v>
      </c>
      <c r="AP851" s="233"/>
      <c r="AQ851" s="233"/>
      <c r="AR851" s="233"/>
      <c r="AS851" s="339">
        <f t="shared" si="438"/>
        <v>0</v>
      </c>
      <c r="AT851" s="233"/>
      <c r="AU851" s="233"/>
      <c r="AV851" s="233"/>
      <c r="AW851" s="260">
        <f t="shared" si="414"/>
        <v>0</v>
      </c>
      <c r="AX851" s="235" t="s">
        <v>3458</v>
      </c>
      <c r="AY851" s="236" t="s">
        <v>1275</v>
      </c>
      <c r="AZ851" s="236" t="s">
        <v>473</v>
      </c>
      <c r="BA851" s="229" t="s">
        <v>3459</v>
      </c>
      <c r="BB851" s="231">
        <v>1</v>
      </c>
      <c r="BC851" s="231">
        <v>3</v>
      </c>
      <c r="BD851" s="237" t="str">
        <f t="shared" si="415"/>
        <v>Muy Ondulado (Pendientes naturales del terreno entre 15 y 25%)</v>
      </c>
      <c r="BE851" s="231">
        <v>12</v>
      </c>
      <c r="BF851" s="237" t="str">
        <f>VLOOKUP(BE851,'Códigos 2'!$A$1:$B$12,2,FALSE)</f>
        <v>Otros</v>
      </c>
      <c r="BG851" s="238">
        <v>2</v>
      </c>
      <c r="BH851" s="239">
        <v>5.5</v>
      </c>
      <c r="BI851" s="231">
        <v>0</v>
      </c>
      <c r="BJ851" s="231" t="str">
        <f t="shared" si="416"/>
        <v>No existe</v>
      </c>
      <c r="BK851" s="240">
        <v>0</v>
      </c>
      <c r="BL851" s="231">
        <v>30</v>
      </c>
      <c r="BM851" s="231">
        <v>106</v>
      </c>
      <c r="BN851" s="231">
        <v>3</v>
      </c>
      <c r="BO851" s="237" t="str">
        <f t="shared" si="417"/>
        <v>Alineamiento algo sinuoso, pero con curvas cerradas que son aparentes y consistentes con las gradientes y las demás características del camino y del terreno que se atraviesa.</v>
      </c>
      <c r="BP851" s="231">
        <v>2</v>
      </c>
      <c r="BQ851" s="237" t="str">
        <f t="shared" si="418"/>
        <v>Pendientes sostenidas entre 5 y 8% sobre una buena parte del tramo, condición que afecta en forma marcada la velocidad de recorrido y, cuando hay bastante tránsito, provoca frecuentes colas de vehículos detrás de los vehículos pesados.</v>
      </c>
      <c r="BR851" s="231">
        <v>1</v>
      </c>
      <c r="BS851" s="231">
        <v>0</v>
      </c>
      <c r="BT851" s="237" t="b">
        <f t="shared" si="419"/>
        <v>0</v>
      </c>
      <c r="BU851" s="231">
        <v>2</v>
      </c>
      <c r="BV851" s="237" t="str">
        <f t="shared" si="420"/>
        <v>Existen muy pocas señales</v>
      </c>
      <c r="BW851" s="231">
        <v>4</v>
      </c>
      <c r="BX851" s="237" t="str">
        <f t="shared" si="421"/>
        <v>La mayoría de las alcantarillas y cunetas aparentemente funcionan bien, pero existen indicaciones en algunos sitios de que el agua se estanca.</v>
      </c>
      <c r="BY851" s="231">
        <v>4</v>
      </c>
      <c r="BZ851" s="237" t="str">
        <f t="shared" si="422"/>
        <v>Superficie generalmente lisa, pero con unas pequeñas corrugaciones u otras irregularidades aisladas, o con baches pequeños superficiales.</v>
      </c>
      <c r="CA851" s="231">
        <v>4</v>
      </c>
      <c r="CB851" s="237" t="str">
        <f t="shared" si="423"/>
        <v>Existen huellas o corrugaciones que se derivan por debajo de la superficie de ruedo, pero que son aisladas y de poca extensión.</v>
      </c>
      <c r="CC851" s="231">
        <f t="shared" si="424"/>
        <v>0.53682375000000004</v>
      </c>
      <c r="CD851" s="229"/>
      <c r="CE851" s="229"/>
      <c r="CF851" s="270" t="s">
        <v>3460</v>
      </c>
    </row>
    <row r="852" spans="1:84" ht="69.95" customHeight="1" thickBot="1" x14ac:dyDescent="0.2">
      <c r="A852" s="217"/>
      <c r="B852" s="269">
        <v>50382</v>
      </c>
      <c r="C852" s="231">
        <v>6</v>
      </c>
      <c r="D852" s="231">
        <v>5</v>
      </c>
      <c r="E852" s="232">
        <v>1</v>
      </c>
      <c r="F852" s="231">
        <v>1</v>
      </c>
      <c r="G852" s="231">
        <v>918</v>
      </c>
      <c r="H852" s="230" t="str">
        <f t="shared" si="441"/>
        <v>Terciaria</v>
      </c>
      <c r="I852" s="230">
        <v>4</v>
      </c>
      <c r="J852" s="229" t="str">
        <f t="shared" si="433"/>
        <v>Red Básica de Accesso</v>
      </c>
      <c r="K852" s="260">
        <f t="shared" si="434"/>
        <v>8.4949999999999992</v>
      </c>
      <c r="L852" s="234">
        <f>L851+K852</f>
        <v>22.369999999999997</v>
      </c>
      <c r="M852" s="233"/>
      <c r="N852" s="233"/>
      <c r="O852" s="233"/>
      <c r="P852" s="260">
        <f t="shared" si="435"/>
        <v>0</v>
      </c>
      <c r="Q852" s="233"/>
      <c r="R852" s="233"/>
      <c r="S852" s="233"/>
      <c r="T852" s="260">
        <f t="shared" si="436"/>
        <v>0</v>
      </c>
      <c r="U852" s="233"/>
      <c r="V852" s="233"/>
      <c r="W852" s="233"/>
      <c r="X852" s="233">
        <f t="shared" si="430"/>
        <v>0</v>
      </c>
      <c r="Y852" s="233"/>
      <c r="Z852" s="233"/>
      <c r="AA852" s="233"/>
      <c r="AB852" s="233">
        <f t="shared" si="431"/>
        <v>0</v>
      </c>
      <c r="AC852" s="233">
        <f t="shared" si="440"/>
        <v>0</v>
      </c>
      <c r="AD852" s="233"/>
      <c r="AE852" s="233">
        <v>8.4949999999999992</v>
      </c>
      <c r="AF852" s="233"/>
      <c r="AG852" s="233">
        <f t="shared" si="428"/>
        <v>8.4949999999999992</v>
      </c>
      <c r="AH852" s="233"/>
      <c r="AI852" s="233"/>
      <c r="AJ852" s="233"/>
      <c r="AK852" s="233">
        <f t="shared" si="429"/>
        <v>0</v>
      </c>
      <c r="AL852" s="233"/>
      <c r="AM852" s="233"/>
      <c r="AN852" s="233"/>
      <c r="AO852" s="233">
        <f t="shared" si="437"/>
        <v>0</v>
      </c>
      <c r="AP852" s="233"/>
      <c r="AQ852" s="233"/>
      <c r="AR852" s="233"/>
      <c r="AS852" s="339">
        <f t="shared" si="438"/>
        <v>0</v>
      </c>
      <c r="AT852" s="233"/>
      <c r="AU852" s="233"/>
      <c r="AV852" s="233"/>
      <c r="AW852" s="260">
        <f t="shared" si="414"/>
        <v>0</v>
      </c>
      <c r="AX852" s="235" t="s">
        <v>3461</v>
      </c>
      <c r="AY852" s="236" t="s">
        <v>1275</v>
      </c>
      <c r="AZ852" s="236" t="s">
        <v>473</v>
      </c>
      <c r="BA852" s="236" t="s">
        <v>1565</v>
      </c>
      <c r="BB852" s="231">
        <v>0</v>
      </c>
      <c r="BC852" s="231">
        <v>3</v>
      </c>
      <c r="BD852" s="237" t="str">
        <f t="shared" si="415"/>
        <v>Muy Ondulado (Pendientes naturales del terreno entre 15 y 25%)</v>
      </c>
      <c r="BE852" s="231">
        <v>4</v>
      </c>
      <c r="BF852" s="237" t="str">
        <f>VLOOKUP(BE852,'Códigos 2'!$A$1:$B$12,2,FALSE)</f>
        <v>Lastre o grava</v>
      </c>
      <c r="BG852" s="238">
        <v>2</v>
      </c>
      <c r="BH852" s="239">
        <v>5.2</v>
      </c>
      <c r="BI852" s="231">
        <v>0</v>
      </c>
      <c r="BJ852" s="231" t="str">
        <f t="shared" si="416"/>
        <v>No existe</v>
      </c>
      <c r="BK852" s="240">
        <v>0</v>
      </c>
      <c r="BL852" s="231">
        <v>30</v>
      </c>
      <c r="BM852" s="231">
        <v>106</v>
      </c>
      <c r="BN852" s="231">
        <v>2</v>
      </c>
      <c r="BO852" s="237" t="str">
        <f t="shared" si="417"/>
        <v>Curvas cerradas frecuentes y, por lo general, inconsistentes con el terreno y la clase de carretera.</v>
      </c>
      <c r="BP852" s="231">
        <v>3</v>
      </c>
      <c r="BQ852" s="237" t="str">
        <f t="shared" si="418"/>
        <v>Pendientes generalmente entre 3 y 6%, pero con una rasante ondulada y, consecuentemente, con tramos cortos de subida fuerte.</v>
      </c>
      <c r="BR852" s="231">
        <v>1</v>
      </c>
      <c r="BS852" s="231">
        <v>0</v>
      </c>
      <c r="BT852" s="237" t="b">
        <f t="shared" si="419"/>
        <v>0</v>
      </c>
      <c r="BU852" s="231">
        <v>3</v>
      </c>
      <c r="BV852" s="237" t="str">
        <f t="shared" si="420"/>
        <v>El señalamiento es regular en cuanto a cantidad y ubicación, siendo notable la falta de algunas señales de precaución y de guía.</v>
      </c>
      <c r="BW852" s="231">
        <v>3</v>
      </c>
      <c r="BX852" s="237" t="str">
        <f t="shared" si="421"/>
        <v>Parece que algunas alcantarillas o cunetas no tienen capacidad hidráulica suficiente, por la erosión o socavación aparente.</v>
      </c>
      <c r="BY852" s="231">
        <v>3</v>
      </c>
      <c r="BZ852" s="237" t="str">
        <f t="shared" si="422"/>
        <v>Superficie con frecuentes baches o irregularidades .</v>
      </c>
      <c r="CA852" s="231">
        <v>4</v>
      </c>
      <c r="CB852" s="237" t="str">
        <f t="shared" si="423"/>
        <v>Existen huellas o corrugaciones que se derivan por debajo de la superficie de ruedo, pero que son aisladas y de poca extensión.</v>
      </c>
      <c r="CC852" s="231">
        <f t="shared" si="424"/>
        <v>0.32867154999999998</v>
      </c>
      <c r="CD852" s="229"/>
      <c r="CE852" s="229"/>
      <c r="CF852" s="270" t="s">
        <v>3462</v>
      </c>
    </row>
    <row r="853" spans="1:84" ht="69.95" customHeight="1" thickBot="1" x14ac:dyDescent="0.2">
      <c r="A853" s="217"/>
      <c r="B853" s="269">
        <v>50391</v>
      </c>
      <c r="C853" s="231">
        <v>7</v>
      </c>
      <c r="D853" s="231">
        <v>5</v>
      </c>
      <c r="E853" s="232">
        <v>4</v>
      </c>
      <c r="F853" s="231">
        <v>1</v>
      </c>
      <c r="G853" s="231">
        <v>164</v>
      </c>
      <c r="H853" s="230" t="str">
        <f>IF(G853&lt;100,"Primaria",IF(AND(G853&gt;39,G853&lt;300),"Secundaria",IF(AND(G853&gt;299),"Terciaria")))</f>
        <v>Secundaria</v>
      </c>
      <c r="I853" s="230">
        <v>3</v>
      </c>
      <c r="J853" s="229" t="str">
        <f t="shared" si="433"/>
        <v>Conectores de Integración Territorial</v>
      </c>
      <c r="K853" s="260">
        <f t="shared" si="434"/>
        <v>14.819999999999999</v>
      </c>
      <c r="L853" s="234">
        <f>K853</f>
        <v>14.819999999999999</v>
      </c>
      <c r="M853" s="233"/>
      <c r="N853" s="233"/>
      <c r="O853" s="233"/>
      <c r="P853" s="260">
        <f t="shared" si="435"/>
        <v>0</v>
      </c>
      <c r="Q853" s="233">
        <v>4.3049999999999997</v>
      </c>
      <c r="R853" s="233">
        <v>3.2050000000000001</v>
      </c>
      <c r="S853" s="233">
        <v>6.6749999999999998</v>
      </c>
      <c r="T853" s="260">
        <f t="shared" si="436"/>
        <v>14.184999999999999</v>
      </c>
      <c r="U853" s="233"/>
      <c r="V853" s="233"/>
      <c r="W853" s="233">
        <v>0.63500000000000001</v>
      </c>
      <c r="X853" s="233">
        <f t="shared" si="430"/>
        <v>0.63500000000000001</v>
      </c>
      <c r="Y853" s="233"/>
      <c r="Z853" s="233"/>
      <c r="AA853" s="233"/>
      <c r="AB853" s="233">
        <f t="shared" si="431"/>
        <v>0</v>
      </c>
      <c r="AC853" s="233">
        <f t="shared" si="440"/>
        <v>14.819999999999999</v>
      </c>
      <c r="AD853" s="233"/>
      <c r="AE853" s="233"/>
      <c r="AF853" s="233"/>
      <c r="AG853" s="233">
        <f t="shared" si="428"/>
        <v>0</v>
      </c>
      <c r="AH853" s="233"/>
      <c r="AI853" s="233"/>
      <c r="AJ853" s="233"/>
      <c r="AK853" s="233">
        <f t="shared" si="429"/>
        <v>0</v>
      </c>
      <c r="AL853" s="233"/>
      <c r="AM853" s="233"/>
      <c r="AN853" s="233"/>
      <c r="AO853" s="233">
        <f t="shared" si="437"/>
        <v>0</v>
      </c>
      <c r="AP853" s="233"/>
      <c r="AQ853" s="233"/>
      <c r="AR853" s="233"/>
      <c r="AS853" s="339">
        <f t="shared" si="438"/>
        <v>0</v>
      </c>
      <c r="AT853" s="233"/>
      <c r="AU853" s="233"/>
      <c r="AV853" s="233"/>
      <c r="AW853" s="260">
        <f t="shared" si="414"/>
        <v>0</v>
      </c>
      <c r="AX853" s="235" t="s">
        <v>1588</v>
      </c>
      <c r="AY853" s="236" t="s">
        <v>328</v>
      </c>
      <c r="AZ853" s="236" t="s">
        <v>767</v>
      </c>
      <c r="BA853" s="229" t="s">
        <v>1589</v>
      </c>
      <c r="BB853" s="231">
        <v>1</v>
      </c>
      <c r="BC853" s="231">
        <v>3</v>
      </c>
      <c r="BD853" s="237" t="str">
        <f t="shared" si="415"/>
        <v>Muy Ondulado (Pendientes naturales del terreno entre 15 y 25%)</v>
      </c>
      <c r="BE853" s="231">
        <v>1</v>
      </c>
      <c r="BF853" s="237" t="str">
        <f>VLOOKUP(BE853,'Códigos 2'!$A$1:$B$12,2,FALSE)</f>
        <v xml:space="preserve"> Carpeta Asfáltica (CA)</v>
      </c>
      <c r="BG853" s="238">
        <v>2</v>
      </c>
      <c r="BH853" s="239">
        <v>6.1</v>
      </c>
      <c r="BI853" s="231">
        <v>0</v>
      </c>
      <c r="BJ853" s="231" t="str">
        <f t="shared" si="416"/>
        <v>No existe</v>
      </c>
      <c r="BK853" s="240">
        <v>0</v>
      </c>
      <c r="BL853" s="231">
        <v>60</v>
      </c>
      <c r="BM853" s="231"/>
      <c r="BN853" s="231">
        <v>3</v>
      </c>
      <c r="BO853" s="237" t="str">
        <f t="shared" si="417"/>
        <v>Alineamiento algo sinuoso, pero con curvas cerradas que son aparentes y consistentes con las gradientes y las demás características del camino y del terreno que se atraviesa.</v>
      </c>
      <c r="BP853" s="231">
        <v>2</v>
      </c>
      <c r="BQ853" s="237" t="str">
        <f t="shared" si="418"/>
        <v>Pendientes sostenidas entre 5 y 8% sobre una buena parte del tramo, condición que afecta en forma marcada la velocidad de recorrido y, cuando hay bastante tránsito, provoca frecuentes colas de vehículos detrás de los vehículos pesados.</v>
      </c>
      <c r="BR853" s="231">
        <v>1</v>
      </c>
      <c r="BS853" s="231">
        <v>0</v>
      </c>
      <c r="BT853" s="237" t="b">
        <f t="shared" si="419"/>
        <v>0</v>
      </c>
      <c r="BU853" s="231">
        <v>4</v>
      </c>
      <c r="BV853" s="237" t="str">
        <f t="shared" si="420"/>
        <v>El señalamiento es bastante completo, faltando solamente algunas señales de guía para los usuarios que no conocen la ruta.</v>
      </c>
      <c r="BW853" s="231">
        <v>4</v>
      </c>
      <c r="BX853" s="237" t="str">
        <f t="shared" si="421"/>
        <v>La mayoría de las alcantarillas y cunetas aparentemente funcionan bien, pero existen indicaciones en algunos sitios de que el agua se estanca.</v>
      </c>
      <c r="BY853" s="231">
        <v>3</v>
      </c>
      <c r="BZ853" s="237" t="str">
        <f t="shared" si="422"/>
        <v>Superficie con frecuentes baches o irregularidades .</v>
      </c>
      <c r="CA853" s="231">
        <v>4</v>
      </c>
      <c r="CB853" s="237" t="str">
        <f t="shared" si="423"/>
        <v>Existen huellas o corrugaciones que se derivan por debajo de la superficie de ruedo, pero que son aisladas y de poca extensión.</v>
      </c>
      <c r="CC853" s="231">
        <f t="shared" si="424"/>
        <v>0</v>
      </c>
      <c r="CD853" s="229" t="s">
        <v>1590</v>
      </c>
      <c r="CE853" s="229" t="s">
        <v>1154</v>
      </c>
      <c r="CF853" s="270" t="s">
        <v>1591</v>
      </c>
    </row>
    <row r="854" spans="1:84" ht="69.95" customHeight="1" thickBot="1" x14ac:dyDescent="0.2">
      <c r="A854" s="217"/>
      <c r="B854" s="269">
        <v>50392</v>
      </c>
      <c r="C854" s="231">
        <v>7</v>
      </c>
      <c r="D854" s="231">
        <v>5</v>
      </c>
      <c r="E854" s="232">
        <v>4</v>
      </c>
      <c r="F854" s="231">
        <v>3</v>
      </c>
      <c r="G854" s="231">
        <v>164</v>
      </c>
      <c r="H854" s="230" t="str">
        <f>IF(G854&lt;100,"Primaria",IF(AND(G854&gt;39,G854&lt;300),"Secundaria",IF(AND(G854&gt;299),"Terciaria")))</f>
        <v>Secundaria</v>
      </c>
      <c r="I854" s="230">
        <v>3</v>
      </c>
      <c r="J854" s="229" t="str">
        <f t="shared" si="433"/>
        <v>Conectores de Integración Territorial</v>
      </c>
      <c r="K854" s="260">
        <f t="shared" si="434"/>
        <v>9.4600000000000009</v>
      </c>
      <c r="L854" s="234">
        <f>L853+K854</f>
        <v>24.28</v>
      </c>
      <c r="M854" s="233"/>
      <c r="N854" s="233"/>
      <c r="O854" s="233"/>
      <c r="P854" s="260">
        <f t="shared" si="435"/>
        <v>0</v>
      </c>
      <c r="Q854" s="233">
        <v>3.29</v>
      </c>
      <c r="R854" s="233"/>
      <c r="S854" s="233"/>
      <c r="T854" s="260">
        <f t="shared" si="436"/>
        <v>3.29</v>
      </c>
      <c r="U854" s="233">
        <v>5.88</v>
      </c>
      <c r="V854" s="233"/>
      <c r="W854" s="233">
        <v>0.28999999999999998</v>
      </c>
      <c r="X854" s="233">
        <f t="shared" si="430"/>
        <v>6.17</v>
      </c>
      <c r="Y854" s="233"/>
      <c r="Z854" s="233"/>
      <c r="AA854" s="233"/>
      <c r="AB854" s="233">
        <f t="shared" si="431"/>
        <v>0</v>
      </c>
      <c r="AC854" s="233">
        <f t="shared" si="440"/>
        <v>9.4600000000000009</v>
      </c>
      <c r="AD854" s="233"/>
      <c r="AE854" s="233"/>
      <c r="AF854" s="233"/>
      <c r="AG854" s="233">
        <f t="shared" si="428"/>
        <v>0</v>
      </c>
      <c r="AH854" s="233"/>
      <c r="AI854" s="233"/>
      <c r="AJ854" s="233"/>
      <c r="AK854" s="233">
        <f t="shared" si="429"/>
        <v>0</v>
      </c>
      <c r="AL854" s="233"/>
      <c r="AM854" s="233"/>
      <c r="AN854" s="233"/>
      <c r="AO854" s="233">
        <f t="shared" si="437"/>
        <v>0</v>
      </c>
      <c r="AP854" s="233"/>
      <c r="AQ854" s="233"/>
      <c r="AR854" s="233"/>
      <c r="AS854" s="339">
        <f t="shared" si="438"/>
        <v>0</v>
      </c>
      <c r="AT854" s="233"/>
      <c r="AU854" s="233"/>
      <c r="AV854" s="233"/>
      <c r="AW854" s="260">
        <f t="shared" si="414"/>
        <v>0</v>
      </c>
      <c r="AX854" s="235" t="s">
        <v>1592</v>
      </c>
      <c r="AY854" s="236" t="s">
        <v>1593</v>
      </c>
      <c r="AZ854" s="236" t="s">
        <v>767</v>
      </c>
      <c r="BA854" s="229" t="s">
        <v>1594</v>
      </c>
      <c r="BB854" s="231">
        <v>0</v>
      </c>
      <c r="BC854" s="231">
        <v>3</v>
      </c>
      <c r="BD854" s="237" t="str">
        <f t="shared" si="415"/>
        <v>Muy Ondulado (Pendientes naturales del terreno entre 15 y 25%)</v>
      </c>
      <c r="BE854" s="231">
        <v>2</v>
      </c>
      <c r="BF854" s="237" t="str">
        <f>VLOOKUP(BE854,'Códigos 2'!$A$1:$B$12,2,FALSE)</f>
        <v xml:space="preserve">Tratamiento superficial múltiple (TSM) </v>
      </c>
      <c r="BG854" s="238">
        <v>2</v>
      </c>
      <c r="BH854" s="239">
        <v>5.8</v>
      </c>
      <c r="BI854" s="231">
        <v>0</v>
      </c>
      <c r="BJ854" s="231" t="str">
        <f t="shared" si="416"/>
        <v>No existe</v>
      </c>
      <c r="BK854" s="240">
        <v>0</v>
      </c>
      <c r="BL854" s="231">
        <v>50</v>
      </c>
      <c r="BM854" s="231">
        <v>1008</v>
      </c>
      <c r="BN854" s="231">
        <v>4</v>
      </c>
      <c r="BO854" s="237" t="str">
        <f t="shared" si="417"/>
        <v>Alineamiento con algunas curvas que exigen una reducción significativa en la velocidad promedio de circulación.</v>
      </c>
      <c r="BP854" s="231">
        <v>2</v>
      </c>
      <c r="BQ854" s="237" t="str">
        <f t="shared" si="418"/>
        <v>Pendientes sostenidas entre 5 y 8% sobre una buena parte del tramo, condición que afecta en forma marcada la velocidad de recorrido y, cuando hay bastante tránsito, provoca frecuentes colas de vehículos detrás de los vehículos pesados.</v>
      </c>
      <c r="BR854" s="231">
        <v>1</v>
      </c>
      <c r="BS854" s="231">
        <v>0</v>
      </c>
      <c r="BT854" s="237" t="b">
        <f t="shared" si="419"/>
        <v>0</v>
      </c>
      <c r="BU854" s="231">
        <v>3</v>
      </c>
      <c r="BV854" s="237" t="str">
        <f t="shared" si="420"/>
        <v>El señalamiento es regular en cuanto a cantidad y ubicación, siendo notable la falta de algunas señales de precaución y de guía.</v>
      </c>
      <c r="BW854" s="231">
        <v>4</v>
      </c>
      <c r="BX854" s="237" t="str">
        <f t="shared" si="421"/>
        <v>La mayoría de las alcantarillas y cunetas aparentemente funcionan bien, pero existen indicaciones en algunos sitios de que el agua se estanca.</v>
      </c>
      <c r="BY854" s="231">
        <v>4</v>
      </c>
      <c r="BZ854" s="237" t="str">
        <f t="shared" si="422"/>
        <v>Superficie generalmente lisa, pero con unas pequeñas corrugaciones u otras irregularidades aisladas, o con baches pequeños superficiales.</v>
      </c>
      <c r="CA854" s="231">
        <v>4</v>
      </c>
      <c r="CB854" s="237" t="str">
        <f t="shared" si="423"/>
        <v>Existen huellas o corrugaciones que se derivan por debajo de la superficie de ruedo, pero que son aisladas y de poca extensión.</v>
      </c>
      <c r="CC854" s="231">
        <f t="shared" si="424"/>
        <v>3.4805232000000004</v>
      </c>
      <c r="CD854" s="229"/>
      <c r="CE854" s="229"/>
      <c r="CF854" s="270" t="s">
        <v>1595</v>
      </c>
    </row>
    <row r="855" spans="1:84" ht="69.95" customHeight="1" thickBot="1" x14ac:dyDescent="0.2">
      <c r="A855" s="217"/>
      <c r="B855" s="269">
        <v>50400</v>
      </c>
      <c r="C855" s="231">
        <v>7</v>
      </c>
      <c r="D855" s="231">
        <v>5</v>
      </c>
      <c r="E855" s="232">
        <v>4</v>
      </c>
      <c r="F855" s="231">
        <v>3</v>
      </c>
      <c r="G855" s="231">
        <v>164</v>
      </c>
      <c r="H855" s="230" t="str">
        <f>IF(G855&lt;100,"Primaria",IF(AND(G855&gt;39,G855&lt;300),"Secundaria",IF(AND(G855&gt;299),"Terciaria")))</f>
        <v>Secundaria</v>
      </c>
      <c r="I855" s="230">
        <v>3</v>
      </c>
      <c r="J855" s="229" t="str">
        <f t="shared" si="433"/>
        <v>Conectores de Integración Territorial</v>
      </c>
      <c r="K855" s="260">
        <f t="shared" si="434"/>
        <v>6.2450000000000001</v>
      </c>
      <c r="L855" s="234">
        <f>L854+K855</f>
        <v>30.525000000000002</v>
      </c>
      <c r="M855" s="233"/>
      <c r="N855" s="233"/>
      <c r="O855" s="233"/>
      <c r="P855" s="260">
        <f t="shared" si="435"/>
        <v>0</v>
      </c>
      <c r="Q855" s="233">
        <v>1.37</v>
      </c>
      <c r="R855" s="233"/>
      <c r="S855" s="233">
        <v>4.875</v>
      </c>
      <c r="T855" s="260">
        <f t="shared" si="436"/>
        <v>6.2450000000000001</v>
      </c>
      <c r="U855" s="233"/>
      <c r="V855" s="233"/>
      <c r="W855" s="233"/>
      <c r="X855" s="233">
        <f t="shared" si="430"/>
        <v>0</v>
      </c>
      <c r="Y855" s="233"/>
      <c r="Z855" s="233"/>
      <c r="AA855" s="233"/>
      <c r="AB855" s="233">
        <f t="shared" si="431"/>
        <v>0</v>
      </c>
      <c r="AC855" s="233">
        <f t="shared" si="440"/>
        <v>6.2450000000000001</v>
      </c>
      <c r="AD855" s="233"/>
      <c r="AE855" s="233"/>
      <c r="AF855" s="233"/>
      <c r="AG855" s="233">
        <f t="shared" si="428"/>
        <v>0</v>
      </c>
      <c r="AH855" s="233"/>
      <c r="AI855" s="233"/>
      <c r="AJ855" s="233"/>
      <c r="AK855" s="233">
        <f t="shared" si="429"/>
        <v>0</v>
      </c>
      <c r="AL855" s="233"/>
      <c r="AM855" s="233"/>
      <c r="AN855" s="233"/>
      <c r="AO855" s="233">
        <f t="shared" si="437"/>
        <v>0</v>
      </c>
      <c r="AP855" s="233"/>
      <c r="AQ855" s="233"/>
      <c r="AR855" s="233"/>
      <c r="AS855" s="339">
        <f t="shared" si="438"/>
        <v>0</v>
      </c>
      <c r="AT855" s="233"/>
      <c r="AU855" s="233"/>
      <c r="AV855" s="233"/>
      <c r="AW855" s="260">
        <f t="shared" si="414"/>
        <v>0</v>
      </c>
      <c r="AX855" s="235" t="s">
        <v>1596</v>
      </c>
      <c r="AY855" s="236" t="s">
        <v>1593</v>
      </c>
      <c r="AZ855" s="236" t="s">
        <v>767</v>
      </c>
      <c r="BA855" s="229" t="s">
        <v>1597</v>
      </c>
      <c r="BB855" s="231">
        <v>1</v>
      </c>
      <c r="BC855" s="231">
        <v>1</v>
      </c>
      <c r="BD855" s="237" t="str">
        <f t="shared" si="415"/>
        <v>Llano (Pendientes naturales del terreno entre 0 y 5%)</v>
      </c>
      <c r="BE855" s="231">
        <v>2</v>
      </c>
      <c r="BF855" s="237" t="str">
        <f>VLOOKUP(BE855,'Códigos 2'!$A$1:$B$12,2,FALSE)</f>
        <v xml:space="preserve">Tratamiento superficial múltiple (TSM) </v>
      </c>
      <c r="BG855" s="238">
        <v>2</v>
      </c>
      <c r="BH855" s="239">
        <v>5.6</v>
      </c>
      <c r="BI855" s="231">
        <v>0</v>
      </c>
      <c r="BJ855" s="231" t="str">
        <f t="shared" si="416"/>
        <v>No existe</v>
      </c>
      <c r="BK855" s="240">
        <v>0</v>
      </c>
      <c r="BL855" s="231">
        <v>50</v>
      </c>
      <c r="BM855" s="231">
        <v>1345</v>
      </c>
      <c r="BN855" s="231">
        <v>4</v>
      </c>
      <c r="BO855" s="237" t="str">
        <f t="shared" si="417"/>
        <v>Alineamiento con algunas curvas que exigen una reducción significativa en la velocidad promedio de circulación.</v>
      </c>
      <c r="BP855" s="231">
        <v>4</v>
      </c>
      <c r="BQ855" s="237" t="str">
        <f t="shared" si="418"/>
        <v>Pendientes generalmente menores del 3% pero con algunas cuestas de corta longitud de hasta el 5%.</v>
      </c>
      <c r="BR855" s="231">
        <v>1</v>
      </c>
      <c r="BS855" s="231">
        <v>0</v>
      </c>
      <c r="BT855" s="237" t="b">
        <f t="shared" si="419"/>
        <v>0</v>
      </c>
      <c r="BU855" s="231">
        <v>3</v>
      </c>
      <c r="BV855" s="237" t="str">
        <f t="shared" si="420"/>
        <v>El señalamiento es regular en cuanto a cantidad y ubicación, siendo notable la falta de algunas señales de precaución y de guía.</v>
      </c>
      <c r="BW855" s="231">
        <v>4</v>
      </c>
      <c r="BX855" s="237" t="str">
        <f t="shared" si="421"/>
        <v>La mayoría de las alcantarillas y cunetas aparentemente funcionan bien, pero existen indicaciones en algunos sitios de que el agua se estanca.</v>
      </c>
      <c r="BY855" s="231">
        <v>2</v>
      </c>
      <c r="BZ855" s="237" t="str">
        <f t="shared" si="422"/>
        <v>Superficie muy irregular o con baches extensos y frecuentes (o material suelto, en caso de superficies no pavimentadas).</v>
      </c>
      <c r="CA855" s="231">
        <v>5</v>
      </c>
      <c r="CB855" s="237" t="str">
        <f t="shared" si="423"/>
        <v>No existen evidencias de fallas en la estructura del pavimento, con la posible excepción de algunas en la superficie de ruedo.</v>
      </c>
      <c r="CC855" s="231">
        <f t="shared" si="424"/>
        <v>3.0658266250000001</v>
      </c>
      <c r="CD855" s="229"/>
      <c r="CE855" s="229"/>
      <c r="CF855" s="270" t="s">
        <v>1598</v>
      </c>
    </row>
    <row r="856" spans="1:84" ht="69.95" customHeight="1" thickBot="1" x14ac:dyDescent="0.2">
      <c r="A856" s="217"/>
      <c r="B856" s="269">
        <v>50421</v>
      </c>
      <c r="C856" s="231">
        <v>6</v>
      </c>
      <c r="D856" s="231">
        <v>5</v>
      </c>
      <c r="E856" s="232">
        <v>3</v>
      </c>
      <c r="F856" s="231"/>
      <c r="G856" s="231">
        <v>933</v>
      </c>
      <c r="H856" s="230" t="s">
        <v>2476</v>
      </c>
      <c r="I856" s="230">
        <v>4</v>
      </c>
      <c r="J856" s="229" t="str">
        <f t="shared" si="433"/>
        <v>Red Básica de Accesso</v>
      </c>
      <c r="K856" s="260">
        <f t="shared" si="434"/>
        <v>3.44</v>
      </c>
      <c r="L856" s="234">
        <f>K856</f>
        <v>3.44</v>
      </c>
      <c r="M856" s="233"/>
      <c r="N856" s="233"/>
      <c r="O856" s="233"/>
      <c r="P856" s="260">
        <f t="shared" si="435"/>
        <v>0</v>
      </c>
      <c r="Q856" s="233">
        <v>3.44</v>
      </c>
      <c r="R856" s="233"/>
      <c r="S856" s="233"/>
      <c r="T856" s="260">
        <f t="shared" si="436"/>
        <v>3.44</v>
      </c>
      <c r="U856" s="233"/>
      <c r="V856" s="233"/>
      <c r="W856" s="233"/>
      <c r="X856" s="233">
        <f t="shared" si="430"/>
        <v>0</v>
      </c>
      <c r="Y856" s="233"/>
      <c r="Z856" s="233"/>
      <c r="AA856" s="233"/>
      <c r="AB856" s="233">
        <f t="shared" si="431"/>
        <v>0</v>
      </c>
      <c r="AC856" s="233">
        <f t="shared" si="440"/>
        <v>3.44</v>
      </c>
      <c r="AD856" s="233"/>
      <c r="AE856" s="233"/>
      <c r="AF856" s="233"/>
      <c r="AG856" s="233">
        <f t="shared" si="428"/>
        <v>0</v>
      </c>
      <c r="AH856" s="233"/>
      <c r="AI856" s="233"/>
      <c r="AJ856" s="233"/>
      <c r="AK856" s="233">
        <f t="shared" si="429"/>
        <v>0</v>
      </c>
      <c r="AL856" s="233"/>
      <c r="AM856" s="233"/>
      <c r="AN856" s="233"/>
      <c r="AO856" s="233">
        <f t="shared" si="437"/>
        <v>0</v>
      </c>
      <c r="AP856" s="233"/>
      <c r="AQ856" s="233"/>
      <c r="AR856" s="233"/>
      <c r="AS856" s="339">
        <f t="shared" si="438"/>
        <v>0</v>
      </c>
      <c r="AT856" s="233"/>
      <c r="AU856" s="233"/>
      <c r="AV856" s="233"/>
      <c r="AW856" s="260">
        <f t="shared" si="414"/>
        <v>0</v>
      </c>
      <c r="AX856" s="235" t="s">
        <v>3546</v>
      </c>
      <c r="AY856" s="236" t="s">
        <v>2846</v>
      </c>
      <c r="AZ856" s="236" t="s">
        <v>473</v>
      </c>
      <c r="BA856" s="229" t="s">
        <v>3547</v>
      </c>
      <c r="BB856" s="231">
        <v>0</v>
      </c>
      <c r="BC856" s="231">
        <v>2</v>
      </c>
      <c r="BD856" s="237" t="str">
        <f t="shared" si="415"/>
        <v>Algo Ondulado (Pendientes naturales del terreno entre 6 y 14%)</v>
      </c>
      <c r="BE856" s="231">
        <v>1</v>
      </c>
      <c r="BF856" s="237" t="str">
        <f>VLOOKUP(BE856,'Códigos 2'!$A$1:$B$12,2,FALSE)</f>
        <v xml:space="preserve"> Carpeta Asfáltica (CA)</v>
      </c>
      <c r="BG856" s="238">
        <v>2</v>
      </c>
      <c r="BH856" s="239">
        <v>5.5</v>
      </c>
      <c r="BI856" s="231">
        <v>0</v>
      </c>
      <c r="BJ856" s="231" t="str">
        <f t="shared" si="416"/>
        <v>No existe</v>
      </c>
      <c r="BK856" s="240">
        <v>0</v>
      </c>
      <c r="BL856" s="231">
        <v>60</v>
      </c>
      <c r="BM856" s="231">
        <v>2924</v>
      </c>
      <c r="BN856" s="231">
        <v>4</v>
      </c>
      <c r="BO856" s="237" t="str">
        <f t="shared" si="417"/>
        <v>Alineamiento con algunas curvas que exigen una reducción significativa en la velocidad promedio de circulación.</v>
      </c>
      <c r="BP856" s="231">
        <v>3</v>
      </c>
      <c r="BQ856" s="237" t="str">
        <f t="shared" si="418"/>
        <v>Pendientes generalmente entre 3 y 6%, pero con una rasante ondulada y, consecuentemente, con tramos cortos de subida fuerte.</v>
      </c>
      <c r="BR856" s="231">
        <v>2</v>
      </c>
      <c r="BS856" s="231">
        <v>0</v>
      </c>
      <c r="BT856" s="237" t="b">
        <f t="shared" si="419"/>
        <v>0</v>
      </c>
      <c r="BU856" s="231">
        <v>4</v>
      </c>
      <c r="BV856" s="237" t="str">
        <f t="shared" si="420"/>
        <v>El señalamiento es bastante completo, faltando solamente algunas señales de guía para los usuarios que no conocen la ruta.</v>
      </c>
      <c r="BW856" s="231">
        <v>5</v>
      </c>
      <c r="BX856" s="237" t="str">
        <f t="shared" si="421"/>
        <v>Todas las alcantarillas y cunetas están bastante limpias y funcionan debidamente.</v>
      </c>
      <c r="BY856" s="231">
        <v>4</v>
      </c>
      <c r="BZ856" s="237" t="str">
        <f t="shared" si="422"/>
        <v>Superficie generalmente lisa, pero con unas pequeñas corrugaciones u otras irregularidades aisladas, o con baches pequeños superficiales.</v>
      </c>
      <c r="CA856" s="231">
        <v>5</v>
      </c>
      <c r="CB856" s="237" t="str">
        <f t="shared" si="423"/>
        <v>No existen evidencias de fallas en la estructura del pavimento, con la posible excepción de algunas en la superficie de ruedo.</v>
      </c>
      <c r="CC856" s="231">
        <f t="shared" si="424"/>
        <v>3.6713743999999999</v>
      </c>
      <c r="CD856" s="229" t="s">
        <v>3548</v>
      </c>
      <c r="CE856" s="229" t="s">
        <v>489</v>
      </c>
      <c r="CF856" s="270" t="s">
        <v>3549</v>
      </c>
    </row>
    <row r="857" spans="1:84" ht="69.95" customHeight="1" thickBot="1" x14ac:dyDescent="0.2">
      <c r="A857" s="217"/>
      <c r="B857" s="269">
        <v>50422</v>
      </c>
      <c r="C857" s="231">
        <v>6</v>
      </c>
      <c r="D857" s="231">
        <v>5</v>
      </c>
      <c r="E857" s="232">
        <v>3</v>
      </c>
      <c r="F857" s="231">
        <v>8</v>
      </c>
      <c r="G857" s="231">
        <v>933</v>
      </c>
      <c r="H857" s="230" t="str">
        <f>IF(G857&lt;100,"Primaria",IF(AND(G850&gt;39,G850&lt;300),"Secundaria",IF(AND(G850&gt;299),"Terciaria")))</f>
        <v>Terciaria</v>
      </c>
      <c r="I857" s="230">
        <v>4</v>
      </c>
      <c r="J857" s="229" t="str">
        <f t="shared" si="433"/>
        <v>Red Básica de Accesso</v>
      </c>
      <c r="K857" s="260">
        <f t="shared" si="434"/>
        <v>6.13</v>
      </c>
      <c r="L857" s="234">
        <f>L856+K857</f>
        <v>9.57</v>
      </c>
      <c r="M857" s="233"/>
      <c r="N857" s="233"/>
      <c r="O857" s="233"/>
      <c r="P857" s="260">
        <f t="shared" si="435"/>
        <v>0</v>
      </c>
      <c r="Q857" s="233">
        <v>0.24</v>
      </c>
      <c r="R857" s="233"/>
      <c r="S857" s="233"/>
      <c r="T857" s="260">
        <f t="shared" si="436"/>
        <v>0.24</v>
      </c>
      <c r="U857" s="233">
        <v>0.64</v>
      </c>
      <c r="V857" s="233">
        <v>5.1950000000000003</v>
      </c>
      <c r="W857" s="233"/>
      <c r="X857" s="233">
        <f t="shared" si="430"/>
        <v>5.835</v>
      </c>
      <c r="Y857" s="233"/>
      <c r="Z857" s="233"/>
      <c r="AA857" s="233"/>
      <c r="AB857" s="233">
        <f t="shared" si="431"/>
        <v>0</v>
      </c>
      <c r="AC857" s="233">
        <f t="shared" si="440"/>
        <v>6.0750000000000002</v>
      </c>
      <c r="AD857" s="233">
        <v>5.5E-2</v>
      </c>
      <c r="AE857" s="233"/>
      <c r="AF857" s="233"/>
      <c r="AG857" s="233">
        <f t="shared" ref="AG857:AG863" si="442">SUM(AD857:AF857)</f>
        <v>5.5E-2</v>
      </c>
      <c r="AH857" s="233"/>
      <c r="AI857" s="233"/>
      <c r="AJ857" s="233"/>
      <c r="AK857" s="233">
        <f t="shared" ref="AK857:AK863" si="443">SUM(AH857:AJ857)</f>
        <v>0</v>
      </c>
      <c r="AL857" s="233"/>
      <c r="AM857" s="233"/>
      <c r="AN857" s="233"/>
      <c r="AO857" s="233">
        <f t="shared" si="437"/>
        <v>0</v>
      </c>
      <c r="AP857" s="233"/>
      <c r="AQ857" s="233"/>
      <c r="AR857" s="233"/>
      <c r="AS857" s="339">
        <f t="shared" si="438"/>
        <v>0</v>
      </c>
      <c r="AT857" s="233"/>
      <c r="AU857" s="233"/>
      <c r="AV857" s="233"/>
      <c r="AW857" s="260">
        <f t="shared" si="414"/>
        <v>0</v>
      </c>
      <c r="AX857" s="235" t="s">
        <v>3550</v>
      </c>
      <c r="AY857" s="236" t="s">
        <v>2846</v>
      </c>
      <c r="AZ857" s="236" t="s">
        <v>473</v>
      </c>
      <c r="BA857" s="229" t="s">
        <v>3551</v>
      </c>
      <c r="BB857" s="231">
        <v>1</v>
      </c>
      <c r="BC857" s="231">
        <v>2</v>
      </c>
      <c r="BD857" s="237" t="str">
        <f t="shared" si="415"/>
        <v>Algo Ondulado (Pendientes naturales del terreno entre 6 y 14%)</v>
      </c>
      <c r="BE857" s="231">
        <v>2</v>
      </c>
      <c r="BF857" s="237" t="str">
        <f>VLOOKUP(BE857,'Códigos 2'!$A$1:$B$12,2,FALSE)</f>
        <v xml:space="preserve">Tratamiento superficial múltiple (TSM) </v>
      </c>
      <c r="BG857" s="238">
        <v>2</v>
      </c>
      <c r="BH857" s="239">
        <v>6</v>
      </c>
      <c r="BI857" s="231">
        <v>0</v>
      </c>
      <c r="BJ857" s="231" t="str">
        <f t="shared" si="416"/>
        <v>No existe</v>
      </c>
      <c r="BK857" s="240">
        <v>0</v>
      </c>
      <c r="BL857" s="231">
        <v>60</v>
      </c>
      <c r="BM857" s="231">
        <v>665</v>
      </c>
      <c r="BN857" s="231">
        <v>3</v>
      </c>
      <c r="BO857" s="237" t="str">
        <f t="shared" si="417"/>
        <v>Alineamiento algo sinuoso, pero con curvas cerradas que son aparentes y consistentes con las gradientes y las demás características del camino y del terreno que se atraviesa.</v>
      </c>
      <c r="BP857" s="231">
        <v>3</v>
      </c>
      <c r="BQ857" s="237" t="str">
        <f t="shared" si="418"/>
        <v>Pendientes generalmente entre 3 y 6%, pero con una rasante ondulada y, consecuentemente, con tramos cortos de subida fuerte.</v>
      </c>
      <c r="BR857" s="231">
        <v>1</v>
      </c>
      <c r="BS857" s="231">
        <v>0</v>
      </c>
      <c r="BT857" s="237" t="b">
        <f t="shared" si="419"/>
        <v>0</v>
      </c>
      <c r="BU857" s="231">
        <v>3</v>
      </c>
      <c r="BV857" s="237" t="str">
        <f t="shared" si="420"/>
        <v>El señalamiento es regular en cuanto a cantidad y ubicación, siendo notable la falta de algunas señales de precaución y de guía.</v>
      </c>
      <c r="BW857" s="231">
        <v>4</v>
      </c>
      <c r="BX857" s="237" t="str">
        <f t="shared" si="421"/>
        <v>La mayoría de las alcantarillas y cunetas aparentemente funcionan bien, pero existen indicaciones en algunos sitios de que el agua se estanca.</v>
      </c>
      <c r="BY857" s="231">
        <v>3</v>
      </c>
      <c r="BZ857" s="237" t="str">
        <f t="shared" si="422"/>
        <v>Superficie con frecuentes baches o irregularidades .</v>
      </c>
      <c r="CA857" s="231">
        <v>4</v>
      </c>
      <c r="CB857" s="237" t="str">
        <f t="shared" si="423"/>
        <v>Existen huellas o corrugaciones que se derivan por debajo de la superficie de ruedo, pero que son aisladas y de poca extensión.</v>
      </c>
      <c r="CC857" s="231">
        <f t="shared" si="424"/>
        <v>1.4879042499999999</v>
      </c>
      <c r="CD857" s="229" t="s">
        <v>3552</v>
      </c>
      <c r="CE857" s="229" t="s">
        <v>489</v>
      </c>
      <c r="CF857" s="270" t="s">
        <v>3553</v>
      </c>
    </row>
    <row r="858" spans="1:84" ht="69.95" customHeight="1" thickBot="1" x14ac:dyDescent="0.2">
      <c r="A858" s="217"/>
      <c r="B858" s="269">
        <v>50431</v>
      </c>
      <c r="C858" s="231">
        <v>6</v>
      </c>
      <c r="D858" s="231">
        <v>5</v>
      </c>
      <c r="E858" s="232">
        <v>5</v>
      </c>
      <c r="F858" s="231">
        <v>3</v>
      </c>
      <c r="G858" s="231">
        <v>159</v>
      </c>
      <c r="H858" s="230" t="str">
        <f>IF(G858&lt;100,"Primaria",IF(AND(G858&gt;39,G858&lt;300),"Secundaria",IF(AND(G858&gt;299),"Terciaria")))</f>
        <v>Secundaria</v>
      </c>
      <c r="I858" s="230">
        <v>3</v>
      </c>
      <c r="J858" s="229" t="str">
        <f t="shared" si="433"/>
        <v>Conectores de Integración Territorial</v>
      </c>
      <c r="K858" s="260">
        <f t="shared" si="434"/>
        <v>7.9050000000000002</v>
      </c>
      <c r="L858" s="234">
        <f>K858</f>
        <v>7.9050000000000002</v>
      </c>
      <c r="M858" s="233"/>
      <c r="N858" s="233"/>
      <c r="O858" s="233"/>
      <c r="P858" s="260">
        <f t="shared" si="435"/>
        <v>0</v>
      </c>
      <c r="Q858" s="233">
        <v>7.08</v>
      </c>
      <c r="R858" s="233"/>
      <c r="S858" s="233"/>
      <c r="T858" s="260">
        <f t="shared" si="436"/>
        <v>7.08</v>
      </c>
      <c r="U858" s="233"/>
      <c r="V858" s="233">
        <v>0.82499999999999996</v>
      </c>
      <c r="W858" s="233"/>
      <c r="X858" s="233">
        <f t="shared" si="430"/>
        <v>0.82499999999999996</v>
      </c>
      <c r="Y858" s="233"/>
      <c r="Z858" s="233"/>
      <c r="AA858" s="233"/>
      <c r="AB858" s="233">
        <f t="shared" si="431"/>
        <v>0</v>
      </c>
      <c r="AC858" s="233">
        <f t="shared" si="440"/>
        <v>7.9050000000000002</v>
      </c>
      <c r="AD858" s="233"/>
      <c r="AE858" s="233"/>
      <c r="AF858" s="233"/>
      <c r="AG858" s="233">
        <f t="shared" si="442"/>
        <v>0</v>
      </c>
      <c r="AH858" s="233"/>
      <c r="AI858" s="233"/>
      <c r="AJ858" s="233"/>
      <c r="AK858" s="233">
        <f t="shared" si="443"/>
        <v>0</v>
      </c>
      <c r="AL858" s="233"/>
      <c r="AM858" s="233"/>
      <c r="AN858" s="233"/>
      <c r="AO858" s="233">
        <f t="shared" si="437"/>
        <v>0</v>
      </c>
      <c r="AP858" s="233"/>
      <c r="AQ858" s="233"/>
      <c r="AR858" s="233"/>
      <c r="AS858" s="339">
        <f t="shared" si="438"/>
        <v>0</v>
      </c>
      <c r="AT858" s="233"/>
      <c r="AU858" s="233"/>
      <c r="AV858" s="233"/>
      <c r="AW858" s="260">
        <f t="shared" si="414"/>
        <v>0</v>
      </c>
      <c r="AX858" s="235" t="s">
        <v>1505</v>
      </c>
      <c r="AY858" s="236" t="s">
        <v>473</v>
      </c>
      <c r="AZ858" s="236" t="s">
        <v>479</v>
      </c>
      <c r="BA858" s="229" t="s">
        <v>1506</v>
      </c>
      <c r="BB858" s="231">
        <v>0</v>
      </c>
      <c r="BC858" s="231">
        <v>3</v>
      </c>
      <c r="BD858" s="237" t="str">
        <f t="shared" si="415"/>
        <v>Muy Ondulado (Pendientes naturales del terreno entre 15 y 25%)</v>
      </c>
      <c r="BE858" s="231">
        <v>2</v>
      </c>
      <c r="BF858" s="237" t="str">
        <f>VLOOKUP(BE858,'Códigos 2'!$A$1:$B$12,2,FALSE)</f>
        <v xml:space="preserve">Tratamiento superficial múltiple (TSM) </v>
      </c>
      <c r="BG858" s="238">
        <v>2</v>
      </c>
      <c r="BH858" s="239">
        <v>6.3</v>
      </c>
      <c r="BI858" s="231">
        <v>0</v>
      </c>
      <c r="BJ858" s="231" t="str">
        <f t="shared" si="416"/>
        <v>No existe</v>
      </c>
      <c r="BK858" s="240">
        <v>0</v>
      </c>
      <c r="BL858" s="231">
        <v>50</v>
      </c>
      <c r="BM858" s="231">
        <v>2164</v>
      </c>
      <c r="BN858" s="231">
        <v>3</v>
      </c>
      <c r="BO858" s="237" t="str">
        <f t="shared" si="417"/>
        <v>Alineamiento algo sinuoso, pero con curvas cerradas que son aparentes y consistentes con las gradientes y las demás características del camino y del terreno que se atraviesa.</v>
      </c>
      <c r="BP858" s="231">
        <v>2</v>
      </c>
      <c r="BQ858" s="237" t="str">
        <f t="shared" si="418"/>
        <v>Pendientes sostenidas entre 5 y 8% sobre una buena parte del tramo, condición que afecta en forma marcada la velocidad de recorrido y, cuando hay bastante tránsito, provoca frecuentes colas de vehículos detrás de los vehículos pesados.</v>
      </c>
      <c r="BR858" s="231">
        <v>1</v>
      </c>
      <c r="BS858" s="231">
        <v>0</v>
      </c>
      <c r="BT858" s="237" t="b">
        <f t="shared" si="419"/>
        <v>0</v>
      </c>
      <c r="BU858" s="231">
        <v>3</v>
      </c>
      <c r="BV858" s="237" t="str">
        <f t="shared" si="420"/>
        <v>El señalamiento es regular en cuanto a cantidad y ubicación, siendo notable la falta de algunas señales de precaución y de guía.</v>
      </c>
      <c r="BW858" s="231">
        <v>4</v>
      </c>
      <c r="BX858" s="237" t="str">
        <f t="shared" si="421"/>
        <v>La mayoría de las alcantarillas y cunetas aparentemente funcionan bien, pero existen indicaciones en algunos sitios de que el agua se estanca.</v>
      </c>
      <c r="BY858" s="231">
        <v>5</v>
      </c>
      <c r="BZ858" s="237" t="str">
        <f t="shared" si="422"/>
        <v>Superficie lisa, sin baches ni irregularidades notables.</v>
      </c>
      <c r="CA858" s="231">
        <v>5</v>
      </c>
      <c r="CB858" s="237" t="str">
        <f t="shared" si="423"/>
        <v>No existen evidencias de fallas en la estructura del pavimento, con la posible excepción de algunas en la superficie de ruedo.</v>
      </c>
      <c r="CC858" s="231">
        <f t="shared" si="424"/>
        <v>6.2438433000000009</v>
      </c>
      <c r="CD858" s="229" t="s">
        <v>1507</v>
      </c>
      <c r="CE858" s="229" t="s">
        <v>489</v>
      </c>
      <c r="CF858" s="270" t="s">
        <v>1508</v>
      </c>
    </row>
    <row r="859" spans="1:84" ht="69.95" customHeight="1" thickBot="1" x14ac:dyDescent="0.2">
      <c r="A859" s="217"/>
      <c r="B859" s="269">
        <v>50432</v>
      </c>
      <c r="C859" s="231">
        <v>6</v>
      </c>
      <c r="D859" s="231">
        <v>5</v>
      </c>
      <c r="E859" s="232">
        <v>5</v>
      </c>
      <c r="F859" s="231">
        <v>3</v>
      </c>
      <c r="G859" s="231">
        <v>159</v>
      </c>
      <c r="H859" s="230" t="str">
        <f>IF(G859&lt;100,"Primaria",IF(AND(G859&gt;39,G859&lt;300),"Secundaria",IF(AND(G859&gt;299),"Terciaria")))</f>
        <v>Secundaria</v>
      </c>
      <c r="I859" s="230">
        <v>3</v>
      </c>
      <c r="J859" s="229" t="str">
        <f t="shared" si="433"/>
        <v>Conectores de Integración Territorial</v>
      </c>
      <c r="K859" s="260">
        <f t="shared" si="434"/>
        <v>3</v>
      </c>
      <c r="L859" s="234">
        <f>L858+K859</f>
        <v>10.905000000000001</v>
      </c>
      <c r="M859" s="233"/>
      <c r="N859" s="233"/>
      <c r="O859" s="233"/>
      <c r="P859" s="260">
        <f t="shared" si="435"/>
        <v>0</v>
      </c>
      <c r="Q859" s="233"/>
      <c r="R859" s="233"/>
      <c r="S859" s="233"/>
      <c r="T859" s="260">
        <f t="shared" si="436"/>
        <v>0</v>
      </c>
      <c r="U859" s="233"/>
      <c r="V859" s="233"/>
      <c r="W859" s="233">
        <v>3</v>
      </c>
      <c r="X859" s="233">
        <f t="shared" ref="X859:X890" si="444">U859+V859+W859</f>
        <v>3</v>
      </c>
      <c r="Y859" s="233"/>
      <c r="Z859" s="233"/>
      <c r="AA859" s="233"/>
      <c r="AB859" s="233">
        <f t="shared" ref="AB859:AB890" si="445">Y859+Z859+AA859</f>
        <v>0</v>
      </c>
      <c r="AC859" s="233">
        <f t="shared" si="440"/>
        <v>3</v>
      </c>
      <c r="AD859" s="233"/>
      <c r="AE859" s="233"/>
      <c r="AF859" s="233"/>
      <c r="AG859" s="233">
        <f t="shared" si="442"/>
        <v>0</v>
      </c>
      <c r="AH859" s="233"/>
      <c r="AI859" s="233"/>
      <c r="AJ859" s="233"/>
      <c r="AK859" s="233">
        <f t="shared" si="443"/>
        <v>0</v>
      </c>
      <c r="AL859" s="233"/>
      <c r="AM859" s="233"/>
      <c r="AN859" s="233"/>
      <c r="AO859" s="233">
        <f t="shared" si="437"/>
        <v>0</v>
      </c>
      <c r="AP859" s="233"/>
      <c r="AQ859" s="233"/>
      <c r="AR859" s="233"/>
      <c r="AS859" s="339">
        <f t="shared" si="438"/>
        <v>0</v>
      </c>
      <c r="AT859" s="233"/>
      <c r="AU859" s="233"/>
      <c r="AV859" s="233"/>
      <c r="AW859" s="260">
        <f t="shared" si="414"/>
        <v>0</v>
      </c>
      <c r="AX859" s="235" t="s">
        <v>1509</v>
      </c>
      <c r="AY859" s="236" t="s">
        <v>473</v>
      </c>
      <c r="AZ859" s="236" t="s">
        <v>479</v>
      </c>
      <c r="BA859" s="229"/>
      <c r="BB859" s="231">
        <v>0</v>
      </c>
      <c r="BC859" s="231">
        <v>1</v>
      </c>
      <c r="BD859" s="237" t="str">
        <f t="shared" si="415"/>
        <v>Llano (Pendientes naturales del terreno entre 0 y 5%)</v>
      </c>
      <c r="BE859" s="231">
        <v>2</v>
      </c>
      <c r="BF859" s="237" t="str">
        <f>VLOOKUP(BE859,'Códigos 2'!$A$1:$B$12,2,FALSE)</f>
        <v xml:space="preserve">Tratamiento superficial múltiple (TSM) </v>
      </c>
      <c r="BG859" s="238">
        <v>2</v>
      </c>
      <c r="BH859" s="239">
        <v>7.5</v>
      </c>
      <c r="BI859" s="231">
        <v>0</v>
      </c>
      <c r="BJ859" s="231" t="str">
        <f t="shared" si="416"/>
        <v>No existe</v>
      </c>
      <c r="BK859" s="240">
        <v>0</v>
      </c>
      <c r="BL859" s="231">
        <v>50</v>
      </c>
      <c r="BM859" s="231">
        <v>1521</v>
      </c>
      <c r="BN859" s="231">
        <v>4</v>
      </c>
      <c r="BO859" s="237" t="str">
        <f t="shared" si="417"/>
        <v>Alineamiento con algunas curvas que exigen una reducción significativa en la velocidad promedio de circulación.</v>
      </c>
      <c r="BP859" s="231">
        <v>4</v>
      </c>
      <c r="BQ859" s="237" t="str">
        <f t="shared" si="418"/>
        <v>Pendientes generalmente menores del 3% pero con algunas cuestas de corta longitud de hasta el 5%.</v>
      </c>
      <c r="BR859" s="231">
        <v>1</v>
      </c>
      <c r="BS859" s="231">
        <v>0</v>
      </c>
      <c r="BT859" s="237" t="b">
        <f t="shared" si="419"/>
        <v>0</v>
      </c>
      <c r="BU859" s="231">
        <v>3</v>
      </c>
      <c r="BV859" s="237" t="str">
        <f t="shared" si="420"/>
        <v>El señalamiento es regular en cuanto a cantidad y ubicación, siendo notable la falta de algunas señales de precaución y de guía.</v>
      </c>
      <c r="BW859" s="231">
        <v>4</v>
      </c>
      <c r="BX859" s="237" t="str">
        <f t="shared" si="421"/>
        <v>La mayoría de las alcantarillas y cunetas aparentemente funcionan bien, pero existen indicaciones en algunos sitios de que el agua se estanca.</v>
      </c>
      <c r="BY859" s="231">
        <v>2</v>
      </c>
      <c r="BZ859" s="237" t="str">
        <f t="shared" si="422"/>
        <v>Superficie muy irregular o con baches extensos y frecuentes (o material suelto, en caso de superficies no pavimentadas).</v>
      </c>
      <c r="CA859" s="231">
        <v>5</v>
      </c>
      <c r="CB859" s="237" t="str">
        <f t="shared" si="423"/>
        <v>No existen evidencias de fallas en la estructura del pavimento, con la posible excepción de algunas en la superficie de ruedo.</v>
      </c>
      <c r="CC859" s="231">
        <f t="shared" si="424"/>
        <v>1.6654949999999999</v>
      </c>
      <c r="CD859" s="229" t="s">
        <v>1510</v>
      </c>
      <c r="CE859" s="229" t="s">
        <v>489</v>
      </c>
      <c r="CF859" s="270" t="s">
        <v>1511</v>
      </c>
    </row>
    <row r="860" spans="1:84" ht="69.95" customHeight="1" thickBot="1" x14ac:dyDescent="0.2">
      <c r="A860" s="217"/>
      <c r="B860" s="269">
        <v>50441</v>
      </c>
      <c r="C860" s="231">
        <v>6</v>
      </c>
      <c r="D860" s="231">
        <v>5</v>
      </c>
      <c r="E860" s="232">
        <v>3</v>
      </c>
      <c r="F860" s="231">
        <v>0</v>
      </c>
      <c r="G860" s="231">
        <v>911</v>
      </c>
      <c r="H860" s="230" t="str">
        <f>IF(G860&lt;100,"Primaria",IF(AND(G853&gt;39,G853&lt;300),"Secundaria",IF(AND(G853&gt;299),"Terciaria")))</f>
        <v>Secundaria</v>
      </c>
      <c r="I860" s="230">
        <v>2</v>
      </c>
      <c r="J860" s="229" t="str">
        <f t="shared" si="433"/>
        <v>Distribuidores Regionales</v>
      </c>
      <c r="K860" s="260">
        <f t="shared" si="434"/>
        <v>3.67</v>
      </c>
      <c r="L860" s="234">
        <f>L859+K860</f>
        <v>14.575000000000001</v>
      </c>
      <c r="M860" s="233"/>
      <c r="N860" s="233"/>
      <c r="O860" s="233"/>
      <c r="P860" s="260">
        <f t="shared" si="435"/>
        <v>0</v>
      </c>
      <c r="Q860" s="233"/>
      <c r="R860" s="233"/>
      <c r="S860" s="233"/>
      <c r="T860" s="260">
        <f t="shared" si="436"/>
        <v>0</v>
      </c>
      <c r="U860" s="233"/>
      <c r="V860" s="233">
        <v>3.67</v>
      </c>
      <c r="W860" s="233"/>
      <c r="X860" s="233">
        <f t="shared" si="444"/>
        <v>3.67</v>
      </c>
      <c r="Y860" s="233"/>
      <c r="Z860" s="233"/>
      <c r="AA860" s="233"/>
      <c r="AB860" s="233">
        <f t="shared" si="445"/>
        <v>0</v>
      </c>
      <c r="AC860" s="233">
        <f t="shared" si="440"/>
        <v>3.67</v>
      </c>
      <c r="AD860" s="233"/>
      <c r="AE860" s="233"/>
      <c r="AF860" s="233"/>
      <c r="AG860" s="233">
        <f t="shared" si="442"/>
        <v>0</v>
      </c>
      <c r="AH860" s="233"/>
      <c r="AI860" s="233"/>
      <c r="AJ860" s="233"/>
      <c r="AK860" s="233">
        <f t="shared" si="443"/>
        <v>0</v>
      </c>
      <c r="AL860" s="233"/>
      <c r="AM860" s="233"/>
      <c r="AN860" s="233"/>
      <c r="AO860" s="233">
        <f t="shared" si="437"/>
        <v>0</v>
      </c>
      <c r="AP860" s="233"/>
      <c r="AQ860" s="233"/>
      <c r="AR860" s="233"/>
      <c r="AS860" s="339">
        <f t="shared" si="438"/>
        <v>0</v>
      </c>
      <c r="AT860" s="233"/>
      <c r="AU860" s="233"/>
      <c r="AV860" s="233"/>
      <c r="AW860" s="260">
        <f t="shared" si="414"/>
        <v>0</v>
      </c>
      <c r="AX860" s="235" t="s">
        <v>3420</v>
      </c>
      <c r="AY860" s="236" t="s">
        <v>1275</v>
      </c>
      <c r="AZ860" s="236" t="s">
        <v>473</v>
      </c>
      <c r="BA860" s="229" t="s">
        <v>3421</v>
      </c>
      <c r="BB860" s="231">
        <v>0</v>
      </c>
      <c r="BC860" s="231">
        <v>2</v>
      </c>
      <c r="BD860" s="237" t="str">
        <f t="shared" si="415"/>
        <v>Algo Ondulado (Pendientes naturales del terreno entre 6 y 14%)</v>
      </c>
      <c r="BE860" s="231">
        <v>1</v>
      </c>
      <c r="BF860" s="237" t="str">
        <f>VLOOKUP(BE860,'Códigos 2'!$A$1:$B$12,2,FALSE)</f>
        <v xml:space="preserve"> Carpeta Asfáltica (CA)</v>
      </c>
      <c r="BG860" s="238">
        <v>2</v>
      </c>
      <c r="BH860" s="239">
        <v>6.5</v>
      </c>
      <c r="BI860" s="231">
        <v>0</v>
      </c>
      <c r="BJ860" s="231" t="str">
        <f t="shared" si="416"/>
        <v>No existe</v>
      </c>
      <c r="BK860" s="240">
        <v>0</v>
      </c>
      <c r="BL860" s="231">
        <v>50</v>
      </c>
      <c r="BM860" s="231">
        <v>1226</v>
      </c>
      <c r="BN860" s="231">
        <v>4</v>
      </c>
      <c r="BO860" s="237" t="str">
        <f t="shared" si="417"/>
        <v>Alineamiento con algunas curvas que exigen una reducción significativa en la velocidad promedio de circulación.</v>
      </c>
      <c r="BP860" s="231">
        <v>3</v>
      </c>
      <c r="BQ860" s="237" t="str">
        <f t="shared" si="418"/>
        <v>Pendientes generalmente entre 3 y 6%, pero con una rasante ondulada y, consecuentemente, con tramos cortos de subida fuerte.</v>
      </c>
      <c r="BR860" s="231">
        <v>2</v>
      </c>
      <c r="BS860" s="231">
        <v>0</v>
      </c>
      <c r="BT860" s="237" t="b">
        <f t="shared" si="419"/>
        <v>0</v>
      </c>
      <c r="BU860" s="231">
        <v>4</v>
      </c>
      <c r="BV860" s="237" t="str">
        <f t="shared" si="420"/>
        <v>El señalamiento es bastante completo, faltando solamente algunas señales de guía para los usuarios que no conocen la ruta.</v>
      </c>
      <c r="BW860" s="231">
        <v>4</v>
      </c>
      <c r="BX860" s="237" t="str">
        <f t="shared" si="421"/>
        <v>La mayoría de las alcantarillas y cunetas aparentemente funcionan bien, pero existen indicaciones en algunos sitios de que el agua se estanca.</v>
      </c>
      <c r="BY860" s="231">
        <v>3</v>
      </c>
      <c r="BZ860" s="237" t="str">
        <f t="shared" si="422"/>
        <v>Superficie con frecuentes baches o irregularidades .</v>
      </c>
      <c r="CA860" s="231">
        <v>4</v>
      </c>
      <c r="CB860" s="237" t="str">
        <f t="shared" si="423"/>
        <v>Existen huellas o corrugaciones que se derivan por debajo de la superficie de ruedo, pero que son aisladas y de poca extensión.</v>
      </c>
      <c r="CC860" s="231">
        <f t="shared" si="424"/>
        <v>1.6422883000000001</v>
      </c>
      <c r="CD860" s="229"/>
      <c r="CE860" s="229"/>
      <c r="CF860" s="270"/>
    </row>
    <row r="861" spans="1:84" ht="69.95" customHeight="1" thickBot="1" x14ac:dyDescent="0.2">
      <c r="A861" s="217"/>
      <c r="B861" s="269">
        <v>50442</v>
      </c>
      <c r="C861" s="231">
        <v>6</v>
      </c>
      <c r="D861" s="231">
        <v>5</v>
      </c>
      <c r="E861" s="232">
        <v>5</v>
      </c>
      <c r="F861" s="231">
        <v>3</v>
      </c>
      <c r="G861" s="231">
        <v>911</v>
      </c>
      <c r="H861" s="230" t="str">
        <f>IF(G861&lt;100,"Primaria",IF(AND(G854&gt;39,G854&lt;300),"Secundaria",IF(AND(G854&gt;299),"Terciaria")))</f>
        <v>Secundaria</v>
      </c>
      <c r="I861" s="230">
        <v>2</v>
      </c>
      <c r="J861" s="229" t="str">
        <f t="shared" si="433"/>
        <v>Distribuidores Regionales</v>
      </c>
      <c r="K861" s="260">
        <f t="shared" si="434"/>
        <v>4.6950000000000003</v>
      </c>
      <c r="L861" s="234">
        <f>L860+K861</f>
        <v>19.270000000000003</v>
      </c>
      <c r="M861" s="233"/>
      <c r="N861" s="233"/>
      <c r="O861" s="233"/>
      <c r="P861" s="260">
        <f t="shared" si="435"/>
        <v>0</v>
      </c>
      <c r="Q861" s="233"/>
      <c r="R861" s="233"/>
      <c r="S861" s="233"/>
      <c r="T861" s="260">
        <f t="shared" si="436"/>
        <v>0</v>
      </c>
      <c r="U861" s="233">
        <v>4.6950000000000003</v>
      </c>
      <c r="V861" s="233"/>
      <c r="W861" s="233"/>
      <c r="X861" s="233">
        <f t="shared" si="444"/>
        <v>4.6950000000000003</v>
      </c>
      <c r="Y861" s="233"/>
      <c r="Z861" s="233"/>
      <c r="AA861" s="233"/>
      <c r="AB861" s="233">
        <f t="shared" si="445"/>
        <v>0</v>
      </c>
      <c r="AC861" s="233">
        <f t="shared" si="440"/>
        <v>4.6950000000000003</v>
      </c>
      <c r="AD861" s="233"/>
      <c r="AE861" s="233"/>
      <c r="AF861" s="233"/>
      <c r="AG861" s="233">
        <f t="shared" si="442"/>
        <v>0</v>
      </c>
      <c r="AH861" s="233"/>
      <c r="AI861" s="233"/>
      <c r="AJ861" s="233"/>
      <c r="AK861" s="233">
        <f t="shared" si="443"/>
        <v>0</v>
      </c>
      <c r="AL861" s="233"/>
      <c r="AM861" s="233"/>
      <c r="AN861" s="233"/>
      <c r="AO861" s="233">
        <f t="shared" si="437"/>
        <v>0</v>
      </c>
      <c r="AP861" s="233"/>
      <c r="AQ861" s="233"/>
      <c r="AR861" s="233"/>
      <c r="AS861" s="339">
        <f t="shared" si="438"/>
        <v>0</v>
      </c>
      <c r="AT861" s="233"/>
      <c r="AU861" s="233"/>
      <c r="AV861" s="233"/>
      <c r="AW861" s="260">
        <f t="shared" ref="AW861:AW924" si="446">SUM(AT861:AV861)</f>
        <v>0</v>
      </c>
      <c r="AX861" s="235" t="s">
        <v>3417</v>
      </c>
      <c r="AY861" s="236" t="s">
        <v>1275</v>
      </c>
      <c r="AZ861" s="236" t="s">
        <v>473</v>
      </c>
      <c r="BA861" s="229" t="s">
        <v>3418</v>
      </c>
      <c r="BB861" s="231">
        <v>1</v>
      </c>
      <c r="BC861" s="231">
        <v>2</v>
      </c>
      <c r="BD861" s="237" t="str">
        <f t="shared" ref="BD861:BD924" si="447">IF(BC861=1,"Llano (Pendientes naturales del terreno entre 0 y 5%)",IF(AND(BC861=2),"Algo Ondulado (Pendientes naturales del terreno entre 6 y 14%)",IF(AND(BC861=3),"Muy Ondulado (Pendientes naturales del terreno entre 15 y 25%)",IF(AND(BC861=4),"Montañoso (Pendientes naturales del terreno mayores a 25%)"))))</f>
        <v>Algo Ondulado (Pendientes naturales del terreno entre 6 y 14%)</v>
      </c>
      <c r="BE861" s="231">
        <v>1</v>
      </c>
      <c r="BF861" s="237" t="str">
        <f>VLOOKUP(BE861,'Códigos 2'!$A$1:$B$12,2,FALSE)</f>
        <v xml:space="preserve"> Carpeta Asfáltica (CA)</v>
      </c>
      <c r="BG861" s="238">
        <v>2</v>
      </c>
      <c r="BH861" s="239">
        <v>6.7</v>
      </c>
      <c r="BI861" s="231">
        <v>0</v>
      </c>
      <c r="BJ861" s="231" t="str">
        <f t="shared" ref="BJ861:BJ924" si="448">IF(BI861=0,"No existe",IF(AND(BI861=1),"Pavimentado",IF(AND(BI861=2),"Mejorado",IF(AND(BI861=3),"Tierra"))))</f>
        <v>No existe</v>
      </c>
      <c r="BK861" s="240">
        <v>0</v>
      </c>
      <c r="BL861" s="231">
        <v>60</v>
      </c>
      <c r="BM861" s="231">
        <v>1226</v>
      </c>
      <c r="BN861" s="231">
        <v>4</v>
      </c>
      <c r="BO861" s="237" t="str">
        <f t="shared" ref="BO861:BO924" si="449">IF(BN861=5,"Alineamiento recto o con curvas tan suaves que no exigen una reducción significativa en la velocidad promedio normal de recorrido.",IF(AND(BN861=4),"Alineamiento con algunas curvas que exigen una reducción significativa en la velocidad promedio de circulación.",IF(AND(BN861=3),"Alineamiento algo sinuoso, pero con curvas cerradas que son aparentes y consistentes con las gradientes y las demás características del camino y del terreno que se atraviesa.",IF(AND(BN861=2),"Curvas cerradas frecuentes y, por lo general, inconsistentes con el terreno y la clase de carretera.",IF(AND(BN861=1),"Alineamiento muy sinuoso en todo el tramo, condición que admite solamente una velocidad de circulación muy baja.")))))</f>
        <v>Alineamiento con algunas curvas que exigen una reducción significativa en la velocidad promedio de circulación.</v>
      </c>
      <c r="BP861" s="231">
        <v>3</v>
      </c>
      <c r="BQ861" s="237" t="str">
        <f t="shared" ref="BQ861:BQ924" si="450">IF(BP861=5,"Pendientes menores del 3% en todo el tramo.",IF(AND(BP861=4),"Pendientes generalmente menores del 3% pero con algunas cuestas de corta longitud de hasta el 5%.",IF(AND(BP861=3),"Pendientes generalmente entre 3 y 6%, pero con una rasante ondulada y, consecuentemente, con tramos cortos de subida fuerte.",IF(AND(BP861=2),"Pendientes sostenidas entre 5 y 8% sobre una buena parte del tramo, condición que afecta en forma marcada la velocidad de recorrido y, cuando hay bastante tránsito, provoca frecuentes colas de vehículos detrás de los vehículos pesados.",IF(AND(BP861=1),"Pendientes sostenidas en exceso del 7% en casi todo el tramo. ")))))</f>
        <v>Pendientes generalmente entre 3 y 6%, pero con una rasante ondulada y, consecuentemente, con tramos cortos de subida fuerte.</v>
      </c>
      <c r="BR861" s="231">
        <v>1</v>
      </c>
      <c r="BS861" s="231">
        <v>0</v>
      </c>
      <c r="BT861" s="237" t="b">
        <f t="shared" ref="BT861:BT924" si="451">IF(BS861=5,"Superficie de los espaldones firme y regular, y donde se puede utilizar el ancho como fue construido originalmente.",IF(AND(BS861=4),"Superficie generalmente firme y utilizable en todo tiempo, pero con algunos tramos cortos en que el ancho inicial ha sido reducido por erosión u otras causas.",IF(AND(BS861=3),"Superficie erosionada o con baches profundos sobre una buena parte de la subsección, de manera que se inhibe el uso de los espaldones en la debida forma en esa parte.",IF(AND(BS861=2),"Superficie erosionada o con baches profundos, o el ancho transitable de los espaldones reducido sustancialmente, en casi toda la subsección.",IF(AND(BS861=1),"Se encuentra un desnivel peligroso entre el borde del pavimento y el espaldón, o la superficie está muy erosionada, con baches profundos o material suelto, o el ancho muy reducido del original.")))))</f>
        <v>0</v>
      </c>
      <c r="BU861" s="231">
        <v>4</v>
      </c>
      <c r="BV861" s="237" t="str">
        <f t="shared" ref="BV861:BV924" si="452">IF(BU861=5,"Las señales son completamente adecuadas en número y ubicación, ",IF(AND(BU861=4),"El señalamiento es bastante completo, faltando solamente algunas señales de guía para los usuarios que no conocen la ruta.",IF(AND(BU861=3),"El señalamiento es regular en cuanto a cantidad y ubicación, siendo notable la falta de algunas señales de precaución y de guía.",IF(AND(BU861=2),"Existen muy pocas señales",IF(AND(BU861=1),"No existen señales o son tan inadecuadas, que no proveen información útil al conductor.")))))</f>
        <v>El señalamiento es bastante completo, faltando solamente algunas señales de guía para los usuarios que no conocen la ruta.</v>
      </c>
      <c r="BW861" s="231">
        <v>4</v>
      </c>
      <c r="BX861" s="237" t="str">
        <f t="shared" ref="BX861:BX924" si="453">IF(BW861=5,"Todas las alcantarillas y cunetas están bastante limpias y funcionan debidamente.",IF(AND(BW861=4),"La mayoría de las alcantarillas y cunetas aparentemente funcionan bien, pero existen indicaciones en algunos sitios de que el agua se estanca.",IF(AND(BW861=3),"Parece que algunas alcantarillas o cunetas no tienen capacidad hidráulica suficiente, por la erosión o socavación aparente.",IF(AND(BW861=2),"Parece que la mayoría de las alcantarillas y cunetas son inadecuadas; o hay vados en varios sitios en vez de estructuras de drenaje.",IF(AND(BW861=1),"El agua escurre por la calzada durante períodos de lluvia sobre una buena parte de la sub-sección y no existen cunetas longitudinales definidas; las estructuras de drenaje no existen, o son completamente inadecuadas.")))))</f>
        <v>La mayoría de las alcantarillas y cunetas aparentemente funcionan bien, pero existen indicaciones en algunos sitios de que el agua se estanca.</v>
      </c>
      <c r="BY861" s="231">
        <v>4</v>
      </c>
      <c r="BZ861" s="237" t="str">
        <f t="shared" ref="BZ861:BZ924" si="454">IF(BY861=5,"Superficie lisa, sin baches ni irregularidades notables.",IF(AND(BY861=4),"Superficie generalmente lisa, pero con unas pequeñas corrugaciones u otras irregularidades aisladas, o con baches pequeños superficiales.",IF(AND(BY861=3),"Superficie con frecuentes baches o irregularidades .",IF(AND(BY861=2),"Superficie muy irregular o con baches extensos y frecuentes (o material suelto, en caso de superficies no pavimentadas).",IF(AND(BY861=1),"Superficie muy deteriorada o irregular (o material suelto), hasta tal grado, en casi todo el tramo.")))))</f>
        <v>Superficie generalmente lisa, pero con unas pequeñas corrugaciones u otras irregularidades aisladas, o con baches pequeños superficiales.</v>
      </c>
      <c r="CA861" s="231">
        <v>5</v>
      </c>
      <c r="CB861" s="237" t="str">
        <f t="shared" ref="CB861:CB924" si="455">IF(CA861=5,"No existen evidencias de fallas en la estructura del pavimento, con la posible excepción de algunas en la superficie de ruedo.",IF(AND(CA861=4),"Existen huellas o corrugaciones que se derivan por debajo de la superficie de ruedo, pero que son aisladas y de poca extensión.",IF(AND(CA861=3),"Existen deformaciones u otras fallas de consideración sobre una buena parte de la subsección y, aunque no son extensas todavía, parece que siguen extendiéndose.",IF(AND(CA861=2),"Existen deformaciones u otras fallas de consideración sobre la mayor parte del tramo.",IF(AND(CA861=1),"Existen corrugaciones o huellas profundas sobre casi toda la faja de ruedo del tramo, hasta tal grado que no sería factible corregir la falla de la estructura, sino que se tendría que reconstruirla completamente.")))))</f>
        <v>No existen evidencias de fallas en la estructura del pavimento, con la posible excepción de algunas en la superficie de ruedo.</v>
      </c>
      <c r="CC861" s="231">
        <f t="shared" ref="CC861:CC924" si="456">(K861*BM861)*365/1000000</f>
        <v>2.1009655500000002</v>
      </c>
      <c r="CD861" s="229"/>
      <c r="CE861" s="229"/>
      <c r="CF861" s="270" t="s">
        <v>3419</v>
      </c>
    </row>
    <row r="862" spans="1:84" ht="69.95" customHeight="1" thickBot="1" x14ac:dyDescent="0.2">
      <c r="A862" s="217"/>
      <c r="B862" s="269">
        <v>50443</v>
      </c>
      <c r="C862" s="231">
        <v>6</v>
      </c>
      <c r="D862" s="231">
        <v>5</v>
      </c>
      <c r="E862" s="232">
        <v>5</v>
      </c>
      <c r="F862" s="231">
        <v>3</v>
      </c>
      <c r="G862" s="231">
        <v>911</v>
      </c>
      <c r="H862" s="230" t="str">
        <f>IF(G862&lt;100,"Primaria",IF(AND(G855&gt;39,G855&lt;300),"Secundaria",IF(AND(G855&gt;299),"Terciaria")))</f>
        <v>Secundaria</v>
      </c>
      <c r="I862" s="230">
        <v>2</v>
      </c>
      <c r="J862" s="229" t="str">
        <f t="shared" si="433"/>
        <v>Distribuidores Regionales</v>
      </c>
      <c r="K862" s="260">
        <f t="shared" si="434"/>
        <v>3.8</v>
      </c>
      <c r="L862" s="234">
        <f>L861+K862</f>
        <v>23.070000000000004</v>
      </c>
      <c r="M862" s="233"/>
      <c r="N862" s="233"/>
      <c r="O862" s="233"/>
      <c r="P862" s="260">
        <f t="shared" si="435"/>
        <v>0</v>
      </c>
      <c r="Q862" s="233"/>
      <c r="R862" s="233"/>
      <c r="S862" s="233"/>
      <c r="T862" s="260">
        <f t="shared" si="436"/>
        <v>0</v>
      </c>
      <c r="U862" s="233">
        <v>0.11</v>
      </c>
      <c r="V862" s="233"/>
      <c r="W862" s="233"/>
      <c r="X862" s="233">
        <f t="shared" si="444"/>
        <v>0.11</v>
      </c>
      <c r="Y862" s="233"/>
      <c r="Z862" s="233"/>
      <c r="AA862" s="233"/>
      <c r="AB862" s="233">
        <f t="shared" si="445"/>
        <v>0</v>
      </c>
      <c r="AC862" s="233">
        <f t="shared" si="440"/>
        <v>0.11</v>
      </c>
      <c r="AD862" s="233"/>
      <c r="AE862" s="233">
        <v>3.69</v>
      </c>
      <c r="AF862" s="233"/>
      <c r="AG862" s="233">
        <f t="shared" si="442"/>
        <v>3.69</v>
      </c>
      <c r="AH862" s="233"/>
      <c r="AI862" s="233"/>
      <c r="AJ862" s="233"/>
      <c r="AK862" s="233">
        <f t="shared" si="443"/>
        <v>0</v>
      </c>
      <c r="AL862" s="233"/>
      <c r="AM862" s="233"/>
      <c r="AN862" s="233"/>
      <c r="AO862" s="233">
        <f t="shared" si="437"/>
        <v>0</v>
      </c>
      <c r="AP862" s="233"/>
      <c r="AQ862" s="233"/>
      <c r="AR862" s="233"/>
      <c r="AS862" s="339">
        <f t="shared" si="438"/>
        <v>0</v>
      </c>
      <c r="AT862" s="233"/>
      <c r="AU862" s="233"/>
      <c r="AV862" s="233"/>
      <c r="AW862" s="260">
        <f t="shared" si="446"/>
        <v>0</v>
      </c>
      <c r="AX862" s="235" t="s">
        <v>3415</v>
      </c>
      <c r="AY862" s="236" t="s">
        <v>1275</v>
      </c>
      <c r="AZ862" s="236" t="s">
        <v>473</v>
      </c>
      <c r="BA862" s="252" t="s">
        <v>3416</v>
      </c>
      <c r="BB862" s="231">
        <v>2</v>
      </c>
      <c r="BC862" s="231">
        <v>3</v>
      </c>
      <c r="BD862" s="237" t="str">
        <f t="shared" si="447"/>
        <v>Muy Ondulado (Pendientes naturales del terreno entre 15 y 25%)</v>
      </c>
      <c r="BE862" s="231">
        <v>3</v>
      </c>
      <c r="BF862" s="237" t="str">
        <f>VLOOKUP(BE862,'Códigos 2'!$A$1:$B$12,2,FALSE)</f>
        <v xml:space="preserve">Tratamiento superficial simple (TSS) </v>
      </c>
      <c r="BG862" s="238">
        <v>2</v>
      </c>
      <c r="BH862" s="239">
        <v>5.5</v>
      </c>
      <c r="BI862" s="231">
        <v>0</v>
      </c>
      <c r="BJ862" s="231" t="str">
        <f t="shared" si="448"/>
        <v>No existe</v>
      </c>
      <c r="BK862" s="240">
        <v>0</v>
      </c>
      <c r="BL862" s="231">
        <v>25</v>
      </c>
      <c r="BM862" s="231">
        <v>223</v>
      </c>
      <c r="BN862" s="231">
        <v>2</v>
      </c>
      <c r="BO862" s="237" t="str">
        <f t="shared" si="449"/>
        <v>Curvas cerradas frecuentes y, por lo general, inconsistentes con el terreno y la clase de carretera.</v>
      </c>
      <c r="BP862" s="231">
        <v>2</v>
      </c>
      <c r="BQ862" s="237" t="str">
        <f t="shared" si="450"/>
        <v>Pendientes sostenidas entre 5 y 8% sobre una buena parte del tramo, condición que afecta en forma marcada la velocidad de recorrido y, cuando hay bastante tránsito, provoca frecuentes colas de vehículos detrás de los vehículos pesados.</v>
      </c>
      <c r="BR862" s="231">
        <v>1</v>
      </c>
      <c r="BS862" s="231">
        <v>0</v>
      </c>
      <c r="BT862" s="237" t="b">
        <f t="shared" si="451"/>
        <v>0</v>
      </c>
      <c r="BU862" s="231">
        <v>1</v>
      </c>
      <c r="BV862" s="237" t="str">
        <f t="shared" si="452"/>
        <v>No existen señales o son tan inadecuadas, que no proveen información útil al conductor.</v>
      </c>
      <c r="BW862" s="231">
        <v>3</v>
      </c>
      <c r="BX862" s="237" t="str">
        <f t="shared" si="453"/>
        <v>Parece que algunas alcantarillas o cunetas no tienen capacidad hidráulica suficiente, por la erosión o socavación aparente.</v>
      </c>
      <c r="BY862" s="231">
        <v>3</v>
      </c>
      <c r="BZ862" s="237" t="str">
        <f t="shared" si="454"/>
        <v>Superficie con frecuentes baches o irregularidades .</v>
      </c>
      <c r="CA862" s="231">
        <v>4</v>
      </c>
      <c r="CB862" s="237" t="str">
        <f t="shared" si="455"/>
        <v>Existen huellas o corrugaciones que se derivan por debajo de la superficie de ruedo, pero que son aisladas y de poca extensión.</v>
      </c>
      <c r="CC862" s="231">
        <f t="shared" si="456"/>
        <v>0.30930099999999999</v>
      </c>
      <c r="CD862" s="229"/>
      <c r="CE862" s="229"/>
      <c r="CF862" s="270"/>
    </row>
    <row r="863" spans="1:84" ht="69.95" customHeight="1" thickBot="1" x14ac:dyDescent="0.2">
      <c r="A863" s="217"/>
      <c r="B863" s="269">
        <v>50451</v>
      </c>
      <c r="C863" s="231">
        <v>6</v>
      </c>
      <c r="D863" s="231">
        <v>5</v>
      </c>
      <c r="E863" s="232">
        <v>5</v>
      </c>
      <c r="F863" s="231">
        <v>2</v>
      </c>
      <c r="G863" s="231">
        <v>912</v>
      </c>
      <c r="H863" s="230" t="str">
        <f>IF(G863&lt;100,"Primaria",IF(AND(G856&gt;39,G856&lt;300),"Secundaria",IF(AND(G856&gt;299),"Terciaria")))</f>
        <v>Terciaria</v>
      </c>
      <c r="I863" s="230">
        <v>4</v>
      </c>
      <c r="J863" s="229" t="str">
        <f t="shared" si="433"/>
        <v>Red Básica de Accesso</v>
      </c>
      <c r="K863" s="260">
        <f t="shared" si="434"/>
        <v>5.875</v>
      </c>
      <c r="L863" s="234">
        <f>K863</f>
        <v>5.875</v>
      </c>
      <c r="M863" s="233"/>
      <c r="N863" s="233"/>
      <c r="O863" s="233"/>
      <c r="P863" s="260">
        <f t="shared" si="435"/>
        <v>0</v>
      </c>
      <c r="Q863" s="233"/>
      <c r="R863" s="233"/>
      <c r="S863" s="233"/>
      <c r="T863" s="260">
        <f t="shared" si="436"/>
        <v>0</v>
      </c>
      <c r="U863" s="233"/>
      <c r="V863" s="233">
        <v>0.17</v>
      </c>
      <c r="W863" s="233"/>
      <c r="X863" s="233">
        <f t="shared" si="444"/>
        <v>0.17</v>
      </c>
      <c r="Y863" s="233"/>
      <c r="Z863" s="233"/>
      <c r="AA863" s="233"/>
      <c r="AB863" s="233">
        <f t="shared" si="445"/>
        <v>0</v>
      </c>
      <c r="AC863" s="233">
        <f t="shared" si="440"/>
        <v>0.17</v>
      </c>
      <c r="AD863" s="233"/>
      <c r="AE863" s="233">
        <v>4.8899999999999997</v>
      </c>
      <c r="AF863" s="233">
        <v>0.81499999999999995</v>
      </c>
      <c r="AG863" s="233">
        <f t="shared" si="442"/>
        <v>5.7050000000000001</v>
      </c>
      <c r="AH863" s="233"/>
      <c r="AI863" s="233"/>
      <c r="AJ863" s="233"/>
      <c r="AK863" s="233">
        <f t="shared" si="443"/>
        <v>0</v>
      </c>
      <c r="AL863" s="233"/>
      <c r="AM863" s="233"/>
      <c r="AN863" s="233"/>
      <c r="AO863" s="233">
        <f t="shared" si="437"/>
        <v>0</v>
      </c>
      <c r="AP863" s="233"/>
      <c r="AQ863" s="233"/>
      <c r="AR863" s="233"/>
      <c r="AS863" s="339">
        <f t="shared" si="438"/>
        <v>0</v>
      </c>
      <c r="AT863" s="233"/>
      <c r="AU863" s="233"/>
      <c r="AV863" s="233"/>
      <c r="AW863" s="260">
        <f t="shared" si="446"/>
        <v>0</v>
      </c>
      <c r="AX863" s="235" t="s">
        <v>3422</v>
      </c>
      <c r="AY863" s="236" t="s">
        <v>1275</v>
      </c>
      <c r="AZ863" s="236" t="s">
        <v>473</v>
      </c>
      <c r="BA863" s="229" t="s">
        <v>3423</v>
      </c>
      <c r="BB863" s="231">
        <v>1</v>
      </c>
      <c r="BC863" s="231">
        <v>1</v>
      </c>
      <c r="BD863" s="237" t="str">
        <f t="shared" si="447"/>
        <v>Llano (Pendientes naturales del terreno entre 0 y 5%)</v>
      </c>
      <c r="BE863" s="231">
        <v>3</v>
      </c>
      <c r="BF863" s="237" t="str">
        <f>VLOOKUP(BE863,'Códigos 2'!$A$1:$B$12,2,FALSE)</f>
        <v xml:space="preserve">Tratamiento superficial simple (TSS) </v>
      </c>
      <c r="BG863" s="238">
        <v>2</v>
      </c>
      <c r="BH863" s="239">
        <v>7.6</v>
      </c>
      <c r="BI863" s="231">
        <v>0</v>
      </c>
      <c r="BJ863" s="231" t="str">
        <f t="shared" si="448"/>
        <v>No existe</v>
      </c>
      <c r="BK863" s="240">
        <v>0</v>
      </c>
      <c r="BL863" s="231">
        <v>25</v>
      </c>
      <c r="BM863" s="231">
        <v>469</v>
      </c>
      <c r="BN863" s="231">
        <v>4</v>
      </c>
      <c r="BO863" s="237" t="str">
        <f t="shared" si="449"/>
        <v>Alineamiento con algunas curvas que exigen una reducción significativa en la velocidad promedio de circulación.</v>
      </c>
      <c r="BP863" s="231">
        <v>4</v>
      </c>
      <c r="BQ863" s="237" t="str">
        <f t="shared" si="450"/>
        <v>Pendientes generalmente menores del 3% pero con algunas cuestas de corta longitud de hasta el 5%.</v>
      </c>
      <c r="BR863" s="231">
        <v>3</v>
      </c>
      <c r="BS863" s="231">
        <v>0</v>
      </c>
      <c r="BT863" s="237" t="b">
        <f t="shared" si="451"/>
        <v>0</v>
      </c>
      <c r="BU863" s="231">
        <v>3</v>
      </c>
      <c r="BV863" s="237" t="str">
        <f t="shared" si="452"/>
        <v>El señalamiento es regular en cuanto a cantidad y ubicación, siendo notable la falta de algunas señales de precaución y de guía.</v>
      </c>
      <c r="BW863" s="231">
        <v>4</v>
      </c>
      <c r="BX863" s="237" t="str">
        <f t="shared" si="453"/>
        <v>La mayoría de las alcantarillas y cunetas aparentemente funcionan bien, pero existen indicaciones en algunos sitios de que el agua se estanca.</v>
      </c>
      <c r="BY863" s="231">
        <v>3</v>
      </c>
      <c r="BZ863" s="237" t="str">
        <f t="shared" si="454"/>
        <v>Superficie con frecuentes baches o irregularidades .</v>
      </c>
      <c r="CA863" s="231">
        <v>5</v>
      </c>
      <c r="CB863" s="237" t="str">
        <f t="shared" si="455"/>
        <v>No existen evidencias de fallas en la estructura del pavimento, con la posible excepción de algunas en la superficie de ruedo.</v>
      </c>
      <c r="CC863" s="231">
        <f t="shared" si="456"/>
        <v>1.005711875</v>
      </c>
      <c r="CD863" s="229" t="s">
        <v>3424</v>
      </c>
      <c r="CE863" s="229" t="s">
        <v>489</v>
      </c>
      <c r="CF863" s="270" t="s">
        <v>3425</v>
      </c>
    </row>
    <row r="864" spans="1:84" ht="69.95" customHeight="1" thickBot="1" x14ac:dyDescent="0.2">
      <c r="A864" s="217"/>
      <c r="B864" s="269">
        <v>50452</v>
      </c>
      <c r="C864" s="231">
        <v>6</v>
      </c>
      <c r="D864" s="231">
        <v>5</v>
      </c>
      <c r="E864" s="243" t="s">
        <v>277</v>
      </c>
      <c r="F864" s="236" t="s">
        <v>3086</v>
      </c>
      <c r="G864" s="231">
        <v>912</v>
      </c>
      <c r="H864" s="230" t="str">
        <f>IF(G864&lt;100,"Primaria",IF(AND(G857&gt;39,G857&lt;300),"Secundaria",IF(AND(G857&gt;299),"Terciaria")))</f>
        <v>Terciaria</v>
      </c>
      <c r="I864" s="230">
        <v>4</v>
      </c>
      <c r="J864" s="229" t="str">
        <f t="shared" si="433"/>
        <v>Red Básica de Accesso</v>
      </c>
      <c r="K864" s="260">
        <f t="shared" si="434"/>
        <v>6.1749999999999998</v>
      </c>
      <c r="L864" s="234">
        <f>L863+K864</f>
        <v>12.05</v>
      </c>
      <c r="M864" s="233"/>
      <c r="N864" s="233"/>
      <c r="O864" s="233"/>
      <c r="P864" s="260">
        <f t="shared" si="435"/>
        <v>0</v>
      </c>
      <c r="Q864" s="233">
        <v>1.25</v>
      </c>
      <c r="R864" s="233"/>
      <c r="S864" s="233"/>
      <c r="T864" s="260">
        <f t="shared" si="436"/>
        <v>1.25</v>
      </c>
      <c r="U864" s="233">
        <v>1.4999999999999999E-2</v>
      </c>
      <c r="V864" s="233"/>
      <c r="W864" s="233"/>
      <c r="X864" s="233">
        <f t="shared" si="444"/>
        <v>1.4999999999999999E-2</v>
      </c>
      <c r="Y864" s="233">
        <v>0.32</v>
      </c>
      <c r="Z864" s="233"/>
      <c r="AA864" s="233"/>
      <c r="AB864" s="233">
        <f t="shared" si="445"/>
        <v>0.32</v>
      </c>
      <c r="AC864" s="233">
        <f t="shared" si="440"/>
        <v>1.585</v>
      </c>
      <c r="AD864" s="233"/>
      <c r="AE864" s="233">
        <v>4.59</v>
      </c>
      <c r="AF864" s="233"/>
      <c r="AG864" s="233">
        <f>AD864+AE864+AF864</f>
        <v>4.59</v>
      </c>
      <c r="AH864" s="233"/>
      <c r="AI864" s="233"/>
      <c r="AJ864" s="233"/>
      <c r="AK864" s="233">
        <f>AH864+AI864+AJ864</f>
        <v>0</v>
      </c>
      <c r="AL864" s="233"/>
      <c r="AM864" s="233"/>
      <c r="AN864" s="233"/>
      <c r="AO864" s="233">
        <f t="shared" si="437"/>
        <v>0</v>
      </c>
      <c r="AP864" s="233"/>
      <c r="AQ864" s="233"/>
      <c r="AR864" s="233"/>
      <c r="AS864" s="339">
        <f t="shared" si="438"/>
        <v>0</v>
      </c>
      <c r="AT864" s="233"/>
      <c r="AU864" s="233"/>
      <c r="AV864" s="233"/>
      <c r="AW864" s="260">
        <f t="shared" si="446"/>
        <v>0</v>
      </c>
      <c r="AX864" s="235" t="s">
        <v>3426</v>
      </c>
      <c r="AY864" s="236" t="s">
        <v>1275</v>
      </c>
      <c r="AZ864" s="236" t="s">
        <v>473</v>
      </c>
      <c r="BA864" s="236" t="s">
        <v>3427</v>
      </c>
      <c r="BB864" s="231">
        <v>1</v>
      </c>
      <c r="BC864" s="231">
        <v>1</v>
      </c>
      <c r="BD864" s="237" t="str">
        <f t="shared" si="447"/>
        <v>Llano (Pendientes naturales del terreno entre 0 y 5%)</v>
      </c>
      <c r="BE864" s="231">
        <v>3</v>
      </c>
      <c r="BF864" s="237" t="str">
        <f>VLOOKUP(BE864,'Códigos 2'!$A$1:$B$12,2,FALSE)</f>
        <v xml:space="preserve">Tratamiento superficial simple (TSS) </v>
      </c>
      <c r="BG864" s="238">
        <v>2</v>
      </c>
      <c r="BH864" s="239">
        <v>7</v>
      </c>
      <c r="BI864" s="231">
        <v>0</v>
      </c>
      <c r="BJ864" s="231" t="str">
        <f t="shared" si="448"/>
        <v>No existe</v>
      </c>
      <c r="BK864" s="240">
        <v>0</v>
      </c>
      <c r="BL864" s="231">
        <v>60</v>
      </c>
      <c r="BM864" s="231">
        <v>1500</v>
      </c>
      <c r="BN864" s="231">
        <v>4</v>
      </c>
      <c r="BO864" s="237" t="str">
        <f t="shared" si="449"/>
        <v>Alineamiento con algunas curvas que exigen una reducción significativa en la velocidad promedio de circulación.</v>
      </c>
      <c r="BP864" s="231">
        <v>5</v>
      </c>
      <c r="BQ864" s="237" t="str">
        <f t="shared" si="450"/>
        <v>Pendientes menores del 3% en todo el tramo.</v>
      </c>
      <c r="BR864" s="231">
        <v>1</v>
      </c>
      <c r="BS864" s="231">
        <v>0</v>
      </c>
      <c r="BT864" s="237" t="b">
        <f t="shared" si="451"/>
        <v>0</v>
      </c>
      <c r="BU864" s="231">
        <v>3</v>
      </c>
      <c r="BV864" s="237" t="str">
        <f t="shared" si="452"/>
        <v>El señalamiento es regular en cuanto a cantidad y ubicación, siendo notable la falta de algunas señales de precaución y de guía.</v>
      </c>
      <c r="BW864" s="231">
        <v>4</v>
      </c>
      <c r="BX864" s="237" t="str">
        <f t="shared" si="453"/>
        <v>La mayoría de las alcantarillas y cunetas aparentemente funcionan bien, pero existen indicaciones en algunos sitios de que el agua se estanca.</v>
      </c>
      <c r="BY864" s="231">
        <v>5</v>
      </c>
      <c r="BZ864" s="237" t="str">
        <f t="shared" si="454"/>
        <v>Superficie lisa, sin baches ni irregularidades notables.</v>
      </c>
      <c r="CA864" s="231">
        <v>5</v>
      </c>
      <c r="CB864" s="237" t="str">
        <f t="shared" si="455"/>
        <v>No existen evidencias de fallas en la estructura del pavimento, con la posible excepción de algunas en la superficie de ruedo.</v>
      </c>
      <c r="CC864" s="231">
        <f t="shared" si="456"/>
        <v>3.3808125000000002</v>
      </c>
      <c r="CD864" s="229"/>
      <c r="CE864" s="229"/>
      <c r="CF864" s="270" t="s">
        <v>3428</v>
      </c>
    </row>
    <row r="865" spans="1:84" ht="69.95" customHeight="1" thickBot="1" x14ac:dyDescent="0.2">
      <c r="A865" s="217"/>
      <c r="B865" s="269">
        <v>50460</v>
      </c>
      <c r="C865" s="231">
        <v>13</v>
      </c>
      <c r="D865" s="231">
        <v>5</v>
      </c>
      <c r="E865" s="232" t="s">
        <v>555</v>
      </c>
      <c r="F865" s="231"/>
      <c r="G865" s="231">
        <v>160</v>
      </c>
      <c r="H865" s="230" t="str">
        <f>IF(G865&lt;100,"Primaria",IF(AND(G865&gt;39,G865&lt;300),"Secundaria",IF(AND(G865&gt;299),"Terciaria")))</f>
        <v>Secundaria</v>
      </c>
      <c r="I865" s="230">
        <v>2</v>
      </c>
      <c r="J865" s="229" t="str">
        <f t="shared" si="433"/>
        <v>Distribuidores Regionales</v>
      </c>
      <c r="K865" s="260">
        <f t="shared" si="434"/>
        <v>6.8049999999999997</v>
      </c>
      <c r="L865" s="234">
        <f>L864+K865</f>
        <v>18.855</v>
      </c>
      <c r="M865" s="233"/>
      <c r="N865" s="233"/>
      <c r="O865" s="233"/>
      <c r="P865" s="260">
        <f t="shared" si="435"/>
        <v>0</v>
      </c>
      <c r="Q865" s="233">
        <v>6.33</v>
      </c>
      <c r="R865" s="233"/>
      <c r="S865" s="233"/>
      <c r="T865" s="260">
        <f t="shared" si="436"/>
        <v>6.33</v>
      </c>
      <c r="U865" s="233"/>
      <c r="V865" s="233">
        <v>5.5E-2</v>
      </c>
      <c r="W865" s="233"/>
      <c r="X865" s="233">
        <f t="shared" si="444"/>
        <v>5.5E-2</v>
      </c>
      <c r="Y865" s="233"/>
      <c r="Z865" s="233"/>
      <c r="AA865" s="233"/>
      <c r="AB865" s="233">
        <f t="shared" si="445"/>
        <v>0</v>
      </c>
      <c r="AC865" s="233">
        <f t="shared" si="440"/>
        <v>6.3849999999999998</v>
      </c>
      <c r="AD865" s="233"/>
      <c r="AE865" s="233">
        <v>0.42</v>
      </c>
      <c r="AF865" s="233"/>
      <c r="AG865" s="233">
        <f t="shared" ref="AG865:AG928" si="457">SUM(AD865:AF865)</f>
        <v>0.42</v>
      </c>
      <c r="AH865" s="233"/>
      <c r="AI865" s="233"/>
      <c r="AJ865" s="233"/>
      <c r="AK865" s="233">
        <f t="shared" ref="AK865:AK928" si="458">SUM(AH865:AJ865)</f>
        <v>0</v>
      </c>
      <c r="AL865" s="233"/>
      <c r="AM865" s="233"/>
      <c r="AN865" s="233"/>
      <c r="AO865" s="233">
        <f t="shared" si="437"/>
        <v>0</v>
      </c>
      <c r="AP865" s="233"/>
      <c r="AQ865" s="233"/>
      <c r="AR865" s="233"/>
      <c r="AS865" s="339">
        <f t="shared" si="438"/>
        <v>0</v>
      </c>
      <c r="AT865" s="233"/>
      <c r="AU865" s="233"/>
      <c r="AV865" s="233"/>
      <c r="AW865" s="260">
        <f t="shared" si="446"/>
        <v>0</v>
      </c>
      <c r="AX865" s="235" t="s">
        <v>1545</v>
      </c>
      <c r="AY865" s="236" t="s">
        <v>1546</v>
      </c>
      <c r="AZ865" s="236" t="s">
        <v>1514</v>
      </c>
      <c r="BA865" s="229" t="s">
        <v>384</v>
      </c>
      <c r="BB865" s="231">
        <v>1</v>
      </c>
      <c r="BC865" s="231">
        <v>2</v>
      </c>
      <c r="BD865" s="237" t="str">
        <f t="shared" si="447"/>
        <v>Algo Ondulado (Pendientes naturales del terreno entre 6 y 14%)</v>
      </c>
      <c r="BE865" s="231">
        <v>1</v>
      </c>
      <c r="BF865" s="237" t="str">
        <f>VLOOKUP(BE865,'Códigos 2'!$A$1:$B$12,2,FALSE)</f>
        <v xml:space="preserve"> Carpeta Asfáltica (CA)</v>
      </c>
      <c r="BG865" s="238">
        <v>2</v>
      </c>
      <c r="BH865" s="239">
        <v>6.6</v>
      </c>
      <c r="BI865" s="231">
        <v>0</v>
      </c>
      <c r="BJ865" s="231" t="str">
        <f t="shared" si="448"/>
        <v>No existe</v>
      </c>
      <c r="BK865" s="240">
        <v>0</v>
      </c>
      <c r="BL865" s="231">
        <v>40</v>
      </c>
      <c r="BM865" s="231">
        <v>535</v>
      </c>
      <c r="BN865" s="231">
        <v>3</v>
      </c>
      <c r="BO865" s="237" t="str">
        <f t="shared" si="449"/>
        <v>Alineamiento algo sinuoso, pero con curvas cerradas que son aparentes y consistentes con las gradientes y las demás características del camino y del terreno que se atraviesa.</v>
      </c>
      <c r="BP865" s="231">
        <v>3</v>
      </c>
      <c r="BQ865" s="237" t="str">
        <f t="shared" si="450"/>
        <v>Pendientes generalmente entre 3 y 6%, pero con una rasante ondulada y, consecuentemente, con tramos cortos de subida fuerte.</v>
      </c>
      <c r="BR865" s="231">
        <v>1</v>
      </c>
      <c r="BS865" s="231">
        <v>0</v>
      </c>
      <c r="BT865" s="237" t="b">
        <f t="shared" si="451"/>
        <v>0</v>
      </c>
      <c r="BU865" s="231">
        <v>4</v>
      </c>
      <c r="BV865" s="237" t="str">
        <f t="shared" si="452"/>
        <v>El señalamiento es bastante completo, faltando solamente algunas señales de guía para los usuarios que no conocen la ruta.</v>
      </c>
      <c r="BW865" s="231">
        <v>4</v>
      </c>
      <c r="BX865" s="237" t="str">
        <f t="shared" si="453"/>
        <v>La mayoría de las alcantarillas y cunetas aparentemente funcionan bien, pero existen indicaciones en algunos sitios de que el agua se estanca.</v>
      </c>
      <c r="BY865" s="231">
        <v>4</v>
      </c>
      <c r="BZ865" s="237" t="str">
        <f t="shared" si="454"/>
        <v>Superficie generalmente lisa, pero con unas pequeñas corrugaciones u otras irregularidades aisladas, o con baches pequeños superficiales.</v>
      </c>
      <c r="CA865" s="231">
        <v>5</v>
      </c>
      <c r="CB865" s="237" t="str">
        <f t="shared" si="455"/>
        <v>No existen evidencias de fallas en la estructura del pavimento, con la posible excepción de algunas en la superficie de ruedo.</v>
      </c>
      <c r="CC865" s="231">
        <f t="shared" si="456"/>
        <v>1.3288463749999999</v>
      </c>
      <c r="CD865" s="229"/>
      <c r="CE865" s="229"/>
      <c r="CF865" s="270" t="s">
        <v>1547</v>
      </c>
    </row>
    <row r="866" spans="1:84" ht="69.95" customHeight="1" thickBot="1" x14ac:dyDescent="0.2">
      <c r="A866" s="217"/>
      <c r="B866" s="269">
        <v>50470</v>
      </c>
      <c r="C866" s="231">
        <v>13</v>
      </c>
      <c r="D866" s="231">
        <v>5</v>
      </c>
      <c r="E866" s="232">
        <v>2</v>
      </c>
      <c r="F866" s="231">
        <v>3</v>
      </c>
      <c r="G866" s="231">
        <v>150</v>
      </c>
      <c r="H866" s="230" t="str">
        <f>IF(G866&lt;100,"Primaria",IF(AND(G866&gt;39,G866&lt;300),"Secundaria",IF(AND(G866&gt;299),"Terciaria")))</f>
        <v>Secundaria</v>
      </c>
      <c r="I866" s="230">
        <v>3</v>
      </c>
      <c r="J866" s="229" t="str">
        <f t="shared" si="433"/>
        <v>Conectores de Integración Territorial</v>
      </c>
      <c r="K866" s="260">
        <f t="shared" si="434"/>
        <v>2.25</v>
      </c>
      <c r="L866" s="234">
        <f>L865+K866</f>
        <v>21.105</v>
      </c>
      <c r="M866" s="233"/>
      <c r="N866" s="233"/>
      <c r="O866" s="233"/>
      <c r="P866" s="260">
        <f t="shared" si="435"/>
        <v>0</v>
      </c>
      <c r="Q866" s="233"/>
      <c r="R866" s="233"/>
      <c r="S866" s="233"/>
      <c r="T866" s="260">
        <f t="shared" si="436"/>
        <v>0</v>
      </c>
      <c r="U866" s="233"/>
      <c r="V866" s="233"/>
      <c r="W866" s="233"/>
      <c r="X866" s="233">
        <f t="shared" si="444"/>
        <v>0</v>
      </c>
      <c r="Y866" s="233"/>
      <c r="Z866" s="233"/>
      <c r="AA866" s="233"/>
      <c r="AB866" s="233">
        <f t="shared" si="445"/>
        <v>0</v>
      </c>
      <c r="AC866" s="233">
        <f t="shared" si="440"/>
        <v>0</v>
      </c>
      <c r="AD866" s="233"/>
      <c r="AE866" s="233">
        <v>2.25</v>
      </c>
      <c r="AF866" s="233"/>
      <c r="AG866" s="233">
        <f t="shared" si="457"/>
        <v>2.25</v>
      </c>
      <c r="AH866" s="233"/>
      <c r="AI866" s="233"/>
      <c r="AJ866" s="233"/>
      <c r="AK866" s="233">
        <f t="shared" si="458"/>
        <v>0</v>
      </c>
      <c r="AL866" s="233"/>
      <c r="AM866" s="233"/>
      <c r="AN866" s="233"/>
      <c r="AO866" s="233">
        <f t="shared" si="437"/>
        <v>0</v>
      </c>
      <c r="AP866" s="233"/>
      <c r="AQ866" s="233"/>
      <c r="AR866" s="233"/>
      <c r="AS866" s="339">
        <f t="shared" si="438"/>
        <v>0</v>
      </c>
      <c r="AT866" s="233"/>
      <c r="AU866" s="233"/>
      <c r="AV866" s="233"/>
      <c r="AW866" s="260">
        <f t="shared" si="446"/>
        <v>0</v>
      </c>
      <c r="AX866" s="235" t="s">
        <v>1418</v>
      </c>
      <c r="AY866" s="236" t="s">
        <v>487</v>
      </c>
      <c r="AZ866" s="236" t="s">
        <v>176</v>
      </c>
      <c r="BA866" s="229" t="s">
        <v>849</v>
      </c>
      <c r="BB866" s="231">
        <v>1</v>
      </c>
      <c r="BC866" s="231">
        <v>1</v>
      </c>
      <c r="BD866" s="237" t="str">
        <f t="shared" si="447"/>
        <v>Llano (Pendientes naturales del terreno entre 0 y 5%)</v>
      </c>
      <c r="BE866" s="231">
        <v>4</v>
      </c>
      <c r="BF866" s="237" t="str">
        <f>VLOOKUP(BE866,'Códigos 2'!$A$1:$B$12,2,FALSE)</f>
        <v>Lastre o grava</v>
      </c>
      <c r="BG866" s="238">
        <v>2</v>
      </c>
      <c r="BH866" s="239">
        <v>6.7</v>
      </c>
      <c r="BI866" s="231">
        <v>0</v>
      </c>
      <c r="BJ866" s="231" t="str">
        <f t="shared" si="448"/>
        <v>No existe</v>
      </c>
      <c r="BK866" s="240">
        <v>0</v>
      </c>
      <c r="BL866" s="231">
        <v>30</v>
      </c>
      <c r="BM866" s="231">
        <v>76</v>
      </c>
      <c r="BN866" s="231">
        <v>4</v>
      </c>
      <c r="BO866" s="237" t="str">
        <f t="shared" si="449"/>
        <v>Alineamiento con algunas curvas que exigen una reducción significativa en la velocidad promedio de circulación.</v>
      </c>
      <c r="BP866" s="231">
        <v>5</v>
      </c>
      <c r="BQ866" s="237" t="str">
        <f t="shared" si="450"/>
        <v>Pendientes menores del 3% en todo el tramo.</v>
      </c>
      <c r="BR866" s="231">
        <v>2</v>
      </c>
      <c r="BS866" s="231">
        <v>0</v>
      </c>
      <c r="BT866" s="237" t="b">
        <f t="shared" si="451"/>
        <v>0</v>
      </c>
      <c r="BU866" s="231">
        <v>3</v>
      </c>
      <c r="BV866" s="237" t="str">
        <f t="shared" si="452"/>
        <v>El señalamiento es regular en cuanto a cantidad y ubicación, siendo notable la falta de algunas señales de precaución y de guía.</v>
      </c>
      <c r="BW866" s="231">
        <v>3</v>
      </c>
      <c r="BX866" s="237" t="str">
        <f t="shared" si="453"/>
        <v>Parece que algunas alcantarillas o cunetas no tienen capacidad hidráulica suficiente, por la erosión o socavación aparente.</v>
      </c>
      <c r="BY866" s="231">
        <v>3</v>
      </c>
      <c r="BZ866" s="237" t="str">
        <f t="shared" si="454"/>
        <v>Superficie con frecuentes baches o irregularidades .</v>
      </c>
      <c r="CA866" s="231">
        <v>4</v>
      </c>
      <c r="CB866" s="237" t="str">
        <f t="shared" si="455"/>
        <v>Existen huellas o corrugaciones que se derivan por debajo de la superficie de ruedo, pero que son aisladas y de poca extensión.</v>
      </c>
      <c r="CC866" s="231">
        <f t="shared" si="456"/>
        <v>6.2414999999999998E-2</v>
      </c>
      <c r="CD866" s="229"/>
      <c r="CE866" s="229"/>
      <c r="CF866" s="270" t="s">
        <v>1419</v>
      </c>
    </row>
    <row r="867" spans="1:84" ht="69.95" customHeight="1" thickBot="1" x14ac:dyDescent="0.2">
      <c r="A867" s="217"/>
      <c r="B867" s="269">
        <v>50480</v>
      </c>
      <c r="C867" s="231">
        <v>6</v>
      </c>
      <c r="D867" s="231">
        <v>5</v>
      </c>
      <c r="E867" s="232">
        <v>5</v>
      </c>
      <c r="F867" s="231">
        <v>4</v>
      </c>
      <c r="G867" s="231">
        <v>155</v>
      </c>
      <c r="H867" s="230" t="str">
        <f>IF(G867&lt;100,"Primaria",IF(AND(G867&gt;39,G867&lt;300),"Secundaria",IF(AND(G867&gt;299),"Terciaria")))</f>
        <v>Secundaria</v>
      </c>
      <c r="I867" s="230">
        <v>2</v>
      </c>
      <c r="J867" s="229" t="str">
        <f t="shared" si="433"/>
        <v>Distribuidores Regionales</v>
      </c>
      <c r="K867" s="260">
        <f t="shared" si="434"/>
        <v>10.71</v>
      </c>
      <c r="L867" s="234">
        <f>K867</f>
        <v>10.71</v>
      </c>
      <c r="M867" s="233"/>
      <c r="N867" s="233"/>
      <c r="O867" s="233"/>
      <c r="P867" s="260">
        <f t="shared" si="435"/>
        <v>0</v>
      </c>
      <c r="Q867" s="233">
        <v>10.71</v>
      </c>
      <c r="R867" s="233"/>
      <c r="S867" s="233"/>
      <c r="T867" s="260">
        <f t="shared" si="436"/>
        <v>10.71</v>
      </c>
      <c r="U867" s="233"/>
      <c r="V867" s="233"/>
      <c r="W867" s="233"/>
      <c r="X867" s="233">
        <f t="shared" si="444"/>
        <v>0</v>
      </c>
      <c r="Y867" s="233"/>
      <c r="Z867" s="233"/>
      <c r="AA867" s="233"/>
      <c r="AB867" s="233">
        <f t="shared" si="445"/>
        <v>0</v>
      </c>
      <c r="AC867" s="233">
        <f t="shared" si="440"/>
        <v>10.71</v>
      </c>
      <c r="AD867" s="233"/>
      <c r="AE867" s="233"/>
      <c r="AF867" s="233"/>
      <c r="AG867" s="233">
        <f t="shared" si="457"/>
        <v>0</v>
      </c>
      <c r="AH867" s="233"/>
      <c r="AI867" s="233"/>
      <c r="AJ867" s="233"/>
      <c r="AK867" s="233">
        <f t="shared" si="458"/>
        <v>0</v>
      </c>
      <c r="AL867" s="233"/>
      <c r="AM867" s="233"/>
      <c r="AN867" s="233"/>
      <c r="AO867" s="233">
        <f t="shared" si="437"/>
        <v>0</v>
      </c>
      <c r="AP867" s="233"/>
      <c r="AQ867" s="233"/>
      <c r="AR867" s="233"/>
      <c r="AS867" s="339">
        <f t="shared" si="438"/>
        <v>0</v>
      </c>
      <c r="AT867" s="233"/>
      <c r="AU867" s="233"/>
      <c r="AV867" s="233"/>
      <c r="AW867" s="260">
        <f t="shared" si="446"/>
        <v>0</v>
      </c>
      <c r="AX867" s="235" t="s">
        <v>1466</v>
      </c>
      <c r="AY867" s="236" t="s">
        <v>473</v>
      </c>
      <c r="AZ867" s="236" t="s">
        <v>479</v>
      </c>
      <c r="BA867" s="229" t="s">
        <v>1467</v>
      </c>
      <c r="BB867" s="231">
        <v>0</v>
      </c>
      <c r="BC867" s="231">
        <v>3</v>
      </c>
      <c r="BD867" s="237" t="str">
        <f t="shared" si="447"/>
        <v>Muy Ondulado (Pendientes naturales del terreno entre 15 y 25%)</v>
      </c>
      <c r="BE867" s="231">
        <v>1</v>
      </c>
      <c r="BF867" s="237" t="str">
        <f>VLOOKUP(BE867,'Códigos 2'!$A$1:$B$12,2,FALSE)</f>
        <v xml:space="preserve"> Carpeta Asfáltica (CA)</v>
      </c>
      <c r="BG867" s="238">
        <v>2</v>
      </c>
      <c r="BH867" s="239">
        <v>6.2</v>
      </c>
      <c r="BI867" s="231">
        <v>0</v>
      </c>
      <c r="BJ867" s="231" t="str">
        <f t="shared" si="448"/>
        <v>No existe</v>
      </c>
      <c r="BK867" s="240">
        <v>0</v>
      </c>
      <c r="BL867" s="231">
        <v>60</v>
      </c>
      <c r="BM867" s="231">
        <v>3384</v>
      </c>
      <c r="BN867" s="231">
        <v>4</v>
      </c>
      <c r="BO867" s="237" t="str">
        <f t="shared" si="449"/>
        <v>Alineamiento con algunas curvas que exigen una reducción significativa en la velocidad promedio de circulación.</v>
      </c>
      <c r="BP867" s="231">
        <v>3</v>
      </c>
      <c r="BQ867" s="237" t="str">
        <f t="shared" si="450"/>
        <v>Pendientes generalmente entre 3 y 6%, pero con una rasante ondulada y, consecuentemente, con tramos cortos de subida fuerte.</v>
      </c>
      <c r="BR867" s="231">
        <v>1</v>
      </c>
      <c r="BS867" s="231">
        <v>0</v>
      </c>
      <c r="BT867" s="237" t="b">
        <f t="shared" si="451"/>
        <v>0</v>
      </c>
      <c r="BU867" s="231">
        <v>4</v>
      </c>
      <c r="BV867" s="237" t="str">
        <f t="shared" si="452"/>
        <v>El señalamiento es bastante completo, faltando solamente algunas señales de guía para los usuarios que no conocen la ruta.</v>
      </c>
      <c r="BW867" s="231">
        <v>5</v>
      </c>
      <c r="BX867" s="237" t="str">
        <f t="shared" si="453"/>
        <v>Todas las alcantarillas y cunetas están bastante limpias y funcionan debidamente.</v>
      </c>
      <c r="BY867" s="231">
        <v>5</v>
      </c>
      <c r="BZ867" s="237" t="str">
        <f t="shared" si="454"/>
        <v>Superficie lisa, sin baches ni irregularidades notables.</v>
      </c>
      <c r="CA867" s="231">
        <v>5</v>
      </c>
      <c r="CB867" s="237" t="str">
        <f t="shared" si="455"/>
        <v>No existen evidencias de fallas en la estructura del pavimento, con la posible excepción de algunas en la superficie de ruedo.</v>
      </c>
      <c r="CC867" s="231">
        <f t="shared" si="456"/>
        <v>13.228563599999999</v>
      </c>
      <c r="CD867" s="229" t="s">
        <v>1468</v>
      </c>
      <c r="CE867" s="229" t="s">
        <v>489</v>
      </c>
      <c r="CF867" s="270" t="s">
        <v>1469</v>
      </c>
    </row>
    <row r="868" spans="1:84" ht="69.95" customHeight="1" thickBot="1" x14ac:dyDescent="0.2">
      <c r="A868" s="217"/>
      <c r="B868" s="269">
        <v>50491</v>
      </c>
      <c r="C868" s="231">
        <v>6</v>
      </c>
      <c r="D868" s="231">
        <v>5</v>
      </c>
      <c r="E868" s="232">
        <v>3</v>
      </c>
      <c r="F868" s="231">
        <v>5</v>
      </c>
      <c r="G868" s="231">
        <v>910</v>
      </c>
      <c r="H868" s="230" t="str">
        <f>IF(G868&lt;100,"Primaria",IF(AND(G861&gt;39,G861&lt;300),"Secundaria",IF(AND(G861&gt;299),"Terciaria")))</f>
        <v>Terciaria</v>
      </c>
      <c r="I868" s="230">
        <v>4</v>
      </c>
      <c r="J868" s="229" t="str">
        <f t="shared" si="433"/>
        <v>Red Básica de Accesso</v>
      </c>
      <c r="K868" s="260">
        <f t="shared" si="434"/>
        <v>2.3199999999999998</v>
      </c>
      <c r="L868" s="234">
        <f>K868</f>
        <v>2.3199999999999998</v>
      </c>
      <c r="M868" s="233"/>
      <c r="N868" s="233"/>
      <c r="O868" s="233"/>
      <c r="P868" s="260">
        <f t="shared" si="435"/>
        <v>0</v>
      </c>
      <c r="Q868" s="233"/>
      <c r="R868" s="233"/>
      <c r="S868" s="233"/>
      <c r="T868" s="260">
        <f t="shared" si="436"/>
        <v>0</v>
      </c>
      <c r="U868" s="233"/>
      <c r="V868" s="233">
        <v>2.3199999999999998</v>
      </c>
      <c r="W868" s="233"/>
      <c r="X868" s="233">
        <f t="shared" si="444"/>
        <v>2.3199999999999998</v>
      </c>
      <c r="Y868" s="233"/>
      <c r="Z868" s="233"/>
      <c r="AA868" s="233"/>
      <c r="AB868" s="233">
        <f t="shared" si="445"/>
        <v>0</v>
      </c>
      <c r="AC868" s="233">
        <f t="shared" si="440"/>
        <v>2.3199999999999998</v>
      </c>
      <c r="AD868" s="233"/>
      <c r="AE868" s="233"/>
      <c r="AF868" s="233"/>
      <c r="AG868" s="233">
        <f t="shared" si="457"/>
        <v>0</v>
      </c>
      <c r="AH868" s="233"/>
      <c r="AI868" s="233"/>
      <c r="AJ868" s="233"/>
      <c r="AK868" s="233">
        <f t="shared" si="458"/>
        <v>0</v>
      </c>
      <c r="AL868" s="233"/>
      <c r="AM868" s="233"/>
      <c r="AN868" s="233"/>
      <c r="AO868" s="233">
        <f t="shared" si="437"/>
        <v>0</v>
      </c>
      <c r="AP868" s="233"/>
      <c r="AQ868" s="233"/>
      <c r="AR868" s="233"/>
      <c r="AS868" s="339">
        <f t="shared" si="438"/>
        <v>0</v>
      </c>
      <c r="AT868" s="233"/>
      <c r="AU868" s="233"/>
      <c r="AV868" s="233"/>
      <c r="AW868" s="260">
        <f t="shared" si="446"/>
        <v>0</v>
      </c>
      <c r="AX868" s="235" t="s">
        <v>3403</v>
      </c>
      <c r="AY868" s="236" t="s">
        <v>1275</v>
      </c>
      <c r="AZ868" s="236" t="s">
        <v>473</v>
      </c>
      <c r="BA868" s="229" t="s">
        <v>3404</v>
      </c>
      <c r="BB868" s="231">
        <v>0</v>
      </c>
      <c r="BC868" s="231">
        <v>1</v>
      </c>
      <c r="BD868" s="237" t="str">
        <f t="shared" si="447"/>
        <v>Llano (Pendientes naturales del terreno entre 0 y 5%)</v>
      </c>
      <c r="BE868" s="231">
        <v>1</v>
      </c>
      <c r="BF868" s="237" t="str">
        <f>VLOOKUP(BE868,'Códigos 2'!$A$1:$B$12,2,FALSE)</f>
        <v xml:space="preserve"> Carpeta Asfáltica (CA)</v>
      </c>
      <c r="BG868" s="238">
        <v>2</v>
      </c>
      <c r="BH868" s="239">
        <v>6</v>
      </c>
      <c r="BI868" s="231">
        <v>0</v>
      </c>
      <c r="BJ868" s="231" t="str">
        <f t="shared" si="448"/>
        <v>No existe</v>
      </c>
      <c r="BK868" s="240">
        <v>0</v>
      </c>
      <c r="BL868" s="231">
        <v>50</v>
      </c>
      <c r="BM868" s="231">
        <v>1913</v>
      </c>
      <c r="BN868" s="231">
        <v>4</v>
      </c>
      <c r="BO868" s="237" t="str">
        <f t="shared" si="449"/>
        <v>Alineamiento con algunas curvas que exigen una reducción significativa en la velocidad promedio de circulación.</v>
      </c>
      <c r="BP868" s="231">
        <v>4</v>
      </c>
      <c r="BQ868" s="237" t="str">
        <f t="shared" si="450"/>
        <v>Pendientes generalmente menores del 3% pero con algunas cuestas de corta longitud de hasta el 5%.</v>
      </c>
      <c r="BR868" s="231">
        <v>1</v>
      </c>
      <c r="BS868" s="231">
        <v>0</v>
      </c>
      <c r="BT868" s="237" t="b">
        <f t="shared" si="451"/>
        <v>0</v>
      </c>
      <c r="BU868" s="231">
        <v>3</v>
      </c>
      <c r="BV868" s="237" t="str">
        <f t="shared" si="452"/>
        <v>El señalamiento es regular en cuanto a cantidad y ubicación, siendo notable la falta de algunas señales de precaución y de guía.</v>
      </c>
      <c r="BW868" s="231">
        <v>4</v>
      </c>
      <c r="BX868" s="237" t="str">
        <f t="shared" si="453"/>
        <v>La mayoría de las alcantarillas y cunetas aparentemente funcionan bien, pero existen indicaciones en algunos sitios de que el agua se estanca.</v>
      </c>
      <c r="BY868" s="231">
        <v>3</v>
      </c>
      <c r="BZ868" s="237" t="str">
        <f t="shared" si="454"/>
        <v>Superficie con frecuentes baches o irregularidades .</v>
      </c>
      <c r="CA868" s="231">
        <v>4</v>
      </c>
      <c r="CB868" s="237" t="str">
        <f t="shared" si="455"/>
        <v>Existen huellas o corrugaciones que se derivan por debajo de la superficie de ruedo, pero que son aisladas y de poca extensión.</v>
      </c>
      <c r="CC868" s="231">
        <f t="shared" si="456"/>
        <v>1.6199283999999998</v>
      </c>
      <c r="CD868" s="229"/>
      <c r="CE868" s="229"/>
      <c r="CF868" s="270" t="s">
        <v>3405</v>
      </c>
    </row>
    <row r="869" spans="1:84" ht="69.95" customHeight="1" thickBot="1" x14ac:dyDescent="0.2">
      <c r="A869" s="217"/>
      <c r="B869" s="269">
        <v>50492</v>
      </c>
      <c r="C869" s="231">
        <v>6</v>
      </c>
      <c r="D869" s="231">
        <v>5</v>
      </c>
      <c r="E869" s="232">
        <v>3</v>
      </c>
      <c r="F869" s="231">
        <v>5</v>
      </c>
      <c r="G869" s="231">
        <v>910</v>
      </c>
      <c r="H869" s="230" t="str">
        <f>IF(G869&lt;100,"Primaria",IF(AND(G862&gt;39,G862&lt;300),"Secundaria",IF(AND(G862&gt;299),"Terciaria")))</f>
        <v>Terciaria</v>
      </c>
      <c r="I869" s="230">
        <v>4</v>
      </c>
      <c r="J869" s="229" t="str">
        <f t="shared" si="433"/>
        <v>Red Básica de Accesso</v>
      </c>
      <c r="K869" s="260">
        <f t="shared" si="434"/>
        <v>7.0250000000000004</v>
      </c>
      <c r="L869" s="234">
        <f>L868+K869</f>
        <v>9.3450000000000006</v>
      </c>
      <c r="M869" s="233"/>
      <c r="N869" s="233"/>
      <c r="O869" s="233"/>
      <c r="P869" s="260">
        <f t="shared" si="435"/>
        <v>0</v>
      </c>
      <c r="Q869" s="233"/>
      <c r="R869" s="233"/>
      <c r="S869" s="233"/>
      <c r="T869" s="260">
        <f t="shared" si="436"/>
        <v>0</v>
      </c>
      <c r="U869" s="233"/>
      <c r="V869" s="233">
        <v>6.5000000000000002E-2</v>
      </c>
      <c r="W869" s="233"/>
      <c r="X869" s="233">
        <f t="shared" si="444"/>
        <v>6.5000000000000002E-2</v>
      </c>
      <c r="Y869" s="233"/>
      <c r="Z869" s="233">
        <v>0.29499999999999998</v>
      </c>
      <c r="AA869" s="233"/>
      <c r="AB869" s="233">
        <f t="shared" si="445"/>
        <v>0.29499999999999998</v>
      </c>
      <c r="AC869" s="233">
        <f t="shared" si="440"/>
        <v>0.36</v>
      </c>
      <c r="AD869" s="233">
        <v>6.665</v>
      </c>
      <c r="AE869" s="233"/>
      <c r="AF869" s="233"/>
      <c r="AG869" s="233">
        <f t="shared" si="457"/>
        <v>6.665</v>
      </c>
      <c r="AH869" s="233"/>
      <c r="AI869" s="233"/>
      <c r="AJ869" s="233"/>
      <c r="AK869" s="233">
        <f t="shared" si="458"/>
        <v>0</v>
      </c>
      <c r="AL869" s="233"/>
      <c r="AM869" s="233"/>
      <c r="AN869" s="233"/>
      <c r="AO869" s="233">
        <f t="shared" si="437"/>
        <v>0</v>
      </c>
      <c r="AP869" s="233"/>
      <c r="AQ869" s="233"/>
      <c r="AR869" s="233"/>
      <c r="AS869" s="339">
        <f t="shared" si="438"/>
        <v>0</v>
      </c>
      <c r="AT869" s="233"/>
      <c r="AU869" s="233"/>
      <c r="AV869" s="233"/>
      <c r="AW869" s="260">
        <f t="shared" si="446"/>
        <v>0</v>
      </c>
      <c r="AX869" s="235" t="s">
        <v>3406</v>
      </c>
      <c r="AY869" s="236" t="s">
        <v>1275</v>
      </c>
      <c r="AZ869" s="236" t="s">
        <v>473</v>
      </c>
      <c r="BA869" s="229" t="s">
        <v>3407</v>
      </c>
      <c r="BB869" s="231">
        <v>3</v>
      </c>
      <c r="BC869" s="231">
        <v>1</v>
      </c>
      <c r="BD869" s="237" t="str">
        <f t="shared" si="447"/>
        <v>Llano (Pendientes naturales del terreno entre 0 y 5%)</v>
      </c>
      <c r="BE869" s="231">
        <v>3</v>
      </c>
      <c r="BF869" s="237" t="str">
        <f>VLOOKUP(BE869,'Códigos 2'!$A$1:$B$12,2,FALSE)</f>
        <v xml:space="preserve">Tratamiento superficial simple (TSS) </v>
      </c>
      <c r="BG869" s="238">
        <v>2</v>
      </c>
      <c r="BH869" s="239">
        <v>6.8</v>
      </c>
      <c r="BI869" s="231">
        <v>0</v>
      </c>
      <c r="BJ869" s="231" t="str">
        <f t="shared" si="448"/>
        <v>No existe</v>
      </c>
      <c r="BK869" s="240">
        <v>0</v>
      </c>
      <c r="BL869" s="231">
        <v>40</v>
      </c>
      <c r="BM869" s="231">
        <v>454</v>
      </c>
      <c r="BN869" s="231">
        <v>4</v>
      </c>
      <c r="BO869" s="237" t="str">
        <f t="shared" si="449"/>
        <v>Alineamiento con algunas curvas que exigen una reducción significativa en la velocidad promedio de circulación.</v>
      </c>
      <c r="BP869" s="231">
        <v>4</v>
      </c>
      <c r="BQ869" s="237" t="str">
        <f t="shared" si="450"/>
        <v>Pendientes generalmente menores del 3% pero con algunas cuestas de corta longitud de hasta el 5%.</v>
      </c>
      <c r="BR869" s="231">
        <v>2</v>
      </c>
      <c r="BS869" s="231">
        <v>0</v>
      </c>
      <c r="BT869" s="237" t="b">
        <f t="shared" si="451"/>
        <v>0</v>
      </c>
      <c r="BU869" s="231">
        <v>4</v>
      </c>
      <c r="BV869" s="237" t="str">
        <f t="shared" si="452"/>
        <v>El señalamiento es bastante completo, faltando solamente algunas señales de guía para los usuarios que no conocen la ruta.</v>
      </c>
      <c r="BW869" s="231">
        <v>3</v>
      </c>
      <c r="BX869" s="237" t="str">
        <f t="shared" si="453"/>
        <v>Parece que algunas alcantarillas o cunetas no tienen capacidad hidráulica suficiente, por la erosión o socavación aparente.</v>
      </c>
      <c r="BY869" s="231">
        <v>4</v>
      </c>
      <c r="BZ869" s="237" t="str">
        <f t="shared" si="454"/>
        <v>Superficie generalmente lisa, pero con unas pequeñas corrugaciones u otras irregularidades aisladas, o con baches pequeños superficiales.</v>
      </c>
      <c r="CA869" s="231">
        <v>5</v>
      </c>
      <c r="CB869" s="237" t="str">
        <f t="shared" si="455"/>
        <v>No existen evidencias de fallas en la estructura del pavimento, con la posible excepción de algunas en la superficie de ruedo.</v>
      </c>
      <c r="CC869" s="231">
        <f t="shared" si="456"/>
        <v>1.1641127500000001</v>
      </c>
      <c r="CD869" s="229"/>
      <c r="CE869" s="229"/>
      <c r="CF869" s="270" t="s">
        <v>3408</v>
      </c>
    </row>
    <row r="870" spans="1:84" ht="69.95" customHeight="1" thickBot="1" x14ac:dyDescent="0.2">
      <c r="A870" s="217"/>
      <c r="B870" s="269">
        <v>50501</v>
      </c>
      <c r="C870" s="231">
        <v>6</v>
      </c>
      <c r="D870" s="231">
        <v>5</v>
      </c>
      <c r="E870" s="232">
        <v>3</v>
      </c>
      <c r="F870" s="231">
        <v>3</v>
      </c>
      <c r="G870" s="231">
        <v>928</v>
      </c>
      <c r="H870" s="230" t="str">
        <f t="shared" ref="H870:H875" si="459">IF(G870&lt;100,"Primaria",IF(AND(G870&gt;39,G870&lt;300),"Secundaria",IF(AND(G870&gt;299),"Terciaria")))</f>
        <v>Terciaria</v>
      </c>
      <c r="I870" s="230">
        <v>4</v>
      </c>
      <c r="J870" s="229" t="str">
        <f t="shared" si="433"/>
        <v>Red Básica de Accesso</v>
      </c>
      <c r="K870" s="260">
        <f t="shared" si="434"/>
        <v>4.38</v>
      </c>
      <c r="L870" s="234">
        <f>K870</f>
        <v>4.38</v>
      </c>
      <c r="M870" s="233"/>
      <c r="N870" s="233"/>
      <c r="O870" s="233"/>
      <c r="P870" s="260">
        <f t="shared" si="435"/>
        <v>0</v>
      </c>
      <c r="Q870" s="233">
        <v>4.38</v>
      </c>
      <c r="R870" s="233"/>
      <c r="S870" s="233"/>
      <c r="T870" s="260">
        <f t="shared" si="436"/>
        <v>4.38</v>
      </c>
      <c r="U870" s="233"/>
      <c r="V870" s="233"/>
      <c r="W870" s="233"/>
      <c r="X870" s="233">
        <f t="shared" si="444"/>
        <v>0</v>
      </c>
      <c r="Y870" s="233"/>
      <c r="Z870" s="233"/>
      <c r="AA870" s="233"/>
      <c r="AB870" s="233">
        <f t="shared" si="445"/>
        <v>0</v>
      </c>
      <c r="AC870" s="233">
        <f t="shared" si="440"/>
        <v>4.38</v>
      </c>
      <c r="AD870" s="233"/>
      <c r="AE870" s="233"/>
      <c r="AF870" s="233"/>
      <c r="AG870" s="233">
        <f t="shared" si="457"/>
        <v>0</v>
      </c>
      <c r="AH870" s="233"/>
      <c r="AI870" s="233"/>
      <c r="AJ870" s="233"/>
      <c r="AK870" s="233">
        <f t="shared" si="458"/>
        <v>0</v>
      </c>
      <c r="AL870" s="233"/>
      <c r="AM870" s="233"/>
      <c r="AN870" s="233"/>
      <c r="AO870" s="233">
        <f t="shared" si="437"/>
        <v>0</v>
      </c>
      <c r="AP870" s="233"/>
      <c r="AQ870" s="233"/>
      <c r="AR870" s="233"/>
      <c r="AS870" s="339">
        <f t="shared" si="438"/>
        <v>0</v>
      </c>
      <c r="AT870" s="233"/>
      <c r="AU870" s="233"/>
      <c r="AV870" s="233"/>
      <c r="AW870" s="260">
        <f t="shared" si="446"/>
        <v>0</v>
      </c>
      <c r="AX870" s="235" t="s">
        <v>3516</v>
      </c>
      <c r="AY870" s="236" t="s">
        <v>2846</v>
      </c>
      <c r="AZ870" s="236" t="s">
        <v>2847</v>
      </c>
      <c r="BA870" s="229" t="s">
        <v>3517</v>
      </c>
      <c r="BB870" s="231">
        <v>0</v>
      </c>
      <c r="BC870" s="231">
        <v>1</v>
      </c>
      <c r="BD870" s="237" t="str">
        <f t="shared" si="447"/>
        <v>Llano (Pendientes naturales del terreno entre 0 y 5%)</v>
      </c>
      <c r="BE870" s="231">
        <v>1</v>
      </c>
      <c r="BF870" s="237" t="str">
        <f>VLOOKUP(BE870,'Códigos 2'!$A$1:$B$12,2,FALSE)</f>
        <v xml:space="preserve"> Carpeta Asfáltica (CA)</v>
      </c>
      <c r="BG870" s="238">
        <v>2</v>
      </c>
      <c r="BH870" s="239">
        <v>7.5</v>
      </c>
      <c r="BI870" s="231">
        <v>1</v>
      </c>
      <c r="BJ870" s="231" t="str">
        <f t="shared" si="448"/>
        <v>Pavimentado</v>
      </c>
      <c r="BK870" s="240">
        <v>1.2</v>
      </c>
      <c r="BL870" s="231">
        <v>70</v>
      </c>
      <c r="BM870" s="231">
        <v>976</v>
      </c>
      <c r="BN870" s="231">
        <v>5</v>
      </c>
      <c r="BO870" s="237" t="str">
        <f t="shared" si="449"/>
        <v>Alineamiento recto o con curvas tan suaves que no exigen una reducción significativa en la velocidad promedio normal de recorrido.</v>
      </c>
      <c r="BP870" s="231">
        <v>4</v>
      </c>
      <c r="BQ870" s="237" t="str">
        <f t="shared" si="450"/>
        <v>Pendientes generalmente menores del 3% pero con algunas cuestas de corta longitud de hasta el 5%.</v>
      </c>
      <c r="BR870" s="231">
        <v>2</v>
      </c>
      <c r="BS870" s="231">
        <v>5</v>
      </c>
      <c r="BT870" s="237" t="str">
        <f t="shared" si="451"/>
        <v>Superficie de los espaldones firme y regular, y donde se puede utilizar el ancho como fue construido originalmente.</v>
      </c>
      <c r="BU870" s="231">
        <v>3</v>
      </c>
      <c r="BV870" s="237" t="str">
        <f t="shared" si="452"/>
        <v>El señalamiento es regular en cuanto a cantidad y ubicación, siendo notable la falta de algunas señales de precaución y de guía.</v>
      </c>
      <c r="BW870" s="231">
        <v>5</v>
      </c>
      <c r="BX870" s="237" t="str">
        <f t="shared" si="453"/>
        <v>Todas las alcantarillas y cunetas están bastante limpias y funcionan debidamente.</v>
      </c>
      <c r="BY870" s="231">
        <v>5</v>
      </c>
      <c r="BZ870" s="237" t="str">
        <f t="shared" si="454"/>
        <v>Superficie lisa, sin baches ni irregularidades notables.</v>
      </c>
      <c r="CA870" s="231">
        <v>5</v>
      </c>
      <c r="CB870" s="237" t="str">
        <f t="shared" si="455"/>
        <v>No existen evidencias de fallas en la estructura del pavimento, con la posible excepción de algunas en la superficie de ruedo.</v>
      </c>
      <c r="CC870" s="231">
        <f t="shared" si="456"/>
        <v>1.5603312</v>
      </c>
      <c r="CD870" s="229" t="s">
        <v>3518</v>
      </c>
      <c r="CE870" s="229" t="s">
        <v>489</v>
      </c>
      <c r="CF870" s="270" t="s">
        <v>3519</v>
      </c>
    </row>
    <row r="871" spans="1:84" ht="69.95" customHeight="1" thickBot="1" x14ac:dyDescent="0.2">
      <c r="A871" s="217"/>
      <c r="B871" s="269">
        <v>50502</v>
      </c>
      <c r="C871" s="231">
        <v>6</v>
      </c>
      <c r="D871" s="231">
        <v>5</v>
      </c>
      <c r="E871" s="232">
        <v>3</v>
      </c>
      <c r="F871" s="231">
        <v>3</v>
      </c>
      <c r="G871" s="231">
        <v>928</v>
      </c>
      <c r="H871" s="230" t="str">
        <f t="shared" si="459"/>
        <v>Terciaria</v>
      </c>
      <c r="I871" s="230">
        <v>4</v>
      </c>
      <c r="J871" s="229" t="str">
        <f t="shared" si="433"/>
        <v>Red Básica de Accesso</v>
      </c>
      <c r="K871" s="260">
        <f t="shared" si="434"/>
        <v>3.6349999999999998</v>
      </c>
      <c r="L871" s="234">
        <f>L870+K871</f>
        <v>8.0150000000000006</v>
      </c>
      <c r="M871" s="233"/>
      <c r="N871" s="233"/>
      <c r="O871" s="233"/>
      <c r="P871" s="260">
        <f t="shared" si="435"/>
        <v>0</v>
      </c>
      <c r="Q871" s="233"/>
      <c r="R871" s="233"/>
      <c r="S871" s="233"/>
      <c r="T871" s="260">
        <f t="shared" si="436"/>
        <v>0</v>
      </c>
      <c r="U871" s="233"/>
      <c r="V871" s="233">
        <v>0.51</v>
      </c>
      <c r="W871" s="233"/>
      <c r="X871" s="233">
        <f t="shared" si="444"/>
        <v>0.51</v>
      </c>
      <c r="Y871" s="233"/>
      <c r="Z871" s="233"/>
      <c r="AA871" s="233"/>
      <c r="AB871" s="233">
        <f t="shared" si="445"/>
        <v>0</v>
      </c>
      <c r="AC871" s="233">
        <f t="shared" si="440"/>
        <v>0.51</v>
      </c>
      <c r="AD871" s="233">
        <v>3.125</v>
      </c>
      <c r="AE871" s="233"/>
      <c r="AF871" s="233"/>
      <c r="AG871" s="233">
        <f t="shared" si="457"/>
        <v>3.125</v>
      </c>
      <c r="AH871" s="233"/>
      <c r="AI871" s="233"/>
      <c r="AJ871" s="233"/>
      <c r="AK871" s="233">
        <f t="shared" si="458"/>
        <v>0</v>
      </c>
      <c r="AL871" s="233"/>
      <c r="AM871" s="233"/>
      <c r="AN871" s="233"/>
      <c r="AO871" s="233">
        <f t="shared" si="437"/>
        <v>0</v>
      </c>
      <c r="AP871" s="233"/>
      <c r="AQ871" s="233"/>
      <c r="AR871" s="233"/>
      <c r="AS871" s="339">
        <f t="shared" si="438"/>
        <v>0</v>
      </c>
      <c r="AT871" s="233"/>
      <c r="AU871" s="233"/>
      <c r="AV871" s="233"/>
      <c r="AW871" s="260">
        <f t="shared" si="446"/>
        <v>0</v>
      </c>
      <c r="AX871" s="235" t="s">
        <v>3520</v>
      </c>
      <c r="AY871" s="236" t="s">
        <v>2846</v>
      </c>
      <c r="AZ871" s="236" t="s">
        <v>2847</v>
      </c>
      <c r="BA871" s="229" t="s">
        <v>3521</v>
      </c>
      <c r="BB871" s="231">
        <v>0</v>
      </c>
      <c r="BC871" s="231">
        <v>2</v>
      </c>
      <c r="BD871" s="237" t="str">
        <f t="shared" si="447"/>
        <v>Algo Ondulado (Pendientes naturales del terreno entre 6 y 14%)</v>
      </c>
      <c r="BE871" s="231">
        <v>3</v>
      </c>
      <c r="BF871" s="237" t="str">
        <f>VLOOKUP(BE871,'Códigos 2'!$A$1:$B$12,2,FALSE)</f>
        <v xml:space="preserve">Tratamiento superficial simple (TSS) </v>
      </c>
      <c r="BG871" s="238">
        <v>2</v>
      </c>
      <c r="BH871" s="239">
        <v>6.2</v>
      </c>
      <c r="BI871" s="231">
        <v>0</v>
      </c>
      <c r="BJ871" s="231" t="str">
        <f t="shared" si="448"/>
        <v>No existe</v>
      </c>
      <c r="BK871" s="240">
        <v>0</v>
      </c>
      <c r="BL871" s="231">
        <v>35</v>
      </c>
      <c r="BM871" s="231">
        <v>384</v>
      </c>
      <c r="BN871" s="231">
        <v>3</v>
      </c>
      <c r="BO871" s="237" t="str">
        <f t="shared" si="449"/>
        <v>Alineamiento algo sinuoso, pero con curvas cerradas que son aparentes y consistentes con las gradientes y las demás características del camino y del terreno que se atraviesa.</v>
      </c>
      <c r="BP871" s="231">
        <v>3</v>
      </c>
      <c r="BQ871" s="237" t="str">
        <f t="shared" si="450"/>
        <v>Pendientes generalmente entre 3 y 6%, pero con una rasante ondulada y, consecuentemente, con tramos cortos de subida fuerte.</v>
      </c>
      <c r="BR871" s="231">
        <v>1</v>
      </c>
      <c r="BS871" s="231">
        <v>0</v>
      </c>
      <c r="BT871" s="237" t="b">
        <f t="shared" si="451"/>
        <v>0</v>
      </c>
      <c r="BU871" s="231">
        <v>3</v>
      </c>
      <c r="BV871" s="237" t="str">
        <f t="shared" si="452"/>
        <v>El señalamiento es regular en cuanto a cantidad y ubicación, siendo notable la falta de algunas señales de precaución y de guía.</v>
      </c>
      <c r="BW871" s="231">
        <v>3</v>
      </c>
      <c r="BX871" s="237" t="str">
        <f t="shared" si="453"/>
        <v>Parece que algunas alcantarillas o cunetas no tienen capacidad hidráulica suficiente, por la erosión o socavación aparente.</v>
      </c>
      <c r="BY871" s="231">
        <v>4</v>
      </c>
      <c r="BZ871" s="237" t="str">
        <f t="shared" si="454"/>
        <v>Superficie generalmente lisa, pero con unas pequeñas corrugaciones u otras irregularidades aisladas, o con baches pequeños superficiales.</v>
      </c>
      <c r="CA871" s="231">
        <v>4</v>
      </c>
      <c r="CB871" s="237" t="str">
        <f t="shared" si="455"/>
        <v>Existen huellas o corrugaciones que se derivan por debajo de la superficie de ruedo, pero que son aisladas y de poca extensión.</v>
      </c>
      <c r="CC871" s="231">
        <f t="shared" si="456"/>
        <v>0.50948159999999998</v>
      </c>
      <c r="CD871" s="229" t="s">
        <v>3522</v>
      </c>
      <c r="CE871" s="229" t="s">
        <v>489</v>
      </c>
      <c r="CF871" s="270" t="s">
        <v>3523</v>
      </c>
    </row>
    <row r="872" spans="1:84" ht="69.95" customHeight="1" thickBot="1" x14ac:dyDescent="0.2">
      <c r="A872" s="217"/>
      <c r="B872" s="269">
        <v>50511</v>
      </c>
      <c r="C872" s="231">
        <v>6</v>
      </c>
      <c r="D872" s="231">
        <v>5</v>
      </c>
      <c r="E872" s="232">
        <v>3</v>
      </c>
      <c r="F872" s="231">
        <v>5</v>
      </c>
      <c r="G872" s="231">
        <v>155</v>
      </c>
      <c r="H872" s="230" t="str">
        <f t="shared" si="459"/>
        <v>Secundaria</v>
      </c>
      <c r="I872" s="230">
        <v>2</v>
      </c>
      <c r="J872" s="229" t="str">
        <f t="shared" si="433"/>
        <v>Distribuidores Regionales</v>
      </c>
      <c r="K872" s="260">
        <f t="shared" si="434"/>
        <v>8.27</v>
      </c>
      <c r="L872" s="234">
        <f>L871+K872</f>
        <v>16.285</v>
      </c>
      <c r="M872" s="233"/>
      <c r="N872" s="233"/>
      <c r="O872" s="233"/>
      <c r="P872" s="260">
        <f t="shared" si="435"/>
        <v>0</v>
      </c>
      <c r="Q872" s="233">
        <v>8.27</v>
      </c>
      <c r="R872" s="233"/>
      <c r="S872" s="233"/>
      <c r="T872" s="260">
        <f t="shared" si="436"/>
        <v>8.27</v>
      </c>
      <c r="U872" s="233"/>
      <c r="V872" s="233"/>
      <c r="W872" s="233"/>
      <c r="X872" s="233">
        <f t="shared" si="444"/>
        <v>0</v>
      </c>
      <c r="Y872" s="233"/>
      <c r="Z872" s="233"/>
      <c r="AA872" s="233"/>
      <c r="AB872" s="233">
        <f t="shared" si="445"/>
        <v>0</v>
      </c>
      <c r="AC872" s="233">
        <f t="shared" si="440"/>
        <v>8.27</v>
      </c>
      <c r="AD872" s="233"/>
      <c r="AE872" s="233"/>
      <c r="AF872" s="233"/>
      <c r="AG872" s="233">
        <f t="shared" si="457"/>
        <v>0</v>
      </c>
      <c r="AH872" s="233"/>
      <c r="AI872" s="233"/>
      <c r="AJ872" s="233"/>
      <c r="AK872" s="233">
        <f t="shared" si="458"/>
        <v>0</v>
      </c>
      <c r="AL872" s="233"/>
      <c r="AM872" s="233"/>
      <c r="AN872" s="233"/>
      <c r="AO872" s="233">
        <f t="shared" si="437"/>
        <v>0</v>
      </c>
      <c r="AP872" s="233"/>
      <c r="AQ872" s="233"/>
      <c r="AR872" s="233"/>
      <c r="AS872" s="339">
        <f t="shared" si="438"/>
        <v>0</v>
      </c>
      <c r="AT872" s="233"/>
      <c r="AU872" s="233"/>
      <c r="AV872" s="233"/>
      <c r="AW872" s="260">
        <f t="shared" si="446"/>
        <v>0</v>
      </c>
      <c r="AX872" s="235" t="s">
        <v>1470</v>
      </c>
      <c r="AY872" s="236" t="s">
        <v>473</v>
      </c>
      <c r="AZ872" s="236" t="s">
        <v>479</v>
      </c>
      <c r="BA872" s="229" t="s">
        <v>1471</v>
      </c>
      <c r="BB872" s="231">
        <v>0</v>
      </c>
      <c r="BC872" s="231">
        <v>2</v>
      </c>
      <c r="BD872" s="237" t="str">
        <f t="shared" si="447"/>
        <v>Algo Ondulado (Pendientes naturales del terreno entre 6 y 14%)</v>
      </c>
      <c r="BE872" s="231">
        <v>1</v>
      </c>
      <c r="BF872" s="237" t="str">
        <f>VLOOKUP(BE872,'Códigos 2'!$A$1:$B$12,2,FALSE)</f>
        <v xml:space="preserve"> Carpeta Asfáltica (CA)</v>
      </c>
      <c r="BG872" s="238">
        <v>2</v>
      </c>
      <c r="BH872" s="239">
        <v>6</v>
      </c>
      <c r="BI872" s="231">
        <v>0</v>
      </c>
      <c r="BJ872" s="231" t="str">
        <f t="shared" si="448"/>
        <v>No existe</v>
      </c>
      <c r="BK872" s="240">
        <v>0</v>
      </c>
      <c r="BL872" s="231">
        <v>60</v>
      </c>
      <c r="BM872" s="231">
        <v>3070</v>
      </c>
      <c r="BN872" s="231">
        <v>5</v>
      </c>
      <c r="BO872" s="237" t="str">
        <f t="shared" si="449"/>
        <v>Alineamiento recto o con curvas tan suaves que no exigen una reducción significativa en la velocidad promedio normal de recorrido.</v>
      </c>
      <c r="BP872" s="231">
        <v>3</v>
      </c>
      <c r="BQ872" s="237" t="str">
        <f t="shared" si="450"/>
        <v>Pendientes generalmente entre 3 y 6%, pero con una rasante ondulada y, consecuentemente, con tramos cortos de subida fuerte.</v>
      </c>
      <c r="BR872" s="231">
        <v>2</v>
      </c>
      <c r="BS872" s="231">
        <v>0</v>
      </c>
      <c r="BT872" s="237" t="b">
        <f t="shared" si="451"/>
        <v>0</v>
      </c>
      <c r="BU872" s="231">
        <v>4</v>
      </c>
      <c r="BV872" s="237" t="str">
        <f t="shared" si="452"/>
        <v>El señalamiento es bastante completo, faltando solamente algunas señales de guía para los usuarios que no conocen la ruta.</v>
      </c>
      <c r="BW872" s="231">
        <v>5</v>
      </c>
      <c r="BX872" s="237" t="str">
        <f t="shared" si="453"/>
        <v>Todas las alcantarillas y cunetas están bastante limpias y funcionan debidamente.</v>
      </c>
      <c r="BY872" s="231">
        <v>5</v>
      </c>
      <c r="BZ872" s="237" t="str">
        <f t="shared" si="454"/>
        <v>Superficie lisa, sin baches ni irregularidades notables.</v>
      </c>
      <c r="CA872" s="231">
        <v>5</v>
      </c>
      <c r="CB872" s="237" t="str">
        <f t="shared" si="455"/>
        <v>No existen evidencias de fallas en la estructura del pavimento, con la posible excepción de algunas en la superficie de ruedo.</v>
      </c>
      <c r="CC872" s="231">
        <f t="shared" si="456"/>
        <v>9.2669484999999998</v>
      </c>
      <c r="CD872" s="229"/>
      <c r="CE872" s="229"/>
      <c r="CF872" s="270" t="s">
        <v>1472</v>
      </c>
    </row>
    <row r="873" spans="1:84" ht="69.95" customHeight="1" thickBot="1" x14ac:dyDescent="0.2">
      <c r="A873" s="217"/>
      <c r="B873" s="269">
        <v>50512</v>
      </c>
      <c r="C873" s="231">
        <v>6</v>
      </c>
      <c r="D873" s="231">
        <v>5</v>
      </c>
      <c r="E873" s="232">
        <v>3</v>
      </c>
      <c r="F873" s="231">
        <v>4</v>
      </c>
      <c r="G873" s="231">
        <v>155</v>
      </c>
      <c r="H873" s="230" t="str">
        <f t="shared" si="459"/>
        <v>Secundaria</v>
      </c>
      <c r="I873" s="230">
        <v>2</v>
      </c>
      <c r="J873" s="229" t="str">
        <f t="shared" si="433"/>
        <v>Distribuidores Regionales</v>
      </c>
      <c r="K873" s="260">
        <f t="shared" si="434"/>
        <v>5.7050000000000001</v>
      </c>
      <c r="L873" s="234">
        <f>L872+K873</f>
        <v>21.990000000000002</v>
      </c>
      <c r="M873" s="233"/>
      <c r="N873" s="233"/>
      <c r="O873" s="233"/>
      <c r="P873" s="260">
        <f t="shared" si="435"/>
        <v>0</v>
      </c>
      <c r="Q873" s="233">
        <v>5.7050000000000001</v>
      </c>
      <c r="R873" s="233"/>
      <c r="S873" s="233"/>
      <c r="T873" s="260">
        <f t="shared" si="436"/>
        <v>5.7050000000000001</v>
      </c>
      <c r="U873" s="233"/>
      <c r="V873" s="233"/>
      <c r="W873" s="233"/>
      <c r="X873" s="233">
        <f t="shared" si="444"/>
        <v>0</v>
      </c>
      <c r="Y873" s="233"/>
      <c r="Z873" s="233"/>
      <c r="AA873" s="233"/>
      <c r="AB873" s="233">
        <f t="shared" si="445"/>
        <v>0</v>
      </c>
      <c r="AC873" s="233">
        <f t="shared" si="440"/>
        <v>5.7050000000000001</v>
      </c>
      <c r="AD873" s="233"/>
      <c r="AE873" s="233"/>
      <c r="AF873" s="233"/>
      <c r="AG873" s="233">
        <f t="shared" si="457"/>
        <v>0</v>
      </c>
      <c r="AH873" s="233"/>
      <c r="AI873" s="233"/>
      <c r="AJ873" s="233"/>
      <c r="AK873" s="233">
        <f t="shared" si="458"/>
        <v>0</v>
      </c>
      <c r="AL873" s="233"/>
      <c r="AM873" s="233"/>
      <c r="AN873" s="233"/>
      <c r="AO873" s="233">
        <f t="shared" si="437"/>
        <v>0</v>
      </c>
      <c r="AP873" s="233"/>
      <c r="AQ873" s="233"/>
      <c r="AR873" s="233"/>
      <c r="AS873" s="339">
        <f t="shared" si="438"/>
        <v>0</v>
      </c>
      <c r="AT873" s="233"/>
      <c r="AU873" s="233"/>
      <c r="AV873" s="233"/>
      <c r="AW873" s="260">
        <f t="shared" si="446"/>
        <v>0</v>
      </c>
      <c r="AX873" s="235" t="s">
        <v>1473</v>
      </c>
      <c r="AY873" s="236" t="s">
        <v>473</v>
      </c>
      <c r="AZ873" s="236" t="s">
        <v>479</v>
      </c>
      <c r="BA873" s="229" t="s">
        <v>1474</v>
      </c>
      <c r="BB873" s="231">
        <v>0</v>
      </c>
      <c r="BC873" s="231">
        <v>3</v>
      </c>
      <c r="BD873" s="237" t="str">
        <f t="shared" si="447"/>
        <v>Muy Ondulado (Pendientes naturales del terreno entre 15 y 25%)</v>
      </c>
      <c r="BE873" s="231">
        <v>1</v>
      </c>
      <c r="BF873" s="237" t="str">
        <f>VLOOKUP(BE873,'Códigos 2'!$A$1:$B$12,2,FALSE)</f>
        <v xml:space="preserve"> Carpeta Asfáltica (CA)</v>
      </c>
      <c r="BG873" s="238">
        <v>2</v>
      </c>
      <c r="BH873" s="239">
        <v>5.9</v>
      </c>
      <c r="BI873" s="231">
        <v>0</v>
      </c>
      <c r="BJ873" s="231" t="str">
        <f t="shared" si="448"/>
        <v>No existe</v>
      </c>
      <c r="BK873" s="240">
        <v>0</v>
      </c>
      <c r="BL873" s="231">
        <v>60</v>
      </c>
      <c r="BM873" s="231">
        <v>4965</v>
      </c>
      <c r="BN873" s="231">
        <v>4</v>
      </c>
      <c r="BO873" s="237" t="str">
        <f t="shared" si="449"/>
        <v>Alineamiento con algunas curvas que exigen una reducción significativa en la velocidad promedio de circulación.</v>
      </c>
      <c r="BP873" s="231">
        <v>2</v>
      </c>
      <c r="BQ873" s="237" t="str">
        <f t="shared" si="450"/>
        <v>Pendientes sostenidas entre 5 y 8% sobre una buena parte del tramo, condición que afecta en forma marcada la velocidad de recorrido y, cuando hay bastante tránsito, provoca frecuentes colas de vehículos detrás de los vehículos pesados.</v>
      </c>
      <c r="BR873" s="231">
        <v>2</v>
      </c>
      <c r="BS873" s="231">
        <v>0</v>
      </c>
      <c r="BT873" s="237" t="b">
        <f t="shared" si="451"/>
        <v>0</v>
      </c>
      <c r="BU873" s="231">
        <v>4</v>
      </c>
      <c r="BV873" s="237" t="str">
        <f t="shared" si="452"/>
        <v>El señalamiento es bastante completo, faltando solamente algunas señales de guía para los usuarios que no conocen la ruta.</v>
      </c>
      <c r="BW873" s="231">
        <v>5</v>
      </c>
      <c r="BX873" s="237" t="str">
        <f t="shared" si="453"/>
        <v>Todas las alcantarillas y cunetas están bastante limpias y funcionan debidamente.</v>
      </c>
      <c r="BY873" s="231">
        <v>5</v>
      </c>
      <c r="BZ873" s="237" t="str">
        <f t="shared" si="454"/>
        <v>Superficie lisa, sin baches ni irregularidades notables.</v>
      </c>
      <c r="CA873" s="231">
        <v>5</v>
      </c>
      <c r="CB873" s="237" t="str">
        <f t="shared" si="455"/>
        <v>No existen evidencias de fallas en la estructura del pavimento, con la posible excepción de algunas en la superficie de ruedo.</v>
      </c>
      <c r="CC873" s="231">
        <f t="shared" si="456"/>
        <v>10.338743624999999</v>
      </c>
      <c r="CD873" s="229" t="s">
        <v>1475</v>
      </c>
      <c r="CE873" s="229" t="s">
        <v>489</v>
      </c>
      <c r="CF873" s="270" t="s">
        <v>1476</v>
      </c>
    </row>
    <row r="874" spans="1:84" ht="69.95" customHeight="1" thickBot="1" x14ac:dyDescent="0.2">
      <c r="A874" s="217"/>
      <c r="B874" s="269">
        <v>50521</v>
      </c>
      <c r="C874" s="231">
        <v>6</v>
      </c>
      <c r="D874" s="231">
        <v>5</v>
      </c>
      <c r="E874" s="232">
        <v>3</v>
      </c>
      <c r="F874" s="231">
        <v>4</v>
      </c>
      <c r="G874" s="231">
        <v>180</v>
      </c>
      <c r="H874" s="230" t="str">
        <f t="shared" si="459"/>
        <v>Secundaria</v>
      </c>
      <c r="I874" s="230">
        <v>2</v>
      </c>
      <c r="J874" s="229" t="str">
        <f t="shared" si="433"/>
        <v>Distribuidores Regionales</v>
      </c>
      <c r="K874" s="260">
        <f t="shared" si="434"/>
        <v>5.5449999999999999</v>
      </c>
      <c r="L874" s="234">
        <f>K874</f>
        <v>5.5449999999999999</v>
      </c>
      <c r="M874" s="233"/>
      <c r="N874" s="233"/>
      <c r="O874" s="233"/>
      <c r="P874" s="260">
        <f t="shared" si="435"/>
        <v>0</v>
      </c>
      <c r="Q874" s="233">
        <v>2.08</v>
      </c>
      <c r="R874" s="233"/>
      <c r="S874" s="233"/>
      <c r="T874" s="260">
        <f t="shared" si="436"/>
        <v>2.08</v>
      </c>
      <c r="U874" s="233">
        <v>1.49</v>
      </c>
      <c r="V874" s="233">
        <v>1.9750000000000001</v>
      </c>
      <c r="W874" s="233"/>
      <c r="X874" s="233">
        <f t="shared" si="444"/>
        <v>3.4649999999999999</v>
      </c>
      <c r="Y874" s="233"/>
      <c r="Z874" s="233"/>
      <c r="AA874" s="233"/>
      <c r="AB874" s="233">
        <f t="shared" si="445"/>
        <v>0</v>
      </c>
      <c r="AC874" s="233">
        <f t="shared" si="440"/>
        <v>5.5449999999999999</v>
      </c>
      <c r="AD874" s="233"/>
      <c r="AE874" s="233"/>
      <c r="AF874" s="233"/>
      <c r="AG874" s="233">
        <f t="shared" si="457"/>
        <v>0</v>
      </c>
      <c r="AH874" s="233"/>
      <c r="AI874" s="233"/>
      <c r="AJ874" s="233"/>
      <c r="AK874" s="233">
        <f t="shared" si="458"/>
        <v>0</v>
      </c>
      <c r="AL874" s="233"/>
      <c r="AM874" s="233"/>
      <c r="AN874" s="233"/>
      <c r="AO874" s="233">
        <f t="shared" si="437"/>
        <v>0</v>
      </c>
      <c r="AP874" s="233"/>
      <c r="AQ874" s="233"/>
      <c r="AR874" s="233"/>
      <c r="AS874" s="339">
        <f t="shared" si="438"/>
        <v>0</v>
      </c>
      <c r="AT874" s="233"/>
      <c r="AU874" s="233"/>
      <c r="AV874" s="233"/>
      <c r="AW874" s="260">
        <f t="shared" si="446"/>
        <v>0</v>
      </c>
      <c r="AX874" s="235" t="s">
        <v>1666</v>
      </c>
      <c r="AY874" s="236" t="s">
        <v>479</v>
      </c>
      <c r="AZ874" s="236" t="s">
        <v>473</v>
      </c>
      <c r="BA874" s="229" t="s">
        <v>1667</v>
      </c>
      <c r="BB874" s="231">
        <v>1</v>
      </c>
      <c r="BC874" s="231">
        <v>1</v>
      </c>
      <c r="BD874" s="237" t="str">
        <f t="shared" si="447"/>
        <v>Llano (Pendientes naturales del terreno entre 0 y 5%)</v>
      </c>
      <c r="BE874" s="231">
        <v>2</v>
      </c>
      <c r="BF874" s="237" t="str">
        <f>VLOOKUP(BE874,'Códigos 2'!$A$1:$B$12,2,FALSE)</f>
        <v xml:space="preserve">Tratamiento superficial múltiple (TSM) </v>
      </c>
      <c r="BG874" s="238">
        <v>2</v>
      </c>
      <c r="BH874" s="239">
        <v>6</v>
      </c>
      <c r="BI874" s="231">
        <v>0</v>
      </c>
      <c r="BJ874" s="231" t="str">
        <f t="shared" si="448"/>
        <v>No existe</v>
      </c>
      <c r="BK874" s="240">
        <v>0</v>
      </c>
      <c r="BL874" s="231">
        <v>50</v>
      </c>
      <c r="BM874" s="231">
        <v>5392</v>
      </c>
      <c r="BN874" s="231">
        <v>4</v>
      </c>
      <c r="BO874" s="237" t="str">
        <f t="shared" si="449"/>
        <v>Alineamiento con algunas curvas que exigen una reducción significativa en la velocidad promedio de circulación.</v>
      </c>
      <c r="BP874" s="231">
        <v>4</v>
      </c>
      <c r="BQ874" s="237" t="str">
        <f t="shared" si="450"/>
        <v>Pendientes generalmente menores del 3% pero con algunas cuestas de corta longitud de hasta el 5%.</v>
      </c>
      <c r="BR874" s="231">
        <v>2</v>
      </c>
      <c r="BS874" s="231">
        <v>0</v>
      </c>
      <c r="BT874" s="237" t="b">
        <f t="shared" si="451"/>
        <v>0</v>
      </c>
      <c r="BU874" s="231">
        <v>4</v>
      </c>
      <c r="BV874" s="237" t="str">
        <f t="shared" si="452"/>
        <v>El señalamiento es bastante completo, faltando solamente algunas señales de guía para los usuarios que no conocen la ruta.</v>
      </c>
      <c r="BW874" s="231">
        <v>4</v>
      </c>
      <c r="BX874" s="237" t="str">
        <f t="shared" si="453"/>
        <v>La mayoría de las alcantarillas y cunetas aparentemente funcionan bien, pero existen indicaciones en algunos sitios de que el agua se estanca.</v>
      </c>
      <c r="BY874" s="231">
        <v>4</v>
      </c>
      <c r="BZ874" s="237" t="str">
        <f t="shared" si="454"/>
        <v>Superficie generalmente lisa, pero con unas pequeñas corrugaciones u otras irregularidades aisladas, o con baches pequeños superficiales.</v>
      </c>
      <c r="CA874" s="231">
        <v>5</v>
      </c>
      <c r="CB874" s="237" t="str">
        <f t="shared" si="455"/>
        <v>No existen evidencias de fallas en la estructura del pavimento, con la posible excepción de algunas en la superficie de ruedo.</v>
      </c>
      <c r="CC874" s="231">
        <f t="shared" si="456"/>
        <v>10.9130036</v>
      </c>
      <c r="CD874" s="229" t="s">
        <v>1668</v>
      </c>
      <c r="CE874" s="229" t="s">
        <v>489</v>
      </c>
      <c r="CF874" s="270" t="s">
        <v>1669</v>
      </c>
    </row>
    <row r="875" spans="1:84" ht="69.95" customHeight="1" thickBot="1" x14ac:dyDescent="0.2">
      <c r="A875" s="217"/>
      <c r="B875" s="269">
        <v>50522</v>
      </c>
      <c r="C875" s="231">
        <v>6</v>
      </c>
      <c r="D875" s="231">
        <v>5</v>
      </c>
      <c r="E875" s="232">
        <v>3</v>
      </c>
      <c r="F875" s="231">
        <v>8</v>
      </c>
      <c r="G875" s="231">
        <v>180</v>
      </c>
      <c r="H875" s="230" t="str">
        <f t="shared" si="459"/>
        <v>Secundaria</v>
      </c>
      <c r="I875" s="230">
        <v>4</v>
      </c>
      <c r="J875" s="229" t="str">
        <f t="shared" si="433"/>
        <v>Red Básica de Accesso</v>
      </c>
      <c r="K875" s="260">
        <f t="shared" si="434"/>
        <v>5.56</v>
      </c>
      <c r="L875" s="234">
        <f>L874+K875</f>
        <v>11.105</v>
      </c>
      <c r="M875" s="233"/>
      <c r="N875" s="233"/>
      <c r="O875" s="233"/>
      <c r="P875" s="260">
        <f t="shared" si="435"/>
        <v>0</v>
      </c>
      <c r="Q875" s="233">
        <v>5.56</v>
      </c>
      <c r="R875" s="233"/>
      <c r="S875" s="233"/>
      <c r="T875" s="260">
        <f t="shared" si="436"/>
        <v>5.56</v>
      </c>
      <c r="U875" s="233"/>
      <c r="V875" s="233"/>
      <c r="W875" s="233"/>
      <c r="X875" s="233">
        <f t="shared" si="444"/>
        <v>0</v>
      </c>
      <c r="Y875" s="233"/>
      <c r="Z875" s="233"/>
      <c r="AA875" s="233"/>
      <c r="AB875" s="233">
        <f t="shared" si="445"/>
        <v>0</v>
      </c>
      <c r="AC875" s="233">
        <f t="shared" si="440"/>
        <v>5.56</v>
      </c>
      <c r="AD875" s="233"/>
      <c r="AE875" s="233"/>
      <c r="AF875" s="233"/>
      <c r="AG875" s="233">
        <f t="shared" si="457"/>
        <v>0</v>
      </c>
      <c r="AH875" s="233"/>
      <c r="AI875" s="233"/>
      <c r="AJ875" s="233"/>
      <c r="AK875" s="233">
        <f t="shared" si="458"/>
        <v>0</v>
      </c>
      <c r="AL875" s="233"/>
      <c r="AM875" s="233"/>
      <c r="AN875" s="233"/>
      <c r="AO875" s="233">
        <f t="shared" si="437"/>
        <v>0</v>
      </c>
      <c r="AP875" s="233"/>
      <c r="AQ875" s="233"/>
      <c r="AR875" s="233"/>
      <c r="AS875" s="339">
        <f t="shared" si="438"/>
        <v>0</v>
      </c>
      <c r="AT875" s="233"/>
      <c r="AU875" s="233"/>
      <c r="AV875" s="233"/>
      <c r="AW875" s="260">
        <f t="shared" si="446"/>
        <v>0</v>
      </c>
      <c r="AX875" s="235" t="s">
        <v>1670</v>
      </c>
      <c r="AY875" s="236" t="s">
        <v>479</v>
      </c>
      <c r="AZ875" s="236" t="s">
        <v>473</v>
      </c>
      <c r="BA875" s="229" t="s">
        <v>1667</v>
      </c>
      <c r="BB875" s="231">
        <v>1</v>
      </c>
      <c r="BC875" s="231">
        <v>1</v>
      </c>
      <c r="BD875" s="237" t="str">
        <f t="shared" si="447"/>
        <v>Llano (Pendientes naturales del terreno entre 0 y 5%)</v>
      </c>
      <c r="BE875" s="231">
        <v>1</v>
      </c>
      <c r="BF875" s="237" t="str">
        <f>VLOOKUP(BE875,'Códigos 2'!$A$1:$B$12,2,FALSE)</f>
        <v xml:space="preserve"> Carpeta Asfáltica (CA)</v>
      </c>
      <c r="BG875" s="238">
        <v>2</v>
      </c>
      <c r="BH875" s="239">
        <v>6</v>
      </c>
      <c r="BI875" s="231">
        <v>0</v>
      </c>
      <c r="BJ875" s="231" t="str">
        <f t="shared" si="448"/>
        <v>No existe</v>
      </c>
      <c r="BK875" s="240">
        <v>0</v>
      </c>
      <c r="BL875" s="231">
        <v>50</v>
      </c>
      <c r="BM875" s="231">
        <v>4021</v>
      </c>
      <c r="BN875" s="231">
        <v>5</v>
      </c>
      <c r="BO875" s="237" t="str">
        <f t="shared" si="449"/>
        <v>Alineamiento recto o con curvas tan suaves que no exigen una reducción significativa en la velocidad promedio normal de recorrido.</v>
      </c>
      <c r="BP875" s="231">
        <v>5</v>
      </c>
      <c r="BQ875" s="237" t="str">
        <f t="shared" si="450"/>
        <v>Pendientes menores del 3% en todo el tramo.</v>
      </c>
      <c r="BR875" s="231">
        <v>5</v>
      </c>
      <c r="BS875" s="231">
        <v>0</v>
      </c>
      <c r="BT875" s="237" t="b">
        <f t="shared" si="451"/>
        <v>0</v>
      </c>
      <c r="BU875" s="231">
        <v>5</v>
      </c>
      <c r="BV875" s="237" t="str">
        <f t="shared" si="452"/>
        <v xml:space="preserve">Las señales son completamente adecuadas en número y ubicación, </v>
      </c>
      <c r="BW875" s="231">
        <v>5</v>
      </c>
      <c r="BX875" s="237" t="str">
        <f t="shared" si="453"/>
        <v>Todas las alcantarillas y cunetas están bastante limpias y funcionan debidamente.</v>
      </c>
      <c r="BY875" s="231">
        <v>5</v>
      </c>
      <c r="BZ875" s="237" t="str">
        <f t="shared" si="454"/>
        <v>Superficie lisa, sin baches ni irregularidades notables.</v>
      </c>
      <c r="CA875" s="231">
        <v>5</v>
      </c>
      <c r="CB875" s="237" t="str">
        <f t="shared" si="455"/>
        <v>No existen evidencias de fallas en la estructura del pavimento, con la posible excepción de algunas en la superficie de ruedo.</v>
      </c>
      <c r="CC875" s="231">
        <f t="shared" si="456"/>
        <v>8.1602173999999987</v>
      </c>
      <c r="CD875" s="229"/>
      <c r="CE875" s="229"/>
      <c r="CF875" s="270"/>
    </row>
    <row r="876" spans="1:84" ht="69.95" customHeight="1" thickBot="1" x14ac:dyDescent="0.2">
      <c r="A876" s="217"/>
      <c r="B876" s="269">
        <v>50530</v>
      </c>
      <c r="C876" s="231">
        <v>6</v>
      </c>
      <c r="D876" s="231">
        <v>5</v>
      </c>
      <c r="E876" s="232">
        <v>3</v>
      </c>
      <c r="F876" s="231">
        <v>8</v>
      </c>
      <c r="G876" s="231">
        <v>911</v>
      </c>
      <c r="H876" s="230" t="str">
        <f>IF(G876&lt;100,"Primaria",IF(AND(G869&gt;39,G869&lt;300),"Secundaria",IF(AND(G869&gt;299),"Terciaria")))</f>
        <v>Terciaria</v>
      </c>
      <c r="I876" s="230">
        <v>2</v>
      </c>
      <c r="J876" s="229" t="str">
        <f t="shared" si="433"/>
        <v>Distribuidores Regionales</v>
      </c>
      <c r="K876" s="260">
        <f t="shared" si="434"/>
        <v>3.8099999999999996</v>
      </c>
      <c r="L876" s="234">
        <f>K876</f>
        <v>3.8099999999999996</v>
      </c>
      <c r="M876" s="233"/>
      <c r="N876" s="233"/>
      <c r="O876" s="233"/>
      <c r="P876" s="260">
        <f t="shared" si="435"/>
        <v>0</v>
      </c>
      <c r="Q876" s="233">
        <v>1.095</v>
      </c>
      <c r="R876" s="233"/>
      <c r="S876" s="233"/>
      <c r="T876" s="260">
        <f t="shared" si="436"/>
        <v>1.095</v>
      </c>
      <c r="U876" s="233"/>
      <c r="V876" s="233"/>
      <c r="W876" s="233"/>
      <c r="X876" s="233">
        <f t="shared" si="444"/>
        <v>0</v>
      </c>
      <c r="Y876" s="233"/>
      <c r="Z876" s="233"/>
      <c r="AA876" s="233"/>
      <c r="AB876" s="233">
        <f t="shared" si="445"/>
        <v>0</v>
      </c>
      <c r="AC876" s="233">
        <f t="shared" si="440"/>
        <v>1.095</v>
      </c>
      <c r="AD876" s="233">
        <v>2.7149999999999999</v>
      </c>
      <c r="AE876" s="233"/>
      <c r="AF876" s="233"/>
      <c r="AG876" s="233">
        <f t="shared" si="457"/>
        <v>2.7149999999999999</v>
      </c>
      <c r="AH876" s="233"/>
      <c r="AI876" s="233"/>
      <c r="AJ876" s="233"/>
      <c r="AK876" s="233">
        <f t="shared" si="458"/>
        <v>0</v>
      </c>
      <c r="AL876" s="233"/>
      <c r="AM876" s="233"/>
      <c r="AN876" s="233"/>
      <c r="AO876" s="233">
        <f t="shared" si="437"/>
        <v>0</v>
      </c>
      <c r="AP876" s="233"/>
      <c r="AQ876" s="233"/>
      <c r="AR876" s="233"/>
      <c r="AS876" s="339">
        <f t="shared" si="438"/>
        <v>0</v>
      </c>
      <c r="AT876" s="233"/>
      <c r="AU876" s="233"/>
      <c r="AV876" s="233"/>
      <c r="AW876" s="260">
        <f t="shared" si="446"/>
        <v>0</v>
      </c>
      <c r="AX876" s="235" t="s">
        <v>3409</v>
      </c>
      <c r="AY876" s="236" t="s">
        <v>1275</v>
      </c>
      <c r="AZ876" s="236" t="s">
        <v>473</v>
      </c>
      <c r="BA876" s="229" t="s">
        <v>3410</v>
      </c>
      <c r="BB876" s="231">
        <v>2</v>
      </c>
      <c r="BC876" s="231">
        <v>1</v>
      </c>
      <c r="BD876" s="237" t="str">
        <f t="shared" si="447"/>
        <v>Llano (Pendientes naturales del terreno entre 0 y 5%)</v>
      </c>
      <c r="BE876" s="231">
        <v>1</v>
      </c>
      <c r="BF876" s="237" t="str">
        <f>VLOOKUP(BE876,'Códigos 2'!$A$1:$B$12,2,FALSE)</f>
        <v xml:space="preserve"> Carpeta Asfáltica (CA)</v>
      </c>
      <c r="BG876" s="238">
        <v>2</v>
      </c>
      <c r="BH876" s="239">
        <v>7</v>
      </c>
      <c r="BI876" s="231">
        <v>0</v>
      </c>
      <c r="BJ876" s="231" t="str">
        <f t="shared" si="448"/>
        <v>No existe</v>
      </c>
      <c r="BK876" s="240">
        <v>0</v>
      </c>
      <c r="BL876" s="231">
        <v>60</v>
      </c>
      <c r="BM876" s="231">
        <v>3066</v>
      </c>
      <c r="BN876" s="231">
        <v>3</v>
      </c>
      <c r="BO876" s="237" t="str">
        <f t="shared" si="449"/>
        <v>Alineamiento algo sinuoso, pero con curvas cerradas que son aparentes y consistentes con las gradientes y las demás características del camino y del terreno que se atraviesa.</v>
      </c>
      <c r="BP876" s="231">
        <v>4</v>
      </c>
      <c r="BQ876" s="237" t="str">
        <f t="shared" si="450"/>
        <v>Pendientes generalmente menores del 3% pero con algunas cuestas de corta longitud de hasta el 5%.</v>
      </c>
      <c r="BR876" s="231">
        <v>1</v>
      </c>
      <c r="BS876" s="231">
        <v>0</v>
      </c>
      <c r="BT876" s="237" t="b">
        <f t="shared" si="451"/>
        <v>0</v>
      </c>
      <c r="BU876" s="231">
        <v>3</v>
      </c>
      <c r="BV876" s="237" t="str">
        <f t="shared" si="452"/>
        <v>El señalamiento es regular en cuanto a cantidad y ubicación, siendo notable la falta de algunas señales de precaución y de guía.</v>
      </c>
      <c r="BW876" s="231">
        <v>4</v>
      </c>
      <c r="BX876" s="237" t="str">
        <f t="shared" si="453"/>
        <v>La mayoría de las alcantarillas y cunetas aparentemente funcionan bien, pero existen indicaciones en algunos sitios de que el agua se estanca.</v>
      </c>
      <c r="BY876" s="231">
        <v>5</v>
      </c>
      <c r="BZ876" s="237" t="str">
        <f t="shared" si="454"/>
        <v>Superficie lisa, sin baches ni irregularidades notables.</v>
      </c>
      <c r="CA876" s="231">
        <v>5</v>
      </c>
      <c r="CB876" s="237" t="str">
        <f t="shared" si="455"/>
        <v>No existen evidencias de fallas en la estructura del pavimento, con la posible excepción de algunas en la superficie de ruedo.</v>
      </c>
      <c r="CC876" s="231">
        <f t="shared" si="456"/>
        <v>4.263732899999999</v>
      </c>
      <c r="CD876" s="229"/>
      <c r="CE876" s="229"/>
      <c r="CF876" s="270" t="s">
        <v>3411</v>
      </c>
    </row>
    <row r="877" spans="1:84" ht="69.95" customHeight="1" thickBot="1" x14ac:dyDescent="0.2">
      <c r="A877" s="217"/>
      <c r="B877" s="269">
        <v>50540</v>
      </c>
      <c r="C877" s="231">
        <v>6</v>
      </c>
      <c r="D877" s="231">
        <v>5</v>
      </c>
      <c r="E877" s="232">
        <v>3</v>
      </c>
      <c r="F877" s="231">
        <v>4</v>
      </c>
      <c r="G877" s="231">
        <v>155</v>
      </c>
      <c r="H877" s="230" t="str">
        <f>IF(G877&lt;100,"Primaria",IF(AND(G877&gt;39,G877&lt;300),"Secundaria",IF(AND(G877&gt;299),"Terciaria")))</f>
        <v>Secundaria</v>
      </c>
      <c r="I877" s="230">
        <v>2</v>
      </c>
      <c r="J877" s="229" t="str">
        <f t="shared" si="433"/>
        <v>Distribuidores Regionales</v>
      </c>
      <c r="K877" s="260">
        <f t="shared" si="434"/>
        <v>8.08</v>
      </c>
      <c r="L877" s="234">
        <f>L876+K877</f>
        <v>11.89</v>
      </c>
      <c r="M877" s="233"/>
      <c r="N877" s="233"/>
      <c r="O877" s="233"/>
      <c r="P877" s="260">
        <f t="shared" si="435"/>
        <v>0</v>
      </c>
      <c r="Q877" s="233">
        <v>8.08</v>
      </c>
      <c r="R877" s="233"/>
      <c r="S877" s="233"/>
      <c r="T877" s="260">
        <f t="shared" si="436"/>
        <v>8.08</v>
      </c>
      <c r="U877" s="233"/>
      <c r="V877" s="233"/>
      <c r="W877" s="233"/>
      <c r="X877" s="233">
        <f t="shared" si="444"/>
        <v>0</v>
      </c>
      <c r="Y877" s="233"/>
      <c r="Z877" s="233"/>
      <c r="AA877" s="233"/>
      <c r="AB877" s="233">
        <f t="shared" si="445"/>
        <v>0</v>
      </c>
      <c r="AC877" s="233">
        <f t="shared" si="440"/>
        <v>8.08</v>
      </c>
      <c r="AD877" s="233"/>
      <c r="AE877" s="233"/>
      <c r="AF877" s="233"/>
      <c r="AG877" s="233">
        <f t="shared" si="457"/>
        <v>0</v>
      </c>
      <c r="AH877" s="233"/>
      <c r="AI877" s="233"/>
      <c r="AJ877" s="233"/>
      <c r="AK877" s="233">
        <f t="shared" si="458"/>
        <v>0</v>
      </c>
      <c r="AL877" s="233"/>
      <c r="AM877" s="233"/>
      <c r="AN877" s="233"/>
      <c r="AO877" s="233">
        <f t="shared" si="437"/>
        <v>0</v>
      </c>
      <c r="AP877" s="233"/>
      <c r="AQ877" s="233"/>
      <c r="AR877" s="233"/>
      <c r="AS877" s="339">
        <f t="shared" si="438"/>
        <v>0</v>
      </c>
      <c r="AT877" s="233"/>
      <c r="AU877" s="233"/>
      <c r="AV877" s="233"/>
      <c r="AW877" s="260">
        <f t="shared" si="446"/>
        <v>0</v>
      </c>
      <c r="AX877" s="235" t="s">
        <v>1477</v>
      </c>
      <c r="AY877" s="236" t="s">
        <v>473</v>
      </c>
      <c r="AZ877" s="236" t="s">
        <v>479</v>
      </c>
      <c r="BA877" s="229" t="s">
        <v>1478</v>
      </c>
      <c r="BB877" s="231">
        <v>0</v>
      </c>
      <c r="BC877" s="231">
        <v>1</v>
      </c>
      <c r="BD877" s="237" t="str">
        <f t="shared" si="447"/>
        <v>Llano (Pendientes naturales del terreno entre 0 y 5%)</v>
      </c>
      <c r="BE877" s="231">
        <v>1</v>
      </c>
      <c r="BF877" s="237" t="str">
        <f>VLOOKUP(BE877,'Códigos 2'!$A$1:$B$12,2,FALSE)</f>
        <v xml:space="preserve"> Carpeta Asfáltica (CA)</v>
      </c>
      <c r="BG877" s="238">
        <v>2</v>
      </c>
      <c r="BH877" s="239">
        <v>5.9</v>
      </c>
      <c r="BI877" s="231">
        <v>0</v>
      </c>
      <c r="BJ877" s="231" t="str">
        <f t="shared" si="448"/>
        <v>No existe</v>
      </c>
      <c r="BK877" s="240">
        <v>0</v>
      </c>
      <c r="BL877" s="231">
        <v>70</v>
      </c>
      <c r="BM877" s="231">
        <v>4405</v>
      </c>
      <c r="BN877" s="231">
        <v>4</v>
      </c>
      <c r="BO877" s="237" t="str">
        <f t="shared" si="449"/>
        <v>Alineamiento con algunas curvas que exigen una reducción significativa en la velocidad promedio de circulación.</v>
      </c>
      <c r="BP877" s="231">
        <v>4</v>
      </c>
      <c r="BQ877" s="237" t="str">
        <f t="shared" si="450"/>
        <v>Pendientes generalmente menores del 3% pero con algunas cuestas de corta longitud de hasta el 5%.</v>
      </c>
      <c r="BR877" s="231">
        <v>2</v>
      </c>
      <c r="BS877" s="231">
        <v>0</v>
      </c>
      <c r="BT877" s="237" t="b">
        <f t="shared" si="451"/>
        <v>0</v>
      </c>
      <c r="BU877" s="231">
        <v>4</v>
      </c>
      <c r="BV877" s="237" t="str">
        <f t="shared" si="452"/>
        <v>El señalamiento es bastante completo, faltando solamente algunas señales de guía para los usuarios que no conocen la ruta.</v>
      </c>
      <c r="BW877" s="231">
        <v>5</v>
      </c>
      <c r="BX877" s="237" t="str">
        <f t="shared" si="453"/>
        <v>Todas las alcantarillas y cunetas están bastante limpias y funcionan debidamente.</v>
      </c>
      <c r="BY877" s="231">
        <v>5</v>
      </c>
      <c r="BZ877" s="237" t="str">
        <f t="shared" si="454"/>
        <v>Superficie lisa, sin baches ni irregularidades notables.</v>
      </c>
      <c r="CA877" s="231">
        <v>5</v>
      </c>
      <c r="CB877" s="237" t="str">
        <f t="shared" si="455"/>
        <v>No existen evidencias de fallas en la estructura del pavimento, con la posible excepción de algunas en la superficie de ruedo.</v>
      </c>
      <c r="CC877" s="231">
        <f t="shared" si="456"/>
        <v>12.991225999999999</v>
      </c>
      <c r="CD877" s="229" t="s">
        <v>1479</v>
      </c>
      <c r="CE877" s="229" t="s">
        <v>489</v>
      </c>
      <c r="CF877" s="270" t="s">
        <v>1480</v>
      </c>
    </row>
    <row r="878" spans="1:84" ht="69.95" customHeight="1" thickBot="1" x14ac:dyDescent="0.2">
      <c r="A878" s="217"/>
      <c r="B878" s="269">
        <v>50550</v>
      </c>
      <c r="C878" s="231">
        <v>6</v>
      </c>
      <c r="D878" s="231">
        <v>5</v>
      </c>
      <c r="E878" s="232">
        <v>3</v>
      </c>
      <c r="F878" s="231">
        <v>0</v>
      </c>
      <c r="G878" s="231">
        <v>909</v>
      </c>
      <c r="H878" s="230" t="str">
        <f>IF(G878&lt;100,"Primaria",IF(AND(G871&gt;39,G871&lt;300),"Secundaria",IF(AND(G871&gt;299),"Terciaria")))</f>
        <v>Terciaria</v>
      </c>
      <c r="I878" s="230">
        <v>4</v>
      </c>
      <c r="J878" s="229" t="str">
        <f t="shared" si="433"/>
        <v>Red Básica de Accesso</v>
      </c>
      <c r="K878" s="260">
        <f t="shared" si="434"/>
        <v>11.595000000000001</v>
      </c>
      <c r="L878" s="234">
        <f>K878</f>
        <v>11.595000000000001</v>
      </c>
      <c r="M878" s="233"/>
      <c r="N878" s="233"/>
      <c r="O878" s="233"/>
      <c r="P878" s="260">
        <f t="shared" si="435"/>
        <v>0</v>
      </c>
      <c r="Q878" s="233"/>
      <c r="R878" s="233"/>
      <c r="S878" s="233"/>
      <c r="T878" s="260">
        <f t="shared" si="436"/>
        <v>0</v>
      </c>
      <c r="U878" s="233"/>
      <c r="V878" s="233">
        <v>0.86499999999999999</v>
      </c>
      <c r="W878" s="233"/>
      <c r="X878" s="233">
        <f t="shared" si="444"/>
        <v>0.86499999999999999</v>
      </c>
      <c r="Y878" s="233"/>
      <c r="Z878" s="233"/>
      <c r="AA878" s="233"/>
      <c r="AB878" s="233">
        <f t="shared" si="445"/>
        <v>0</v>
      </c>
      <c r="AC878" s="233">
        <f t="shared" ref="AC878:AC909" si="460">T878+X878+AB878</f>
        <v>0.86499999999999999</v>
      </c>
      <c r="AD878" s="233">
        <v>10.73</v>
      </c>
      <c r="AE878" s="233"/>
      <c r="AF878" s="233"/>
      <c r="AG878" s="233">
        <f t="shared" si="457"/>
        <v>10.73</v>
      </c>
      <c r="AH878" s="233"/>
      <c r="AI878" s="233"/>
      <c r="AJ878" s="233"/>
      <c r="AK878" s="233">
        <f t="shared" si="458"/>
        <v>0</v>
      </c>
      <c r="AL878" s="233"/>
      <c r="AM878" s="233"/>
      <c r="AN878" s="233"/>
      <c r="AO878" s="233">
        <f t="shared" si="437"/>
        <v>0</v>
      </c>
      <c r="AP878" s="233"/>
      <c r="AQ878" s="233"/>
      <c r="AR878" s="233"/>
      <c r="AS878" s="339">
        <f t="shared" si="438"/>
        <v>0</v>
      </c>
      <c r="AT878" s="233"/>
      <c r="AU878" s="233"/>
      <c r="AV878" s="233"/>
      <c r="AW878" s="260">
        <f t="shared" si="446"/>
        <v>0</v>
      </c>
      <c r="AX878" s="235" t="s">
        <v>3401</v>
      </c>
      <c r="AY878" s="236" t="s">
        <v>1275</v>
      </c>
      <c r="AZ878" s="236" t="s">
        <v>473</v>
      </c>
      <c r="BA878" s="254">
        <v>44166</v>
      </c>
      <c r="BB878" s="231">
        <v>1</v>
      </c>
      <c r="BC878" s="231">
        <v>1</v>
      </c>
      <c r="BD878" s="237" t="str">
        <f t="shared" si="447"/>
        <v>Llano (Pendientes naturales del terreno entre 0 y 5%)</v>
      </c>
      <c r="BE878" s="231">
        <v>3</v>
      </c>
      <c r="BF878" s="237" t="str">
        <f>VLOOKUP(BE878,'Códigos 2'!$A$1:$B$12,2,FALSE)</f>
        <v xml:space="preserve">Tratamiento superficial simple (TSS) </v>
      </c>
      <c r="BG878" s="238">
        <v>2</v>
      </c>
      <c r="BH878" s="239">
        <v>6.5</v>
      </c>
      <c r="BI878" s="231">
        <v>0</v>
      </c>
      <c r="BJ878" s="231" t="str">
        <f t="shared" si="448"/>
        <v>No existe</v>
      </c>
      <c r="BK878" s="240">
        <v>0</v>
      </c>
      <c r="BL878" s="231">
        <v>40</v>
      </c>
      <c r="BM878" s="231">
        <v>341</v>
      </c>
      <c r="BN878" s="231">
        <v>4</v>
      </c>
      <c r="BO878" s="237" t="str">
        <f t="shared" si="449"/>
        <v>Alineamiento con algunas curvas que exigen una reducción significativa en la velocidad promedio de circulación.</v>
      </c>
      <c r="BP878" s="231">
        <v>4</v>
      </c>
      <c r="BQ878" s="237" t="str">
        <f t="shared" si="450"/>
        <v>Pendientes generalmente menores del 3% pero con algunas cuestas de corta longitud de hasta el 5%.</v>
      </c>
      <c r="BR878" s="231">
        <v>1</v>
      </c>
      <c r="BS878" s="231">
        <v>0</v>
      </c>
      <c r="BT878" s="237" t="b">
        <f t="shared" si="451"/>
        <v>0</v>
      </c>
      <c r="BU878" s="231">
        <v>3</v>
      </c>
      <c r="BV878" s="237" t="str">
        <f t="shared" si="452"/>
        <v>El señalamiento es regular en cuanto a cantidad y ubicación, siendo notable la falta de algunas señales de precaución y de guía.</v>
      </c>
      <c r="BW878" s="231">
        <v>3</v>
      </c>
      <c r="BX878" s="237" t="str">
        <f t="shared" si="453"/>
        <v>Parece que algunas alcantarillas o cunetas no tienen capacidad hidráulica suficiente, por la erosión o socavación aparente.</v>
      </c>
      <c r="BY878" s="231">
        <v>4</v>
      </c>
      <c r="BZ878" s="237" t="str">
        <f t="shared" si="454"/>
        <v>Superficie generalmente lisa, pero con unas pequeñas corrugaciones u otras irregularidades aisladas, o con baches pequeños superficiales.</v>
      </c>
      <c r="CA878" s="231">
        <v>5</v>
      </c>
      <c r="CB878" s="237" t="str">
        <f t="shared" si="455"/>
        <v>No existen evidencias de fallas en la estructura del pavimento, con la posible excepción de algunas en la superficie de ruedo.</v>
      </c>
      <c r="CC878" s="231">
        <f t="shared" si="456"/>
        <v>1.4431716750000001</v>
      </c>
      <c r="CD878" s="229"/>
      <c r="CE878" s="229"/>
      <c r="CF878" s="270" t="s">
        <v>3402</v>
      </c>
    </row>
    <row r="879" spans="1:84" ht="69.95" customHeight="1" thickBot="1" x14ac:dyDescent="0.2">
      <c r="A879" s="217"/>
      <c r="B879" s="269">
        <v>50560</v>
      </c>
      <c r="C879" s="231">
        <v>6</v>
      </c>
      <c r="D879" s="231">
        <v>5</v>
      </c>
      <c r="E879" s="232">
        <v>3</v>
      </c>
      <c r="F879" s="231">
        <v>3</v>
      </c>
      <c r="G879" s="231">
        <v>160</v>
      </c>
      <c r="H879" s="230" t="str">
        <f t="shared" ref="H879:H890" si="461">IF(G879&lt;100,"Primaria",IF(AND(G879&gt;39,G879&lt;300),"Secundaria",IF(AND(G879&gt;299),"Terciaria")))</f>
        <v>Secundaria</v>
      </c>
      <c r="I879" s="230">
        <v>2</v>
      </c>
      <c r="J879" s="229" t="str">
        <f t="shared" si="433"/>
        <v>Distribuidores Regionales</v>
      </c>
      <c r="K879" s="260">
        <f t="shared" si="434"/>
        <v>8.7149999999999999</v>
      </c>
      <c r="L879" s="234">
        <f t="shared" ref="L879:L891" si="462">L878+K879</f>
        <v>20.310000000000002</v>
      </c>
      <c r="M879" s="233"/>
      <c r="N879" s="233"/>
      <c r="O879" s="233"/>
      <c r="P879" s="260">
        <f t="shared" si="435"/>
        <v>0</v>
      </c>
      <c r="Q879" s="233"/>
      <c r="R879" s="233"/>
      <c r="S879" s="233"/>
      <c r="T879" s="260">
        <f t="shared" si="436"/>
        <v>0</v>
      </c>
      <c r="U879" s="233"/>
      <c r="V879" s="233"/>
      <c r="W879" s="233">
        <v>8.7149999999999999</v>
      </c>
      <c r="X879" s="233">
        <f t="shared" si="444"/>
        <v>8.7149999999999999</v>
      </c>
      <c r="Y879" s="233"/>
      <c r="Z879" s="233"/>
      <c r="AA879" s="233"/>
      <c r="AB879" s="233">
        <f t="shared" si="445"/>
        <v>0</v>
      </c>
      <c r="AC879" s="233">
        <f t="shared" si="460"/>
        <v>8.7149999999999999</v>
      </c>
      <c r="AD879" s="233"/>
      <c r="AE879" s="233"/>
      <c r="AF879" s="233"/>
      <c r="AG879" s="233">
        <f t="shared" si="457"/>
        <v>0</v>
      </c>
      <c r="AH879" s="233"/>
      <c r="AI879" s="233"/>
      <c r="AJ879" s="233"/>
      <c r="AK879" s="233">
        <f t="shared" si="458"/>
        <v>0</v>
      </c>
      <c r="AL879" s="233"/>
      <c r="AM879" s="233"/>
      <c r="AN879" s="233"/>
      <c r="AO879" s="233">
        <f t="shared" si="437"/>
        <v>0</v>
      </c>
      <c r="AP879" s="233"/>
      <c r="AQ879" s="233"/>
      <c r="AR879" s="233"/>
      <c r="AS879" s="339">
        <f t="shared" si="438"/>
        <v>0</v>
      </c>
      <c r="AT879" s="233"/>
      <c r="AU879" s="233"/>
      <c r="AV879" s="233"/>
      <c r="AW879" s="260">
        <f t="shared" si="446"/>
        <v>0</v>
      </c>
      <c r="AX879" s="235" t="s">
        <v>1567</v>
      </c>
      <c r="AY879" s="236" t="s">
        <v>1513</v>
      </c>
      <c r="AZ879" s="236" t="s">
        <v>480</v>
      </c>
      <c r="BA879" s="229" t="s">
        <v>1444</v>
      </c>
      <c r="BB879" s="231">
        <v>0</v>
      </c>
      <c r="BC879" s="231">
        <v>1</v>
      </c>
      <c r="BD879" s="237" t="str">
        <f t="shared" si="447"/>
        <v>Llano (Pendientes naturales del terreno entre 0 y 5%)</v>
      </c>
      <c r="BE879" s="231">
        <v>2</v>
      </c>
      <c r="BF879" s="237" t="str">
        <f>VLOOKUP(BE879,'Códigos 2'!$A$1:$B$12,2,FALSE)</f>
        <v xml:space="preserve">Tratamiento superficial múltiple (TSM) </v>
      </c>
      <c r="BG879" s="238">
        <v>2</v>
      </c>
      <c r="BH879" s="239">
        <v>7.4</v>
      </c>
      <c r="BI879" s="231">
        <v>1</v>
      </c>
      <c r="BJ879" s="231" t="str">
        <f t="shared" si="448"/>
        <v>Pavimentado</v>
      </c>
      <c r="BK879" s="240">
        <v>1.2</v>
      </c>
      <c r="BL879" s="231">
        <v>70</v>
      </c>
      <c r="BM879" s="231"/>
      <c r="BN879" s="231">
        <v>4</v>
      </c>
      <c r="BO879" s="237" t="str">
        <f t="shared" si="449"/>
        <v>Alineamiento con algunas curvas que exigen una reducción significativa en la velocidad promedio de circulación.</v>
      </c>
      <c r="BP879" s="231">
        <v>5</v>
      </c>
      <c r="BQ879" s="237" t="str">
        <f t="shared" si="450"/>
        <v>Pendientes menores del 3% en todo el tramo.</v>
      </c>
      <c r="BR879" s="231">
        <v>1</v>
      </c>
      <c r="BS879" s="231">
        <v>5</v>
      </c>
      <c r="BT879" s="237" t="str">
        <f t="shared" si="451"/>
        <v>Superficie de los espaldones firme y regular, y donde se puede utilizar el ancho como fue construido originalmente.</v>
      </c>
      <c r="BU879" s="231">
        <v>4</v>
      </c>
      <c r="BV879" s="237" t="str">
        <f t="shared" si="452"/>
        <v>El señalamiento es bastante completo, faltando solamente algunas señales de guía para los usuarios que no conocen la ruta.</v>
      </c>
      <c r="BW879" s="231">
        <v>5</v>
      </c>
      <c r="BX879" s="237" t="str">
        <f t="shared" si="453"/>
        <v>Todas las alcantarillas y cunetas están bastante limpias y funcionan debidamente.</v>
      </c>
      <c r="BY879" s="231">
        <v>2</v>
      </c>
      <c r="BZ879" s="237" t="str">
        <f t="shared" si="454"/>
        <v>Superficie muy irregular o con baches extensos y frecuentes (o material suelto, en caso de superficies no pavimentadas).</v>
      </c>
      <c r="CA879" s="231">
        <v>5</v>
      </c>
      <c r="CB879" s="237" t="str">
        <f t="shared" si="455"/>
        <v>No existen evidencias de fallas en la estructura del pavimento, con la posible excepción de algunas en la superficie de ruedo.</v>
      </c>
      <c r="CC879" s="231">
        <f t="shared" si="456"/>
        <v>0</v>
      </c>
      <c r="CD879" s="229"/>
      <c r="CE879" s="229"/>
      <c r="CF879" s="270"/>
    </row>
    <row r="880" spans="1:84" ht="69.95" customHeight="1" thickBot="1" x14ac:dyDescent="0.2">
      <c r="A880" s="217"/>
      <c r="B880" s="269">
        <v>50571</v>
      </c>
      <c r="C880" s="231">
        <v>6</v>
      </c>
      <c r="D880" s="231">
        <v>5</v>
      </c>
      <c r="E880" s="232">
        <v>3</v>
      </c>
      <c r="F880" s="231">
        <v>6</v>
      </c>
      <c r="G880" s="231">
        <v>160</v>
      </c>
      <c r="H880" s="230" t="str">
        <f t="shared" si="461"/>
        <v>Secundaria</v>
      </c>
      <c r="I880" s="230">
        <v>2</v>
      </c>
      <c r="J880" s="229" t="str">
        <f t="shared" si="433"/>
        <v>Distribuidores Regionales</v>
      </c>
      <c r="K880" s="260">
        <f t="shared" si="434"/>
        <v>17.765000000000001</v>
      </c>
      <c r="L880" s="234">
        <f t="shared" si="462"/>
        <v>38.075000000000003</v>
      </c>
      <c r="M880" s="233"/>
      <c r="N880" s="233"/>
      <c r="O880" s="233"/>
      <c r="P880" s="260">
        <f t="shared" si="435"/>
        <v>0</v>
      </c>
      <c r="Q880" s="233"/>
      <c r="R880" s="233"/>
      <c r="S880" s="233"/>
      <c r="T880" s="260">
        <f t="shared" si="436"/>
        <v>0</v>
      </c>
      <c r="U880" s="233"/>
      <c r="V880" s="233"/>
      <c r="W880" s="233"/>
      <c r="X880" s="233">
        <f t="shared" si="444"/>
        <v>0</v>
      </c>
      <c r="Y880" s="233"/>
      <c r="Z880" s="233"/>
      <c r="AA880" s="233"/>
      <c r="AB880" s="233">
        <f t="shared" si="445"/>
        <v>0</v>
      </c>
      <c r="AC880" s="233">
        <f t="shared" si="460"/>
        <v>0</v>
      </c>
      <c r="AD880" s="233">
        <v>3.54</v>
      </c>
      <c r="AE880" s="233">
        <v>14.225</v>
      </c>
      <c r="AF880" s="233"/>
      <c r="AG880" s="233">
        <f t="shared" si="457"/>
        <v>17.765000000000001</v>
      </c>
      <c r="AH880" s="233"/>
      <c r="AI880" s="233"/>
      <c r="AJ880" s="233"/>
      <c r="AK880" s="233">
        <f t="shared" si="458"/>
        <v>0</v>
      </c>
      <c r="AL880" s="233"/>
      <c r="AM880" s="233"/>
      <c r="AN880" s="233"/>
      <c r="AO880" s="233">
        <f t="shared" si="437"/>
        <v>0</v>
      </c>
      <c r="AP880" s="233"/>
      <c r="AQ880" s="233"/>
      <c r="AR880" s="233"/>
      <c r="AS880" s="339">
        <f t="shared" si="438"/>
        <v>0</v>
      </c>
      <c r="AT880" s="233"/>
      <c r="AU880" s="233"/>
      <c r="AV880" s="233"/>
      <c r="AW880" s="260">
        <f t="shared" si="446"/>
        <v>0</v>
      </c>
      <c r="AX880" s="235" t="s">
        <v>1564</v>
      </c>
      <c r="AY880" s="236" t="s">
        <v>1513</v>
      </c>
      <c r="AZ880" s="236" t="s">
        <v>480</v>
      </c>
      <c r="BA880" s="229" t="s">
        <v>1565</v>
      </c>
      <c r="BB880" s="231">
        <v>2</v>
      </c>
      <c r="BC880" s="231">
        <v>2</v>
      </c>
      <c r="BD880" s="237" t="str">
        <f t="shared" si="447"/>
        <v>Algo Ondulado (Pendientes naturales del terreno entre 6 y 14%)</v>
      </c>
      <c r="BE880" s="231">
        <v>4</v>
      </c>
      <c r="BF880" s="237" t="str">
        <f>VLOOKUP(BE880,'Códigos 2'!$A$1:$B$12,2,FALSE)</f>
        <v>Lastre o grava</v>
      </c>
      <c r="BG880" s="238">
        <v>2</v>
      </c>
      <c r="BH880" s="239">
        <v>6</v>
      </c>
      <c r="BI880" s="231">
        <v>0</v>
      </c>
      <c r="BJ880" s="231" t="str">
        <f t="shared" si="448"/>
        <v>No existe</v>
      </c>
      <c r="BK880" s="240">
        <v>0</v>
      </c>
      <c r="BL880" s="231">
        <v>40</v>
      </c>
      <c r="BM880" s="231">
        <v>239</v>
      </c>
      <c r="BN880" s="231">
        <v>3</v>
      </c>
      <c r="BO880" s="237" t="str">
        <f t="shared" si="449"/>
        <v>Alineamiento algo sinuoso, pero con curvas cerradas que son aparentes y consistentes con las gradientes y las demás características del camino y del terreno que se atraviesa.</v>
      </c>
      <c r="BP880" s="231">
        <v>2</v>
      </c>
      <c r="BQ880" s="237" t="str">
        <f t="shared" si="450"/>
        <v>Pendientes sostenidas entre 5 y 8% sobre una buena parte del tramo, condición que afecta en forma marcada la velocidad de recorrido y, cuando hay bastante tránsito, provoca frecuentes colas de vehículos detrás de los vehículos pesados.</v>
      </c>
      <c r="BR880" s="231">
        <v>1</v>
      </c>
      <c r="BS880" s="231">
        <v>0</v>
      </c>
      <c r="BT880" s="237" t="b">
        <f t="shared" si="451"/>
        <v>0</v>
      </c>
      <c r="BU880" s="231">
        <v>4</v>
      </c>
      <c r="BV880" s="237" t="str">
        <f t="shared" si="452"/>
        <v>El señalamiento es bastante completo, faltando solamente algunas señales de guía para los usuarios que no conocen la ruta.</v>
      </c>
      <c r="BW880" s="231">
        <v>3</v>
      </c>
      <c r="BX880" s="237" t="str">
        <f t="shared" si="453"/>
        <v>Parece que algunas alcantarillas o cunetas no tienen capacidad hidráulica suficiente, por la erosión o socavación aparente.</v>
      </c>
      <c r="BY880" s="231">
        <v>3</v>
      </c>
      <c r="BZ880" s="237" t="str">
        <f t="shared" si="454"/>
        <v>Superficie con frecuentes baches o irregularidades .</v>
      </c>
      <c r="CA880" s="231">
        <v>4</v>
      </c>
      <c r="CB880" s="237" t="str">
        <f t="shared" si="455"/>
        <v>Existen huellas o corrugaciones que se derivan por debajo de la superficie de ruedo, pero que son aisladas y de poca extensión.</v>
      </c>
      <c r="CC880" s="231">
        <f t="shared" si="456"/>
        <v>1.5497297749999999</v>
      </c>
      <c r="CD880" s="229"/>
      <c r="CE880" s="229"/>
      <c r="CF880" s="270" t="s">
        <v>1566</v>
      </c>
    </row>
    <row r="881" spans="1:84" ht="69.95" customHeight="1" thickBot="1" x14ac:dyDescent="0.2">
      <c r="A881" s="217"/>
      <c r="B881" s="269">
        <v>50572</v>
      </c>
      <c r="C881" s="231">
        <v>6</v>
      </c>
      <c r="D881" s="231">
        <v>5</v>
      </c>
      <c r="E881" s="232">
        <v>3</v>
      </c>
      <c r="F881" s="231">
        <v>6</v>
      </c>
      <c r="G881" s="231">
        <v>160</v>
      </c>
      <c r="H881" s="230" t="str">
        <f t="shared" si="461"/>
        <v>Secundaria</v>
      </c>
      <c r="I881" s="230">
        <v>2</v>
      </c>
      <c r="J881" s="229" t="str">
        <f t="shared" si="433"/>
        <v>Distribuidores Regionales</v>
      </c>
      <c r="K881" s="260">
        <f t="shared" si="434"/>
        <v>7.6749999999999998</v>
      </c>
      <c r="L881" s="234">
        <f t="shared" si="462"/>
        <v>45.75</v>
      </c>
      <c r="M881" s="233"/>
      <c r="N881" s="233"/>
      <c r="O881" s="233"/>
      <c r="P881" s="260">
        <f t="shared" si="435"/>
        <v>0</v>
      </c>
      <c r="Q881" s="233"/>
      <c r="R881" s="233"/>
      <c r="S881" s="233"/>
      <c r="T881" s="260">
        <f t="shared" si="436"/>
        <v>0</v>
      </c>
      <c r="U881" s="233"/>
      <c r="V881" s="233"/>
      <c r="W881" s="233"/>
      <c r="X881" s="233">
        <f t="shared" si="444"/>
        <v>0</v>
      </c>
      <c r="Y881" s="233"/>
      <c r="Z881" s="233"/>
      <c r="AA881" s="233"/>
      <c r="AB881" s="233">
        <f t="shared" si="445"/>
        <v>0</v>
      </c>
      <c r="AC881" s="233">
        <f t="shared" si="460"/>
        <v>0</v>
      </c>
      <c r="AD881" s="233"/>
      <c r="AE881" s="233">
        <v>7.6749999999999998</v>
      </c>
      <c r="AF881" s="233"/>
      <c r="AG881" s="233">
        <f t="shared" si="457"/>
        <v>7.6749999999999998</v>
      </c>
      <c r="AH881" s="233"/>
      <c r="AI881" s="233"/>
      <c r="AJ881" s="233"/>
      <c r="AK881" s="233">
        <f t="shared" si="458"/>
        <v>0</v>
      </c>
      <c r="AL881" s="233"/>
      <c r="AM881" s="233"/>
      <c r="AN881" s="233"/>
      <c r="AO881" s="233">
        <f t="shared" si="437"/>
        <v>0</v>
      </c>
      <c r="AP881" s="233"/>
      <c r="AQ881" s="233"/>
      <c r="AR881" s="233"/>
      <c r="AS881" s="339">
        <f t="shared" si="438"/>
        <v>0</v>
      </c>
      <c r="AT881" s="233"/>
      <c r="AU881" s="233"/>
      <c r="AV881" s="233"/>
      <c r="AW881" s="260">
        <f t="shared" si="446"/>
        <v>0</v>
      </c>
      <c r="AX881" s="235" t="s">
        <v>1563</v>
      </c>
      <c r="AY881" s="236" t="s">
        <v>1513</v>
      </c>
      <c r="AZ881" s="236" t="s">
        <v>480</v>
      </c>
      <c r="BA881" s="229" t="s">
        <v>965</v>
      </c>
      <c r="BB881" s="231">
        <v>2</v>
      </c>
      <c r="BC881" s="231">
        <v>3</v>
      </c>
      <c r="BD881" s="237" t="str">
        <f t="shared" si="447"/>
        <v>Muy Ondulado (Pendientes naturales del terreno entre 15 y 25%)</v>
      </c>
      <c r="BE881" s="231">
        <v>4</v>
      </c>
      <c r="BF881" s="237" t="str">
        <f>VLOOKUP(BE881,'Códigos 2'!$A$1:$B$12,2,FALSE)</f>
        <v>Lastre o grava</v>
      </c>
      <c r="BG881" s="238">
        <v>2</v>
      </c>
      <c r="BH881" s="239">
        <v>5.7</v>
      </c>
      <c r="BI881" s="231">
        <v>0</v>
      </c>
      <c r="BJ881" s="231" t="str">
        <f t="shared" si="448"/>
        <v>No existe</v>
      </c>
      <c r="BK881" s="240">
        <v>0</v>
      </c>
      <c r="BL881" s="231">
        <v>35</v>
      </c>
      <c r="BM881" s="231">
        <v>368</v>
      </c>
      <c r="BN881" s="231">
        <v>3</v>
      </c>
      <c r="BO881" s="237" t="str">
        <f t="shared" si="449"/>
        <v>Alineamiento algo sinuoso, pero con curvas cerradas que son aparentes y consistentes con las gradientes y las demás características del camino y del terreno que se atraviesa.</v>
      </c>
      <c r="BP881" s="231">
        <v>2</v>
      </c>
      <c r="BQ881" s="237" t="str">
        <f t="shared" si="450"/>
        <v>Pendientes sostenidas entre 5 y 8% sobre una buena parte del tramo, condición que afecta en forma marcada la velocidad de recorrido y, cuando hay bastante tránsito, provoca frecuentes colas de vehículos detrás de los vehículos pesados.</v>
      </c>
      <c r="BR881" s="231">
        <v>1</v>
      </c>
      <c r="BS881" s="231">
        <v>0</v>
      </c>
      <c r="BT881" s="237" t="b">
        <f t="shared" si="451"/>
        <v>0</v>
      </c>
      <c r="BU881" s="231">
        <v>4</v>
      </c>
      <c r="BV881" s="237" t="str">
        <f t="shared" si="452"/>
        <v>El señalamiento es bastante completo, faltando solamente algunas señales de guía para los usuarios que no conocen la ruta.</v>
      </c>
      <c r="BW881" s="231">
        <v>3</v>
      </c>
      <c r="BX881" s="237" t="str">
        <f t="shared" si="453"/>
        <v>Parece que algunas alcantarillas o cunetas no tienen capacidad hidráulica suficiente, por la erosión o socavación aparente.</v>
      </c>
      <c r="BY881" s="231">
        <v>3</v>
      </c>
      <c r="BZ881" s="237" t="str">
        <f t="shared" si="454"/>
        <v>Superficie con frecuentes baches o irregularidades .</v>
      </c>
      <c r="CA881" s="231">
        <v>4</v>
      </c>
      <c r="CB881" s="237" t="str">
        <f t="shared" si="455"/>
        <v>Existen huellas o corrugaciones que se derivan por debajo de la superficie de ruedo, pero que son aisladas y de poca extensión.</v>
      </c>
      <c r="CC881" s="231">
        <f t="shared" si="456"/>
        <v>1.0309060000000001</v>
      </c>
      <c r="CD881" s="229"/>
      <c r="CE881" s="229"/>
      <c r="CF881" s="270"/>
    </row>
    <row r="882" spans="1:84" ht="69.95" customHeight="1" thickBot="1" x14ac:dyDescent="0.2">
      <c r="A882" s="217"/>
      <c r="B882" s="269">
        <v>50573</v>
      </c>
      <c r="C882" s="231">
        <v>6</v>
      </c>
      <c r="D882" s="231">
        <v>5</v>
      </c>
      <c r="E882" s="232">
        <v>3</v>
      </c>
      <c r="F882" s="231">
        <v>6</v>
      </c>
      <c r="G882" s="231">
        <v>160</v>
      </c>
      <c r="H882" s="230" t="str">
        <f t="shared" si="461"/>
        <v>Secundaria</v>
      </c>
      <c r="I882" s="230">
        <v>2</v>
      </c>
      <c r="J882" s="229" t="str">
        <f t="shared" si="433"/>
        <v>Distribuidores Regionales</v>
      </c>
      <c r="K882" s="260">
        <f t="shared" si="434"/>
        <v>11.395</v>
      </c>
      <c r="L882" s="234">
        <f t="shared" si="462"/>
        <v>57.144999999999996</v>
      </c>
      <c r="M882" s="233"/>
      <c r="N882" s="233"/>
      <c r="O882" s="233"/>
      <c r="P882" s="260">
        <f t="shared" si="435"/>
        <v>0</v>
      </c>
      <c r="Q882" s="233"/>
      <c r="R882" s="233"/>
      <c r="S882" s="233"/>
      <c r="T882" s="260">
        <f t="shared" si="436"/>
        <v>0</v>
      </c>
      <c r="U882" s="233"/>
      <c r="V882" s="233"/>
      <c r="W882" s="233"/>
      <c r="X882" s="233">
        <f t="shared" si="444"/>
        <v>0</v>
      </c>
      <c r="Y882" s="233"/>
      <c r="Z882" s="233"/>
      <c r="AA882" s="233"/>
      <c r="AB882" s="233">
        <f t="shared" si="445"/>
        <v>0</v>
      </c>
      <c r="AC882" s="233">
        <f t="shared" si="460"/>
        <v>0</v>
      </c>
      <c r="AD882" s="233">
        <v>8.0749999999999993</v>
      </c>
      <c r="AE882" s="233">
        <v>3.32</v>
      </c>
      <c r="AF882" s="233"/>
      <c r="AG882" s="233">
        <f t="shared" si="457"/>
        <v>11.395</v>
      </c>
      <c r="AH882" s="233"/>
      <c r="AI882" s="233"/>
      <c r="AJ882" s="233"/>
      <c r="AK882" s="233">
        <f t="shared" si="458"/>
        <v>0</v>
      </c>
      <c r="AL882" s="233"/>
      <c r="AM882" s="233"/>
      <c r="AN882" s="233"/>
      <c r="AO882" s="233">
        <f t="shared" si="437"/>
        <v>0</v>
      </c>
      <c r="AP882" s="233"/>
      <c r="AQ882" s="233"/>
      <c r="AR882" s="233"/>
      <c r="AS882" s="339">
        <f t="shared" si="438"/>
        <v>0</v>
      </c>
      <c r="AT882" s="233"/>
      <c r="AU882" s="233"/>
      <c r="AV882" s="233"/>
      <c r="AW882" s="260">
        <f t="shared" si="446"/>
        <v>0</v>
      </c>
      <c r="AX882" s="235" t="s">
        <v>1560</v>
      </c>
      <c r="AY882" s="236" t="s">
        <v>1513</v>
      </c>
      <c r="AZ882" s="236" t="s">
        <v>480</v>
      </c>
      <c r="BA882" s="229" t="s">
        <v>1561</v>
      </c>
      <c r="BB882" s="231">
        <v>3</v>
      </c>
      <c r="BC882" s="231">
        <v>2</v>
      </c>
      <c r="BD882" s="237" t="str">
        <f t="shared" si="447"/>
        <v>Algo Ondulado (Pendientes naturales del terreno entre 6 y 14%)</v>
      </c>
      <c r="BE882" s="231">
        <v>4</v>
      </c>
      <c r="BF882" s="237" t="str">
        <f>VLOOKUP(BE882,'Códigos 2'!$A$1:$B$12,2,FALSE)</f>
        <v>Lastre o grava</v>
      </c>
      <c r="BG882" s="238">
        <v>2</v>
      </c>
      <c r="BH882" s="239">
        <v>6</v>
      </c>
      <c r="BI882" s="231">
        <v>0</v>
      </c>
      <c r="BJ882" s="231" t="str">
        <f t="shared" si="448"/>
        <v>No existe</v>
      </c>
      <c r="BK882" s="240">
        <v>0</v>
      </c>
      <c r="BL882" s="231">
        <v>35</v>
      </c>
      <c r="BM882" s="231">
        <v>238</v>
      </c>
      <c r="BN882" s="231">
        <v>3</v>
      </c>
      <c r="BO882" s="237" t="str">
        <f t="shared" si="449"/>
        <v>Alineamiento algo sinuoso, pero con curvas cerradas que son aparentes y consistentes con las gradientes y las demás características del camino y del terreno que se atraviesa.</v>
      </c>
      <c r="BP882" s="231">
        <v>2</v>
      </c>
      <c r="BQ882" s="237" t="str">
        <f t="shared" si="450"/>
        <v>Pendientes sostenidas entre 5 y 8% sobre una buena parte del tramo, condición que afecta en forma marcada la velocidad de recorrido y, cuando hay bastante tránsito, provoca frecuentes colas de vehículos detrás de los vehículos pesados.</v>
      </c>
      <c r="BR882" s="231">
        <v>1</v>
      </c>
      <c r="BS882" s="231">
        <v>0</v>
      </c>
      <c r="BT882" s="237" t="b">
        <f t="shared" si="451"/>
        <v>0</v>
      </c>
      <c r="BU882" s="231">
        <v>4</v>
      </c>
      <c r="BV882" s="237" t="str">
        <f t="shared" si="452"/>
        <v>El señalamiento es bastante completo, faltando solamente algunas señales de guía para los usuarios que no conocen la ruta.</v>
      </c>
      <c r="BW882" s="231">
        <v>3</v>
      </c>
      <c r="BX882" s="237" t="str">
        <f t="shared" si="453"/>
        <v>Parece que algunas alcantarillas o cunetas no tienen capacidad hidráulica suficiente, por la erosión o socavación aparente.</v>
      </c>
      <c r="BY882" s="231">
        <v>3</v>
      </c>
      <c r="BZ882" s="237" t="str">
        <f t="shared" si="454"/>
        <v>Superficie con frecuentes baches o irregularidades .</v>
      </c>
      <c r="CA882" s="231">
        <v>4</v>
      </c>
      <c r="CB882" s="237" t="str">
        <f t="shared" si="455"/>
        <v>Existen huellas o corrugaciones que se derivan por debajo de la superficie de ruedo, pero que son aisladas y de poca extensión.</v>
      </c>
      <c r="CC882" s="231">
        <f t="shared" si="456"/>
        <v>0.98988364999999989</v>
      </c>
      <c r="CD882" s="229"/>
      <c r="CE882" s="229"/>
      <c r="CF882" s="270" t="s">
        <v>1562</v>
      </c>
    </row>
    <row r="883" spans="1:84" ht="69.95" customHeight="1" thickBot="1" x14ac:dyDescent="0.2">
      <c r="A883" s="217"/>
      <c r="B883" s="269">
        <v>50580</v>
      </c>
      <c r="C883" s="231">
        <v>13</v>
      </c>
      <c r="D883" s="231">
        <v>5</v>
      </c>
      <c r="E883" s="232">
        <v>2</v>
      </c>
      <c r="F883" s="231">
        <v>6</v>
      </c>
      <c r="G883" s="231">
        <v>160</v>
      </c>
      <c r="H883" s="230" t="str">
        <f t="shared" si="461"/>
        <v>Secundaria</v>
      </c>
      <c r="I883" s="230">
        <v>2</v>
      </c>
      <c r="J883" s="229" t="str">
        <f t="shared" si="433"/>
        <v>Distribuidores Regionales</v>
      </c>
      <c r="K883" s="260">
        <f t="shared" si="434"/>
        <v>3.09</v>
      </c>
      <c r="L883" s="234">
        <f t="shared" si="462"/>
        <v>60.234999999999999</v>
      </c>
      <c r="M883" s="233"/>
      <c r="N883" s="233"/>
      <c r="O883" s="233"/>
      <c r="P883" s="260">
        <f t="shared" si="435"/>
        <v>0</v>
      </c>
      <c r="Q883" s="233"/>
      <c r="R883" s="233"/>
      <c r="S883" s="233"/>
      <c r="T883" s="260">
        <f t="shared" si="436"/>
        <v>0</v>
      </c>
      <c r="U883" s="233"/>
      <c r="V883" s="233"/>
      <c r="W883" s="233"/>
      <c r="X883" s="233">
        <f t="shared" si="444"/>
        <v>0</v>
      </c>
      <c r="Y883" s="233"/>
      <c r="Z883" s="233"/>
      <c r="AA883" s="233"/>
      <c r="AB883" s="233">
        <f t="shared" si="445"/>
        <v>0</v>
      </c>
      <c r="AC883" s="233">
        <f t="shared" si="460"/>
        <v>0</v>
      </c>
      <c r="AD883" s="233"/>
      <c r="AE883" s="233">
        <v>1.94</v>
      </c>
      <c r="AF883" s="233">
        <v>1.1499999999999999</v>
      </c>
      <c r="AG883" s="233">
        <f t="shared" si="457"/>
        <v>3.09</v>
      </c>
      <c r="AH883" s="233"/>
      <c r="AI883" s="233"/>
      <c r="AJ883" s="233"/>
      <c r="AK883" s="233">
        <f t="shared" si="458"/>
        <v>0</v>
      </c>
      <c r="AL883" s="233"/>
      <c r="AM883" s="233"/>
      <c r="AN883" s="233"/>
      <c r="AO883" s="233">
        <f t="shared" si="437"/>
        <v>0</v>
      </c>
      <c r="AP883" s="233"/>
      <c r="AQ883" s="233"/>
      <c r="AR883" s="233"/>
      <c r="AS883" s="339">
        <f t="shared" si="438"/>
        <v>0</v>
      </c>
      <c r="AT883" s="233"/>
      <c r="AU883" s="233"/>
      <c r="AV883" s="233"/>
      <c r="AW883" s="260">
        <f t="shared" si="446"/>
        <v>0</v>
      </c>
      <c r="AX883" s="235" t="s">
        <v>1558</v>
      </c>
      <c r="AY883" s="236" t="s">
        <v>1513</v>
      </c>
      <c r="AZ883" s="236" t="s">
        <v>480</v>
      </c>
      <c r="BA883" s="229" t="s">
        <v>1559</v>
      </c>
      <c r="BB883" s="231">
        <v>2</v>
      </c>
      <c r="BC883" s="231">
        <v>1</v>
      </c>
      <c r="BD883" s="237" t="str">
        <f t="shared" si="447"/>
        <v>Llano (Pendientes naturales del terreno entre 0 y 5%)</v>
      </c>
      <c r="BE883" s="231">
        <v>4</v>
      </c>
      <c r="BF883" s="237" t="str">
        <f>VLOOKUP(BE883,'Códigos 2'!$A$1:$B$12,2,FALSE)</f>
        <v>Lastre o grava</v>
      </c>
      <c r="BG883" s="238">
        <v>2</v>
      </c>
      <c r="BH883" s="239">
        <v>5.3</v>
      </c>
      <c r="BI883" s="231">
        <v>0</v>
      </c>
      <c r="BJ883" s="231" t="str">
        <f t="shared" si="448"/>
        <v>No existe</v>
      </c>
      <c r="BK883" s="240">
        <v>0</v>
      </c>
      <c r="BL883" s="231">
        <v>30</v>
      </c>
      <c r="BM883" s="231">
        <v>532</v>
      </c>
      <c r="BN883" s="231">
        <v>3</v>
      </c>
      <c r="BO883" s="237" t="str">
        <f t="shared" si="449"/>
        <v>Alineamiento algo sinuoso, pero con curvas cerradas que son aparentes y consistentes con las gradientes y las demás características del camino y del terreno que se atraviesa.</v>
      </c>
      <c r="BP883" s="231">
        <v>2</v>
      </c>
      <c r="BQ883" s="237" t="str">
        <f t="shared" si="450"/>
        <v>Pendientes sostenidas entre 5 y 8% sobre una buena parte del tramo, condición que afecta en forma marcada la velocidad de recorrido y, cuando hay bastante tránsito, provoca frecuentes colas de vehículos detrás de los vehículos pesados.</v>
      </c>
      <c r="BR883" s="231">
        <v>1</v>
      </c>
      <c r="BS883" s="231">
        <v>0</v>
      </c>
      <c r="BT883" s="237" t="b">
        <f t="shared" si="451"/>
        <v>0</v>
      </c>
      <c r="BU883" s="231">
        <v>4</v>
      </c>
      <c r="BV883" s="237" t="str">
        <f t="shared" si="452"/>
        <v>El señalamiento es bastante completo, faltando solamente algunas señales de guía para los usuarios que no conocen la ruta.</v>
      </c>
      <c r="BW883" s="231">
        <v>3</v>
      </c>
      <c r="BX883" s="237" t="str">
        <f t="shared" si="453"/>
        <v>Parece que algunas alcantarillas o cunetas no tienen capacidad hidráulica suficiente, por la erosión o socavación aparente.</v>
      </c>
      <c r="BY883" s="231">
        <v>3</v>
      </c>
      <c r="BZ883" s="237" t="str">
        <f t="shared" si="454"/>
        <v>Superficie con frecuentes baches o irregularidades .</v>
      </c>
      <c r="CA883" s="231">
        <v>4</v>
      </c>
      <c r="CB883" s="237" t="str">
        <f t="shared" si="455"/>
        <v>Existen huellas o corrugaciones que se derivan por debajo de la superficie de ruedo, pero que son aisladas y de poca extensión.</v>
      </c>
      <c r="CC883" s="231">
        <f t="shared" si="456"/>
        <v>0.6000162</v>
      </c>
      <c r="CD883" s="229"/>
      <c r="CE883" s="229"/>
      <c r="CF883" s="270"/>
    </row>
    <row r="884" spans="1:84" ht="69.95" customHeight="1" thickBot="1" x14ac:dyDescent="0.2">
      <c r="A884" s="217"/>
      <c r="B884" s="269">
        <v>50591</v>
      </c>
      <c r="C884" s="231">
        <v>13</v>
      </c>
      <c r="D884" s="231">
        <v>5</v>
      </c>
      <c r="E884" s="232">
        <v>2</v>
      </c>
      <c r="F884" s="231">
        <v>5</v>
      </c>
      <c r="G884" s="231">
        <v>160</v>
      </c>
      <c r="H884" s="230" t="str">
        <f t="shared" si="461"/>
        <v>Secundaria</v>
      </c>
      <c r="I884" s="230">
        <v>2</v>
      </c>
      <c r="J884" s="229" t="str">
        <f t="shared" si="433"/>
        <v>Distribuidores Regionales</v>
      </c>
      <c r="K884" s="260">
        <f t="shared" si="434"/>
        <v>10.62</v>
      </c>
      <c r="L884" s="234">
        <f t="shared" si="462"/>
        <v>70.855000000000004</v>
      </c>
      <c r="M884" s="233"/>
      <c r="N884" s="233"/>
      <c r="O884" s="233"/>
      <c r="P884" s="260">
        <f t="shared" si="435"/>
        <v>0</v>
      </c>
      <c r="Q884" s="233"/>
      <c r="R884" s="233"/>
      <c r="S884" s="233"/>
      <c r="T884" s="260">
        <f t="shared" si="436"/>
        <v>0</v>
      </c>
      <c r="U884" s="233"/>
      <c r="V884" s="233"/>
      <c r="W884" s="233">
        <v>1.08</v>
      </c>
      <c r="X884" s="233">
        <f t="shared" si="444"/>
        <v>1.08</v>
      </c>
      <c r="Y884" s="233"/>
      <c r="Z884" s="233"/>
      <c r="AA884" s="233"/>
      <c r="AB884" s="233">
        <f t="shared" si="445"/>
        <v>0</v>
      </c>
      <c r="AC884" s="233">
        <f t="shared" si="460"/>
        <v>1.08</v>
      </c>
      <c r="AD884" s="233"/>
      <c r="AE884" s="233">
        <v>9.5399999999999991</v>
      </c>
      <c r="AF884" s="233"/>
      <c r="AG884" s="233">
        <f t="shared" si="457"/>
        <v>9.5399999999999991</v>
      </c>
      <c r="AH884" s="233"/>
      <c r="AI884" s="233"/>
      <c r="AJ884" s="233"/>
      <c r="AK884" s="233">
        <f t="shared" si="458"/>
        <v>0</v>
      </c>
      <c r="AL884" s="233"/>
      <c r="AM884" s="233"/>
      <c r="AN884" s="233"/>
      <c r="AO884" s="233">
        <f t="shared" si="437"/>
        <v>0</v>
      </c>
      <c r="AP884" s="233"/>
      <c r="AQ884" s="233"/>
      <c r="AR884" s="233"/>
      <c r="AS884" s="339">
        <f t="shared" si="438"/>
        <v>0</v>
      </c>
      <c r="AT884" s="233"/>
      <c r="AU884" s="233"/>
      <c r="AV884" s="233"/>
      <c r="AW884" s="260">
        <f t="shared" si="446"/>
        <v>0</v>
      </c>
      <c r="AX884" s="235" t="s">
        <v>1552</v>
      </c>
      <c r="AY884" s="236" t="s">
        <v>1513</v>
      </c>
      <c r="AZ884" s="236" t="s">
        <v>1514</v>
      </c>
      <c r="BA884" s="229" t="s">
        <v>1068</v>
      </c>
      <c r="BB884" s="231">
        <v>1</v>
      </c>
      <c r="BC884" s="231">
        <v>2</v>
      </c>
      <c r="BD884" s="237" t="str">
        <f t="shared" si="447"/>
        <v>Algo Ondulado (Pendientes naturales del terreno entre 6 y 14%)</v>
      </c>
      <c r="BE884" s="231">
        <v>4</v>
      </c>
      <c r="BF884" s="237" t="str">
        <f>VLOOKUP(BE884,'Códigos 2'!$A$1:$B$12,2,FALSE)</f>
        <v>Lastre o grava</v>
      </c>
      <c r="BG884" s="238">
        <v>2</v>
      </c>
      <c r="BH884" s="239">
        <v>6</v>
      </c>
      <c r="BI884" s="231">
        <v>0</v>
      </c>
      <c r="BJ884" s="231" t="str">
        <f t="shared" si="448"/>
        <v>No existe</v>
      </c>
      <c r="BK884" s="240">
        <v>0</v>
      </c>
      <c r="BL884" s="231">
        <v>40</v>
      </c>
      <c r="BM884" s="231">
        <v>60</v>
      </c>
      <c r="BN884" s="231">
        <v>3</v>
      </c>
      <c r="BO884" s="237" t="str">
        <f t="shared" si="449"/>
        <v>Alineamiento algo sinuoso, pero con curvas cerradas que son aparentes y consistentes con las gradientes y las demás características del camino y del terreno que se atraviesa.</v>
      </c>
      <c r="BP884" s="231">
        <v>3</v>
      </c>
      <c r="BQ884" s="237" t="str">
        <f t="shared" si="450"/>
        <v>Pendientes generalmente entre 3 y 6%, pero con una rasante ondulada y, consecuentemente, con tramos cortos de subida fuerte.</v>
      </c>
      <c r="BR884" s="231">
        <v>1</v>
      </c>
      <c r="BS884" s="231">
        <v>0</v>
      </c>
      <c r="BT884" s="237" t="b">
        <f t="shared" si="451"/>
        <v>0</v>
      </c>
      <c r="BU884" s="231">
        <v>3</v>
      </c>
      <c r="BV884" s="237" t="str">
        <f t="shared" si="452"/>
        <v>El señalamiento es regular en cuanto a cantidad y ubicación, siendo notable la falta de algunas señales de precaución y de guía.</v>
      </c>
      <c r="BW884" s="231">
        <v>3</v>
      </c>
      <c r="BX884" s="237" t="str">
        <f t="shared" si="453"/>
        <v>Parece que algunas alcantarillas o cunetas no tienen capacidad hidráulica suficiente, por la erosión o socavación aparente.</v>
      </c>
      <c r="BY884" s="231">
        <v>3</v>
      </c>
      <c r="BZ884" s="237" t="str">
        <f t="shared" si="454"/>
        <v>Superficie con frecuentes baches o irregularidades .</v>
      </c>
      <c r="CA884" s="231">
        <v>4</v>
      </c>
      <c r="CB884" s="237" t="str">
        <f t="shared" si="455"/>
        <v>Existen huellas o corrugaciones que se derivan por debajo de la superficie de ruedo, pero que son aisladas y de poca extensión.</v>
      </c>
      <c r="CC884" s="231">
        <f t="shared" si="456"/>
        <v>0.23257799999999998</v>
      </c>
      <c r="CD884" s="229" t="s">
        <v>1553</v>
      </c>
      <c r="CE884" s="229" t="s">
        <v>489</v>
      </c>
      <c r="CF884" s="270" t="s">
        <v>1554</v>
      </c>
    </row>
    <row r="885" spans="1:84" ht="69.95" customHeight="1" thickBot="1" x14ac:dyDescent="0.2">
      <c r="A885" s="217"/>
      <c r="B885" s="269">
        <v>50592</v>
      </c>
      <c r="C885" s="231">
        <v>13</v>
      </c>
      <c r="D885" s="231">
        <v>5</v>
      </c>
      <c r="E885" s="232">
        <v>2</v>
      </c>
      <c r="F885" s="231">
        <v>5</v>
      </c>
      <c r="G885" s="231">
        <v>160</v>
      </c>
      <c r="H885" s="230" t="str">
        <f t="shared" si="461"/>
        <v>Secundaria</v>
      </c>
      <c r="I885" s="230">
        <v>2</v>
      </c>
      <c r="J885" s="229" t="str">
        <f t="shared" si="433"/>
        <v>Distribuidores Regionales</v>
      </c>
      <c r="K885" s="260">
        <f t="shared" si="434"/>
        <v>16.855</v>
      </c>
      <c r="L885" s="234">
        <f t="shared" si="462"/>
        <v>87.710000000000008</v>
      </c>
      <c r="M885" s="233"/>
      <c r="N885" s="233"/>
      <c r="O885" s="233"/>
      <c r="P885" s="260">
        <f t="shared" si="435"/>
        <v>0</v>
      </c>
      <c r="Q885" s="233">
        <v>1.0349999999999999</v>
      </c>
      <c r="R885" s="233"/>
      <c r="S885" s="233">
        <v>2.5499999999999998</v>
      </c>
      <c r="T885" s="260">
        <f t="shared" si="436"/>
        <v>3.585</v>
      </c>
      <c r="U885" s="233"/>
      <c r="V885" s="233"/>
      <c r="W885" s="233"/>
      <c r="X885" s="233">
        <f t="shared" si="444"/>
        <v>0</v>
      </c>
      <c r="Y885" s="233"/>
      <c r="Z885" s="233"/>
      <c r="AA885" s="233"/>
      <c r="AB885" s="233">
        <f t="shared" si="445"/>
        <v>0</v>
      </c>
      <c r="AC885" s="233">
        <f t="shared" si="460"/>
        <v>3.585</v>
      </c>
      <c r="AD885" s="233"/>
      <c r="AE885" s="233"/>
      <c r="AF885" s="233">
        <v>13.27</v>
      </c>
      <c r="AG885" s="233">
        <f t="shared" si="457"/>
        <v>13.27</v>
      </c>
      <c r="AH885" s="233"/>
      <c r="AI885" s="233"/>
      <c r="AJ885" s="233"/>
      <c r="AK885" s="233">
        <f t="shared" si="458"/>
        <v>0</v>
      </c>
      <c r="AL885" s="233"/>
      <c r="AM885" s="233"/>
      <c r="AN885" s="233"/>
      <c r="AO885" s="233">
        <f t="shared" si="437"/>
        <v>0</v>
      </c>
      <c r="AP885" s="233"/>
      <c r="AQ885" s="233"/>
      <c r="AR885" s="233"/>
      <c r="AS885" s="339">
        <f t="shared" si="438"/>
        <v>0</v>
      </c>
      <c r="AT885" s="233"/>
      <c r="AU885" s="233"/>
      <c r="AV885" s="233"/>
      <c r="AW885" s="260">
        <f t="shared" si="446"/>
        <v>0</v>
      </c>
      <c r="AX885" s="235" t="s">
        <v>1555</v>
      </c>
      <c r="AY885" s="236" t="s">
        <v>1513</v>
      </c>
      <c r="AZ885" s="236" t="s">
        <v>480</v>
      </c>
      <c r="BA885" s="229" t="s">
        <v>945</v>
      </c>
      <c r="BB885" s="231">
        <v>4</v>
      </c>
      <c r="BC885" s="231">
        <v>2</v>
      </c>
      <c r="BD885" s="237" t="str">
        <f t="shared" si="447"/>
        <v>Algo Ondulado (Pendientes naturales del terreno entre 6 y 14%)</v>
      </c>
      <c r="BE885" s="231">
        <v>4</v>
      </c>
      <c r="BF885" s="237" t="str">
        <f>VLOOKUP(BE885,'Códigos 2'!$A$1:$B$12,2,FALSE)</f>
        <v>Lastre o grava</v>
      </c>
      <c r="BG885" s="238">
        <v>2</v>
      </c>
      <c r="BH885" s="239">
        <v>6.5</v>
      </c>
      <c r="BI885" s="231">
        <v>0</v>
      </c>
      <c r="BJ885" s="231" t="str">
        <f t="shared" si="448"/>
        <v>No existe</v>
      </c>
      <c r="BK885" s="240">
        <v>0</v>
      </c>
      <c r="BL885" s="231">
        <v>20</v>
      </c>
      <c r="BM885" s="231"/>
      <c r="BN885" s="231">
        <v>3</v>
      </c>
      <c r="BO885" s="237" t="str">
        <f t="shared" si="449"/>
        <v>Alineamiento algo sinuoso, pero con curvas cerradas que son aparentes y consistentes con las gradientes y las demás características del camino y del terreno que se atraviesa.</v>
      </c>
      <c r="BP885" s="231">
        <v>3</v>
      </c>
      <c r="BQ885" s="237" t="str">
        <f t="shared" si="450"/>
        <v>Pendientes generalmente entre 3 y 6%, pero con una rasante ondulada y, consecuentemente, con tramos cortos de subida fuerte.</v>
      </c>
      <c r="BR885" s="231">
        <v>1</v>
      </c>
      <c r="BS885" s="231">
        <v>0</v>
      </c>
      <c r="BT885" s="237" t="b">
        <f t="shared" si="451"/>
        <v>0</v>
      </c>
      <c r="BU885" s="231">
        <v>3</v>
      </c>
      <c r="BV885" s="237" t="str">
        <f t="shared" si="452"/>
        <v>El señalamiento es regular en cuanto a cantidad y ubicación, siendo notable la falta de algunas señales de precaución y de guía.</v>
      </c>
      <c r="BW885" s="231">
        <v>3</v>
      </c>
      <c r="BX885" s="237" t="str">
        <f t="shared" si="453"/>
        <v>Parece que algunas alcantarillas o cunetas no tienen capacidad hidráulica suficiente, por la erosión o socavación aparente.</v>
      </c>
      <c r="BY885" s="231">
        <v>2</v>
      </c>
      <c r="BZ885" s="237" t="str">
        <f t="shared" si="454"/>
        <v>Superficie muy irregular o con baches extensos y frecuentes (o material suelto, en caso de superficies no pavimentadas).</v>
      </c>
      <c r="CA885" s="231">
        <v>4</v>
      </c>
      <c r="CB885" s="237" t="str">
        <f t="shared" si="455"/>
        <v>Existen huellas o corrugaciones que se derivan por debajo de la superficie de ruedo, pero que son aisladas y de poca extensión.</v>
      </c>
      <c r="CC885" s="231">
        <f t="shared" si="456"/>
        <v>0</v>
      </c>
      <c r="CD885" s="229" t="s">
        <v>1556</v>
      </c>
      <c r="CE885" s="229" t="s">
        <v>489</v>
      </c>
      <c r="CF885" s="270" t="s">
        <v>1557</v>
      </c>
    </row>
    <row r="886" spans="1:84" ht="69.95" customHeight="1" thickBot="1" x14ac:dyDescent="0.2">
      <c r="A886" s="217"/>
      <c r="B886" s="269">
        <v>50600</v>
      </c>
      <c r="C886" s="231">
        <v>13</v>
      </c>
      <c r="D886" s="231">
        <v>5</v>
      </c>
      <c r="E886" s="232">
        <v>2</v>
      </c>
      <c r="F886" s="231">
        <v>5</v>
      </c>
      <c r="G886" s="231">
        <v>160</v>
      </c>
      <c r="H886" s="230" t="str">
        <f t="shared" si="461"/>
        <v>Secundaria</v>
      </c>
      <c r="I886" s="230">
        <v>2</v>
      </c>
      <c r="J886" s="229" t="str">
        <f t="shared" si="433"/>
        <v>Distribuidores Regionales</v>
      </c>
      <c r="K886" s="260">
        <f t="shared" si="434"/>
        <v>4.7050000000000001</v>
      </c>
      <c r="L886" s="234">
        <f t="shared" si="462"/>
        <v>92.415000000000006</v>
      </c>
      <c r="M886" s="233"/>
      <c r="N886" s="233"/>
      <c r="O886" s="233"/>
      <c r="P886" s="260">
        <f t="shared" si="435"/>
        <v>0</v>
      </c>
      <c r="Q886" s="233">
        <v>3.08</v>
      </c>
      <c r="R886" s="233">
        <v>0.93500000000000005</v>
      </c>
      <c r="S886" s="233">
        <v>0.69</v>
      </c>
      <c r="T886" s="260">
        <f t="shared" si="436"/>
        <v>4.7050000000000001</v>
      </c>
      <c r="U886" s="233"/>
      <c r="V886" s="233"/>
      <c r="W886" s="233"/>
      <c r="X886" s="233">
        <f t="shared" si="444"/>
        <v>0</v>
      </c>
      <c r="Y886" s="233"/>
      <c r="Z886" s="233"/>
      <c r="AA886" s="233"/>
      <c r="AB886" s="233">
        <f t="shared" si="445"/>
        <v>0</v>
      </c>
      <c r="AC886" s="233">
        <f t="shared" si="460"/>
        <v>4.7050000000000001</v>
      </c>
      <c r="AD886" s="233"/>
      <c r="AE886" s="233"/>
      <c r="AF886" s="233"/>
      <c r="AG886" s="233">
        <f t="shared" si="457"/>
        <v>0</v>
      </c>
      <c r="AH886" s="233"/>
      <c r="AI886" s="233"/>
      <c r="AJ886" s="233"/>
      <c r="AK886" s="233">
        <f t="shared" si="458"/>
        <v>0</v>
      </c>
      <c r="AL886" s="233"/>
      <c r="AM886" s="233"/>
      <c r="AN886" s="233"/>
      <c r="AO886" s="233">
        <f t="shared" si="437"/>
        <v>0</v>
      </c>
      <c r="AP886" s="233"/>
      <c r="AQ886" s="233"/>
      <c r="AR886" s="233"/>
      <c r="AS886" s="339">
        <f t="shared" si="438"/>
        <v>0</v>
      </c>
      <c r="AT886" s="233"/>
      <c r="AU886" s="233"/>
      <c r="AV886" s="233"/>
      <c r="AW886" s="260">
        <f t="shared" si="446"/>
        <v>0</v>
      </c>
      <c r="AX886" s="235" t="s">
        <v>1548</v>
      </c>
      <c r="AY886" s="236" t="s">
        <v>1513</v>
      </c>
      <c r="AZ886" s="236" t="s">
        <v>1514</v>
      </c>
      <c r="BA886" s="229" t="s">
        <v>1549</v>
      </c>
      <c r="BB886" s="231">
        <v>1</v>
      </c>
      <c r="BC886" s="231">
        <v>3</v>
      </c>
      <c r="BD886" s="237" t="str">
        <f t="shared" si="447"/>
        <v>Muy Ondulado (Pendientes naturales del terreno entre 15 y 25%)</v>
      </c>
      <c r="BE886" s="231">
        <v>1</v>
      </c>
      <c r="BF886" s="237" t="str">
        <f>VLOOKUP(BE886,'Códigos 2'!$A$1:$B$12,2,FALSE)</f>
        <v xml:space="preserve"> Carpeta Asfáltica (CA)</v>
      </c>
      <c r="BG886" s="238">
        <v>2</v>
      </c>
      <c r="BH886" s="239">
        <v>6.1</v>
      </c>
      <c r="BI886" s="231">
        <v>0</v>
      </c>
      <c r="BJ886" s="231" t="str">
        <f t="shared" si="448"/>
        <v>No existe</v>
      </c>
      <c r="BK886" s="240">
        <v>0</v>
      </c>
      <c r="BL886" s="231">
        <v>40</v>
      </c>
      <c r="BM886" s="231"/>
      <c r="BN886" s="231">
        <v>3</v>
      </c>
      <c r="BO886" s="237" t="str">
        <f t="shared" si="449"/>
        <v>Alineamiento algo sinuoso, pero con curvas cerradas que son aparentes y consistentes con las gradientes y las demás características del camino y del terreno que se atraviesa.</v>
      </c>
      <c r="BP886" s="231">
        <v>2</v>
      </c>
      <c r="BQ886" s="237" t="str">
        <f t="shared" si="450"/>
        <v>Pendientes sostenidas entre 5 y 8% sobre una buena parte del tramo, condición que afecta en forma marcada la velocidad de recorrido y, cuando hay bastante tránsito, provoca frecuentes colas de vehículos detrás de los vehículos pesados.</v>
      </c>
      <c r="BR886" s="231">
        <v>1</v>
      </c>
      <c r="BS886" s="231">
        <v>0</v>
      </c>
      <c r="BT886" s="237" t="b">
        <f t="shared" si="451"/>
        <v>0</v>
      </c>
      <c r="BU886" s="231">
        <v>3</v>
      </c>
      <c r="BV886" s="237" t="str">
        <f t="shared" si="452"/>
        <v>El señalamiento es regular en cuanto a cantidad y ubicación, siendo notable la falta de algunas señales de precaución y de guía.</v>
      </c>
      <c r="BW886" s="231">
        <v>4</v>
      </c>
      <c r="BX886" s="237" t="str">
        <f t="shared" si="453"/>
        <v>La mayoría de las alcantarillas y cunetas aparentemente funcionan bien, pero existen indicaciones en algunos sitios de que el agua se estanca.</v>
      </c>
      <c r="BY886" s="231">
        <v>3</v>
      </c>
      <c r="BZ886" s="237" t="str">
        <f t="shared" si="454"/>
        <v>Superficie con frecuentes baches o irregularidades .</v>
      </c>
      <c r="CA886" s="231">
        <v>4</v>
      </c>
      <c r="CB886" s="237" t="str">
        <f t="shared" si="455"/>
        <v>Existen huellas o corrugaciones que se derivan por debajo de la superficie de ruedo, pero que son aisladas y de poca extensión.</v>
      </c>
      <c r="CC886" s="231">
        <f t="shared" si="456"/>
        <v>0</v>
      </c>
      <c r="CD886" s="229" t="s">
        <v>1550</v>
      </c>
      <c r="CE886" s="229" t="s">
        <v>489</v>
      </c>
      <c r="CF886" s="270" t="s">
        <v>1551</v>
      </c>
    </row>
    <row r="887" spans="1:84" ht="69.95" customHeight="1" thickBot="1" x14ac:dyDescent="0.2">
      <c r="A887" s="217"/>
      <c r="B887" s="269">
        <v>50610</v>
      </c>
      <c r="C887" s="231">
        <v>13</v>
      </c>
      <c r="D887" s="231">
        <v>5</v>
      </c>
      <c r="E887" s="232">
        <v>9</v>
      </c>
      <c r="F887" s="231">
        <v>6</v>
      </c>
      <c r="G887" s="231">
        <v>160</v>
      </c>
      <c r="H887" s="230" t="str">
        <f t="shared" si="461"/>
        <v>Secundaria</v>
      </c>
      <c r="I887" s="230">
        <v>2</v>
      </c>
      <c r="J887" s="229" t="str">
        <f t="shared" si="433"/>
        <v>Distribuidores Regionales</v>
      </c>
      <c r="K887" s="260">
        <f t="shared" si="434"/>
        <v>12.79</v>
      </c>
      <c r="L887" s="234">
        <f t="shared" si="462"/>
        <v>105.20500000000001</v>
      </c>
      <c r="M887" s="233"/>
      <c r="N887" s="233"/>
      <c r="O887" s="233"/>
      <c r="P887" s="260">
        <f t="shared" si="435"/>
        <v>0</v>
      </c>
      <c r="Q887" s="233"/>
      <c r="R887" s="233"/>
      <c r="S887" s="233"/>
      <c r="T887" s="260">
        <f t="shared" si="436"/>
        <v>0</v>
      </c>
      <c r="U887" s="233"/>
      <c r="V887" s="233"/>
      <c r="W887" s="233"/>
      <c r="X887" s="233">
        <f t="shared" si="444"/>
        <v>0</v>
      </c>
      <c r="Y887" s="233"/>
      <c r="Z887" s="233"/>
      <c r="AA887" s="233"/>
      <c r="AB887" s="233">
        <f t="shared" si="445"/>
        <v>0</v>
      </c>
      <c r="AC887" s="233">
        <f t="shared" si="460"/>
        <v>0</v>
      </c>
      <c r="AD887" s="233"/>
      <c r="AE887" s="233">
        <v>12.79</v>
      </c>
      <c r="AF887" s="233"/>
      <c r="AG887" s="233">
        <f t="shared" si="457"/>
        <v>12.79</v>
      </c>
      <c r="AH887" s="233"/>
      <c r="AI887" s="233"/>
      <c r="AJ887" s="233"/>
      <c r="AK887" s="233">
        <f t="shared" si="458"/>
        <v>0</v>
      </c>
      <c r="AL887" s="233"/>
      <c r="AM887" s="233"/>
      <c r="AN887" s="233"/>
      <c r="AO887" s="233">
        <f t="shared" si="437"/>
        <v>0</v>
      </c>
      <c r="AP887" s="233"/>
      <c r="AQ887" s="233"/>
      <c r="AR887" s="233"/>
      <c r="AS887" s="339">
        <f t="shared" si="438"/>
        <v>0</v>
      </c>
      <c r="AT887" s="233"/>
      <c r="AU887" s="233"/>
      <c r="AV887" s="233"/>
      <c r="AW887" s="260">
        <f t="shared" si="446"/>
        <v>0</v>
      </c>
      <c r="AX887" s="235" t="s">
        <v>1538</v>
      </c>
      <c r="AY887" s="236" t="s">
        <v>1513</v>
      </c>
      <c r="AZ887" s="236" t="s">
        <v>1514</v>
      </c>
      <c r="BA887" s="229" t="s">
        <v>384</v>
      </c>
      <c r="BB887" s="231">
        <v>1</v>
      </c>
      <c r="BC887" s="231">
        <v>2</v>
      </c>
      <c r="BD887" s="237" t="str">
        <f t="shared" si="447"/>
        <v>Algo Ondulado (Pendientes naturales del terreno entre 6 y 14%)</v>
      </c>
      <c r="BE887" s="231">
        <v>4</v>
      </c>
      <c r="BF887" s="237" t="str">
        <f>VLOOKUP(BE887,'Códigos 2'!$A$1:$B$12,2,FALSE)</f>
        <v>Lastre o grava</v>
      </c>
      <c r="BG887" s="238">
        <v>1</v>
      </c>
      <c r="BH887" s="239">
        <v>4.7</v>
      </c>
      <c r="BI887" s="231">
        <v>0</v>
      </c>
      <c r="BJ887" s="231" t="str">
        <f t="shared" si="448"/>
        <v>No existe</v>
      </c>
      <c r="BK887" s="240">
        <v>0</v>
      </c>
      <c r="BL887" s="231">
        <v>40</v>
      </c>
      <c r="BM887" s="231">
        <v>80</v>
      </c>
      <c r="BN887" s="231">
        <v>3</v>
      </c>
      <c r="BO887" s="237" t="str">
        <f t="shared" si="449"/>
        <v>Alineamiento algo sinuoso, pero con curvas cerradas que son aparentes y consistentes con las gradientes y las demás características del camino y del terreno que se atraviesa.</v>
      </c>
      <c r="BP887" s="231">
        <v>3</v>
      </c>
      <c r="BQ887" s="237" t="str">
        <f t="shared" si="450"/>
        <v>Pendientes generalmente entre 3 y 6%, pero con una rasante ondulada y, consecuentemente, con tramos cortos de subida fuerte.</v>
      </c>
      <c r="BR887" s="231">
        <v>1</v>
      </c>
      <c r="BS887" s="231">
        <v>0</v>
      </c>
      <c r="BT887" s="237" t="b">
        <f t="shared" si="451"/>
        <v>0</v>
      </c>
      <c r="BU887" s="231">
        <v>3</v>
      </c>
      <c r="BV887" s="237" t="str">
        <f t="shared" si="452"/>
        <v>El señalamiento es regular en cuanto a cantidad y ubicación, siendo notable la falta de algunas señales de precaución y de guía.</v>
      </c>
      <c r="BW887" s="231">
        <v>3</v>
      </c>
      <c r="BX887" s="237" t="str">
        <f t="shared" si="453"/>
        <v>Parece que algunas alcantarillas o cunetas no tienen capacidad hidráulica suficiente, por la erosión o socavación aparente.</v>
      </c>
      <c r="BY887" s="231">
        <v>3</v>
      </c>
      <c r="BZ887" s="237" t="str">
        <f t="shared" si="454"/>
        <v>Superficie con frecuentes baches o irregularidades .</v>
      </c>
      <c r="CA887" s="231">
        <v>3</v>
      </c>
      <c r="CB887" s="237" t="str">
        <f t="shared" si="455"/>
        <v>Existen deformaciones u otras fallas de consideración sobre una buena parte de la subsección y, aunque no son extensas todavía, parece que siguen extendiéndose.</v>
      </c>
      <c r="CC887" s="231">
        <f t="shared" si="456"/>
        <v>0.37346800000000002</v>
      </c>
      <c r="CD887" s="229"/>
      <c r="CE887" s="229"/>
      <c r="CF887" s="270" t="s">
        <v>1539</v>
      </c>
    </row>
    <row r="888" spans="1:84" ht="69.95" customHeight="1" thickBot="1" x14ac:dyDescent="0.2">
      <c r="A888" s="217"/>
      <c r="B888" s="269">
        <v>50621</v>
      </c>
      <c r="C888" s="231">
        <v>13</v>
      </c>
      <c r="D888" s="231">
        <v>5</v>
      </c>
      <c r="E888" s="232">
        <v>9</v>
      </c>
      <c r="F888" s="231">
        <v>6</v>
      </c>
      <c r="G888" s="231">
        <v>160</v>
      </c>
      <c r="H888" s="230" t="str">
        <f t="shared" si="461"/>
        <v>Secundaria</v>
      </c>
      <c r="I888" s="230">
        <v>2</v>
      </c>
      <c r="J888" s="229" t="str">
        <f t="shared" si="433"/>
        <v>Distribuidores Regionales</v>
      </c>
      <c r="K888" s="260">
        <f t="shared" si="434"/>
        <v>18.690000000000001</v>
      </c>
      <c r="L888" s="234">
        <f t="shared" si="462"/>
        <v>123.89500000000001</v>
      </c>
      <c r="M888" s="233"/>
      <c r="N888" s="233"/>
      <c r="O888" s="233"/>
      <c r="P888" s="260">
        <f t="shared" si="435"/>
        <v>0</v>
      </c>
      <c r="Q888" s="233"/>
      <c r="R888" s="233"/>
      <c r="S888" s="233"/>
      <c r="T888" s="260">
        <f t="shared" si="436"/>
        <v>0</v>
      </c>
      <c r="U888" s="233"/>
      <c r="V888" s="233"/>
      <c r="W888" s="233"/>
      <c r="X888" s="233">
        <f t="shared" si="444"/>
        <v>0</v>
      </c>
      <c r="Y888" s="233"/>
      <c r="Z888" s="233"/>
      <c r="AA888" s="233"/>
      <c r="AB888" s="233">
        <f t="shared" si="445"/>
        <v>0</v>
      </c>
      <c r="AC888" s="233">
        <f t="shared" si="460"/>
        <v>0</v>
      </c>
      <c r="AD888" s="233"/>
      <c r="AE888" s="233">
        <v>18.690000000000001</v>
      </c>
      <c r="AF888" s="233"/>
      <c r="AG888" s="233">
        <f t="shared" si="457"/>
        <v>18.690000000000001</v>
      </c>
      <c r="AH888" s="233"/>
      <c r="AI888" s="233"/>
      <c r="AJ888" s="233"/>
      <c r="AK888" s="233">
        <f t="shared" si="458"/>
        <v>0</v>
      </c>
      <c r="AL888" s="233"/>
      <c r="AM888" s="233"/>
      <c r="AN888" s="233"/>
      <c r="AO888" s="233">
        <f t="shared" si="437"/>
        <v>0</v>
      </c>
      <c r="AP888" s="233"/>
      <c r="AQ888" s="233"/>
      <c r="AR888" s="233"/>
      <c r="AS888" s="339">
        <f t="shared" si="438"/>
        <v>0</v>
      </c>
      <c r="AT888" s="233"/>
      <c r="AU888" s="233"/>
      <c r="AV888" s="233"/>
      <c r="AW888" s="260">
        <f t="shared" si="446"/>
        <v>0</v>
      </c>
      <c r="AX888" s="235" t="s">
        <v>1540</v>
      </c>
      <c r="AY888" s="236" t="s">
        <v>1513</v>
      </c>
      <c r="AZ888" s="236" t="s">
        <v>1514</v>
      </c>
      <c r="BA888" s="229" t="s">
        <v>384</v>
      </c>
      <c r="BB888" s="231">
        <v>3</v>
      </c>
      <c r="BC888" s="231">
        <v>2</v>
      </c>
      <c r="BD888" s="237" t="str">
        <f t="shared" si="447"/>
        <v>Algo Ondulado (Pendientes naturales del terreno entre 6 y 14%)</v>
      </c>
      <c r="BE888" s="231">
        <v>4</v>
      </c>
      <c r="BF888" s="237" t="str">
        <f>VLOOKUP(BE888,'Códigos 2'!$A$1:$B$12,2,FALSE)</f>
        <v>Lastre o grava</v>
      </c>
      <c r="BG888" s="238">
        <v>2</v>
      </c>
      <c r="BH888" s="239">
        <v>5</v>
      </c>
      <c r="BI888" s="231">
        <v>0</v>
      </c>
      <c r="BJ888" s="231" t="str">
        <f t="shared" si="448"/>
        <v>No existe</v>
      </c>
      <c r="BK888" s="240">
        <v>0</v>
      </c>
      <c r="BL888" s="231">
        <v>40</v>
      </c>
      <c r="BM888" s="231">
        <v>140</v>
      </c>
      <c r="BN888" s="231">
        <v>3</v>
      </c>
      <c r="BO888" s="237" t="str">
        <f t="shared" si="449"/>
        <v>Alineamiento algo sinuoso, pero con curvas cerradas que son aparentes y consistentes con las gradientes y las demás características del camino y del terreno que se atraviesa.</v>
      </c>
      <c r="BP888" s="231">
        <v>3</v>
      </c>
      <c r="BQ888" s="237" t="str">
        <f t="shared" si="450"/>
        <v>Pendientes generalmente entre 3 y 6%, pero con una rasante ondulada y, consecuentemente, con tramos cortos de subida fuerte.</v>
      </c>
      <c r="BR888" s="231">
        <v>1</v>
      </c>
      <c r="BS888" s="231">
        <v>0</v>
      </c>
      <c r="BT888" s="237" t="b">
        <f t="shared" si="451"/>
        <v>0</v>
      </c>
      <c r="BU888" s="231">
        <v>4</v>
      </c>
      <c r="BV888" s="237" t="str">
        <f t="shared" si="452"/>
        <v>El señalamiento es bastante completo, faltando solamente algunas señales de guía para los usuarios que no conocen la ruta.</v>
      </c>
      <c r="BW888" s="231">
        <v>3</v>
      </c>
      <c r="BX888" s="237" t="str">
        <f t="shared" si="453"/>
        <v>Parece que algunas alcantarillas o cunetas no tienen capacidad hidráulica suficiente, por la erosión o socavación aparente.</v>
      </c>
      <c r="BY888" s="231">
        <v>3</v>
      </c>
      <c r="BZ888" s="237" t="str">
        <f t="shared" si="454"/>
        <v>Superficie con frecuentes baches o irregularidades .</v>
      </c>
      <c r="CA888" s="231">
        <v>3</v>
      </c>
      <c r="CB888" s="237" t="str">
        <f t="shared" si="455"/>
        <v>Existen deformaciones u otras fallas de consideración sobre una buena parte de la subsección y, aunque no son extensas todavía, parece que siguen extendiéndose.</v>
      </c>
      <c r="CC888" s="231">
        <f t="shared" si="456"/>
        <v>0.9550590000000001</v>
      </c>
      <c r="CD888" s="229"/>
      <c r="CE888" s="229"/>
      <c r="CF888" s="270" t="s">
        <v>1541</v>
      </c>
    </row>
    <row r="889" spans="1:84" ht="69.95" customHeight="1" thickBot="1" x14ac:dyDescent="0.2">
      <c r="A889" s="217"/>
      <c r="B889" s="269">
        <v>50622</v>
      </c>
      <c r="C889" s="231">
        <v>13</v>
      </c>
      <c r="D889" s="231">
        <v>5</v>
      </c>
      <c r="E889" s="232">
        <v>9</v>
      </c>
      <c r="F889" s="231">
        <v>6</v>
      </c>
      <c r="G889" s="231">
        <v>160</v>
      </c>
      <c r="H889" s="230" t="str">
        <f t="shared" si="461"/>
        <v>Secundaria</v>
      </c>
      <c r="I889" s="230">
        <v>2</v>
      </c>
      <c r="J889" s="229" t="str">
        <f t="shared" si="433"/>
        <v>Distribuidores Regionales</v>
      </c>
      <c r="K889" s="260">
        <f t="shared" si="434"/>
        <v>6.38</v>
      </c>
      <c r="L889" s="234">
        <f t="shared" si="462"/>
        <v>130.27500000000001</v>
      </c>
      <c r="M889" s="233">
        <v>0.43</v>
      </c>
      <c r="N889" s="233"/>
      <c r="O889" s="233"/>
      <c r="P889" s="260">
        <f t="shared" si="435"/>
        <v>0.43</v>
      </c>
      <c r="Q889" s="233"/>
      <c r="R889" s="233"/>
      <c r="S889" s="233"/>
      <c r="T889" s="260">
        <f t="shared" si="436"/>
        <v>0</v>
      </c>
      <c r="U889" s="233"/>
      <c r="V889" s="233"/>
      <c r="W889" s="233"/>
      <c r="X889" s="233">
        <f t="shared" si="444"/>
        <v>0</v>
      </c>
      <c r="Y889" s="233"/>
      <c r="Z889" s="233"/>
      <c r="AA889" s="233"/>
      <c r="AB889" s="233">
        <f t="shared" si="445"/>
        <v>0</v>
      </c>
      <c r="AC889" s="233">
        <f t="shared" si="460"/>
        <v>0</v>
      </c>
      <c r="AD889" s="233"/>
      <c r="AE889" s="233">
        <v>5.95</v>
      </c>
      <c r="AF889" s="233"/>
      <c r="AG889" s="233">
        <f t="shared" si="457"/>
        <v>5.95</v>
      </c>
      <c r="AH889" s="233"/>
      <c r="AI889" s="233"/>
      <c r="AJ889" s="233"/>
      <c r="AK889" s="233">
        <f t="shared" si="458"/>
        <v>0</v>
      </c>
      <c r="AL889" s="233"/>
      <c r="AM889" s="233"/>
      <c r="AN889" s="233"/>
      <c r="AO889" s="233">
        <f t="shared" si="437"/>
        <v>0</v>
      </c>
      <c r="AP889" s="233"/>
      <c r="AQ889" s="233"/>
      <c r="AR889" s="233"/>
      <c r="AS889" s="339">
        <f t="shared" si="438"/>
        <v>0</v>
      </c>
      <c r="AT889" s="233"/>
      <c r="AU889" s="233"/>
      <c r="AV889" s="233"/>
      <c r="AW889" s="260">
        <f t="shared" si="446"/>
        <v>0</v>
      </c>
      <c r="AX889" s="235" t="s">
        <v>1542</v>
      </c>
      <c r="AY889" s="236" t="s">
        <v>1513</v>
      </c>
      <c r="AZ889" s="236" t="s">
        <v>1514</v>
      </c>
      <c r="BA889" s="229" t="s">
        <v>860</v>
      </c>
      <c r="BB889" s="231">
        <v>0</v>
      </c>
      <c r="BC889" s="231">
        <v>3</v>
      </c>
      <c r="BD889" s="237" t="str">
        <f t="shared" si="447"/>
        <v>Muy Ondulado (Pendientes naturales del terreno entre 15 y 25%)</v>
      </c>
      <c r="BE889" s="231">
        <v>4</v>
      </c>
      <c r="BF889" s="237" t="str">
        <f>VLOOKUP(BE889,'Códigos 2'!$A$1:$B$12,2,FALSE)</f>
        <v>Lastre o grava</v>
      </c>
      <c r="BG889" s="238">
        <v>1</v>
      </c>
      <c r="BH889" s="239">
        <v>4.5</v>
      </c>
      <c r="BI889" s="231">
        <v>0</v>
      </c>
      <c r="BJ889" s="231" t="str">
        <f t="shared" si="448"/>
        <v>No existe</v>
      </c>
      <c r="BK889" s="240">
        <v>0</v>
      </c>
      <c r="BL889" s="231">
        <v>30</v>
      </c>
      <c r="BM889" s="231"/>
      <c r="BN889" s="231">
        <v>2</v>
      </c>
      <c r="BO889" s="237" t="str">
        <f t="shared" si="449"/>
        <v>Curvas cerradas frecuentes y, por lo general, inconsistentes con el terreno y la clase de carretera.</v>
      </c>
      <c r="BP889" s="231">
        <v>2</v>
      </c>
      <c r="BQ889" s="237" t="str">
        <f t="shared" si="450"/>
        <v>Pendientes sostenidas entre 5 y 8% sobre una buena parte del tramo, condición que afecta en forma marcada la velocidad de recorrido y, cuando hay bastante tránsito, provoca frecuentes colas de vehículos detrás de los vehículos pesados.</v>
      </c>
      <c r="BR889" s="231">
        <v>1</v>
      </c>
      <c r="BS889" s="231">
        <v>0</v>
      </c>
      <c r="BT889" s="237" t="b">
        <f t="shared" si="451"/>
        <v>0</v>
      </c>
      <c r="BU889" s="231">
        <v>3</v>
      </c>
      <c r="BV889" s="237" t="str">
        <f t="shared" si="452"/>
        <v>El señalamiento es regular en cuanto a cantidad y ubicación, siendo notable la falta de algunas señales de precaución y de guía.</v>
      </c>
      <c r="BW889" s="231">
        <v>3</v>
      </c>
      <c r="BX889" s="237" t="str">
        <f t="shared" si="453"/>
        <v>Parece que algunas alcantarillas o cunetas no tienen capacidad hidráulica suficiente, por la erosión o socavación aparente.</v>
      </c>
      <c r="BY889" s="231">
        <v>3</v>
      </c>
      <c r="BZ889" s="237" t="str">
        <f t="shared" si="454"/>
        <v>Superficie con frecuentes baches o irregularidades .</v>
      </c>
      <c r="CA889" s="231">
        <v>3</v>
      </c>
      <c r="CB889" s="237" t="str">
        <f t="shared" si="455"/>
        <v>Existen deformaciones u otras fallas de consideración sobre una buena parte de la subsección y, aunque no son extensas todavía, parece que siguen extendiéndose.</v>
      </c>
      <c r="CC889" s="231">
        <f t="shared" si="456"/>
        <v>0</v>
      </c>
      <c r="CD889" s="229"/>
      <c r="CE889" s="229"/>
      <c r="CF889" s="270"/>
    </row>
    <row r="890" spans="1:84" ht="69.95" customHeight="1" thickBot="1" x14ac:dyDescent="0.2">
      <c r="A890" s="217"/>
      <c r="B890" s="269">
        <v>50623</v>
      </c>
      <c r="C890" s="231">
        <v>13</v>
      </c>
      <c r="D890" s="231">
        <v>5</v>
      </c>
      <c r="E890" s="232">
        <v>9</v>
      </c>
      <c r="F890" s="231">
        <v>6</v>
      </c>
      <c r="G890" s="231">
        <v>160</v>
      </c>
      <c r="H890" s="230" t="str">
        <f t="shared" si="461"/>
        <v>Secundaria</v>
      </c>
      <c r="I890" s="230">
        <v>2</v>
      </c>
      <c r="J890" s="229" t="str">
        <f t="shared" si="433"/>
        <v>Distribuidores Regionales</v>
      </c>
      <c r="K890" s="260">
        <f t="shared" si="434"/>
        <v>8.5449999999999999</v>
      </c>
      <c r="L890" s="234">
        <f t="shared" si="462"/>
        <v>138.82</v>
      </c>
      <c r="M890" s="233"/>
      <c r="N890" s="233"/>
      <c r="O890" s="233"/>
      <c r="P890" s="260">
        <f t="shared" si="435"/>
        <v>0</v>
      </c>
      <c r="Q890" s="233"/>
      <c r="R890" s="233"/>
      <c r="S890" s="233"/>
      <c r="T890" s="260">
        <f t="shared" si="436"/>
        <v>0</v>
      </c>
      <c r="U890" s="233"/>
      <c r="V890" s="233"/>
      <c r="W890" s="233"/>
      <c r="X890" s="233">
        <f t="shared" si="444"/>
        <v>0</v>
      </c>
      <c r="Y890" s="233"/>
      <c r="Z890" s="233"/>
      <c r="AA890" s="233"/>
      <c r="AB890" s="233">
        <f t="shared" si="445"/>
        <v>0</v>
      </c>
      <c r="AC890" s="233">
        <f t="shared" si="460"/>
        <v>0</v>
      </c>
      <c r="AD890" s="233"/>
      <c r="AE890" s="233">
        <v>6.7249999999999996</v>
      </c>
      <c r="AF890" s="233">
        <v>1.82</v>
      </c>
      <c r="AG890" s="233">
        <f t="shared" si="457"/>
        <v>8.5449999999999999</v>
      </c>
      <c r="AH890" s="233"/>
      <c r="AI890" s="233"/>
      <c r="AJ890" s="233"/>
      <c r="AK890" s="233">
        <f t="shared" si="458"/>
        <v>0</v>
      </c>
      <c r="AL890" s="233"/>
      <c r="AM890" s="233"/>
      <c r="AN890" s="233"/>
      <c r="AO890" s="233">
        <f t="shared" si="437"/>
        <v>0</v>
      </c>
      <c r="AP890" s="233"/>
      <c r="AQ890" s="233"/>
      <c r="AR890" s="233"/>
      <c r="AS890" s="339">
        <f t="shared" si="438"/>
        <v>0</v>
      </c>
      <c r="AT890" s="233"/>
      <c r="AU890" s="233"/>
      <c r="AV890" s="233"/>
      <c r="AW890" s="260">
        <f t="shared" si="446"/>
        <v>0</v>
      </c>
      <c r="AX890" s="235" t="s">
        <v>1543</v>
      </c>
      <c r="AY890" s="236" t="s">
        <v>1513</v>
      </c>
      <c r="AZ890" s="236" t="s">
        <v>1514</v>
      </c>
      <c r="BA890" s="229" t="s">
        <v>1544</v>
      </c>
      <c r="BB890" s="231">
        <v>1</v>
      </c>
      <c r="BC890" s="231">
        <v>3</v>
      </c>
      <c r="BD890" s="237" t="str">
        <f t="shared" si="447"/>
        <v>Muy Ondulado (Pendientes naturales del terreno entre 15 y 25%)</v>
      </c>
      <c r="BE890" s="231">
        <v>4</v>
      </c>
      <c r="BF890" s="237" t="str">
        <f>VLOOKUP(BE890,'Códigos 2'!$A$1:$B$12,2,FALSE)</f>
        <v>Lastre o grava</v>
      </c>
      <c r="BG890" s="238">
        <v>1</v>
      </c>
      <c r="BH890" s="239">
        <v>4.9000000000000004</v>
      </c>
      <c r="BI890" s="231">
        <v>0</v>
      </c>
      <c r="BJ890" s="231" t="str">
        <f t="shared" si="448"/>
        <v>No existe</v>
      </c>
      <c r="BK890" s="240">
        <v>0</v>
      </c>
      <c r="BL890" s="231">
        <v>35</v>
      </c>
      <c r="BM890" s="231"/>
      <c r="BN890" s="231">
        <v>3</v>
      </c>
      <c r="BO890" s="237" t="str">
        <f t="shared" si="449"/>
        <v>Alineamiento algo sinuoso, pero con curvas cerradas que son aparentes y consistentes con las gradientes y las demás características del camino y del terreno que se atraviesa.</v>
      </c>
      <c r="BP890" s="231">
        <v>1</v>
      </c>
      <c r="BQ890" s="237" t="str">
        <f t="shared" si="450"/>
        <v xml:space="preserve">Pendientes sostenidas en exceso del 7% en casi todo el tramo. </v>
      </c>
      <c r="BR890" s="231">
        <v>1</v>
      </c>
      <c r="BS890" s="231">
        <v>0</v>
      </c>
      <c r="BT890" s="237" t="b">
        <f t="shared" si="451"/>
        <v>0</v>
      </c>
      <c r="BU890" s="231">
        <v>3</v>
      </c>
      <c r="BV890" s="237" t="str">
        <f t="shared" si="452"/>
        <v>El señalamiento es regular en cuanto a cantidad y ubicación, siendo notable la falta de algunas señales de precaución y de guía.</v>
      </c>
      <c r="BW890" s="231">
        <v>3</v>
      </c>
      <c r="BX890" s="237" t="str">
        <f t="shared" si="453"/>
        <v>Parece que algunas alcantarillas o cunetas no tienen capacidad hidráulica suficiente, por la erosión o socavación aparente.</v>
      </c>
      <c r="BY890" s="231">
        <v>3</v>
      </c>
      <c r="BZ890" s="237" t="str">
        <f t="shared" si="454"/>
        <v>Superficie con frecuentes baches o irregularidades .</v>
      </c>
      <c r="CA890" s="231">
        <v>3</v>
      </c>
      <c r="CB890" s="237" t="str">
        <f t="shared" si="455"/>
        <v>Existen deformaciones u otras fallas de consideración sobre una buena parte de la subsección y, aunque no son extensas todavía, parece que siguen extendiéndose.</v>
      </c>
      <c r="CC890" s="231">
        <f t="shared" si="456"/>
        <v>0</v>
      </c>
      <c r="CD890" s="229"/>
      <c r="CE890" s="229"/>
      <c r="CF890" s="270"/>
    </row>
    <row r="891" spans="1:84" ht="69.95" customHeight="1" thickBot="1" x14ac:dyDescent="0.2">
      <c r="A891" s="217"/>
      <c r="B891" s="269">
        <v>50631</v>
      </c>
      <c r="C891" s="231">
        <v>13</v>
      </c>
      <c r="D891" s="231">
        <v>5</v>
      </c>
      <c r="E891" s="232">
        <v>9</v>
      </c>
      <c r="F891" s="231">
        <v>5</v>
      </c>
      <c r="G891" s="231">
        <v>903</v>
      </c>
      <c r="H891" s="230" t="str">
        <f>IF(G891&lt;100,"Primaria",IF(AND(G884&gt;39,G884&lt;300),"Secundaria",IF(AND(G884&gt;299),"Terciaria")))</f>
        <v>Secundaria</v>
      </c>
      <c r="I891" s="230">
        <v>4</v>
      </c>
      <c r="J891" s="229" t="str">
        <f t="shared" si="433"/>
        <v>Red Básica de Accesso</v>
      </c>
      <c r="K891" s="260">
        <f t="shared" si="434"/>
        <v>22.52</v>
      </c>
      <c r="L891" s="234">
        <f t="shared" si="462"/>
        <v>161.34</v>
      </c>
      <c r="M891" s="233"/>
      <c r="N891" s="233"/>
      <c r="O891" s="233"/>
      <c r="P891" s="260">
        <f t="shared" si="435"/>
        <v>0</v>
      </c>
      <c r="Q891" s="233"/>
      <c r="R891" s="233"/>
      <c r="S891" s="233"/>
      <c r="T891" s="260">
        <f t="shared" si="436"/>
        <v>0</v>
      </c>
      <c r="U891" s="233"/>
      <c r="V891" s="233"/>
      <c r="W891" s="233"/>
      <c r="X891" s="233">
        <f t="shared" ref="X891:X922" si="463">U891+V891+W891</f>
        <v>0</v>
      </c>
      <c r="Y891" s="233"/>
      <c r="Z891" s="233"/>
      <c r="AA891" s="233"/>
      <c r="AB891" s="233">
        <f t="shared" ref="AB891:AB922" si="464">Y891+Z891+AA891</f>
        <v>0</v>
      </c>
      <c r="AC891" s="233">
        <f t="shared" si="460"/>
        <v>0</v>
      </c>
      <c r="AD891" s="233"/>
      <c r="AE891" s="233">
        <v>22.52</v>
      </c>
      <c r="AF891" s="233"/>
      <c r="AG891" s="233">
        <f t="shared" si="457"/>
        <v>22.52</v>
      </c>
      <c r="AH891" s="233"/>
      <c r="AI891" s="233"/>
      <c r="AJ891" s="233"/>
      <c r="AK891" s="233">
        <f t="shared" si="458"/>
        <v>0</v>
      </c>
      <c r="AL891" s="233"/>
      <c r="AM891" s="233"/>
      <c r="AN891" s="233"/>
      <c r="AO891" s="233">
        <f t="shared" si="437"/>
        <v>0</v>
      </c>
      <c r="AP891" s="233"/>
      <c r="AQ891" s="233"/>
      <c r="AR891" s="233"/>
      <c r="AS891" s="339">
        <f t="shared" si="438"/>
        <v>0</v>
      </c>
      <c r="AT891" s="233"/>
      <c r="AU891" s="233"/>
      <c r="AV891" s="233"/>
      <c r="AW891" s="260">
        <f t="shared" si="446"/>
        <v>0</v>
      </c>
      <c r="AX891" s="235" t="s">
        <v>3377</v>
      </c>
      <c r="AY891" s="236" t="s">
        <v>1487</v>
      </c>
      <c r="AZ891" s="236" t="s">
        <v>473</v>
      </c>
      <c r="BA891" s="229" t="s">
        <v>989</v>
      </c>
      <c r="BB891" s="231">
        <v>0</v>
      </c>
      <c r="BC891" s="231">
        <v>4</v>
      </c>
      <c r="BD891" s="237" t="str">
        <f t="shared" si="447"/>
        <v>Montañoso (Pendientes naturales del terreno mayores a 25%)</v>
      </c>
      <c r="BE891" s="231">
        <v>7</v>
      </c>
      <c r="BF891" s="237" t="str">
        <f>VLOOKUP(BE891,'Códigos 2'!$A$1:$B$12,2,FALSE)</f>
        <v xml:space="preserve">Sello asfáltico con emulsión de rompimiento lento (SA) </v>
      </c>
      <c r="BG891" s="238">
        <v>2</v>
      </c>
      <c r="BH891" s="239">
        <v>5</v>
      </c>
      <c r="BI891" s="231">
        <v>0</v>
      </c>
      <c r="BJ891" s="231" t="str">
        <f t="shared" si="448"/>
        <v>No existe</v>
      </c>
      <c r="BK891" s="240">
        <v>0</v>
      </c>
      <c r="BL891" s="231">
        <v>25</v>
      </c>
      <c r="BM891" s="231">
        <v>90</v>
      </c>
      <c r="BN891" s="231">
        <v>2</v>
      </c>
      <c r="BO891" s="237" t="str">
        <f t="shared" si="449"/>
        <v>Curvas cerradas frecuentes y, por lo general, inconsistentes con el terreno y la clase de carretera.</v>
      </c>
      <c r="BP891" s="231">
        <v>1</v>
      </c>
      <c r="BQ891" s="237" t="str">
        <f t="shared" si="450"/>
        <v xml:space="preserve">Pendientes sostenidas en exceso del 7% en casi todo el tramo. </v>
      </c>
      <c r="BR891" s="231">
        <v>1</v>
      </c>
      <c r="BS891" s="231">
        <v>0</v>
      </c>
      <c r="BT891" s="237" t="b">
        <f t="shared" si="451"/>
        <v>0</v>
      </c>
      <c r="BU891" s="231">
        <v>3</v>
      </c>
      <c r="BV891" s="237" t="str">
        <f t="shared" si="452"/>
        <v>El señalamiento es regular en cuanto a cantidad y ubicación, siendo notable la falta de algunas señales de precaución y de guía.</v>
      </c>
      <c r="BW891" s="231">
        <v>3</v>
      </c>
      <c r="BX891" s="237" t="str">
        <f t="shared" si="453"/>
        <v>Parece que algunas alcantarillas o cunetas no tienen capacidad hidráulica suficiente, por la erosión o socavación aparente.</v>
      </c>
      <c r="BY891" s="231">
        <v>3</v>
      </c>
      <c r="BZ891" s="237" t="str">
        <f t="shared" si="454"/>
        <v>Superficie con frecuentes baches o irregularidades .</v>
      </c>
      <c r="CA891" s="231">
        <v>4</v>
      </c>
      <c r="CB891" s="237" t="str">
        <f t="shared" si="455"/>
        <v>Existen huellas o corrugaciones que se derivan por debajo de la superficie de ruedo, pero que son aisladas y de poca extensión.</v>
      </c>
      <c r="CC891" s="231">
        <f t="shared" si="456"/>
        <v>0.73978200000000005</v>
      </c>
      <c r="CD891" s="229"/>
      <c r="CE891" s="229"/>
      <c r="CF891" s="270" t="s">
        <v>3378</v>
      </c>
    </row>
    <row r="892" spans="1:84" ht="69.95" customHeight="1" thickBot="1" x14ac:dyDescent="0.2">
      <c r="A892" s="217"/>
      <c r="B892" s="269">
        <v>50632</v>
      </c>
      <c r="C892" s="231">
        <v>13</v>
      </c>
      <c r="D892" s="231">
        <v>5</v>
      </c>
      <c r="E892" s="232">
        <v>9</v>
      </c>
      <c r="F892" s="231">
        <v>6</v>
      </c>
      <c r="G892" s="231">
        <v>903</v>
      </c>
      <c r="H892" s="230" t="str">
        <f>IF(G892&lt;100,"Primaria",IF(AND(G885&gt;39,G885&lt;300),"Secundaria",IF(AND(G885&gt;299),"Terciaria")))</f>
        <v>Secundaria</v>
      </c>
      <c r="I892" s="230">
        <v>4</v>
      </c>
      <c r="J892" s="229" t="str">
        <f t="shared" si="433"/>
        <v>Red Básica de Accesso</v>
      </c>
      <c r="K892" s="260">
        <f t="shared" si="434"/>
        <v>6.82</v>
      </c>
      <c r="L892" s="234">
        <f>K892</f>
        <v>6.82</v>
      </c>
      <c r="M892" s="233"/>
      <c r="N892" s="233"/>
      <c r="O892" s="233"/>
      <c r="P892" s="260">
        <f t="shared" si="435"/>
        <v>0</v>
      </c>
      <c r="Q892" s="233"/>
      <c r="R892" s="233"/>
      <c r="S892" s="233"/>
      <c r="T892" s="260">
        <f t="shared" si="436"/>
        <v>0</v>
      </c>
      <c r="U892" s="233"/>
      <c r="V892" s="233"/>
      <c r="W892" s="233"/>
      <c r="X892" s="233">
        <f t="shared" si="463"/>
        <v>0</v>
      </c>
      <c r="Y892" s="233"/>
      <c r="Z892" s="233"/>
      <c r="AA892" s="233"/>
      <c r="AB892" s="233">
        <f t="shared" si="464"/>
        <v>0</v>
      </c>
      <c r="AC892" s="233">
        <f t="shared" si="460"/>
        <v>0</v>
      </c>
      <c r="AD892" s="233">
        <v>2.1949999999999998</v>
      </c>
      <c r="AE892" s="233">
        <v>4.625</v>
      </c>
      <c r="AF892" s="233"/>
      <c r="AG892" s="233">
        <f t="shared" si="457"/>
        <v>6.82</v>
      </c>
      <c r="AH892" s="233"/>
      <c r="AI892" s="233"/>
      <c r="AJ892" s="233"/>
      <c r="AK892" s="233">
        <f t="shared" si="458"/>
        <v>0</v>
      </c>
      <c r="AL892" s="233"/>
      <c r="AM892" s="233"/>
      <c r="AN892" s="233"/>
      <c r="AO892" s="233">
        <f t="shared" si="437"/>
        <v>0</v>
      </c>
      <c r="AP892" s="233"/>
      <c r="AQ892" s="233"/>
      <c r="AR892" s="233"/>
      <c r="AS892" s="339">
        <f t="shared" si="438"/>
        <v>0</v>
      </c>
      <c r="AT892" s="233"/>
      <c r="AU892" s="233"/>
      <c r="AV892" s="233"/>
      <c r="AW892" s="260">
        <f t="shared" si="446"/>
        <v>0</v>
      </c>
      <c r="AX892" s="235" t="s">
        <v>3374</v>
      </c>
      <c r="AY892" s="236" t="s">
        <v>1487</v>
      </c>
      <c r="AZ892" s="236" t="s">
        <v>473</v>
      </c>
      <c r="BA892" s="229" t="s">
        <v>3375</v>
      </c>
      <c r="BB892" s="231">
        <v>1</v>
      </c>
      <c r="BC892" s="231">
        <v>4</v>
      </c>
      <c r="BD892" s="237" t="str">
        <f t="shared" si="447"/>
        <v>Montañoso (Pendientes naturales del terreno mayores a 25%)</v>
      </c>
      <c r="BE892" s="231">
        <v>7</v>
      </c>
      <c r="BF892" s="237" t="str">
        <f>VLOOKUP(BE892,'Códigos 2'!$A$1:$B$12,2,FALSE)</f>
        <v xml:space="preserve">Sello asfáltico con emulsión de rompimiento lento (SA) </v>
      </c>
      <c r="BG892" s="238">
        <v>1</v>
      </c>
      <c r="BH892" s="239">
        <v>4</v>
      </c>
      <c r="BI892" s="231">
        <v>0</v>
      </c>
      <c r="BJ892" s="231" t="str">
        <f t="shared" si="448"/>
        <v>No existe</v>
      </c>
      <c r="BK892" s="240">
        <v>0</v>
      </c>
      <c r="BL892" s="231">
        <v>20</v>
      </c>
      <c r="BM892" s="231">
        <v>10</v>
      </c>
      <c r="BN892" s="231">
        <v>1</v>
      </c>
      <c r="BO892" s="237" t="str">
        <f t="shared" si="449"/>
        <v>Alineamiento muy sinuoso en todo el tramo, condición que admite solamente una velocidad de circulación muy baja.</v>
      </c>
      <c r="BP892" s="231">
        <v>1</v>
      </c>
      <c r="BQ892" s="237" t="str">
        <f t="shared" si="450"/>
        <v xml:space="preserve">Pendientes sostenidas en exceso del 7% en casi todo el tramo. </v>
      </c>
      <c r="BR892" s="231">
        <v>1</v>
      </c>
      <c r="BS892" s="231">
        <v>0</v>
      </c>
      <c r="BT892" s="237" t="b">
        <f t="shared" si="451"/>
        <v>0</v>
      </c>
      <c r="BU892" s="231">
        <v>2</v>
      </c>
      <c r="BV892" s="237" t="str">
        <f t="shared" si="452"/>
        <v>Existen muy pocas señales</v>
      </c>
      <c r="BW892" s="231">
        <v>3</v>
      </c>
      <c r="BX892" s="237" t="str">
        <f t="shared" si="453"/>
        <v>Parece que algunas alcantarillas o cunetas no tienen capacidad hidráulica suficiente, por la erosión o socavación aparente.</v>
      </c>
      <c r="BY892" s="231">
        <v>3</v>
      </c>
      <c r="BZ892" s="237" t="str">
        <f t="shared" si="454"/>
        <v>Superficie con frecuentes baches o irregularidades .</v>
      </c>
      <c r="CA892" s="231">
        <v>3</v>
      </c>
      <c r="CB892" s="237" t="str">
        <f t="shared" si="455"/>
        <v>Existen deformaciones u otras fallas de consideración sobre una buena parte de la subsección y, aunque no son extensas todavía, parece que siguen extendiéndose.</v>
      </c>
      <c r="CC892" s="231">
        <f t="shared" si="456"/>
        <v>2.4892999999999998E-2</v>
      </c>
      <c r="CD892" s="229"/>
      <c r="CE892" s="229"/>
      <c r="CF892" s="270" t="s">
        <v>3376</v>
      </c>
    </row>
    <row r="893" spans="1:84" ht="69.95" customHeight="1" thickBot="1" x14ac:dyDescent="0.2">
      <c r="A893" s="217"/>
      <c r="B893" s="269">
        <v>50641</v>
      </c>
      <c r="C893" s="231">
        <v>6</v>
      </c>
      <c r="D893" s="231">
        <v>5</v>
      </c>
      <c r="E893" s="232">
        <v>3</v>
      </c>
      <c r="F893" s="231">
        <v>1</v>
      </c>
      <c r="G893" s="231">
        <v>904</v>
      </c>
      <c r="H893" s="230" t="str">
        <f>IF(G893&lt;100,"Primaria",IF(AND(G886&gt;39,G886&lt;300),"Secundaria",IF(AND(G886&gt;299),"Terciaria")))</f>
        <v>Secundaria</v>
      </c>
      <c r="I893" s="230">
        <v>4</v>
      </c>
      <c r="J893" s="229" t="str">
        <f t="shared" si="433"/>
        <v>Red Básica de Accesso</v>
      </c>
      <c r="K893" s="260">
        <f t="shared" si="434"/>
        <v>5.6950000000000003</v>
      </c>
      <c r="L893" s="234">
        <f>K893</f>
        <v>5.6950000000000003</v>
      </c>
      <c r="M893" s="233">
        <v>0.76</v>
      </c>
      <c r="N893" s="233"/>
      <c r="O893" s="233"/>
      <c r="P893" s="260">
        <f t="shared" si="435"/>
        <v>0.76</v>
      </c>
      <c r="Q893" s="233">
        <v>4.57</v>
      </c>
      <c r="R893" s="233">
        <v>0.36499999999999999</v>
      </c>
      <c r="S893" s="233"/>
      <c r="T893" s="260">
        <f t="shared" si="436"/>
        <v>4.9350000000000005</v>
      </c>
      <c r="U893" s="233"/>
      <c r="V893" s="233"/>
      <c r="W893" s="233"/>
      <c r="X893" s="233">
        <f t="shared" si="463"/>
        <v>0</v>
      </c>
      <c r="Y893" s="233"/>
      <c r="Z893" s="233"/>
      <c r="AA893" s="233"/>
      <c r="AB893" s="233">
        <f t="shared" si="464"/>
        <v>0</v>
      </c>
      <c r="AC893" s="233">
        <f t="shared" si="460"/>
        <v>4.9350000000000005</v>
      </c>
      <c r="AD893" s="233"/>
      <c r="AE893" s="233"/>
      <c r="AF893" s="233"/>
      <c r="AG893" s="233">
        <f t="shared" si="457"/>
        <v>0</v>
      </c>
      <c r="AH893" s="233"/>
      <c r="AI893" s="233"/>
      <c r="AJ893" s="233"/>
      <c r="AK893" s="233">
        <f t="shared" si="458"/>
        <v>0</v>
      </c>
      <c r="AL893" s="233"/>
      <c r="AM893" s="233"/>
      <c r="AN893" s="233"/>
      <c r="AO893" s="233">
        <f t="shared" si="437"/>
        <v>0</v>
      </c>
      <c r="AP893" s="233"/>
      <c r="AQ893" s="233"/>
      <c r="AR893" s="233"/>
      <c r="AS893" s="339">
        <f t="shared" si="438"/>
        <v>0</v>
      </c>
      <c r="AT893" s="233"/>
      <c r="AU893" s="233"/>
      <c r="AV893" s="233"/>
      <c r="AW893" s="260">
        <f t="shared" si="446"/>
        <v>0</v>
      </c>
      <c r="AX893" s="235" t="s">
        <v>3379</v>
      </c>
      <c r="AY893" s="236" t="s">
        <v>487</v>
      </c>
      <c r="AZ893" s="236" t="s">
        <v>176</v>
      </c>
      <c r="BA893" s="229" t="s">
        <v>3380</v>
      </c>
      <c r="BB893" s="231">
        <v>0</v>
      </c>
      <c r="BC893" s="231">
        <v>1</v>
      </c>
      <c r="BD893" s="237" t="str">
        <f t="shared" si="447"/>
        <v>Llano (Pendientes naturales del terreno entre 0 y 5%)</v>
      </c>
      <c r="BE893" s="231">
        <v>1</v>
      </c>
      <c r="BF893" s="237" t="str">
        <f>VLOOKUP(BE893,'Códigos 2'!$A$1:$B$12,2,FALSE)</f>
        <v xml:space="preserve"> Carpeta Asfáltica (CA)</v>
      </c>
      <c r="BG893" s="238">
        <v>2</v>
      </c>
      <c r="BH893" s="239">
        <v>5.2</v>
      </c>
      <c r="BI893" s="231">
        <v>0</v>
      </c>
      <c r="BJ893" s="231" t="str">
        <f t="shared" si="448"/>
        <v>No existe</v>
      </c>
      <c r="BK893" s="240">
        <v>0</v>
      </c>
      <c r="BL893" s="231">
        <v>50</v>
      </c>
      <c r="BM893" s="231">
        <v>2157</v>
      </c>
      <c r="BN893" s="231">
        <v>4</v>
      </c>
      <c r="BO893" s="237" t="str">
        <f t="shared" si="449"/>
        <v>Alineamiento con algunas curvas que exigen una reducción significativa en la velocidad promedio de circulación.</v>
      </c>
      <c r="BP893" s="231">
        <v>5</v>
      </c>
      <c r="BQ893" s="237" t="str">
        <f t="shared" si="450"/>
        <v>Pendientes menores del 3% en todo el tramo.</v>
      </c>
      <c r="BR893" s="231">
        <v>2</v>
      </c>
      <c r="BS893" s="231">
        <v>0</v>
      </c>
      <c r="BT893" s="237" t="b">
        <f t="shared" si="451"/>
        <v>0</v>
      </c>
      <c r="BU893" s="231">
        <v>5</v>
      </c>
      <c r="BV893" s="237" t="str">
        <f t="shared" si="452"/>
        <v xml:space="preserve">Las señales son completamente adecuadas en número y ubicación, </v>
      </c>
      <c r="BW893" s="231">
        <v>4</v>
      </c>
      <c r="BX893" s="237" t="str">
        <f t="shared" si="453"/>
        <v>La mayoría de las alcantarillas y cunetas aparentemente funcionan bien, pero existen indicaciones en algunos sitios de que el agua se estanca.</v>
      </c>
      <c r="BY893" s="231">
        <v>4</v>
      </c>
      <c r="BZ893" s="237" t="str">
        <f t="shared" si="454"/>
        <v>Superficie generalmente lisa, pero con unas pequeñas corrugaciones u otras irregularidades aisladas, o con baches pequeños superficiales.</v>
      </c>
      <c r="CA893" s="231">
        <v>5</v>
      </c>
      <c r="CB893" s="237" t="str">
        <f t="shared" si="455"/>
        <v>No existen evidencias de fallas en la estructura del pavimento, con la posible excepción de algunas en la superficie de ruedo.</v>
      </c>
      <c r="CC893" s="231">
        <f t="shared" si="456"/>
        <v>4.4837019749999998</v>
      </c>
      <c r="CD893" s="229" t="s">
        <v>3381</v>
      </c>
      <c r="CE893" s="229" t="s">
        <v>489</v>
      </c>
      <c r="CF893" s="270" t="s">
        <v>3382</v>
      </c>
    </row>
    <row r="894" spans="1:84" ht="69.95" customHeight="1" thickBot="1" x14ac:dyDescent="0.2">
      <c r="A894" s="217"/>
      <c r="B894" s="269">
        <v>50642</v>
      </c>
      <c r="C894" s="231">
        <v>6</v>
      </c>
      <c r="D894" s="231">
        <v>5</v>
      </c>
      <c r="E894" s="232">
        <v>3</v>
      </c>
      <c r="F894" s="231">
        <v>0</v>
      </c>
      <c r="G894" s="231">
        <v>904</v>
      </c>
      <c r="H894" s="230" t="str">
        <f>IF(G894&lt;100,"Primaria",IF(AND(G887&gt;39,G887&lt;300),"Secundaria",IF(AND(G887&gt;299),"Terciaria")))</f>
        <v>Secundaria</v>
      </c>
      <c r="I894" s="230">
        <v>4</v>
      </c>
      <c r="J894" s="229" t="str">
        <f t="shared" si="433"/>
        <v>Red Básica de Accesso</v>
      </c>
      <c r="K894" s="260">
        <f t="shared" si="434"/>
        <v>15.98</v>
      </c>
      <c r="L894" s="234">
        <f>L893+K894</f>
        <v>21.675000000000001</v>
      </c>
      <c r="M894" s="233"/>
      <c r="N894" s="233"/>
      <c r="O894" s="233"/>
      <c r="P894" s="260">
        <f t="shared" si="435"/>
        <v>0</v>
      </c>
      <c r="Q894" s="233">
        <v>6.5000000000000002E-2</v>
      </c>
      <c r="R894" s="233">
        <v>0.505</v>
      </c>
      <c r="S894" s="233">
        <v>3.1349999999999998</v>
      </c>
      <c r="T894" s="260">
        <f t="shared" si="436"/>
        <v>3.7050000000000001</v>
      </c>
      <c r="U894" s="233"/>
      <c r="V894" s="233"/>
      <c r="W894" s="233"/>
      <c r="X894" s="233">
        <f t="shared" si="463"/>
        <v>0</v>
      </c>
      <c r="Y894" s="233"/>
      <c r="Z894" s="233"/>
      <c r="AA894" s="233"/>
      <c r="AB894" s="233">
        <f t="shared" si="464"/>
        <v>0</v>
      </c>
      <c r="AC894" s="233">
        <f t="shared" si="460"/>
        <v>3.7050000000000001</v>
      </c>
      <c r="AD894" s="233"/>
      <c r="AE894" s="233">
        <v>6.4550000000000001</v>
      </c>
      <c r="AF894" s="233">
        <v>5.82</v>
      </c>
      <c r="AG894" s="233">
        <f t="shared" si="457"/>
        <v>12.275</v>
      </c>
      <c r="AH894" s="233"/>
      <c r="AI894" s="233"/>
      <c r="AJ894" s="233"/>
      <c r="AK894" s="233">
        <f t="shared" si="458"/>
        <v>0</v>
      </c>
      <c r="AL894" s="233"/>
      <c r="AM894" s="233"/>
      <c r="AN894" s="233"/>
      <c r="AO894" s="233">
        <f t="shared" si="437"/>
        <v>0</v>
      </c>
      <c r="AP894" s="233"/>
      <c r="AQ894" s="233"/>
      <c r="AR894" s="233"/>
      <c r="AS894" s="339">
        <f t="shared" si="438"/>
        <v>0</v>
      </c>
      <c r="AT894" s="233"/>
      <c r="AU894" s="233"/>
      <c r="AV894" s="233"/>
      <c r="AW894" s="260">
        <f t="shared" si="446"/>
        <v>0</v>
      </c>
      <c r="AX894" s="235" t="s">
        <v>3383</v>
      </c>
      <c r="AY894" s="236" t="s">
        <v>487</v>
      </c>
      <c r="AZ894" s="236" t="s">
        <v>176</v>
      </c>
      <c r="BA894" s="252" t="s">
        <v>3384</v>
      </c>
      <c r="BB894" s="231">
        <v>0</v>
      </c>
      <c r="BC894" s="231">
        <v>4</v>
      </c>
      <c r="BD894" s="237" t="str">
        <f t="shared" si="447"/>
        <v>Montañoso (Pendientes naturales del terreno mayores a 25%)</v>
      </c>
      <c r="BE894" s="231">
        <v>4</v>
      </c>
      <c r="BF894" s="237" t="str">
        <f>VLOOKUP(BE894,'Códigos 2'!$A$1:$B$12,2,FALSE)</f>
        <v>Lastre o grava</v>
      </c>
      <c r="BG894" s="238">
        <v>1</v>
      </c>
      <c r="BH894" s="239">
        <v>4</v>
      </c>
      <c r="BI894" s="231">
        <v>0</v>
      </c>
      <c r="BJ894" s="231" t="str">
        <f t="shared" si="448"/>
        <v>No existe</v>
      </c>
      <c r="BK894" s="240">
        <v>0</v>
      </c>
      <c r="BL894" s="231">
        <v>30</v>
      </c>
      <c r="BM894" s="231">
        <v>6</v>
      </c>
      <c r="BN894" s="231">
        <v>2</v>
      </c>
      <c r="BO894" s="237" t="str">
        <f t="shared" si="449"/>
        <v>Curvas cerradas frecuentes y, por lo general, inconsistentes con el terreno y la clase de carretera.</v>
      </c>
      <c r="BP894" s="231">
        <v>1</v>
      </c>
      <c r="BQ894" s="237" t="str">
        <f t="shared" si="450"/>
        <v xml:space="preserve">Pendientes sostenidas en exceso del 7% en casi todo el tramo. </v>
      </c>
      <c r="BR894" s="231">
        <v>1</v>
      </c>
      <c r="BS894" s="231">
        <v>0</v>
      </c>
      <c r="BT894" s="237" t="b">
        <f t="shared" si="451"/>
        <v>0</v>
      </c>
      <c r="BU894" s="231">
        <v>2</v>
      </c>
      <c r="BV894" s="237" t="str">
        <f t="shared" si="452"/>
        <v>Existen muy pocas señales</v>
      </c>
      <c r="BW894" s="231">
        <v>3</v>
      </c>
      <c r="BX894" s="237" t="str">
        <f t="shared" si="453"/>
        <v>Parece que algunas alcantarillas o cunetas no tienen capacidad hidráulica suficiente, por la erosión o socavación aparente.</v>
      </c>
      <c r="BY894" s="231">
        <v>2</v>
      </c>
      <c r="BZ894" s="237" t="str">
        <f t="shared" si="454"/>
        <v>Superficie muy irregular o con baches extensos y frecuentes (o material suelto, en caso de superficies no pavimentadas).</v>
      </c>
      <c r="CA894" s="231">
        <v>3</v>
      </c>
      <c r="CB894" s="237" t="str">
        <f t="shared" si="455"/>
        <v>Existen deformaciones u otras fallas de consideración sobre una buena parte de la subsección y, aunque no son extensas todavía, parece que siguen extendiéndose.</v>
      </c>
      <c r="CC894" s="231">
        <f t="shared" si="456"/>
        <v>3.4996199999999998E-2</v>
      </c>
      <c r="CD894" s="229"/>
      <c r="CE894" s="229"/>
      <c r="CF894" s="270" t="s">
        <v>3385</v>
      </c>
    </row>
    <row r="895" spans="1:84" ht="69.95" customHeight="1" thickBot="1" x14ac:dyDescent="0.2">
      <c r="A895" s="217"/>
      <c r="B895" s="269">
        <v>50651</v>
      </c>
      <c r="C895" s="231">
        <v>13</v>
      </c>
      <c r="D895" s="231">
        <v>5</v>
      </c>
      <c r="E895" s="232">
        <v>2</v>
      </c>
      <c r="F895" s="231">
        <v>1</v>
      </c>
      <c r="G895" s="231">
        <v>150</v>
      </c>
      <c r="H895" s="230" t="str">
        <f>IF(G895&lt;100,"Primaria",IF(AND(G895&gt;39,G895&lt;300),"Secundaria",IF(AND(G895&gt;299),"Terciaria")))</f>
        <v>Secundaria</v>
      </c>
      <c r="I895" s="230">
        <v>3</v>
      </c>
      <c r="J895" s="229" t="str">
        <f t="shared" si="433"/>
        <v>Conectores de Integración Territorial</v>
      </c>
      <c r="K895" s="260">
        <f t="shared" si="434"/>
        <v>14.645</v>
      </c>
      <c r="L895" s="234">
        <f>L894+K895</f>
        <v>36.32</v>
      </c>
      <c r="M895" s="233"/>
      <c r="N895" s="233"/>
      <c r="O895" s="233"/>
      <c r="P895" s="260">
        <f t="shared" si="435"/>
        <v>0</v>
      </c>
      <c r="Q895" s="233"/>
      <c r="R895" s="233"/>
      <c r="S895" s="233"/>
      <c r="T895" s="260">
        <f t="shared" si="436"/>
        <v>0</v>
      </c>
      <c r="U895" s="233"/>
      <c r="V895" s="233">
        <v>12.135</v>
      </c>
      <c r="W895" s="233">
        <v>2.5099999999999998</v>
      </c>
      <c r="X895" s="233">
        <f t="shared" si="463"/>
        <v>14.645</v>
      </c>
      <c r="Y895" s="233"/>
      <c r="Z895" s="233"/>
      <c r="AA895" s="233"/>
      <c r="AB895" s="233">
        <f t="shared" si="464"/>
        <v>0</v>
      </c>
      <c r="AC895" s="233">
        <f t="shared" si="460"/>
        <v>14.645</v>
      </c>
      <c r="AD895" s="233"/>
      <c r="AE895" s="233"/>
      <c r="AF895" s="233"/>
      <c r="AG895" s="233">
        <f t="shared" si="457"/>
        <v>0</v>
      </c>
      <c r="AH895" s="233"/>
      <c r="AI895" s="233"/>
      <c r="AJ895" s="233"/>
      <c r="AK895" s="233">
        <f t="shared" si="458"/>
        <v>0</v>
      </c>
      <c r="AL895" s="233"/>
      <c r="AM895" s="233"/>
      <c r="AN895" s="233"/>
      <c r="AO895" s="233">
        <f t="shared" si="437"/>
        <v>0</v>
      </c>
      <c r="AP895" s="233"/>
      <c r="AQ895" s="233"/>
      <c r="AR895" s="233"/>
      <c r="AS895" s="339">
        <f t="shared" si="438"/>
        <v>0</v>
      </c>
      <c r="AT895" s="233"/>
      <c r="AU895" s="233"/>
      <c r="AV895" s="233"/>
      <c r="AW895" s="260">
        <f t="shared" si="446"/>
        <v>0</v>
      </c>
      <c r="AX895" s="235" t="s">
        <v>1435</v>
      </c>
      <c r="AY895" s="236" t="s">
        <v>487</v>
      </c>
      <c r="AZ895" s="236" t="s">
        <v>176</v>
      </c>
      <c r="BA895" s="229" t="s">
        <v>1436</v>
      </c>
      <c r="BB895" s="231">
        <v>0</v>
      </c>
      <c r="BC895" s="231">
        <v>2</v>
      </c>
      <c r="BD895" s="237" t="str">
        <f t="shared" si="447"/>
        <v>Algo Ondulado (Pendientes naturales del terreno entre 6 y 14%)</v>
      </c>
      <c r="BE895" s="231">
        <v>2</v>
      </c>
      <c r="BF895" s="237" t="str">
        <f>VLOOKUP(BE895,'Códigos 2'!$A$1:$B$12,2,FALSE)</f>
        <v xml:space="preserve">Tratamiento superficial múltiple (TSM) </v>
      </c>
      <c r="BG895" s="238">
        <v>2</v>
      </c>
      <c r="BH895" s="239">
        <v>5.7</v>
      </c>
      <c r="BI895" s="231">
        <v>1</v>
      </c>
      <c r="BJ895" s="231" t="str">
        <f t="shared" si="448"/>
        <v>Pavimentado</v>
      </c>
      <c r="BK895" s="240">
        <v>0.5</v>
      </c>
      <c r="BL895" s="231">
        <v>60</v>
      </c>
      <c r="BM895" s="231">
        <v>2381</v>
      </c>
      <c r="BN895" s="231">
        <v>3</v>
      </c>
      <c r="BO895" s="237" t="str">
        <f t="shared" si="449"/>
        <v>Alineamiento algo sinuoso, pero con curvas cerradas que son aparentes y consistentes con las gradientes y las demás características del camino y del terreno que se atraviesa.</v>
      </c>
      <c r="BP895" s="231">
        <v>3</v>
      </c>
      <c r="BQ895" s="237" t="str">
        <f t="shared" si="450"/>
        <v>Pendientes generalmente entre 3 y 6%, pero con una rasante ondulada y, consecuentemente, con tramos cortos de subida fuerte.</v>
      </c>
      <c r="BR895" s="231">
        <v>1</v>
      </c>
      <c r="BS895" s="231">
        <v>4</v>
      </c>
      <c r="BT895" s="237" t="str">
        <f t="shared" si="451"/>
        <v>Superficie generalmente firme y utilizable en todo tiempo, pero con algunos tramos cortos en que el ancho inicial ha sido reducido por erosión u otras causas.</v>
      </c>
      <c r="BU895" s="231">
        <v>5</v>
      </c>
      <c r="BV895" s="237" t="str">
        <f t="shared" si="452"/>
        <v xml:space="preserve">Las señales son completamente adecuadas en número y ubicación, </v>
      </c>
      <c r="BW895" s="231">
        <v>5</v>
      </c>
      <c r="BX895" s="237" t="str">
        <f t="shared" si="453"/>
        <v>Todas las alcantarillas y cunetas están bastante limpias y funcionan debidamente.</v>
      </c>
      <c r="BY895" s="231">
        <v>3</v>
      </c>
      <c r="BZ895" s="237" t="str">
        <f t="shared" si="454"/>
        <v>Superficie con frecuentes baches o irregularidades .</v>
      </c>
      <c r="CA895" s="231">
        <v>5</v>
      </c>
      <c r="CB895" s="237" t="str">
        <f t="shared" si="455"/>
        <v>No existen evidencias de fallas en la estructura del pavimento, con la posible excepción de algunas en la superficie de ruedo.</v>
      </c>
      <c r="CC895" s="231">
        <f t="shared" si="456"/>
        <v>12.727456925</v>
      </c>
      <c r="CD895" s="229" t="s">
        <v>1437</v>
      </c>
      <c r="CE895" s="229" t="s">
        <v>489</v>
      </c>
      <c r="CF895" s="270" t="s">
        <v>1438</v>
      </c>
    </row>
    <row r="896" spans="1:84" ht="69.95" customHeight="1" thickBot="1" x14ac:dyDescent="0.2">
      <c r="A896" s="217"/>
      <c r="B896" s="269">
        <v>50652</v>
      </c>
      <c r="C896" s="231">
        <v>13</v>
      </c>
      <c r="D896" s="231">
        <v>5</v>
      </c>
      <c r="E896" s="232">
        <v>2</v>
      </c>
      <c r="F896" s="231">
        <v>7</v>
      </c>
      <c r="G896" s="231">
        <v>150</v>
      </c>
      <c r="H896" s="230" t="str">
        <f>IF(G896&lt;100,"Primaria",IF(AND(G896&gt;39,G896&lt;300),"Secundaria",IF(AND(G896&gt;299),"Terciaria")))</f>
        <v>Secundaria</v>
      </c>
      <c r="I896" s="230">
        <v>3</v>
      </c>
      <c r="J896" s="229" t="str">
        <f t="shared" si="433"/>
        <v>Conectores de Integración Territorial</v>
      </c>
      <c r="K896" s="260">
        <f t="shared" si="434"/>
        <v>18.655000000000001</v>
      </c>
      <c r="L896" s="234">
        <f>L895+K896</f>
        <v>54.975000000000001</v>
      </c>
      <c r="M896" s="233"/>
      <c r="N896" s="233"/>
      <c r="O896" s="233"/>
      <c r="P896" s="260">
        <f t="shared" si="435"/>
        <v>0</v>
      </c>
      <c r="Q896" s="233"/>
      <c r="R896" s="233"/>
      <c r="S896" s="233"/>
      <c r="T896" s="260">
        <f t="shared" si="436"/>
        <v>0</v>
      </c>
      <c r="U896" s="233">
        <v>1.885</v>
      </c>
      <c r="V896" s="233">
        <v>13.58</v>
      </c>
      <c r="W896" s="233">
        <v>3.19</v>
      </c>
      <c r="X896" s="233">
        <f t="shared" si="463"/>
        <v>18.655000000000001</v>
      </c>
      <c r="Y896" s="233"/>
      <c r="Z896" s="233"/>
      <c r="AA896" s="233"/>
      <c r="AB896" s="233">
        <f t="shared" si="464"/>
        <v>0</v>
      </c>
      <c r="AC896" s="233">
        <f t="shared" si="460"/>
        <v>18.655000000000001</v>
      </c>
      <c r="AD896" s="233"/>
      <c r="AE896" s="233"/>
      <c r="AF896" s="233"/>
      <c r="AG896" s="233">
        <f t="shared" si="457"/>
        <v>0</v>
      </c>
      <c r="AH896" s="233"/>
      <c r="AI896" s="233"/>
      <c r="AJ896" s="233"/>
      <c r="AK896" s="233">
        <f t="shared" si="458"/>
        <v>0</v>
      </c>
      <c r="AL896" s="233"/>
      <c r="AM896" s="233"/>
      <c r="AN896" s="233"/>
      <c r="AO896" s="233">
        <f t="shared" si="437"/>
        <v>0</v>
      </c>
      <c r="AP896" s="233"/>
      <c r="AQ896" s="233"/>
      <c r="AR896" s="233"/>
      <c r="AS896" s="339">
        <f t="shared" si="438"/>
        <v>0</v>
      </c>
      <c r="AT896" s="233"/>
      <c r="AU896" s="233"/>
      <c r="AV896" s="233"/>
      <c r="AW896" s="260">
        <f t="shared" si="446"/>
        <v>0</v>
      </c>
      <c r="AX896" s="235" t="s">
        <v>1439</v>
      </c>
      <c r="AY896" s="236" t="s">
        <v>487</v>
      </c>
      <c r="AZ896" s="236" t="s">
        <v>176</v>
      </c>
      <c r="BA896" s="229" t="s">
        <v>1440</v>
      </c>
      <c r="BB896" s="231">
        <v>7</v>
      </c>
      <c r="BC896" s="231">
        <v>3</v>
      </c>
      <c r="BD896" s="237" t="str">
        <f t="shared" si="447"/>
        <v>Muy Ondulado (Pendientes naturales del terreno entre 15 y 25%)</v>
      </c>
      <c r="BE896" s="231">
        <v>2</v>
      </c>
      <c r="BF896" s="237" t="str">
        <f>VLOOKUP(BE896,'Códigos 2'!$A$1:$B$12,2,FALSE)</f>
        <v xml:space="preserve">Tratamiento superficial múltiple (TSM) </v>
      </c>
      <c r="BG896" s="238">
        <v>2</v>
      </c>
      <c r="BH896" s="239">
        <v>5.7</v>
      </c>
      <c r="BI896" s="231">
        <v>1</v>
      </c>
      <c r="BJ896" s="231" t="str">
        <f t="shared" si="448"/>
        <v>Pavimentado</v>
      </c>
      <c r="BK896" s="240">
        <v>0.5</v>
      </c>
      <c r="BL896" s="231">
        <v>50</v>
      </c>
      <c r="BM896" s="231">
        <v>1643</v>
      </c>
      <c r="BN896" s="231">
        <v>2</v>
      </c>
      <c r="BO896" s="237" t="str">
        <f t="shared" si="449"/>
        <v>Curvas cerradas frecuentes y, por lo general, inconsistentes con el terreno y la clase de carretera.</v>
      </c>
      <c r="BP896" s="231">
        <v>1</v>
      </c>
      <c r="BQ896" s="237" t="str">
        <f t="shared" si="450"/>
        <v xml:space="preserve">Pendientes sostenidas en exceso del 7% en casi todo el tramo. </v>
      </c>
      <c r="BR896" s="231">
        <v>1</v>
      </c>
      <c r="BS896" s="231">
        <v>4</v>
      </c>
      <c r="BT896" s="237" t="str">
        <f t="shared" si="451"/>
        <v>Superficie generalmente firme y utilizable en todo tiempo, pero con algunos tramos cortos en que el ancho inicial ha sido reducido por erosión u otras causas.</v>
      </c>
      <c r="BU896" s="231">
        <v>5</v>
      </c>
      <c r="BV896" s="237" t="str">
        <f t="shared" si="452"/>
        <v xml:space="preserve">Las señales son completamente adecuadas en número y ubicación, </v>
      </c>
      <c r="BW896" s="231">
        <v>4</v>
      </c>
      <c r="BX896" s="237" t="str">
        <f t="shared" si="453"/>
        <v>La mayoría de las alcantarillas y cunetas aparentemente funcionan bien, pero existen indicaciones en algunos sitios de que el agua se estanca.</v>
      </c>
      <c r="BY896" s="231">
        <v>3</v>
      </c>
      <c r="BZ896" s="237" t="str">
        <f t="shared" si="454"/>
        <v>Superficie con frecuentes baches o irregularidades .</v>
      </c>
      <c r="CA896" s="231">
        <v>5</v>
      </c>
      <c r="CB896" s="237" t="str">
        <f t="shared" si="455"/>
        <v>No existen evidencias de fallas en la estructura del pavimento, con la posible excepción de algunas en la superficie de ruedo.</v>
      </c>
      <c r="CC896" s="231">
        <f t="shared" si="456"/>
        <v>11.187310224999999</v>
      </c>
      <c r="CD896" s="229" t="s">
        <v>1441</v>
      </c>
      <c r="CE896" s="229" t="s">
        <v>489</v>
      </c>
      <c r="CF896" s="270" t="s">
        <v>1442</v>
      </c>
    </row>
    <row r="897" spans="1:84" ht="69.95" customHeight="1" thickBot="1" x14ac:dyDescent="0.2">
      <c r="A897" s="217"/>
      <c r="B897" s="269">
        <v>50660</v>
      </c>
      <c r="C897" s="231">
        <v>13</v>
      </c>
      <c r="D897" s="231">
        <v>5</v>
      </c>
      <c r="E897" s="232">
        <v>2</v>
      </c>
      <c r="F897" s="231">
        <v>2</v>
      </c>
      <c r="G897" s="231">
        <v>158</v>
      </c>
      <c r="H897" s="230" t="str">
        <f>IF(G897&lt;100,"Primaria",IF(AND(G897&gt;39,G897&lt;300),"Secundaria",IF(AND(G897&gt;299),"Terciaria")))</f>
        <v>Secundaria</v>
      </c>
      <c r="I897" s="230">
        <v>2</v>
      </c>
      <c r="J897" s="229" t="str">
        <f t="shared" si="433"/>
        <v>Distribuidores Regionales</v>
      </c>
      <c r="K897" s="260">
        <f t="shared" si="434"/>
        <v>6.27</v>
      </c>
      <c r="L897" s="234">
        <f>K897</f>
        <v>6.27</v>
      </c>
      <c r="M897" s="233"/>
      <c r="N897" s="233"/>
      <c r="O897" s="233"/>
      <c r="P897" s="260">
        <f t="shared" si="435"/>
        <v>0</v>
      </c>
      <c r="Q897" s="233">
        <v>6.27</v>
      </c>
      <c r="R897" s="233"/>
      <c r="S897" s="233"/>
      <c r="T897" s="260">
        <f t="shared" si="436"/>
        <v>6.27</v>
      </c>
      <c r="U897" s="233"/>
      <c r="V897" s="233"/>
      <c r="W897" s="233"/>
      <c r="X897" s="233">
        <f t="shared" si="463"/>
        <v>0</v>
      </c>
      <c r="Y897" s="233"/>
      <c r="Z897" s="233"/>
      <c r="AA897" s="233"/>
      <c r="AB897" s="233">
        <f t="shared" si="464"/>
        <v>0</v>
      </c>
      <c r="AC897" s="233">
        <f t="shared" si="460"/>
        <v>6.27</v>
      </c>
      <c r="AD897" s="233"/>
      <c r="AE897" s="233"/>
      <c r="AF897" s="233"/>
      <c r="AG897" s="233">
        <f t="shared" si="457"/>
        <v>0</v>
      </c>
      <c r="AH897" s="233"/>
      <c r="AI897" s="233"/>
      <c r="AJ897" s="233"/>
      <c r="AK897" s="233">
        <f t="shared" si="458"/>
        <v>0</v>
      </c>
      <c r="AL897" s="233"/>
      <c r="AM897" s="233"/>
      <c r="AN897" s="233"/>
      <c r="AO897" s="233">
        <f t="shared" si="437"/>
        <v>0</v>
      </c>
      <c r="AP897" s="233"/>
      <c r="AQ897" s="233"/>
      <c r="AR897" s="233"/>
      <c r="AS897" s="339">
        <f t="shared" si="438"/>
        <v>0</v>
      </c>
      <c r="AT897" s="233"/>
      <c r="AU897" s="233"/>
      <c r="AV897" s="233"/>
      <c r="AW897" s="260">
        <f t="shared" si="446"/>
        <v>0</v>
      </c>
      <c r="AX897" s="235" t="s">
        <v>1491</v>
      </c>
      <c r="AY897" s="236" t="s">
        <v>1487</v>
      </c>
      <c r="AZ897" s="236" t="s">
        <v>176</v>
      </c>
      <c r="BA897" s="229" t="s">
        <v>1492</v>
      </c>
      <c r="BB897" s="231">
        <v>1</v>
      </c>
      <c r="BC897" s="231">
        <v>3</v>
      </c>
      <c r="BD897" s="237" t="str">
        <f t="shared" si="447"/>
        <v>Muy Ondulado (Pendientes naturales del terreno entre 15 y 25%)</v>
      </c>
      <c r="BE897" s="231">
        <v>1</v>
      </c>
      <c r="BF897" s="237" t="str">
        <f>VLOOKUP(BE897,'Códigos 2'!$A$1:$B$12,2,FALSE)</f>
        <v xml:space="preserve"> Carpeta Asfáltica (CA)</v>
      </c>
      <c r="BG897" s="238">
        <v>2</v>
      </c>
      <c r="BH897" s="239">
        <v>6.5</v>
      </c>
      <c r="BI897" s="231">
        <v>0</v>
      </c>
      <c r="BJ897" s="231" t="str">
        <f t="shared" si="448"/>
        <v>No existe</v>
      </c>
      <c r="BK897" s="240">
        <v>0</v>
      </c>
      <c r="BL897" s="231">
        <v>50</v>
      </c>
      <c r="BM897" s="231"/>
      <c r="BN897" s="231">
        <v>3</v>
      </c>
      <c r="BO897" s="237" t="str">
        <f t="shared" si="449"/>
        <v>Alineamiento algo sinuoso, pero con curvas cerradas que son aparentes y consistentes con las gradientes y las demás características del camino y del terreno que se atraviesa.</v>
      </c>
      <c r="BP897" s="231">
        <v>2</v>
      </c>
      <c r="BQ897" s="237" t="str">
        <f t="shared" si="450"/>
        <v>Pendientes sostenidas entre 5 y 8% sobre una buena parte del tramo, condición que afecta en forma marcada la velocidad de recorrido y, cuando hay bastante tránsito, provoca frecuentes colas de vehículos detrás de los vehículos pesados.</v>
      </c>
      <c r="BR897" s="231">
        <v>1</v>
      </c>
      <c r="BS897" s="231">
        <v>0</v>
      </c>
      <c r="BT897" s="237" t="b">
        <f t="shared" si="451"/>
        <v>0</v>
      </c>
      <c r="BU897" s="231">
        <v>3</v>
      </c>
      <c r="BV897" s="237" t="str">
        <f t="shared" si="452"/>
        <v>El señalamiento es regular en cuanto a cantidad y ubicación, siendo notable la falta de algunas señales de precaución y de guía.</v>
      </c>
      <c r="BW897" s="231">
        <v>4</v>
      </c>
      <c r="BX897" s="237" t="str">
        <f t="shared" si="453"/>
        <v>La mayoría de las alcantarillas y cunetas aparentemente funcionan bien, pero existen indicaciones en algunos sitios de que el agua se estanca.</v>
      </c>
      <c r="BY897" s="231">
        <v>5</v>
      </c>
      <c r="BZ897" s="237" t="str">
        <f t="shared" si="454"/>
        <v>Superficie lisa, sin baches ni irregularidades notables.</v>
      </c>
      <c r="CA897" s="231">
        <v>5</v>
      </c>
      <c r="CB897" s="237" t="str">
        <f t="shared" si="455"/>
        <v>No existen evidencias de fallas en la estructura del pavimento, con la posible excepción de algunas en la superficie de ruedo.</v>
      </c>
      <c r="CC897" s="231">
        <f t="shared" si="456"/>
        <v>0</v>
      </c>
      <c r="CD897" s="229" t="s">
        <v>1493</v>
      </c>
      <c r="CE897" s="229" t="s">
        <v>489</v>
      </c>
      <c r="CF897" s="270" t="s">
        <v>1494</v>
      </c>
    </row>
    <row r="898" spans="1:84" ht="69.95" customHeight="1" thickBot="1" x14ac:dyDescent="0.2">
      <c r="A898" s="217"/>
      <c r="B898" s="269">
        <v>50671</v>
      </c>
      <c r="C898" s="231">
        <v>13</v>
      </c>
      <c r="D898" s="231">
        <v>5</v>
      </c>
      <c r="E898" s="232">
        <v>9</v>
      </c>
      <c r="F898" s="231">
        <v>3</v>
      </c>
      <c r="G898" s="231">
        <v>901</v>
      </c>
      <c r="H898" s="230" t="str">
        <f>IF(G898&lt;100,"Primaria",IF(AND(G891&gt;39,G891&lt;300),"Secundaria",IF(AND(G891&gt;299),"Terciaria")))</f>
        <v>Terciaria</v>
      </c>
      <c r="I898" s="230">
        <v>3</v>
      </c>
      <c r="J898" s="229" t="str">
        <f t="shared" ref="J898:J961" si="465">IF(I898=1,"Red de Alta Capacidad",IF(AND(I898=2),"Distribuidores Regionales",IF(AND(I898=3),"Conectores de Integración Territorial",IF(AND(I898=4),"Red Básica de Accesso"))))</f>
        <v>Conectores de Integración Territorial</v>
      </c>
      <c r="K898" s="260">
        <f t="shared" ref="K898:K961" si="466">P898+$T898+$X898+$AB898+$AG898+$AK898+$AW898+AO898+AS898</f>
        <v>13.58</v>
      </c>
      <c r="L898" s="234">
        <f t="shared" ref="L898:L904" si="467">L897+K898</f>
        <v>19.850000000000001</v>
      </c>
      <c r="M898" s="233"/>
      <c r="N898" s="233"/>
      <c r="O898" s="233"/>
      <c r="P898" s="260">
        <f t="shared" ref="P898:P961" si="468">SUM(M898:O898)</f>
        <v>0</v>
      </c>
      <c r="Q898" s="233"/>
      <c r="R898" s="233"/>
      <c r="S898" s="233"/>
      <c r="T898" s="260">
        <f t="shared" ref="T898:T961" si="469">SUM(Q898:S898)</f>
        <v>0</v>
      </c>
      <c r="U898" s="233">
        <v>0.38500000000000001</v>
      </c>
      <c r="V898" s="233"/>
      <c r="W898" s="233"/>
      <c r="X898" s="233">
        <f t="shared" si="463"/>
        <v>0.38500000000000001</v>
      </c>
      <c r="Y898" s="233"/>
      <c r="Z898" s="233"/>
      <c r="AA898" s="233"/>
      <c r="AB898" s="233">
        <f t="shared" si="464"/>
        <v>0</v>
      </c>
      <c r="AC898" s="233">
        <f t="shared" si="460"/>
        <v>0.38500000000000001</v>
      </c>
      <c r="AD898" s="233"/>
      <c r="AE898" s="233">
        <v>13.195</v>
      </c>
      <c r="AF898" s="233"/>
      <c r="AG898" s="233">
        <f t="shared" si="457"/>
        <v>13.195</v>
      </c>
      <c r="AH898" s="233"/>
      <c r="AI898" s="233"/>
      <c r="AJ898" s="233"/>
      <c r="AK898" s="233">
        <f t="shared" si="458"/>
        <v>0</v>
      </c>
      <c r="AL898" s="233"/>
      <c r="AM898" s="233"/>
      <c r="AN898" s="233"/>
      <c r="AO898" s="233">
        <f t="shared" ref="AO898:AO961" si="470">SUM(AL898:AN898)</f>
        <v>0</v>
      </c>
      <c r="AP898" s="233"/>
      <c r="AQ898" s="233"/>
      <c r="AR898" s="233"/>
      <c r="AS898" s="339">
        <f t="shared" ref="AS898:AS961" si="471">SUM(AP898:AR898)</f>
        <v>0</v>
      </c>
      <c r="AT898" s="233"/>
      <c r="AU898" s="233"/>
      <c r="AV898" s="233"/>
      <c r="AW898" s="260">
        <f t="shared" si="446"/>
        <v>0</v>
      </c>
      <c r="AX898" s="235" t="s">
        <v>3362</v>
      </c>
      <c r="AY898" s="244" t="s">
        <v>3358</v>
      </c>
      <c r="AZ898" s="244" t="s">
        <v>3359</v>
      </c>
      <c r="BA898" s="229" t="s">
        <v>3363</v>
      </c>
      <c r="BB898" s="231">
        <v>0</v>
      </c>
      <c r="BC898" s="231">
        <v>3</v>
      </c>
      <c r="BD898" s="237" t="str">
        <f t="shared" si="447"/>
        <v>Muy Ondulado (Pendientes naturales del terreno entre 15 y 25%)</v>
      </c>
      <c r="BE898" s="231">
        <v>4</v>
      </c>
      <c r="BF898" s="237" t="str">
        <f>VLOOKUP(BE898,'Códigos 2'!$A$1:$B$12,2,FALSE)</f>
        <v>Lastre o grava</v>
      </c>
      <c r="BG898" s="238">
        <v>1</v>
      </c>
      <c r="BH898" s="239">
        <v>4.7</v>
      </c>
      <c r="BI898" s="231">
        <v>0</v>
      </c>
      <c r="BJ898" s="231" t="str">
        <f t="shared" si="448"/>
        <v>No existe</v>
      </c>
      <c r="BK898" s="240">
        <v>0</v>
      </c>
      <c r="BL898" s="231">
        <v>25</v>
      </c>
      <c r="BM898" s="231">
        <v>48</v>
      </c>
      <c r="BN898" s="231">
        <v>3</v>
      </c>
      <c r="BO898" s="237" t="str">
        <f t="shared" si="449"/>
        <v>Alineamiento algo sinuoso, pero con curvas cerradas que son aparentes y consistentes con las gradientes y las demás características del camino y del terreno que se atraviesa.</v>
      </c>
      <c r="BP898" s="231">
        <v>2</v>
      </c>
      <c r="BQ898" s="237" t="str">
        <f t="shared" si="450"/>
        <v>Pendientes sostenidas entre 5 y 8% sobre una buena parte del tramo, condición que afecta en forma marcada la velocidad de recorrido y, cuando hay bastante tránsito, provoca frecuentes colas de vehículos detrás de los vehículos pesados.</v>
      </c>
      <c r="BR898" s="231">
        <v>1</v>
      </c>
      <c r="BS898" s="231">
        <v>0</v>
      </c>
      <c r="BT898" s="237" t="b">
        <f t="shared" si="451"/>
        <v>0</v>
      </c>
      <c r="BU898" s="231">
        <v>3</v>
      </c>
      <c r="BV898" s="237" t="str">
        <f t="shared" si="452"/>
        <v>El señalamiento es regular en cuanto a cantidad y ubicación, siendo notable la falta de algunas señales de precaución y de guía.</v>
      </c>
      <c r="BW898" s="231">
        <v>3</v>
      </c>
      <c r="BX898" s="237" t="str">
        <f t="shared" si="453"/>
        <v>Parece que algunas alcantarillas o cunetas no tienen capacidad hidráulica suficiente, por la erosión o socavación aparente.</v>
      </c>
      <c r="BY898" s="231">
        <v>3</v>
      </c>
      <c r="BZ898" s="237" t="str">
        <f t="shared" si="454"/>
        <v>Superficie con frecuentes baches o irregularidades .</v>
      </c>
      <c r="CA898" s="231">
        <v>4</v>
      </c>
      <c r="CB898" s="237" t="str">
        <f t="shared" si="455"/>
        <v>Existen huellas o corrugaciones que se derivan por debajo de la superficie de ruedo, pero que son aisladas y de poca extensión.</v>
      </c>
      <c r="CC898" s="231">
        <f t="shared" si="456"/>
        <v>0.23792160000000001</v>
      </c>
      <c r="CD898" s="229"/>
      <c r="CE898" s="229"/>
      <c r="CF898" s="270" t="s">
        <v>3364</v>
      </c>
    </row>
    <row r="899" spans="1:84" ht="69.95" customHeight="1" thickBot="1" x14ac:dyDescent="0.2">
      <c r="A899" s="217"/>
      <c r="B899" s="269">
        <v>50672</v>
      </c>
      <c r="C899" s="231">
        <v>13</v>
      </c>
      <c r="D899" s="231">
        <v>5</v>
      </c>
      <c r="E899" s="232">
        <v>9</v>
      </c>
      <c r="F899" s="231">
        <v>3</v>
      </c>
      <c r="G899" s="231">
        <v>901</v>
      </c>
      <c r="H899" s="230" t="str">
        <f>IF(G899&lt;100,"Primaria",IF(AND(G892&gt;39,G892&lt;300),"Secundaria",IF(AND(G892&gt;299),"Terciaria")))</f>
        <v>Terciaria</v>
      </c>
      <c r="I899" s="230">
        <v>3</v>
      </c>
      <c r="J899" s="229" t="str">
        <f t="shared" si="465"/>
        <v>Conectores de Integración Territorial</v>
      </c>
      <c r="K899" s="260">
        <f t="shared" si="466"/>
        <v>6.94</v>
      </c>
      <c r="L899" s="234">
        <f t="shared" si="467"/>
        <v>26.790000000000003</v>
      </c>
      <c r="M899" s="233"/>
      <c r="N899" s="233"/>
      <c r="O899" s="233"/>
      <c r="P899" s="260">
        <f t="shared" si="468"/>
        <v>0</v>
      </c>
      <c r="Q899" s="233"/>
      <c r="R899" s="233"/>
      <c r="S899" s="233"/>
      <c r="T899" s="260">
        <f t="shared" si="469"/>
        <v>0</v>
      </c>
      <c r="U899" s="233"/>
      <c r="V899" s="233">
        <v>0.65500000000000003</v>
      </c>
      <c r="W899" s="233"/>
      <c r="X899" s="233">
        <f t="shared" si="463"/>
        <v>0.65500000000000003</v>
      </c>
      <c r="Y899" s="233"/>
      <c r="Z899" s="233"/>
      <c r="AA899" s="233"/>
      <c r="AB899" s="233">
        <f t="shared" si="464"/>
        <v>0</v>
      </c>
      <c r="AC899" s="233">
        <f t="shared" si="460"/>
        <v>0.65500000000000003</v>
      </c>
      <c r="AD899" s="233"/>
      <c r="AE899" s="233">
        <v>6.2850000000000001</v>
      </c>
      <c r="AF899" s="233"/>
      <c r="AG899" s="233">
        <f t="shared" si="457"/>
        <v>6.2850000000000001</v>
      </c>
      <c r="AH899" s="233"/>
      <c r="AI899" s="233"/>
      <c r="AJ899" s="233"/>
      <c r="AK899" s="233">
        <f t="shared" si="458"/>
        <v>0</v>
      </c>
      <c r="AL899" s="233"/>
      <c r="AM899" s="233"/>
      <c r="AN899" s="233"/>
      <c r="AO899" s="233">
        <f t="shared" si="470"/>
        <v>0</v>
      </c>
      <c r="AP899" s="233"/>
      <c r="AQ899" s="233"/>
      <c r="AR899" s="233"/>
      <c r="AS899" s="339">
        <f t="shared" si="471"/>
        <v>0</v>
      </c>
      <c r="AT899" s="233"/>
      <c r="AU899" s="233"/>
      <c r="AV899" s="233"/>
      <c r="AW899" s="260">
        <f t="shared" si="446"/>
        <v>0</v>
      </c>
      <c r="AX899" s="235" t="s">
        <v>3365</v>
      </c>
      <c r="AY899" s="244" t="s">
        <v>3358</v>
      </c>
      <c r="AZ899" s="244" t="s">
        <v>3359</v>
      </c>
      <c r="BA899" s="229" t="s">
        <v>945</v>
      </c>
      <c r="BB899" s="231">
        <v>0</v>
      </c>
      <c r="BC899" s="231">
        <v>4</v>
      </c>
      <c r="BD899" s="237" t="str">
        <f t="shared" si="447"/>
        <v>Montañoso (Pendientes naturales del terreno mayores a 25%)</v>
      </c>
      <c r="BE899" s="231">
        <v>1</v>
      </c>
      <c r="BF899" s="237" t="str">
        <f>VLOOKUP(BE899,'Códigos 2'!$A$1:$B$12,2,FALSE)</f>
        <v xml:space="preserve"> Carpeta Asfáltica (CA)</v>
      </c>
      <c r="BG899" s="238">
        <v>1</v>
      </c>
      <c r="BH899" s="239">
        <v>4.8</v>
      </c>
      <c r="BI899" s="231">
        <v>0</v>
      </c>
      <c r="BJ899" s="231" t="str">
        <f t="shared" si="448"/>
        <v>No existe</v>
      </c>
      <c r="BK899" s="240">
        <v>0</v>
      </c>
      <c r="BL899" s="231">
        <v>20</v>
      </c>
      <c r="BM899" s="231">
        <v>94</v>
      </c>
      <c r="BN899" s="231">
        <v>3</v>
      </c>
      <c r="BO899" s="237" t="str">
        <f t="shared" si="449"/>
        <v>Alineamiento algo sinuoso, pero con curvas cerradas que son aparentes y consistentes con las gradientes y las demás características del camino y del terreno que se atraviesa.</v>
      </c>
      <c r="BP899" s="231">
        <v>1</v>
      </c>
      <c r="BQ899" s="237" t="str">
        <f t="shared" si="450"/>
        <v xml:space="preserve">Pendientes sostenidas en exceso del 7% en casi todo el tramo. </v>
      </c>
      <c r="BR899" s="231">
        <v>1</v>
      </c>
      <c r="BS899" s="231">
        <v>0</v>
      </c>
      <c r="BT899" s="237" t="b">
        <f t="shared" si="451"/>
        <v>0</v>
      </c>
      <c r="BU899" s="231">
        <v>2</v>
      </c>
      <c r="BV899" s="237" t="str">
        <f t="shared" si="452"/>
        <v>Existen muy pocas señales</v>
      </c>
      <c r="BW899" s="231">
        <v>3</v>
      </c>
      <c r="BX899" s="237" t="str">
        <f t="shared" si="453"/>
        <v>Parece que algunas alcantarillas o cunetas no tienen capacidad hidráulica suficiente, por la erosión o socavación aparente.</v>
      </c>
      <c r="BY899" s="231">
        <v>2</v>
      </c>
      <c r="BZ899" s="237" t="str">
        <f t="shared" si="454"/>
        <v>Superficie muy irregular o con baches extensos y frecuentes (o material suelto, en caso de superficies no pavimentadas).</v>
      </c>
      <c r="CA899" s="231">
        <v>4</v>
      </c>
      <c r="CB899" s="237" t="str">
        <f t="shared" si="455"/>
        <v>Existen huellas o corrugaciones que se derivan por debajo de la superficie de ruedo, pero que son aisladas y de poca extensión.</v>
      </c>
      <c r="CC899" s="231">
        <f t="shared" si="456"/>
        <v>0.2381114</v>
      </c>
      <c r="CD899" s="229"/>
      <c r="CE899" s="229"/>
      <c r="CF899" s="270" t="s">
        <v>3366</v>
      </c>
    </row>
    <row r="900" spans="1:84" ht="69.95" customHeight="1" thickBot="1" x14ac:dyDescent="0.2">
      <c r="A900" s="217"/>
      <c r="B900" s="269">
        <v>50681</v>
      </c>
      <c r="C900" s="231">
        <v>13</v>
      </c>
      <c r="D900" s="231">
        <v>5</v>
      </c>
      <c r="E900" s="232" t="s">
        <v>555</v>
      </c>
      <c r="F900" s="231"/>
      <c r="G900" s="231">
        <v>158</v>
      </c>
      <c r="H900" s="230" t="str">
        <f>IF(G900&lt;100,"Primaria",IF(AND(G900&gt;39,G900&lt;300),"Secundaria",IF(AND(G900&gt;299),"Terciaria")))</f>
        <v>Secundaria</v>
      </c>
      <c r="I900" s="230">
        <v>2</v>
      </c>
      <c r="J900" s="229" t="str">
        <f t="shared" si="465"/>
        <v>Distribuidores Regionales</v>
      </c>
      <c r="K900" s="260">
        <f t="shared" si="466"/>
        <v>4.42</v>
      </c>
      <c r="L900" s="234">
        <f t="shared" si="467"/>
        <v>31.21</v>
      </c>
      <c r="M900" s="233"/>
      <c r="N900" s="233"/>
      <c r="O900" s="233"/>
      <c r="P900" s="260">
        <f t="shared" si="468"/>
        <v>0</v>
      </c>
      <c r="Q900" s="233"/>
      <c r="R900" s="233"/>
      <c r="S900" s="233"/>
      <c r="T900" s="260">
        <f t="shared" si="469"/>
        <v>0</v>
      </c>
      <c r="U900" s="233"/>
      <c r="V900" s="233"/>
      <c r="W900" s="233">
        <v>4.42</v>
      </c>
      <c r="X900" s="233">
        <f t="shared" si="463"/>
        <v>4.42</v>
      </c>
      <c r="Y900" s="233"/>
      <c r="Z900" s="233"/>
      <c r="AA900" s="233"/>
      <c r="AB900" s="233">
        <f t="shared" si="464"/>
        <v>0</v>
      </c>
      <c r="AC900" s="233">
        <f t="shared" si="460"/>
        <v>4.42</v>
      </c>
      <c r="AD900" s="233"/>
      <c r="AE900" s="233"/>
      <c r="AF900" s="233"/>
      <c r="AG900" s="233">
        <f t="shared" si="457"/>
        <v>0</v>
      </c>
      <c r="AH900" s="233"/>
      <c r="AI900" s="233"/>
      <c r="AJ900" s="233"/>
      <c r="AK900" s="233">
        <f t="shared" si="458"/>
        <v>0</v>
      </c>
      <c r="AL900" s="233"/>
      <c r="AM900" s="233"/>
      <c r="AN900" s="233"/>
      <c r="AO900" s="233">
        <f t="shared" si="470"/>
        <v>0</v>
      </c>
      <c r="AP900" s="233"/>
      <c r="AQ900" s="233"/>
      <c r="AR900" s="233"/>
      <c r="AS900" s="339">
        <f t="shared" si="471"/>
        <v>0</v>
      </c>
      <c r="AT900" s="233"/>
      <c r="AU900" s="233"/>
      <c r="AV900" s="233"/>
      <c r="AW900" s="260">
        <f t="shared" si="446"/>
        <v>0</v>
      </c>
      <c r="AX900" s="235" t="s">
        <v>1495</v>
      </c>
      <c r="AY900" s="236" t="s">
        <v>1496</v>
      </c>
      <c r="AZ900" s="236"/>
      <c r="BA900" s="229" t="s">
        <v>1497</v>
      </c>
      <c r="BB900" s="231">
        <v>0</v>
      </c>
      <c r="BC900" s="231">
        <v>4</v>
      </c>
      <c r="BD900" s="237" t="str">
        <f t="shared" si="447"/>
        <v>Montañoso (Pendientes naturales del terreno mayores a 25%)</v>
      </c>
      <c r="BE900" s="231">
        <v>2</v>
      </c>
      <c r="BF900" s="237" t="str">
        <f>VLOOKUP(BE900,'Códigos 2'!$A$1:$B$12,2,FALSE)</f>
        <v xml:space="preserve">Tratamiento superficial múltiple (TSM) </v>
      </c>
      <c r="BG900" s="238">
        <v>2</v>
      </c>
      <c r="BH900" s="239">
        <v>6.3</v>
      </c>
      <c r="BI900" s="231">
        <v>0</v>
      </c>
      <c r="BJ900" s="231" t="str">
        <f t="shared" si="448"/>
        <v>No existe</v>
      </c>
      <c r="BK900" s="240">
        <v>0</v>
      </c>
      <c r="BL900" s="231">
        <v>50</v>
      </c>
      <c r="BM900" s="231">
        <v>790</v>
      </c>
      <c r="BN900" s="231">
        <v>2</v>
      </c>
      <c r="BO900" s="237" t="str">
        <f t="shared" si="449"/>
        <v>Curvas cerradas frecuentes y, por lo general, inconsistentes con el terreno y la clase de carretera.</v>
      </c>
      <c r="BP900" s="231">
        <v>1</v>
      </c>
      <c r="BQ900" s="237" t="str">
        <f t="shared" si="450"/>
        <v xml:space="preserve">Pendientes sostenidas en exceso del 7% en casi todo el tramo. </v>
      </c>
      <c r="BR900" s="231">
        <v>1</v>
      </c>
      <c r="BS900" s="231">
        <v>0</v>
      </c>
      <c r="BT900" s="237" t="b">
        <f t="shared" si="451"/>
        <v>0</v>
      </c>
      <c r="BU900" s="231">
        <v>4</v>
      </c>
      <c r="BV900" s="237" t="str">
        <f t="shared" si="452"/>
        <v>El señalamiento es bastante completo, faltando solamente algunas señales de guía para los usuarios que no conocen la ruta.</v>
      </c>
      <c r="BW900" s="231">
        <v>5</v>
      </c>
      <c r="BX900" s="237" t="str">
        <f t="shared" si="453"/>
        <v>Todas las alcantarillas y cunetas están bastante limpias y funcionan debidamente.</v>
      </c>
      <c r="BY900" s="231">
        <v>2</v>
      </c>
      <c r="BZ900" s="237" t="str">
        <f t="shared" si="454"/>
        <v>Superficie muy irregular o con baches extensos y frecuentes (o material suelto, en caso de superficies no pavimentadas).</v>
      </c>
      <c r="CA900" s="231">
        <v>4</v>
      </c>
      <c r="CB900" s="237" t="str">
        <f t="shared" si="455"/>
        <v>Existen huellas o corrugaciones que se derivan por debajo de la superficie de ruedo, pero que son aisladas y de poca extensión.</v>
      </c>
      <c r="CC900" s="231">
        <f t="shared" si="456"/>
        <v>1.2745070000000001</v>
      </c>
      <c r="CD900" s="229"/>
      <c r="CE900" s="229"/>
      <c r="CF900" s="270" t="s">
        <v>1498</v>
      </c>
    </row>
    <row r="901" spans="1:84" ht="69.95" customHeight="1" thickBot="1" x14ac:dyDescent="0.2">
      <c r="A901" s="217"/>
      <c r="B901" s="269">
        <v>50682</v>
      </c>
      <c r="C901" s="231">
        <v>13</v>
      </c>
      <c r="D901" s="231">
        <v>5</v>
      </c>
      <c r="E901" s="232" t="s">
        <v>555</v>
      </c>
      <c r="F901" s="231">
        <v>1</v>
      </c>
      <c r="G901" s="231">
        <v>158</v>
      </c>
      <c r="H901" s="230" t="str">
        <f>IF(G901&lt;100,"Primaria",IF(AND(G901&gt;39,G901&lt;300),"Secundaria",IF(AND(G901&gt;299),"Terciaria")))</f>
        <v>Secundaria</v>
      </c>
      <c r="I901" s="230">
        <v>2</v>
      </c>
      <c r="J901" s="229" t="str">
        <f t="shared" si="465"/>
        <v>Distribuidores Regionales</v>
      </c>
      <c r="K901" s="260">
        <f t="shared" si="466"/>
        <v>11.3</v>
      </c>
      <c r="L901" s="234">
        <f t="shared" si="467"/>
        <v>42.510000000000005</v>
      </c>
      <c r="M901" s="233">
        <v>0.3</v>
      </c>
      <c r="N901" s="233"/>
      <c r="O901" s="233"/>
      <c r="P901" s="260">
        <f t="shared" si="468"/>
        <v>0.3</v>
      </c>
      <c r="Q901" s="233"/>
      <c r="R901" s="233"/>
      <c r="S901" s="233"/>
      <c r="T901" s="260">
        <f t="shared" si="469"/>
        <v>0</v>
      </c>
      <c r="U901" s="233"/>
      <c r="V901" s="233">
        <v>0.25</v>
      </c>
      <c r="W901" s="233"/>
      <c r="X901" s="233">
        <f t="shared" si="463"/>
        <v>0.25</v>
      </c>
      <c r="Y901" s="233"/>
      <c r="Z901" s="233"/>
      <c r="AA901" s="233"/>
      <c r="AB901" s="233">
        <f t="shared" si="464"/>
        <v>0</v>
      </c>
      <c r="AC901" s="233">
        <f t="shared" si="460"/>
        <v>0.25</v>
      </c>
      <c r="AD901" s="233"/>
      <c r="AE901" s="233">
        <v>10.75</v>
      </c>
      <c r="AF901" s="233"/>
      <c r="AG901" s="233">
        <f t="shared" si="457"/>
        <v>10.75</v>
      </c>
      <c r="AH901" s="233"/>
      <c r="AI901" s="233"/>
      <c r="AJ901" s="233"/>
      <c r="AK901" s="233">
        <f t="shared" si="458"/>
        <v>0</v>
      </c>
      <c r="AL901" s="233"/>
      <c r="AM901" s="233"/>
      <c r="AN901" s="233"/>
      <c r="AO901" s="233">
        <f t="shared" si="470"/>
        <v>0</v>
      </c>
      <c r="AP901" s="233"/>
      <c r="AQ901" s="233"/>
      <c r="AR901" s="233"/>
      <c r="AS901" s="339">
        <f t="shared" si="471"/>
        <v>0</v>
      </c>
      <c r="AT901" s="233"/>
      <c r="AU901" s="233"/>
      <c r="AV901" s="233"/>
      <c r="AW901" s="260">
        <f t="shared" si="446"/>
        <v>0</v>
      </c>
      <c r="AX901" s="235" t="s">
        <v>1499</v>
      </c>
      <c r="AY901" s="236" t="s">
        <v>1487</v>
      </c>
      <c r="AZ901" s="236" t="s">
        <v>176</v>
      </c>
      <c r="BA901" s="229" t="s">
        <v>945</v>
      </c>
      <c r="BB901" s="231">
        <v>1</v>
      </c>
      <c r="BC901" s="231">
        <v>4</v>
      </c>
      <c r="BD901" s="237" t="str">
        <f t="shared" si="447"/>
        <v>Montañoso (Pendientes naturales del terreno mayores a 25%)</v>
      </c>
      <c r="BE901" s="231">
        <v>4</v>
      </c>
      <c r="BF901" s="237" t="str">
        <f>VLOOKUP(BE901,'Códigos 2'!$A$1:$B$12,2,FALSE)</f>
        <v>Lastre o grava</v>
      </c>
      <c r="BG901" s="238">
        <v>2</v>
      </c>
      <c r="BH901" s="239">
        <v>5.5</v>
      </c>
      <c r="BI901" s="231">
        <v>0</v>
      </c>
      <c r="BJ901" s="231" t="str">
        <f t="shared" si="448"/>
        <v>No existe</v>
      </c>
      <c r="BK901" s="240">
        <v>0</v>
      </c>
      <c r="BL901" s="231">
        <v>30</v>
      </c>
      <c r="BM901" s="231"/>
      <c r="BN901" s="231">
        <v>2</v>
      </c>
      <c r="BO901" s="237" t="str">
        <f t="shared" si="449"/>
        <v>Curvas cerradas frecuentes y, por lo general, inconsistentes con el terreno y la clase de carretera.</v>
      </c>
      <c r="BP901" s="231">
        <v>1</v>
      </c>
      <c r="BQ901" s="237" t="str">
        <f t="shared" si="450"/>
        <v xml:space="preserve">Pendientes sostenidas en exceso del 7% en casi todo el tramo. </v>
      </c>
      <c r="BR901" s="231">
        <v>1</v>
      </c>
      <c r="BS901" s="231">
        <v>0</v>
      </c>
      <c r="BT901" s="237" t="b">
        <f t="shared" si="451"/>
        <v>0</v>
      </c>
      <c r="BU901" s="231">
        <v>3</v>
      </c>
      <c r="BV901" s="237" t="str">
        <f t="shared" si="452"/>
        <v>El señalamiento es regular en cuanto a cantidad y ubicación, siendo notable la falta de algunas señales de precaución y de guía.</v>
      </c>
      <c r="BW901" s="231">
        <v>3</v>
      </c>
      <c r="BX901" s="237" t="str">
        <f t="shared" si="453"/>
        <v>Parece que algunas alcantarillas o cunetas no tienen capacidad hidráulica suficiente, por la erosión o socavación aparente.</v>
      </c>
      <c r="BY901" s="231">
        <v>3</v>
      </c>
      <c r="BZ901" s="237" t="str">
        <f t="shared" si="454"/>
        <v>Superficie con frecuentes baches o irregularidades .</v>
      </c>
      <c r="CA901" s="231">
        <v>4</v>
      </c>
      <c r="CB901" s="237" t="str">
        <f t="shared" si="455"/>
        <v>Existen huellas o corrugaciones que se derivan por debajo de la superficie de ruedo, pero que son aisladas y de poca extensión.</v>
      </c>
      <c r="CC901" s="231">
        <f t="shared" si="456"/>
        <v>0</v>
      </c>
      <c r="CD901" s="229" t="s">
        <v>1500</v>
      </c>
      <c r="CE901" s="229" t="s">
        <v>489</v>
      </c>
      <c r="CF901" s="270" t="s">
        <v>1501</v>
      </c>
    </row>
    <row r="902" spans="1:84" ht="69.95" customHeight="1" thickBot="1" x14ac:dyDescent="0.2">
      <c r="A902" s="217"/>
      <c r="B902" s="269">
        <v>50683</v>
      </c>
      <c r="C902" s="231">
        <v>13</v>
      </c>
      <c r="D902" s="231">
        <v>5</v>
      </c>
      <c r="E902" s="232" t="s">
        <v>555</v>
      </c>
      <c r="F902" s="231">
        <v>3</v>
      </c>
      <c r="G902" s="231">
        <v>158</v>
      </c>
      <c r="H902" s="230" t="str">
        <f>IF(G902&lt;100,"Primaria",IF(AND(G902&gt;39,G902&lt;300),"Secundaria",IF(AND(G902&gt;299),"Terciaria")))</f>
        <v>Secundaria</v>
      </c>
      <c r="I902" s="230">
        <v>2</v>
      </c>
      <c r="J902" s="229" t="str">
        <f t="shared" si="465"/>
        <v>Distribuidores Regionales</v>
      </c>
      <c r="K902" s="260">
        <f t="shared" si="466"/>
        <v>17.23</v>
      </c>
      <c r="L902" s="234">
        <f t="shared" si="467"/>
        <v>59.740000000000009</v>
      </c>
      <c r="M902" s="233"/>
      <c r="N902" s="233"/>
      <c r="O902" s="233"/>
      <c r="P902" s="260">
        <f t="shared" si="468"/>
        <v>0</v>
      </c>
      <c r="Q902" s="233">
        <v>17.23</v>
      </c>
      <c r="R902" s="233"/>
      <c r="S902" s="233"/>
      <c r="T902" s="260">
        <f t="shared" si="469"/>
        <v>17.23</v>
      </c>
      <c r="U902" s="233"/>
      <c r="V902" s="233"/>
      <c r="W902" s="233"/>
      <c r="X902" s="233">
        <f t="shared" si="463"/>
        <v>0</v>
      </c>
      <c r="Y902" s="233"/>
      <c r="Z902" s="233"/>
      <c r="AA902" s="233"/>
      <c r="AB902" s="233">
        <f t="shared" si="464"/>
        <v>0</v>
      </c>
      <c r="AC902" s="233">
        <f t="shared" si="460"/>
        <v>17.23</v>
      </c>
      <c r="AD902" s="233"/>
      <c r="AE902" s="233"/>
      <c r="AF902" s="233"/>
      <c r="AG902" s="233">
        <f t="shared" si="457"/>
        <v>0</v>
      </c>
      <c r="AH902" s="233"/>
      <c r="AI902" s="233"/>
      <c r="AJ902" s="233"/>
      <c r="AK902" s="233">
        <f t="shared" si="458"/>
        <v>0</v>
      </c>
      <c r="AL902" s="233"/>
      <c r="AM902" s="233"/>
      <c r="AN902" s="233"/>
      <c r="AO902" s="233">
        <f t="shared" si="470"/>
        <v>0</v>
      </c>
      <c r="AP902" s="233"/>
      <c r="AQ902" s="233"/>
      <c r="AR902" s="233"/>
      <c r="AS902" s="339">
        <f t="shared" si="471"/>
        <v>0</v>
      </c>
      <c r="AT902" s="233"/>
      <c r="AU902" s="233"/>
      <c r="AV902" s="233"/>
      <c r="AW902" s="260">
        <f t="shared" si="446"/>
        <v>0</v>
      </c>
      <c r="AX902" s="235" t="s">
        <v>1502</v>
      </c>
      <c r="AY902" s="236" t="s">
        <v>1487</v>
      </c>
      <c r="AZ902" s="236" t="s">
        <v>176</v>
      </c>
      <c r="BA902" s="229" t="s">
        <v>900</v>
      </c>
      <c r="BB902" s="231">
        <v>1</v>
      </c>
      <c r="BC902" s="231">
        <v>4</v>
      </c>
      <c r="BD902" s="237" t="str">
        <f t="shared" si="447"/>
        <v>Montañoso (Pendientes naturales del terreno mayores a 25%)</v>
      </c>
      <c r="BE902" s="231">
        <v>1</v>
      </c>
      <c r="BF902" s="237" t="str">
        <f>VLOOKUP(BE902,'Códigos 2'!$A$1:$B$12,2,FALSE)</f>
        <v xml:space="preserve"> Carpeta Asfáltica (CA)</v>
      </c>
      <c r="BG902" s="238">
        <v>1</v>
      </c>
      <c r="BH902" s="239">
        <v>6.5</v>
      </c>
      <c r="BI902" s="231">
        <v>0</v>
      </c>
      <c r="BJ902" s="231" t="str">
        <f t="shared" si="448"/>
        <v>No existe</v>
      </c>
      <c r="BK902" s="240">
        <v>0</v>
      </c>
      <c r="BL902" s="231">
        <v>40</v>
      </c>
      <c r="BM902" s="231"/>
      <c r="BN902" s="231">
        <v>2</v>
      </c>
      <c r="BO902" s="237" t="str">
        <f t="shared" si="449"/>
        <v>Curvas cerradas frecuentes y, por lo general, inconsistentes con el terreno y la clase de carretera.</v>
      </c>
      <c r="BP902" s="231">
        <v>1</v>
      </c>
      <c r="BQ902" s="237" t="str">
        <f t="shared" si="450"/>
        <v xml:space="preserve">Pendientes sostenidas en exceso del 7% en casi todo el tramo. </v>
      </c>
      <c r="BR902" s="231">
        <v>1</v>
      </c>
      <c r="BS902" s="231">
        <v>0</v>
      </c>
      <c r="BT902" s="237" t="b">
        <f t="shared" si="451"/>
        <v>0</v>
      </c>
      <c r="BU902" s="231">
        <v>5</v>
      </c>
      <c r="BV902" s="237" t="str">
        <f t="shared" si="452"/>
        <v xml:space="preserve">Las señales son completamente adecuadas en número y ubicación, </v>
      </c>
      <c r="BW902" s="231">
        <v>5</v>
      </c>
      <c r="BX902" s="237" t="str">
        <f t="shared" si="453"/>
        <v>Todas las alcantarillas y cunetas están bastante limpias y funcionan debidamente.</v>
      </c>
      <c r="BY902" s="231">
        <v>5</v>
      </c>
      <c r="BZ902" s="237" t="str">
        <f t="shared" si="454"/>
        <v>Superficie lisa, sin baches ni irregularidades notables.</v>
      </c>
      <c r="CA902" s="231">
        <v>5</v>
      </c>
      <c r="CB902" s="237" t="str">
        <f t="shared" si="455"/>
        <v>No existen evidencias de fallas en la estructura del pavimento, con la posible excepción de algunas en la superficie de ruedo.</v>
      </c>
      <c r="CC902" s="231">
        <f t="shared" si="456"/>
        <v>0</v>
      </c>
      <c r="CD902" s="229" t="s">
        <v>1503</v>
      </c>
      <c r="CE902" s="229" t="s">
        <v>489</v>
      </c>
      <c r="CF902" s="270" t="s">
        <v>1504</v>
      </c>
    </row>
    <row r="903" spans="1:84" ht="69.95" customHeight="1" thickBot="1" x14ac:dyDescent="0.2">
      <c r="A903" s="217"/>
      <c r="B903" s="269">
        <v>50691</v>
      </c>
      <c r="C903" s="231">
        <v>13</v>
      </c>
      <c r="D903" s="231">
        <v>5</v>
      </c>
      <c r="E903" s="232">
        <v>9</v>
      </c>
      <c r="F903" s="231">
        <v>3</v>
      </c>
      <c r="G903" s="231">
        <v>902</v>
      </c>
      <c r="H903" s="230" t="str">
        <f>IF(G903&lt;100,"Primaria",IF(AND(G896&gt;39,G896&lt;300),"Secundaria",IF(AND(G896&gt;299),"Terciaria")))</f>
        <v>Secundaria</v>
      </c>
      <c r="I903" s="230">
        <v>3</v>
      </c>
      <c r="J903" s="229" t="str">
        <f t="shared" si="465"/>
        <v>Conectores de Integración Territorial</v>
      </c>
      <c r="K903" s="260">
        <f t="shared" si="466"/>
        <v>7.08</v>
      </c>
      <c r="L903" s="234">
        <f t="shared" si="467"/>
        <v>66.820000000000007</v>
      </c>
      <c r="M903" s="233"/>
      <c r="N903" s="233"/>
      <c r="O903" s="233"/>
      <c r="P903" s="260">
        <f t="shared" si="468"/>
        <v>0</v>
      </c>
      <c r="Q903" s="233"/>
      <c r="R903" s="233"/>
      <c r="S903" s="233"/>
      <c r="T903" s="260">
        <f t="shared" si="469"/>
        <v>0</v>
      </c>
      <c r="U903" s="233"/>
      <c r="V903" s="233"/>
      <c r="W903" s="233"/>
      <c r="X903" s="233">
        <f t="shared" si="463"/>
        <v>0</v>
      </c>
      <c r="Y903" s="233"/>
      <c r="Z903" s="233"/>
      <c r="AA903" s="233"/>
      <c r="AB903" s="233">
        <f t="shared" si="464"/>
        <v>0</v>
      </c>
      <c r="AC903" s="233">
        <f t="shared" si="460"/>
        <v>0</v>
      </c>
      <c r="AD903" s="233">
        <v>1.66</v>
      </c>
      <c r="AE903" s="233">
        <v>5.42</v>
      </c>
      <c r="AF903" s="233"/>
      <c r="AG903" s="233">
        <f t="shared" si="457"/>
        <v>7.08</v>
      </c>
      <c r="AH903" s="233"/>
      <c r="AI903" s="233"/>
      <c r="AJ903" s="233"/>
      <c r="AK903" s="233">
        <f t="shared" si="458"/>
        <v>0</v>
      </c>
      <c r="AL903" s="233"/>
      <c r="AM903" s="233"/>
      <c r="AN903" s="233"/>
      <c r="AO903" s="233">
        <f t="shared" si="470"/>
        <v>0</v>
      </c>
      <c r="AP903" s="233"/>
      <c r="AQ903" s="233"/>
      <c r="AR903" s="233"/>
      <c r="AS903" s="339">
        <f t="shared" si="471"/>
        <v>0</v>
      </c>
      <c r="AT903" s="233"/>
      <c r="AU903" s="233"/>
      <c r="AV903" s="233"/>
      <c r="AW903" s="260">
        <f t="shared" si="446"/>
        <v>0</v>
      </c>
      <c r="AX903" s="235" t="s">
        <v>3369</v>
      </c>
      <c r="AY903" s="236" t="s">
        <v>1487</v>
      </c>
      <c r="AZ903" s="236" t="s">
        <v>473</v>
      </c>
      <c r="BA903" s="229" t="s">
        <v>3370</v>
      </c>
      <c r="BB903" s="231">
        <v>0</v>
      </c>
      <c r="BC903" s="231">
        <v>3</v>
      </c>
      <c r="BD903" s="237" t="str">
        <f t="shared" si="447"/>
        <v>Muy Ondulado (Pendientes naturales del terreno entre 15 y 25%)</v>
      </c>
      <c r="BE903" s="231">
        <v>7</v>
      </c>
      <c r="BF903" s="237" t="str">
        <f>VLOOKUP(BE903,'Códigos 2'!$A$1:$B$12,2,FALSE)</f>
        <v xml:space="preserve">Sello asfáltico con emulsión de rompimiento lento (SA) </v>
      </c>
      <c r="BG903" s="238">
        <v>1</v>
      </c>
      <c r="BH903" s="239">
        <v>4.5</v>
      </c>
      <c r="BI903" s="231">
        <v>0</v>
      </c>
      <c r="BJ903" s="231" t="str">
        <f t="shared" si="448"/>
        <v>No existe</v>
      </c>
      <c r="BK903" s="240">
        <v>0</v>
      </c>
      <c r="BL903" s="231">
        <v>25</v>
      </c>
      <c r="BM903" s="231">
        <v>54</v>
      </c>
      <c r="BN903" s="231">
        <v>3</v>
      </c>
      <c r="BO903" s="237" t="str">
        <f t="shared" si="449"/>
        <v>Alineamiento algo sinuoso, pero con curvas cerradas que son aparentes y consistentes con las gradientes y las demás características del camino y del terreno que se atraviesa.</v>
      </c>
      <c r="BP903" s="231">
        <v>1</v>
      </c>
      <c r="BQ903" s="237" t="str">
        <f t="shared" si="450"/>
        <v xml:space="preserve">Pendientes sostenidas en exceso del 7% en casi todo el tramo. </v>
      </c>
      <c r="BR903" s="231">
        <v>1</v>
      </c>
      <c r="BS903" s="231">
        <v>0</v>
      </c>
      <c r="BT903" s="237" t="b">
        <f t="shared" si="451"/>
        <v>0</v>
      </c>
      <c r="BU903" s="231">
        <v>3</v>
      </c>
      <c r="BV903" s="237" t="str">
        <f t="shared" si="452"/>
        <v>El señalamiento es regular en cuanto a cantidad y ubicación, siendo notable la falta de algunas señales de precaución y de guía.</v>
      </c>
      <c r="BW903" s="231">
        <v>3</v>
      </c>
      <c r="BX903" s="237" t="str">
        <f t="shared" si="453"/>
        <v>Parece que algunas alcantarillas o cunetas no tienen capacidad hidráulica suficiente, por la erosión o socavación aparente.</v>
      </c>
      <c r="BY903" s="231">
        <v>3</v>
      </c>
      <c r="BZ903" s="237" t="str">
        <f t="shared" si="454"/>
        <v>Superficie con frecuentes baches o irregularidades .</v>
      </c>
      <c r="CA903" s="231">
        <v>4</v>
      </c>
      <c r="CB903" s="237" t="str">
        <f t="shared" si="455"/>
        <v>Existen huellas o corrugaciones que se derivan por debajo de la superficie de ruedo, pero que son aisladas y de poca extensión.</v>
      </c>
      <c r="CC903" s="231">
        <f t="shared" si="456"/>
        <v>0.1395468</v>
      </c>
      <c r="CD903" s="229"/>
      <c r="CE903" s="229"/>
      <c r="CF903" s="270" t="s">
        <v>3371</v>
      </c>
    </row>
    <row r="904" spans="1:84" ht="69.95" customHeight="1" thickBot="1" x14ac:dyDescent="0.2">
      <c r="A904" s="217"/>
      <c r="B904" s="269">
        <v>50692</v>
      </c>
      <c r="C904" s="231">
        <v>13</v>
      </c>
      <c r="D904" s="231">
        <v>5</v>
      </c>
      <c r="E904" s="232">
        <v>9</v>
      </c>
      <c r="F904" s="231">
        <v>3</v>
      </c>
      <c r="G904" s="231">
        <v>902</v>
      </c>
      <c r="H904" s="230" t="str">
        <f>IF(G904&lt;100,"Primaria",IF(AND(G897&gt;39,G897&lt;300),"Secundaria",IF(AND(G897&gt;299),"Terciaria")))</f>
        <v>Secundaria</v>
      </c>
      <c r="I904" s="230">
        <v>3</v>
      </c>
      <c r="J904" s="229" t="str">
        <f t="shared" si="465"/>
        <v>Conectores de Integración Territorial</v>
      </c>
      <c r="K904" s="260">
        <f t="shared" si="466"/>
        <v>8.0549999999999997</v>
      </c>
      <c r="L904" s="234">
        <f t="shared" si="467"/>
        <v>74.875</v>
      </c>
      <c r="M904" s="233"/>
      <c r="N904" s="233"/>
      <c r="O904" s="233"/>
      <c r="P904" s="260">
        <f t="shared" si="468"/>
        <v>0</v>
      </c>
      <c r="Q904" s="233"/>
      <c r="R904" s="233">
        <v>4.4999999999999998E-2</v>
      </c>
      <c r="S904" s="233">
        <v>0.17499999999999999</v>
      </c>
      <c r="T904" s="260">
        <f t="shared" si="469"/>
        <v>0.21999999999999997</v>
      </c>
      <c r="U904" s="233"/>
      <c r="V904" s="233"/>
      <c r="W904" s="233"/>
      <c r="X904" s="233">
        <f t="shared" si="463"/>
        <v>0</v>
      </c>
      <c r="Y904" s="233"/>
      <c r="Z904" s="233"/>
      <c r="AA904" s="233"/>
      <c r="AB904" s="233">
        <f t="shared" si="464"/>
        <v>0</v>
      </c>
      <c r="AC904" s="233">
        <f t="shared" si="460"/>
        <v>0.21999999999999997</v>
      </c>
      <c r="AD904" s="233"/>
      <c r="AE904" s="233">
        <v>7.835</v>
      </c>
      <c r="AF904" s="233"/>
      <c r="AG904" s="233">
        <f t="shared" si="457"/>
        <v>7.835</v>
      </c>
      <c r="AH904" s="233"/>
      <c r="AI904" s="233"/>
      <c r="AJ904" s="233"/>
      <c r="AK904" s="233">
        <f t="shared" si="458"/>
        <v>0</v>
      </c>
      <c r="AL904" s="233"/>
      <c r="AM904" s="233"/>
      <c r="AN904" s="233"/>
      <c r="AO904" s="233">
        <f t="shared" si="470"/>
        <v>0</v>
      </c>
      <c r="AP904" s="233"/>
      <c r="AQ904" s="233"/>
      <c r="AR904" s="233"/>
      <c r="AS904" s="339">
        <f t="shared" si="471"/>
        <v>0</v>
      </c>
      <c r="AT904" s="233"/>
      <c r="AU904" s="233"/>
      <c r="AV904" s="233"/>
      <c r="AW904" s="260">
        <f t="shared" si="446"/>
        <v>0</v>
      </c>
      <c r="AX904" s="235" t="s">
        <v>3372</v>
      </c>
      <c r="AY904" s="236" t="s">
        <v>1487</v>
      </c>
      <c r="AZ904" s="236" t="s">
        <v>473</v>
      </c>
      <c r="BA904" s="229" t="s">
        <v>919</v>
      </c>
      <c r="BB904" s="231">
        <v>0</v>
      </c>
      <c r="BC904" s="231">
        <v>3</v>
      </c>
      <c r="BD904" s="237" t="str">
        <f t="shared" si="447"/>
        <v>Muy Ondulado (Pendientes naturales del terreno entre 15 y 25%)</v>
      </c>
      <c r="BE904" s="231">
        <v>7</v>
      </c>
      <c r="BF904" s="237" t="str">
        <f>VLOOKUP(BE904,'Códigos 2'!$A$1:$B$12,2,FALSE)</f>
        <v xml:space="preserve">Sello asfáltico con emulsión de rompimiento lento (SA) </v>
      </c>
      <c r="BG904" s="238">
        <v>2</v>
      </c>
      <c r="BH904" s="239">
        <v>5</v>
      </c>
      <c r="BI904" s="231">
        <v>0</v>
      </c>
      <c r="BJ904" s="231" t="str">
        <f t="shared" si="448"/>
        <v>No existe</v>
      </c>
      <c r="BK904" s="240">
        <v>0</v>
      </c>
      <c r="BL904" s="231">
        <v>25</v>
      </c>
      <c r="BM904" s="231">
        <v>161</v>
      </c>
      <c r="BN904" s="231">
        <v>3</v>
      </c>
      <c r="BO904" s="237" t="str">
        <f t="shared" si="449"/>
        <v>Alineamiento algo sinuoso, pero con curvas cerradas que son aparentes y consistentes con las gradientes y las demás características del camino y del terreno que se atraviesa.</v>
      </c>
      <c r="BP904" s="231">
        <v>1</v>
      </c>
      <c r="BQ904" s="237" t="str">
        <f t="shared" si="450"/>
        <v xml:space="preserve">Pendientes sostenidas en exceso del 7% en casi todo el tramo. </v>
      </c>
      <c r="BR904" s="231">
        <v>1</v>
      </c>
      <c r="BS904" s="231">
        <v>0</v>
      </c>
      <c r="BT904" s="237" t="b">
        <f t="shared" si="451"/>
        <v>0</v>
      </c>
      <c r="BU904" s="231">
        <v>3</v>
      </c>
      <c r="BV904" s="237" t="str">
        <f t="shared" si="452"/>
        <v>El señalamiento es regular en cuanto a cantidad y ubicación, siendo notable la falta de algunas señales de precaución y de guía.</v>
      </c>
      <c r="BW904" s="231">
        <v>3</v>
      </c>
      <c r="BX904" s="237" t="str">
        <f t="shared" si="453"/>
        <v>Parece que algunas alcantarillas o cunetas no tienen capacidad hidráulica suficiente, por la erosión o socavación aparente.</v>
      </c>
      <c r="BY904" s="231">
        <v>3</v>
      </c>
      <c r="BZ904" s="237" t="str">
        <f t="shared" si="454"/>
        <v>Superficie con frecuentes baches o irregularidades .</v>
      </c>
      <c r="CA904" s="231">
        <v>5</v>
      </c>
      <c r="CB904" s="237" t="str">
        <f t="shared" si="455"/>
        <v>No existen evidencias de fallas en la estructura del pavimento, con la posible excepción de algunas en la superficie de ruedo.</v>
      </c>
      <c r="CC904" s="231">
        <f t="shared" si="456"/>
        <v>0.47335207500000004</v>
      </c>
      <c r="CD904" s="229"/>
      <c r="CE904" s="229"/>
      <c r="CF904" s="270" t="s">
        <v>3373</v>
      </c>
    </row>
    <row r="905" spans="1:84" ht="69.95" customHeight="1" thickBot="1" x14ac:dyDescent="0.2">
      <c r="A905" s="217"/>
      <c r="B905" s="269">
        <v>50701</v>
      </c>
      <c r="C905" s="231">
        <v>6</v>
      </c>
      <c r="D905" s="231">
        <v>5</v>
      </c>
      <c r="E905" s="232">
        <v>3</v>
      </c>
      <c r="F905" s="231">
        <v>1</v>
      </c>
      <c r="G905" s="231">
        <v>931</v>
      </c>
      <c r="H905" s="230" t="str">
        <f>IF(G905&lt;100,"Primaria",IF(AND(RVN_0524!G1201&gt;39,RVN_0524!G1201&lt;300),"Secundaria",IF(AND(RVN_0524!G1201&gt;299),"Terciaria")))</f>
        <v>Secundaria</v>
      </c>
      <c r="I905" s="230">
        <v>3</v>
      </c>
      <c r="J905" s="229" t="str">
        <f t="shared" si="465"/>
        <v>Conectores de Integración Territorial</v>
      </c>
      <c r="K905" s="260">
        <f t="shared" si="466"/>
        <v>7.9</v>
      </c>
      <c r="L905" s="234">
        <f>K905</f>
        <v>7.9</v>
      </c>
      <c r="M905" s="233"/>
      <c r="N905" s="233"/>
      <c r="O905" s="233"/>
      <c r="P905" s="260">
        <f t="shared" si="468"/>
        <v>0</v>
      </c>
      <c r="Q905" s="233">
        <v>7.9</v>
      </c>
      <c r="R905" s="233"/>
      <c r="S905" s="233"/>
      <c r="T905" s="260">
        <f t="shared" si="469"/>
        <v>7.9</v>
      </c>
      <c r="U905" s="233"/>
      <c r="V905" s="233"/>
      <c r="W905" s="233"/>
      <c r="X905" s="233">
        <f t="shared" si="463"/>
        <v>0</v>
      </c>
      <c r="Y905" s="233"/>
      <c r="Z905" s="233"/>
      <c r="AA905" s="233"/>
      <c r="AB905" s="233">
        <f t="shared" si="464"/>
        <v>0</v>
      </c>
      <c r="AC905" s="233">
        <f t="shared" si="460"/>
        <v>7.9</v>
      </c>
      <c r="AD905" s="233"/>
      <c r="AE905" s="233"/>
      <c r="AF905" s="233"/>
      <c r="AG905" s="233">
        <f t="shared" si="457"/>
        <v>0</v>
      </c>
      <c r="AH905" s="233"/>
      <c r="AI905" s="233"/>
      <c r="AJ905" s="233"/>
      <c r="AK905" s="233">
        <f t="shared" si="458"/>
        <v>0</v>
      </c>
      <c r="AL905" s="233"/>
      <c r="AM905" s="233"/>
      <c r="AN905" s="233"/>
      <c r="AO905" s="233">
        <f t="shared" si="470"/>
        <v>0</v>
      </c>
      <c r="AP905" s="233"/>
      <c r="AQ905" s="233"/>
      <c r="AR905" s="233"/>
      <c r="AS905" s="339">
        <f t="shared" si="471"/>
        <v>0</v>
      </c>
      <c r="AT905" s="233"/>
      <c r="AU905" s="233"/>
      <c r="AV905" s="233"/>
      <c r="AW905" s="260">
        <f t="shared" si="446"/>
        <v>0</v>
      </c>
      <c r="AX905" s="235" t="s">
        <v>3534</v>
      </c>
      <c r="AY905" s="236" t="s">
        <v>3535</v>
      </c>
      <c r="AZ905" s="236" t="s">
        <v>176</v>
      </c>
      <c r="BA905" s="229" t="s">
        <v>3536</v>
      </c>
      <c r="BB905" s="231">
        <v>2</v>
      </c>
      <c r="BC905" s="231">
        <v>2</v>
      </c>
      <c r="BD905" s="237" t="str">
        <f t="shared" si="447"/>
        <v>Algo Ondulado (Pendientes naturales del terreno entre 6 y 14%)</v>
      </c>
      <c r="BE905" s="231">
        <v>1</v>
      </c>
      <c r="BF905" s="237" t="str">
        <f>VLOOKUP(BE905,'Códigos 2'!$A$1:$B$12,2,FALSE)</f>
        <v xml:space="preserve"> Carpeta Asfáltica (CA)</v>
      </c>
      <c r="BG905" s="238">
        <v>2</v>
      </c>
      <c r="BH905" s="239">
        <v>5.5</v>
      </c>
      <c r="BI905" s="231">
        <v>0</v>
      </c>
      <c r="BJ905" s="231" t="str">
        <f t="shared" si="448"/>
        <v>No existe</v>
      </c>
      <c r="BK905" s="240">
        <v>0</v>
      </c>
      <c r="BL905" s="231">
        <v>50</v>
      </c>
      <c r="BM905" s="231">
        <v>2209</v>
      </c>
      <c r="BN905" s="231">
        <v>4</v>
      </c>
      <c r="BO905" s="237" t="str">
        <f t="shared" si="449"/>
        <v>Alineamiento con algunas curvas que exigen una reducción significativa en la velocidad promedio de circulación.</v>
      </c>
      <c r="BP905" s="231">
        <v>3</v>
      </c>
      <c r="BQ905" s="237" t="str">
        <f t="shared" si="450"/>
        <v>Pendientes generalmente entre 3 y 6%, pero con una rasante ondulada y, consecuentemente, con tramos cortos de subida fuerte.</v>
      </c>
      <c r="BR905" s="231">
        <v>2</v>
      </c>
      <c r="BS905" s="231">
        <v>0</v>
      </c>
      <c r="BT905" s="237" t="b">
        <f t="shared" si="451"/>
        <v>0</v>
      </c>
      <c r="BU905" s="231">
        <v>3</v>
      </c>
      <c r="BV905" s="237" t="str">
        <f t="shared" si="452"/>
        <v>El señalamiento es regular en cuanto a cantidad y ubicación, siendo notable la falta de algunas señales de precaución y de guía.</v>
      </c>
      <c r="BW905" s="231">
        <v>4</v>
      </c>
      <c r="BX905" s="237" t="str">
        <f t="shared" si="453"/>
        <v>La mayoría de las alcantarillas y cunetas aparentemente funcionan bien, pero existen indicaciones en algunos sitios de que el agua se estanca.</v>
      </c>
      <c r="BY905" s="231">
        <v>5</v>
      </c>
      <c r="BZ905" s="237" t="str">
        <f t="shared" si="454"/>
        <v>Superficie lisa, sin baches ni irregularidades notables.</v>
      </c>
      <c r="CA905" s="231">
        <v>5</v>
      </c>
      <c r="CB905" s="237" t="str">
        <f t="shared" si="455"/>
        <v>No existen evidencias de fallas en la estructura del pavimento, con la posible excepción de algunas en la superficie de ruedo.</v>
      </c>
      <c r="CC905" s="231">
        <f t="shared" si="456"/>
        <v>6.3696515000000007</v>
      </c>
      <c r="CD905" s="229" t="s">
        <v>3537</v>
      </c>
      <c r="CE905" s="229" t="s">
        <v>489</v>
      </c>
      <c r="CF905" s="270" t="s">
        <v>3538</v>
      </c>
    </row>
    <row r="906" spans="1:84" ht="69.95" customHeight="1" thickBot="1" x14ac:dyDescent="0.2">
      <c r="A906" s="217"/>
      <c r="B906" s="269">
        <v>50702</v>
      </c>
      <c r="C906" s="231">
        <v>6</v>
      </c>
      <c r="D906" s="231">
        <v>5</v>
      </c>
      <c r="E906" s="232">
        <v>3</v>
      </c>
      <c r="F906" s="231">
        <v>7</v>
      </c>
      <c r="G906" s="231">
        <v>931</v>
      </c>
      <c r="H906" s="230" t="str">
        <f>IF(G906&lt;100,"Primaria",IF(AND(RVN_0524!G1202&gt;39,RVN_0524!G1202&lt;300),"Secundaria",IF(AND(RVN_0524!G1202&gt;299),"Terciaria")))</f>
        <v>Secundaria</v>
      </c>
      <c r="I906" s="230">
        <v>3</v>
      </c>
      <c r="J906" s="229" t="str">
        <f t="shared" si="465"/>
        <v>Conectores de Integración Territorial</v>
      </c>
      <c r="K906" s="260">
        <f t="shared" si="466"/>
        <v>3.165</v>
      </c>
      <c r="L906" s="234">
        <f>L905+K906</f>
        <v>11.065000000000001</v>
      </c>
      <c r="M906" s="233"/>
      <c r="N906" s="233"/>
      <c r="O906" s="233"/>
      <c r="P906" s="260">
        <f t="shared" si="468"/>
        <v>0</v>
      </c>
      <c r="Q906" s="233"/>
      <c r="R906" s="233"/>
      <c r="S906" s="233"/>
      <c r="T906" s="260">
        <f t="shared" si="469"/>
        <v>0</v>
      </c>
      <c r="U906" s="233">
        <v>0.44</v>
      </c>
      <c r="V906" s="233"/>
      <c r="W906" s="233">
        <v>1.82</v>
      </c>
      <c r="X906" s="233">
        <f t="shared" si="463"/>
        <v>2.2600000000000002</v>
      </c>
      <c r="Y906" s="233"/>
      <c r="Z906" s="233"/>
      <c r="AA906" s="233"/>
      <c r="AB906" s="233">
        <f t="shared" si="464"/>
        <v>0</v>
      </c>
      <c r="AC906" s="233">
        <f t="shared" si="460"/>
        <v>2.2600000000000002</v>
      </c>
      <c r="AD906" s="233"/>
      <c r="AE906" s="233"/>
      <c r="AF906" s="233">
        <v>0.90500000000000003</v>
      </c>
      <c r="AG906" s="233">
        <f t="shared" si="457"/>
        <v>0.90500000000000003</v>
      </c>
      <c r="AH906" s="233"/>
      <c r="AI906" s="233"/>
      <c r="AJ906" s="233"/>
      <c r="AK906" s="233">
        <f t="shared" si="458"/>
        <v>0</v>
      </c>
      <c r="AL906" s="233"/>
      <c r="AM906" s="233"/>
      <c r="AN906" s="233"/>
      <c r="AO906" s="233">
        <f t="shared" si="470"/>
        <v>0</v>
      </c>
      <c r="AP906" s="233"/>
      <c r="AQ906" s="233"/>
      <c r="AR906" s="233"/>
      <c r="AS906" s="339">
        <f t="shared" si="471"/>
        <v>0</v>
      </c>
      <c r="AT906" s="233"/>
      <c r="AU906" s="233"/>
      <c r="AV906" s="233"/>
      <c r="AW906" s="260">
        <f t="shared" si="446"/>
        <v>0</v>
      </c>
      <c r="AX906" s="235" t="s">
        <v>3539</v>
      </c>
      <c r="AY906" s="236" t="s">
        <v>3540</v>
      </c>
      <c r="AZ906" s="236" t="s">
        <v>176</v>
      </c>
      <c r="BA906" s="229" t="s">
        <v>2213</v>
      </c>
      <c r="BB906" s="231">
        <v>0</v>
      </c>
      <c r="BC906" s="231">
        <v>1</v>
      </c>
      <c r="BD906" s="237" t="str">
        <f t="shared" si="447"/>
        <v>Llano (Pendientes naturales del terreno entre 0 y 5%)</v>
      </c>
      <c r="BE906" s="231">
        <v>2</v>
      </c>
      <c r="BF906" s="237" t="str">
        <f>VLOOKUP(BE906,'Códigos 2'!$A$1:$B$12,2,FALSE)</f>
        <v xml:space="preserve">Tratamiento superficial múltiple (TSM) </v>
      </c>
      <c r="BG906" s="238">
        <v>2</v>
      </c>
      <c r="BH906" s="239">
        <v>5.5</v>
      </c>
      <c r="BI906" s="231">
        <v>0</v>
      </c>
      <c r="BJ906" s="231" t="str">
        <f t="shared" si="448"/>
        <v>No existe</v>
      </c>
      <c r="BK906" s="240">
        <v>0</v>
      </c>
      <c r="BL906" s="231">
        <v>50</v>
      </c>
      <c r="BM906" s="231">
        <v>628</v>
      </c>
      <c r="BN906" s="231">
        <v>4</v>
      </c>
      <c r="BO906" s="237" t="str">
        <f t="shared" si="449"/>
        <v>Alineamiento con algunas curvas que exigen una reducción significativa en la velocidad promedio de circulación.</v>
      </c>
      <c r="BP906" s="231">
        <v>4</v>
      </c>
      <c r="BQ906" s="237" t="str">
        <f t="shared" si="450"/>
        <v>Pendientes generalmente menores del 3% pero con algunas cuestas de corta longitud de hasta el 5%.</v>
      </c>
      <c r="BR906" s="231">
        <v>2</v>
      </c>
      <c r="BS906" s="231">
        <v>0</v>
      </c>
      <c r="BT906" s="237" t="b">
        <f t="shared" si="451"/>
        <v>0</v>
      </c>
      <c r="BU906" s="231">
        <v>3</v>
      </c>
      <c r="BV906" s="237" t="str">
        <f t="shared" si="452"/>
        <v>El señalamiento es regular en cuanto a cantidad y ubicación, siendo notable la falta de algunas señales de precaución y de guía.</v>
      </c>
      <c r="BW906" s="231">
        <v>4</v>
      </c>
      <c r="BX906" s="237" t="str">
        <f t="shared" si="453"/>
        <v>La mayoría de las alcantarillas y cunetas aparentemente funcionan bien, pero existen indicaciones en algunos sitios de que el agua se estanca.</v>
      </c>
      <c r="BY906" s="231">
        <v>2</v>
      </c>
      <c r="BZ906" s="237" t="str">
        <f t="shared" si="454"/>
        <v>Superficie muy irregular o con baches extensos y frecuentes (o material suelto, en caso de superficies no pavimentadas).</v>
      </c>
      <c r="CA906" s="231">
        <v>4</v>
      </c>
      <c r="CB906" s="237" t="str">
        <f t="shared" si="455"/>
        <v>Existen huellas o corrugaciones que se derivan por debajo de la superficie de ruedo, pero que son aisladas y de poca extensión.</v>
      </c>
      <c r="CC906" s="231">
        <f t="shared" si="456"/>
        <v>0.7254813</v>
      </c>
      <c r="CD906" s="229" t="s">
        <v>3541</v>
      </c>
      <c r="CE906" s="229" t="s">
        <v>489</v>
      </c>
      <c r="CF906" s="270" t="s">
        <v>3542</v>
      </c>
    </row>
    <row r="907" spans="1:84" ht="69.95" customHeight="1" thickBot="1" x14ac:dyDescent="0.2">
      <c r="A907" s="217"/>
      <c r="B907" s="269">
        <v>50710</v>
      </c>
      <c r="C907" s="231">
        <v>13</v>
      </c>
      <c r="D907" s="231">
        <v>5</v>
      </c>
      <c r="E907" s="232">
        <v>9</v>
      </c>
      <c r="F907" s="231">
        <v>6</v>
      </c>
      <c r="G907" s="231">
        <v>163</v>
      </c>
      <c r="H907" s="230" t="str">
        <f t="shared" ref="H907:H912" si="472">IF(G907&lt;100,"Primaria",IF(AND(G907&gt;39,G907&lt;300),"Secundaria",IF(AND(G907&gt;299),"Terciaria")))</f>
        <v>Secundaria</v>
      </c>
      <c r="I907" s="230">
        <v>2</v>
      </c>
      <c r="J907" s="229" t="str">
        <f t="shared" si="465"/>
        <v>Distribuidores Regionales</v>
      </c>
      <c r="K907" s="260">
        <f t="shared" si="466"/>
        <v>4.4050000000000002</v>
      </c>
      <c r="L907" s="234">
        <v>5.4749999999999996</v>
      </c>
      <c r="M907" s="233"/>
      <c r="N907" s="233"/>
      <c r="O907" s="233"/>
      <c r="P907" s="260">
        <f t="shared" si="468"/>
        <v>0</v>
      </c>
      <c r="Q907" s="233"/>
      <c r="R907" s="233"/>
      <c r="S907" s="233"/>
      <c r="T907" s="260">
        <f t="shared" si="469"/>
        <v>0</v>
      </c>
      <c r="U907" s="233"/>
      <c r="V907" s="233"/>
      <c r="W907" s="233"/>
      <c r="X907" s="233">
        <f t="shared" si="463"/>
        <v>0</v>
      </c>
      <c r="Y907" s="233"/>
      <c r="Z907" s="233"/>
      <c r="AA907" s="233"/>
      <c r="AB907" s="233">
        <f t="shared" si="464"/>
        <v>0</v>
      </c>
      <c r="AC907" s="233">
        <f t="shared" si="460"/>
        <v>0</v>
      </c>
      <c r="AD907" s="233"/>
      <c r="AE907" s="233">
        <v>4.4050000000000002</v>
      </c>
      <c r="AF907" s="233"/>
      <c r="AG907" s="233">
        <f t="shared" si="457"/>
        <v>4.4050000000000002</v>
      </c>
      <c r="AH907" s="233"/>
      <c r="AI907" s="233"/>
      <c r="AJ907" s="233"/>
      <c r="AK907" s="233">
        <f t="shared" si="458"/>
        <v>0</v>
      </c>
      <c r="AL907" s="233"/>
      <c r="AM907" s="233"/>
      <c r="AN907" s="233"/>
      <c r="AO907" s="233">
        <f t="shared" si="470"/>
        <v>0</v>
      </c>
      <c r="AP907" s="233"/>
      <c r="AQ907" s="233"/>
      <c r="AR907" s="233"/>
      <c r="AS907" s="339">
        <f t="shared" si="471"/>
        <v>0</v>
      </c>
      <c r="AT907" s="233"/>
      <c r="AU907" s="233"/>
      <c r="AV907" s="233"/>
      <c r="AW907" s="260">
        <f t="shared" si="446"/>
        <v>0</v>
      </c>
      <c r="AX907" s="235" t="s">
        <v>1581</v>
      </c>
      <c r="AY907" s="236" t="s">
        <v>1487</v>
      </c>
      <c r="AZ907" s="236" t="s">
        <v>473</v>
      </c>
      <c r="BA907" s="229" t="s">
        <v>1582</v>
      </c>
      <c r="BB907" s="231">
        <v>0</v>
      </c>
      <c r="BC907" s="231">
        <v>1</v>
      </c>
      <c r="BD907" s="237" t="str">
        <f t="shared" si="447"/>
        <v>Llano (Pendientes naturales del terreno entre 0 y 5%)</v>
      </c>
      <c r="BE907" s="231">
        <v>4</v>
      </c>
      <c r="BF907" s="237" t="str">
        <f>VLOOKUP(BE907,'Códigos 2'!$A$1:$B$12,2,FALSE)</f>
        <v>Lastre o grava</v>
      </c>
      <c r="BG907" s="238">
        <v>2</v>
      </c>
      <c r="BH907" s="239">
        <v>7</v>
      </c>
      <c r="BI907" s="231">
        <v>0</v>
      </c>
      <c r="BJ907" s="231" t="str">
        <f t="shared" si="448"/>
        <v>No existe</v>
      </c>
      <c r="BK907" s="240">
        <v>0</v>
      </c>
      <c r="BL907" s="231">
        <v>30</v>
      </c>
      <c r="BM907" s="231">
        <v>215</v>
      </c>
      <c r="BN907" s="231">
        <v>5</v>
      </c>
      <c r="BO907" s="237" t="str">
        <f t="shared" si="449"/>
        <v>Alineamiento recto o con curvas tan suaves que no exigen una reducción significativa en la velocidad promedio normal de recorrido.</v>
      </c>
      <c r="BP907" s="231">
        <v>4</v>
      </c>
      <c r="BQ907" s="237" t="str">
        <f t="shared" si="450"/>
        <v>Pendientes generalmente menores del 3% pero con algunas cuestas de corta longitud de hasta el 5%.</v>
      </c>
      <c r="BR907" s="231">
        <v>2</v>
      </c>
      <c r="BS907" s="231">
        <v>0</v>
      </c>
      <c r="BT907" s="237" t="b">
        <f t="shared" si="451"/>
        <v>0</v>
      </c>
      <c r="BU907" s="231">
        <v>3</v>
      </c>
      <c r="BV907" s="237" t="str">
        <f t="shared" si="452"/>
        <v>El señalamiento es regular en cuanto a cantidad y ubicación, siendo notable la falta de algunas señales de precaución y de guía.</v>
      </c>
      <c r="BW907" s="231">
        <v>4</v>
      </c>
      <c r="BX907" s="237" t="str">
        <f t="shared" si="453"/>
        <v>La mayoría de las alcantarillas y cunetas aparentemente funcionan bien, pero existen indicaciones en algunos sitios de que el agua se estanca.</v>
      </c>
      <c r="BY907" s="231">
        <v>3</v>
      </c>
      <c r="BZ907" s="237" t="str">
        <f t="shared" si="454"/>
        <v>Superficie con frecuentes baches o irregularidades .</v>
      </c>
      <c r="CA907" s="231">
        <v>4</v>
      </c>
      <c r="CB907" s="237" t="str">
        <f t="shared" si="455"/>
        <v>Existen huellas o corrugaciones que se derivan por debajo de la superficie de ruedo, pero que son aisladas y de poca extensión.</v>
      </c>
      <c r="CC907" s="231">
        <f t="shared" si="456"/>
        <v>0.34568237499999999</v>
      </c>
      <c r="CD907" s="229"/>
      <c r="CE907" s="229"/>
      <c r="CF907" s="270" t="s">
        <v>1583</v>
      </c>
    </row>
    <row r="908" spans="1:84" ht="69.95" customHeight="1" thickBot="1" x14ac:dyDescent="0.2">
      <c r="A908" s="217"/>
      <c r="B908" s="269">
        <v>50720</v>
      </c>
      <c r="C908" s="231">
        <v>13</v>
      </c>
      <c r="D908" s="231">
        <v>5</v>
      </c>
      <c r="E908" s="232">
        <v>9</v>
      </c>
      <c r="F908" s="231">
        <v>6</v>
      </c>
      <c r="G908" s="231">
        <v>163</v>
      </c>
      <c r="H908" s="230" t="str">
        <f t="shared" si="472"/>
        <v>Secundaria</v>
      </c>
      <c r="I908" s="230">
        <v>2</v>
      </c>
      <c r="J908" s="229" t="str">
        <f t="shared" si="465"/>
        <v>Distribuidores Regionales</v>
      </c>
      <c r="K908" s="260">
        <f t="shared" si="466"/>
        <v>11.555</v>
      </c>
      <c r="L908" s="234">
        <v>24.12</v>
      </c>
      <c r="M908" s="233"/>
      <c r="N908" s="233"/>
      <c r="O908" s="233"/>
      <c r="P908" s="260">
        <f t="shared" si="468"/>
        <v>0</v>
      </c>
      <c r="Q908" s="233"/>
      <c r="R908" s="233"/>
      <c r="S908" s="233"/>
      <c r="T908" s="260">
        <f t="shared" si="469"/>
        <v>0</v>
      </c>
      <c r="U908" s="233"/>
      <c r="V908" s="233"/>
      <c r="W908" s="233"/>
      <c r="X908" s="233">
        <f t="shared" si="463"/>
        <v>0</v>
      </c>
      <c r="Y908" s="233"/>
      <c r="Z908" s="233"/>
      <c r="AA908" s="233"/>
      <c r="AB908" s="233">
        <f t="shared" si="464"/>
        <v>0</v>
      </c>
      <c r="AC908" s="233">
        <f t="shared" si="460"/>
        <v>0</v>
      </c>
      <c r="AD908" s="233"/>
      <c r="AE908" s="233">
        <v>11.555</v>
      </c>
      <c r="AF908" s="233"/>
      <c r="AG908" s="233">
        <f t="shared" si="457"/>
        <v>11.555</v>
      </c>
      <c r="AH908" s="233"/>
      <c r="AI908" s="233"/>
      <c r="AJ908" s="233"/>
      <c r="AK908" s="233">
        <f t="shared" si="458"/>
        <v>0</v>
      </c>
      <c r="AL908" s="233"/>
      <c r="AM908" s="233"/>
      <c r="AN908" s="233"/>
      <c r="AO908" s="233">
        <f t="shared" si="470"/>
        <v>0</v>
      </c>
      <c r="AP908" s="233"/>
      <c r="AQ908" s="233"/>
      <c r="AR908" s="233"/>
      <c r="AS908" s="339">
        <f t="shared" si="471"/>
        <v>0</v>
      </c>
      <c r="AT908" s="233"/>
      <c r="AU908" s="233"/>
      <c r="AV908" s="233"/>
      <c r="AW908" s="260">
        <f t="shared" si="446"/>
        <v>0</v>
      </c>
      <c r="AX908" s="235" t="s">
        <v>1584</v>
      </c>
      <c r="AY908" s="236" t="s">
        <v>1487</v>
      </c>
      <c r="AZ908" s="236" t="s">
        <v>473</v>
      </c>
      <c r="BA908" s="229" t="s">
        <v>1585</v>
      </c>
      <c r="BB908" s="231">
        <v>3</v>
      </c>
      <c r="BC908" s="231">
        <v>1</v>
      </c>
      <c r="BD908" s="237" t="str">
        <f t="shared" si="447"/>
        <v>Llano (Pendientes naturales del terreno entre 0 y 5%)</v>
      </c>
      <c r="BE908" s="231">
        <v>4</v>
      </c>
      <c r="BF908" s="237" t="str">
        <f>VLOOKUP(BE908,'Códigos 2'!$A$1:$B$12,2,FALSE)</f>
        <v>Lastre o grava</v>
      </c>
      <c r="BG908" s="238">
        <v>2</v>
      </c>
      <c r="BH908" s="239">
        <v>6.3</v>
      </c>
      <c r="BI908" s="231">
        <v>0</v>
      </c>
      <c r="BJ908" s="231" t="str">
        <f t="shared" si="448"/>
        <v>No existe</v>
      </c>
      <c r="BK908" s="240">
        <v>0</v>
      </c>
      <c r="BL908" s="231">
        <v>30</v>
      </c>
      <c r="BM908" s="231">
        <v>153</v>
      </c>
      <c r="BN908" s="231">
        <v>3</v>
      </c>
      <c r="BO908" s="237" t="str">
        <f t="shared" si="449"/>
        <v>Alineamiento algo sinuoso, pero con curvas cerradas que son aparentes y consistentes con las gradientes y las demás características del camino y del terreno que se atraviesa.</v>
      </c>
      <c r="BP908" s="231">
        <v>4</v>
      </c>
      <c r="BQ908" s="237" t="str">
        <f t="shared" si="450"/>
        <v>Pendientes generalmente menores del 3% pero con algunas cuestas de corta longitud de hasta el 5%.</v>
      </c>
      <c r="BR908" s="231">
        <v>1</v>
      </c>
      <c r="BS908" s="231">
        <v>0</v>
      </c>
      <c r="BT908" s="237" t="b">
        <f t="shared" si="451"/>
        <v>0</v>
      </c>
      <c r="BU908" s="231">
        <v>3</v>
      </c>
      <c r="BV908" s="237" t="str">
        <f t="shared" si="452"/>
        <v>El señalamiento es regular en cuanto a cantidad y ubicación, siendo notable la falta de algunas señales de precaución y de guía.</v>
      </c>
      <c r="BW908" s="231">
        <v>3</v>
      </c>
      <c r="BX908" s="237" t="str">
        <f t="shared" si="453"/>
        <v>Parece que algunas alcantarillas o cunetas no tienen capacidad hidráulica suficiente, por la erosión o socavación aparente.</v>
      </c>
      <c r="BY908" s="231">
        <v>3</v>
      </c>
      <c r="BZ908" s="237" t="str">
        <f t="shared" si="454"/>
        <v>Superficie con frecuentes baches o irregularidades .</v>
      </c>
      <c r="CA908" s="231">
        <v>4</v>
      </c>
      <c r="CB908" s="237" t="str">
        <f t="shared" si="455"/>
        <v>Existen huellas o corrugaciones que se derivan por debajo de la superficie de ruedo, pero que son aisladas y de poca extensión.</v>
      </c>
      <c r="CC908" s="231">
        <f t="shared" si="456"/>
        <v>0.64528897499999993</v>
      </c>
      <c r="CD908" s="229" t="s">
        <v>1586</v>
      </c>
      <c r="CE908" s="229" t="s">
        <v>489</v>
      </c>
      <c r="CF908" s="270" t="s">
        <v>1587</v>
      </c>
    </row>
    <row r="909" spans="1:84" ht="69.95" customHeight="1" thickBot="1" x14ac:dyDescent="0.2">
      <c r="A909" s="217"/>
      <c r="B909" s="269">
        <v>50731</v>
      </c>
      <c r="C909" s="231">
        <v>13</v>
      </c>
      <c r="D909" s="231">
        <v>5</v>
      </c>
      <c r="E909" s="232">
        <v>9</v>
      </c>
      <c r="F909" s="231">
        <v>2</v>
      </c>
      <c r="G909" s="231">
        <v>21</v>
      </c>
      <c r="H909" s="230" t="str">
        <f t="shared" si="472"/>
        <v>Primaria</v>
      </c>
      <c r="I909" s="230">
        <v>2</v>
      </c>
      <c r="J909" s="229" t="str">
        <f t="shared" si="465"/>
        <v>Distribuidores Regionales</v>
      </c>
      <c r="K909" s="260">
        <f t="shared" si="466"/>
        <v>8.65</v>
      </c>
      <c r="L909" s="234">
        <f>L908+K909</f>
        <v>32.770000000000003</v>
      </c>
      <c r="M909" s="233"/>
      <c r="N909" s="233"/>
      <c r="O909" s="233"/>
      <c r="P909" s="260">
        <f t="shared" si="468"/>
        <v>0</v>
      </c>
      <c r="Q909" s="233"/>
      <c r="R909" s="233"/>
      <c r="S909" s="233"/>
      <c r="T909" s="260">
        <f t="shared" si="469"/>
        <v>0</v>
      </c>
      <c r="U909" s="233">
        <v>1.635</v>
      </c>
      <c r="V909" s="233">
        <v>3.36</v>
      </c>
      <c r="W909" s="233">
        <v>3.6549999999999998</v>
      </c>
      <c r="X909" s="233">
        <f t="shared" si="463"/>
        <v>8.65</v>
      </c>
      <c r="Y909" s="233"/>
      <c r="Z909" s="233"/>
      <c r="AA909" s="233"/>
      <c r="AB909" s="233">
        <f t="shared" si="464"/>
        <v>0</v>
      </c>
      <c r="AC909" s="233">
        <f t="shared" si="460"/>
        <v>8.65</v>
      </c>
      <c r="AD909" s="233"/>
      <c r="AE909" s="233"/>
      <c r="AF909" s="233"/>
      <c r="AG909" s="233">
        <f t="shared" si="457"/>
        <v>0</v>
      </c>
      <c r="AH909" s="233"/>
      <c r="AI909" s="233"/>
      <c r="AJ909" s="233"/>
      <c r="AK909" s="233">
        <f t="shared" si="458"/>
        <v>0</v>
      </c>
      <c r="AL909" s="233"/>
      <c r="AM909" s="233"/>
      <c r="AN909" s="233"/>
      <c r="AO909" s="233">
        <f t="shared" si="470"/>
        <v>0</v>
      </c>
      <c r="AP909" s="233"/>
      <c r="AQ909" s="233"/>
      <c r="AR909" s="233"/>
      <c r="AS909" s="339">
        <f t="shared" si="471"/>
        <v>0</v>
      </c>
      <c r="AT909" s="233"/>
      <c r="AU909" s="233"/>
      <c r="AV909" s="233"/>
      <c r="AW909" s="260">
        <f t="shared" si="446"/>
        <v>0</v>
      </c>
      <c r="AX909" s="235" t="s">
        <v>524</v>
      </c>
      <c r="AY909" s="236" t="s">
        <v>487</v>
      </c>
      <c r="AZ909" s="236" t="s">
        <v>193</v>
      </c>
      <c r="BA909" s="229" t="s">
        <v>525</v>
      </c>
      <c r="BB909" s="231">
        <v>0</v>
      </c>
      <c r="BC909" s="231">
        <v>1</v>
      </c>
      <c r="BD909" s="237" t="str">
        <f t="shared" si="447"/>
        <v>Llano (Pendientes naturales del terreno entre 0 y 5%)</v>
      </c>
      <c r="BE909" s="231">
        <v>2</v>
      </c>
      <c r="BF909" s="237" t="str">
        <f>VLOOKUP(BE909,'Códigos 2'!$A$1:$B$12,2,FALSE)</f>
        <v xml:space="preserve">Tratamiento superficial múltiple (TSM) </v>
      </c>
      <c r="BG909" s="238">
        <v>2</v>
      </c>
      <c r="BH909" s="239">
        <v>6.6</v>
      </c>
      <c r="BI909" s="231">
        <v>0</v>
      </c>
      <c r="BJ909" s="231" t="str">
        <f t="shared" si="448"/>
        <v>No existe</v>
      </c>
      <c r="BK909" s="240">
        <v>0</v>
      </c>
      <c r="BL909" s="231">
        <v>40</v>
      </c>
      <c r="BM909" s="231">
        <v>1761</v>
      </c>
      <c r="BN909" s="231">
        <v>3</v>
      </c>
      <c r="BO909" s="237" t="str">
        <f t="shared" si="449"/>
        <v>Alineamiento algo sinuoso, pero con curvas cerradas que son aparentes y consistentes con las gradientes y las demás características del camino y del terreno que se atraviesa.</v>
      </c>
      <c r="BP909" s="231">
        <v>5</v>
      </c>
      <c r="BQ909" s="237" t="str">
        <f t="shared" si="450"/>
        <v>Pendientes menores del 3% en todo el tramo.</v>
      </c>
      <c r="BR909" s="231">
        <v>1</v>
      </c>
      <c r="BS909" s="231">
        <v>0</v>
      </c>
      <c r="BT909" s="237" t="b">
        <f t="shared" si="451"/>
        <v>0</v>
      </c>
      <c r="BU909" s="231">
        <v>3</v>
      </c>
      <c r="BV909" s="237" t="str">
        <f t="shared" si="452"/>
        <v>El señalamiento es regular en cuanto a cantidad y ubicación, siendo notable la falta de algunas señales de precaución y de guía.</v>
      </c>
      <c r="BW909" s="231">
        <v>5</v>
      </c>
      <c r="BX909" s="237" t="str">
        <f t="shared" si="453"/>
        <v>Todas las alcantarillas y cunetas están bastante limpias y funcionan debidamente.</v>
      </c>
      <c r="BY909" s="231">
        <v>2</v>
      </c>
      <c r="BZ909" s="237" t="str">
        <f t="shared" si="454"/>
        <v>Superficie muy irregular o con baches extensos y frecuentes (o material suelto, en caso de superficies no pavimentadas).</v>
      </c>
      <c r="CA909" s="231">
        <v>5</v>
      </c>
      <c r="CB909" s="237" t="str">
        <f t="shared" si="455"/>
        <v>No existen evidencias de fallas en la estructura del pavimento, con la posible excepción de algunas en la superficie de ruedo.</v>
      </c>
      <c r="CC909" s="231">
        <f t="shared" si="456"/>
        <v>5.5599172500000007</v>
      </c>
      <c r="CD909" s="229" t="s">
        <v>526</v>
      </c>
      <c r="CE909" s="229" t="s">
        <v>489</v>
      </c>
      <c r="CF909" s="270" t="s">
        <v>527</v>
      </c>
    </row>
    <row r="910" spans="1:84" ht="69.95" customHeight="1" thickBot="1" x14ac:dyDescent="0.2">
      <c r="A910" s="217"/>
      <c r="B910" s="269">
        <v>50732</v>
      </c>
      <c r="C910" s="231">
        <v>13</v>
      </c>
      <c r="D910" s="231">
        <v>5</v>
      </c>
      <c r="E910" s="232">
        <v>9</v>
      </c>
      <c r="F910" s="231">
        <v>4</v>
      </c>
      <c r="G910" s="231">
        <v>21</v>
      </c>
      <c r="H910" s="230" t="str">
        <f t="shared" si="472"/>
        <v>Primaria</v>
      </c>
      <c r="I910" s="230">
        <v>2</v>
      </c>
      <c r="J910" s="229" t="str">
        <f t="shared" si="465"/>
        <v>Distribuidores Regionales</v>
      </c>
      <c r="K910" s="260">
        <f t="shared" si="466"/>
        <v>4.4400000000000004</v>
      </c>
      <c r="L910" s="234">
        <f>L909+K910</f>
        <v>37.21</v>
      </c>
      <c r="M910" s="233"/>
      <c r="N910" s="233"/>
      <c r="O910" s="233"/>
      <c r="P910" s="260">
        <f t="shared" si="468"/>
        <v>0</v>
      </c>
      <c r="Q910" s="233"/>
      <c r="R910" s="233"/>
      <c r="S910" s="233"/>
      <c r="T910" s="260">
        <f t="shared" si="469"/>
        <v>0</v>
      </c>
      <c r="U910" s="233"/>
      <c r="V910" s="233">
        <v>0.88</v>
      </c>
      <c r="W910" s="233">
        <v>3.56</v>
      </c>
      <c r="X910" s="233">
        <f t="shared" si="463"/>
        <v>4.4400000000000004</v>
      </c>
      <c r="Y910" s="233"/>
      <c r="Z910" s="233"/>
      <c r="AA910" s="233"/>
      <c r="AB910" s="233">
        <f t="shared" si="464"/>
        <v>0</v>
      </c>
      <c r="AC910" s="233">
        <f t="shared" ref="AC910:AC941" si="473">T910+X910+AB910</f>
        <v>4.4400000000000004</v>
      </c>
      <c r="AD910" s="233"/>
      <c r="AE910" s="233"/>
      <c r="AF910" s="233"/>
      <c r="AG910" s="233">
        <f t="shared" si="457"/>
        <v>0</v>
      </c>
      <c r="AH910" s="233"/>
      <c r="AI910" s="233"/>
      <c r="AJ910" s="233"/>
      <c r="AK910" s="233">
        <f t="shared" si="458"/>
        <v>0</v>
      </c>
      <c r="AL910" s="233"/>
      <c r="AM910" s="233"/>
      <c r="AN910" s="233"/>
      <c r="AO910" s="233">
        <f t="shared" si="470"/>
        <v>0</v>
      </c>
      <c r="AP910" s="233"/>
      <c r="AQ910" s="233"/>
      <c r="AR910" s="233"/>
      <c r="AS910" s="339">
        <f t="shared" si="471"/>
        <v>0</v>
      </c>
      <c r="AT910" s="233"/>
      <c r="AU910" s="233"/>
      <c r="AV910" s="233"/>
      <c r="AW910" s="260">
        <f t="shared" si="446"/>
        <v>0</v>
      </c>
      <c r="AX910" s="235" t="s">
        <v>528</v>
      </c>
      <c r="AY910" s="236" t="s">
        <v>487</v>
      </c>
      <c r="AZ910" s="236" t="s">
        <v>193</v>
      </c>
      <c r="BA910" s="229" t="s">
        <v>454</v>
      </c>
      <c r="BB910" s="231">
        <v>1</v>
      </c>
      <c r="BC910" s="231">
        <v>1</v>
      </c>
      <c r="BD910" s="237" t="str">
        <f t="shared" si="447"/>
        <v>Llano (Pendientes naturales del terreno entre 0 y 5%)</v>
      </c>
      <c r="BE910" s="231">
        <v>2</v>
      </c>
      <c r="BF910" s="237" t="str">
        <f>VLOOKUP(BE910,'Códigos 2'!$A$1:$B$12,2,FALSE)</f>
        <v xml:space="preserve">Tratamiento superficial múltiple (TSM) </v>
      </c>
      <c r="BG910" s="238">
        <v>2</v>
      </c>
      <c r="BH910" s="239">
        <v>8</v>
      </c>
      <c r="BI910" s="231">
        <v>0</v>
      </c>
      <c r="BJ910" s="231" t="str">
        <f t="shared" si="448"/>
        <v>No existe</v>
      </c>
      <c r="BK910" s="240">
        <v>0</v>
      </c>
      <c r="BL910" s="231">
        <v>50</v>
      </c>
      <c r="BM910" s="231">
        <v>2028</v>
      </c>
      <c r="BN910" s="231">
        <v>4</v>
      </c>
      <c r="BO910" s="237" t="str">
        <f t="shared" si="449"/>
        <v>Alineamiento con algunas curvas que exigen una reducción significativa en la velocidad promedio de circulación.</v>
      </c>
      <c r="BP910" s="231">
        <v>4</v>
      </c>
      <c r="BQ910" s="237" t="str">
        <f t="shared" si="450"/>
        <v>Pendientes generalmente menores del 3% pero con algunas cuestas de corta longitud de hasta el 5%.</v>
      </c>
      <c r="BR910" s="231">
        <v>1</v>
      </c>
      <c r="BS910" s="231">
        <v>0</v>
      </c>
      <c r="BT910" s="237" t="b">
        <f t="shared" si="451"/>
        <v>0</v>
      </c>
      <c r="BU910" s="231">
        <v>3</v>
      </c>
      <c r="BV910" s="237" t="str">
        <f t="shared" si="452"/>
        <v>El señalamiento es regular en cuanto a cantidad y ubicación, siendo notable la falta de algunas señales de precaución y de guía.</v>
      </c>
      <c r="BW910" s="231">
        <v>4</v>
      </c>
      <c r="BX910" s="237" t="str">
        <f t="shared" si="453"/>
        <v>La mayoría de las alcantarillas y cunetas aparentemente funcionan bien, pero existen indicaciones en algunos sitios de que el agua se estanca.</v>
      </c>
      <c r="BY910" s="231">
        <v>2</v>
      </c>
      <c r="BZ910" s="237" t="str">
        <f t="shared" si="454"/>
        <v>Superficie muy irregular o con baches extensos y frecuentes (o material suelto, en caso de superficies no pavimentadas).</v>
      </c>
      <c r="CA910" s="231">
        <v>5</v>
      </c>
      <c r="CB910" s="237" t="str">
        <f t="shared" si="455"/>
        <v>No existen evidencias de fallas en la estructura del pavimento, con la posible excepción de algunas en la superficie de ruedo.</v>
      </c>
      <c r="CC910" s="231">
        <f t="shared" si="456"/>
        <v>3.2865768000000006</v>
      </c>
      <c r="CD910" s="229"/>
      <c r="CE910" s="229"/>
      <c r="CF910" s="270" t="s">
        <v>529</v>
      </c>
    </row>
    <row r="911" spans="1:84" ht="69.95" customHeight="1" thickBot="1" x14ac:dyDescent="0.2">
      <c r="A911" s="217"/>
      <c r="B911" s="269">
        <v>50741</v>
      </c>
      <c r="C911" s="231">
        <v>13</v>
      </c>
      <c r="D911" s="231">
        <v>5</v>
      </c>
      <c r="E911" s="232">
        <v>2</v>
      </c>
      <c r="F911" s="231">
        <v>4</v>
      </c>
      <c r="G911" s="231">
        <v>18</v>
      </c>
      <c r="H911" s="230" t="str">
        <f t="shared" si="472"/>
        <v>Primaria</v>
      </c>
      <c r="I911" s="230">
        <v>2</v>
      </c>
      <c r="J911" s="229" t="str">
        <f t="shared" si="465"/>
        <v>Distribuidores Regionales</v>
      </c>
      <c r="K911" s="260">
        <f t="shared" si="466"/>
        <v>6.67</v>
      </c>
      <c r="L911" s="234">
        <f>L910+K911</f>
        <v>43.88</v>
      </c>
      <c r="M911" s="233"/>
      <c r="N911" s="233"/>
      <c r="O911" s="233"/>
      <c r="P911" s="260">
        <f t="shared" si="468"/>
        <v>0</v>
      </c>
      <c r="Q911" s="233">
        <v>6.67</v>
      </c>
      <c r="R911" s="233"/>
      <c r="S911" s="233"/>
      <c r="T911" s="260">
        <f t="shared" si="469"/>
        <v>6.67</v>
      </c>
      <c r="U911" s="233"/>
      <c r="V911" s="233"/>
      <c r="W911" s="233"/>
      <c r="X911" s="233">
        <f t="shared" si="463"/>
        <v>0</v>
      </c>
      <c r="Y911" s="233"/>
      <c r="Z911" s="233"/>
      <c r="AA911" s="233"/>
      <c r="AB911" s="233">
        <f t="shared" si="464"/>
        <v>0</v>
      </c>
      <c r="AC911" s="233">
        <f t="shared" si="473"/>
        <v>6.67</v>
      </c>
      <c r="AD911" s="233"/>
      <c r="AE911" s="233"/>
      <c r="AF911" s="233"/>
      <c r="AG911" s="233">
        <f t="shared" si="457"/>
        <v>0</v>
      </c>
      <c r="AH911" s="233"/>
      <c r="AI911" s="233"/>
      <c r="AJ911" s="233"/>
      <c r="AK911" s="233">
        <f t="shared" si="458"/>
        <v>0</v>
      </c>
      <c r="AL911" s="233"/>
      <c r="AM911" s="233"/>
      <c r="AN911" s="233"/>
      <c r="AO911" s="233">
        <f t="shared" si="470"/>
        <v>0</v>
      </c>
      <c r="AP911" s="233"/>
      <c r="AQ911" s="233"/>
      <c r="AR911" s="233"/>
      <c r="AS911" s="339">
        <f t="shared" si="471"/>
        <v>0</v>
      </c>
      <c r="AT911" s="233"/>
      <c r="AU911" s="233"/>
      <c r="AV911" s="233"/>
      <c r="AW911" s="260">
        <f t="shared" si="446"/>
        <v>0</v>
      </c>
      <c r="AX911" s="235" t="s">
        <v>484</v>
      </c>
      <c r="AY911" s="236" t="s">
        <v>479</v>
      </c>
      <c r="AZ911" s="236" t="s">
        <v>452</v>
      </c>
      <c r="BA911" s="229" t="s">
        <v>485</v>
      </c>
      <c r="BB911" s="231">
        <v>0</v>
      </c>
      <c r="BC911" s="231">
        <v>2</v>
      </c>
      <c r="BD911" s="237" t="str">
        <f t="shared" si="447"/>
        <v>Algo Ondulado (Pendientes naturales del terreno entre 6 y 14%)</v>
      </c>
      <c r="BE911" s="231">
        <v>1</v>
      </c>
      <c r="BF911" s="237" t="str">
        <f>VLOOKUP(BE911,'Códigos 2'!$A$1:$B$12,2,FALSE)</f>
        <v xml:space="preserve"> Carpeta Asfáltica (CA)</v>
      </c>
      <c r="BG911" s="238">
        <v>2</v>
      </c>
      <c r="BH911" s="239">
        <v>7.1</v>
      </c>
      <c r="BI911" s="231">
        <v>0</v>
      </c>
      <c r="BJ911" s="231" t="str">
        <f t="shared" si="448"/>
        <v>No existe</v>
      </c>
      <c r="BK911" s="240">
        <v>0</v>
      </c>
      <c r="BL911" s="231">
        <v>80</v>
      </c>
      <c r="BM911" s="231">
        <v>3140</v>
      </c>
      <c r="BN911" s="231">
        <v>5</v>
      </c>
      <c r="BO911" s="237" t="str">
        <f t="shared" si="449"/>
        <v>Alineamiento recto o con curvas tan suaves que no exigen una reducción significativa en la velocidad promedio normal de recorrido.</v>
      </c>
      <c r="BP911" s="231">
        <v>4</v>
      </c>
      <c r="BQ911" s="237" t="str">
        <f t="shared" si="450"/>
        <v>Pendientes generalmente menores del 3% pero con algunas cuestas de corta longitud de hasta el 5%.</v>
      </c>
      <c r="BR911" s="231">
        <v>2</v>
      </c>
      <c r="BS911" s="231">
        <v>0</v>
      </c>
      <c r="BT911" s="237" t="b">
        <f t="shared" si="451"/>
        <v>0</v>
      </c>
      <c r="BU911" s="231">
        <v>5</v>
      </c>
      <c r="BV911" s="237" t="str">
        <f t="shared" si="452"/>
        <v xml:space="preserve">Las señales son completamente adecuadas en número y ubicación, </v>
      </c>
      <c r="BW911" s="231">
        <v>5</v>
      </c>
      <c r="BX911" s="237" t="str">
        <f t="shared" si="453"/>
        <v>Todas las alcantarillas y cunetas están bastante limpias y funcionan debidamente.</v>
      </c>
      <c r="BY911" s="231">
        <v>5</v>
      </c>
      <c r="BZ911" s="237" t="str">
        <f t="shared" si="454"/>
        <v>Superficie lisa, sin baches ni irregularidades notables.</v>
      </c>
      <c r="CA911" s="231">
        <v>5</v>
      </c>
      <c r="CB911" s="237" t="str">
        <f t="shared" si="455"/>
        <v>No existen evidencias de fallas en la estructura del pavimento, con la posible excepción de algunas en la superficie de ruedo.</v>
      </c>
      <c r="CC911" s="231">
        <f t="shared" si="456"/>
        <v>7.6444869999999998</v>
      </c>
      <c r="CD911" s="229"/>
      <c r="CE911" s="229"/>
      <c r="CF911" s="270" t="s">
        <v>477</v>
      </c>
    </row>
    <row r="912" spans="1:84" ht="69.95" customHeight="1" thickBot="1" x14ac:dyDescent="0.2">
      <c r="A912" s="217"/>
      <c r="B912" s="269">
        <v>50742</v>
      </c>
      <c r="C912" s="231">
        <v>13</v>
      </c>
      <c r="D912" s="231">
        <v>5</v>
      </c>
      <c r="E912" s="232">
        <v>2</v>
      </c>
      <c r="F912" s="231">
        <v>4</v>
      </c>
      <c r="G912" s="231">
        <v>18</v>
      </c>
      <c r="H912" s="230" t="str">
        <f t="shared" si="472"/>
        <v>Primaria</v>
      </c>
      <c r="I912" s="230">
        <v>2</v>
      </c>
      <c r="J912" s="229" t="str">
        <f t="shared" si="465"/>
        <v>Distribuidores Regionales</v>
      </c>
      <c r="K912" s="260">
        <f t="shared" si="466"/>
        <v>14.045</v>
      </c>
      <c r="L912" s="234">
        <f>L911+K912</f>
        <v>57.925000000000004</v>
      </c>
      <c r="M912" s="233"/>
      <c r="N912" s="233"/>
      <c r="O912" s="233"/>
      <c r="P912" s="260">
        <f t="shared" si="468"/>
        <v>0</v>
      </c>
      <c r="Q912" s="233">
        <v>14.045</v>
      </c>
      <c r="R912" s="233"/>
      <c r="S912" s="233"/>
      <c r="T912" s="260">
        <f t="shared" si="469"/>
        <v>14.045</v>
      </c>
      <c r="U912" s="233"/>
      <c r="V912" s="233"/>
      <c r="W912" s="233"/>
      <c r="X912" s="233">
        <f t="shared" si="463"/>
        <v>0</v>
      </c>
      <c r="Y912" s="233"/>
      <c r="Z912" s="233"/>
      <c r="AA912" s="233"/>
      <c r="AB912" s="233">
        <f t="shared" si="464"/>
        <v>0</v>
      </c>
      <c r="AC912" s="233">
        <f t="shared" si="473"/>
        <v>14.045</v>
      </c>
      <c r="AD912" s="233"/>
      <c r="AE912" s="233"/>
      <c r="AF912" s="233"/>
      <c r="AG912" s="233">
        <f t="shared" si="457"/>
        <v>0</v>
      </c>
      <c r="AH912" s="233"/>
      <c r="AI912" s="233"/>
      <c r="AJ912" s="233"/>
      <c r="AK912" s="233">
        <f t="shared" si="458"/>
        <v>0</v>
      </c>
      <c r="AL912" s="233"/>
      <c r="AM912" s="233"/>
      <c r="AN912" s="233"/>
      <c r="AO912" s="233">
        <f t="shared" si="470"/>
        <v>0</v>
      </c>
      <c r="AP912" s="233"/>
      <c r="AQ912" s="233"/>
      <c r="AR912" s="233"/>
      <c r="AS912" s="339">
        <f t="shared" si="471"/>
        <v>0</v>
      </c>
      <c r="AT912" s="233"/>
      <c r="AU912" s="233"/>
      <c r="AV912" s="233"/>
      <c r="AW912" s="260">
        <f t="shared" si="446"/>
        <v>0</v>
      </c>
      <c r="AX912" s="235" t="s">
        <v>478</v>
      </c>
      <c r="AY912" s="236" t="s">
        <v>479</v>
      </c>
      <c r="AZ912" s="236" t="s">
        <v>480</v>
      </c>
      <c r="BA912" s="229" t="s">
        <v>481</v>
      </c>
      <c r="BB912" s="231">
        <v>2</v>
      </c>
      <c r="BC912" s="231">
        <v>1</v>
      </c>
      <c r="BD912" s="237" t="str">
        <f t="shared" si="447"/>
        <v>Llano (Pendientes naturales del terreno entre 0 y 5%)</v>
      </c>
      <c r="BE912" s="231">
        <v>1</v>
      </c>
      <c r="BF912" s="237" t="str">
        <f>VLOOKUP(BE912,'Códigos 2'!$A$1:$B$12,2,FALSE)</f>
        <v xml:space="preserve"> Carpeta Asfáltica (CA)</v>
      </c>
      <c r="BG912" s="238">
        <v>2</v>
      </c>
      <c r="BH912" s="239">
        <v>7.5</v>
      </c>
      <c r="BI912" s="231">
        <v>0</v>
      </c>
      <c r="BJ912" s="231" t="str">
        <f t="shared" si="448"/>
        <v>No existe</v>
      </c>
      <c r="BK912" s="240">
        <v>0</v>
      </c>
      <c r="BL912" s="231">
        <v>65</v>
      </c>
      <c r="BM912" s="231">
        <v>3657</v>
      </c>
      <c r="BN912" s="231">
        <v>4</v>
      </c>
      <c r="BO912" s="237" t="str">
        <f t="shared" si="449"/>
        <v>Alineamiento con algunas curvas que exigen una reducción significativa en la velocidad promedio de circulación.</v>
      </c>
      <c r="BP912" s="231">
        <v>4</v>
      </c>
      <c r="BQ912" s="237" t="str">
        <f t="shared" si="450"/>
        <v>Pendientes generalmente menores del 3% pero con algunas cuestas de corta longitud de hasta el 5%.</v>
      </c>
      <c r="BR912" s="231">
        <v>2</v>
      </c>
      <c r="BS912" s="231">
        <v>0</v>
      </c>
      <c r="BT912" s="237" t="b">
        <f t="shared" si="451"/>
        <v>0</v>
      </c>
      <c r="BU912" s="231">
        <v>3</v>
      </c>
      <c r="BV912" s="237" t="str">
        <f t="shared" si="452"/>
        <v>El señalamiento es regular en cuanto a cantidad y ubicación, siendo notable la falta de algunas señales de precaución y de guía.</v>
      </c>
      <c r="BW912" s="231">
        <v>4</v>
      </c>
      <c r="BX912" s="237" t="str">
        <f t="shared" si="453"/>
        <v>La mayoría de las alcantarillas y cunetas aparentemente funcionan bien, pero existen indicaciones en algunos sitios de que el agua se estanca.</v>
      </c>
      <c r="BY912" s="231">
        <v>5</v>
      </c>
      <c r="BZ912" s="237" t="str">
        <f t="shared" si="454"/>
        <v>Superficie lisa, sin baches ni irregularidades notables.</v>
      </c>
      <c r="CA912" s="231">
        <v>5</v>
      </c>
      <c r="CB912" s="237" t="str">
        <f t="shared" si="455"/>
        <v>No existen evidencias de fallas en la estructura del pavimento, con la posible excepción de algunas en la superficie de ruedo.</v>
      </c>
      <c r="CC912" s="231">
        <f t="shared" si="456"/>
        <v>18.747336225000002</v>
      </c>
      <c r="CD912" s="229" t="s">
        <v>482</v>
      </c>
      <c r="CE912" s="229" t="s">
        <v>195</v>
      </c>
      <c r="CF912" s="270" t="s">
        <v>483</v>
      </c>
    </row>
    <row r="913" spans="1:84" ht="69.95" customHeight="1" thickBot="1" x14ac:dyDescent="0.2">
      <c r="A913" s="217"/>
      <c r="B913" s="269">
        <v>50750</v>
      </c>
      <c r="C913" s="231">
        <v>13</v>
      </c>
      <c r="D913" s="231">
        <v>5</v>
      </c>
      <c r="E913" s="232">
        <v>2</v>
      </c>
      <c r="F913" s="231">
        <v>4</v>
      </c>
      <c r="G913" s="231">
        <v>907</v>
      </c>
      <c r="H913" s="230" t="str">
        <f>IF(G913&lt;100,"Primaria",IF(AND(G906&gt;39,G906&lt;300),"Secundaria",IF(AND(G906&gt;299),"Terciaria")))</f>
        <v>Terciaria</v>
      </c>
      <c r="I913" s="230">
        <v>3</v>
      </c>
      <c r="J913" s="229" t="str">
        <f t="shared" si="465"/>
        <v>Conectores de Integración Territorial</v>
      </c>
      <c r="K913" s="260">
        <f t="shared" si="466"/>
        <v>13.41</v>
      </c>
      <c r="L913" s="234">
        <f>K913</f>
        <v>13.41</v>
      </c>
      <c r="M913" s="233"/>
      <c r="N913" s="233"/>
      <c r="O913" s="233"/>
      <c r="P913" s="260">
        <f t="shared" si="468"/>
        <v>0</v>
      </c>
      <c r="Q913" s="233"/>
      <c r="R913" s="233"/>
      <c r="S913" s="233"/>
      <c r="T913" s="260">
        <f t="shared" si="469"/>
        <v>0</v>
      </c>
      <c r="U913" s="233"/>
      <c r="V913" s="233">
        <v>0.66</v>
      </c>
      <c r="W913" s="233"/>
      <c r="X913" s="233">
        <f t="shared" si="463"/>
        <v>0.66</v>
      </c>
      <c r="Y913" s="233"/>
      <c r="Z913" s="233"/>
      <c r="AA913" s="233"/>
      <c r="AB913" s="233">
        <f t="shared" si="464"/>
        <v>0</v>
      </c>
      <c r="AC913" s="233">
        <f t="shared" si="473"/>
        <v>0.66</v>
      </c>
      <c r="AD913" s="233"/>
      <c r="AE913" s="233">
        <v>3.26</v>
      </c>
      <c r="AF913" s="233">
        <v>9.49</v>
      </c>
      <c r="AG913" s="233">
        <f t="shared" si="457"/>
        <v>12.75</v>
      </c>
      <c r="AH913" s="233"/>
      <c r="AI913" s="233"/>
      <c r="AJ913" s="233"/>
      <c r="AK913" s="233">
        <f t="shared" si="458"/>
        <v>0</v>
      </c>
      <c r="AL913" s="233"/>
      <c r="AM913" s="233"/>
      <c r="AN913" s="233"/>
      <c r="AO913" s="233">
        <f t="shared" si="470"/>
        <v>0</v>
      </c>
      <c r="AP913" s="233"/>
      <c r="AQ913" s="233"/>
      <c r="AR913" s="233"/>
      <c r="AS913" s="339">
        <f t="shared" si="471"/>
        <v>0</v>
      </c>
      <c r="AT913" s="233"/>
      <c r="AU913" s="233"/>
      <c r="AV913" s="233"/>
      <c r="AW913" s="260">
        <f t="shared" si="446"/>
        <v>0</v>
      </c>
      <c r="AX913" s="235" t="s">
        <v>3398</v>
      </c>
      <c r="AY913" s="236" t="s">
        <v>1487</v>
      </c>
      <c r="AZ913" s="236" t="s">
        <v>176</v>
      </c>
      <c r="BA913" s="229" t="s">
        <v>3399</v>
      </c>
      <c r="BB913" s="231">
        <v>0</v>
      </c>
      <c r="BC913" s="231">
        <v>1</v>
      </c>
      <c r="BD913" s="237" t="str">
        <f t="shared" si="447"/>
        <v>Llano (Pendientes naturales del terreno entre 0 y 5%)</v>
      </c>
      <c r="BE913" s="231">
        <v>7</v>
      </c>
      <c r="BF913" s="237" t="str">
        <f>VLOOKUP(BE913,'Códigos 2'!$A$1:$B$12,2,FALSE)</f>
        <v xml:space="preserve">Sello asfáltico con emulsión de rompimiento lento (SA) </v>
      </c>
      <c r="BG913" s="238">
        <v>2</v>
      </c>
      <c r="BH913" s="239">
        <v>7.5</v>
      </c>
      <c r="BI913" s="231">
        <v>0</v>
      </c>
      <c r="BJ913" s="231" t="str">
        <f t="shared" si="448"/>
        <v>No existe</v>
      </c>
      <c r="BK913" s="240">
        <v>0</v>
      </c>
      <c r="BL913" s="231">
        <v>25</v>
      </c>
      <c r="BM913" s="231">
        <v>77</v>
      </c>
      <c r="BN913" s="231">
        <v>4</v>
      </c>
      <c r="BO913" s="237" t="str">
        <f t="shared" si="449"/>
        <v>Alineamiento con algunas curvas que exigen una reducción significativa en la velocidad promedio de circulación.</v>
      </c>
      <c r="BP913" s="231">
        <v>4</v>
      </c>
      <c r="BQ913" s="237" t="str">
        <f t="shared" si="450"/>
        <v>Pendientes generalmente menores del 3% pero con algunas cuestas de corta longitud de hasta el 5%.</v>
      </c>
      <c r="BR913" s="231">
        <v>1</v>
      </c>
      <c r="BS913" s="231">
        <v>0</v>
      </c>
      <c r="BT913" s="237" t="b">
        <f t="shared" si="451"/>
        <v>0</v>
      </c>
      <c r="BU913" s="231">
        <v>3</v>
      </c>
      <c r="BV913" s="237" t="str">
        <f t="shared" si="452"/>
        <v>El señalamiento es regular en cuanto a cantidad y ubicación, siendo notable la falta de algunas señales de precaución y de guía.</v>
      </c>
      <c r="BW913" s="231">
        <v>4</v>
      </c>
      <c r="BX913" s="237" t="str">
        <f t="shared" si="453"/>
        <v>La mayoría de las alcantarillas y cunetas aparentemente funcionan bien, pero existen indicaciones en algunos sitios de que el agua se estanca.</v>
      </c>
      <c r="BY913" s="231">
        <v>2</v>
      </c>
      <c r="BZ913" s="237" t="str">
        <f t="shared" si="454"/>
        <v>Superficie muy irregular o con baches extensos y frecuentes (o material suelto, en caso de superficies no pavimentadas).</v>
      </c>
      <c r="CA913" s="231">
        <v>4</v>
      </c>
      <c r="CB913" s="237" t="str">
        <f t="shared" si="455"/>
        <v>Existen huellas o corrugaciones que se derivan por debajo de la superficie de ruedo, pero que son aisladas y de poca extensión.</v>
      </c>
      <c r="CC913" s="231">
        <f t="shared" si="456"/>
        <v>0.37688804999999997</v>
      </c>
      <c r="CD913" s="229"/>
      <c r="CE913" s="229"/>
      <c r="CF913" s="270" t="s">
        <v>3400</v>
      </c>
    </row>
    <row r="914" spans="1:84" ht="69.95" customHeight="1" thickBot="1" x14ac:dyDescent="0.2">
      <c r="A914" s="217"/>
      <c r="B914" s="269">
        <v>50761</v>
      </c>
      <c r="C914" s="231">
        <v>13</v>
      </c>
      <c r="D914" s="231">
        <v>5</v>
      </c>
      <c r="E914" s="232">
        <v>2</v>
      </c>
      <c r="F914" s="231">
        <v>3</v>
      </c>
      <c r="G914" s="231">
        <v>929</v>
      </c>
      <c r="H914" s="230" t="str">
        <f>IF(G914&lt;100,"Primaria",IF(AND(RVN_0524!G1198&gt;39,RVN_0524!G1198&lt;300),"Secundaria",IF(AND(RVN_0524!G1198&gt;299),"Terciaria")))</f>
        <v>Terciaria</v>
      </c>
      <c r="I914" s="230">
        <v>4</v>
      </c>
      <c r="J914" s="229" t="str">
        <f t="shared" si="465"/>
        <v>Red Básica de Accesso</v>
      </c>
      <c r="K914" s="260">
        <f t="shared" si="466"/>
        <v>9.0749999999999993</v>
      </c>
      <c r="L914" s="234">
        <f>K914</f>
        <v>9.0749999999999993</v>
      </c>
      <c r="M914" s="233"/>
      <c r="N914" s="233"/>
      <c r="O914" s="233"/>
      <c r="P914" s="260">
        <f t="shared" si="468"/>
        <v>0</v>
      </c>
      <c r="Q914" s="233"/>
      <c r="R914" s="233"/>
      <c r="S914" s="233"/>
      <c r="T914" s="260">
        <f t="shared" si="469"/>
        <v>0</v>
      </c>
      <c r="U914" s="233"/>
      <c r="V914" s="233"/>
      <c r="W914" s="233"/>
      <c r="X914" s="233">
        <f t="shared" si="463"/>
        <v>0</v>
      </c>
      <c r="Y914" s="233"/>
      <c r="Z914" s="233"/>
      <c r="AA914" s="233"/>
      <c r="AB914" s="233">
        <f t="shared" si="464"/>
        <v>0</v>
      </c>
      <c r="AC914" s="233">
        <f t="shared" si="473"/>
        <v>0</v>
      </c>
      <c r="AD914" s="233"/>
      <c r="AE914" s="233">
        <v>7.68</v>
      </c>
      <c r="AF914" s="233">
        <v>1.395</v>
      </c>
      <c r="AG914" s="233">
        <f t="shared" si="457"/>
        <v>9.0749999999999993</v>
      </c>
      <c r="AH914" s="233"/>
      <c r="AI914" s="233"/>
      <c r="AJ914" s="233"/>
      <c r="AK914" s="233">
        <f t="shared" si="458"/>
        <v>0</v>
      </c>
      <c r="AL914" s="233"/>
      <c r="AM914" s="233"/>
      <c r="AN914" s="233"/>
      <c r="AO914" s="233">
        <f t="shared" si="470"/>
        <v>0</v>
      </c>
      <c r="AP914" s="233"/>
      <c r="AQ914" s="233"/>
      <c r="AR914" s="233"/>
      <c r="AS914" s="339">
        <f t="shared" si="471"/>
        <v>0</v>
      </c>
      <c r="AT914" s="233"/>
      <c r="AU914" s="233"/>
      <c r="AV914" s="233"/>
      <c r="AW914" s="260">
        <f t="shared" si="446"/>
        <v>0</v>
      </c>
      <c r="AX914" s="235" t="s">
        <v>3524</v>
      </c>
      <c r="AY914" s="236" t="s">
        <v>2989</v>
      </c>
      <c r="AZ914" s="236" t="s">
        <v>176</v>
      </c>
      <c r="BA914" s="229" t="s">
        <v>3525</v>
      </c>
      <c r="BB914" s="231">
        <v>0</v>
      </c>
      <c r="BC914" s="231">
        <v>1</v>
      </c>
      <c r="BD914" s="237" t="str">
        <f t="shared" si="447"/>
        <v>Llano (Pendientes naturales del terreno entre 0 y 5%)</v>
      </c>
      <c r="BE914" s="231">
        <v>4</v>
      </c>
      <c r="BF914" s="237" t="str">
        <f>VLOOKUP(BE914,'Códigos 2'!$A$1:$B$12,2,FALSE)</f>
        <v>Lastre o grava</v>
      </c>
      <c r="BG914" s="238">
        <v>2</v>
      </c>
      <c r="BH914" s="239">
        <v>7</v>
      </c>
      <c r="BI914" s="231">
        <v>0</v>
      </c>
      <c r="BJ914" s="231" t="str">
        <f t="shared" si="448"/>
        <v>No existe</v>
      </c>
      <c r="BK914" s="240">
        <v>0</v>
      </c>
      <c r="BL914" s="231">
        <v>30</v>
      </c>
      <c r="BM914" s="231">
        <v>152</v>
      </c>
      <c r="BN914" s="231">
        <v>4</v>
      </c>
      <c r="BO914" s="237" t="str">
        <f t="shared" si="449"/>
        <v>Alineamiento con algunas curvas que exigen una reducción significativa en la velocidad promedio de circulación.</v>
      </c>
      <c r="BP914" s="231">
        <v>4</v>
      </c>
      <c r="BQ914" s="237" t="str">
        <f t="shared" si="450"/>
        <v>Pendientes generalmente menores del 3% pero con algunas cuestas de corta longitud de hasta el 5%.</v>
      </c>
      <c r="BR914" s="231">
        <v>2</v>
      </c>
      <c r="BS914" s="231">
        <v>0</v>
      </c>
      <c r="BT914" s="237" t="b">
        <f t="shared" si="451"/>
        <v>0</v>
      </c>
      <c r="BU914" s="231">
        <v>3</v>
      </c>
      <c r="BV914" s="237" t="str">
        <f t="shared" si="452"/>
        <v>El señalamiento es regular en cuanto a cantidad y ubicación, siendo notable la falta de algunas señales de precaución y de guía.</v>
      </c>
      <c r="BW914" s="231">
        <v>3</v>
      </c>
      <c r="BX914" s="237" t="str">
        <f t="shared" si="453"/>
        <v>Parece que algunas alcantarillas o cunetas no tienen capacidad hidráulica suficiente, por la erosión o socavación aparente.</v>
      </c>
      <c r="BY914" s="231">
        <v>3</v>
      </c>
      <c r="BZ914" s="237" t="str">
        <f t="shared" si="454"/>
        <v>Superficie con frecuentes baches o irregularidades .</v>
      </c>
      <c r="CA914" s="231">
        <v>4</v>
      </c>
      <c r="CB914" s="237" t="str">
        <f t="shared" si="455"/>
        <v>Existen huellas o corrugaciones que se derivan por debajo de la superficie de ruedo, pero que son aisladas y de poca extensión.</v>
      </c>
      <c r="CC914" s="231">
        <f t="shared" si="456"/>
        <v>0.50348099999999996</v>
      </c>
      <c r="CD914" s="229"/>
      <c r="CE914" s="229"/>
      <c r="CF914" s="270" t="s">
        <v>3526</v>
      </c>
    </row>
    <row r="915" spans="1:84" ht="69.95" customHeight="1" thickBot="1" x14ac:dyDescent="0.2">
      <c r="A915" s="217"/>
      <c r="B915" s="269">
        <v>50762</v>
      </c>
      <c r="C915" s="231">
        <v>13</v>
      </c>
      <c r="D915" s="231">
        <v>5</v>
      </c>
      <c r="E915" s="232">
        <v>2</v>
      </c>
      <c r="F915" s="231">
        <v>3</v>
      </c>
      <c r="G915" s="231">
        <v>929</v>
      </c>
      <c r="H915" s="230" t="str">
        <f>IF(G915&lt;100,"Primaria",IF(AND(RVN_0524!G1199&gt;39,RVN_0524!G1199&lt;300),"Secundaria",IF(AND(RVN_0524!G1199&gt;299),"Terciaria")))</f>
        <v>Secundaria</v>
      </c>
      <c r="I915" s="230">
        <v>4</v>
      </c>
      <c r="J915" s="229" t="str">
        <f t="shared" si="465"/>
        <v>Red Básica de Accesso</v>
      </c>
      <c r="K915" s="260">
        <f t="shared" si="466"/>
        <v>4.34</v>
      </c>
      <c r="L915" s="234">
        <f>L914+K915</f>
        <v>13.414999999999999</v>
      </c>
      <c r="M915" s="233"/>
      <c r="N915" s="233"/>
      <c r="O915" s="233"/>
      <c r="P915" s="260">
        <f t="shared" si="468"/>
        <v>0</v>
      </c>
      <c r="Q915" s="233"/>
      <c r="R915" s="233"/>
      <c r="S915" s="233"/>
      <c r="T915" s="260">
        <f t="shared" si="469"/>
        <v>0</v>
      </c>
      <c r="U915" s="233"/>
      <c r="V915" s="233"/>
      <c r="W915" s="233"/>
      <c r="X915" s="233">
        <f t="shared" si="463"/>
        <v>0</v>
      </c>
      <c r="Y915" s="233"/>
      <c r="Z915" s="233"/>
      <c r="AA915" s="233"/>
      <c r="AB915" s="233">
        <f t="shared" si="464"/>
        <v>0</v>
      </c>
      <c r="AC915" s="233">
        <f t="shared" si="473"/>
        <v>0</v>
      </c>
      <c r="AD915" s="233"/>
      <c r="AE915" s="233">
        <v>4.34</v>
      </c>
      <c r="AF915" s="233"/>
      <c r="AG915" s="233">
        <f t="shared" si="457"/>
        <v>4.34</v>
      </c>
      <c r="AH915" s="233"/>
      <c r="AI915" s="233"/>
      <c r="AJ915" s="233"/>
      <c r="AK915" s="233">
        <f t="shared" si="458"/>
        <v>0</v>
      </c>
      <c r="AL915" s="233"/>
      <c r="AM915" s="233"/>
      <c r="AN915" s="233"/>
      <c r="AO915" s="233">
        <f t="shared" si="470"/>
        <v>0</v>
      </c>
      <c r="AP915" s="233"/>
      <c r="AQ915" s="233"/>
      <c r="AR915" s="233"/>
      <c r="AS915" s="339">
        <f t="shared" si="471"/>
        <v>0</v>
      </c>
      <c r="AT915" s="233"/>
      <c r="AU915" s="233"/>
      <c r="AV915" s="233"/>
      <c r="AW915" s="260">
        <f t="shared" si="446"/>
        <v>0</v>
      </c>
      <c r="AX915" s="235" t="s">
        <v>3527</v>
      </c>
      <c r="AY915" s="236" t="s">
        <v>2989</v>
      </c>
      <c r="AZ915" s="236" t="s">
        <v>176</v>
      </c>
      <c r="BA915" s="229" t="s">
        <v>3528</v>
      </c>
      <c r="BB915" s="231">
        <v>0</v>
      </c>
      <c r="BC915" s="231">
        <v>2</v>
      </c>
      <c r="BD915" s="237" t="str">
        <f t="shared" si="447"/>
        <v>Algo Ondulado (Pendientes naturales del terreno entre 6 y 14%)</v>
      </c>
      <c r="BE915" s="231">
        <v>4</v>
      </c>
      <c r="BF915" s="237" t="str">
        <f>VLOOKUP(BE915,'Códigos 2'!$A$1:$B$12,2,FALSE)</f>
        <v>Lastre o grava</v>
      </c>
      <c r="BG915" s="238">
        <v>2</v>
      </c>
      <c r="BH915" s="239">
        <v>7</v>
      </c>
      <c r="BI915" s="231">
        <v>0</v>
      </c>
      <c r="BJ915" s="231" t="str">
        <f t="shared" si="448"/>
        <v>No existe</v>
      </c>
      <c r="BK915" s="240">
        <v>0</v>
      </c>
      <c r="BL915" s="231">
        <v>30</v>
      </c>
      <c r="BM915" s="231">
        <v>122</v>
      </c>
      <c r="BN915" s="231">
        <v>3</v>
      </c>
      <c r="BO915" s="237" t="str">
        <f t="shared" si="449"/>
        <v>Alineamiento algo sinuoso, pero con curvas cerradas que son aparentes y consistentes con las gradientes y las demás características del camino y del terreno que se atraviesa.</v>
      </c>
      <c r="BP915" s="231">
        <v>3</v>
      </c>
      <c r="BQ915" s="237" t="str">
        <f t="shared" si="450"/>
        <v>Pendientes generalmente entre 3 y 6%, pero con una rasante ondulada y, consecuentemente, con tramos cortos de subida fuerte.</v>
      </c>
      <c r="BR915" s="231">
        <v>1</v>
      </c>
      <c r="BS915" s="231">
        <v>0</v>
      </c>
      <c r="BT915" s="237" t="b">
        <f t="shared" si="451"/>
        <v>0</v>
      </c>
      <c r="BU915" s="231">
        <v>3</v>
      </c>
      <c r="BV915" s="237" t="str">
        <f t="shared" si="452"/>
        <v>El señalamiento es regular en cuanto a cantidad y ubicación, siendo notable la falta de algunas señales de precaución y de guía.</v>
      </c>
      <c r="BW915" s="231">
        <v>3</v>
      </c>
      <c r="BX915" s="237" t="str">
        <f t="shared" si="453"/>
        <v>Parece que algunas alcantarillas o cunetas no tienen capacidad hidráulica suficiente, por la erosión o socavación aparente.</v>
      </c>
      <c r="BY915" s="231">
        <v>3</v>
      </c>
      <c r="BZ915" s="237" t="str">
        <f t="shared" si="454"/>
        <v>Superficie con frecuentes baches o irregularidades .</v>
      </c>
      <c r="CA915" s="231">
        <v>4</v>
      </c>
      <c r="CB915" s="237" t="str">
        <f t="shared" si="455"/>
        <v>Existen huellas o corrugaciones que se derivan por debajo de la superficie de ruedo, pero que son aisladas y de poca extensión.</v>
      </c>
      <c r="CC915" s="231">
        <f t="shared" si="456"/>
        <v>0.19326020000000002</v>
      </c>
      <c r="CD915" s="229"/>
      <c r="CE915" s="229"/>
      <c r="CF915" s="270" t="s">
        <v>3529</v>
      </c>
    </row>
    <row r="916" spans="1:84" ht="69.95" customHeight="1" thickBot="1" x14ac:dyDescent="0.2">
      <c r="A916" s="217"/>
      <c r="B916" s="269">
        <v>50771</v>
      </c>
      <c r="C916" s="231">
        <v>13</v>
      </c>
      <c r="D916" s="231">
        <v>5</v>
      </c>
      <c r="E916" s="232">
        <v>2</v>
      </c>
      <c r="F916" s="231">
        <v>0</v>
      </c>
      <c r="G916" s="231">
        <v>906</v>
      </c>
      <c r="H916" s="230" t="b">
        <f>IF(G916&lt;100,"Primaria",IF(AND(G909&gt;39,G909&lt;300),"Secundaria",IF(AND(G909&gt;299),"Terciaria")))</f>
        <v>0</v>
      </c>
      <c r="I916" s="230">
        <v>4</v>
      </c>
      <c r="J916" s="229" t="str">
        <f t="shared" si="465"/>
        <v>Red Básica de Accesso</v>
      </c>
      <c r="K916" s="260">
        <f t="shared" si="466"/>
        <v>7.02</v>
      </c>
      <c r="L916" s="234">
        <f>K916</f>
        <v>7.02</v>
      </c>
      <c r="M916" s="233"/>
      <c r="N916" s="233"/>
      <c r="O916" s="233"/>
      <c r="P916" s="260">
        <f t="shared" si="468"/>
        <v>0</v>
      </c>
      <c r="Q916" s="233"/>
      <c r="R916" s="233"/>
      <c r="S916" s="233"/>
      <c r="T916" s="260">
        <f t="shared" si="469"/>
        <v>0</v>
      </c>
      <c r="U916" s="233"/>
      <c r="V916" s="233"/>
      <c r="W916" s="233"/>
      <c r="X916" s="233">
        <f t="shared" si="463"/>
        <v>0</v>
      </c>
      <c r="Y916" s="233"/>
      <c r="Z916" s="233"/>
      <c r="AA916" s="233"/>
      <c r="AB916" s="233">
        <f t="shared" si="464"/>
        <v>0</v>
      </c>
      <c r="AC916" s="233">
        <f t="shared" si="473"/>
        <v>0</v>
      </c>
      <c r="AD916" s="233"/>
      <c r="AE916" s="233"/>
      <c r="AF916" s="233">
        <v>7.02</v>
      </c>
      <c r="AG916" s="233">
        <f t="shared" si="457"/>
        <v>7.02</v>
      </c>
      <c r="AH916" s="233"/>
      <c r="AI916" s="233"/>
      <c r="AJ916" s="233"/>
      <c r="AK916" s="233">
        <f t="shared" si="458"/>
        <v>0</v>
      </c>
      <c r="AL916" s="233"/>
      <c r="AM916" s="233"/>
      <c r="AN916" s="233"/>
      <c r="AO916" s="233">
        <f t="shared" si="470"/>
        <v>0</v>
      </c>
      <c r="AP916" s="233"/>
      <c r="AQ916" s="233"/>
      <c r="AR916" s="233"/>
      <c r="AS916" s="339">
        <f t="shared" si="471"/>
        <v>0</v>
      </c>
      <c r="AT916" s="233"/>
      <c r="AU916" s="233"/>
      <c r="AV916" s="233"/>
      <c r="AW916" s="260">
        <f t="shared" si="446"/>
        <v>0</v>
      </c>
      <c r="AX916" s="235" t="s">
        <v>3392</v>
      </c>
      <c r="AY916" s="236" t="s">
        <v>1487</v>
      </c>
      <c r="AZ916" s="236" t="s">
        <v>176</v>
      </c>
      <c r="BA916" s="229" t="s">
        <v>3393</v>
      </c>
      <c r="BB916" s="231">
        <v>1</v>
      </c>
      <c r="BC916" s="231">
        <v>1</v>
      </c>
      <c r="BD916" s="237" t="str">
        <f t="shared" si="447"/>
        <v>Llano (Pendientes naturales del terreno entre 0 y 5%)</v>
      </c>
      <c r="BE916" s="231">
        <v>4</v>
      </c>
      <c r="BF916" s="237" t="str">
        <f>VLOOKUP(BE916,'Códigos 2'!$A$1:$B$12,2,FALSE)</f>
        <v>Lastre o grava</v>
      </c>
      <c r="BG916" s="238">
        <v>2</v>
      </c>
      <c r="BH916" s="239">
        <v>7.5</v>
      </c>
      <c r="BI916" s="231">
        <v>0</v>
      </c>
      <c r="BJ916" s="231" t="str">
        <f t="shared" si="448"/>
        <v>No existe</v>
      </c>
      <c r="BK916" s="240">
        <v>0</v>
      </c>
      <c r="BL916" s="231">
        <v>25</v>
      </c>
      <c r="BM916" s="231">
        <v>524</v>
      </c>
      <c r="BN916" s="231">
        <v>4</v>
      </c>
      <c r="BO916" s="237" t="str">
        <f t="shared" si="449"/>
        <v>Alineamiento con algunas curvas que exigen una reducción significativa en la velocidad promedio de circulación.</v>
      </c>
      <c r="BP916" s="231">
        <v>4</v>
      </c>
      <c r="BQ916" s="237" t="str">
        <f t="shared" si="450"/>
        <v>Pendientes generalmente menores del 3% pero con algunas cuestas de corta longitud de hasta el 5%.</v>
      </c>
      <c r="BR916" s="231">
        <v>2</v>
      </c>
      <c r="BS916" s="231">
        <v>0</v>
      </c>
      <c r="BT916" s="237" t="b">
        <f t="shared" si="451"/>
        <v>0</v>
      </c>
      <c r="BU916" s="231">
        <v>3</v>
      </c>
      <c r="BV916" s="237" t="str">
        <f t="shared" si="452"/>
        <v>El señalamiento es regular en cuanto a cantidad y ubicación, siendo notable la falta de algunas señales de precaución y de guía.</v>
      </c>
      <c r="BW916" s="231">
        <v>4</v>
      </c>
      <c r="BX916" s="237" t="str">
        <f t="shared" si="453"/>
        <v>La mayoría de las alcantarillas y cunetas aparentemente funcionan bien, pero existen indicaciones en algunos sitios de que el agua se estanca.</v>
      </c>
      <c r="BY916" s="231">
        <v>2</v>
      </c>
      <c r="BZ916" s="237" t="str">
        <f t="shared" si="454"/>
        <v>Superficie muy irregular o con baches extensos y frecuentes (o material suelto, en caso de superficies no pavimentadas).</v>
      </c>
      <c r="CA916" s="231">
        <v>4</v>
      </c>
      <c r="CB916" s="237" t="str">
        <f t="shared" si="455"/>
        <v>Existen huellas o corrugaciones que se derivan por debajo de la superficie de ruedo, pero que son aisladas y de poca extensión.</v>
      </c>
      <c r="CC916" s="231">
        <f t="shared" si="456"/>
        <v>1.3426452</v>
      </c>
      <c r="CD916" s="229"/>
      <c r="CE916" s="229"/>
      <c r="CF916" s="270" t="s">
        <v>3394</v>
      </c>
    </row>
    <row r="917" spans="1:84" ht="69.95" customHeight="1" thickBot="1" x14ac:dyDescent="0.2">
      <c r="A917" s="217"/>
      <c r="B917" s="269">
        <v>50772</v>
      </c>
      <c r="C917" s="231">
        <v>13</v>
      </c>
      <c r="D917" s="231">
        <v>5</v>
      </c>
      <c r="E917" s="232">
        <v>2</v>
      </c>
      <c r="F917" s="231">
        <v>3</v>
      </c>
      <c r="G917" s="231">
        <v>906</v>
      </c>
      <c r="H917" s="230" t="b">
        <f>IF(G917&lt;100,"Primaria",IF(AND(G910&gt;39,G910&lt;300),"Secundaria",IF(AND(G910&gt;299),"Terciaria")))</f>
        <v>0</v>
      </c>
      <c r="I917" s="230">
        <v>3</v>
      </c>
      <c r="J917" s="229" t="str">
        <f t="shared" si="465"/>
        <v>Conectores de Integración Territorial</v>
      </c>
      <c r="K917" s="260">
        <f t="shared" si="466"/>
        <v>12.84</v>
      </c>
      <c r="L917" s="234">
        <f>L916+K917</f>
        <v>19.86</v>
      </c>
      <c r="M917" s="233"/>
      <c r="N917" s="233"/>
      <c r="O917" s="233"/>
      <c r="P917" s="260">
        <f t="shared" si="468"/>
        <v>0</v>
      </c>
      <c r="Q917" s="233"/>
      <c r="R917" s="233"/>
      <c r="S917" s="233"/>
      <c r="T917" s="260">
        <f t="shared" si="469"/>
        <v>0</v>
      </c>
      <c r="U917" s="233"/>
      <c r="V917" s="233"/>
      <c r="W917" s="233">
        <v>4.4999999999999998E-2</v>
      </c>
      <c r="X917" s="233">
        <f t="shared" si="463"/>
        <v>4.4999999999999998E-2</v>
      </c>
      <c r="Y917" s="233"/>
      <c r="Z917" s="233"/>
      <c r="AA917" s="233"/>
      <c r="AB917" s="233">
        <f t="shared" si="464"/>
        <v>0</v>
      </c>
      <c r="AC917" s="233">
        <f t="shared" si="473"/>
        <v>4.4999999999999998E-2</v>
      </c>
      <c r="AD917" s="233">
        <v>2.76</v>
      </c>
      <c r="AE917" s="233">
        <v>10.035</v>
      </c>
      <c r="AF917" s="233"/>
      <c r="AG917" s="233">
        <f t="shared" si="457"/>
        <v>12.795</v>
      </c>
      <c r="AH917" s="233"/>
      <c r="AI917" s="233"/>
      <c r="AJ917" s="233"/>
      <c r="AK917" s="233">
        <f t="shared" si="458"/>
        <v>0</v>
      </c>
      <c r="AL917" s="233"/>
      <c r="AM917" s="233"/>
      <c r="AN917" s="233"/>
      <c r="AO917" s="233">
        <f t="shared" si="470"/>
        <v>0</v>
      </c>
      <c r="AP917" s="233"/>
      <c r="AQ917" s="233"/>
      <c r="AR917" s="233"/>
      <c r="AS917" s="339">
        <f t="shared" si="471"/>
        <v>0</v>
      </c>
      <c r="AT917" s="233"/>
      <c r="AU917" s="233"/>
      <c r="AV917" s="233"/>
      <c r="AW917" s="260">
        <f t="shared" si="446"/>
        <v>0</v>
      </c>
      <c r="AX917" s="235" t="s">
        <v>3395</v>
      </c>
      <c r="AY917" s="236" t="s">
        <v>1487</v>
      </c>
      <c r="AZ917" s="236" t="s">
        <v>176</v>
      </c>
      <c r="BA917" s="229" t="s">
        <v>3396</v>
      </c>
      <c r="BB917" s="231">
        <v>2</v>
      </c>
      <c r="BC917" s="231">
        <v>1</v>
      </c>
      <c r="BD917" s="237" t="str">
        <f t="shared" si="447"/>
        <v>Llano (Pendientes naturales del terreno entre 0 y 5%)</v>
      </c>
      <c r="BE917" s="231">
        <v>4</v>
      </c>
      <c r="BF917" s="237" t="str">
        <f>VLOOKUP(BE917,'Códigos 2'!$A$1:$B$12,2,FALSE)</f>
        <v>Lastre o grava</v>
      </c>
      <c r="BG917" s="238">
        <v>2</v>
      </c>
      <c r="BH917" s="239">
        <v>5.6</v>
      </c>
      <c r="BI917" s="231">
        <v>0</v>
      </c>
      <c r="BJ917" s="231" t="str">
        <f t="shared" si="448"/>
        <v>No existe</v>
      </c>
      <c r="BK917" s="240">
        <v>0</v>
      </c>
      <c r="BL917" s="231">
        <v>30</v>
      </c>
      <c r="BM917" s="231">
        <v>131</v>
      </c>
      <c r="BN917" s="231">
        <v>3</v>
      </c>
      <c r="BO917" s="237" t="str">
        <f t="shared" si="449"/>
        <v>Alineamiento algo sinuoso, pero con curvas cerradas que son aparentes y consistentes con las gradientes y las demás características del camino y del terreno que se atraviesa.</v>
      </c>
      <c r="BP917" s="231">
        <v>4</v>
      </c>
      <c r="BQ917" s="237" t="str">
        <f t="shared" si="450"/>
        <v>Pendientes generalmente menores del 3% pero con algunas cuestas de corta longitud de hasta el 5%.</v>
      </c>
      <c r="BR917" s="231">
        <v>1</v>
      </c>
      <c r="BS917" s="231">
        <v>0</v>
      </c>
      <c r="BT917" s="237" t="b">
        <f t="shared" si="451"/>
        <v>0</v>
      </c>
      <c r="BU917" s="231">
        <v>3</v>
      </c>
      <c r="BV917" s="237" t="str">
        <f t="shared" si="452"/>
        <v>El señalamiento es regular en cuanto a cantidad y ubicación, siendo notable la falta de algunas señales de precaución y de guía.</v>
      </c>
      <c r="BW917" s="231">
        <v>3</v>
      </c>
      <c r="BX917" s="237" t="str">
        <f t="shared" si="453"/>
        <v>Parece que algunas alcantarillas o cunetas no tienen capacidad hidráulica suficiente, por la erosión o socavación aparente.</v>
      </c>
      <c r="BY917" s="231">
        <v>3</v>
      </c>
      <c r="BZ917" s="237" t="str">
        <f t="shared" si="454"/>
        <v>Superficie con frecuentes baches o irregularidades .</v>
      </c>
      <c r="CA917" s="231">
        <v>4</v>
      </c>
      <c r="CB917" s="237" t="str">
        <f t="shared" si="455"/>
        <v>Existen huellas o corrugaciones que se derivan por debajo de la superficie de ruedo, pero que son aisladas y de poca extensión.</v>
      </c>
      <c r="CC917" s="231">
        <f t="shared" si="456"/>
        <v>0.61394459999999995</v>
      </c>
      <c r="CD917" s="229"/>
      <c r="CE917" s="229"/>
      <c r="CF917" s="270" t="s">
        <v>3397</v>
      </c>
    </row>
    <row r="918" spans="1:84" ht="69.95" customHeight="1" thickBot="1" x14ac:dyDescent="0.2">
      <c r="A918" s="217"/>
      <c r="B918" s="269">
        <v>50781</v>
      </c>
      <c r="C918" s="231">
        <v>13</v>
      </c>
      <c r="D918" s="231">
        <v>5</v>
      </c>
      <c r="E918" s="232">
        <v>2</v>
      </c>
      <c r="F918" s="231">
        <v>3</v>
      </c>
      <c r="G918" s="231">
        <v>150</v>
      </c>
      <c r="H918" s="230" t="str">
        <f>IF(G918&lt;100,"Primaria",IF(AND(G918&gt;39,G918&lt;300),"Secundaria",IF(AND(G918&gt;299),"Terciaria")))</f>
        <v>Secundaria</v>
      </c>
      <c r="I918" s="230">
        <v>3</v>
      </c>
      <c r="J918" s="229" t="str">
        <f t="shared" si="465"/>
        <v>Conectores de Integración Territorial</v>
      </c>
      <c r="K918" s="260">
        <f t="shared" si="466"/>
        <v>4.2300000000000004</v>
      </c>
      <c r="L918" s="234">
        <f>L917+K918</f>
        <v>24.09</v>
      </c>
      <c r="M918" s="233"/>
      <c r="N918" s="233"/>
      <c r="O918" s="233"/>
      <c r="P918" s="260">
        <f t="shared" si="468"/>
        <v>0</v>
      </c>
      <c r="Q918" s="233">
        <v>4.2300000000000004</v>
      </c>
      <c r="R918" s="233"/>
      <c r="S918" s="233"/>
      <c r="T918" s="260">
        <f t="shared" si="469"/>
        <v>4.2300000000000004</v>
      </c>
      <c r="U918" s="233"/>
      <c r="V918" s="233"/>
      <c r="W918" s="233"/>
      <c r="X918" s="233">
        <f t="shared" si="463"/>
        <v>0</v>
      </c>
      <c r="Y918" s="233"/>
      <c r="Z918" s="233"/>
      <c r="AA918" s="233"/>
      <c r="AB918" s="233">
        <f t="shared" si="464"/>
        <v>0</v>
      </c>
      <c r="AC918" s="233">
        <f t="shared" si="473"/>
        <v>4.2300000000000004</v>
      </c>
      <c r="AD918" s="233"/>
      <c r="AE918" s="233"/>
      <c r="AF918" s="233"/>
      <c r="AG918" s="233">
        <f t="shared" si="457"/>
        <v>0</v>
      </c>
      <c r="AH918" s="233"/>
      <c r="AI918" s="233"/>
      <c r="AJ918" s="233"/>
      <c r="AK918" s="233">
        <f t="shared" si="458"/>
        <v>0</v>
      </c>
      <c r="AL918" s="233"/>
      <c r="AM918" s="233"/>
      <c r="AN918" s="233"/>
      <c r="AO918" s="233">
        <f t="shared" si="470"/>
        <v>0</v>
      </c>
      <c r="AP918" s="233"/>
      <c r="AQ918" s="233"/>
      <c r="AR918" s="233"/>
      <c r="AS918" s="339">
        <f t="shared" si="471"/>
        <v>0</v>
      </c>
      <c r="AT918" s="233"/>
      <c r="AU918" s="233"/>
      <c r="AV918" s="233"/>
      <c r="AW918" s="260">
        <f t="shared" si="446"/>
        <v>0</v>
      </c>
      <c r="AX918" s="235" t="s">
        <v>1424</v>
      </c>
      <c r="AY918" s="236" t="s">
        <v>487</v>
      </c>
      <c r="AZ918" s="236" t="s">
        <v>176</v>
      </c>
      <c r="BA918" s="229" t="s">
        <v>1425</v>
      </c>
      <c r="BB918" s="231">
        <v>0</v>
      </c>
      <c r="BC918" s="231">
        <v>3</v>
      </c>
      <c r="BD918" s="237" t="str">
        <f t="shared" si="447"/>
        <v>Muy Ondulado (Pendientes naturales del terreno entre 15 y 25%)</v>
      </c>
      <c r="BE918" s="231">
        <v>1</v>
      </c>
      <c r="BF918" s="237" t="str">
        <f>VLOOKUP(BE918,'Códigos 2'!$A$1:$B$12,2,FALSE)</f>
        <v xml:space="preserve"> Carpeta Asfáltica (CA)</v>
      </c>
      <c r="BG918" s="238">
        <v>2</v>
      </c>
      <c r="BH918" s="239">
        <v>6.1</v>
      </c>
      <c r="BI918" s="231">
        <v>0</v>
      </c>
      <c r="BJ918" s="231" t="str">
        <f t="shared" si="448"/>
        <v>No existe</v>
      </c>
      <c r="BK918" s="240">
        <v>0</v>
      </c>
      <c r="BL918" s="231">
        <v>40</v>
      </c>
      <c r="BM918" s="231"/>
      <c r="BN918" s="231">
        <v>3</v>
      </c>
      <c r="BO918" s="237" t="str">
        <f t="shared" si="449"/>
        <v>Alineamiento algo sinuoso, pero con curvas cerradas que son aparentes y consistentes con las gradientes y las demás características del camino y del terreno que se atraviesa.</v>
      </c>
      <c r="BP918" s="231">
        <v>2</v>
      </c>
      <c r="BQ918" s="237" t="str">
        <f t="shared" si="450"/>
        <v>Pendientes sostenidas entre 5 y 8% sobre una buena parte del tramo, condición que afecta en forma marcada la velocidad de recorrido y, cuando hay bastante tránsito, provoca frecuentes colas de vehículos detrás de los vehículos pesados.</v>
      </c>
      <c r="BR918" s="231">
        <v>1</v>
      </c>
      <c r="BS918" s="231">
        <v>0</v>
      </c>
      <c r="BT918" s="237" t="b">
        <f t="shared" si="451"/>
        <v>0</v>
      </c>
      <c r="BU918" s="231">
        <v>4</v>
      </c>
      <c r="BV918" s="237" t="str">
        <f t="shared" si="452"/>
        <v>El señalamiento es bastante completo, faltando solamente algunas señales de guía para los usuarios que no conocen la ruta.</v>
      </c>
      <c r="BW918" s="231">
        <v>4</v>
      </c>
      <c r="BX918" s="237" t="str">
        <f t="shared" si="453"/>
        <v>La mayoría de las alcantarillas y cunetas aparentemente funcionan bien, pero existen indicaciones en algunos sitios de que el agua se estanca.</v>
      </c>
      <c r="BY918" s="231">
        <v>5</v>
      </c>
      <c r="BZ918" s="237" t="str">
        <f t="shared" si="454"/>
        <v>Superficie lisa, sin baches ni irregularidades notables.</v>
      </c>
      <c r="CA918" s="231">
        <v>5</v>
      </c>
      <c r="CB918" s="237" t="str">
        <f t="shared" si="455"/>
        <v>No existen evidencias de fallas en la estructura del pavimento, con la posible excepción de algunas en la superficie de ruedo.</v>
      </c>
      <c r="CC918" s="231">
        <f t="shared" si="456"/>
        <v>0</v>
      </c>
      <c r="CD918" s="229" t="s">
        <v>1426</v>
      </c>
      <c r="CE918" s="229" t="s">
        <v>489</v>
      </c>
      <c r="CF918" s="270" t="s">
        <v>1427</v>
      </c>
    </row>
    <row r="919" spans="1:84" ht="69.95" customHeight="1" thickBot="1" x14ac:dyDescent="0.2">
      <c r="A919" s="217"/>
      <c r="B919" s="269">
        <v>50782</v>
      </c>
      <c r="C919" s="231">
        <v>13</v>
      </c>
      <c r="D919" s="231">
        <v>5</v>
      </c>
      <c r="E919" s="232">
        <v>2</v>
      </c>
      <c r="F919" s="231">
        <v>3</v>
      </c>
      <c r="G919" s="231">
        <v>150</v>
      </c>
      <c r="H919" s="230" t="str">
        <f>IF(G919&lt;100,"Primaria",IF(AND(G919&gt;39,G919&lt;300),"Secundaria",IF(AND(G919&gt;299),"Terciaria")))</f>
        <v>Secundaria</v>
      </c>
      <c r="I919" s="230">
        <v>3</v>
      </c>
      <c r="J919" s="229" t="str">
        <f t="shared" si="465"/>
        <v>Conectores de Integración Territorial</v>
      </c>
      <c r="K919" s="260">
        <f t="shared" si="466"/>
        <v>10.664999999999999</v>
      </c>
      <c r="L919" s="234">
        <f>L918+K919</f>
        <v>34.754999999999995</v>
      </c>
      <c r="M919" s="233"/>
      <c r="N919" s="233"/>
      <c r="O919" s="233"/>
      <c r="P919" s="260">
        <f t="shared" si="468"/>
        <v>0</v>
      </c>
      <c r="Q919" s="233"/>
      <c r="R919" s="233"/>
      <c r="S919" s="233"/>
      <c r="T919" s="260">
        <f t="shared" si="469"/>
        <v>0</v>
      </c>
      <c r="U919" s="233"/>
      <c r="V919" s="233"/>
      <c r="W919" s="233"/>
      <c r="X919" s="233">
        <f t="shared" si="463"/>
        <v>0</v>
      </c>
      <c r="Y919" s="233"/>
      <c r="Z919" s="233"/>
      <c r="AA919" s="233"/>
      <c r="AB919" s="233">
        <f t="shared" si="464"/>
        <v>0</v>
      </c>
      <c r="AC919" s="233">
        <f t="shared" si="473"/>
        <v>0</v>
      </c>
      <c r="AD919" s="233"/>
      <c r="AE919" s="233"/>
      <c r="AF919" s="233">
        <v>10.664999999999999</v>
      </c>
      <c r="AG919" s="233">
        <f t="shared" si="457"/>
        <v>10.664999999999999</v>
      </c>
      <c r="AH919" s="233"/>
      <c r="AI919" s="233"/>
      <c r="AJ919" s="233"/>
      <c r="AK919" s="233">
        <f t="shared" si="458"/>
        <v>0</v>
      </c>
      <c r="AL919" s="233"/>
      <c r="AM919" s="233"/>
      <c r="AN919" s="233"/>
      <c r="AO919" s="233">
        <f t="shared" si="470"/>
        <v>0</v>
      </c>
      <c r="AP919" s="233"/>
      <c r="AQ919" s="233"/>
      <c r="AR919" s="233"/>
      <c r="AS919" s="339">
        <f t="shared" si="471"/>
        <v>0</v>
      </c>
      <c r="AT919" s="233"/>
      <c r="AU919" s="233"/>
      <c r="AV919" s="233"/>
      <c r="AW919" s="260">
        <f t="shared" si="446"/>
        <v>0</v>
      </c>
      <c r="AX919" s="235" t="s">
        <v>1420</v>
      </c>
      <c r="AY919" s="236" t="s">
        <v>487</v>
      </c>
      <c r="AZ919" s="236" t="s">
        <v>176</v>
      </c>
      <c r="BA919" s="229" t="s">
        <v>1421</v>
      </c>
      <c r="BB919" s="231">
        <v>0</v>
      </c>
      <c r="BC919" s="231">
        <v>1</v>
      </c>
      <c r="BD919" s="237" t="str">
        <f t="shared" si="447"/>
        <v>Llano (Pendientes naturales del terreno entre 0 y 5%)</v>
      </c>
      <c r="BE919" s="231">
        <v>4</v>
      </c>
      <c r="BF919" s="237" t="str">
        <f>VLOOKUP(BE919,'Códigos 2'!$A$1:$B$12,2,FALSE)</f>
        <v>Lastre o grava</v>
      </c>
      <c r="BG919" s="238">
        <v>2</v>
      </c>
      <c r="BH919" s="239">
        <v>6.5</v>
      </c>
      <c r="BI919" s="231">
        <v>0</v>
      </c>
      <c r="BJ919" s="231" t="str">
        <f t="shared" si="448"/>
        <v>No existe</v>
      </c>
      <c r="BK919" s="240">
        <v>0</v>
      </c>
      <c r="BL919" s="231">
        <v>25</v>
      </c>
      <c r="BM919" s="231">
        <v>180</v>
      </c>
      <c r="BN919" s="231">
        <v>5</v>
      </c>
      <c r="BO919" s="237" t="str">
        <f t="shared" si="449"/>
        <v>Alineamiento recto o con curvas tan suaves que no exigen una reducción significativa en la velocidad promedio normal de recorrido.</v>
      </c>
      <c r="BP919" s="231">
        <v>5</v>
      </c>
      <c r="BQ919" s="237" t="str">
        <f t="shared" si="450"/>
        <v>Pendientes menores del 3% en todo el tramo.</v>
      </c>
      <c r="BR919" s="231">
        <v>2</v>
      </c>
      <c r="BS919" s="231">
        <v>0</v>
      </c>
      <c r="BT919" s="237" t="b">
        <f t="shared" si="451"/>
        <v>0</v>
      </c>
      <c r="BU919" s="231">
        <v>3</v>
      </c>
      <c r="BV919" s="237" t="str">
        <f t="shared" si="452"/>
        <v>El señalamiento es regular en cuanto a cantidad y ubicación, siendo notable la falta de algunas señales de precaución y de guía.</v>
      </c>
      <c r="BW919" s="231">
        <v>3</v>
      </c>
      <c r="BX919" s="237" t="str">
        <f t="shared" si="453"/>
        <v>Parece que algunas alcantarillas o cunetas no tienen capacidad hidráulica suficiente, por la erosión o socavación aparente.</v>
      </c>
      <c r="BY919" s="231">
        <v>2</v>
      </c>
      <c r="BZ919" s="237" t="str">
        <f t="shared" si="454"/>
        <v>Superficie muy irregular o con baches extensos y frecuentes (o material suelto, en caso de superficies no pavimentadas).</v>
      </c>
      <c r="CA919" s="231">
        <v>4</v>
      </c>
      <c r="CB919" s="237" t="str">
        <f t="shared" si="455"/>
        <v>Existen huellas o corrugaciones que se derivan por debajo de la superficie de ruedo, pero que son aisladas y de poca extensión.</v>
      </c>
      <c r="CC919" s="231">
        <f t="shared" si="456"/>
        <v>0.70069049999999988</v>
      </c>
      <c r="CD919" s="229" t="s">
        <v>1422</v>
      </c>
      <c r="CE919" s="229" t="s">
        <v>489</v>
      </c>
      <c r="CF919" s="270" t="s">
        <v>1423</v>
      </c>
    </row>
    <row r="920" spans="1:84" ht="69.95" customHeight="1" thickBot="1" x14ac:dyDescent="0.2">
      <c r="A920" s="217"/>
      <c r="B920" s="269">
        <v>50790</v>
      </c>
      <c r="C920" s="231">
        <v>6</v>
      </c>
      <c r="D920" s="231">
        <v>5</v>
      </c>
      <c r="E920" s="232">
        <v>3</v>
      </c>
      <c r="F920" s="231">
        <v>2</v>
      </c>
      <c r="G920" s="231">
        <v>920</v>
      </c>
      <c r="H920" s="230" t="str">
        <f>IF(G920&lt;100,"Primaria",IF(AND(G913&gt;39,G913&lt;300),"Secundaria",IF(AND(G913&gt;299),"Terciaria")))</f>
        <v>Terciaria</v>
      </c>
      <c r="I920" s="230">
        <v>3</v>
      </c>
      <c r="J920" s="229" t="str">
        <f t="shared" si="465"/>
        <v>Conectores de Integración Territorial</v>
      </c>
      <c r="K920" s="260">
        <f t="shared" si="466"/>
        <v>6.6749999999999998</v>
      </c>
      <c r="L920" s="234">
        <f>L919+K920</f>
        <v>41.429999999999993</v>
      </c>
      <c r="M920" s="233"/>
      <c r="N920" s="233"/>
      <c r="O920" s="233"/>
      <c r="P920" s="260">
        <f t="shared" si="468"/>
        <v>0</v>
      </c>
      <c r="Q920" s="233"/>
      <c r="R920" s="233"/>
      <c r="S920" s="233"/>
      <c r="T920" s="260">
        <f t="shared" si="469"/>
        <v>0</v>
      </c>
      <c r="U920" s="233"/>
      <c r="V920" s="233"/>
      <c r="W920" s="233"/>
      <c r="X920" s="233">
        <f t="shared" si="463"/>
        <v>0</v>
      </c>
      <c r="Y920" s="233"/>
      <c r="Z920" s="233"/>
      <c r="AA920" s="233"/>
      <c r="AB920" s="233">
        <f t="shared" si="464"/>
        <v>0</v>
      </c>
      <c r="AC920" s="233">
        <f t="shared" si="473"/>
        <v>0</v>
      </c>
      <c r="AD920" s="233"/>
      <c r="AE920" s="233">
        <v>6.6749999999999998</v>
      </c>
      <c r="AF920" s="233"/>
      <c r="AG920" s="233">
        <f t="shared" si="457"/>
        <v>6.6749999999999998</v>
      </c>
      <c r="AH920" s="233"/>
      <c r="AI920" s="233"/>
      <c r="AJ920" s="233"/>
      <c r="AK920" s="233">
        <f t="shared" si="458"/>
        <v>0</v>
      </c>
      <c r="AL920" s="233"/>
      <c r="AM920" s="233"/>
      <c r="AN920" s="233"/>
      <c r="AO920" s="233">
        <f t="shared" si="470"/>
        <v>0</v>
      </c>
      <c r="AP920" s="233"/>
      <c r="AQ920" s="233"/>
      <c r="AR920" s="233"/>
      <c r="AS920" s="339">
        <f t="shared" si="471"/>
        <v>0</v>
      </c>
      <c r="AT920" s="233"/>
      <c r="AU920" s="233"/>
      <c r="AV920" s="233"/>
      <c r="AW920" s="260">
        <f t="shared" si="446"/>
        <v>0</v>
      </c>
      <c r="AX920" s="235" t="s">
        <v>3469</v>
      </c>
      <c r="AY920" s="236" t="s">
        <v>487</v>
      </c>
      <c r="AZ920" s="236" t="s">
        <v>176</v>
      </c>
      <c r="BA920" s="229" t="s">
        <v>3470</v>
      </c>
      <c r="BB920" s="231">
        <v>1</v>
      </c>
      <c r="BC920" s="231">
        <v>1</v>
      </c>
      <c r="BD920" s="237" t="str">
        <f t="shared" si="447"/>
        <v>Llano (Pendientes naturales del terreno entre 0 y 5%)</v>
      </c>
      <c r="BE920" s="231">
        <v>4</v>
      </c>
      <c r="BF920" s="237" t="str">
        <f>VLOOKUP(BE920,'Códigos 2'!$A$1:$B$12,2,FALSE)</f>
        <v>Lastre o grava</v>
      </c>
      <c r="BG920" s="238">
        <v>2</v>
      </c>
      <c r="BH920" s="239">
        <v>7.2</v>
      </c>
      <c r="BI920" s="231">
        <v>0</v>
      </c>
      <c r="BJ920" s="231" t="str">
        <f t="shared" si="448"/>
        <v>No existe</v>
      </c>
      <c r="BK920" s="240">
        <v>0</v>
      </c>
      <c r="BL920" s="231">
        <v>35</v>
      </c>
      <c r="BM920" s="231">
        <v>213</v>
      </c>
      <c r="BN920" s="231">
        <v>4</v>
      </c>
      <c r="BO920" s="237" t="str">
        <f t="shared" si="449"/>
        <v>Alineamiento con algunas curvas que exigen una reducción significativa en la velocidad promedio de circulación.</v>
      </c>
      <c r="BP920" s="231">
        <v>4</v>
      </c>
      <c r="BQ920" s="237" t="str">
        <f t="shared" si="450"/>
        <v>Pendientes generalmente menores del 3% pero con algunas cuestas de corta longitud de hasta el 5%.</v>
      </c>
      <c r="BR920" s="231">
        <v>1</v>
      </c>
      <c r="BS920" s="231">
        <v>0</v>
      </c>
      <c r="BT920" s="237" t="b">
        <f t="shared" si="451"/>
        <v>0</v>
      </c>
      <c r="BU920" s="231">
        <v>3</v>
      </c>
      <c r="BV920" s="237" t="str">
        <f t="shared" si="452"/>
        <v>El señalamiento es regular en cuanto a cantidad y ubicación, siendo notable la falta de algunas señales de precaución y de guía.</v>
      </c>
      <c r="BW920" s="231">
        <v>3</v>
      </c>
      <c r="BX920" s="237" t="str">
        <f t="shared" si="453"/>
        <v>Parece que algunas alcantarillas o cunetas no tienen capacidad hidráulica suficiente, por la erosión o socavación aparente.</v>
      </c>
      <c r="BY920" s="231">
        <v>3</v>
      </c>
      <c r="BZ920" s="237" t="str">
        <f t="shared" si="454"/>
        <v>Superficie con frecuentes baches o irregularidades .</v>
      </c>
      <c r="CA920" s="231">
        <v>4</v>
      </c>
      <c r="CB920" s="237" t="str">
        <f t="shared" si="455"/>
        <v>Existen huellas o corrugaciones que se derivan por debajo de la superficie de ruedo, pero que son aisladas y de poca extensión.</v>
      </c>
      <c r="CC920" s="231">
        <f t="shared" si="456"/>
        <v>0.51894787499999995</v>
      </c>
      <c r="CD920" s="229"/>
      <c r="CE920" s="229"/>
      <c r="CF920" s="270" t="s">
        <v>3468</v>
      </c>
    </row>
    <row r="921" spans="1:84" ht="69.95" customHeight="1" thickBot="1" x14ac:dyDescent="0.2">
      <c r="A921" s="217"/>
      <c r="B921" s="269">
        <v>50800</v>
      </c>
      <c r="C921" s="231">
        <v>6</v>
      </c>
      <c r="D921" s="231">
        <v>5</v>
      </c>
      <c r="E921" s="232">
        <v>5</v>
      </c>
      <c r="F921" s="231">
        <v>1</v>
      </c>
      <c r="G921" s="231">
        <v>920</v>
      </c>
      <c r="H921" s="230" t="str">
        <f>IF(G921&lt;100,"Primaria",IF(AND(G914&gt;39,G914&lt;300),"Secundaria",IF(AND(G914&gt;299),"Terciaria")))</f>
        <v>Terciaria</v>
      </c>
      <c r="I921" s="230">
        <v>3</v>
      </c>
      <c r="J921" s="229" t="str">
        <f t="shared" si="465"/>
        <v>Conectores de Integración Territorial</v>
      </c>
      <c r="K921" s="260">
        <f t="shared" si="466"/>
        <v>11.61</v>
      </c>
      <c r="L921" s="234">
        <f>K921</f>
        <v>11.61</v>
      </c>
      <c r="M921" s="233"/>
      <c r="N921" s="233"/>
      <c r="O921" s="233"/>
      <c r="P921" s="260">
        <f t="shared" si="468"/>
        <v>0</v>
      </c>
      <c r="Q921" s="233"/>
      <c r="R921" s="233"/>
      <c r="S921" s="233"/>
      <c r="T921" s="260">
        <f t="shared" si="469"/>
        <v>0</v>
      </c>
      <c r="U921" s="233"/>
      <c r="V921" s="233"/>
      <c r="W921" s="233"/>
      <c r="X921" s="233">
        <f t="shared" si="463"/>
        <v>0</v>
      </c>
      <c r="Y921" s="233"/>
      <c r="Z921" s="233"/>
      <c r="AA921" s="233"/>
      <c r="AB921" s="233">
        <f t="shared" si="464"/>
        <v>0</v>
      </c>
      <c r="AC921" s="233">
        <f t="shared" si="473"/>
        <v>0</v>
      </c>
      <c r="AD921" s="233">
        <v>8.84</v>
      </c>
      <c r="AE921" s="233">
        <v>2.77</v>
      </c>
      <c r="AF921" s="233"/>
      <c r="AG921" s="233">
        <f t="shared" si="457"/>
        <v>11.61</v>
      </c>
      <c r="AH921" s="233"/>
      <c r="AI921" s="233"/>
      <c r="AJ921" s="233"/>
      <c r="AK921" s="233">
        <f t="shared" si="458"/>
        <v>0</v>
      </c>
      <c r="AL921" s="233"/>
      <c r="AM921" s="233"/>
      <c r="AN921" s="233"/>
      <c r="AO921" s="233">
        <f t="shared" si="470"/>
        <v>0</v>
      </c>
      <c r="AP921" s="233"/>
      <c r="AQ921" s="233"/>
      <c r="AR921" s="233"/>
      <c r="AS921" s="339">
        <f t="shared" si="471"/>
        <v>0</v>
      </c>
      <c r="AT921" s="233"/>
      <c r="AU921" s="233"/>
      <c r="AV921" s="233"/>
      <c r="AW921" s="260">
        <f t="shared" si="446"/>
        <v>0</v>
      </c>
      <c r="AX921" s="235" t="s">
        <v>3463</v>
      </c>
      <c r="AY921" s="236" t="s">
        <v>487</v>
      </c>
      <c r="AZ921" s="236" t="s">
        <v>176</v>
      </c>
      <c r="BA921" s="229" t="s">
        <v>3464</v>
      </c>
      <c r="BB921" s="231">
        <v>0</v>
      </c>
      <c r="BC921" s="231">
        <v>1</v>
      </c>
      <c r="BD921" s="237" t="str">
        <f t="shared" si="447"/>
        <v>Llano (Pendientes naturales del terreno entre 0 y 5%)</v>
      </c>
      <c r="BE921" s="231">
        <v>4</v>
      </c>
      <c r="BF921" s="237" t="str">
        <f>VLOOKUP(BE921,'Códigos 2'!$A$1:$B$12,2,FALSE)</f>
        <v>Lastre o grava</v>
      </c>
      <c r="BG921" s="238">
        <v>2</v>
      </c>
      <c r="BH921" s="239">
        <v>7</v>
      </c>
      <c r="BI921" s="231">
        <v>0</v>
      </c>
      <c r="BJ921" s="231" t="str">
        <f t="shared" si="448"/>
        <v>No existe</v>
      </c>
      <c r="BK921" s="240">
        <v>0</v>
      </c>
      <c r="BL921" s="231">
        <v>40</v>
      </c>
      <c r="BM921" s="231">
        <v>591</v>
      </c>
      <c r="BN921" s="231">
        <v>4</v>
      </c>
      <c r="BO921" s="237" t="str">
        <f t="shared" si="449"/>
        <v>Alineamiento con algunas curvas que exigen una reducción significativa en la velocidad promedio de circulación.</v>
      </c>
      <c r="BP921" s="231">
        <v>4</v>
      </c>
      <c r="BQ921" s="237" t="str">
        <f t="shared" si="450"/>
        <v>Pendientes generalmente menores del 3% pero con algunas cuestas de corta longitud de hasta el 5%.</v>
      </c>
      <c r="BR921" s="231">
        <v>2</v>
      </c>
      <c r="BS921" s="231">
        <v>0</v>
      </c>
      <c r="BT921" s="237" t="b">
        <f t="shared" si="451"/>
        <v>0</v>
      </c>
      <c r="BU921" s="231">
        <v>3</v>
      </c>
      <c r="BV921" s="237" t="str">
        <f t="shared" si="452"/>
        <v>El señalamiento es regular en cuanto a cantidad y ubicación, siendo notable la falta de algunas señales de precaución y de guía.</v>
      </c>
      <c r="BW921" s="231">
        <v>2</v>
      </c>
      <c r="BX921" s="237" t="str">
        <f t="shared" si="453"/>
        <v>Parece que la mayoría de las alcantarillas y cunetas son inadecuadas; o hay vados en varios sitios en vez de estructuras de drenaje.</v>
      </c>
      <c r="BY921" s="231">
        <v>4</v>
      </c>
      <c r="BZ921" s="237" t="str">
        <f t="shared" si="454"/>
        <v>Superficie generalmente lisa, pero con unas pequeñas corrugaciones u otras irregularidades aisladas, o con baches pequeños superficiales.</v>
      </c>
      <c r="CA921" s="231">
        <v>5</v>
      </c>
      <c r="CB921" s="237" t="str">
        <f t="shared" si="455"/>
        <v>No existen evidencias de fallas en la estructura del pavimento, con la posible excepción de algunas en la superficie de ruedo.</v>
      </c>
      <c r="CC921" s="231">
        <f t="shared" si="456"/>
        <v>2.50445115</v>
      </c>
      <c r="CD921" s="229"/>
      <c r="CE921" s="229"/>
      <c r="CF921" s="270" t="s">
        <v>3465</v>
      </c>
    </row>
    <row r="922" spans="1:84" ht="69.95" customHeight="1" thickBot="1" x14ac:dyDescent="0.2">
      <c r="A922" s="217"/>
      <c r="B922" s="269">
        <v>50810</v>
      </c>
      <c r="C922" s="231">
        <v>7</v>
      </c>
      <c r="D922" s="231">
        <v>5</v>
      </c>
      <c r="E922" s="232">
        <v>6</v>
      </c>
      <c r="F922" s="231">
        <v>3</v>
      </c>
      <c r="G922" s="231">
        <v>930</v>
      </c>
      <c r="H922" s="230" t="str">
        <f>IF(G922&lt;100,"Primaria",IF(AND(RVN_0524!G1200&gt;39,RVN_0524!G1200&lt;300),"Secundaria",IF(AND(RVN_0524!G1200&gt;299),"Terciaria")))</f>
        <v>Secundaria</v>
      </c>
      <c r="I922" s="230">
        <v>4</v>
      </c>
      <c r="J922" s="229" t="str">
        <f t="shared" si="465"/>
        <v>Red Básica de Accesso</v>
      </c>
      <c r="K922" s="260">
        <f t="shared" si="466"/>
        <v>8.65</v>
      </c>
      <c r="L922" s="234">
        <f>K922</f>
        <v>8.65</v>
      </c>
      <c r="M922" s="233"/>
      <c r="N922" s="233"/>
      <c r="O922" s="233"/>
      <c r="P922" s="260">
        <f t="shared" si="468"/>
        <v>0</v>
      </c>
      <c r="Q922" s="233"/>
      <c r="R922" s="233"/>
      <c r="S922" s="233"/>
      <c r="T922" s="260">
        <f t="shared" si="469"/>
        <v>0</v>
      </c>
      <c r="U922" s="233"/>
      <c r="V922" s="233"/>
      <c r="W922" s="233"/>
      <c r="X922" s="233">
        <f t="shared" si="463"/>
        <v>0</v>
      </c>
      <c r="Y922" s="233"/>
      <c r="Z922" s="233"/>
      <c r="AA922" s="233"/>
      <c r="AB922" s="233">
        <f t="shared" si="464"/>
        <v>0</v>
      </c>
      <c r="AC922" s="233">
        <f t="shared" si="473"/>
        <v>0</v>
      </c>
      <c r="AD922" s="233">
        <v>8.65</v>
      </c>
      <c r="AE922" s="233"/>
      <c r="AF922" s="233"/>
      <c r="AG922" s="233">
        <f t="shared" si="457"/>
        <v>8.65</v>
      </c>
      <c r="AH922" s="233"/>
      <c r="AI922" s="233"/>
      <c r="AJ922" s="233"/>
      <c r="AK922" s="233">
        <f t="shared" si="458"/>
        <v>0</v>
      </c>
      <c r="AL922" s="233"/>
      <c r="AM922" s="233"/>
      <c r="AN922" s="233"/>
      <c r="AO922" s="233">
        <f t="shared" si="470"/>
        <v>0</v>
      </c>
      <c r="AP922" s="233"/>
      <c r="AQ922" s="233"/>
      <c r="AR922" s="233"/>
      <c r="AS922" s="339">
        <f t="shared" si="471"/>
        <v>0</v>
      </c>
      <c r="AT922" s="233"/>
      <c r="AU922" s="233"/>
      <c r="AV922" s="233"/>
      <c r="AW922" s="260">
        <f t="shared" si="446"/>
        <v>0</v>
      </c>
      <c r="AX922" s="235" t="s">
        <v>3530</v>
      </c>
      <c r="AY922" s="236" t="s">
        <v>3531</v>
      </c>
      <c r="AZ922" s="236" t="s">
        <v>1080</v>
      </c>
      <c r="BA922" s="229" t="s">
        <v>3532</v>
      </c>
      <c r="BB922" s="231">
        <v>0</v>
      </c>
      <c r="BC922" s="231">
        <v>1</v>
      </c>
      <c r="BD922" s="237" t="str">
        <f t="shared" si="447"/>
        <v>Llano (Pendientes naturales del terreno entre 0 y 5%)</v>
      </c>
      <c r="BE922" s="231">
        <v>4</v>
      </c>
      <c r="BF922" s="237" t="str">
        <f>VLOOKUP(BE922,'Códigos 2'!$A$1:$B$12,2,FALSE)</f>
        <v>Lastre o grava</v>
      </c>
      <c r="BG922" s="238">
        <v>2</v>
      </c>
      <c r="BH922" s="239">
        <v>6</v>
      </c>
      <c r="BI922" s="231">
        <v>0</v>
      </c>
      <c r="BJ922" s="231" t="str">
        <f t="shared" si="448"/>
        <v>No existe</v>
      </c>
      <c r="BK922" s="240">
        <v>0</v>
      </c>
      <c r="BL922" s="231">
        <v>35</v>
      </c>
      <c r="BM922" s="231">
        <v>154</v>
      </c>
      <c r="BN922" s="231">
        <v>4</v>
      </c>
      <c r="BO922" s="237" t="str">
        <f t="shared" si="449"/>
        <v>Alineamiento con algunas curvas que exigen una reducción significativa en la velocidad promedio de circulación.</v>
      </c>
      <c r="BP922" s="231">
        <v>4</v>
      </c>
      <c r="BQ922" s="237" t="str">
        <f t="shared" si="450"/>
        <v>Pendientes generalmente menores del 3% pero con algunas cuestas de corta longitud de hasta el 5%.</v>
      </c>
      <c r="BR922" s="231">
        <v>2</v>
      </c>
      <c r="BS922" s="231">
        <v>0</v>
      </c>
      <c r="BT922" s="237" t="b">
        <f t="shared" si="451"/>
        <v>0</v>
      </c>
      <c r="BU922" s="231">
        <v>2</v>
      </c>
      <c r="BV922" s="237" t="str">
        <f t="shared" si="452"/>
        <v>Existen muy pocas señales</v>
      </c>
      <c r="BW922" s="231">
        <v>4</v>
      </c>
      <c r="BX922" s="237" t="str">
        <f t="shared" si="453"/>
        <v>La mayoría de las alcantarillas y cunetas aparentemente funcionan bien, pero existen indicaciones en algunos sitios de que el agua se estanca.</v>
      </c>
      <c r="BY922" s="231">
        <v>3</v>
      </c>
      <c r="BZ922" s="237" t="str">
        <f t="shared" si="454"/>
        <v>Superficie con frecuentes baches o irregularidades .</v>
      </c>
      <c r="CA922" s="231">
        <v>5</v>
      </c>
      <c r="CB922" s="237" t="str">
        <f t="shared" si="455"/>
        <v>No existen evidencias de fallas en la estructura del pavimento, con la posible excepción de algunas en la superficie de ruedo.</v>
      </c>
      <c r="CC922" s="231">
        <f t="shared" si="456"/>
        <v>0.48621650000000005</v>
      </c>
      <c r="CD922" s="229"/>
      <c r="CE922" s="229"/>
      <c r="CF922" s="270" t="s">
        <v>3533</v>
      </c>
    </row>
    <row r="923" spans="1:84" ht="69.95" customHeight="1" thickBot="1" x14ac:dyDescent="0.2">
      <c r="A923" s="217"/>
      <c r="B923" s="269">
        <v>50820</v>
      </c>
      <c r="C923" s="231">
        <v>13</v>
      </c>
      <c r="D923" s="231">
        <v>5</v>
      </c>
      <c r="E923" s="232">
        <v>2</v>
      </c>
      <c r="F923" s="231">
        <v>3</v>
      </c>
      <c r="G923" s="231">
        <v>931</v>
      </c>
      <c r="H923" s="230" t="s">
        <v>2476</v>
      </c>
      <c r="I923" s="230">
        <v>3</v>
      </c>
      <c r="J923" s="229" t="str">
        <f t="shared" si="465"/>
        <v>Conectores de Integración Territorial</v>
      </c>
      <c r="K923" s="260">
        <f t="shared" si="466"/>
        <v>4.26</v>
      </c>
      <c r="L923" s="234">
        <f>L922+K923</f>
        <v>12.91</v>
      </c>
      <c r="M923" s="233"/>
      <c r="N923" s="233"/>
      <c r="O923" s="233"/>
      <c r="P923" s="260">
        <f t="shared" si="468"/>
        <v>0</v>
      </c>
      <c r="Q923" s="233"/>
      <c r="R923" s="233"/>
      <c r="S923" s="233"/>
      <c r="T923" s="260">
        <f t="shared" si="469"/>
        <v>0</v>
      </c>
      <c r="U923" s="233"/>
      <c r="V923" s="233"/>
      <c r="W923" s="233"/>
      <c r="X923" s="233">
        <f t="shared" ref="X923:X954" si="474">U923+V923+W923</f>
        <v>0</v>
      </c>
      <c r="Y923" s="233"/>
      <c r="Z923" s="233"/>
      <c r="AA923" s="233"/>
      <c r="AB923" s="233">
        <f t="shared" ref="AB923:AB954" si="475">Y923+Z923+AA923</f>
        <v>0</v>
      </c>
      <c r="AC923" s="233">
        <f t="shared" si="473"/>
        <v>0</v>
      </c>
      <c r="AD923" s="233"/>
      <c r="AE923" s="233">
        <v>1.115</v>
      </c>
      <c r="AF923" s="233">
        <v>3.145</v>
      </c>
      <c r="AG923" s="233">
        <f t="shared" si="457"/>
        <v>4.26</v>
      </c>
      <c r="AH923" s="233"/>
      <c r="AI923" s="233"/>
      <c r="AJ923" s="233"/>
      <c r="AK923" s="233">
        <f t="shared" si="458"/>
        <v>0</v>
      </c>
      <c r="AL923" s="233"/>
      <c r="AM923" s="233"/>
      <c r="AN923" s="233"/>
      <c r="AO923" s="233">
        <f t="shared" si="470"/>
        <v>0</v>
      </c>
      <c r="AP923" s="233"/>
      <c r="AQ923" s="233"/>
      <c r="AR923" s="233"/>
      <c r="AS923" s="339">
        <f t="shared" si="471"/>
        <v>0</v>
      </c>
      <c r="AT923" s="233"/>
      <c r="AU923" s="233"/>
      <c r="AV923" s="233"/>
      <c r="AW923" s="260">
        <f t="shared" si="446"/>
        <v>0</v>
      </c>
      <c r="AX923" s="235" t="s">
        <v>3543</v>
      </c>
      <c r="AY923" s="236" t="s">
        <v>3540</v>
      </c>
      <c r="AZ923" s="236" t="s">
        <v>176</v>
      </c>
      <c r="BA923" s="229" t="s">
        <v>3544</v>
      </c>
      <c r="BB923" s="231">
        <v>0</v>
      </c>
      <c r="BC923" s="231">
        <v>1</v>
      </c>
      <c r="BD923" s="237" t="str">
        <f t="shared" si="447"/>
        <v>Llano (Pendientes naturales del terreno entre 0 y 5%)</v>
      </c>
      <c r="BE923" s="231">
        <v>4</v>
      </c>
      <c r="BF923" s="237" t="str">
        <f>VLOOKUP(BE923,'Códigos 2'!$A$1:$B$12,2,FALSE)</f>
        <v>Lastre o grava</v>
      </c>
      <c r="BG923" s="238">
        <v>2</v>
      </c>
      <c r="BH923" s="239">
        <v>6</v>
      </c>
      <c r="BI923" s="231">
        <v>0</v>
      </c>
      <c r="BJ923" s="231" t="str">
        <f t="shared" si="448"/>
        <v>No existe</v>
      </c>
      <c r="BK923" s="240">
        <v>0</v>
      </c>
      <c r="BL923" s="231">
        <v>25</v>
      </c>
      <c r="BM923" s="231">
        <v>180</v>
      </c>
      <c r="BN923" s="231">
        <v>4</v>
      </c>
      <c r="BO923" s="237" t="str">
        <f t="shared" si="449"/>
        <v>Alineamiento con algunas curvas que exigen una reducción significativa en la velocidad promedio de circulación.</v>
      </c>
      <c r="BP923" s="231">
        <v>4</v>
      </c>
      <c r="BQ923" s="237" t="str">
        <f t="shared" si="450"/>
        <v>Pendientes generalmente menores del 3% pero con algunas cuestas de corta longitud de hasta el 5%.</v>
      </c>
      <c r="BR923" s="231">
        <v>2</v>
      </c>
      <c r="BS923" s="231">
        <v>0</v>
      </c>
      <c r="BT923" s="237" t="b">
        <f t="shared" si="451"/>
        <v>0</v>
      </c>
      <c r="BU923" s="231">
        <v>3</v>
      </c>
      <c r="BV923" s="237" t="str">
        <f t="shared" si="452"/>
        <v>El señalamiento es regular en cuanto a cantidad y ubicación, siendo notable la falta de algunas señales de precaución y de guía.</v>
      </c>
      <c r="BW923" s="231">
        <v>4</v>
      </c>
      <c r="BX923" s="237" t="str">
        <f t="shared" si="453"/>
        <v>La mayoría de las alcantarillas y cunetas aparentemente funcionan bien, pero existen indicaciones en algunos sitios de que el agua se estanca.</v>
      </c>
      <c r="BY923" s="231">
        <v>2</v>
      </c>
      <c r="BZ923" s="237" t="str">
        <f t="shared" si="454"/>
        <v>Superficie muy irregular o con baches extensos y frecuentes (o material suelto, en caso de superficies no pavimentadas).</v>
      </c>
      <c r="CA923" s="231">
        <v>4</v>
      </c>
      <c r="CB923" s="237" t="str">
        <f t="shared" si="455"/>
        <v>Existen huellas o corrugaciones que se derivan por debajo de la superficie de ruedo, pero que son aisladas y de poca extensión.</v>
      </c>
      <c r="CC923" s="231">
        <f t="shared" si="456"/>
        <v>0.27988200000000002</v>
      </c>
      <c r="CD923" s="229"/>
      <c r="CE923" s="229"/>
      <c r="CF923" s="270" t="s">
        <v>3545</v>
      </c>
    </row>
    <row r="924" spans="1:84" ht="69.95" customHeight="1" thickBot="1" x14ac:dyDescent="0.2">
      <c r="A924" s="217"/>
      <c r="B924" s="269">
        <v>50830</v>
      </c>
      <c r="C924" s="231">
        <v>7</v>
      </c>
      <c r="D924" s="231">
        <v>5</v>
      </c>
      <c r="E924" s="232">
        <v>4</v>
      </c>
      <c r="F924" s="231">
        <v>1</v>
      </c>
      <c r="G924" s="231">
        <v>922</v>
      </c>
      <c r="H924" s="230" t="str">
        <f>IF(G924&lt;100,"Primaria",IF(AND(RVN_0524!G1183&gt;39,RVN_0524!G1183&lt;300),"Secundaria",IF(AND(RVN_0524!G1183&gt;299),"Terciaria")))</f>
        <v>Secundaria</v>
      </c>
      <c r="I924" s="230">
        <v>4</v>
      </c>
      <c r="J924" s="229" t="str">
        <f t="shared" si="465"/>
        <v>Red Básica de Accesso</v>
      </c>
      <c r="K924" s="260">
        <f t="shared" si="466"/>
        <v>20.080000000000002</v>
      </c>
      <c r="L924" s="234">
        <f>K924</f>
        <v>20.080000000000002</v>
      </c>
      <c r="M924" s="233"/>
      <c r="N924" s="233"/>
      <c r="O924" s="233"/>
      <c r="P924" s="260">
        <f t="shared" si="468"/>
        <v>0</v>
      </c>
      <c r="Q924" s="233">
        <v>0.3</v>
      </c>
      <c r="R924" s="233"/>
      <c r="S924" s="233"/>
      <c r="T924" s="260">
        <f t="shared" si="469"/>
        <v>0.3</v>
      </c>
      <c r="U924" s="233"/>
      <c r="V924" s="233"/>
      <c r="W924" s="233"/>
      <c r="X924" s="233">
        <f t="shared" si="474"/>
        <v>0</v>
      </c>
      <c r="Y924" s="233"/>
      <c r="Z924" s="233"/>
      <c r="AA924" s="233"/>
      <c r="AB924" s="233">
        <f t="shared" si="475"/>
        <v>0</v>
      </c>
      <c r="AC924" s="233">
        <f t="shared" si="473"/>
        <v>0.3</v>
      </c>
      <c r="AD924" s="233"/>
      <c r="AE924" s="233">
        <v>17.445</v>
      </c>
      <c r="AF924" s="233">
        <v>2.335</v>
      </c>
      <c r="AG924" s="233">
        <f t="shared" si="457"/>
        <v>19.78</v>
      </c>
      <c r="AH924" s="233"/>
      <c r="AI924" s="233"/>
      <c r="AJ924" s="233"/>
      <c r="AK924" s="233">
        <f t="shared" si="458"/>
        <v>0</v>
      </c>
      <c r="AL924" s="233"/>
      <c r="AM924" s="233"/>
      <c r="AN924" s="233"/>
      <c r="AO924" s="233">
        <f t="shared" si="470"/>
        <v>0</v>
      </c>
      <c r="AP924" s="233"/>
      <c r="AQ924" s="233"/>
      <c r="AR924" s="233"/>
      <c r="AS924" s="339">
        <f t="shared" si="471"/>
        <v>0</v>
      </c>
      <c r="AT924" s="233"/>
      <c r="AU924" s="233"/>
      <c r="AV924" s="233"/>
      <c r="AW924" s="260">
        <f t="shared" si="446"/>
        <v>0</v>
      </c>
      <c r="AX924" s="235" t="s">
        <v>3478</v>
      </c>
      <c r="AY924" s="236" t="s">
        <v>1962</v>
      </c>
      <c r="AZ924" s="236" t="s">
        <v>1080</v>
      </c>
      <c r="BA924" s="229" t="s">
        <v>3479</v>
      </c>
      <c r="BB924" s="231">
        <v>1</v>
      </c>
      <c r="BC924" s="231">
        <v>1</v>
      </c>
      <c r="BD924" s="237" t="str">
        <f t="shared" si="447"/>
        <v>Llano (Pendientes naturales del terreno entre 0 y 5%)</v>
      </c>
      <c r="BE924" s="231">
        <v>4</v>
      </c>
      <c r="BF924" s="237" t="str">
        <f>VLOOKUP(BE924,'Códigos 2'!$A$1:$B$12,2,FALSE)</f>
        <v>Lastre o grava</v>
      </c>
      <c r="BG924" s="238">
        <v>1</v>
      </c>
      <c r="BH924" s="239">
        <v>6.2</v>
      </c>
      <c r="BI924" s="231">
        <v>0</v>
      </c>
      <c r="BJ924" s="231" t="str">
        <f t="shared" si="448"/>
        <v>No existe</v>
      </c>
      <c r="BK924" s="240">
        <v>0</v>
      </c>
      <c r="BL924" s="231">
        <v>35</v>
      </c>
      <c r="BM924" s="231">
        <v>264</v>
      </c>
      <c r="BN924" s="231">
        <v>4</v>
      </c>
      <c r="BO924" s="237" t="str">
        <f t="shared" si="449"/>
        <v>Alineamiento con algunas curvas que exigen una reducción significativa en la velocidad promedio de circulación.</v>
      </c>
      <c r="BP924" s="231">
        <v>4</v>
      </c>
      <c r="BQ924" s="237" t="str">
        <f t="shared" si="450"/>
        <v>Pendientes generalmente menores del 3% pero con algunas cuestas de corta longitud de hasta el 5%.</v>
      </c>
      <c r="BR924" s="231">
        <v>2</v>
      </c>
      <c r="BS924" s="231">
        <v>0</v>
      </c>
      <c r="BT924" s="237" t="b">
        <f t="shared" si="451"/>
        <v>0</v>
      </c>
      <c r="BU924" s="231">
        <v>2</v>
      </c>
      <c r="BV924" s="237" t="str">
        <f t="shared" si="452"/>
        <v>Existen muy pocas señales</v>
      </c>
      <c r="BW924" s="231">
        <v>4</v>
      </c>
      <c r="BX924" s="237" t="str">
        <f t="shared" si="453"/>
        <v>La mayoría de las alcantarillas y cunetas aparentemente funcionan bien, pero existen indicaciones en algunos sitios de que el agua se estanca.</v>
      </c>
      <c r="BY924" s="231">
        <v>3</v>
      </c>
      <c r="BZ924" s="237" t="str">
        <f t="shared" si="454"/>
        <v>Superficie con frecuentes baches o irregularidades .</v>
      </c>
      <c r="CA924" s="231">
        <v>5</v>
      </c>
      <c r="CB924" s="237" t="str">
        <f t="shared" si="455"/>
        <v>No existen evidencias de fallas en la estructura del pavimento, con la posible excepción de algunas en la superficie de ruedo.</v>
      </c>
      <c r="CC924" s="231">
        <f t="shared" si="456"/>
        <v>1.9349088000000003</v>
      </c>
      <c r="CD924" s="229" t="s">
        <v>3480</v>
      </c>
      <c r="CE924" s="229" t="s">
        <v>1154</v>
      </c>
      <c r="CF924" s="270" t="s">
        <v>3481</v>
      </c>
    </row>
    <row r="925" spans="1:84" ht="69.95" customHeight="1" thickBot="1" x14ac:dyDescent="0.2">
      <c r="A925" s="217"/>
      <c r="B925" s="269">
        <v>50840</v>
      </c>
      <c r="C925" s="231">
        <v>7</v>
      </c>
      <c r="D925" s="231">
        <v>5</v>
      </c>
      <c r="E925" s="232">
        <v>6</v>
      </c>
      <c r="F925" s="231">
        <v>1</v>
      </c>
      <c r="G925" s="231">
        <v>923</v>
      </c>
      <c r="H925" s="230" t="str">
        <f>IF(G925&lt;100,"Primaria",IF(AND(RVN_0524!G1184&gt;39,RVN_0524!G1184&lt;300),"Secundaria",IF(AND(RVN_0524!G1184&gt;299),"Terciaria")))</f>
        <v>Secundaria</v>
      </c>
      <c r="I925" s="230">
        <v>4</v>
      </c>
      <c r="J925" s="229" t="str">
        <f t="shared" si="465"/>
        <v>Red Básica de Accesso</v>
      </c>
      <c r="K925" s="260">
        <f t="shared" si="466"/>
        <v>14.7</v>
      </c>
      <c r="L925" s="234">
        <f>K925</f>
        <v>14.7</v>
      </c>
      <c r="M925" s="233">
        <v>0.08</v>
      </c>
      <c r="N925" s="233"/>
      <c r="O925" s="233"/>
      <c r="P925" s="260">
        <f t="shared" si="468"/>
        <v>0.08</v>
      </c>
      <c r="Q925" s="233">
        <v>14.59</v>
      </c>
      <c r="R925" s="233"/>
      <c r="S925" s="233"/>
      <c r="T925" s="260">
        <f t="shared" si="469"/>
        <v>14.59</v>
      </c>
      <c r="U925" s="233"/>
      <c r="V925" s="233"/>
      <c r="W925" s="233"/>
      <c r="X925" s="233">
        <f t="shared" si="474"/>
        <v>0</v>
      </c>
      <c r="Y925" s="233"/>
      <c r="Z925" s="233"/>
      <c r="AA925" s="233"/>
      <c r="AB925" s="233">
        <f t="shared" si="475"/>
        <v>0</v>
      </c>
      <c r="AC925" s="233">
        <f t="shared" si="473"/>
        <v>14.59</v>
      </c>
      <c r="AD925" s="233">
        <v>0.03</v>
      </c>
      <c r="AE925" s="233"/>
      <c r="AF925" s="233"/>
      <c r="AG925" s="233">
        <f t="shared" si="457"/>
        <v>0.03</v>
      </c>
      <c r="AH925" s="233"/>
      <c r="AI925" s="233"/>
      <c r="AJ925" s="233"/>
      <c r="AK925" s="233">
        <f t="shared" si="458"/>
        <v>0</v>
      </c>
      <c r="AL925" s="233"/>
      <c r="AM925" s="233"/>
      <c r="AN925" s="233"/>
      <c r="AO925" s="233">
        <f t="shared" si="470"/>
        <v>0</v>
      </c>
      <c r="AP925" s="233"/>
      <c r="AQ925" s="233"/>
      <c r="AR925" s="233"/>
      <c r="AS925" s="339">
        <f t="shared" si="471"/>
        <v>0</v>
      </c>
      <c r="AT925" s="233"/>
      <c r="AU925" s="233"/>
      <c r="AV925" s="233"/>
      <c r="AW925" s="260">
        <f t="shared" ref="AW925:AW988" si="476">SUM(AT925:AV925)</f>
        <v>0</v>
      </c>
      <c r="AX925" s="235" t="s">
        <v>3482</v>
      </c>
      <c r="AY925" s="236" t="s">
        <v>328</v>
      </c>
      <c r="AZ925" s="236" t="s">
        <v>1080</v>
      </c>
      <c r="BA925" s="229" t="s">
        <v>3483</v>
      </c>
      <c r="BB925" s="231">
        <v>1</v>
      </c>
      <c r="BC925" s="231">
        <v>1</v>
      </c>
      <c r="BD925" s="237" t="str">
        <f t="shared" ref="BD925:BD988" si="477">IF(BC925=1,"Llano (Pendientes naturales del terreno entre 0 y 5%)",IF(AND(BC925=2),"Algo Ondulado (Pendientes naturales del terreno entre 6 y 14%)",IF(AND(BC925=3),"Muy Ondulado (Pendientes naturales del terreno entre 15 y 25%)",IF(AND(BC925=4),"Montañoso (Pendientes naturales del terreno mayores a 25%)"))))</f>
        <v>Llano (Pendientes naturales del terreno entre 0 y 5%)</v>
      </c>
      <c r="BE925" s="231">
        <v>1</v>
      </c>
      <c r="BF925" s="237" t="str">
        <f>VLOOKUP(BE925,'Códigos 2'!$A$1:$B$12,2,FALSE)</f>
        <v xml:space="preserve"> Carpeta Asfáltica (CA)</v>
      </c>
      <c r="BG925" s="238">
        <v>2</v>
      </c>
      <c r="BH925" s="239">
        <v>5.7</v>
      </c>
      <c r="BI925" s="231">
        <v>0</v>
      </c>
      <c r="BJ925" s="231" t="str">
        <f t="shared" ref="BJ925:BJ988" si="478">IF(BI925=0,"No existe",IF(AND(BI925=1),"Pavimentado",IF(AND(BI925=2),"Mejorado",IF(AND(BI925=3),"Tierra"))))</f>
        <v>No existe</v>
      </c>
      <c r="BK925" s="240">
        <v>0</v>
      </c>
      <c r="BL925" s="231">
        <v>70</v>
      </c>
      <c r="BM925" s="231">
        <v>1762</v>
      </c>
      <c r="BN925" s="231">
        <v>4</v>
      </c>
      <c r="BO925" s="237" t="str">
        <f t="shared" ref="BO925:BO988" si="479">IF(BN925=5,"Alineamiento recto o con curvas tan suaves que no exigen una reducción significativa en la velocidad promedio normal de recorrido.",IF(AND(BN925=4),"Alineamiento con algunas curvas que exigen una reducción significativa en la velocidad promedio de circulación.",IF(AND(BN925=3),"Alineamiento algo sinuoso, pero con curvas cerradas que son aparentes y consistentes con las gradientes y las demás características del camino y del terreno que se atraviesa.",IF(AND(BN925=2),"Curvas cerradas frecuentes y, por lo general, inconsistentes con el terreno y la clase de carretera.",IF(AND(BN925=1),"Alineamiento muy sinuoso en todo el tramo, condición que admite solamente una velocidad de circulación muy baja.")))))</f>
        <v>Alineamiento con algunas curvas que exigen una reducción significativa en la velocidad promedio de circulación.</v>
      </c>
      <c r="BP925" s="231">
        <v>4</v>
      </c>
      <c r="BQ925" s="237" t="str">
        <f t="shared" ref="BQ925:BQ988" si="480">IF(BP925=5,"Pendientes menores del 3% en todo el tramo.",IF(AND(BP925=4),"Pendientes generalmente menores del 3% pero con algunas cuestas de corta longitud de hasta el 5%.",IF(AND(BP925=3),"Pendientes generalmente entre 3 y 6%, pero con una rasante ondulada y, consecuentemente, con tramos cortos de subida fuerte.",IF(AND(BP925=2),"Pendientes sostenidas entre 5 y 8% sobre una buena parte del tramo, condición que afecta en forma marcada la velocidad de recorrido y, cuando hay bastante tránsito, provoca frecuentes colas de vehículos detrás de los vehículos pesados.",IF(AND(BP925=1),"Pendientes sostenidas en exceso del 7% en casi todo el tramo. ")))))</f>
        <v>Pendientes generalmente menores del 3% pero con algunas cuestas de corta longitud de hasta el 5%.</v>
      </c>
      <c r="BR925" s="231">
        <v>3</v>
      </c>
      <c r="BS925" s="231">
        <v>0</v>
      </c>
      <c r="BT925" s="237" t="b">
        <f t="shared" ref="BT925:BT988" si="481">IF(BS925=5,"Superficie de los espaldones firme y regular, y donde se puede utilizar el ancho como fue construido originalmente.",IF(AND(BS925=4),"Superficie generalmente firme y utilizable en todo tiempo, pero con algunos tramos cortos en que el ancho inicial ha sido reducido por erosión u otras causas.",IF(AND(BS925=3),"Superficie erosionada o con baches profundos sobre una buena parte de la subsección, de manera que se inhibe el uso de los espaldones en la debida forma en esa parte.",IF(AND(BS925=2),"Superficie erosionada o con baches profundos, o el ancho transitable de los espaldones reducido sustancialmente, en casi toda la subsección.",IF(AND(BS925=1),"Se encuentra un desnivel peligroso entre el borde del pavimento y el espaldón, o la superficie está muy erosionada, con baches profundos o material suelto, o el ancho muy reducido del original.")))))</f>
        <v>0</v>
      </c>
      <c r="BU925" s="231">
        <v>5</v>
      </c>
      <c r="BV925" s="237" t="str">
        <f t="shared" ref="BV925:BV988" si="482">IF(BU925=5,"Las señales son completamente adecuadas en número y ubicación, ",IF(AND(BU925=4),"El señalamiento es bastante completo, faltando solamente algunas señales de guía para los usuarios que no conocen la ruta.",IF(AND(BU925=3),"El señalamiento es regular en cuanto a cantidad y ubicación, siendo notable la falta de algunas señales de precaución y de guía.",IF(AND(BU925=2),"Existen muy pocas señales",IF(AND(BU925=1),"No existen señales o son tan inadecuadas, que no proveen información útil al conductor.")))))</f>
        <v xml:space="preserve">Las señales son completamente adecuadas en número y ubicación, </v>
      </c>
      <c r="BW925" s="231">
        <v>4</v>
      </c>
      <c r="BX925" s="237" t="str">
        <f t="shared" ref="BX925:BX988" si="483">IF(BW925=5,"Todas las alcantarillas y cunetas están bastante limpias y funcionan debidamente.",IF(AND(BW925=4),"La mayoría de las alcantarillas y cunetas aparentemente funcionan bien, pero existen indicaciones en algunos sitios de que el agua se estanca.",IF(AND(BW925=3),"Parece que algunas alcantarillas o cunetas no tienen capacidad hidráulica suficiente, por la erosión o socavación aparente.",IF(AND(BW925=2),"Parece que la mayoría de las alcantarillas y cunetas son inadecuadas; o hay vados en varios sitios en vez de estructuras de drenaje.",IF(AND(BW925=1),"El agua escurre por la calzada durante períodos de lluvia sobre una buena parte de la sub-sección y no existen cunetas longitudinales definidas; las estructuras de drenaje no existen, o son completamente inadecuadas.")))))</f>
        <v>La mayoría de las alcantarillas y cunetas aparentemente funcionan bien, pero existen indicaciones en algunos sitios de que el agua se estanca.</v>
      </c>
      <c r="BY925" s="231">
        <v>4</v>
      </c>
      <c r="BZ925" s="237" t="str">
        <f t="shared" ref="BZ925:BZ988" si="484">IF(BY925=5,"Superficie lisa, sin baches ni irregularidades notables.",IF(AND(BY925=4),"Superficie generalmente lisa, pero con unas pequeñas corrugaciones u otras irregularidades aisladas, o con baches pequeños superficiales.",IF(AND(BY925=3),"Superficie con frecuentes baches o irregularidades .",IF(AND(BY925=2),"Superficie muy irregular o con baches extensos y frecuentes (o material suelto, en caso de superficies no pavimentadas).",IF(AND(BY925=1),"Superficie muy deteriorada o irregular (o material suelto), hasta tal grado, en casi todo el tramo.")))))</f>
        <v>Superficie generalmente lisa, pero con unas pequeñas corrugaciones u otras irregularidades aisladas, o con baches pequeños superficiales.</v>
      </c>
      <c r="CA925" s="231">
        <v>5</v>
      </c>
      <c r="CB925" s="237" t="str">
        <f t="shared" ref="CB925:CB988" si="485">IF(CA925=5,"No existen evidencias de fallas en la estructura del pavimento, con la posible excepción de algunas en la superficie de ruedo.",IF(AND(CA925=4),"Existen huellas o corrugaciones que se derivan por debajo de la superficie de ruedo, pero que son aisladas y de poca extensión.",IF(AND(CA925=3),"Existen deformaciones u otras fallas de consideración sobre una buena parte de la subsección y, aunque no son extensas todavía, parece que siguen extendiéndose.",IF(AND(CA925=2),"Existen deformaciones u otras fallas de consideración sobre la mayor parte del tramo.",IF(AND(CA925=1),"Existen corrugaciones o huellas profundas sobre casi toda la faja de ruedo del tramo, hasta tal grado que no sería factible corregir la falla de la estructura, sino que se tendría que reconstruirla completamente.")))))</f>
        <v>No existen evidencias de fallas en la estructura del pavimento, con la posible excepción de algunas en la superficie de ruedo.</v>
      </c>
      <c r="CC925" s="231">
        <f t="shared" ref="CC925:CC988" si="486">(K925*BM925)*365/1000000</f>
        <v>9.4540109999999995</v>
      </c>
      <c r="CD925" s="229" t="s">
        <v>3484</v>
      </c>
      <c r="CE925" s="229" t="s">
        <v>1154</v>
      </c>
      <c r="CF925" s="270" t="s">
        <v>3485</v>
      </c>
    </row>
    <row r="926" spans="1:84" ht="69.95" customHeight="1" thickBot="1" x14ac:dyDescent="0.2">
      <c r="A926" s="217"/>
      <c r="B926" s="269">
        <v>50850</v>
      </c>
      <c r="C926" s="231">
        <v>7</v>
      </c>
      <c r="D926" s="231">
        <v>5</v>
      </c>
      <c r="E926" s="232">
        <v>7</v>
      </c>
      <c r="F926" s="231">
        <v>1</v>
      </c>
      <c r="G926" s="231">
        <v>18</v>
      </c>
      <c r="H926" s="230" t="str">
        <f>IF(G926&lt;100,"Primaria",IF(AND(G926&gt;39,G926&lt;300),"Secundaria",IF(AND(G926&gt;299),"Terciaria")))</f>
        <v>Primaria</v>
      </c>
      <c r="I926" s="230">
        <v>2</v>
      </c>
      <c r="J926" s="229" t="str">
        <f t="shared" si="465"/>
        <v>Distribuidores Regionales</v>
      </c>
      <c r="K926" s="260">
        <f t="shared" si="466"/>
        <v>20.414999999999999</v>
      </c>
      <c r="L926" s="234">
        <f>K926</f>
        <v>20.414999999999999</v>
      </c>
      <c r="M926" s="233">
        <v>19.395</v>
      </c>
      <c r="N926" s="233"/>
      <c r="O926" s="233"/>
      <c r="P926" s="260">
        <f t="shared" si="468"/>
        <v>19.395</v>
      </c>
      <c r="Q926" s="233">
        <v>1.02</v>
      </c>
      <c r="R926" s="233"/>
      <c r="S926" s="233"/>
      <c r="T926" s="260">
        <f t="shared" si="469"/>
        <v>1.02</v>
      </c>
      <c r="U926" s="233"/>
      <c r="V926" s="233"/>
      <c r="W926" s="233"/>
      <c r="X926" s="233">
        <f t="shared" si="474"/>
        <v>0</v>
      </c>
      <c r="Y926" s="233"/>
      <c r="Z926" s="233"/>
      <c r="AA926" s="233"/>
      <c r="AB926" s="233">
        <f t="shared" si="475"/>
        <v>0</v>
      </c>
      <c r="AC926" s="233">
        <f t="shared" si="473"/>
        <v>1.02</v>
      </c>
      <c r="AD926" s="233"/>
      <c r="AE926" s="233"/>
      <c r="AF926" s="233"/>
      <c r="AG926" s="233">
        <f t="shared" si="457"/>
        <v>0</v>
      </c>
      <c r="AH926" s="233"/>
      <c r="AI926" s="233"/>
      <c r="AJ926" s="233"/>
      <c r="AK926" s="233">
        <f t="shared" si="458"/>
        <v>0</v>
      </c>
      <c r="AL926" s="233"/>
      <c r="AM926" s="233"/>
      <c r="AN926" s="233"/>
      <c r="AO926" s="233">
        <f t="shared" si="470"/>
        <v>0</v>
      </c>
      <c r="AP926" s="233"/>
      <c r="AQ926" s="233"/>
      <c r="AR926" s="233"/>
      <c r="AS926" s="339">
        <f t="shared" si="471"/>
        <v>0</v>
      </c>
      <c r="AT926" s="233"/>
      <c r="AU926" s="233"/>
      <c r="AV926" s="233"/>
      <c r="AW926" s="260">
        <f t="shared" si="476"/>
        <v>0</v>
      </c>
      <c r="AX926" s="235" t="s">
        <v>472</v>
      </c>
      <c r="AY926" s="236" t="s">
        <v>452</v>
      </c>
      <c r="AZ926" s="236" t="s">
        <v>473</v>
      </c>
      <c r="BA926" s="229" t="s">
        <v>349</v>
      </c>
      <c r="BB926" s="231">
        <v>0</v>
      </c>
      <c r="BC926" s="231">
        <v>1</v>
      </c>
      <c r="BD926" s="237" t="str">
        <f t="shared" si="477"/>
        <v>Llano (Pendientes naturales del terreno entre 0 y 5%)</v>
      </c>
      <c r="BE926" s="231">
        <v>9</v>
      </c>
      <c r="BF926" s="237" t="str">
        <f>VLOOKUP(BE926,'Códigos 2'!$A$1:$B$12,2,FALSE)</f>
        <v>Hormigón o concreto (H</v>
      </c>
      <c r="BG926" s="238">
        <v>2</v>
      </c>
      <c r="BH926" s="239">
        <v>6.7</v>
      </c>
      <c r="BI926" s="231">
        <v>0</v>
      </c>
      <c r="BJ926" s="231" t="str">
        <f t="shared" si="478"/>
        <v>No existe</v>
      </c>
      <c r="BK926" s="240">
        <v>0</v>
      </c>
      <c r="BL926" s="231">
        <v>80</v>
      </c>
      <c r="BM926" s="231">
        <v>4966</v>
      </c>
      <c r="BN926" s="231">
        <v>5</v>
      </c>
      <c r="BO926" s="237" t="str">
        <f t="shared" si="479"/>
        <v>Alineamiento recto o con curvas tan suaves que no exigen una reducción significativa en la velocidad promedio normal de recorrido.</v>
      </c>
      <c r="BP926" s="231">
        <v>4</v>
      </c>
      <c r="BQ926" s="237" t="str">
        <f t="shared" si="480"/>
        <v>Pendientes generalmente menores del 3% pero con algunas cuestas de corta longitud de hasta el 5%.</v>
      </c>
      <c r="BR926" s="231">
        <v>3</v>
      </c>
      <c r="BS926" s="231">
        <v>0</v>
      </c>
      <c r="BT926" s="237" t="b">
        <f t="shared" si="481"/>
        <v>0</v>
      </c>
      <c r="BU926" s="231">
        <v>4</v>
      </c>
      <c r="BV926" s="237" t="str">
        <f t="shared" si="482"/>
        <v>El señalamiento es bastante completo, faltando solamente algunas señales de guía para los usuarios que no conocen la ruta.</v>
      </c>
      <c r="BW926" s="231">
        <v>5</v>
      </c>
      <c r="BX926" s="237" t="str">
        <f t="shared" si="483"/>
        <v>Todas las alcantarillas y cunetas están bastante limpias y funcionan debidamente.</v>
      </c>
      <c r="BY926" s="231">
        <v>4</v>
      </c>
      <c r="BZ926" s="237" t="str">
        <f t="shared" si="484"/>
        <v>Superficie generalmente lisa, pero con unas pequeñas corrugaciones u otras irregularidades aisladas, o con baches pequeños superficiales.</v>
      </c>
      <c r="CA926" s="231">
        <v>5</v>
      </c>
      <c r="CB926" s="237" t="str">
        <f t="shared" si="485"/>
        <v>No existen evidencias de fallas en la estructura del pavimento, con la posible excepción de algunas en la superficie de ruedo.</v>
      </c>
      <c r="CC926" s="231">
        <f t="shared" si="486"/>
        <v>37.00402485</v>
      </c>
      <c r="CD926" s="229" t="s">
        <v>474</v>
      </c>
      <c r="CE926" s="229" t="s">
        <v>195</v>
      </c>
      <c r="CF926" s="270" t="s">
        <v>475</v>
      </c>
    </row>
    <row r="927" spans="1:84" ht="69.95" customHeight="1" thickBot="1" x14ac:dyDescent="0.2">
      <c r="A927" s="217"/>
      <c r="B927" s="269">
        <v>50860</v>
      </c>
      <c r="C927" s="231">
        <v>7</v>
      </c>
      <c r="D927" s="231">
        <v>5</v>
      </c>
      <c r="E927" s="232">
        <v>7</v>
      </c>
      <c r="F927" s="231">
        <v>4</v>
      </c>
      <c r="G927" s="231">
        <v>133</v>
      </c>
      <c r="H927" s="230" t="str">
        <f>IF(G927&lt;100,"Primaria",IF(AND(G927&gt;39,G927&lt;300),"Secundaria",IF(AND(G927&gt;299),"Terciaria")))</f>
        <v>Secundaria</v>
      </c>
      <c r="I927" s="230">
        <v>3</v>
      </c>
      <c r="J927" s="229" t="str">
        <f t="shared" si="465"/>
        <v>Conectores de Integración Territorial</v>
      </c>
      <c r="K927" s="260">
        <f t="shared" si="466"/>
        <v>4.8600000000000003</v>
      </c>
      <c r="L927" s="234">
        <f>K927</f>
        <v>4.8600000000000003</v>
      </c>
      <c r="M927" s="233"/>
      <c r="N927" s="233"/>
      <c r="O927" s="233"/>
      <c r="P927" s="260">
        <f t="shared" si="468"/>
        <v>0</v>
      </c>
      <c r="Q927" s="233">
        <v>4.8600000000000003</v>
      </c>
      <c r="R927" s="233"/>
      <c r="S927" s="233"/>
      <c r="T927" s="260">
        <f t="shared" si="469"/>
        <v>4.8600000000000003</v>
      </c>
      <c r="U927" s="233"/>
      <c r="V927" s="233"/>
      <c r="W927" s="233"/>
      <c r="X927" s="233">
        <f t="shared" si="474"/>
        <v>0</v>
      </c>
      <c r="Y927" s="233"/>
      <c r="Z927" s="233"/>
      <c r="AA927" s="233"/>
      <c r="AB927" s="233">
        <f t="shared" si="475"/>
        <v>0</v>
      </c>
      <c r="AC927" s="233">
        <f t="shared" si="473"/>
        <v>4.8600000000000003</v>
      </c>
      <c r="AD927" s="233"/>
      <c r="AE927" s="233"/>
      <c r="AF927" s="233"/>
      <c r="AG927" s="233">
        <f t="shared" si="457"/>
        <v>0</v>
      </c>
      <c r="AH927" s="233"/>
      <c r="AI927" s="233"/>
      <c r="AJ927" s="233"/>
      <c r="AK927" s="233">
        <f t="shared" si="458"/>
        <v>0</v>
      </c>
      <c r="AL927" s="233"/>
      <c r="AM927" s="233"/>
      <c r="AN927" s="233"/>
      <c r="AO927" s="233">
        <f t="shared" si="470"/>
        <v>0</v>
      </c>
      <c r="AP927" s="233"/>
      <c r="AQ927" s="233"/>
      <c r="AR927" s="233"/>
      <c r="AS927" s="339">
        <f t="shared" si="471"/>
        <v>0</v>
      </c>
      <c r="AT927" s="233"/>
      <c r="AU927" s="233"/>
      <c r="AV927" s="233"/>
      <c r="AW927" s="260">
        <f t="shared" si="476"/>
        <v>0</v>
      </c>
      <c r="AX927" s="235" t="s">
        <v>1164</v>
      </c>
      <c r="AY927" s="236" t="s">
        <v>1160</v>
      </c>
      <c r="AZ927" s="236" t="s">
        <v>294</v>
      </c>
      <c r="BA927" s="229" t="s">
        <v>359</v>
      </c>
      <c r="BB927" s="231">
        <v>0</v>
      </c>
      <c r="BC927" s="231">
        <v>2</v>
      </c>
      <c r="BD927" s="237" t="str">
        <f t="shared" si="477"/>
        <v>Algo Ondulado (Pendientes naturales del terreno entre 6 y 14%)</v>
      </c>
      <c r="BE927" s="231">
        <v>1</v>
      </c>
      <c r="BF927" s="237" t="str">
        <f>VLOOKUP(BE927,'Códigos 2'!$A$1:$B$12,2,FALSE)</f>
        <v xml:space="preserve"> Carpeta Asfáltica (CA)</v>
      </c>
      <c r="BG927" s="238">
        <v>2</v>
      </c>
      <c r="BH927" s="239">
        <v>5</v>
      </c>
      <c r="BI927" s="231">
        <v>1</v>
      </c>
      <c r="BJ927" s="231" t="str">
        <f t="shared" si="478"/>
        <v>Pavimentado</v>
      </c>
      <c r="BK927" s="240">
        <v>0.3</v>
      </c>
      <c r="BL927" s="231">
        <v>60</v>
      </c>
      <c r="BM927" s="231">
        <v>915</v>
      </c>
      <c r="BN927" s="231">
        <v>4</v>
      </c>
      <c r="BO927" s="237" t="str">
        <f t="shared" si="479"/>
        <v>Alineamiento con algunas curvas que exigen una reducción significativa en la velocidad promedio de circulación.</v>
      </c>
      <c r="BP927" s="231">
        <v>3</v>
      </c>
      <c r="BQ927" s="237" t="str">
        <f t="shared" si="480"/>
        <v>Pendientes generalmente entre 3 y 6%, pero con una rasante ondulada y, consecuentemente, con tramos cortos de subida fuerte.</v>
      </c>
      <c r="BR927" s="231">
        <v>1</v>
      </c>
      <c r="BS927" s="231">
        <v>0</v>
      </c>
      <c r="BT927" s="237" t="b">
        <f t="shared" si="481"/>
        <v>0</v>
      </c>
      <c r="BU927" s="231">
        <v>4</v>
      </c>
      <c r="BV927" s="237" t="str">
        <f t="shared" si="482"/>
        <v>El señalamiento es bastante completo, faltando solamente algunas señales de guía para los usuarios que no conocen la ruta.</v>
      </c>
      <c r="BW927" s="231">
        <v>4</v>
      </c>
      <c r="BX927" s="237" t="str">
        <f t="shared" si="483"/>
        <v>La mayoría de las alcantarillas y cunetas aparentemente funcionan bien, pero existen indicaciones en algunos sitios de que el agua se estanca.</v>
      </c>
      <c r="BY927" s="231">
        <v>4</v>
      </c>
      <c r="BZ927" s="237" t="str">
        <f t="shared" si="484"/>
        <v>Superficie generalmente lisa, pero con unas pequeñas corrugaciones u otras irregularidades aisladas, o con baches pequeños superficiales.</v>
      </c>
      <c r="CA927" s="231">
        <v>5</v>
      </c>
      <c r="CB927" s="237" t="str">
        <f t="shared" si="485"/>
        <v>No existen evidencias de fallas en la estructura del pavimento, con la posible excepción de algunas en la superficie de ruedo.</v>
      </c>
      <c r="CC927" s="231">
        <f t="shared" si="486"/>
        <v>1.6231185000000001</v>
      </c>
      <c r="CD927" s="229" t="s">
        <v>1165</v>
      </c>
      <c r="CE927" s="229" t="s">
        <v>1154</v>
      </c>
      <c r="CF927" s="270" t="s">
        <v>1166</v>
      </c>
    </row>
    <row r="928" spans="1:84" ht="69.95" customHeight="1" thickBot="1" x14ac:dyDescent="0.2">
      <c r="A928" s="217"/>
      <c r="B928" s="269">
        <v>50871</v>
      </c>
      <c r="C928" s="231">
        <v>7</v>
      </c>
      <c r="D928" s="231">
        <v>5</v>
      </c>
      <c r="E928" s="232">
        <v>8</v>
      </c>
      <c r="F928" s="231">
        <v>2</v>
      </c>
      <c r="G928" s="231">
        <v>145</v>
      </c>
      <c r="H928" s="230" t="str">
        <f>IF(G928&lt;100,"Primaria",IF(AND(G928&gt;39,G928&lt;300),"Secundaria",IF(AND(G928&gt;299),"Terciaria")))</f>
        <v>Secundaria</v>
      </c>
      <c r="I928" s="230">
        <v>2</v>
      </c>
      <c r="J928" s="229" t="str">
        <f t="shared" si="465"/>
        <v>Distribuidores Regionales</v>
      </c>
      <c r="K928" s="260">
        <f t="shared" si="466"/>
        <v>16.625</v>
      </c>
      <c r="L928" s="234">
        <f t="shared" ref="L928:L933" si="487">L927+K928</f>
        <v>21.484999999999999</v>
      </c>
      <c r="M928" s="233"/>
      <c r="N928" s="233"/>
      <c r="O928" s="233"/>
      <c r="P928" s="260">
        <f t="shared" si="468"/>
        <v>0</v>
      </c>
      <c r="Q928" s="233">
        <v>1.7150000000000001</v>
      </c>
      <c r="R928" s="233"/>
      <c r="S928" s="233"/>
      <c r="T928" s="260">
        <f t="shared" si="469"/>
        <v>1.7150000000000001</v>
      </c>
      <c r="U928" s="233"/>
      <c r="V928" s="233"/>
      <c r="W928" s="233"/>
      <c r="X928" s="233">
        <f t="shared" si="474"/>
        <v>0</v>
      </c>
      <c r="Y928" s="233"/>
      <c r="Z928" s="233"/>
      <c r="AA928" s="233"/>
      <c r="AB928" s="233">
        <f t="shared" si="475"/>
        <v>0</v>
      </c>
      <c r="AC928" s="233">
        <f t="shared" si="473"/>
        <v>1.7150000000000001</v>
      </c>
      <c r="AD928" s="233">
        <v>9.9550000000000001</v>
      </c>
      <c r="AE928" s="233">
        <v>4.1550000000000002</v>
      </c>
      <c r="AF928" s="233">
        <v>0.8</v>
      </c>
      <c r="AG928" s="233">
        <f t="shared" si="457"/>
        <v>14.91</v>
      </c>
      <c r="AH928" s="233"/>
      <c r="AI928" s="233"/>
      <c r="AJ928" s="233"/>
      <c r="AK928" s="233">
        <f t="shared" si="458"/>
        <v>0</v>
      </c>
      <c r="AL928" s="233"/>
      <c r="AM928" s="233"/>
      <c r="AN928" s="233"/>
      <c r="AO928" s="233">
        <f t="shared" si="470"/>
        <v>0</v>
      </c>
      <c r="AP928" s="233"/>
      <c r="AQ928" s="233"/>
      <c r="AR928" s="233"/>
      <c r="AS928" s="339">
        <f t="shared" si="471"/>
        <v>0</v>
      </c>
      <c r="AT928" s="233"/>
      <c r="AU928" s="233"/>
      <c r="AV928" s="233"/>
      <c r="AW928" s="260">
        <f t="shared" si="476"/>
        <v>0</v>
      </c>
      <c r="AX928" s="235" t="s">
        <v>1379</v>
      </c>
      <c r="AY928" s="236" t="s">
        <v>250</v>
      </c>
      <c r="AZ928" s="236" t="s">
        <v>767</v>
      </c>
      <c r="BA928" s="229" t="s">
        <v>1380</v>
      </c>
      <c r="BB928" s="231">
        <v>0</v>
      </c>
      <c r="BC928" s="231">
        <v>4</v>
      </c>
      <c r="BD928" s="237" t="str">
        <f t="shared" si="477"/>
        <v>Montañoso (Pendientes naturales del terreno mayores a 25%)</v>
      </c>
      <c r="BE928" s="231">
        <v>4</v>
      </c>
      <c r="BF928" s="237" t="str">
        <f>VLOOKUP(BE928,'Códigos 2'!$A$1:$B$12,2,FALSE)</f>
        <v>Lastre o grava</v>
      </c>
      <c r="BG928" s="238">
        <v>2</v>
      </c>
      <c r="BH928" s="239">
        <v>5.4</v>
      </c>
      <c r="BI928" s="231">
        <v>0</v>
      </c>
      <c r="BJ928" s="231" t="str">
        <f t="shared" si="478"/>
        <v>No existe</v>
      </c>
      <c r="BK928" s="240">
        <v>0</v>
      </c>
      <c r="BL928" s="231">
        <v>30</v>
      </c>
      <c r="BM928" s="231">
        <v>444</v>
      </c>
      <c r="BN928" s="231">
        <v>3</v>
      </c>
      <c r="BO928" s="237" t="str">
        <f t="shared" si="479"/>
        <v>Alineamiento algo sinuoso, pero con curvas cerradas que son aparentes y consistentes con las gradientes y las demás características del camino y del terreno que se atraviesa.</v>
      </c>
      <c r="BP928" s="231">
        <v>1</v>
      </c>
      <c r="BQ928" s="237" t="str">
        <f t="shared" si="480"/>
        <v xml:space="preserve">Pendientes sostenidas en exceso del 7% en casi todo el tramo. </v>
      </c>
      <c r="BR928" s="231">
        <v>1</v>
      </c>
      <c r="BS928" s="231">
        <v>0</v>
      </c>
      <c r="BT928" s="237" t="b">
        <f t="shared" si="481"/>
        <v>0</v>
      </c>
      <c r="BU928" s="231">
        <v>3</v>
      </c>
      <c r="BV928" s="237" t="str">
        <f t="shared" si="482"/>
        <v>El señalamiento es regular en cuanto a cantidad y ubicación, siendo notable la falta de algunas señales de precaución y de guía.</v>
      </c>
      <c r="BW928" s="231">
        <v>4</v>
      </c>
      <c r="BX928" s="237" t="str">
        <f t="shared" si="483"/>
        <v>La mayoría de las alcantarillas y cunetas aparentemente funcionan bien, pero existen indicaciones en algunos sitios de que el agua se estanca.</v>
      </c>
      <c r="BY928" s="231">
        <v>4</v>
      </c>
      <c r="BZ928" s="237" t="str">
        <f t="shared" si="484"/>
        <v>Superficie generalmente lisa, pero con unas pequeñas corrugaciones u otras irregularidades aisladas, o con baches pequeños superficiales.</v>
      </c>
      <c r="CA928" s="231">
        <v>4</v>
      </c>
      <c r="CB928" s="237" t="str">
        <f t="shared" si="485"/>
        <v>Existen huellas o corrugaciones que se derivan por debajo de la superficie de ruedo, pero que son aisladas y de poca extensión.</v>
      </c>
      <c r="CC928" s="231">
        <f t="shared" si="486"/>
        <v>2.6942474999999999</v>
      </c>
      <c r="CD928" s="229"/>
      <c r="CE928" s="229"/>
      <c r="CF928" s="270" t="s">
        <v>1381</v>
      </c>
    </row>
    <row r="929" spans="1:84" ht="69.95" customHeight="1" thickBot="1" x14ac:dyDescent="0.2">
      <c r="A929" s="217"/>
      <c r="B929" s="269">
        <v>50872</v>
      </c>
      <c r="C929" s="231">
        <v>7</v>
      </c>
      <c r="D929" s="231">
        <v>5</v>
      </c>
      <c r="E929" s="232">
        <v>8</v>
      </c>
      <c r="F929" s="231">
        <v>2</v>
      </c>
      <c r="G929" s="231">
        <v>145</v>
      </c>
      <c r="H929" s="230" t="str">
        <f>IF(G929&lt;100,"Primaria",IF(AND(G929&gt;39,G929&lt;300),"Secundaria",IF(AND(G929&gt;299),"Terciaria")))</f>
        <v>Secundaria</v>
      </c>
      <c r="I929" s="230">
        <v>2</v>
      </c>
      <c r="J929" s="229" t="str">
        <f t="shared" si="465"/>
        <v>Distribuidores Regionales</v>
      </c>
      <c r="K929" s="260">
        <f t="shared" si="466"/>
        <v>7.3900000000000006</v>
      </c>
      <c r="L929" s="234">
        <f t="shared" si="487"/>
        <v>28.875</v>
      </c>
      <c r="M929" s="233"/>
      <c r="N929" s="233"/>
      <c r="O929" s="233"/>
      <c r="P929" s="260">
        <f t="shared" si="468"/>
        <v>0</v>
      </c>
      <c r="Q929" s="233">
        <v>1.7450000000000001</v>
      </c>
      <c r="R929" s="233"/>
      <c r="S929" s="233">
        <v>0.35499999999999998</v>
      </c>
      <c r="T929" s="260">
        <f t="shared" si="469"/>
        <v>2.1</v>
      </c>
      <c r="U929" s="233"/>
      <c r="V929" s="233">
        <v>4.01</v>
      </c>
      <c r="W929" s="233">
        <v>1.28</v>
      </c>
      <c r="X929" s="233">
        <f t="shared" si="474"/>
        <v>5.29</v>
      </c>
      <c r="Y929" s="233"/>
      <c r="Z929" s="233"/>
      <c r="AA929" s="233"/>
      <c r="AB929" s="233">
        <f t="shared" si="475"/>
        <v>0</v>
      </c>
      <c r="AC929" s="233">
        <f t="shared" si="473"/>
        <v>7.3900000000000006</v>
      </c>
      <c r="AD929" s="233"/>
      <c r="AE929" s="233"/>
      <c r="AF929" s="233"/>
      <c r="AG929" s="233">
        <f t="shared" ref="AG929:AG992" si="488">SUM(AD929:AF929)</f>
        <v>0</v>
      </c>
      <c r="AH929" s="233"/>
      <c r="AI929" s="233"/>
      <c r="AJ929" s="233"/>
      <c r="AK929" s="233">
        <f t="shared" ref="AK929:AK992" si="489">SUM(AH929:AJ929)</f>
        <v>0</v>
      </c>
      <c r="AL929" s="233"/>
      <c r="AM929" s="233"/>
      <c r="AN929" s="233"/>
      <c r="AO929" s="233">
        <f t="shared" si="470"/>
        <v>0</v>
      </c>
      <c r="AP929" s="233"/>
      <c r="AQ929" s="233"/>
      <c r="AR929" s="233"/>
      <c r="AS929" s="339">
        <f t="shared" si="471"/>
        <v>0</v>
      </c>
      <c r="AT929" s="233"/>
      <c r="AU929" s="233"/>
      <c r="AV929" s="233"/>
      <c r="AW929" s="260">
        <f t="shared" si="476"/>
        <v>0</v>
      </c>
      <c r="AX929" s="235" t="s">
        <v>1382</v>
      </c>
      <c r="AY929" s="236" t="s">
        <v>250</v>
      </c>
      <c r="AZ929" s="236" t="s">
        <v>767</v>
      </c>
      <c r="BA929" s="229" t="s">
        <v>1383</v>
      </c>
      <c r="BB929" s="231">
        <v>1</v>
      </c>
      <c r="BC929" s="231">
        <v>3</v>
      </c>
      <c r="BD929" s="237" t="str">
        <f t="shared" si="477"/>
        <v>Muy Ondulado (Pendientes naturales del terreno entre 15 y 25%)</v>
      </c>
      <c r="BE929" s="231">
        <v>2</v>
      </c>
      <c r="BF929" s="237" t="str">
        <f>VLOOKUP(BE929,'Códigos 2'!$A$1:$B$12,2,FALSE)</f>
        <v xml:space="preserve">Tratamiento superficial múltiple (TSM) </v>
      </c>
      <c r="BG929" s="238">
        <v>2</v>
      </c>
      <c r="BH929" s="239">
        <v>5.7</v>
      </c>
      <c r="BI929" s="231">
        <v>0</v>
      </c>
      <c r="BJ929" s="231" t="str">
        <f t="shared" si="478"/>
        <v>No existe</v>
      </c>
      <c r="BK929" s="240">
        <v>0</v>
      </c>
      <c r="BL929" s="231">
        <v>40</v>
      </c>
      <c r="BM929" s="231">
        <v>980</v>
      </c>
      <c r="BN929" s="231">
        <v>3</v>
      </c>
      <c r="BO929" s="237" t="str">
        <f t="shared" si="479"/>
        <v>Alineamiento algo sinuoso, pero con curvas cerradas que son aparentes y consistentes con las gradientes y las demás características del camino y del terreno que se atraviesa.</v>
      </c>
      <c r="BP929" s="231">
        <v>1</v>
      </c>
      <c r="BQ929" s="237" t="str">
        <f t="shared" si="480"/>
        <v xml:space="preserve">Pendientes sostenidas en exceso del 7% en casi todo el tramo. </v>
      </c>
      <c r="BR929" s="231">
        <v>1</v>
      </c>
      <c r="BS929" s="231">
        <v>0</v>
      </c>
      <c r="BT929" s="237" t="b">
        <f t="shared" si="481"/>
        <v>0</v>
      </c>
      <c r="BU929" s="231">
        <v>2</v>
      </c>
      <c r="BV929" s="237" t="str">
        <f t="shared" si="482"/>
        <v>Existen muy pocas señales</v>
      </c>
      <c r="BW929" s="231">
        <v>3</v>
      </c>
      <c r="BX929" s="237" t="str">
        <f t="shared" si="483"/>
        <v>Parece que algunas alcantarillas o cunetas no tienen capacidad hidráulica suficiente, por la erosión o socavación aparente.</v>
      </c>
      <c r="BY929" s="231">
        <v>3</v>
      </c>
      <c r="BZ929" s="237" t="str">
        <f t="shared" si="484"/>
        <v>Superficie con frecuentes baches o irregularidades .</v>
      </c>
      <c r="CA929" s="231">
        <v>4</v>
      </c>
      <c r="CB929" s="237" t="str">
        <f t="shared" si="485"/>
        <v>Existen huellas o corrugaciones que se derivan por debajo de la superficie de ruedo, pero que son aisladas y de poca extensión.</v>
      </c>
      <c r="CC929" s="231">
        <f t="shared" si="486"/>
        <v>2.6434030000000006</v>
      </c>
      <c r="CD929" s="229" t="s">
        <v>1384</v>
      </c>
      <c r="CE929" s="229" t="s">
        <v>1154</v>
      </c>
      <c r="CF929" s="270" t="s">
        <v>1385</v>
      </c>
    </row>
    <row r="930" spans="1:84" ht="69.95" customHeight="1" thickBot="1" x14ac:dyDescent="0.2">
      <c r="A930" s="217"/>
      <c r="B930" s="269">
        <v>50880</v>
      </c>
      <c r="C930" s="231">
        <v>7</v>
      </c>
      <c r="D930" s="231">
        <v>5</v>
      </c>
      <c r="E930" s="232">
        <v>7</v>
      </c>
      <c r="F930" s="231">
        <v>2</v>
      </c>
      <c r="G930" s="231">
        <v>606</v>
      </c>
      <c r="H930" s="230" t="str">
        <f>IF(G930&lt;100,"Primaria",IF(AND(G922&gt;39,G922&lt;300),"Secundaria",IF(AND(G922&gt;299),"Terciaria")))</f>
        <v>Terciaria</v>
      </c>
      <c r="I930" s="230">
        <v>3</v>
      </c>
      <c r="J930" s="229" t="str">
        <f t="shared" si="465"/>
        <v>Conectores de Integración Territorial</v>
      </c>
      <c r="K930" s="260">
        <f t="shared" si="466"/>
        <v>5.625</v>
      </c>
      <c r="L930" s="234">
        <f t="shared" si="487"/>
        <v>34.5</v>
      </c>
      <c r="M930" s="233"/>
      <c r="N930" s="233"/>
      <c r="O930" s="233"/>
      <c r="P930" s="260">
        <f t="shared" si="468"/>
        <v>0</v>
      </c>
      <c r="Q930" s="233"/>
      <c r="R930" s="233"/>
      <c r="S930" s="233"/>
      <c r="T930" s="260">
        <f t="shared" si="469"/>
        <v>0</v>
      </c>
      <c r="U930" s="233"/>
      <c r="V930" s="233"/>
      <c r="W930" s="233"/>
      <c r="X930" s="233">
        <f t="shared" si="474"/>
        <v>0</v>
      </c>
      <c r="Y930" s="233"/>
      <c r="Z930" s="233"/>
      <c r="AA930" s="233"/>
      <c r="AB930" s="233">
        <f t="shared" si="475"/>
        <v>0</v>
      </c>
      <c r="AC930" s="233">
        <f t="shared" si="473"/>
        <v>0</v>
      </c>
      <c r="AD930" s="233"/>
      <c r="AE930" s="233"/>
      <c r="AF930" s="233"/>
      <c r="AG930" s="233">
        <f t="shared" si="488"/>
        <v>0</v>
      </c>
      <c r="AH930" s="233"/>
      <c r="AI930" s="233"/>
      <c r="AJ930" s="233"/>
      <c r="AK930" s="233">
        <f t="shared" si="489"/>
        <v>0</v>
      </c>
      <c r="AL930" s="233">
        <v>1.2150000000000001</v>
      </c>
      <c r="AM930" s="233"/>
      <c r="AN930" s="233">
        <v>4.41</v>
      </c>
      <c r="AO930" s="233">
        <f t="shared" si="470"/>
        <v>5.625</v>
      </c>
      <c r="AP930" s="233"/>
      <c r="AQ930" s="233"/>
      <c r="AR930" s="233"/>
      <c r="AS930" s="339">
        <f t="shared" si="471"/>
        <v>0</v>
      </c>
      <c r="AT930" s="233"/>
      <c r="AU930" s="233"/>
      <c r="AV930" s="233"/>
      <c r="AW930" s="260">
        <f t="shared" si="476"/>
        <v>0</v>
      </c>
      <c r="AX930" s="235" t="s">
        <v>2754</v>
      </c>
      <c r="AY930" s="236" t="s">
        <v>2747</v>
      </c>
      <c r="AZ930" s="236" t="s">
        <v>767</v>
      </c>
      <c r="BA930" s="229" t="s">
        <v>2755</v>
      </c>
      <c r="BB930" s="231">
        <v>1</v>
      </c>
      <c r="BC930" s="231">
        <v>4</v>
      </c>
      <c r="BD930" s="237" t="str">
        <f t="shared" si="477"/>
        <v>Montañoso (Pendientes naturales del terreno mayores a 25%)</v>
      </c>
      <c r="BE930" s="231">
        <v>12</v>
      </c>
      <c r="BF930" s="237" t="str">
        <f>VLOOKUP(BE930,'Códigos 2'!$A$1:$B$12,2,FALSE)</f>
        <v>Otros</v>
      </c>
      <c r="BG930" s="238">
        <v>1</v>
      </c>
      <c r="BH930" s="239">
        <v>4.7</v>
      </c>
      <c r="BI930" s="231">
        <v>0</v>
      </c>
      <c r="BJ930" s="231" t="str">
        <f t="shared" si="478"/>
        <v>No existe</v>
      </c>
      <c r="BK930" s="240">
        <v>0</v>
      </c>
      <c r="BL930" s="231">
        <v>15</v>
      </c>
      <c r="BM930" s="231">
        <v>477</v>
      </c>
      <c r="BN930" s="231">
        <v>1</v>
      </c>
      <c r="BO930" s="237" t="str">
        <f t="shared" si="479"/>
        <v>Alineamiento muy sinuoso en todo el tramo, condición que admite solamente una velocidad de circulación muy baja.</v>
      </c>
      <c r="BP930" s="231">
        <v>1</v>
      </c>
      <c r="BQ930" s="237" t="str">
        <f t="shared" si="480"/>
        <v xml:space="preserve">Pendientes sostenidas en exceso del 7% en casi todo el tramo. </v>
      </c>
      <c r="BR930" s="231">
        <v>1</v>
      </c>
      <c r="BS930" s="231">
        <v>0</v>
      </c>
      <c r="BT930" s="237" t="b">
        <f t="shared" si="481"/>
        <v>0</v>
      </c>
      <c r="BU930" s="231">
        <v>3</v>
      </c>
      <c r="BV930" s="237" t="str">
        <f t="shared" si="482"/>
        <v>El señalamiento es regular en cuanto a cantidad y ubicación, siendo notable la falta de algunas señales de precaución y de guía.</v>
      </c>
      <c r="BW930" s="231">
        <v>4</v>
      </c>
      <c r="BX930" s="237" t="str">
        <f t="shared" si="483"/>
        <v>La mayoría de las alcantarillas y cunetas aparentemente funcionan bien, pero existen indicaciones en algunos sitios de que el agua se estanca.</v>
      </c>
      <c r="BY930" s="231">
        <v>2</v>
      </c>
      <c r="BZ930" s="237" t="str">
        <f t="shared" si="484"/>
        <v>Superficie muy irregular o con baches extensos y frecuentes (o material suelto, en caso de superficies no pavimentadas).</v>
      </c>
      <c r="CA930" s="231">
        <v>4</v>
      </c>
      <c r="CB930" s="237" t="str">
        <f t="shared" si="485"/>
        <v>Existen huellas o corrugaciones que se derivan por debajo de la superficie de ruedo, pero que son aisladas y de poca extensión.</v>
      </c>
      <c r="CC930" s="231">
        <f t="shared" si="486"/>
        <v>0.97934062499999996</v>
      </c>
      <c r="CD930" s="229" t="s">
        <v>2756</v>
      </c>
      <c r="CE930" s="229" t="s">
        <v>1154</v>
      </c>
      <c r="CF930" s="270" t="s">
        <v>2757</v>
      </c>
    </row>
    <row r="931" spans="1:84" ht="69.95" customHeight="1" thickBot="1" x14ac:dyDescent="0.2">
      <c r="A931" s="217"/>
      <c r="B931" s="269">
        <v>50891</v>
      </c>
      <c r="C931" s="231">
        <v>7</v>
      </c>
      <c r="D931" s="231">
        <v>5</v>
      </c>
      <c r="E931" s="232">
        <v>8</v>
      </c>
      <c r="F931" s="231">
        <v>5</v>
      </c>
      <c r="G931" s="231">
        <v>925</v>
      </c>
      <c r="H931" s="230" t="str">
        <f>IF(G931&lt;100,"Primaria",IF(AND(RVN_0524!G1186&gt;39,RVN_0524!G1186&lt;300),"Secundaria",IF(AND(RVN_0524!G1186&gt;299),"Terciaria")))</f>
        <v>Secundaria</v>
      </c>
      <c r="I931" s="230">
        <v>4</v>
      </c>
      <c r="J931" s="229" t="str">
        <f t="shared" si="465"/>
        <v>Red Básica de Accesso</v>
      </c>
      <c r="K931" s="260">
        <f t="shared" si="466"/>
        <v>9.2049999999999983</v>
      </c>
      <c r="L931" s="234">
        <f t="shared" si="487"/>
        <v>43.704999999999998</v>
      </c>
      <c r="M931" s="233"/>
      <c r="N931" s="233"/>
      <c r="O931" s="233"/>
      <c r="P931" s="260">
        <f t="shared" si="468"/>
        <v>0</v>
      </c>
      <c r="Q931" s="233"/>
      <c r="R931" s="233"/>
      <c r="S931" s="233"/>
      <c r="T931" s="260">
        <f t="shared" si="469"/>
        <v>0</v>
      </c>
      <c r="U931" s="233"/>
      <c r="V931" s="233">
        <v>0.245</v>
      </c>
      <c r="W931" s="233"/>
      <c r="X931" s="233">
        <f t="shared" si="474"/>
        <v>0.245</v>
      </c>
      <c r="Y931" s="233"/>
      <c r="Z931" s="233"/>
      <c r="AA931" s="233"/>
      <c r="AB931" s="233">
        <f t="shared" si="475"/>
        <v>0</v>
      </c>
      <c r="AC931" s="233">
        <f t="shared" si="473"/>
        <v>0.245</v>
      </c>
      <c r="AD931" s="233"/>
      <c r="AE931" s="233">
        <v>3.61</v>
      </c>
      <c r="AF931" s="233">
        <v>5.35</v>
      </c>
      <c r="AG931" s="233">
        <f t="shared" si="488"/>
        <v>8.9599999999999991</v>
      </c>
      <c r="AH931" s="233"/>
      <c r="AI931" s="233"/>
      <c r="AJ931" s="233"/>
      <c r="AK931" s="233">
        <f t="shared" si="489"/>
        <v>0</v>
      </c>
      <c r="AL931" s="233"/>
      <c r="AM931" s="233"/>
      <c r="AN931" s="233"/>
      <c r="AO931" s="233">
        <f t="shared" si="470"/>
        <v>0</v>
      </c>
      <c r="AP931" s="233"/>
      <c r="AQ931" s="233"/>
      <c r="AR931" s="233"/>
      <c r="AS931" s="339">
        <f t="shared" si="471"/>
        <v>0</v>
      </c>
      <c r="AT931" s="233"/>
      <c r="AU931" s="233"/>
      <c r="AV931" s="233"/>
      <c r="AW931" s="260">
        <f t="shared" si="476"/>
        <v>0</v>
      </c>
      <c r="AX931" s="235" t="s">
        <v>3488</v>
      </c>
      <c r="AY931" s="236" t="s">
        <v>1962</v>
      </c>
      <c r="AZ931" s="236" t="s">
        <v>1080</v>
      </c>
      <c r="BA931" s="229" t="s">
        <v>3489</v>
      </c>
      <c r="BB931" s="231">
        <v>0</v>
      </c>
      <c r="BC931" s="231">
        <v>4</v>
      </c>
      <c r="BD931" s="237" t="str">
        <f t="shared" si="477"/>
        <v>Montañoso (Pendientes naturales del terreno mayores a 25%)</v>
      </c>
      <c r="BE931" s="231">
        <v>4</v>
      </c>
      <c r="BF931" s="237" t="str">
        <f>VLOOKUP(BE931,'Códigos 2'!$A$1:$B$12,2,FALSE)</f>
        <v>Lastre o grava</v>
      </c>
      <c r="BG931" s="238">
        <v>1</v>
      </c>
      <c r="BH931" s="239">
        <v>4.5</v>
      </c>
      <c r="BI931" s="231">
        <v>0</v>
      </c>
      <c r="BJ931" s="231" t="str">
        <f t="shared" si="478"/>
        <v>No existe</v>
      </c>
      <c r="BK931" s="240">
        <v>0</v>
      </c>
      <c r="BL931" s="231">
        <v>20</v>
      </c>
      <c r="BM931" s="231">
        <v>32</v>
      </c>
      <c r="BN931" s="231">
        <v>2</v>
      </c>
      <c r="BO931" s="237" t="str">
        <f t="shared" si="479"/>
        <v>Curvas cerradas frecuentes y, por lo general, inconsistentes con el terreno y la clase de carretera.</v>
      </c>
      <c r="BP931" s="231">
        <v>1</v>
      </c>
      <c r="BQ931" s="237" t="str">
        <f t="shared" si="480"/>
        <v xml:space="preserve">Pendientes sostenidas en exceso del 7% en casi todo el tramo. </v>
      </c>
      <c r="BR931" s="231">
        <v>1</v>
      </c>
      <c r="BS931" s="231">
        <v>0</v>
      </c>
      <c r="BT931" s="237" t="b">
        <f t="shared" si="481"/>
        <v>0</v>
      </c>
      <c r="BU931" s="231">
        <v>2</v>
      </c>
      <c r="BV931" s="237" t="str">
        <f t="shared" si="482"/>
        <v>Existen muy pocas señales</v>
      </c>
      <c r="BW931" s="231">
        <v>3</v>
      </c>
      <c r="BX931" s="237" t="str">
        <f t="shared" si="483"/>
        <v>Parece que algunas alcantarillas o cunetas no tienen capacidad hidráulica suficiente, por la erosión o socavación aparente.</v>
      </c>
      <c r="BY931" s="231">
        <v>2</v>
      </c>
      <c r="BZ931" s="237" t="str">
        <f t="shared" si="484"/>
        <v>Superficie muy irregular o con baches extensos y frecuentes (o material suelto, en caso de superficies no pavimentadas).</v>
      </c>
      <c r="CA931" s="231">
        <v>4</v>
      </c>
      <c r="CB931" s="237" t="str">
        <f t="shared" si="485"/>
        <v>Existen huellas o corrugaciones que se derivan por debajo de la superficie de ruedo, pero que son aisladas y de poca extensión.</v>
      </c>
      <c r="CC931" s="231">
        <f t="shared" si="486"/>
        <v>0.10751439999999998</v>
      </c>
      <c r="CD931" s="229"/>
      <c r="CE931" s="229"/>
      <c r="CF931" s="270" t="s">
        <v>3490</v>
      </c>
    </row>
    <row r="932" spans="1:84" ht="69.95" customHeight="1" thickBot="1" x14ac:dyDescent="0.2">
      <c r="A932" s="217"/>
      <c r="B932" s="269">
        <v>50892</v>
      </c>
      <c r="C932" s="231">
        <v>7</v>
      </c>
      <c r="D932" s="231">
        <v>5</v>
      </c>
      <c r="E932" s="232">
        <v>8</v>
      </c>
      <c r="F932" s="231">
        <v>5</v>
      </c>
      <c r="G932" s="231">
        <v>925</v>
      </c>
      <c r="H932" s="230" t="str">
        <f>IF(G932&lt;100,"Primaria",IF(AND(RVN_0524!G1187&gt;39,RVN_0524!G1187&lt;300),"Secundaria",IF(AND(RVN_0524!G1187&gt;299),"Terciaria")))</f>
        <v>Secundaria</v>
      </c>
      <c r="I932" s="230">
        <v>4</v>
      </c>
      <c r="J932" s="229" t="str">
        <f t="shared" si="465"/>
        <v>Red Básica de Accesso</v>
      </c>
      <c r="K932" s="260">
        <f t="shared" si="466"/>
        <v>4.78</v>
      </c>
      <c r="L932" s="234">
        <f t="shared" si="487"/>
        <v>48.484999999999999</v>
      </c>
      <c r="M932" s="233"/>
      <c r="N932" s="233"/>
      <c r="O932" s="233"/>
      <c r="P932" s="260">
        <f t="shared" si="468"/>
        <v>0</v>
      </c>
      <c r="Q932" s="233">
        <v>0.36</v>
      </c>
      <c r="R932" s="233"/>
      <c r="S932" s="233"/>
      <c r="T932" s="260">
        <f t="shared" si="469"/>
        <v>0.36</v>
      </c>
      <c r="U932" s="233"/>
      <c r="V932" s="233"/>
      <c r="W932" s="233"/>
      <c r="X932" s="233">
        <f t="shared" si="474"/>
        <v>0</v>
      </c>
      <c r="Y932" s="233"/>
      <c r="Z932" s="233"/>
      <c r="AA932" s="233"/>
      <c r="AB932" s="233">
        <f t="shared" si="475"/>
        <v>0</v>
      </c>
      <c r="AC932" s="233">
        <f t="shared" si="473"/>
        <v>0.36</v>
      </c>
      <c r="AD932" s="233"/>
      <c r="AE932" s="233">
        <v>3.63</v>
      </c>
      <c r="AF932" s="233">
        <v>0.79</v>
      </c>
      <c r="AG932" s="233">
        <f t="shared" si="488"/>
        <v>4.42</v>
      </c>
      <c r="AH932" s="233"/>
      <c r="AI932" s="233"/>
      <c r="AJ932" s="233"/>
      <c r="AK932" s="233">
        <f t="shared" si="489"/>
        <v>0</v>
      </c>
      <c r="AL932" s="233"/>
      <c r="AM932" s="233"/>
      <c r="AN932" s="233"/>
      <c r="AO932" s="233">
        <f t="shared" si="470"/>
        <v>0</v>
      </c>
      <c r="AP932" s="233"/>
      <c r="AQ932" s="233"/>
      <c r="AR932" s="233"/>
      <c r="AS932" s="339">
        <f t="shared" si="471"/>
        <v>0</v>
      </c>
      <c r="AT932" s="233"/>
      <c r="AU932" s="233"/>
      <c r="AV932" s="233"/>
      <c r="AW932" s="260">
        <f t="shared" si="476"/>
        <v>0</v>
      </c>
      <c r="AX932" s="235" t="s">
        <v>3491</v>
      </c>
      <c r="AY932" s="236" t="s">
        <v>1962</v>
      </c>
      <c r="AZ932" s="236" t="s">
        <v>1080</v>
      </c>
      <c r="BA932" s="236" t="s">
        <v>3492</v>
      </c>
      <c r="BB932" s="231">
        <v>1</v>
      </c>
      <c r="BC932" s="231">
        <v>4</v>
      </c>
      <c r="BD932" s="237" t="str">
        <f t="shared" si="477"/>
        <v>Montañoso (Pendientes naturales del terreno mayores a 25%)</v>
      </c>
      <c r="BE932" s="231">
        <v>4</v>
      </c>
      <c r="BF932" s="237" t="str">
        <f>VLOOKUP(BE932,'Códigos 2'!$A$1:$B$12,2,FALSE)</f>
        <v>Lastre o grava</v>
      </c>
      <c r="BG932" s="238">
        <v>1</v>
      </c>
      <c r="BH932" s="239">
        <v>4.5</v>
      </c>
      <c r="BI932" s="231">
        <v>0</v>
      </c>
      <c r="BJ932" s="231" t="str">
        <f t="shared" si="478"/>
        <v>No existe</v>
      </c>
      <c r="BK932" s="240">
        <v>0</v>
      </c>
      <c r="BL932" s="231">
        <v>20</v>
      </c>
      <c r="BM932" s="231">
        <v>23</v>
      </c>
      <c r="BN932" s="231">
        <v>2</v>
      </c>
      <c r="BO932" s="237" t="str">
        <f t="shared" si="479"/>
        <v>Curvas cerradas frecuentes y, por lo general, inconsistentes con el terreno y la clase de carretera.</v>
      </c>
      <c r="BP932" s="231">
        <v>1</v>
      </c>
      <c r="BQ932" s="237" t="str">
        <f t="shared" si="480"/>
        <v xml:space="preserve">Pendientes sostenidas en exceso del 7% en casi todo el tramo. </v>
      </c>
      <c r="BR932" s="231">
        <v>1</v>
      </c>
      <c r="BS932" s="231">
        <v>0</v>
      </c>
      <c r="BT932" s="237" t="b">
        <f t="shared" si="481"/>
        <v>0</v>
      </c>
      <c r="BU932" s="231">
        <v>1</v>
      </c>
      <c r="BV932" s="237" t="str">
        <f t="shared" si="482"/>
        <v>No existen señales o son tan inadecuadas, que no proveen información útil al conductor.</v>
      </c>
      <c r="BW932" s="231">
        <v>3</v>
      </c>
      <c r="BX932" s="237" t="str">
        <f t="shared" si="483"/>
        <v>Parece que algunas alcantarillas o cunetas no tienen capacidad hidráulica suficiente, por la erosión o socavación aparente.</v>
      </c>
      <c r="BY932" s="231">
        <v>3</v>
      </c>
      <c r="BZ932" s="237" t="str">
        <f t="shared" si="484"/>
        <v>Superficie con frecuentes baches o irregularidades .</v>
      </c>
      <c r="CA932" s="231">
        <v>4</v>
      </c>
      <c r="CB932" s="237" t="str">
        <f t="shared" si="485"/>
        <v>Existen huellas o corrugaciones que se derivan por debajo de la superficie de ruedo, pero que son aisladas y de poca extensión.</v>
      </c>
      <c r="CC932" s="231">
        <f t="shared" si="486"/>
        <v>4.0128100000000007E-2</v>
      </c>
      <c r="CD932" s="229"/>
      <c r="CE932" s="229"/>
      <c r="CF932" s="270" t="s">
        <v>3493</v>
      </c>
    </row>
    <row r="933" spans="1:84" ht="69.95" customHeight="1" thickBot="1" x14ac:dyDescent="0.2">
      <c r="A933" s="217"/>
      <c r="B933" s="269">
        <v>50893</v>
      </c>
      <c r="C933" s="231">
        <v>7</v>
      </c>
      <c r="D933" s="231">
        <v>5</v>
      </c>
      <c r="E933" s="232">
        <v>8</v>
      </c>
      <c r="F933" s="231">
        <v>5</v>
      </c>
      <c r="G933" s="231">
        <v>925</v>
      </c>
      <c r="H933" s="230" t="b">
        <f>IF(G933&lt;100,"Primaria",IF(AND(RVN_0524!G1188&gt;39,RVN_0524!G1188&lt;300),"Secundaria",IF(AND(RVN_0524!G1188&gt;299),"Terciaria")))</f>
        <v>0</v>
      </c>
      <c r="I933" s="230">
        <v>4</v>
      </c>
      <c r="J933" s="229" t="str">
        <f t="shared" si="465"/>
        <v>Red Básica de Accesso</v>
      </c>
      <c r="K933" s="260">
        <f t="shared" si="466"/>
        <v>9.74</v>
      </c>
      <c r="L933" s="234">
        <f t="shared" si="487"/>
        <v>58.225000000000001</v>
      </c>
      <c r="M933" s="233"/>
      <c r="N933" s="233"/>
      <c r="O933" s="233"/>
      <c r="P933" s="260">
        <f t="shared" si="468"/>
        <v>0</v>
      </c>
      <c r="Q933" s="233">
        <v>9.1449999999999996</v>
      </c>
      <c r="R933" s="233"/>
      <c r="S933" s="233"/>
      <c r="T933" s="260">
        <f t="shared" si="469"/>
        <v>9.1449999999999996</v>
      </c>
      <c r="U933" s="233"/>
      <c r="V933" s="233">
        <v>0.59499999999999997</v>
      </c>
      <c r="W933" s="233"/>
      <c r="X933" s="233">
        <f t="shared" si="474"/>
        <v>0.59499999999999997</v>
      </c>
      <c r="Y933" s="233"/>
      <c r="Z933" s="233"/>
      <c r="AA933" s="233"/>
      <c r="AB933" s="233">
        <f t="shared" si="475"/>
        <v>0</v>
      </c>
      <c r="AC933" s="233">
        <f t="shared" si="473"/>
        <v>9.74</v>
      </c>
      <c r="AD933" s="233"/>
      <c r="AE933" s="233"/>
      <c r="AF933" s="233"/>
      <c r="AG933" s="233">
        <f t="shared" si="488"/>
        <v>0</v>
      </c>
      <c r="AH933" s="233"/>
      <c r="AI933" s="233"/>
      <c r="AJ933" s="233"/>
      <c r="AK933" s="233">
        <f t="shared" si="489"/>
        <v>0</v>
      </c>
      <c r="AL933" s="233"/>
      <c r="AM933" s="233"/>
      <c r="AN933" s="233"/>
      <c r="AO933" s="233">
        <f t="shared" si="470"/>
        <v>0</v>
      </c>
      <c r="AP933" s="233"/>
      <c r="AQ933" s="233"/>
      <c r="AR933" s="233"/>
      <c r="AS933" s="339">
        <f t="shared" si="471"/>
        <v>0</v>
      </c>
      <c r="AT933" s="233"/>
      <c r="AU933" s="233"/>
      <c r="AV933" s="233"/>
      <c r="AW933" s="260">
        <f t="shared" si="476"/>
        <v>0</v>
      </c>
      <c r="AX933" s="235" t="s">
        <v>3494</v>
      </c>
      <c r="AY933" s="236" t="s">
        <v>1962</v>
      </c>
      <c r="AZ933" s="236" t="s">
        <v>1080</v>
      </c>
      <c r="BA933" s="229" t="s">
        <v>3495</v>
      </c>
      <c r="BB933" s="231">
        <v>1</v>
      </c>
      <c r="BC933" s="231">
        <v>4</v>
      </c>
      <c r="BD933" s="237" t="str">
        <f t="shared" si="477"/>
        <v>Montañoso (Pendientes naturales del terreno mayores a 25%)</v>
      </c>
      <c r="BE933" s="231">
        <v>1</v>
      </c>
      <c r="BF933" s="237" t="str">
        <f>VLOOKUP(BE933,'Códigos 2'!$A$1:$B$12,2,FALSE)</f>
        <v xml:space="preserve"> Carpeta Asfáltica (CA)</v>
      </c>
      <c r="BG933" s="238">
        <v>2</v>
      </c>
      <c r="BH933" s="239">
        <v>6.5</v>
      </c>
      <c r="BI933" s="231">
        <v>0</v>
      </c>
      <c r="BJ933" s="231" t="str">
        <f t="shared" si="478"/>
        <v>No existe</v>
      </c>
      <c r="BK933" s="240">
        <v>0</v>
      </c>
      <c r="BL933" s="231">
        <v>40</v>
      </c>
      <c r="BM933" s="231">
        <v>483</v>
      </c>
      <c r="BN933" s="231">
        <v>2</v>
      </c>
      <c r="BO933" s="237" t="str">
        <f t="shared" si="479"/>
        <v>Curvas cerradas frecuentes y, por lo general, inconsistentes con el terreno y la clase de carretera.</v>
      </c>
      <c r="BP933" s="231">
        <v>1</v>
      </c>
      <c r="BQ933" s="237" t="str">
        <f t="shared" si="480"/>
        <v xml:space="preserve">Pendientes sostenidas en exceso del 7% en casi todo el tramo. </v>
      </c>
      <c r="BR933" s="231">
        <v>1</v>
      </c>
      <c r="BS933" s="231">
        <v>0</v>
      </c>
      <c r="BT933" s="237" t="b">
        <f t="shared" si="481"/>
        <v>0</v>
      </c>
      <c r="BU933" s="231">
        <v>4</v>
      </c>
      <c r="BV933" s="237" t="str">
        <f t="shared" si="482"/>
        <v>El señalamiento es bastante completo, faltando solamente algunas señales de guía para los usuarios que no conocen la ruta.</v>
      </c>
      <c r="BW933" s="231">
        <v>5</v>
      </c>
      <c r="BX933" s="237" t="str">
        <f t="shared" si="483"/>
        <v>Todas las alcantarillas y cunetas están bastante limpias y funcionan debidamente.</v>
      </c>
      <c r="BY933" s="231">
        <v>5</v>
      </c>
      <c r="BZ933" s="237" t="str">
        <f t="shared" si="484"/>
        <v>Superficie lisa, sin baches ni irregularidades notables.</v>
      </c>
      <c r="CA933" s="231">
        <v>5</v>
      </c>
      <c r="CB933" s="237" t="str">
        <f t="shared" si="485"/>
        <v>No existen evidencias de fallas en la estructura del pavimento, con la posible excepción de algunas en la superficie de ruedo.</v>
      </c>
      <c r="CC933" s="231">
        <f t="shared" si="486"/>
        <v>1.7171133000000001</v>
      </c>
      <c r="CD933" s="229"/>
      <c r="CE933" s="229"/>
      <c r="CF933" s="270" t="s">
        <v>3496</v>
      </c>
    </row>
    <row r="934" spans="1:84" ht="69.95" customHeight="1" thickBot="1" x14ac:dyDescent="0.2">
      <c r="A934" s="217">
        <v>1</v>
      </c>
      <c r="B934" s="269">
        <v>50900</v>
      </c>
      <c r="C934" s="231">
        <v>7</v>
      </c>
      <c r="D934" s="231">
        <v>5</v>
      </c>
      <c r="E934" s="232">
        <v>6</v>
      </c>
      <c r="F934" s="231">
        <v>2</v>
      </c>
      <c r="G934" s="231">
        <v>6</v>
      </c>
      <c r="H934" s="230" t="str">
        <f>IF(G934&lt;100,"Primaria",IF(AND(G934&gt;39,G934&lt;300),"Secundaria",IF(AND(G934&gt;299),"Terciaria")))</f>
        <v>Primaria</v>
      </c>
      <c r="I934" s="230">
        <v>2</v>
      </c>
      <c r="J934" s="229" t="str">
        <f t="shared" si="465"/>
        <v>Distribuidores Regionales</v>
      </c>
      <c r="K934" s="260">
        <f t="shared" si="466"/>
        <v>23.71</v>
      </c>
      <c r="L934" s="234">
        <f>K934</f>
        <v>23.71</v>
      </c>
      <c r="M934" s="233"/>
      <c r="N934" s="233"/>
      <c r="O934" s="233"/>
      <c r="P934" s="260">
        <f t="shared" si="468"/>
        <v>0</v>
      </c>
      <c r="Q934" s="233"/>
      <c r="R934" s="233">
        <v>23.71</v>
      </c>
      <c r="S934" s="233"/>
      <c r="T934" s="260">
        <f t="shared" si="469"/>
        <v>23.71</v>
      </c>
      <c r="U934" s="233"/>
      <c r="V934" s="233"/>
      <c r="W934" s="233"/>
      <c r="X934" s="233">
        <f t="shared" si="474"/>
        <v>0</v>
      </c>
      <c r="Y934" s="233"/>
      <c r="Z934" s="233"/>
      <c r="AA934" s="233"/>
      <c r="AB934" s="233">
        <f t="shared" si="475"/>
        <v>0</v>
      </c>
      <c r="AC934" s="233">
        <f t="shared" si="473"/>
        <v>23.71</v>
      </c>
      <c r="AD934" s="233"/>
      <c r="AE934" s="233"/>
      <c r="AF934" s="233"/>
      <c r="AG934" s="233">
        <f t="shared" si="488"/>
        <v>0</v>
      </c>
      <c r="AH934" s="233"/>
      <c r="AI934" s="233"/>
      <c r="AJ934" s="233"/>
      <c r="AK934" s="233">
        <f t="shared" si="489"/>
        <v>0</v>
      </c>
      <c r="AL934" s="233"/>
      <c r="AM934" s="233"/>
      <c r="AN934" s="233"/>
      <c r="AO934" s="233">
        <f t="shared" si="470"/>
        <v>0</v>
      </c>
      <c r="AP934" s="233"/>
      <c r="AQ934" s="233"/>
      <c r="AR934" s="233"/>
      <c r="AS934" s="339">
        <f t="shared" si="471"/>
        <v>0</v>
      </c>
      <c r="AT934" s="233"/>
      <c r="AU934" s="233"/>
      <c r="AV934" s="233"/>
      <c r="AW934" s="260">
        <f t="shared" si="476"/>
        <v>0</v>
      </c>
      <c r="AX934" s="235" t="s">
        <v>395</v>
      </c>
      <c r="AY934" s="236" t="s">
        <v>328</v>
      </c>
      <c r="AZ934" s="236" t="s">
        <v>189</v>
      </c>
      <c r="BA934" s="229" t="s">
        <v>349</v>
      </c>
      <c r="BB934" s="231">
        <v>1</v>
      </c>
      <c r="BC934" s="231">
        <v>2</v>
      </c>
      <c r="BD934" s="237" t="str">
        <f t="shared" si="477"/>
        <v>Algo Ondulado (Pendientes naturales del terreno entre 6 y 14%)</v>
      </c>
      <c r="BE934" s="231">
        <v>1</v>
      </c>
      <c r="BF934" s="237" t="str">
        <f>VLOOKUP(BE934,'Códigos 2'!$A$1:$B$12,2,FALSE)</f>
        <v xml:space="preserve"> Carpeta Asfáltica (CA)</v>
      </c>
      <c r="BG934" s="238">
        <v>2</v>
      </c>
      <c r="BH934" s="239">
        <v>6</v>
      </c>
      <c r="BI934" s="231">
        <v>0</v>
      </c>
      <c r="BJ934" s="231" t="str">
        <f t="shared" si="478"/>
        <v>No existe</v>
      </c>
      <c r="BK934" s="240">
        <v>0</v>
      </c>
      <c r="BL934" s="231">
        <v>75</v>
      </c>
      <c r="BM934" s="231">
        <v>1746</v>
      </c>
      <c r="BN934" s="231">
        <v>4</v>
      </c>
      <c r="BO934" s="237" t="str">
        <f t="shared" si="479"/>
        <v>Alineamiento con algunas curvas que exigen una reducción significativa en la velocidad promedio de circulación.</v>
      </c>
      <c r="BP934" s="231">
        <v>3</v>
      </c>
      <c r="BQ934" s="237" t="str">
        <f t="shared" si="480"/>
        <v>Pendientes generalmente entre 3 y 6%, pero con una rasante ondulada y, consecuentemente, con tramos cortos de subida fuerte.</v>
      </c>
      <c r="BR934" s="231">
        <v>2</v>
      </c>
      <c r="BS934" s="231">
        <v>0</v>
      </c>
      <c r="BT934" s="237" t="b">
        <f t="shared" si="481"/>
        <v>0</v>
      </c>
      <c r="BU934" s="231">
        <v>5</v>
      </c>
      <c r="BV934" s="237" t="str">
        <f t="shared" si="482"/>
        <v xml:space="preserve">Las señales son completamente adecuadas en número y ubicación, </v>
      </c>
      <c r="BW934" s="231">
        <v>5</v>
      </c>
      <c r="BX934" s="237" t="str">
        <f t="shared" si="483"/>
        <v>Todas las alcantarillas y cunetas están bastante limpias y funcionan debidamente.</v>
      </c>
      <c r="BY934" s="231">
        <v>5</v>
      </c>
      <c r="BZ934" s="237" t="str">
        <f t="shared" si="484"/>
        <v>Superficie lisa, sin baches ni irregularidades notables.</v>
      </c>
      <c r="CA934" s="231">
        <v>5</v>
      </c>
      <c r="CB934" s="237" t="str">
        <f t="shared" si="485"/>
        <v>No existen evidencias de fallas en la estructura del pavimento, con la posible excepción de algunas en la superficie de ruedo.</v>
      </c>
      <c r="CC934" s="231">
        <f t="shared" si="486"/>
        <v>15.110145900000001</v>
      </c>
      <c r="CD934" s="229" t="s">
        <v>396</v>
      </c>
      <c r="CE934" s="229" t="s">
        <v>108</v>
      </c>
      <c r="CF934" s="270" t="s">
        <v>397</v>
      </c>
    </row>
    <row r="935" spans="1:84" ht="69.95" customHeight="1" thickBot="1" x14ac:dyDescent="0.2">
      <c r="A935" s="217"/>
      <c r="B935" s="269">
        <v>50911</v>
      </c>
      <c r="C935" s="231">
        <v>7</v>
      </c>
      <c r="D935" s="231">
        <v>5</v>
      </c>
      <c r="E935" s="232">
        <v>4</v>
      </c>
      <c r="F935" s="231">
        <v>3</v>
      </c>
      <c r="G935" s="231">
        <v>165</v>
      </c>
      <c r="H935" s="230" t="str">
        <f>IF(G935&lt;100,"Primaria",IF(AND(G935&gt;39,G935&lt;300),"Secundaria",IF(AND(G935&gt;299),"Terciaria")))</f>
        <v>Secundaria</v>
      </c>
      <c r="I935" s="230">
        <v>4</v>
      </c>
      <c r="J935" s="229" t="str">
        <f t="shared" si="465"/>
        <v>Red Básica de Accesso</v>
      </c>
      <c r="K935" s="260">
        <f t="shared" si="466"/>
        <v>6.7249999999999996</v>
      </c>
      <c r="L935" s="234">
        <f>K935</f>
        <v>6.7249999999999996</v>
      </c>
      <c r="M935" s="233"/>
      <c r="N935" s="233"/>
      <c r="O935" s="233"/>
      <c r="P935" s="260">
        <f t="shared" si="468"/>
        <v>0</v>
      </c>
      <c r="Q935" s="233"/>
      <c r="R935" s="233"/>
      <c r="S935" s="233"/>
      <c r="T935" s="260">
        <f t="shared" si="469"/>
        <v>0</v>
      </c>
      <c r="U935" s="233">
        <v>6.7249999999999996</v>
      </c>
      <c r="V935" s="233"/>
      <c r="W935" s="233"/>
      <c r="X935" s="233">
        <f t="shared" si="474"/>
        <v>6.7249999999999996</v>
      </c>
      <c r="Y935" s="233"/>
      <c r="Z935" s="233"/>
      <c r="AA935" s="233"/>
      <c r="AB935" s="233">
        <f t="shared" si="475"/>
        <v>0</v>
      </c>
      <c r="AC935" s="233">
        <f t="shared" si="473"/>
        <v>6.7249999999999996</v>
      </c>
      <c r="AD935" s="233"/>
      <c r="AE935" s="233"/>
      <c r="AF935" s="233"/>
      <c r="AG935" s="233">
        <f t="shared" si="488"/>
        <v>0</v>
      </c>
      <c r="AH935" s="233"/>
      <c r="AI935" s="233"/>
      <c r="AJ935" s="233"/>
      <c r="AK935" s="233">
        <f t="shared" si="489"/>
        <v>0</v>
      </c>
      <c r="AL935" s="233"/>
      <c r="AM935" s="233"/>
      <c r="AN935" s="233"/>
      <c r="AO935" s="233">
        <f t="shared" si="470"/>
        <v>0</v>
      </c>
      <c r="AP935" s="233"/>
      <c r="AQ935" s="233"/>
      <c r="AR935" s="233"/>
      <c r="AS935" s="339">
        <f t="shared" si="471"/>
        <v>0</v>
      </c>
      <c r="AT935" s="233"/>
      <c r="AU935" s="233"/>
      <c r="AV935" s="233"/>
      <c r="AW935" s="260">
        <f t="shared" si="476"/>
        <v>0</v>
      </c>
      <c r="AX935" s="235" t="s">
        <v>1610</v>
      </c>
      <c r="AY935" s="236" t="s">
        <v>1593</v>
      </c>
      <c r="AZ935" s="236" t="s">
        <v>767</v>
      </c>
      <c r="BA935" s="229" t="s">
        <v>808</v>
      </c>
      <c r="BB935" s="231">
        <v>1</v>
      </c>
      <c r="BC935" s="231">
        <v>3</v>
      </c>
      <c r="BD935" s="237" t="str">
        <f t="shared" si="477"/>
        <v>Muy Ondulado (Pendientes naturales del terreno entre 15 y 25%)</v>
      </c>
      <c r="BE935" s="231">
        <v>2</v>
      </c>
      <c r="BF935" s="237" t="str">
        <f>VLOOKUP(BE935,'Códigos 2'!$A$1:$B$12,2,FALSE)</f>
        <v xml:space="preserve">Tratamiento superficial múltiple (TSM) </v>
      </c>
      <c r="BG935" s="238">
        <v>2</v>
      </c>
      <c r="BH935" s="239">
        <v>6</v>
      </c>
      <c r="BI935" s="231">
        <v>0</v>
      </c>
      <c r="BJ935" s="231" t="str">
        <f t="shared" si="478"/>
        <v>No existe</v>
      </c>
      <c r="BK935" s="240">
        <v>0</v>
      </c>
      <c r="BL935" s="231">
        <v>45</v>
      </c>
      <c r="BM935" s="231">
        <v>368</v>
      </c>
      <c r="BN935" s="231">
        <v>4</v>
      </c>
      <c r="BO935" s="237" t="str">
        <f t="shared" si="479"/>
        <v>Alineamiento con algunas curvas que exigen una reducción significativa en la velocidad promedio de circulación.</v>
      </c>
      <c r="BP935" s="231">
        <v>2</v>
      </c>
      <c r="BQ935" s="237" t="str">
        <f t="shared" si="480"/>
        <v>Pendientes sostenidas entre 5 y 8% sobre una buena parte del tramo, condición que afecta en forma marcada la velocidad de recorrido y, cuando hay bastante tránsito, provoca frecuentes colas de vehículos detrás de los vehículos pesados.</v>
      </c>
      <c r="BR935" s="231">
        <v>1</v>
      </c>
      <c r="BS935" s="231">
        <v>0</v>
      </c>
      <c r="BT935" s="237" t="b">
        <f t="shared" si="481"/>
        <v>0</v>
      </c>
      <c r="BU935" s="231">
        <v>3</v>
      </c>
      <c r="BV935" s="237" t="str">
        <f t="shared" si="482"/>
        <v>El señalamiento es regular en cuanto a cantidad y ubicación, siendo notable la falta de algunas señales de precaución y de guía.</v>
      </c>
      <c r="BW935" s="231">
        <v>4</v>
      </c>
      <c r="BX935" s="237" t="str">
        <f t="shared" si="483"/>
        <v>La mayoría de las alcantarillas y cunetas aparentemente funcionan bien, pero existen indicaciones en algunos sitios de que el agua se estanca.</v>
      </c>
      <c r="BY935" s="231">
        <v>4</v>
      </c>
      <c r="BZ935" s="237" t="str">
        <f t="shared" si="484"/>
        <v>Superficie generalmente lisa, pero con unas pequeñas corrugaciones u otras irregularidades aisladas, o con baches pequeños superficiales.</v>
      </c>
      <c r="CA935" s="231">
        <v>5</v>
      </c>
      <c r="CB935" s="237" t="str">
        <f t="shared" si="485"/>
        <v>No existen evidencias de fallas en la estructura del pavimento, con la posible excepción de algunas en la superficie de ruedo.</v>
      </c>
      <c r="CC935" s="231">
        <f t="shared" si="486"/>
        <v>0.90330199999999994</v>
      </c>
      <c r="CD935" s="229" t="s">
        <v>1611</v>
      </c>
      <c r="CE935" s="229" t="s">
        <v>1154</v>
      </c>
      <c r="CF935" s="270" t="s">
        <v>1612</v>
      </c>
    </row>
    <row r="936" spans="1:84" ht="69.95" customHeight="1" thickBot="1" x14ac:dyDescent="0.2">
      <c r="A936" s="217"/>
      <c r="B936" s="269">
        <v>50912</v>
      </c>
      <c r="C936" s="231">
        <v>7</v>
      </c>
      <c r="D936" s="231">
        <v>5</v>
      </c>
      <c r="E936" s="232">
        <v>4</v>
      </c>
      <c r="F936" s="231">
        <v>2</v>
      </c>
      <c r="G936" s="231">
        <v>165</v>
      </c>
      <c r="H936" s="230" t="str">
        <f>IF(G936&lt;100,"Primaria",IF(AND(G936&gt;39,G936&lt;300),"Secundaria",IF(AND(G936&gt;299),"Terciaria")))</f>
        <v>Secundaria</v>
      </c>
      <c r="I936" s="230">
        <v>4</v>
      </c>
      <c r="J936" s="229" t="str">
        <f t="shared" si="465"/>
        <v>Red Básica de Accesso</v>
      </c>
      <c r="K936" s="260">
        <f t="shared" si="466"/>
        <v>7.16</v>
      </c>
      <c r="L936" s="234">
        <f>L935+K936</f>
        <v>13.885</v>
      </c>
      <c r="M936" s="233"/>
      <c r="N936" s="233"/>
      <c r="O936" s="233"/>
      <c r="P936" s="260">
        <f t="shared" si="468"/>
        <v>0</v>
      </c>
      <c r="Q936" s="233">
        <v>0.92</v>
      </c>
      <c r="R936" s="233">
        <v>1.03</v>
      </c>
      <c r="S936" s="233">
        <v>0.55500000000000005</v>
      </c>
      <c r="T936" s="260">
        <f t="shared" si="469"/>
        <v>2.5050000000000003</v>
      </c>
      <c r="U936" s="233">
        <v>0.47</v>
      </c>
      <c r="V936" s="233">
        <v>2.2450000000000001</v>
      </c>
      <c r="W936" s="233">
        <v>1.94</v>
      </c>
      <c r="X936" s="233">
        <f t="shared" si="474"/>
        <v>4.6549999999999994</v>
      </c>
      <c r="Y936" s="233"/>
      <c r="Z936" s="233"/>
      <c r="AA936" s="233"/>
      <c r="AB936" s="233">
        <f t="shared" si="475"/>
        <v>0</v>
      </c>
      <c r="AC936" s="233">
        <f t="shared" si="473"/>
        <v>7.16</v>
      </c>
      <c r="AD936" s="233"/>
      <c r="AE936" s="233"/>
      <c r="AF936" s="233"/>
      <c r="AG936" s="233">
        <f t="shared" si="488"/>
        <v>0</v>
      </c>
      <c r="AH936" s="233"/>
      <c r="AI936" s="233"/>
      <c r="AJ936" s="233"/>
      <c r="AK936" s="233">
        <f t="shared" si="489"/>
        <v>0</v>
      </c>
      <c r="AL936" s="233"/>
      <c r="AM936" s="233"/>
      <c r="AN936" s="233"/>
      <c r="AO936" s="233">
        <f t="shared" si="470"/>
        <v>0</v>
      </c>
      <c r="AP936" s="233"/>
      <c r="AQ936" s="233"/>
      <c r="AR936" s="233"/>
      <c r="AS936" s="339">
        <f t="shared" si="471"/>
        <v>0</v>
      </c>
      <c r="AT936" s="233"/>
      <c r="AU936" s="233"/>
      <c r="AV936" s="233"/>
      <c r="AW936" s="260">
        <f t="shared" si="476"/>
        <v>0</v>
      </c>
      <c r="AX936" s="235" t="s">
        <v>1613</v>
      </c>
      <c r="AY936" s="236" t="s">
        <v>1593</v>
      </c>
      <c r="AZ936" s="236" t="s">
        <v>767</v>
      </c>
      <c r="BA936" s="229" t="s">
        <v>1614</v>
      </c>
      <c r="BB936" s="231">
        <v>0</v>
      </c>
      <c r="BC936" s="231">
        <v>2</v>
      </c>
      <c r="BD936" s="237" t="str">
        <f t="shared" si="477"/>
        <v>Algo Ondulado (Pendientes naturales del terreno entre 6 y 14%)</v>
      </c>
      <c r="BE936" s="231">
        <v>1</v>
      </c>
      <c r="BF936" s="237" t="str">
        <f>VLOOKUP(BE936,'Códigos 2'!$A$1:$B$12,2,FALSE)</f>
        <v xml:space="preserve"> Carpeta Asfáltica (CA)</v>
      </c>
      <c r="BG936" s="238">
        <v>2</v>
      </c>
      <c r="BH936" s="239">
        <v>5.8</v>
      </c>
      <c r="BI936" s="231">
        <v>0</v>
      </c>
      <c r="BJ936" s="231" t="str">
        <f t="shared" si="478"/>
        <v>No existe</v>
      </c>
      <c r="BK936" s="240">
        <v>0</v>
      </c>
      <c r="BL936" s="231">
        <v>50</v>
      </c>
      <c r="BM936" s="231">
        <v>585</v>
      </c>
      <c r="BN936" s="231">
        <v>3</v>
      </c>
      <c r="BO936" s="237" t="str">
        <f t="shared" si="479"/>
        <v>Alineamiento algo sinuoso, pero con curvas cerradas que son aparentes y consistentes con las gradientes y las demás características del camino y del terreno que se atraviesa.</v>
      </c>
      <c r="BP936" s="231">
        <v>3</v>
      </c>
      <c r="BQ936" s="237" t="str">
        <f t="shared" si="480"/>
        <v>Pendientes generalmente entre 3 y 6%, pero con una rasante ondulada y, consecuentemente, con tramos cortos de subida fuerte.</v>
      </c>
      <c r="BR936" s="231">
        <v>1</v>
      </c>
      <c r="BS936" s="231">
        <v>0</v>
      </c>
      <c r="BT936" s="237" t="b">
        <f t="shared" si="481"/>
        <v>0</v>
      </c>
      <c r="BU936" s="231">
        <v>3</v>
      </c>
      <c r="BV936" s="237" t="str">
        <f t="shared" si="482"/>
        <v>El señalamiento es regular en cuanto a cantidad y ubicación, siendo notable la falta de algunas señales de precaución y de guía.</v>
      </c>
      <c r="BW936" s="231">
        <v>4</v>
      </c>
      <c r="BX936" s="237" t="str">
        <f t="shared" si="483"/>
        <v>La mayoría de las alcantarillas y cunetas aparentemente funcionan bien, pero existen indicaciones en algunos sitios de que el agua se estanca.</v>
      </c>
      <c r="BY936" s="231">
        <v>3</v>
      </c>
      <c r="BZ936" s="237" t="str">
        <f t="shared" si="484"/>
        <v>Superficie con frecuentes baches o irregularidades .</v>
      </c>
      <c r="CA936" s="231">
        <v>5</v>
      </c>
      <c r="CB936" s="237" t="str">
        <f t="shared" si="485"/>
        <v>No existen evidencias de fallas en la estructura del pavimento, con la posible excepción de algunas en la superficie de ruedo.</v>
      </c>
      <c r="CC936" s="231">
        <f t="shared" si="486"/>
        <v>1.5288390000000003</v>
      </c>
      <c r="CD936" s="229"/>
      <c r="CE936" s="229"/>
      <c r="CF936" s="270" t="s">
        <v>1615</v>
      </c>
    </row>
    <row r="937" spans="1:84" ht="69.95" customHeight="1" thickBot="1" x14ac:dyDescent="0.2">
      <c r="A937" s="217"/>
      <c r="B937" s="269">
        <v>50921</v>
      </c>
      <c r="C937" s="231">
        <v>7</v>
      </c>
      <c r="D937" s="231">
        <v>5</v>
      </c>
      <c r="E937" s="232">
        <v>8</v>
      </c>
      <c r="F937" s="231">
        <v>6</v>
      </c>
      <c r="G937" s="231">
        <v>927</v>
      </c>
      <c r="H937" s="230" t="str">
        <f>IF(G937&lt;100,"Primaria",IF(AND(G930&gt;39,G930&lt;300),"Secundaria",IF(AND(G930&gt;299),"Terciaria")))</f>
        <v>Terciaria</v>
      </c>
      <c r="I937" s="230">
        <v>4</v>
      </c>
      <c r="J937" s="229" t="str">
        <f t="shared" si="465"/>
        <v>Red Básica de Accesso</v>
      </c>
      <c r="K937" s="260">
        <f t="shared" si="466"/>
        <v>6.3149999999999995</v>
      </c>
      <c r="L937" s="234">
        <f>K937</f>
        <v>6.3149999999999995</v>
      </c>
      <c r="M937" s="233"/>
      <c r="N937" s="233"/>
      <c r="O937" s="233"/>
      <c r="P937" s="260">
        <f t="shared" si="468"/>
        <v>0</v>
      </c>
      <c r="Q937" s="233"/>
      <c r="R937" s="233"/>
      <c r="S937" s="233"/>
      <c r="T937" s="260">
        <f t="shared" si="469"/>
        <v>0</v>
      </c>
      <c r="U937" s="233"/>
      <c r="V937" s="233">
        <v>2.7850000000000001</v>
      </c>
      <c r="W937" s="233">
        <v>3.53</v>
      </c>
      <c r="X937" s="233">
        <f t="shared" si="474"/>
        <v>6.3149999999999995</v>
      </c>
      <c r="Y937" s="233"/>
      <c r="Z937" s="233"/>
      <c r="AA937" s="233"/>
      <c r="AB937" s="233">
        <f t="shared" si="475"/>
        <v>0</v>
      </c>
      <c r="AC937" s="233">
        <f t="shared" si="473"/>
        <v>6.3149999999999995</v>
      </c>
      <c r="AD937" s="233"/>
      <c r="AE937" s="233"/>
      <c r="AF937" s="233"/>
      <c r="AG937" s="233">
        <f t="shared" si="488"/>
        <v>0</v>
      </c>
      <c r="AH937" s="233"/>
      <c r="AI937" s="233"/>
      <c r="AJ937" s="233"/>
      <c r="AK937" s="233">
        <f t="shared" si="489"/>
        <v>0</v>
      </c>
      <c r="AL937" s="233"/>
      <c r="AM937" s="233"/>
      <c r="AN937" s="233"/>
      <c r="AO937" s="233">
        <f t="shared" si="470"/>
        <v>0</v>
      </c>
      <c r="AP937" s="233"/>
      <c r="AQ937" s="233"/>
      <c r="AR937" s="233"/>
      <c r="AS937" s="339">
        <f t="shared" si="471"/>
        <v>0</v>
      </c>
      <c r="AT937" s="233"/>
      <c r="AU937" s="233"/>
      <c r="AV937" s="233"/>
      <c r="AW937" s="260">
        <f t="shared" si="476"/>
        <v>0</v>
      </c>
      <c r="AX937" s="235" t="s">
        <v>3508</v>
      </c>
      <c r="AY937" s="236" t="s">
        <v>2376</v>
      </c>
      <c r="AZ937" s="236" t="s">
        <v>1080</v>
      </c>
      <c r="BA937" s="229" t="s">
        <v>3509</v>
      </c>
      <c r="BB937" s="231">
        <v>0</v>
      </c>
      <c r="BC937" s="231">
        <v>2</v>
      </c>
      <c r="BD937" s="237" t="str">
        <f t="shared" si="477"/>
        <v>Algo Ondulado (Pendientes naturales del terreno entre 6 y 14%)</v>
      </c>
      <c r="BE937" s="231">
        <v>2</v>
      </c>
      <c r="BF937" s="237" t="str">
        <f>VLOOKUP(BE937,'Códigos 2'!$A$1:$B$12,2,FALSE)</f>
        <v xml:space="preserve">Tratamiento superficial múltiple (TSM) </v>
      </c>
      <c r="BG937" s="238">
        <v>2</v>
      </c>
      <c r="BH937" s="239">
        <v>8.1999999999999993</v>
      </c>
      <c r="BI937" s="231">
        <v>0</v>
      </c>
      <c r="BJ937" s="231" t="str">
        <f t="shared" si="478"/>
        <v>No existe</v>
      </c>
      <c r="BK937" s="240">
        <v>0</v>
      </c>
      <c r="BL937" s="231">
        <v>45</v>
      </c>
      <c r="BM937" s="231">
        <v>497</v>
      </c>
      <c r="BN937" s="231">
        <v>3</v>
      </c>
      <c r="BO937" s="237" t="str">
        <f t="shared" si="479"/>
        <v>Alineamiento algo sinuoso, pero con curvas cerradas que son aparentes y consistentes con las gradientes y las demás características del camino y del terreno que se atraviesa.</v>
      </c>
      <c r="BP937" s="231">
        <v>3</v>
      </c>
      <c r="BQ937" s="237" t="str">
        <f t="shared" si="480"/>
        <v>Pendientes generalmente entre 3 y 6%, pero con una rasante ondulada y, consecuentemente, con tramos cortos de subida fuerte.</v>
      </c>
      <c r="BR937" s="231">
        <v>1</v>
      </c>
      <c r="BS937" s="231">
        <v>0</v>
      </c>
      <c r="BT937" s="237" t="b">
        <f t="shared" si="481"/>
        <v>0</v>
      </c>
      <c r="BU937" s="231">
        <v>3</v>
      </c>
      <c r="BV937" s="237" t="str">
        <f t="shared" si="482"/>
        <v>El señalamiento es regular en cuanto a cantidad y ubicación, siendo notable la falta de algunas señales de precaución y de guía.</v>
      </c>
      <c r="BW937" s="231">
        <v>4</v>
      </c>
      <c r="BX937" s="237" t="str">
        <f t="shared" si="483"/>
        <v>La mayoría de las alcantarillas y cunetas aparentemente funcionan bien, pero existen indicaciones en algunos sitios de que el agua se estanca.</v>
      </c>
      <c r="BY937" s="231">
        <v>2</v>
      </c>
      <c r="BZ937" s="237" t="str">
        <f t="shared" si="484"/>
        <v>Superficie muy irregular o con baches extensos y frecuentes (o material suelto, en caso de superficies no pavimentadas).</v>
      </c>
      <c r="CA937" s="231">
        <v>4</v>
      </c>
      <c r="CB937" s="237" t="str">
        <f t="shared" si="485"/>
        <v>Existen huellas o corrugaciones que se derivan por debajo de la superficie de ruedo, pero que son aisladas y de poca extensión.</v>
      </c>
      <c r="CC937" s="231">
        <f t="shared" si="486"/>
        <v>1.1455725749999999</v>
      </c>
      <c r="CD937" s="229"/>
      <c r="CE937" s="229"/>
      <c r="CF937" s="270" t="s">
        <v>3510</v>
      </c>
    </row>
    <row r="938" spans="1:84" ht="69.95" customHeight="1" thickBot="1" x14ac:dyDescent="0.2">
      <c r="A938" s="217"/>
      <c r="B938" s="269">
        <v>50922</v>
      </c>
      <c r="C938" s="231">
        <v>7</v>
      </c>
      <c r="D938" s="231">
        <v>5</v>
      </c>
      <c r="E938" s="232">
        <v>8</v>
      </c>
      <c r="F938" s="231">
        <v>6</v>
      </c>
      <c r="G938" s="231">
        <v>927</v>
      </c>
      <c r="H938" s="230" t="str">
        <f>IF(G938&lt;100,"Primaria",IF(AND(G931&gt;39,G931&lt;300),"Secundaria",IF(AND(G931&gt;299),"Terciaria")))</f>
        <v>Terciaria</v>
      </c>
      <c r="I938" s="230">
        <v>4</v>
      </c>
      <c r="J938" s="229" t="str">
        <f t="shared" si="465"/>
        <v>Red Básica de Accesso</v>
      </c>
      <c r="K938" s="260">
        <f t="shared" si="466"/>
        <v>8.75</v>
      </c>
      <c r="L938" s="234">
        <f>L937+K938</f>
        <v>15.065</v>
      </c>
      <c r="M938" s="233"/>
      <c r="N938" s="233"/>
      <c r="O938" s="233"/>
      <c r="P938" s="260">
        <f t="shared" si="468"/>
        <v>0</v>
      </c>
      <c r="Q938" s="233"/>
      <c r="R938" s="233"/>
      <c r="S938" s="233"/>
      <c r="T938" s="260">
        <f t="shared" si="469"/>
        <v>0</v>
      </c>
      <c r="U938" s="233"/>
      <c r="V938" s="233"/>
      <c r="W938" s="233"/>
      <c r="X938" s="233">
        <f t="shared" si="474"/>
        <v>0</v>
      </c>
      <c r="Y938" s="233"/>
      <c r="Z938" s="233"/>
      <c r="AA938" s="233"/>
      <c r="AB938" s="233">
        <f t="shared" si="475"/>
        <v>0</v>
      </c>
      <c r="AC938" s="233">
        <f t="shared" si="473"/>
        <v>0</v>
      </c>
      <c r="AD938" s="233"/>
      <c r="AE938" s="233">
        <v>3.0249999999999999</v>
      </c>
      <c r="AF938" s="233">
        <v>5.7249999999999996</v>
      </c>
      <c r="AG938" s="233">
        <f t="shared" si="488"/>
        <v>8.75</v>
      </c>
      <c r="AH938" s="233"/>
      <c r="AI938" s="233"/>
      <c r="AJ938" s="233"/>
      <c r="AK938" s="233">
        <f t="shared" si="489"/>
        <v>0</v>
      </c>
      <c r="AL938" s="233"/>
      <c r="AM938" s="233"/>
      <c r="AN938" s="233"/>
      <c r="AO938" s="233">
        <f t="shared" si="470"/>
        <v>0</v>
      </c>
      <c r="AP938" s="233"/>
      <c r="AQ938" s="233"/>
      <c r="AR938" s="233"/>
      <c r="AS938" s="339">
        <f t="shared" si="471"/>
        <v>0</v>
      </c>
      <c r="AT938" s="233"/>
      <c r="AU938" s="233"/>
      <c r="AV938" s="233"/>
      <c r="AW938" s="260">
        <f t="shared" si="476"/>
        <v>0</v>
      </c>
      <c r="AX938" s="235" t="s">
        <v>3511</v>
      </c>
      <c r="AY938" s="236" t="s">
        <v>2376</v>
      </c>
      <c r="AZ938" s="236" t="s">
        <v>1080</v>
      </c>
      <c r="BA938" s="229" t="s">
        <v>3512</v>
      </c>
      <c r="BB938" s="231">
        <v>3</v>
      </c>
      <c r="BC938" s="231">
        <v>3</v>
      </c>
      <c r="BD938" s="237" t="str">
        <f t="shared" si="477"/>
        <v>Muy Ondulado (Pendientes naturales del terreno entre 15 y 25%)</v>
      </c>
      <c r="BE938" s="231">
        <v>4</v>
      </c>
      <c r="BF938" s="237" t="str">
        <f>VLOOKUP(BE938,'Códigos 2'!$A$1:$B$12,2,FALSE)</f>
        <v>Lastre o grava</v>
      </c>
      <c r="BG938" s="238">
        <v>1</v>
      </c>
      <c r="BH938" s="239">
        <v>4.5</v>
      </c>
      <c r="BI938" s="231">
        <v>0</v>
      </c>
      <c r="BJ938" s="231" t="str">
        <f t="shared" si="478"/>
        <v>No existe</v>
      </c>
      <c r="BK938" s="240">
        <v>0</v>
      </c>
      <c r="BL938" s="231">
        <v>20</v>
      </c>
      <c r="BM938" s="231">
        <v>27</v>
      </c>
      <c r="BN938" s="231">
        <v>2</v>
      </c>
      <c r="BO938" s="237" t="str">
        <f t="shared" si="479"/>
        <v>Curvas cerradas frecuentes y, por lo general, inconsistentes con el terreno y la clase de carretera.</v>
      </c>
      <c r="BP938" s="231">
        <v>2</v>
      </c>
      <c r="BQ938" s="237" t="str">
        <f t="shared" si="480"/>
        <v>Pendientes sostenidas entre 5 y 8% sobre una buena parte del tramo, condición que afecta en forma marcada la velocidad de recorrido y, cuando hay bastante tránsito, provoca frecuentes colas de vehículos detrás de los vehículos pesados.</v>
      </c>
      <c r="BR938" s="231">
        <v>1</v>
      </c>
      <c r="BS938" s="231">
        <v>0</v>
      </c>
      <c r="BT938" s="237" t="b">
        <f t="shared" si="481"/>
        <v>0</v>
      </c>
      <c r="BU938" s="231">
        <v>1</v>
      </c>
      <c r="BV938" s="237" t="str">
        <f t="shared" si="482"/>
        <v>No existen señales o son tan inadecuadas, que no proveen información útil al conductor.</v>
      </c>
      <c r="BW938" s="231">
        <v>3</v>
      </c>
      <c r="BX938" s="237" t="str">
        <f t="shared" si="483"/>
        <v>Parece que algunas alcantarillas o cunetas no tienen capacidad hidráulica suficiente, por la erosión o socavación aparente.</v>
      </c>
      <c r="BY938" s="231">
        <v>2</v>
      </c>
      <c r="BZ938" s="237" t="str">
        <f t="shared" si="484"/>
        <v>Superficie muy irregular o con baches extensos y frecuentes (o material suelto, en caso de superficies no pavimentadas).</v>
      </c>
      <c r="CA938" s="231">
        <v>3</v>
      </c>
      <c r="CB938" s="237" t="str">
        <f t="shared" si="485"/>
        <v>Existen deformaciones u otras fallas de consideración sobre una buena parte de la subsección y, aunque no son extensas todavía, parece que siguen extendiéndose.</v>
      </c>
      <c r="CC938" s="231">
        <f t="shared" si="486"/>
        <v>8.6231249999999995E-2</v>
      </c>
      <c r="CD938" s="229"/>
      <c r="CE938" s="229"/>
      <c r="CF938" s="270" t="s">
        <v>3513</v>
      </c>
    </row>
    <row r="939" spans="1:84" ht="69.95" customHeight="1" thickBot="1" x14ac:dyDescent="0.2">
      <c r="A939" s="217"/>
      <c r="B939" s="269">
        <v>50930</v>
      </c>
      <c r="C939" s="231">
        <v>7</v>
      </c>
      <c r="D939" s="231">
        <v>5</v>
      </c>
      <c r="E939" s="232">
        <v>8</v>
      </c>
      <c r="F939" s="231">
        <v>7</v>
      </c>
      <c r="G939" s="231">
        <v>143</v>
      </c>
      <c r="H939" s="230" t="str">
        <f>IF(G939&lt;100,"Primaria",IF(AND(G932&gt;39,G932&lt;300),"Secundaria",IF(AND(G932&gt;299),"Terciaria")))</f>
        <v>Terciaria</v>
      </c>
      <c r="I939" s="230">
        <v>3</v>
      </c>
      <c r="J939" s="229" t="str">
        <f t="shared" si="465"/>
        <v>Conectores de Integración Territorial</v>
      </c>
      <c r="K939" s="260">
        <f t="shared" si="466"/>
        <v>2.585</v>
      </c>
      <c r="L939" s="234">
        <f>K939</f>
        <v>2.585</v>
      </c>
      <c r="M939" s="233"/>
      <c r="N939" s="233"/>
      <c r="O939" s="233"/>
      <c r="P939" s="260">
        <f t="shared" si="468"/>
        <v>0</v>
      </c>
      <c r="Q939" s="366"/>
      <c r="R939" s="233"/>
      <c r="S939" s="233"/>
      <c r="T939" s="260">
        <f t="shared" si="469"/>
        <v>0</v>
      </c>
      <c r="U939" s="233"/>
      <c r="V939" s="233"/>
      <c r="W939" s="233"/>
      <c r="X939" s="233">
        <f t="shared" si="474"/>
        <v>0</v>
      </c>
      <c r="Y939" s="233"/>
      <c r="Z939" s="233"/>
      <c r="AA939" s="233"/>
      <c r="AB939" s="233">
        <f t="shared" si="475"/>
        <v>0</v>
      </c>
      <c r="AC939" s="233">
        <f t="shared" si="473"/>
        <v>0</v>
      </c>
      <c r="AD939" s="233">
        <v>0.48499999999999999</v>
      </c>
      <c r="AE939" s="233">
        <v>0.14000000000000001</v>
      </c>
      <c r="AF939" s="233"/>
      <c r="AG939" s="233">
        <f t="shared" si="488"/>
        <v>0.625</v>
      </c>
      <c r="AH939" s="233"/>
      <c r="AI939" s="233"/>
      <c r="AJ939" s="233"/>
      <c r="AK939" s="233">
        <f t="shared" si="489"/>
        <v>0</v>
      </c>
      <c r="AL939" s="233"/>
      <c r="AM939" s="233"/>
      <c r="AN939" s="233"/>
      <c r="AO939" s="233">
        <f t="shared" si="470"/>
        <v>0</v>
      </c>
      <c r="AP939" s="233">
        <v>1.96</v>
      </c>
      <c r="AQ939" s="233"/>
      <c r="AR939" s="233"/>
      <c r="AS939" s="339">
        <f t="shared" si="471"/>
        <v>1.96</v>
      </c>
      <c r="AT939" s="233"/>
      <c r="AU939" s="233"/>
      <c r="AV939" s="233"/>
      <c r="AW939" s="260">
        <f t="shared" si="476"/>
        <v>0</v>
      </c>
      <c r="AX939" s="235" t="s">
        <v>1351</v>
      </c>
      <c r="AY939" s="236" t="s">
        <v>579</v>
      </c>
      <c r="AZ939" s="236" t="s">
        <v>148</v>
      </c>
      <c r="BA939" s="229" t="s">
        <v>1352</v>
      </c>
      <c r="BB939" s="231">
        <v>0</v>
      </c>
      <c r="BC939" s="231">
        <v>3</v>
      </c>
      <c r="BD939" s="237" t="str">
        <f t="shared" si="477"/>
        <v>Muy Ondulado (Pendientes naturales del terreno entre 15 y 25%)</v>
      </c>
      <c r="BE939" s="231">
        <v>7</v>
      </c>
      <c r="BF939" s="237" t="str">
        <f>VLOOKUP(BE939,'Códigos 2'!$A$1:$B$12,2,FALSE)</f>
        <v xml:space="preserve">Sello asfáltico con emulsión de rompimiento lento (SA) </v>
      </c>
      <c r="BG939" s="231">
        <v>1</v>
      </c>
      <c r="BH939" s="239">
        <v>4.5</v>
      </c>
      <c r="BI939" s="231">
        <v>0</v>
      </c>
      <c r="BJ939" s="231" t="str">
        <f t="shared" si="478"/>
        <v>No existe</v>
      </c>
      <c r="BK939" s="240">
        <v>0</v>
      </c>
      <c r="BL939" s="231">
        <v>15</v>
      </c>
      <c r="BM939" s="231">
        <v>92</v>
      </c>
      <c r="BN939" s="231">
        <v>2</v>
      </c>
      <c r="BO939" s="237" t="str">
        <f t="shared" si="479"/>
        <v>Curvas cerradas frecuentes y, por lo general, inconsistentes con el terreno y la clase de carretera.</v>
      </c>
      <c r="BP939" s="231">
        <v>1</v>
      </c>
      <c r="BQ939" s="237" t="str">
        <f t="shared" si="480"/>
        <v xml:space="preserve">Pendientes sostenidas en exceso del 7% en casi todo el tramo. </v>
      </c>
      <c r="BR939" s="231">
        <v>1</v>
      </c>
      <c r="BS939" s="231">
        <v>0</v>
      </c>
      <c r="BT939" s="237" t="b">
        <f t="shared" si="481"/>
        <v>0</v>
      </c>
      <c r="BU939" s="231">
        <v>1</v>
      </c>
      <c r="BV939" s="237" t="str">
        <f t="shared" si="482"/>
        <v>No existen señales o son tan inadecuadas, que no proveen información útil al conductor.</v>
      </c>
      <c r="BW939" s="231">
        <v>3</v>
      </c>
      <c r="BX939" s="237" t="str">
        <f t="shared" si="483"/>
        <v>Parece que algunas alcantarillas o cunetas no tienen capacidad hidráulica suficiente, por la erosión o socavación aparente.</v>
      </c>
      <c r="BY939" s="231">
        <v>2</v>
      </c>
      <c r="BZ939" s="237" t="str">
        <f t="shared" si="484"/>
        <v>Superficie muy irregular o con baches extensos y frecuentes (o material suelto, en caso de superficies no pavimentadas).</v>
      </c>
      <c r="CA939" s="231">
        <v>4</v>
      </c>
      <c r="CB939" s="237" t="str">
        <f t="shared" si="485"/>
        <v>Existen huellas o corrugaciones que se derivan por debajo de la superficie de ruedo, pero que son aisladas y de poca extensión.</v>
      </c>
      <c r="CC939" s="231">
        <f t="shared" si="486"/>
        <v>8.6804300000000001E-2</v>
      </c>
      <c r="CD939" s="229"/>
      <c r="CE939" s="229"/>
      <c r="CF939" s="270"/>
    </row>
    <row r="940" spans="1:84" ht="69.95" customHeight="1" thickBot="1" x14ac:dyDescent="0.2">
      <c r="A940" s="217"/>
      <c r="B940" s="269">
        <v>50941</v>
      </c>
      <c r="C940" s="231">
        <v>0</v>
      </c>
      <c r="D940" s="231">
        <v>5</v>
      </c>
      <c r="E940" s="232">
        <v>8</v>
      </c>
      <c r="F940" s="231">
        <v>7</v>
      </c>
      <c r="G940" s="231">
        <v>142</v>
      </c>
      <c r="H940" s="230" t="str">
        <f>IF(G940&lt;100,"Primaria",IF(AND(G940&gt;39,G940&lt;300),"Secundaria",IF(AND(G940&gt;299),"Terciaria")))</f>
        <v>Secundaria</v>
      </c>
      <c r="I940" s="230">
        <v>2</v>
      </c>
      <c r="J940" s="229" t="str">
        <f t="shared" si="465"/>
        <v>Distribuidores Regionales</v>
      </c>
      <c r="K940" s="260">
        <f t="shared" si="466"/>
        <v>9.7649999999999988</v>
      </c>
      <c r="L940" s="234">
        <f>L939+K940</f>
        <v>12.349999999999998</v>
      </c>
      <c r="M940" s="233"/>
      <c r="N940" s="233"/>
      <c r="O940" s="233"/>
      <c r="P940" s="260">
        <f t="shared" si="468"/>
        <v>0</v>
      </c>
      <c r="Q940" s="233">
        <v>7.0149999999999997</v>
      </c>
      <c r="R940" s="233">
        <v>2.0049999999999999</v>
      </c>
      <c r="S940" s="233"/>
      <c r="T940" s="260">
        <f t="shared" si="469"/>
        <v>9.02</v>
      </c>
      <c r="U940" s="233">
        <v>0.17499999999999999</v>
      </c>
      <c r="V940" s="233">
        <v>0.56999999999999995</v>
      </c>
      <c r="W940" s="233"/>
      <c r="X940" s="233">
        <f t="shared" si="474"/>
        <v>0.74499999999999988</v>
      </c>
      <c r="Y940" s="233"/>
      <c r="Z940" s="233"/>
      <c r="AA940" s="233"/>
      <c r="AB940" s="233">
        <f t="shared" si="475"/>
        <v>0</v>
      </c>
      <c r="AC940" s="233">
        <f t="shared" si="473"/>
        <v>9.7649999999999988</v>
      </c>
      <c r="AD940" s="233"/>
      <c r="AE940" s="233"/>
      <c r="AF940" s="233"/>
      <c r="AG940" s="233">
        <f t="shared" si="488"/>
        <v>0</v>
      </c>
      <c r="AH940" s="233"/>
      <c r="AI940" s="233"/>
      <c r="AJ940" s="233"/>
      <c r="AK940" s="233">
        <f t="shared" si="489"/>
        <v>0</v>
      </c>
      <c r="AL940" s="233"/>
      <c r="AM940" s="233"/>
      <c r="AN940" s="233"/>
      <c r="AO940" s="233">
        <f t="shared" si="470"/>
        <v>0</v>
      </c>
      <c r="AP940" s="233"/>
      <c r="AQ940" s="233"/>
      <c r="AR940" s="233"/>
      <c r="AS940" s="339">
        <f t="shared" si="471"/>
        <v>0</v>
      </c>
      <c r="AT940" s="233"/>
      <c r="AU940" s="233"/>
      <c r="AV940" s="233"/>
      <c r="AW940" s="260">
        <f t="shared" si="476"/>
        <v>0</v>
      </c>
      <c r="AX940" s="235" t="s">
        <v>1342</v>
      </c>
      <c r="AY940" s="236" t="s">
        <v>1231</v>
      </c>
      <c r="AZ940" s="236" t="s">
        <v>294</v>
      </c>
      <c r="BA940" s="229" t="s">
        <v>301</v>
      </c>
      <c r="BB940" s="231">
        <v>0</v>
      </c>
      <c r="BC940" s="231">
        <v>3</v>
      </c>
      <c r="BD940" s="237" t="str">
        <f t="shared" si="477"/>
        <v>Muy Ondulado (Pendientes naturales del terreno entre 15 y 25%)</v>
      </c>
      <c r="BE940" s="231">
        <v>1</v>
      </c>
      <c r="BF940" s="237" t="str">
        <f>VLOOKUP(BE940,'Códigos 2'!$A$1:$B$12,2,FALSE)</f>
        <v xml:space="preserve"> Carpeta Asfáltica (CA)</v>
      </c>
      <c r="BG940" s="238">
        <v>2</v>
      </c>
      <c r="BH940" s="239">
        <v>5.3</v>
      </c>
      <c r="BI940" s="231">
        <v>0</v>
      </c>
      <c r="BJ940" s="231" t="str">
        <f t="shared" si="478"/>
        <v>No existe</v>
      </c>
      <c r="BK940" s="240">
        <v>0</v>
      </c>
      <c r="BL940" s="231">
        <v>50</v>
      </c>
      <c r="BM940" s="231">
        <v>9</v>
      </c>
      <c r="BN940" s="231">
        <v>3</v>
      </c>
      <c r="BO940" s="237" t="str">
        <f t="shared" si="479"/>
        <v>Alineamiento algo sinuoso, pero con curvas cerradas que son aparentes y consistentes con las gradientes y las demás características del camino y del terreno que se atraviesa.</v>
      </c>
      <c r="BP940" s="231">
        <v>2</v>
      </c>
      <c r="BQ940" s="237" t="str">
        <f t="shared" si="480"/>
        <v>Pendientes sostenidas entre 5 y 8% sobre una buena parte del tramo, condición que afecta en forma marcada la velocidad de recorrido y, cuando hay bastante tránsito, provoca frecuentes colas de vehículos detrás de los vehículos pesados.</v>
      </c>
      <c r="BR940" s="231">
        <v>1</v>
      </c>
      <c r="BS940" s="231">
        <v>0</v>
      </c>
      <c r="BT940" s="237" t="b">
        <f t="shared" si="481"/>
        <v>0</v>
      </c>
      <c r="BU940" s="231">
        <v>4</v>
      </c>
      <c r="BV940" s="237" t="str">
        <f t="shared" si="482"/>
        <v>El señalamiento es bastante completo, faltando solamente algunas señales de guía para los usuarios que no conocen la ruta.</v>
      </c>
      <c r="BW940" s="231">
        <v>4</v>
      </c>
      <c r="BX940" s="237" t="str">
        <f t="shared" si="483"/>
        <v>La mayoría de las alcantarillas y cunetas aparentemente funcionan bien, pero existen indicaciones en algunos sitios de que el agua se estanca.</v>
      </c>
      <c r="BY940" s="231">
        <v>4</v>
      </c>
      <c r="BZ940" s="237" t="str">
        <f t="shared" si="484"/>
        <v>Superficie generalmente lisa, pero con unas pequeñas corrugaciones u otras irregularidades aisladas, o con baches pequeños superficiales.</v>
      </c>
      <c r="CA940" s="231">
        <v>5</v>
      </c>
      <c r="CB940" s="237" t="str">
        <f t="shared" si="485"/>
        <v>No existen evidencias de fallas en la estructura del pavimento, con la posible excepción de algunas en la superficie de ruedo.</v>
      </c>
      <c r="CC940" s="231">
        <f t="shared" si="486"/>
        <v>3.2078024999999996E-2</v>
      </c>
      <c r="CD940" s="229"/>
      <c r="CE940" s="229"/>
      <c r="CF940" s="270" t="s">
        <v>1343</v>
      </c>
    </row>
    <row r="941" spans="1:84" ht="69.95" customHeight="1" thickBot="1" x14ac:dyDescent="0.2">
      <c r="A941" s="217"/>
      <c r="B941" s="269">
        <v>50942</v>
      </c>
      <c r="C941" s="231">
        <v>7</v>
      </c>
      <c r="D941" s="231">
        <v>5</v>
      </c>
      <c r="E941" s="232">
        <v>8</v>
      </c>
      <c r="F941" s="231">
        <v>7</v>
      </c>
      <c r="G941" s="231">
        <v>142</v>
      </c>
      <c r="H941" s="230" t="str">
        <f>IF(G941&lt;100,"Primaria",IF(AND(G941&gt;39,G941&lt;300),"Secundaria",IF(AND(G941&gt;299),"Terciaria")))</f>
        <v>Secundaria</v>
      </c>
      <c r="I941" s="230">
        <v>2</v>
      </c>
      <c r="J941" s="229" t="str">
        <f t="shared" si="465"/>
        <v>Distribuidores Regionales</v>
      </c>
      <c r="K941" s="260">
        <f t="shared" si="466"/>
        <v>14.07</v>
      </c>
      <c r="L941" s="234">
        <f>L940+K941</f>
        <v>26.419999999999998</v>
      </c>
      <c r="M941" s="233"/>
      <c r="N941" s="233"/>
      <c r="O941" s="233"/>
      <c r="P941" s="260">
        <f t="shared" si="468"/>
        <v>0</v>
      </c>
      <c r="Q941" s="233">
        <v>5.27</v>
      </c>
      <c r="R941" s="233">
        <v>2.125</v>
      </c>
      <c r="S941" s="233"/>
      <c r="T941" s="260">
        <f t="shared" si="469"/>
        <v>7.3949999999999996</v>
      </c>
      <c r="U941" s="233">
        <v>0.88</v>
      </c>
      <c r="V941" s="233">
        <v>2.96</v>
      </c>
      <c r="W941" s="233">
        <v>2.835</v>
      </c>
      <c r="X941" s="233">
        <f t="shared" si="474"/>
        <v>6.6749999999999998</v>
      </c>
      <c r="Y941" s="233"/>
      <c r="Z941" s="233"/>
      <c r="AA941" s="233"/>
      <c r="AB941" s="233">
        <f t="shared" si="475"/>
        <v>0</v>
      </c>
      <c r="AC941" s="233">
        <f t="shared" si="473"/>
        <v>14.07</v>
      </c>
      <c r="AD941" s="233"/>
      <c r="AE941" s="233"/>
      <c r="AF941" s="233"/>
      <c r="AG941" s="233">
        <f t="shared" si="488"/>
        <v>0</v>
      </c>
      <c r="AH941" s="233"/>
      <c r="AI941" s="233"/>
      <c r="AJ941" s="233"/>
      <c r="AK941" s="233">
        <f t="shared" si="489"/>
        <v>0</v>
      </c>
      <c r="AL941" s="233"/>
      <c r="AM941" s="233"/>
      <c r="AN941" s="233"/>
      <c r="AO941" s="233">
        <f t="shared" si="470"/>
        <v>0</v>
      </c>
      <c r="AP941" s="233"/>
      <c r="AQ941" s="233"/>
      <c r="AR941" s="233"/>
      <c r="AS941" s="339">
        <f t="shared" si="471"/>
        <v>0</v>
      </c>
      <c r="AT941" s="233"/>
      <c r="AU941" s="233"/>
      <c r="AV941" s="233"/>
      <c r="AW941" s="260">
        <f t="shared" si="476"/>
        <v>0</v>
      </c>
      <c r="AX941" s="235" t="s">
        <v>1344</v>
      </c>
      <c r="AY941" s="236" t="s">
        <v>1231</v>
      </c>
      <c r="AZ941" s="236" t="s">
        <v>294</v>
      </c>
      <c r="BA941" s="229" t="s">
        <v>1345</v>
      </c>
      <c r="BB941" s="231">
        <v>3</v>
      </c>
      <c r="BC941" s="231">
        <v>4</v>
      </c>
      <c r="BD941" s="237" t="str">
        <f t="shared" si="477"/>
        <v>Montañoso (Pendientes naturales del terreno mayores a 25%)</v>
      </c>
      <c r="BE941" s="231">
        <v>1</v>
      </c>
      <c r="BF941" s="237" t="str">
        <f>VLOOKUP(BE941,'Códigos 2'!$A$1:$B$12,2,FALSE)</f>
        <v xml:space="preserve"> Carpeta Asfáltica (CA)</v>
      </c>
      <c r="BG941" s="238">
        <v>2</v>
      </c>
      <c r="BH941" s="239">
        <v>5.3</v>
      </c>
      <c r="BI941" s="231">
        <v>0</v>
      </c>
      <c r="BJ941" s="231" t="str">
        <f t="shared" si="478"/>
        <v>No existe</v>
      </c>
      <c r="BK941" s="240">
        <v>0</v>
      </c>
      <c r="BL941" s="231">
        <v>50</v>
      </c>
      <c r="BM941" s="231">
        <v>745</v>
      </c>
      <c r="BN941" s="231">
        <v>3</v>
      </c>
      <c r="BO941" s="237" t="str">
        <f t="shared" si="479"/>
        <v>Alineamiento algo sinuoso, pero con curvas cerradas que son aparentes y consistentes con las gradientes y las demás características del camino y del terreno que se atraviesa.</v>
      </c>
      <c r="BP941" s="231">
        <v>2</v>
      </c>
      <c r="BQ941" s="237" t="str">
        <f t="shared" si="480"/>
        <v>Pendientes sostenidas entre 5 y 8% sobre una buena parte del tramo, condición que afecta en forma marcada la velocidad de recorrido y, cuando hay bastante tránsito, provoca frecuentes colas de vehículos detrás de los vehículos pesados.</v>
      </c>
      <c r="BR941" s="231">
        <v>1</v>
      </c>
      <c r="BS941" s="231">
        <v>0</v>
      </c>
      <c r="BT941" s="237" t="b">
        <f t="shared" si="481"/>
        <v>0</v>
      </c>
      <c r="BU941" s="231">
        <v>5</v>
      </c>
      <c r="BV941" s="237" t="str">
        <f t="shared" si="482"/>
        <v xml:space="preserve">Las señales son completamente adecuadas en número y ubicación, </v>
      </c>
      <c r="BW941" s="231">
        <v>3</v>
      </c>
      <c r="BX941" s="237" t="str">
        <f t="shared" si="483"/>
        <v>Parece que algunas alcantarillas o cunetas no tienen capacidad hidráulica suficiente, por la erosión o socavación aparente.</v>
      </c>
      <c r="BY941" s="231">
        <v>3</v>
      </c>
      <c r="BZ941" s="237" t="str">
        <f t="shared" si="484"/>
        <v>Superficie con frecuentes baches o irregularidades .</v>
      </c>
      <c r="CA941" s="231">
        <v>5</v>
      </c>
      <c r="CB941" s="237" t="str">
        <f t="shared" si="485"/>
        <v>No existen evidencias de fallas en la estructura del pavimento, con la posible excepción de algunas en la superficie de ruedo.</v>
      </c>
      <c r="CC941" s="231">
        <f t="shared" si="486"/>
        <v>3.8259847499999999</v>
      </c>
      <c r="CD941" s="229"/>
      <c r="CE941" s="229"/>
      <c r="CF941" s="270" t="s">
        <v>1346</v>
      </c>
    </row>
    <row r="942" spans="1:84" ht="69.95" customHeight="1" thickBot="1" x14ac:dyDescent="0.2">
      <c r="A942" s="217"/>
      <c r="B942" s="269">
        <v>50950</v>
      </c>
      <c r="C942" s="231">
        <v>6</v>
      </c>
      <c r="D942" s="231">
        <v>5</v>
      </c>
      <c r="E942" s="232">
        <v>5</v>
      </c>
      <c r="F942" s="231">
        <v>1</v>
      </c>
      <c r="G942" s="231">
        <v>920</v>
      </c>
      <c r="H942" s="230" t="str">
        <f>IF(G942&lt;100,"Primaria",IF(AND(G935&gt;39,G935&lt;300),"Secundaria",IF(AND(G935&gt;299),"Terciaria")))</f>
        <v>Secundaria</v>
      </c>
      <c r="I942" s="230">
        <v>3</v>
      </c>
      <c r="J942" s="229" t="str">
        <f t="shared" si="465"/>
        <v>Conectores de Integración Territorial</v>
      </c>
      <c r="K942" s="260">
        <f t="shared" si="466"/>
        <v>9.8550000000000004</v>
      </c>
      <c r="L942" s="234">
        <f>L941+K942</f>
        <v>36.274999999999999</v>
      </c>
      <c r="M942" s="233"/>
      <c r="N942" s="233"/>
      <c r="O942" s="233"/>
      <c r="P942" s="260">
        <f t="shared" si="468"/>
        <v>0</v>
      </c>
      <c r="Q942" s="233"/>
      <c r="R942" s="233"/>
      <c r="S942" s="233"/>
      <c r="T942" s="260">
        <f t="shared" si="469"/>
        <v>0</v>
      </c>
      <c r="U942" s="233"/>
      <c r="V942" s="233"/>
      <c r="W942" s="233"/>
      <c r="X942" s="233">
        <f t="shared" si="474"/>
        <v>0</v>
      </c>
      <c r="Y942" s="233"/>
      <c r="Z942" s="233"/>
      <c r="AA942" s="233"/>
      <c r="AB942" s="233">
        <f t="shared" si="475"/>
        <v>0</v>
      </c>
      <c r="AC942" s="233">
        <f t="shared" ref="AC942:AC959" si="490">T942+X942+AB942</f>
        <v>0</v>
      </c>
      <c r="AD942" s="233">
        <v>8</v>
      </c>
      <c r="AE942" s="233">
        <v>1.855</v>
      </c>
      <c r="AF942" s="233"/>
      <c r="AG942" s="233">
        <f t="shared" si="488"/>
        <v>9.8550000000000004</v>
      </c>
      <c r="AH942" s="233"/>
      <c r="AI942" s="233"/>
      <c r="AJ942" s="233"/>
      <c r="AK942" s="233">
        <f t="shared" si="489"/>
        <v>0</v>
      </c>
      <c r="AL942" s="233"/>
      <c r="AM942" s="233"/>
      <c r="AN942" s="233"/>
      <c r="AO942" s="233">
        <f t="shared" si="470"/>
        <v>0</v>
      </c>
      <c r="AP942" s="233"/>
      <c r="AQ942" s="233"/>
      <c r="AR942" s="233"/>
      <c r="AS942" s="339">
        <f t="shared" si="471"/>
        <v>0</v>
      </c>
      <c r="AT942" s="233"/>
      <c r="AU942" s="233"/>
      <c r="AV942" s="233"/>
      <c r="AW942" s="260">
        <f t="shared" si="476"/>
        <v>0</v>
      </c>
      <c r="AX942" s="235" t="s">
        <v>3466</v>
      </c>
      <c r="AY942" s="236" t="s">
        <v>487</v>
      </c>
      <c r="AZ942" s="236" t="s">
        <v>176</v>
      </c>
      <c r="BA942" s="229" t="s">
        <v>3467</v>
      </c>
      <c r="BB942" s="231">
        <v>1</v>
      </c>
      <c r="BC942" s="231">
        <v>1</v>
      </c>
      <c r="BD942" s="237" t="str">
        <f t="shared" si="477"/>
        <v>Llano (Pendientes naturales del terreno entre 0 y 5%)</v>
      </c>
      <c r="BE942" s="231">
        <v>4</v>
      </c>
      <c r="BF942" s="237" t="str">
        <f>VLOOKUP(BE942,'Códigos 2'!$A$1:$B$12,2,FALSE)</f>
        <v>Lastre o grava</v>
      </c>
      <c r="BG942" s="238">
        <v>2</v>
      </c>
      <c r="BH942" s="239">
        <v>7</v>
      </c>
      <c r="BI942" s="231">
        <v>0</v>
      </c>
      <c r="BJ942" s="231" t="str">
        <f t="shared" si="478"/>
        <v>No existe</v>
      </c>
      <c r="BK942" s="240">
        <v>0</v>
      </c>
      <c r="BL942" s="231">
        <v>40</v>
      </c>
      <c r="BM942" s="231">
        <v>204</v>
      </c>
      <c r="BN942" s="231">
        <v>4</v>
      </c>
      <c r="BO942" s="237" t="str">
        <f t="shared" si="479"/>
        <v>Alineamiento con algunas curvas que exigen una reducción significativa en la velocidad promedio de circulación.</v>
      </c>
      <c r="BP942" s="231">
        <v>3</v>
      </c>
      <c r="BQ942" s="237" t="str">
        <f t="shared" si="480"/>
        <v>Pendientes generalmente entre 3 y 6%, pero con una rasante ondulada y, consecuentemente, con tramos cortos de subida fuerte.</v>
      </c>
      <c r="BR942" s="231">
        <v>2</v>
      </c>
      <c r="BS942" s="231">
        <v>0</v>
      </c>
      <c r="BT942" s="237" t="b">
        <f t="shared" si="481"/>
        <v>0</v>
      </c>
      <c r="BU942" s="231">
        <v>3</v>
      </c>
      <c r="BV942" s="237" t="str">
        <f t="shared" si="482"/>
        <v>El señalamiento es regular en cuanto a cantidad y ubicación, siendo notable la falta de algunas señales de precaución y de guía.</v>
      </c>
      <c r="BW942" s="231">
        <v>3</v>
      </c>
      <c r="BX942" s="237" t="str">
        <f t="shared" si="483"/>
        <v>Parece que algunas alcantarillas o cunetas no tienen capacidad hidráulica suficiente, por la erosión o socavación aparente.</v>
      </c>
      <c r="BY942" s="231">
        <v>4</v>
      </c>
      <c r="BZ942" s="237" t="str">
        <f t="shared" si="484"/>
        <v>Superficie generalmente lisa, pero con unas pequeñas corrugaciones u otras irregularidades aisladas, o con baches pequeños superficiales.</v>
      </c>
      <c r="CA942" s="231">
        <v>4</v>
      </c>
      <c r="CB942" s="237" t="str">
        <f t="shared" si="485"/>
        <v>Existen huellas o corrugaciones que se derivan por debajo de la superficie de ruedo, pero que son aisladas y de poca extensión.</v>
      </c>
      <c r="CC942" s="231">
        <f t="shared" si="486"/>
        <v>0.73380330000000005</v>
      </c>
      <c r="CD942" s="229"/>
      <c r="CE942" s="229"/>
      <c r="CF942" s="270" t="s">
        <v>3468</v>
      </c>
    </row>
    <row r="943" spans="1:84" ht="69.95" customHeight="1" thickBot="1" x14ac:dyDescent="0.2">
      <c r="A943" s="217"/>
      <c r="B943" s="269">
        <v>50971</v>
      </c>
      <c r="C943" s="231">
        <v>7</v>
      </c>
      <c r="D943" s="231">
        <v>5</v>
      </c>
      <c r="E943" s="232">
        <v>8</v>
      </c>
      <c r="F943" s="231">
        <v>2</v>
      </c>
      <c r="G943" s="231">
        <v>619</v>
      </c>
      <c r="H943" s="230" t="str">
        <f>IF(G943&lt;100,"Primaria",IF(AND(RVN_0524!G938&gt;39,RVN_0524!G938&lt;300),"Secundaria",IF(AND(RVN_0524!G938&gt;299),"Terciaria")))</f>
        <v>Terciaria</v>
      </c>
      <c r="I943" s="230">
        <v>4</v>
      </c>
      <c r="J943" s="229" t="str">
        <f t="shared" si="465"/>
        <v>Red Básica de Accesso</v>
      </c>
      <c r="K943" s="260">
        <f t="shared" si="466"/>
        <v>6.2850000000000001</v>
      </c>
      <c r="L943" s="234">
        <f>L942+K943</f>
        <v>42.56</v>
      </c>
      <c r="M943" s="233"/>
      <c r="N943" s="233"/>
      <c r="O943" s="233"/>
      <c r="P943" s="260">
        <f t="shared" si="468"/>
        <v>0</v>
      </c>
      <c r="Q943" s="233"/>
      <c r="R943" s="233"/>
      <c r="S943" s="233"/>
      <c r="T943" s="260">
        <f t="shared" si="469"/>
        <v>0</v>
      </c>
      <c r="U943" s="233"/>
      <c r="V943" s="233"/>
      <c r="W943" s="233"/>
      <c r="X943" s="233">
        <f t="shared" si="474"/>
        <v>0</v>
      </c>
      <c r="Y943" s="233"/>
      <c r="Z943" s="233"/>
      <c r="AA943" s="233"/>
      <c r="AB943" s="233">
        <f t="shared" si="475"/>
        <v>0</v>
      </c>
      <c r="AC943" s="233">
        <f t="shared" si="490"/>
        <v>0</v>
      </c>
      <c r="AD943" s="233">
        <v>1.355</v>
      </c>
      <c r="AE943" s="233">
        <v>3.3250000000000002</v>
      </c>
      <c r="AF943" s="233">
        <v>1.605</v>
      </c>
      <c r="AG943" s="233">
        <f t="shared" si="488"/>
        <v>6.2850000000000001</v>
      </c>
      <c r="AH943" s="233"/>
      <c r="AI943" s="233"/>
      <c r="AJ943" s="233"/>
      <c r="AK943" s="233">
        <f t="shared" si="489"/>
        <v>0</v>
      </c>
      <c r="AL943" s="233"/>
      <c r="AM943" s="233"/>
      <c r="AN943" s="233"/>
      <c r="AO943" s="233">
        <f t="shared" si="470"/>
        <v>0</v>
      </c>
      <c r="AP943" s="233"/>
      <c r="AQ943" s="233"/>
      <c r="AR943" s="233"/>
      <c r="AS943" s="339">
        <f t="shared" si="471"/>
        <v>0</v>
      </c>
      <c r="AT943" s="233"/>
      <c r="AU943" s="233"/>
      <c r="AV943" s="233"/>
      <c r="AW943" s="260">
        <f t="shared" si="476"/>
        <v>0</v>
      </c>
      <c r="AX943" s="235" t="s">
        <v>2833</v>
      </c>
      <c r="AY943" s="236" t="s">
        <v>378</v>
      </c>
      <c r="AZ943" s="236" t="s">
        <v>767</v>
      </c>
      <c r="BA943" s="229" t="s">
        <v>2834</v>
      </c>
      <c r="BB943" s="231">
        <v>0</v>
      </c>
      <c r="BC943" s="231">
        <v>4</v>
      </c>
      <c r="BD943" s="237" t="str">
        <f t="shared" si="477"/>
        <v>Montañoso (Pendientes naturales del terreno mayores a 25%)</v>
      </c>
      <c r="BE943" s="231">
        <v>4</v>
      </c>
      <c r="BF943" s="237" t="str">
        <f>VLOOKUP(BE943,'Códigos 2'!$A$1:$B$12,2,FALSE)</f>
        <v>Lastre o grava</v>
      </c>
      <c r="BG943" s="238">
        <v>1</v>
      </c>
      <c r="BH943" s="239">
        <v>4.5</v>
      </c>
      <c r="BI943" s="231">
        <v>0</v>
      </c>
      <c r="BJ943" s="231" t="str">
        <f t="shared" si="478"/>
        <v>No existe</v>
      </c>
      <c r="BK943" s="240">
        <v>0</v>
      </c>
      <c r="BL943" s="231">
        <v>25</v>
      </c>
      <c r="BM943" s="231">
        <v>94</v>
      </c>
      <c r="BN943" s="231">
        <v>2</v>
      </c>
      <c r="BO943" s="237" t="str">
        <f t="shared" si="479"/>
        <v>Curvas cerradas frecuentes y, por lo general, inconsistentes con el terreno y la clase de carretera.</v>
      </c>
      <c r="BP943" s="231">
        <v>1</v>
      </c>
      <c r="BQ943" s="237" t="str">
        <f t="shared" si="480"/>
        <v xml:space="preserve">Pendientes sostenidas en exceso del 7% en casi todo el tramo. </v>
      </c>
      <c r="BR943" s="231">
        <v>1</v>
      </c>
      <c r="BS943" s="231">
        <v>0</v>
      </c>
      <c r="BT943" s="237" t="b">
        <f t="shared" si="481"/>
        <v>0</v>
      </c>
      <c r="BU943" s="231">
        <v>2</v>
      </c>
      <c r="BV943" s="237" t="str">
        <f t="shared" si="482"/>
        <v>Existen muy pocas señales</v>
      </c>
      <c r="BW943" s="231">
        <v>3</v>
      </c>
      <c r="BX943" s="237" t="str">
        <f t="shared" si="483"/>
        <v>Parece que algunas alcantarillas o cunetas no tienen capacidad hidráulica suficiente, por la erosión o socavación aparente.</v>
      </c>
      <c r="BY943" s="231">
        <v>3</v>
      </c>
      <c r="BZ943" s="237" t="str">
        <f t="shared" si="484"/>
        <v>Superficie con frecuentes baches o irregularidades .</v>
      </c>
      <c r="CA943" s="231">
        <v>4</v>
      </c>
      <c r="CB943" s="237" t="str">
        <f t="shared" si="485"/>
        <v>Existen huellas o corrugaciones que se derivan por debajo de la superficie de ruedo, pero que son aisladas y de poca extensión.</v>
      </c>
      <c r="CC943" s="231">
        <f t="shared" si="486"/>
        <v>0.21563834999999998</v>
      </c>
      <c r="CD943" s="229"/>
      <c r="CE943" s="229"/>
      <c r="CF943" s="270" t="s">
        <v>2835</v>
      </c>
    </row>
    <row r="944" spans="1:84" ht="69.95" customHeight="1" thickBot="1" x14ac:dyDescent="0.2">
      <c r="A944" s="217"/>
      <c r="B944" s="269">
        <v>50972</v>
      </c>
      <c r="C944" s="231">
        <v>7</v>
      </c>
      <c r="D944" s="231">
        <v>5</v>
      </c>
      <c r="E944" s="232">
        <v>8</v>
      </c>
      <c r="F944" s="231">
        <v>2</v>
      </c>
      <c r="G944" s="231">
        <v>619</v>
      </c>
      <c r="H944" s="230" t="str">
        <f>IF(G944&lt;100,"Primaria",IF(AND(RVN_0524!G939&gt;39,RVN_0524!G939&lt;300),"Secundaria",IF(AND(RVN_0524!G939&gt;299),"Terciaria")))</f>
        <v>Secundaria</v>
      </c>
      <c r="I944" s="230">
        <v>4</v>
      </c>
      <c r="J944" s="229" t="str">
        <f t="shared" si="465"/>
        <v>Red Básica de Accesso</v>
      </c>
      <c r="K944" s="260">
        <f t="shared" si="466"/>
        <v>4.13</v>
      </c>
      <c r="L944" s="234">
        <f>L943+K944</f>
        <v>46.690000000000005</v>
      </c>
      <c r="M944" s="233"/>
      <c r="N944" s="233"/>
      <c r="O944" s="233"/>
      <c r="P944" s="260">
        <f t="shared" si="468"/>
        <v>0</v>
      </c>
      <c r="Q944" s="233"/>
      <c r="R944" s="233"/>
      <c r="S944" s="233"/>
      <c r="T944" s="260">
        <f t="shared" si="469"/>
        <v>0</v>
      </c>
      <c r="U944" s="233"/>
      <c r="V944" s="233"/>
      <c r="W944" s="233"/>
      <c r="X944" s="233">
        <f t="shared" si="474"/>
        <v>0</v>
      </c>
      <c r="Y944" s="233"/>
      <c r="Z944" s="233"/>
      <c r="AA944" s="233"/>
      <c r="AB944" s="233">
        <f t="shared" si="475"/>
        <v>0</v>
      </c>
      <c r="AC944" s="233">
        <f t="shared" si="490"/>
        <v>0</v>
      </c>
      <c r="AD944" s="233"/>
      <c r="AE944" s="233">
        <v>4.13</v>
      </c>
      <c r="AF944" s="233"/>
      <c r="AG944" s="233">
        <f t="shared" si="488"/>
        <v>4.13</v>
      </c>
      <c r="AH944" s="233"/>
      <c r="AI944" s="233"/>
      <c r="AJ944" s="233"/>
      <c r="AK944" s="233">
        <f t="shared" si="489"/>
        <v>0</v>
      </c>
      <c r="AL944" s="233"/>
      <c r="AM944" s="233"/>
      <c r="AN944" s="233"/>
      <c r="AO944" s="233">
        <f t="shared" si="470"/>
        <v>0</v>
      </c>
      <c r="AP944" s="233"/>
      <c r="AQ944" s="233"/>
      <c r="AR944" s="233"/>
      <c r="AS944" s="339">
        <f t="shared" si="471"/>
        <v>0</v>
      </c>
      <c r="AT944" s="233"/>
      <c r="AU944" s="233"/>
      <c r="AV944" s="233"/>
      <c r="AW944" s="260">
        <f t="shared" si="476"/>
        <v>0</v>
      </c>
      <c r="AX944" s="235" t="s">
        <v>2836</v>
      </c>
      <c r="AY944" s="236" t="s">
        <v>378</v>
      </c>
      <c r="AZ944" s="236" t="s">
        <v>767</v>
      </c>
      <c r="BA944" s="229" t="s">
        <v>2837</v>
      </c>
      <c r="BB944" s="231">
        <v>0</v>
      </c>
      <c r="BC944" s="231">
        <v>3</v>
      </c>
      <c r="BD944" s="237" t="str">
        <f t="shared" si="477"/>
        <v>Muy Ondulado (Pendientes naturales del terreno entre 15 y 25%)</v>
      </c>
      <c r="BE944" s="231">
        <v>4</v>
      </c>
      <c r="BF944" s="237" t="str">
        <f>VLOOKUP(BE944,'Códigos 2'!$A$1:$B$12,2,FALSE)</f>
        <v>Lastre o grava</v>
      </c>
      <c r="BG944" s="238">
        <v>1</v>
      </c>
      <c r="BH944" s="239">
        <v>4.5</v>
      </c>
      <c r="BI944" s="231">
        <v>0</v>
      </c>
      <c r="BJ944" s="231" t="str">
        <f t="shared" si="478"/>
        <v>No existe</v>
      </c>
      <c r="BK944" s="240">
        <v>0</v>
      </c>
      <c r="BL944" s="231">
        <v>20</v>
      </c>
      <c r="BM944" s="231">
        <v>65</v>
      </c>
      <c r="BN944" s="231">
        <v>2</v>
      </c>
      <c r="BO944" s="237" t="str">
        <f t="shared" si="479"/>
        <v>Curvas cerradas frecuentes y, por lo general, inconsistentes con el terreno y la clase de carretera.</v>
      </c>
      <c r="BP944" s="231">
        <v>1</v>
      </c>
      <c r="BQ944" s="237" t="str">
        <f t="shared" si="480"/>
        <v xml:space="preserve">Pendientes sostenidas en exceso del 7% en casi todo el tramo. </v>
      </c>
      <c r="BR944" s="231">
        <v>1</v>
      </c>
      <c r="BS944" s="231">
        <v>0</v>
      </c>
      <c r="BT944" s="237" t="b">
        <f t="shared" si="481"/>
        <v>0</v>
      </c>
      <c r="BU944" s="231">
        <v>2</v>
      </c>
      <c r="BV944" s="237" t="str">
        <f t="shared" si="482"/>
        <v>Existen muy pocas señales</v>
      </c>
      <c r="BW944" s="231">
        <v>3</v>
      </c>
      <c r="BX944" s="237" t="str">
        <f t="shared" si="483"/>
        <v>Parece que algunas alcantarillas o cunetas no tienen capacidad hidráulica suficiente, por la erosión o socavación aparente.</v>
      </c>
      <c r="BY944" s="231">
        <v>3</v>
      </c>
      <c r="BZ944" s="237" t="str">
        <f t="shared" si="484"/>
        <v>Superficie con frecuentes baches o irregularidades .</v>
      </c>
      <c r="CA944" s="231">
        <v>4</v>
      </c>
      <c r="CB944" s="237" t="str">
        <f t="shared" si="485"/>
        <v>Existen huellas o corrugaciones que se derivan por debajo de la superficie de ruedo, pero que son aisladas y de poca extensión.</v>
      </c>
      <c r="CC944" s="231">
        <f t="shared" si="486"/>
        <v>9.7984249999999995E-2</v>
      </c>
      <c r="CD944" s="229"/>
      <c r="CE944" s="229"/>
      <c r="CF944" s="270" t="s">
        <v>2838</v>
      </c>
    </row>
    <row r="945" spans="1:84" ht="69.95" customHeight="1" thickBot="1" x14ac:dyDescent="0.2">
      <c r="A945" s="217"/>
      <c r="B945" s="269">
        <v>50981</v>
      </c>
      <c r="C945" s="231">
        <v>13</v>
      </c>
      <c r="D945" s="231">
        <v>5</v>
      </c>
      <c r="E945" s="232">
        <v>9</v>
      </c>
      <c r="F945" s="231">
        <v>6</v>
      </c>
      <c r="G945" s="231">
        <v>915</v>
      </c>
      <c r="H945" s="230" t="str">
        <f>IF(G945&lt;100,"Primaria",IF(AND(G938&gt;39,G938&lt;300),"Secundaria",IF(AND(G938&gt;299),"Terciaria")))</f>
        <v>Terciaria</v>
      </c>
      <c r="I945" s="230">
        <v>4</v>
      </c>
      <c r="J945" s="229" t="str">
        <f t="shared" si="465"/>
        <v>Red Básica de Accesso</v>
      </c>
      <c r="K945" s="260">
        <f t="shared" si="466"/>
        <v>14.11</v>
      </c>
      <c r="L945" s="234">
        <f>K945</f>
        <v>14.11</v>
      </c>
      <c r="M945" s="233"/>
      <c r="N945" s="233"/>
      <c r="O945" s="233"/>
      <c r="P945" s="260">
        <f t="shared" si="468"/>
        <v>0</v>
      </c>
      <c r="Q945" s="233"/>
      <c r="R945" s="233"/>
      <c r="S945" s="233"/>
      <c r="T945" s="260">
        <f t="shared" si="469"/>
        <v>0</v>
      </c>
      <c r="U945" s="233"/>
      <c r="V945" s="233"/>
      <c r="W945" s="233"/>
      <c r="X945" s="233">
        <f t="shared" si="474"/>
        <v>0</v>
      </c>
      <c r="Y945" s="233"/>
      <c r="Z945" s="233"/>
      <c r="AA945" s="233"/>
      <c r="AB945" s="233">
        <f t="shared" si="475"/>
        <v>0</v>
      </c>
      <c r="AC945" s="233">
        <f t="shared" si="490"/>
        <v>0</v>
      </c>
      <c r="AD945" s="233"/>
      <c r="AE945" s="233">
        <v>10.545</v>
      </c>
      <c r="AF945" s="233">
        <v>3.5649999999999999</v>
      </c>
      <c r="AG945" s="233">
        <f t="shared" si="488"/>
        <v>14.11</v>
      </c>
      <c r="AH945" s="233"/>
      <c r="AI945" s="233"/>
      <c r="AJ945" s="233"/>
      <c r="AK945" s="233">
        <f t="shared" si="489"/>
        <v>0</v>
      </c>
      <c r="AL945" s="233"/>
      <c r="AM945" s="233"/>
      <c r="AN945" s="233"/>
      <c r="AO945" s="233">
        <f t="shared" si="470"/>
        <v>0</v>
      </c>
      <c r="AP945" s="233"/>
      <c r="AQ945" s="233"/>
      <c r="AR945" s="233"/>
      <c r="AS945" s="339">
        <f t="shared" si="471"/>
        <v>0</v>
      </c>
      <c r="AT945" s="233"/>
      <c r="AU945" s="233"/>
      <c r="AV945" s="233"/>
      <c r="AW945" s="260">
        <f t="shared" si="476"/>
        <v>0</v>
      </c>
      <c r="AX945" s="235" t="s">
        <v>3437</v>
      </c>
      <c r="AY945" s="236" t="s">
        <v>1487</v>
      </c>
      <c r="AZ945" s="236" t="s">
        <v>473</v>
      </c>
      <c r="BA945" s="229" t="s">
        <v>3438</v>
      </c>
      <c r="BB945" s="231">
        <v>0</v>
      </c>
      <c r="BC945" s="231">
        <v>3</v>
      </c>
      <c r="BD945" s="237" t="str">
        <f t="shared" si="477"/>
        <v>Muy Ondulado (Pendientes naturales del terreno entre 15 y 25%)</v>
      </c>
      <c r="BE945" s="231">
        <v>4</v>
      </c>
      <c r="BF945" s="237" t="str">
        <f>VLOOKUP(BE945,'Códigos 2'!$A$1:$B$12,2,FALSE)</f>
        <v>Lastre o grava</v>
      </c>
      <c r="BG945" s="238">
        <v>1</v>
      </c>
      <c r="BH945" s="239">
        <v>4.5</v>
      </c>
      <c r="BI945" s="231">
        <v>0</v>
      </c>
      <c r="BJ945" s="231" t="str">
        <f t="shared" si="478"/>
        <v>No existe</v>
      </c>
      <c r="BK945" s="240">
        <v>0</v>
      </c>
      <c r="BL945" s="231">
        <v>25</v>
      </c>
      <c r="BM945" s="231">
        <v>56</v>
      </c>
      <c r="BN945" s="231">
        <v>3</v>
      </c>
      <c r="BO945" s="237" t="str">
        <f t="shared" si="479"/>
        <v>Alineamiento algo sinuoso, pero con curvas cerradas que son aparentes y consistentes con las gradientes y las demás características del camino y del terreno que se atraviesa.</v>
      </c>
      <c r="BP945" s="231">
        <v>2</v>
      </c>
      <c r="BQ945" s="237" t="str">
        <f t="shared" si="480"/>
        <v>Pendientes sostenidas entre 5 y 8% sobre una buena parte del tramo, condición que afecta en forma marcada la velocidad de recorrido y, cuando hay bastante tránsito, provoca frecuentes colas de vehículos detrás de los vehículos pesados.</v>
      </c>
      <c r="BR945" s="231">
        <v>1</v>
      </c>
      <c r="BS945" s="231">
        <v>0</v>
      </c>
      <c r="BT945" s="237" t="b">
        <f t="shared" si="481"/>
        <v>0</v>
      </c>
      <c r="BU945" s="231">
        <v>3</v>
      </c>
      <c r="BV945" s="237" t="str">
        <f t="shared" si="482"/>
        <v>El señalamiento es regular en cuanto a cantidad y ubicación, siendo notable la falta de algunas señales de precaución y de guía.</v>
      </c>
      <c r="BW945" s="231">
        <v>2</v>
      </c>
      <c r="BX945" s="237" t="str">
        <f t="shared" si="483"/>
        <v>Parece que la mayoría de las alcantarillas y cunetas son inadecuadas; o hay vados en varios sitios en vez de estructuras de drenaje.</v>
      </c>
      <c r="BY945" s="231">
        <v>3</v>
      </c>
      <c r="BZ945" s="237" t="str">
        <f t="shared" si="484"/>
        <v>Superficie con frecuentes baches o irregularidades .</v>
      </c>
      <c r="CA945" s="231">
        <v>4</v>
      </c>
      <c r="CB945" s="237" t="str">
        <f t="shared" si="485"/>
        <v>Existen huellas o corrugaciones que se derivan por debajo de la superficie de ruedo, pero que son aisladas y de poca extensión.</v>
      </c>
      <c r="CC945" s="231">
        <f t="shared" si="486"/>
        <v>0.28840839999999995</v>
      </c>
      <c r="CD945" s="229"/>
      <c r="CE945" s="229"/>
      <c r="CF945" s="270" t="s">
        <v>3439</v>
      </c>
    </row>
    <row r="946" spans="1:84" ht="69.95" customHeight="1" thickBot="1" x14ac:dyDescent="0.2">
      <c r="A946" s="217"/>
      <c r="B946" s="269">
        <v>50982</v>
      </c>
      <c r="C946" s="231">
        <v>13</v>
      </c>
      <c r="D946" s="231">
        <v>5</v>
      </c>
      <c r="E946" s="232">
        <v>9</v>
      </c>
      <c r="F946" s="231">
        <v>6</v>
      </c>
      <c r="G946" s="231">
        <v>915</v>
      </c>
      <c r="H946" s="230" t="str">
        <f>IF(G946&lt;100,"Primaria",IF(AND(G939&gt;39,G939&lt;300),"Secundaria",IF(AND(G939&gt;299),"Terciaria")))</f>
        <v>Secundaria</v>
      </c>
      <c r="I946" s="230">
        <v>4</v>
      </c>
      <c r="J946" s="229" t="str">
        <f t="shared" si="465"/>
        <v>Red Básica de Accesso</v>
      </c>
      <c r="K946" s="260">
        <f t="shared" si="466"/>
        <v>2.38</v>
      </c>
      <c r="L946" s="234">
        <f>L945+K946</f>
        <v>16.489999999999998</v>
      </c>
      <c r="M946" s="233"/>
      <c r="N946" s="233"/>
      <c r="O946" s="233"/>
      <c r="P946" s="260">
        <f t="shared" si="468"/>
        <v>0</v>
      </c>
      <c r="Q946" s="233"/>
      <c r="R946" s="233"/>
      <c r="S946" s="233"/>
      <c r="T946" s="260">
        <f t="shared" si="469"/>
        <v>0</v>
      </c>
      <c r="U946" s="233"/>
      <c r="V946" s="233"/>
      <c r="W946" s="233"/>
      <c r="X946" s="233">
        <f t="shared" si="474"/>
        <v>0</v>
      </c>
      <c r="Y946" s="233"/>
      <c r="Z946" s="233"/>
      <c r="AA946" s="233"/>
      <c r="AB946" s="233">
        <f t="shared" si="475"/>
        <v>0</v>
      </c>
      <c r="AC946" s="233">
        <f t="shared" si="490"/>
        <v>0</v>
      </c>
      <c r="AD946" s="233">
        <v>0.86499999999999999</v>
      </c>
      <c r="AE946" s="233">
        <v>1.5149999999999999</v>
      </c>
      <c r="AF946" s="233"/>
      <c r="AG946" s="233">
        <f t="shared" si="488"/>
        <v>2.38</v>
      </c>
      <c r="AH946" s="233"/>
      <c r="AI946" s="233"/>
      <c r="AJ946" s="233"/>
      <c r="AK946" s="233">
        <f t="shared" si="489"/>
        <v>0</v>
      </c>
      <c r="AL946" s="233"/>
      <c r="AM946" s="233"/>
      <c r="AN946" s="233"/>
      <c r="AO946" s="233">
        <f t="shared" si="470"/>
        <v>0</v>
      </c>
      <c r="AP946" s="233"/>
      <c r="AQ946" s="233"/>
      <c r="AR946" s="233"/>
      <c r="AS946" s="339">
        <f t="shared" si="471"/>
        <v>0</v>
      </c>
      <c r="AT946" s="233"/>
      <c r="AU946" s="233"/>
      <c r="AV946" s="233"/>
      <c r="AW946" s="260">
        <f t="shared" si="476"/>
        <v>0</v>
      </c>
      <c r="AX946" s="235" t="s">
        <v>3440</v>
      </c>
      <c r="AY946" s="236" t="s">
        <v>1487</v>
      </c>
      <c r="AZ946" s="236" t="s">
        <v>473</v>
      </c>
      <c r="BA946" s="229" t="s">
        <v>3441</v>
      </c>
      <c r="BB946" s="231">
        <v>0</v>
      </c>
      <c r="BC946" s="231">
        <v>1</v>
      </c>
      <c r="BD946" s="237" t="str">
        <f t="shared" si="477"/>
        <v>Llano (Pendientes naturales del terreno entre 0 y 5%)</v>
      </c>
      <c r="BE946" s="231">
        <v>4</v>
      </c>
      <c r="BF946" s="237" t="str">
        <f>VLOOKUP(BE946,'Códigos 2'!$A$1:$B$12,2,FALSE)</f>
        <v>Lastre o grava</v>
      </c>
      <c r="BG946" s="238">
        <v>1</v>
      </c>
      <c r="BH946" s="239">
        <v>4.5</v>
      </c>
      <c r="BI946" s="231">
        <v>0</v>
      </c>
      <c r="BJ946" s="231" t="str">
        <f t="shared" si="478"/>
        <v>No existe</v>
      </c>
      <c r="BK946" s="240">
        <v>0</v>
      </c>
      <c r="BL946" s="231">
        <v>30</v>
      </c>
      <c r="BM946" s="231">
        <v>50</v>
      </c>
      <c r="BN946" s="231">
        <v>4</v>
      </c>
      <c r="BO946" s="237" t="str">
        <f t="shared" si="479"/>
        <v>Alineamiento con algunas curvas que exigen una reducción significativa en la velocidad promedio de circulación.</v>
      </c>
      <c r="BP946" s="231">
        <v>5</v>
      </c>
      <c r="BQ946" s="237" t="str">
        <f t="shared" si="480"/>
        <v>Pendientes menores del 3% en todo el tramo.</v>
      </c>
      <c r="BR946" s="231">
        <v>1</v>
      </c>
      <c r="BS946" s="231">
        <v>0</v>
      </c>
      <c r="BT946" s="237" t="b">
        <f t="shared" si="481"/>
        <v>0</v>
      </c>
      <c r="BU946" s="231">
        <v>3</v>
      </c>
      <c r="BV946" s="237" t="str">
        <f t="shared" si="482"/>
        <v>El señalamiento es regular en cuanto a cantidad y ubicación, siendo notable la falta de algunas señales de precaución y de guía.</v>
      </c>
      <c r="BW946" s="231">
        <v>3</v>
      </c>
      <c r="BX946" s="237" t="str">
        <f t="shared" si="483"/>
        <v>Parece que algunas alcantarillas o cunetas no tienen capacidad hidráulica suficiente, por la erosión o socavación aparente.</v>
      </c>
      <c r="BY946" s="231">
        <v>3</v>
      </c>
      <c r="BZ946" s="237" t="str">
        <f t="shared" si="484"/>
        <v>Superficie con frecuentes baches o irregularidades .</v>
      </c>
      <c r="CA946" s="231">
        <v>4</v>
      </c>
      <c r="CB946" s="237" t="str">
        <f t="shared" si="485"/>
        <v>Existen huellas o corrugaciones que se derivan por debajo de la superficie de ruedo, pero que son aisladas y de poca extensión.</v>
      </c>
      <c r="CC946" s="231">
        <f t="shared" si="486"/>
        <v>4.3435000000000001E-2</v>
      </c>
      <c r="CD946" s="229"/>
      <c r="CE946" s="229"/>
      <c r="CF946" s="270" t="s">
        <v>3442</v>
      </c>
    </row>
    <row r="947" spans="1:84" ht="69.95" customHeight="1" thickBot="1" x14ac:dyDescent="0.2">
      <c r="A947" s="217"/>
      <c r="B947" s="269">
        <v>51000</v>
      </c>
      <c r="C947" s="231">
        <v>13</v>
      </c>
      <c r="D947" s="231">
        <v>5</v>
      </c>
      <c r="E947" s="232">
        <v>9</v>
      </c>
      <c r="F947" s="231">
        <v>2</v>
      </c>
      <c r="G947" s="231">
        <v>161</v>
      </c>
      <c r="H947" s="230" t="str">
        <f>IF(G947&lt;100,"Primaria",IF(AND(G947&gt;39,G947&lt;300),"Secundaria",IF(AND(G947&gt;299),"Terciaria")))</f>
        <v>Secundaria</v>
      </c>
      <c r="I947" s="230">
        <v>3</v>
      </c>
      <c r="J947" s="229" t="str">
        <f t="shared" si="465"/>
        <v>Conectores de Integración Territorial</v>
      </c>
      <c r="K947" s="260">
        <f t="shared" si="466"/>
        <v>5.1949999999999994</v>
      </c>
      <c r="L947" s="234">
        <v>5.1950000000000003</v>
      </c>
      <c r="M947" s="233"/>
      <c r="N947" s="233"/>
      <c r="O947" s="233"/>
      <c r="P947" s="260">
        <f t="shared" si="468"/>
        <v>0</v>
      </c>
      <c r="Q947" s="233">
        <v>0.1</v>
      </c>
      <c r="R947" s="233"/>
      <c r="S947" s="233"/>
      <c r="T947" s="260">
        <f t="shared" si="469"/>
        <v>0.1</v>
      </c>
      <c r="U947" s="233"/>
      <c r="V947" s="233">
        <v>0.91</v>
      </c>
      <c r="W947" s="233">
        <v>4.1849999999999996</v>
      </c>
      <c r="X947" s="233">
        <f t="shared" si="474"/>
        <v>5.0949999999999998</v>
      </c>
      <c r="Y947" s="233"/>
      <c r="Z947" s="233"/>
      <c r="AA947" s="233"/>
      <c r="AB947" s="233">
        <f t="shared" si="475"/>
        <v>0</v>
      </c>
      <c r="AC947" s="233">
        <f t="shared" si="490"/>
        <v>5.1949999999999994</v>
      </c>
      <c r="AD947" s="233"/>
      <c r="AE947" s="233"/>
      <c r="AF947" s="233"/>
      <c r="AG947" s="233">
        <f t="shared" si="488"/>
        <v>0</v>
      </c>
      <c r="AH947" s="233"/>
      <c r="AI947" s="233"/>
      <c r="AJ947" s="233"/>
      <c r="AK947" s="233">
        <f t="shared" si="489"/>
        <v>0</v>
      </c>
      <c r="AL947" s="233"/>
      <c r="AM947" s="233"/>
      <c r="AN947" s="233"/>
      <c r="AO947" s="233">
        <f t="shared" si="470"/>
        <v>0</v>
      </c>
      <c r="AP947" s="233"/>
      <c r="AQ947" s="233"/>
      <c r="AR947" s="233"/>
      <c r="AS947" s="339">
        <f t="shared" si="471"/>
        <v>0</v>
      </c>
      <c r="AT947" s="233"/>
      <c r="AU947" s="233"/>
      <c r="AV947" s="233"/>
      <c r="AW947" s="260">
        <f t="shared" si="476"/>
        <v>0</v>
      </c>
      <c r="AX947" s="235" t="s">
        <v>1572</v>
      </c>
      <c r="AY947" s="236" t="s">
        <v>473</v>
      </c>
      <c r="AZ947" s="236" t="s">
        <v>1487</v>
      </c>
      <c r="BA947" s="229" t="s">
        <v>349</v>
      </c>
      <c r="BB947" s="231">
        <v>1</v>
      </c>
      <c r="BC947" s="231">
        <v>1</v>
      </c>
      <c r="BD947" s="237" t="str">
        <f t="shared" si="477"/>
        <v>Llano (Pendientes naturales del terreno entre 0 y 5%)</v>
      </c>
      <c r="BE947" s="231">
        <v>2</v>
      </c>
      <c r="BF947" s="237" t="str">
        <f>VLOOKUP(BE947,'Códigos 2'!$A$1:$B$12,2,FALSE)</f>
        <v xml:space="preserve">Tratamiento superficial múltiple (TSM) </v>
      </c>
      <c r="BG947" s="238">
        <v>2</v>
      </c>
      <c r="BH947" s="239">
        <v>8.3000000000000007</v>
      </c>
      <c r="BI947" s="231">
        <v>0</v>
      </c>
      <c r="BJ947" s="231" t="str">
        <f t="shared" si="478"/>
        <v>No existe</v>
      </c>
      <c r="BK947" s="240">
        <v>0</v>
      </c>
      <c r="BL947" s="231">
        <v>55</v>
      </c>
      <c r="BM947" s="231">
        <v>2186</v>
      </c>
      <c r="BN947" s="231">
        <v>5</v>
      </c>
      <c r="BO947" s="237" t="str">
        <f t="shared" si="479"/>
        <v>Alineamiento recto o con curvas tan suaves que no exigen una reducción significativa en la velocidad promedio normal de recorrido.</v>
      </c>
      <c r="BP947" s="231">
        <v>4</v>
      </c>
      <c r="BQ947" s="237" t="str">
        <f t="shared" si="480"/>
        <v>Pendientes generalmente menores del 3% pero con algunas cuestas de corta longitud de hasta el 5%.</v>
      </c>
      <c r="BR947" s="231">
        <v>2</v>
      </c>
      <c r="BS947" s="231">
        <v>0</v>
      </c>
      <c r="BT947" s="237" t="b">
        <f t="shared" si="481"/>
        <v>0</v>
      </c>
      <c r="BU947" s="231">
        <v>3</v>
      </c>
      <c r="BV947" s="237" t="str">
        <f t="shared" si="482"/>
        <v>El señalamiento es regular en cuanto a cantidad y ubicación, siendo notable la falta de algunas señales de precaución y de guía.</v>
      </c>
      <c r="BW947" s="231">
        <v>5</v>
      </c>
      <c r="BX947" s="237" t="str">
        <f t="shared" si="483"/>
        <v>Todas las alcantarillas y cunetas están bastante limpias y funcionan debidamente.</v>
      </c>
      <c r="BY947" s="231">
        <v>2</v>
      </c>
      <c r="BZ947" s="237" t="str">
        <f t="shared" si="484"/>
        <v>Superficie muy irregular o con baches extensos y frecuentes (o material suelto, en caso de superficies no pavimentadas).</v>
      </c>
      <c r="CA947" s="231">
        <v>5</v>
      </c>
      <c r="CB947" s="237" t="str">
        <f t="shared" si="485"/>
        <v>No existen evidencias de fallas en la estructura del pavimento, con la posible excepción de algunas en la superficie de ruedo.</v>
      </c>
      <c r="CC947" s="231">
        <f t="shared" si="486"/>
        <v>4.1450385499999998</v>
      </c>
      <c r="CD947" s="229" t="s">
        <v>1573</v>
      </c>
      <c r="CE947" s="229" t="s">
        <v>489</v>
      </c>
      <c r="CF947" s="270" t="s">
        <v>1574</v>
      </c>
    </row>
    <row r="948" spans="1:84" ht="69.95" customHeight="1" thickBot="1" x14ac:dyDescent="0.2">
      <c r="A948" s="217"/>
      <c r="B948" s="269">
        <v>51010</v>
      </c>
      <c r="C948" s="231">
        <v>7</v>
      </c>
      <c r="D948" s="231">
        <v>5</v>
      </c>
      <c r="E948" s="232">
        <v>7</v>
      </c>
      <c r="F948" s="231">
        <v>1</v>
      </c>
      <c r="G948" s="231">
        <v>602</v>
      </c>
      <c r="H948" s="230" t="str">
        <f>IF(G948&lt;100,"Primaria",IF(AND(RVN_0524!G892&gt;39,RVN_0524!G892&lt;300),"Secundaria",IF(AND(RVN_0524!G892&gt;299),"Terciaria")))</f>
        <v>Terciaria</v>
      </c>
      <c r="I948" s="230">
        <v>4</v>
      </c>
      <c r="J948" s="229" t="str">
        <f t="shared" si="465"/>
        <v>Red Básica de Accesso</v>
      </c>
      <c r="K948" s="260">
        <f t="shared" si="466"/>
        <v>6.88</v>
      </c>
      <c r="L948" s="234">
        <f>K948</f>
        <v>6.88</v>
      </c>
      <c r="M948" s="233"/>
      <c r="N948" s="233"/>
      <c r="O948" s="233"/>
      <c r="P948" s="260">
        <f t="shared" si="468"/>
        <v>0</v>
      </c>
      <c r="Q948" s="233"/>
      <c r="R948" s="233"/>
      <c r="S948" s="233"/>
      <c r="T948" s="260">
        <f t="shared" si="469"/>
        <v>0</v>
      </c>
      <c r="U948" s="233"/>
      <c r="V948" s="233"/>
      <c r="W948" s="233"/>
      <c r="X948" s="233">
        <f t="shared" si="474"/>
        <v>0</v>
      </c>
      <c r="Y948" s="233"/>
      <c r="Z948" s="233"/>
      <c r="AA948" s="233"/>
      <c r="AB948" s="233">
        <f t="shared" si="475"/>
        <v>0</v>
      </c>
      <c r="AC948" s="233">
        <f t="shared" si="490"/>
        <v>0</v>
      </c>
      <c r="AD948" s="233">
        <v>6.88</v>
      </c>
      <c r="AE948" s="367"/>
      <c r="AF948" s="233"/>
      <c r="AG948" s="233">
        <f t="shared" si="488"/>
        <v>6.88</v>
      </c>
      <c r="AH948" s="233"/>
      <c r="AI948" s="233"/>
      <c r="AJ948" s="233"/>
      <c r="AK948" s="233">
        <f t="shared" si="489"/>
        <v>0</v>
      </c>
      <c r="AL948" s="233"/>
      <c r="AM948" s="233"/>
      <c r="AN948" s="233"/>
      <c r="AO948" s="233">
        <f t="shared" si="470"/>
        <v>0</v>
      </c>
      <c r="AP948" s="233"/>
      <c r="AQ948" s="233"/>
      <c r="AR948" s="233"/>
      <c r="AS948" s="339">
        <f t="shared" si="471"/>
        <v>0</v>
      </c>
      <c r="AT948" s="233"/>
      <c r="AU948" s="233"/>
      <c r="AV948" s="233"/>
      <c r="AW948" s="260">
        <f t="shared" si="476"/>
        <v>0</v>
      </c>
      <c r="AX948" s="235" t="s">
        <v>2711</v>
      </c>
      <c r="AY948" s="236" t="s">
        <v>1160</v>
      </c>
      <c r="AZ948" s="236" t="s">
        <v>294</v>
      </c>
      <c r="BA948" s="229" t="s">
        <v>2712</v>
      </c>
      <c r="BB948" s="231">
        <v>0</v>
      </c>
      <c r="BC948" s="231">
        <v>2</v>
      </c>
      <c r="BD948" s="237" t="str">
        <f t="shared" si="477"/>
        <v>Algo Ondulado (Pendientes naturales del terreno entre 6 y 14%)</v>
      </c>
      <c r="BE948" s="231">
        <v>4</v>
      </c>
      <c r="BF948" s="237" t="str">
        <f>VLOOKUP(BE948,'Códigos 2'!$A$1:$B$12,2,FALSE)</f>
        <v>Lastre o grava</v>
      </c>
      <c r="BG948" s="238">
        <v>2</v>
      </c>
      <c r="BH948" s="239">
        <v>5</v>
      </c>
      <c r="BI948" s="231">
        <v>0</v>
      </c>
      <c r="BJ948" s="231" t="str">
        <f t="shared" si="478"/>
        <v>No existe</v>
      </c>
      <c r="BK948" s="240">
        <v>0</v>
      </c>
      <c r="BL948" s="231">
        <v>45</v>
      </c>
      <c r="BM948" s="231">
        <v>109</v>
      </c>
      <c r="BN948" s="231">
        <v>4</v>
      </c>
      <c r="BO948" s="237" t="str">
        <f t="shared" si="479"/>
        <v>Alineamiento con algunas curvas que exigen una reducción significativa en la velocidad promedio de circulación.</v>
      </c>
      <c r="BP948" s="231">
        <v>3</v>
      </c>
      <c r="BQ948" s="237" t="str">
        <f t="shared" si="480"/>
        <v>Pendientes generalmente entre 3 y 6%, pero con una rasante ondulada y, consecuentemente, con tramos cortos de subida fuerte.</v>
      </c>
      <c r="BR948" s="231">
        <v>1</v>
      </c>
      <c r="BS948" s="231">
        <v>0</v>
      </c>
      <c r="BT948" s="237" t="b">
        <f t="shared" si="481"/>
        <v>0</v>
      </c>
      <c r="BU948" s="231">
        <v>1</v>
      </c>
      <c r="BV948" s="237" t="str">
        <f t="shared" si="482"/>
        <v>No existen señales o son tan inadecuadas, que no proveen información útil al conductor.</v>
      </c>
      <c r="BW948" s="231">
        <v>3</v>
      </c>
      <c r="BX948" s="237" t="str">
        <f t="shared" si="483"/>
        <v>Parece que algunas alcantarillas o cunetas no tienen capacidad hidráulica suficiente, por la erosión o socavación aparente.</v>
      </c>
      <c r="BY948" s="231">
        <v>4</v>
      </c>
      <c r="BZ948" s="237" t="str">
        <f t="shared" si="484"/>
        <v>Superficie generalmente lisa, pero con unas pequeñas corrugaciones u otras irregularidades aisladas, o con baches pequeños superficiales.</v>
      </c>
      <c r="CA948" s="231">
        <v>5</v>
      </c>
      <c r="CB948" s="237" t="str">
        <f t="shared" si="485"/>
        <v>No existen evidencias de fallas en la estructura del pavimento, con la posible excepción de algunas en la superficie de ruedo.</v>
      </c>
      <c r="CC948" s="231">
        <f t="shared" si="486"/>
        <v>0.27372079999999999</v>
      </c>
      <c r="CD948" s="229"/>
      <c r="CE948" s="229"/>
      <c r="CF948" s="270" t="s">
        <v>2713</v>
      </c>
    </row>
    <row r="949" spans="1:84" ht="69.95" customHeight="1" thickBot="1" x14ac:dyDescent="0.2">
      <c r="A949" s="217">
        <v>2</v>
      </c>
      <c r="B949" s="269">
        <v>51020</v>
      </c>
      <c r="C949" s="231">
        <v>7</v>
      </c>
      <c r="D949" s="231">
        <v>5</v>
      </c>
      <c r="E949" s="232">
        <v>4</v>
      </c>
      <c r="F949" s="231">
        <v>4</v>
      </c>
      <c r="G949" s="231">
        <v>6</v>
      </c>
      <c r="H949" s="230" t="str">
        <f t="shared" ref="H949:H957" si="491">IF(G949&lt;100,"Primaria",IF(AND(G949&gt;39,G949&lt;300),"Secundaria",IF(AND(G949&gt;299),"Terciaria")))</f>
        <v>Primaria</v>
      </c>
      <c r="I949" s="230">
        <v>2</v>
      </c>
      <c r="J949" s="229" t="str">
        <f t="shared" si="465"/>
        <v>Distribuidores Regionales</v>
      </c>
      <c r="K949" s="260">
        <f t="shared" si="466"/>
        <v>7.31</v>
      </c>
      <c r="L949" s="234">
        <f>L948+K949</f>
        <v>14.19</v>
      </c>
      <c r="M949" s="233"/>
      <c r="N949" s="233"/>
      <c r="O949" s="233"/>
      <c r="P949" s="260">
        <f t="shared" si="468"/>
        <v>0</v>
      </c>
      <c r="Q949" s="233">
        <v>4.18</v>
      </c>
      <c r="R949" s="233">
        <v>3.13</v>
      </c>
      <c r="S949" s="233"/>
      <c r="T949" s="260">
        <f t="shared" si="469"/>
        <v>7.31</v>
      </c>
      <c r="U949" s="233"/>
      <c r="V949" s="233"/>
      <c r="W949" s="233"/>
      <c r="X949" s="233">
        <f t="shared" si="474"/>
        <v>0</v>
      </c>
      <c r="Y949" s="233"/>
      <c r="Z949" s="233"/>
      <c r="AA949" s="233"/>
      <c r="AB949" s="233">
        <f t="shared" si="475"/>
        <v>0</v>
      </c>
      <c r="AC949" s="233">
        <f t="shared" si="490"/>
        <v>7.31</v>
      </c>
      <c r="AD949" s="233"/>
      <c r="AE949" s="233"/>
      <c r="AF949" s="233"/>
      <c r="AG949" s="233">
        <f t="shared" si="488"/>
        <v>0</v>
      </c>
      <c r="AH949" s="233"/>
      <c r="AI949" s="233"/>
      <c r="AJ949" s="233"/>
      <c r="AK949" s="233">
        <f t="shared" si="489"/>
        <v>0</v>
      </c>
      <c r="AL949" s="233"/>
      <c r="AM949" s="233"/>
      <c r="AN949" s="233"/>
      <c r="AO949" s="233">
        <f t="shared" si="470"/>
        <v>0</v>
      </c>
      <c r="AP949" s="233"/>
      <c r="AQ949" s="233"/>
      <c r="AR949" s="233"/>
      <c r="AS949" s="339">
        <f t="shared" si="471"/>
        <v>0</v>
      </c>
      <c r="AT949" s="233"/>
      <c r="AU949" s="233"/>
      <c r="AV949" s="233"/>
      <c r="AW949" s="260">
        <f t="shared" si="476"/>
        <v>0</v>
      </c>
      <c r="AX949" s="235" t="s">
        <v>398</v>
      </c>
      <c r="AY949" s="236" t="s">
        <v>328</v>
      </c>
      <c r="AZ949" s="236" t="s">
        <v>189</v>
      </c>
      <c r="BA949" s="229" t="s">
        <v>349</v>
      </c>
      <c r="BB949" s="231">
        <v>1</v>
      </c>
      <c r="BC949" s="231">
        <v>2</v>
      </c>
      <c r="BD949" s="237" t="str">
        <f t="shared" si="477"/>
        <v>Algo Ondulado (Pendientes naturales del terreno entre 6 y 14%)</v>
      </c>
      <c r="BE949" s="231">
        <v>1</v>
      </c>
      <c r="BF949" s="237" t="str">
        <f>VLOOKUP(BE949,'Códigos 2'!$A$1:$B$12,2,FALSE)</f>
        <v xml:space="preserve"> Carpeta Asfáltica (CA)</v>
      </c>
      <c r="BG949" s="238">
        <v>2</v>
      </c>
      <c r="BH949" s="239">
        <v>6</v>
      </c>
      <c r="BI949" s="231">
        <v>0</v>
      </c>
      <c r="BJ949" s="231" t="str">
        <f t="shared" si="478"/>
        <v>No existe</v>
      </c>
      <c r="BK949" s="240">
        <v>0</v>
      </c>
      <c r="BL949" s="231">
        <v>60</v>
      </c>
      <c r="BM949" s="231">
        <v>1941</v>
      </c>
      <c r="BN949" s="231">
        <v>4</v>
      </c>
      <c r="BO949" s="237" t="str">
        <f t="shared" si="479"/>
        <v>Alineamiento con algunas curvas que exigen una reducción significativa en la velocidad promedio de circulación.</v>
      </c>
      <c r="BP949" s="231">
        <v>3</v>
      </c>
      <c r="BQ949" s="237" t="str">
        <f t="shared" si="480"/>
        <v>Pendientes generalmente entre 3 y 6%, pero con una rasante ondulada y, consecuentemente, con tramos cortos de subida fuerte.</v>
      </c>
      <c r="BR949" s="231">
        <v>2</v>
      </c>
      <c r="BS949" s="231">
        <v>0</v>
      </c>
      <c r="BT949" s="237" t="b">
        <f t="shared" si="481"/>
        <v>0</v>
      </c>
      <c r="BU949" s="231">
        <v>5</v>
      </c>
      <c r="BV949" s="237" t="str">
        <f t="shared" si="482"/>
        <v xml:space="preserve">Las señales son completamente adecuadas en número y ubicación, </v>
      </c>
      <c r="BW949" s="231">
        <v>4</v>
      </c>
      <c r="BX949" s="237" t="str">
        <f t="shared" si="483"/>
        <v>La mayoría de las alcantarillas y cunetas aparentemente funcionan bien, pero existen indicaciones en algunos sitios de que el agua se estanca.</v>
      </c>
      <c r="BY949" s="231">
        <v>4</v>
      </c>
      <c r="BZ949" s="237" t="str">
        <f t="shared" si="484"/>
        <v>Superficie generalmente lisa, pero con unas pequeñas corrugaciones u otras irregularidades aisladas, o con baches pequeños superficiales.</v>
      </c>
      <c r="CA949" s="231">
        <v>5</v>
      </c>
      <c r="CB949" s="237" t="str">
        <f t="shared" si="485"/>
        <v>No existen evidencias de fallas en la estructura del pavimento, con la posible excepción de algunas en la superficie de ruedo.</v>
      </c>
      <c r="CC949" s="231">
        <f t="shared" si="486"/>
        <v>5.1788791499999993</v>
      </c>
      <c r="CD949" s="229"/>
      <c r="CE949" s="229"/>
      <c r="CF949" s="270" t="s">
        <v>399</v>
      </c>
    </row>
    <row r="950" spans="1:84" ht="69.95" customHeight="1" thickBot="1" x14ac:dyDescent="0.2">
      <c r="A950" s="217"/>
      <c r="B950" s="269">
        <v>51030</v>
      </c>
      <c r="C950" s="231">
        <v>13</v>
      </c>
      <c r="D950" s="231">
        <v>5</v>
      </c>
      <c r="E950" s="232">
        <v>2</v>
      </c>
      <c r="F950" s="231">
        <v>5</v>
      </c>
      <c r="G950" s="231">
        <v>934</v>
      </c>
      <c r="H950" s="230" t="str">
        <f t="shared" si="491"/>
        <v>Terciaria</v>
      </c>
      <c r="I950" s="230">
        <v>4</v>
      </c>
      <c r="J950" s="229" t="str">
        <f t="shared" si="465"/>
        <v>Red Básica de Accesso</v>
      </c>
      <c r="K950" s="260">
        <f t="shared" si="466"/>
        <v>8.6449999999999996</v>
      </c>
      <c r="L950" s="234">
        <f t="shared" ref="L950:L955" si="492">K950</f>
        <v>8.6449999999999996</v>
      </c>
      <c r="M950" s="233"/>
      <c r="N950" s="233"/>
      <c r="O950" s="233"/>
      <c r="P950" s="260">
        <f t="shared" si="468"/>
        <v>0</v>
      </c>
      <c r="Q950" s="233"/>
      <c r="R950" s="233"/>
      <c r="S950" s="233"/>
      <c r="T950" s="260">
        <f t="shared" si="469"/>
        <v>0</v>
      </c>
      <c r="U950" s="233">
        <v>1.9750000000000001</v>
      </c>
      <c r="V950" s="233">
        <v>0.48</v>
      </c>
      <c r="W950" s="233">
        <v>0.495</v>
      </c>
      <c r="X950" s="233">
        <f t="shared" si="474"/>
        <v>2.95</v>
      </c>
      <c r="Y950" s="233"/>
      <c r="Z950" s="233"/>
      <c r="AA950" s="233"/>
      <c r="AB950" s="233">
        <f t="shared" si="475"/>
        <v>0</v>
      </c>
      <c r="AC950" s="233">
        <f t="shared" si="490"/>
        <v>2.95</v>
      </c>
      <c r="AD950" s="233"/>
      <c r="AE950" s="233"/>
      <c r="AF950" s="233">
        <v>5.6950000000000003</v>
      </c>
      <c r="AG950" s="233">
        <f t="shared" si="488"/>
        <v>5.6950000000000003</v>
      </c>
      <c r="AH950" s="233"/>
      <c r="AI950" s="233"/>
      <c r="AJ950" s="233"/>
      <c r="AK950" s="233">
        <f t="shared" si="489"/>
        <v>0</v>
      </c>
      <c r="AL950" s="233"/>
      <c r="AM950" s="233"/>
      <c r="AN950" s="233"/>
      <c r="AO950" s="233">
        <f t="shared" si="470"/>
        <v>0</v>
      </c>
      <c r="AP950" s="233"/>
      <c r="AQ950" s="233"/>
      <c r="AR950" s="233"/>
      <c r="AS950" s="339">
        <f t="shared" si="471"/>
        <v>0</v>
      </c>
      <c r="AT950" s="233"/>
      <c r="AU950" s="233"/>
      <c r="AV950" s="233"/>
      <c r="AW950" s="260">
        <f t="shared" si="476"/>
        <v>0</v>
      </c>
      <c r="AX950" s="235" t="s">
        <v>3554</v>
      </c>
      <c r="AY950" s="236" t="s">
        <v>176</v>
      </c>
      <c r="AZ950" s="236" t="s">
        <v>2847</v>
      </c>
      <c r="BA950" s="229" t="s">
        <v>459</v>
      </c>
      <c r="BB950" s="231">
        <v>3</v>
      </c>
      <c r="BC950" s="231">
        <v>3</v>
      </c>
      <c r="BD950" s="237" t="str">
        <f t="shared" si="477"/>
        <v>Muy Ondulado (Pendientes naturales del terreno entre 15 y 25%)</v>
      </c>
      <c r="BE950" s="231">
        <v>4</v>
      </c>
      <c r="BF950" s="237" t="str">
        <f>VLOOKUP(BE950,'Códigos 2'!$A$1:$B$12,2,FALSE)</f>
        <v>Lastre o grava</v>
      </c>
      <c r="BG950" s="238">
        <v>2</v>
      </c>
      <c r="BH950" s="239">
        <v>6.5</v>
      </c>
      <c r="BI950" s="231">
        <v>0</v>
      </c>
      <c r="BJ950" s="231" t="str">
        <f t="shared" si="478"/>
        <v>No existe</v>
      </c>
      <c r="BK950" s="240">
        <v>0</v>
      </c>
      <c r="BL950" s="231">
        <v>25</v>
      </c>
      <c r="BM950" s="231">
        <v>423</v>
      </c>
      <c r="BN950" s="231">
        <v>3</v>
      </c>
      <c r="BO950" s="237" t="str">
        <f t="shared" si="479"/>
        <v>Alineamiento algo sinuoso, pero con curvas cerradas que son aparentes y consistentes con las gradientes y las demás características del camino y del terreno que se atraviesa.</v>
      </c>
      <c r="BP950" s="231">
        <v>2</v>
      </c>
      <c r="BQ950" s="237" t="str">
        <f t="shared" si="480"/>
        <v>Pendientes sostenidas entre 5 y 8% sobre una buena parte del tramo, condición que afecta en forma marcada la velocidad de recorrido y, cuando hay bastante tránsito, provoca frecuentes colas de vehículos detrás de los vehículos pesados.</v>
      </c>
      <c r="BR950" s="231">
        <v>1</v>
      </c>
      <c r="BS950" s="231">
        <v>0</v>
      </c>
      <c r="BT950" s="237" t="b">
        <f t="shared" si="481"/>
        <v>0</v>
      </c>
      <c r="BU950" s="231">
        <v>3</v>
      </c>
      <c r="BV950" s="237" t="str">
        <f t="shared" si="482"/>
        <v>El señalamiento es regular en cuanto a cantidad y ubicación, siendo notable la falta de algunas señales de precaución y de guía.</v>
      </c>
      <c r="BW950" s="231">
        <v>4</v>
      </c>
      <c r="BX950" s="237" t="str">
        <f t="shared" si="483"/>
        <v>La mayoría de las alcantarillas y cunetas aparentemente funcionan bien, pero existen indicaciones en algunos sitios de que el agua se estanca.</v>
      </c>
      <c r="BY950" s="231">
        <v>2</v>
      </c>
      <c r="BZ950" s="237" t="str">
        <f t="shared" si="484"/>
        <v>Superficie muy irregular o con baches extensos y frecuentes (o material suelto, en caso de superficies no pavimentadas).</v>
      </c>
      <c r="CA950" s="231">
        <v>4</v>
      </c>
      <c r="CB950" s="237" t="str">
        <f t="shared" si="485"/>
        <v>Existen huellas o corrugaciones que se derivan por debajo de la superficie de ruedo, pero que son aisladas y de poca extensión.</v>
      </c>
      <c r="CC950" s="231">
        <f t="shared" si="486"/>
        <v>1.3347447749999999</v>
      </c>
      <c r="CD950" s="229" t="s">
        <v>3555</v>
      </c>
      <c r="CE950" s="229" t="s">
        <v>489</v>
      </c>
      <c r="CF950" s="270" t="s">
        <v>3556</v>
      </c>
    </row>
    <row r="951" spans="1:84" ht="69.95" customHeight="1" thickBot="1" x14ac:dyDescent="0.2">
      <c r="A951" s="217"/>
      <c r="B951" s="269">
        <v>51040</v>
      </c>
      <c r="C951" s="231">
        <v>13</v>
      </c>
      <c r="D951" s="231">
        <v>5</v>
      </c>
      <c r="E951" s="232">
        <v>2</v>
      </c>
      <c r="F951" s="231">
        <v>1</v>
      </c>
      <c r="G951" s="231">
        <v>921</v>
      </c>
      <c r="H951" s="230" t="str">
        <f t="shared" si="491"/>
        <v>Terciaria</v>
      </c>
      <c r="I951" s="230">
        <v>4</v>
      </c>
      <c r="J951" s="229" t="str">
        <f t="shared" si="465"/>
        <v>Red Básica de Accesso</v>
      </c>
      <c r="K951" s="260">
        <f t="shared" si="466"/>
        <v>12.42</v>
      </c>
      <c r="L951" s="234">
        <f t="shared" si="492"/>
        <v>12.42</v>
      </c>
      <c r="M951" s="233"/>
      <c r="N951" s="233"/>
      <c r="O951" s="233"/>
      <c r="P951" s="260">
        <f t="shared" si="468"/>
        <v>0</v>
      </c>
      <c r="Q951" s="233">
        <v>1.07</v>
      </c>
      <c r="R951" s="233"/>
      <c r="S951" s="233"/>
      <c r="T951" s="260">
        <f t="shared" si="469"/>
        <v>1.07</v>
      </c>
      <c r="U951" s="233">
        <v>3.5000000000000003E-2</v>
      </c>
      <c r="V951" s="233"/>
      <c r="W951" s="233"/>
      <c r="X951" s="233">
        <f t="shared" si="474"/>
        <v>3.5000000000000003E-2</v>
      </c>
      <c r="Y951" s="233"/>
      <c r="Z951" s="233"/>
      <c r="AA951" s="233"/>
      <c r="AB951" s="233">
        <f t="shared" si="475"/>
        <v>0</v>
      </c>
      <c r="AC951" s="233">
        <f t="shared" si="490"/>
        <v>1.105</v>
      </c>
      <c r="AD951" s="233"/>
      <c r="AE951" s="233">
        <v>10.324999999999999</v>
      </c>
      <c r="AF951" s="233">
        <v>0.99</v>
      </c>
      <c r="AG951" s="233">
        <f t="shared" si="488"/>
        <v>11.315</v>
      </c>
      <c r="AH951" s="233"/>
      <c r="AI951" s="233"/>
      <c r="AJ951" s="233"/>
      <c r="AK951" s="233">
        <f t="shared" si="489"/>
        <v>0</v>
      </c>
      <c r="AL951" s="233"/>
      <c r="AM951" s="233"/>
      <c r="AN951" s="233"/>
      <c r="AO951" s="233">
        <f t="shared" si="470"/>
        <v>0</v>
      </c>
      <c r="AP951" s="233"/>
      <c r="AQ951" s="233"/>
      <c r="AR951" s="233"/>
      <c r="AS951" s="339">
        <f t="shared" si="471"/>
        <v>0</v>
      </c>
      <c r="AT951" s="233"/>
      <c r="AU951" s="233"/>
      <c r="AV951" s="233"/>
      <c r="AW951" s="260">
        <f t="shared" si="476"/>
        <v>0</v>
      </c>
      <c r="AX951" s="235" t="s">
        <v>3475</v>
      </c>
      <c r="AY951" s="236" t="s">
        <v>2846</v>
      </c>
      <c r="AZ951" s="236" t="s">
        <v>2847</v>
      </c>
      <c r="BA951" s="229" t="s">
        <v>3476</v>
      </c>
      <c r="BB951" s="231">
        <v>0</v>
      </c>
      <c r="BC951" s="231">
        <v>4</v>
      </c>
      <c r="BD951" s="237" t="str">
        <f t="shared" si="477"/>
        <v>Montañoso (Pendientes naturales del terreno mayores a 25%)</v>
      </c>
      <c r="BE951" s="231">
        <v>7</v>
      </c>
      <c r="BF951" s="237" t="str">
        <f>VLOOKUP(BE951,'Códigos 2'!$A$1:$B$12,2,FALSE)</f>
        <v xml:space="preserve">Sello asfáltico con emulsión de rompimiento lento (SA) </v>
      </c>
      <c r="BG951" s="238">
        <v>1</v>
      </c>
      <c r="BH951" s="239">
        <v>4.5</v>
      </c>
      <c r="BI951" s="231">
        <v>0</v>
      </c>
      <c r="BJ951" s="231" t="str">
        <f t="shared" si="478"/>
        <v>No existe</v>
      </c>
      <c r="BK951" s="240">
        <v>0</v>
      </c>
      <c r="BL951" s="231">
        <v>25</v>
      </c>
      <c r="BM951" s="231">
        <v>95</v>
      </c>
      <c r="BN951" s="231">
        <v>3</v>
      </c>
      <c r="BO951" s="237" t="str">
        <f t="shared" si="479"/>
        <v>Alineamiento algo sinuoso, pero con curvas cerradas que son aparentes y consistentes con las gradientes y las demás características del camino y del terreno que se atraviesa.</v>
      </c>
      <c r="BP951" s="231">
        <v>1</v>
      </c>
      <c r="BQ951" s="237" t="str">
        <f t="shared" si="480"/>
        <v xml:space="preserve">Pendientes sostenidas en exceso del 7% en casi todo el tramo. </v>
      </c>
      <c r="BR951" s="231">
        <v>1</v>
      </c>
      <c r="BS951" s="231">
        <v>0</v>
      </c>
      <c r="BT951" s="237" t="b">
        <f t="shared" si="481"/>
        <v>0</v>
      </c>
      <c r="BU951" s="231">
        <v>2</v>
      </c>
      <c r="BV951" s="237" t="str">
        <f t="shared" si="482"/>
        <v>Existen muy pocas señales</v>
      </c>
      <c r="BW951" s="231">
        <v>3</v>
      </c>
      <c r="BX951" s="237" t="str">
        <f t="shared" si="483"/>
        <v>Parece que algunas alcantarillas o cunetas no tienen capacidad hidráulica suficiente, por la erosión o socavación aparente.</v>
      </c>
      <c r="BY951" s="231">
        <v>3</v>
      </c>
      <c r="BZ951" s="237" t="str">
        <f t="shared" si="484"/>
        <v>Superficie con frecuentes baches o irregularidades .</v>
      </c>
      <c r="CA951" s="231">
        <v>4</v>
      </c>
      <c r="CB951" s="237" t="str">
        <f t="shared" si="485"/>
        <v>Existen huellas o corrugaciones que se derivan por debajo de la superficie de ruedo, pero que son aisladas y de poca extensión.</v>
      </c>
      <c r="CC951" s="231">
        <f t="shared" si="486"/>
        <v>0.43066350000000003</v>
      </c>
      <c r="CD951" s="229"/>
      <c r="CE951" s="229"/>
      <c r="CF951" s="270" t="s">
        <v>3477</v>
      </c>
    </row>
    <row r="952" spans="1:84" ht="69.95" customHeight="1" thickBot="1" x14ac:dyDescent="0.2">
      <c r="A952" s="217"/>
      <c r="B952" s="269">
        <v>51050</v>
      </c>
      <c r="C952" s="231">
        <v>13</v>
      </c>
      <c r="D952" s="231">
        <v>5</v>
      </c>
      <c r="E952" s="232">
        <v>2</v>
      </c>
      <c r="F952" s="231">
        <v>3</v>
      </c>
      <c r="G952" s="231">
        <v>150</v>
      </c>
      <c r="H952" s="230" t="str">
        <f t="shared" si="491"/>
        <v>Secundaria</v>
      </c>
      <c r="I952" s="230">
        <v>3</v>
      </c>
      <c r="J952" s="229" t="str">
        <f t="shared" si="465"/>
        <v>Conectores de Integración Territorial</v>
      </c>
      <c r="K952" s="260">
        <f t="shared" si="466"/>
        <v>7.77</v>
      </c>
      <c r="L952" s="234">
        <f t="shared" si="492"/>
        <v>7.77</v>
      </c>
      <c r="M952" s="233"/>
      <c r="N952" s="233"/>
      <c r="O952" s="233"/>
      <c r="P952" s="260">
        <f t="shared" si="468"/>
        <v>0</v>
      </c>
      <c r="Q952" s="233"/>
      <c r="R952" s="233"/>
      <c r="S952" s="233"/>
      <c r="T952" s="260">
        <f t="shared" si="469"/>
        <v>0</v>
      </c>
      <c r="U952" s="233"/>
      <c r="V952" s="233"/>
      <c r="W952" s="233"/>
      <c r="X952" s="233">
        <f t="shared" si="474"/>
        <v>0</v>
      </c>
      <c r="Y952" s="233"/>
      <c r="Z952" s="233"/>
      <c r="AA952" s="233"/>
      <c r="AB952" s="233">
        <f t="shared" si="475"/>
        <v>0</v>
      </c>
      <c r="AC952" s="233">
        <f t="shared" si="490"/>
        <v>0</v>
      </c>
      <c r="AD952" s="233"/>
      <c r="AE952" s="233">
        <v>7.77</v>
      </c>
      <c r="AF952" s="233"/>
      <c r="AG952" s="233">
        <f t="shared" si="488"/>
        <v>7.77</v>
      </c>
      <c r="AH952" s="233"/>
      <c r="AI952" s="233"/>
      <c r="AJ952" s="233"/>
      <c r="AK952" s="233">
        <f t="shared" si="489"/>
        <v>0</v>
      </c>
      <c r="AL952" s="233"/>
      <c r="AM952" s="233"/>
      <c r="AN952" s="233"/>
      <c r="AO952" s="233">
        <f t="shared" si="470"/>
        <v>0</v>
      </c>
      <c r="AP952" s="233"/>
      <c r="AQ952" s="233"/>
      <c r="AR952" s="233"/>
      <c r="AS952" s="339">
        <f t="shared" si="471"/>
        <v>0</v>
      </c>
      <c r="AT952" s="233"/>
      <c r="AU952" s="233"/>
      <c r="AV952" s="233"/>
      <c r="AW952" s="260">
        <f t="shared" si="476"/>
        <v>0</v>
      </c>
      <c r="AX952" s="235" t="s">
        <v>1416</v>
      </c>
      <c r="AY952" s="236" t="s">
        <v>487</v>
      </c>
      <c r="AZ952" s="236" t="s">
        <v>176</v>
      </c>
      <c r="BA952" s="229" t="s">
        <v>945</v>
      </c>
      <c r="BB952" s="231">
        <v>0</v>
      </c>
      <c r="BC952" s="231">
        <v>1</v>
      </c>
      <c r="BD952" s="237" t="str">
        <f t="shared" si="477"/>
        <v>Llano (Pendientes naturales del terreno entre 0 y 5%)</v>
      </c>
      <c r="BE952" s="231">
        <v>4</v>
      </c>
      <c r="BF952" s="237" t="str">
        <f>VLOOKUP(BE952,'Códigos 2'!$A$1:$B$12,2,FALSE)</f>
        <v>Lastre o grava</v>
      </c>
      <c r="BG952" s="238">
        <v>1</v>
      </c>
      <c r="BH952" s="239">
        <v>4.7</v>
      </c>
      <c r="BI952" s="231">
        <v>0</v>
      </c>
      <c r="BJ952" s="231" t="str">
        <f t="shared" si="478"/>
        <v>No existe</v>
      </c>
      <c r="BK952" s="240">
        <v>0</v>
      </c>
      <c r="BL952" s="231">
        <v>30</v>
      </c>
      <c r="BM952" s="231">
        <v>44</v>
      </c>
      <c r="BN952" s="231">
        <v>4</v>
      </c>
      <c r="BO952" s="237" t="str">
        <f t="shared" si="479"/>
        <v>Alineamiento con algunas curvas que exigen una reducción significativa en la velocidad promedio de circulación.</v>
      </c>
      <c r="BP952" s="231">
        <v>5</v>
      </c>
      <c r="BQ952" s="237" t="str">
        <f t="shared" si="480"/>
        <v>Pendientes menores del 3% en todo el tramo.</v>
      </c>
      <c r="BR952" s="231">
        <v>1</v>
      </c>
      <c r="BS952" s="231">
        <v>0</v>
      </c>
      <c r="BT952" s="237" t="b">
        <f t="shared" si="481"/>
        <v>0</v>
      </c>
      <c r="BU952" s="231">
        <v>3</v>
      </c>
      <c r="BV952" s="237" t="str">
        <f t="shared" si="482"/>
        <v>El señalamiento es regular en cuanto a cantidad y ubicación, siendo notable la falta de algunas señales de precaución y de guía.</v>
      </c>
      <c r="BW952" s="231">
        <v>3</v>
      </c>
      <c r="BX952" s="237" t="str">
        <f t="shared" si="483"/>
        <v>Parece que algunas alcantarillas o cunetas no tienen capacidad hidráulica suficiente, por la erosión o socavación aparente.</v>
      </c>
      <c r="BY952" s="231">
        <v>3</v>
      </c>
      <c r="BZ952" s="237" t="str">
        <f t="shared" si="484"/>
        <v>Superficie con frecuentes baches o irregularidades .</v>
      </c>
      <c r="CA952" s="231">
        <v>4</v>
      </c>
      <c r="CB952" s="237" t="str">
        <f t="shared" si="485"/>
        <v>Existen huellas o corrugaciones que se derivan por debajo de la superficie de ruedo, pero que son aisladas y de poca extensión.</v>
      </c>
      <c r="CC952" s="231">
        <f t="shared" si="486"/>
        <v>0.1247862</v>
      </c>
      <c r="CD952" s="229"/>
      <c r="CE952" s="229"/>
      <c r="CF952" s="270" t="s">
        <v>1417</v>
      </c>
    </row>
    <row r="953" spans="1:84" ht="69.95" customHeight="1" thickBot="1" x14ac:dyDescent="0.2">
      <c r="A953" s="217"/>
      <c r="B953" s="269">
        <v>51060</v>
      </c>
      <c r="C953" s="231">
        <v>6</v>
      </c>
      <c r="D953" s="231">
        <v>5</v>
      </c>
      <c r="E953" s="232">
        <v>5</v>
      </c>
      <c r="F953" s="231">
        <v>2</v>
      </c>
      <c r="G953" s="231">
        <v>253</v>
      </c>
      <c r="H953" s="230" t="str">
        <f t="shared" si="491"/>
        <v>Secundaria</v>
      </c>
      <c r="I953" s="230">
        <v>3</v>
      </c>
      <c r="J953" s="229" t="str">
        <f t="shared" si="465"/>
        <v>Conectores de Integración Territorial</v>
      </c>
      <c r="K953" s="260">
        <f t="shared" si="466"/>
        <v>6.9349999999999996</v>
      </c>
      <c r="L953" s="234">
        <f t="shared" si="492"/>
        <v>6.9349999999999996</v>
      </c>
      <c r="M953" s="233"/>
      <c r="N953" s="233"/>
      <c r="O953" s="233"/>
      <c r="P953" s="260">
        <f t="shared" si="468"/>
        <v>0</v>
      </c>
      <c r="Q953" s="233"/>
      <c r="R953" s="233">
        <v>6.9349999999999996</v>
      </c>
      <c r="S953" s="233"/>
      <c r="T953" s="260">
        <f t="shared" si="469"/>
        <v>6.9349999999999996</v>
      </c>
      <c r="U953" s="233"/>
      <c r="V953" s="233"/>
      <c r="W953" s="233"/>
      <c r="X953" s="233">
        <f t="shared" si="474"/>
        <v>0</v>
      </c>
      <c r="Y953" s="233"/>
      <c r="Z953" s="233"/>
      <c r="AA953" s="233"/>
      <c r="AB953" s="233">
        <f t="shared" si="475"/>
        <v>0</v>
      </c>
      <c r="AC953" s="233">
        <f t="shared" si="490"/>
        <v>6.9349999999999996</v>
      </c>
      <c r="AD953" s="233"/>
      <c r="AE953" s="233"/>
      <c r="AF953" s="233"/>
      <c r="AG953" s="233">
        <f t="shared" si="488"/>
        <v>0</v>
      </c>
      <c r="AH953" s="233"/>
      <c r="AI953" s="233"/>
      <c r="AJ953" s="233"/>
      <c r="AK953" s="233">
        <f t="shared" si="489"/>
        <v>0</v>
      </c>
      <c r="AL953" s="233"/>
      <c r="AM953" s="233"/>
      <c r="AN953" s="233"/>
      <c r="AO953" s="233">
        <f t="shared" si="470"/>
        <v>0</v>
      </c>
      <c r="AP953" s="233"/>
      <c r="AQ953" s="233"/>
      <c r="AR953" s="233"/>
      <c r="AS953" s="339">
        <f t="shared" si="471"/>
        <v>0</v>
      </c>
      <c r="AT953" s="233"/>
      <c r="AU953" s="233"/>
      <c r="AV953" s="233"/>
      <c r="AW953" s="260">
        <f t="shared" si="476"/>
        <v>0</v>
      </c>
      <c r="AX953" s="235" t="s">
        <v>2281</v>
      </c>
      <c r="AY953" s="236" t="s">
        <v>473</v>
      </c>
      <c r="AZ953" s="236" t="s">
        <v>595</v>
      </c>
      <c r="BA953" s="229" t="s">
        <v>273</v>
      </c>
      <c r="BB953" s="231">
        <v>0</v>
      </c>
      <c r="BC953" s="231">
        <v>1</v>
      </c>
      <c r="BD953" s="237" t="str">
        <f t="shared" si="477"/>
        <v>Llano (Pendientes naturales del terreno entre 0 y 5%)</v>
      </c>
      <c r="BE953" s="231">
        <v>1</v>
      </c>
      <c r="BF953" s="237" t="str">
        <f>VLOOKUP(BE953,'Códigos 2'!$A$1:$B$12,2,FALSE)</f>
        <v xml:space="preserve"> Carpeta Asfáltica (CA)</v>
      </c>
      <c r="BG953" s="238">
        <v>2</v>
      </c>
      <c r="BH953" s="239">
        <v>6.8</v>
      </c>
      <c r="BI953" s="231">
        <v>0</v>
      </c>
      <c r="BJ953" s="231" t="str">
        <f t="shared" si="478"/>
        <v>No existe</v>
      </c>
      <c r="BK953" s="240">
        <v>0</v>
      </c>
      <c r="BL953" s="231">
        <v>70</v>
      </c>
      <c r="BM953" s="231">
        <v>918</v>
      </c>
      <c r="BN953" s="231">
        <v>4</v>
      </c>
      <c r="BO953" s="237" t="str">
        <f t="shared" si="479"/>
        <v>Alineamiento con algunas curvas que exigen una reducción significativa en la velocidad promedio de circulación.</v>
      </c>
      <c r="BP953" s="231">
        <v>5</v>
      </c>
      <c r="BQ953" s="237" t="str">
        <f t="shared" si="480"/>
        <v>Pendientes menores del 3% en todo el tramo.</v>
      </c>
      <c r="BR953" s="231">
        <v>2</v>
      </c>
      <c r="BS953" s="231">
        <v>0</v>
      </c>
      <c r="BT953" s="237" t="b">
        <f t="shared" si="481"/>
        <v>0</v>
      </c>
      <c r="BU953" s="231">
        <v>2</v>
      </c>
      <c r="BV953" s="237" t="str">
        <f t="shared" si="482"/>
        <v>Existen muy pocas señales</v>
      </c>
      <c r="BW953" s="231">
        <v>5</v>
      </c>
      <c r="BX953" s="237" t="str">
        <f t="shared" si="483"/>
        <v>Todas las alcantarillas y cunetas están bastante limpias y funcionan debidamente.</v>
      </c>
      <c r="BY953" s="231">
        <v>3</v>
      </c>
      <c r="BZ953" s="237" t="str">
        <f t="shared" si="484"/>
        <v>Superficie con frecuentes baches o irregularidades .</v>
      </c>
      <c r="CA953" s="231">
        <v>5</v>
      </c>
      <c r="CB953" s="237" t="str">
        <f t="shared" si="485"/>
        <v>No existen evidencias de fallas en la estructura del pavimento, con la posible excepción de algunas en la superficie de ruedo.</v>
      </c>
      <c r="CC953" s="231">
        <f t="shared" si="486"/>
        <v>2.3237104500000001</v>
      </c>
      <c r="CD953" s="229" t="s">
        <v>2282</v>
      </c>
      <c r="CE953" s="229" t="s">
        <v>489</v>
      </c>
      <c r="CF953" s="270" t="s">
        <v>2283</v>
      </c>
    </row>
    <row r="954" spans="1:84" ht="69.95" customHeight="1" thickBot="1" x14ac:dyDescent="0.2">
      <c r="A954" s="217"/>
      <c r="B954" s="269">
        <v>51070</v>
      </c>
      <c r="C954" s="231">
        <v>6</v>
      </c>
      <c r="D954" s="231">
        <v>5</v>
      </c>
      <c r="E954" s="232">
        <v>5</v>
      </c>
      <c r="F954" s="231">
        <v>2</v>
      </c>
      <c r="G954" s="231">
        <v>254</v>
      </c>
      <c r="H954" s="230" t="str">
        <f t="shared" si="491"/>
        <v>Secundaria</v>
      </c>
      <c r="I954" s="230">
        <v>3</v>
      </c>
      <c r="J954" s="229" t="str">
        <f t="shared" si="465"/>
        <v>Conectores de Integración Territorial</v>
      </c>
      <c r="K954" s="260">
        <f t="shared" si="466"/>
        <v>8.3800000000000008</v>
      </c>
      <c r="L954" s="234">
        <f t="shared" si="492"/>
        <v>8.3800000000000008</v>
      </c>
      <c r="M954" s="233"/>
      <c r="N954" s="233"/>
      <c r="O954" s="233"/>
      <c r="P954" s="260">
        <f t="shared" si="468"/>
        <v>0</v>
      </c>
      <c r="Q954" s="233"/>
      <c r="R954" s="233"/>
      <c r="S954" s="233"/>
      <c r="T954" s="260">
        <f t="shared" si="469"/>
        <v>0</v>
      </c>
      <c r="U954" s="233">
        <v>3.62</v>
      </c>
      <c r="V954" s="233">
        <v>2.37</v>
      </c>
      <c r="W954" s="233">
        <v>2.39</v>
      </c>
      <c r="X954" s="233">
        <f t="shared" si="474"/>
        <v>8.3800000000000008</v>
      </c>
      <c r="Y954" s="233"/>
      <c r="Z954" s="233"/>
      <c r="AA954" s="233"/>
      <c r="AB954" s="233">
        <f t="shared" si="475"/>
        <v>0</v>
      </c>
      <c r="AC954" s="233">
        <f t="shared" si="490"/>
        <v>8.3800000000000008</v>
      </c>
      <c r="AD954" s="233"/>
      <c r="AE954" s="233"/>
      <c r="AF954" s="233"/>
      <c r="AG954" s="233">
        <f t="shared" si="488"/>
        <v>0</v>
      </c>
      <c r="AH954" s="233"/>
      <c r="AI954" s="233"/>
      <c r="AJ954" s="233"/>
      <c r="AK954" s="233">
        <f t="shared" si="489"/>
        <v>0</v>
      </c>
      <c r="AL954" s="233"/>
      <c r="AM954" s="233"/>
      <c r="AN954" s="233"/>
      <c r="AO954" s="233">
        <f t="shared" si="470"/>
        <v>0</v>
      </c>
      <c r="AP954" s="233"/>
      <c r="AQ954" s="233"/>
      <c r="AR954" s="233"/>
      <c r="AS954" s="339">
        <f t="shared" si="471"/>
        <v>0</v>
      </c>
      <c r="AT954" s="233"/>
      <c r="AU954" s="233"/>
      <c r="AV954" s="233"/>
      <c r="AW954" s="260">
        <f t="shared" si="476"/>
        <v>0</v>
      </c>
      <c r="AX954" s="235" t="s">
        <v>2287</v>
      </c>
      <c r="AY954" s="236" t="s">
        <v>473</v>
      </c>
      <c r="AZ954" s="236" t="s">
        <v>595</v>
      </c>
      <c r="BA954" s="229" t="s">
        <v>2288</v>
      </c>
      <c r="BB954" s="231">
        <v>0</v>
      </c>
      <c r="BC954" s="231">
        <v>2</v>
      </c>
      <c r="BD954" s="237" t="str">
        <f t="shared" si="477"/>
        <v>Algo Ondulado (Pendientes naturales del terreno entre 6 y 14%)</v>
      </c>
      <c r="BE954" s="231">
        <v>2</v>
      </c>
      <c r="BF954" s="237" t="str">
        <f>VLOOKUP(BE954,'Códigos 2'!$A$1:$B$12,2,FALSE)</f>
        <v xml:space="preserve">Tratamiento superficial múltiple (TSM) </v>
      </c>
      <c r="BG954" s="238">
        <v>2</v>
      </c>
      <c r="BH954" s="239">
        <v>7.4</v>
      </c>
      <c r="BI954" s="231">
        <v>0</v>
      </c>
      <c r="BJ954" s="231" t="str">
        <f t="shared" si="478"/>
        <v>No existe</v>
      </c>
      <c r="BK954" s="240">
        <v>0</v>
      </c>
      <c r="BL954" s="231">
        <v>50</v>
      </c>
      <c r="BM954" s="231">
        <v>1139</v>
      </c>
      <c r="BN954" s="231">
        <v>3</v>
      </c>
      <c r="BO954" s="237" t="str">
        <f t="shared" si="479"/>
        <v>Alineamiento algo sinuoso, pero con curvas cerradas que son aparentes y consistentes con las gradientes y las demás características del camino y del terreno que se atraviesa.</v>
      </c>
      <c r="BP954" s="231">
        <v>3</v>
      </c>
      <c r="BQ954" s="237" t="str">
        <f t="shared" si="480"/>
        <v>Pendientes generalmente entre 3 y 6%, pero con una rasante ondulada y, consecuentemente, con tramos cortos de subida fuerte.</v>
      </c>
      <c r="BR954" s="231">
        <v>1</v>
      </c>
      <c r="BS954" s="231">
        <v>0</v>
      </c>
      <c r="BT954" s="237" t="b">
        <f t="shared" si="481"/>
        <v>0</v>
      </c>
      <c r="BU954" s="231">
        <v>3</v>
      </c>
      <c r="BV954" s="237" t="str">
        <f t="shared" si="482"/>
        <v>El señalamiento es regular en cuanto a cantidad y ubicación, siendo notable la falta de algunas señales de precaución y de guía.</v>
      </c>
      <c r="BW954" s="231">
        <v>5</v>
      </c>
      <c r="BX954" s="237" t="str">
        <f t="shared" si="483"/>
        <v>Todas las alcantarillas y cunetas están bastante limpias y funcionan debidamente.</v>
      </c>
      <c r="BY954" s="231">
        <v>3</v>
      </c>
      <c r="BZ954" s="237" t="str">
        <f t="shared" si="484"/>
        <v>Superficie con frecuentes baches o irregularidades .</v>
      </c>
      <c r="CA954" s="231">
        <v>5</v>
      </c>
      <c r="CB954" s="237" t="str">
        <f t="shared" si="485"/>
        <v>No existen evidencias de fallas en la estructura del pavimento, con la posible excepción de algunas en la superficie de ruedo.</v>
      </c>
      <c r="CC954" s="231">
        <f t="shared" si="486"/>
        <v>3.4838593000000007</v>
      </c>
      <c r="CD954" s="229"/>
      <c r="CE954" s="229"/>
      <c r="CF954" s="270" t="s">
        <v>2289</v>
      </c>
    </row>
    <row r="955" spans="1:84" ht="69.95" customHeight="1" thickBot="1" x14ac:dyDescent="0.2">
      <c r="A955" s="217"/>
      <c r="B955" s="269">
        <v>51081</v>
      </c>
      <c r="C955" s="231">
        <v>6</v>
      </c>
      <c r="D955" s="231">
        <v>5</v>
      </c>
      <c r="E955" s="232">
        <v>5</v>
      </c>
      <c r="F955" s="231">
        <v>3</v>
      </c>
      <c r="G955" s="231">
        <v>255</v>
      </c>
      <c r="H955" s="230" t="str">
        <f t="shared" si="491"/>
        <v>Secundaria</v>
      </c>
      <c r="I955" s="230">
        <v>4</v>
      </c>
      <c r="J955" s="229" t="str">
        <f t="shared" si="465"/>
        <v>Red Básica de Accesso</v>
      </c>
      <c r="K955" s="260">
        <f t="shared" si="466"/>
        <v>0.98499999999999999</v>
      </c>
      <c r="L955" s="234">
        <f t="shared" si="492"/>
        <v>0.98499999999999999</v>
      </c>
      <c r="M955" s="233"/>
      <c r="N955" s="233"/>
      <c r="O955" s="233"/>
      <c r="P955" s="260">
        <f t="shared" si="468"/>
        <v>0</v>
      </c>
      <c r="Q955" s="233"/>
      <c r="R955" s="233"/>
      <c r="S955" s="233"/>
      <c r="T955" s="260">
        <f t="shared" si="469"/>
        <v>0</v>
      </c>
      <c r="U955" s="233"/>
      <c r="V955" s="233">
        <v>0.98499999999999999</v>
      </c>
      <c r="W955" s="233"/>
      <c r="X955" s="233">
        <f t="shared" ref="X955:X961" si="493">U955+V955+W955</f>
        <v>0.98499999999999999</v>
      </c>
      <c r="Y955" s="233"/>
      <c r="Z955" s="233"/>
      <c r="AA955" s="233"/>
      <c r="AB955" s="233">
        <f t="shared" ref="AB955:AB961" si="494">Y955+Z955+AA955</f>
        <v>0</v>
      </c>
      <c r="AC955" s="233">
        <f t="shared" si="490"/>
        <v>0.98499999999999999</v>
      </c>
      <c r="AD955" s="233"/>
      <c r="AE955" s="233"/>
      <c r="AF955" s="233"/>
      <c r="AG955" s="233">
        <f t="shared" si="488"/>
        <v>0</v>
      </c>
      <c r="AH955" s="233"/>
      <c r="AI955" s="233"/>
      <c r="AJ955" s="233"/>
      <c r="AK955" s="233">
        <f t="shared" si="489"/>
        <v>0</v>
      </c>
      <c r="AL955" s="233"/>
      <c r="AM955" s="233"/>
      <c r="AN955" s="233"/>
      <c r="AO955" s="233">
        <f t="shared" si="470"/>
        <v>0</v>
      </c>
      <c r="AP955" s="233"/>
      <c r="AQ955" s="233"/>
      <c r="AR955" s="233"/>
      <c r="AS955" s="339">
        <f t="shared" si="471"/>
        <v>0</v>
      </c>
      <c r="AT955" s="233"/>
      <c r="AU955" s="233"/>
      <c r="AV955" s="233"/>
      <c r="AW955" s="260">
        <f t="shared" si="476"/>
        <v>0</v>
      </c>
      <c r="AX955" s="235" t="s">
        <v>2290</v>
      </c>
      <c r="AY955" s="236" t="s">
        <v>189</v>
      </c>
      <c r="AZ955" s="236"/>
      <c r="BA955" s="229">
        <v>33</v>
      </c>
      <c r="BB955" s="231">
        <v>0</v>
      </c>
      <c r="BC955" s="231">
        <v>1</v>
      </c>
      <c r="BD955" s="237" t="str">
        <f t="shared" si="477"/>
        <v>Llano (Pendientes naturales del terreno entre 0 y 5%)</v>
      </c>
      <c r="BE955" s="231">
        <v>2</v>
      </c>
      <c r="BF955" s="237" t="str">
        <f>VLOOKUP(BE955,'Códigos 2'!$A$1:$B$12,2,FALSE)</f>
        <v xml:space="preserve">Tratamiento superficial múltiple (TSM) </v>
      </c>
      <c r="BG955" s="238">
        <v>4</v>
      </c>
      <c r="BH955" s="239">
        <v>11.3</v>
      </c>
      <c r="BI955" s="231">
        <v>0</v>
      </c>
      <c r="BJ955" s="231" t="str">
        <f t="shared" si="478"/>
        <v>No existe</v>
      </c>
      <c r="BK955" s="240">
        <v>0</v>
      </c>
      <c r="BL955" s="231">
        <v>45</v>
      </c>
      <c r="BM955" s="231">
        <v>190</v>
      </c>
      <c r="BN955" s="231">
        <v>5</v>
      </c>
      <c r="BO955" s="237" t="str">
        <f t="shared" si="479"/>
        <v>Alineamiento recto o con curvas tan suaves que no exigen una reducción significativa en la velocidad promedio normal de recorrido.</v>
      </c>
      <c r="BP955" s="231">
        <v>4</v>
      </c>
      <c r="BQ955" s="237" t="str">
        <f t="shared" si="480"/>
        <v>Pendientes generalmente menores del 3% pero con algunas cuestas de corta longitud de hasta el 5%.</v>
      </c>
      <c r="BR955" s="231">
        <v>5</v>
      </c>
      <c r="BS955" s="231">
        <v>0</v>
      </c>
      <c r="BT955" s="237" t="b">
        <f t="shared" si="481"/>
        <v>0</v>
      </c>
      <c r="BU955" s="231">
        <v>3</v>
      </c>
      <c r="BV955" s="237" t="str">
        <f t="shared" si="482"/>
        <v>El señalamiento es regular en cuanto a cantidad y ubicación, siendo notable la falta de algunas señales de precaución y de guía.</v>
      </c>
      <c r="BW955" s="231">
        <v>5</v>
      </c>
      <c r="BX955" s="237" t="str">
        <f t="shared" si="483"/>
        <v>Todas las alcantarillas y cunetas están bastante limpias y funcionan debidamente.</v>
      </c>
      <c r="BY955" s="231">
        <v>3</v>
      </c>
      <c r="BZ955" s="237" t="str">
        <f t="shared" si="484"/>
        <v>Superficie con frecuentes baches o irregularidades .</v>
      </c>
      <c r="CA955" s="231">
        <v>5</v>
      </c>
      <c r="CB955" s="237" t="str">
        <f t="shared" si="485"/>
        <v>No existen evidencias de fallas en la estructura del pavimento, con la posible excepción de algunas en la superficie de ruedo.</v>
      </c>
      <c r="CC955" s="231">
        <f t="shared" si="486"/>
        <v>6.8309750000000002E-2</v>
      </c>
      <c r="CD955" s="229"/>
      <c r="CE955" s="229"/>
      <c r="CF955" s="270"/>
    </row>
    <row r="956" spans="1:84" ht="69.95" customHeight="1" thickBot="1" x14ac:dyDescent="0.2">
      <c r="A956" s="217"/>
      <c r="B956" s="269">
        <v>51082</v>
      </c>
      <c r="C956" s="231">
        <v>6</v>
      </c>
      <c r="D956" s="231">
        <v>5</v>
      </c>
      <c r="E956" s="232">
        <v>5</v>
      </c>
      <c r="F956" s="231">
        <v>3</v>
      </c>
      <c r="G956" s="231">
        <v>255</v>
      </c>
      <c r="H956" s="230" t="str">
        <f t="shared" si="491"/>
        <v>Secundaria</v>
      </c>
      <c r="I956" s="230">
        <v>4</v>
      </c>
      <c r="J956" s="229" t="str">
        <f t="shared" si="465"/>
        <v>Red Básica de Accesso</v>
      </c>
      <c r="K956" s="260">
        <f t="shared" si="466"/>
        <v>0.79500000000000004</v>
      </c>
      <c r="L956" s="234">
        <f t="shared" ref="L956:L961" si="495">L955+K956</f>
        <v>1.78</v>
      </c>
      <c r="M956" s="233"/>
      <c r="N956" s="233"/>
      <c r="O956" s="233"/>
      <c r="P956" s="260">
        <f t="shared" si="468"/>
        <v>0</v>
      </c>
      <c r="Q956" s="233"/>
      <c r="R956" s="233"/>
      <c r="S956" s="233"/>
      <c r="T956" s="260">
        <f t="shared" si="469"/>
        <v>0</v>
      </c>
      <c r="U956" s="233">
        <v>0.13</v>
      </c>
      <c r="V956" s="233">
        <v>0.66500000000000004</v>
      </c>
      <c r="W956" s="233"/>
      <c r="X956" s="233">
        <f t="shared" si="493"/>
        <v>0.79500000000000004</v>
      </c>
      <c r="Y956" s="233"/>
      <c r="Z956" s="233"/>
      <c r="AA956" s="233"/>
      <c r="AB956" s="233">
        <f t="shared" si="494"/>
        <v>0</v>
      </c>
      <c r="AC956" s="233">
        <f t="shared" si="490"/>
        <v>0.79500000000000004</v>
      </c>
      <c r="AD956" s="233"/>
      <c r="AE956" s="233"/>
      <c r="AF956" s="233"/>
      <c r="AG956" s="233">
        <f t="shared" si="488"/>
        <v>0</v>
      </c>
      <c r="AH956" s="233"/>
      <c r="AI956" s="233"/>
      <c r="AJ956" s="233"/>
      <c r="AK956" s="233">
        <f t="shared" si="489"/>
        <v>0</v>
      </c>
      <c r="AL956" s="233"/>
      <c r="AM956" s="233"/>
      <c r="AN956" s="233"/>
      <c r="AO956" s="233">
        <f t="shared" si="470"/>
        <v>0</v>
      </c>
      <c r="AP956" s="233"/>
      <c r="AQ956" s="233"/>
      <c r="AR956" s="233"/>
      <c r="AS956" s="339">
        <f t="shared" si="471"/>
        <v>0</v>
      </c>
      <c r="AT956" s="233"/>
      <c r="AU956" s="233"/>
      <c r="AV956" s="233"/>
      <c r="AW956" s="260">
        <f t="shared" si="476"/>
        <v>0</v>
      </c>
      <c r="AX956" s="235" t="s">
        <v>2291</v>
      </c>
      <c r="AY956" s="236" t="s">
        <v>473</v>
      </c>
      <c r="AZ956" s="236"/>
      <c r="BA956" s="229"/>
      <c r="BB956" s="231">
        <v>0</v>
      </c>
      <c r="BC956" s="231">
        <v>4</v>
      </c>
      <c r="BD956" s="237" t="str">
        <f t="shared" si="477"/>
        <v>Montañoso (Pendientes naturales del terreno mayores a 25%)</v>
      </c>
      <c r="BE956" s="231">
        <v>2</v>
      </c>
      <c r="BF956" s="237" t="str">
        <f>VLOOKUP(BE956,'Códigos 2'!$A$1:$B$12,2,FALSE)</f>
        <v xml:space="preserve">Tratamiento superficial múltiple (TSM) </v>
      </c>
      <c r="BG956" s="238">
        <v>2</v>
      </c>
      <c r="BH956" s="239">
        <v>6.5</v>
      </c>
      <c r="BI956" s="231">
        <v>0</v>
      </c>
      <c r="BJ956" s="231" t="str">
        <f t="shared" si="478"/>
        <v>No existe</v>
      </c>
      <c r="BK956" s="240">
        <v>0</v>
      </c>
      <c r="BL956" s="231">
        <v>40</v>
      </c>
      <c r="BM956" s="231">
        <v>60</v>
      </c>
      <c r="BN956" s="231">
        <v>2</v>
      </c>
      <c r="BO956" s="237" t="str">
        <f t="shared" si="479"/>
        <v>Curvas cerradas frecuentes y, por lo general, inconsistentes con el terreno y la clase de carretera.</v>
      </c>
      <c r="BP956" s="231">
        <v>1</v>
      </c>
      <c r="BQ956" s="237" t="str">
        <f t="shared" si="480"/>
        <v xml:space="preserve">Pendientes sostenidas en exceso del 7% en casi todo el tramo. </v>
      </c>
      <c r="BR956" s="231">
        <v>1</v>
      </c>
      <c r="BS956" s="231">
        <v>0</v>
      </c>
      <c r="BT956" s="237" t="b">
        <f t="shared" si="481"/>
        <v>0</v>
      </c>
      <c r="BU956" s="231">
        <v>3</v>
      </c>
      <c r="BV956" s="237" t="str">
        <f t="shared" si="482"/>
        <v>El señalamiento es regular en cuanto a cantidad y ubicación, siendo notable la falta de algunas señales de precaución y de guía.</v>
      </c>
      <c r="BW956" s="231">
        <v>5</v>
      </c>
      <c r="BX956" s="237" t="str">
        <f t="shared" si="483"/>
        <v>Todas las alcantarillas y cunetas están bastante limpias y funcionan debidamente.</v>
      </c>
      <c r="BY956" s="231">
        <v>3</v>
      </c>
      <c r="BZ956" s="237" t="str">
        <f t="shared" si="484"/>
        <v>Superficie con frecuentes baches o irregularidades .</v>
      </c>
      <c r="CA956" s="231">
        <v>5</v>
      </c>
      <c r="CB956" s="237" t="str">
        <f t="shared" si="485"/>
        <v>No existen evidencias de fallas en la estructura del pavimento, con la posible excepción de algunas en la superficie de ruedo.</v>
      </c>
      <c r="CC956" s="231">
        <f t="shared" si="486"/>
        <v>1.7410499999999999E-2</v>
      </c>
      <c r="CD956" s="229"/>
      <c r="CE956" s="229"/>
      <c r="CF956" s="270"/>
    </row>
    <row r="957" spans="1:84" ht="69.95" customHeight="1" thickBot="1" x14ac:dyDescent="0.2">
      <c r="A957" s="217"/>
      <c r="B957" s="269">
        <v>51090</v>
      </c>
      <c r="C957" s="231">
        <v>6</v>
      </c>
      <c r="D957" s="231">
        <v>5</v>
      </c>
      <c r="E957" s="232">
        <v>1</v>
      </c>
      <c r="F957" s="231">
        <v>4</v>
      </c>
      <c r="G957" s="231">
        <v>253</v>
      </c>
      <c r="H957" s="230" t="str">
        <f t="shared" si="491"/>
        <v>Secundaria</v>
      </c>
      <c r="I957" s="230">
        <v>4</v>
      </c>
      <c r="J957" s="229" t="str">
        <f t="shared" si="465"/>
        <v>Red Básica de Accesso</v>
      </c>
      <c r="K957" s="260">
        <f t="shared" si="466"/>
        <v>12.72</v>
      </c>
      <c r="L957" s="234">
        <f t="shared" si="495"/>
        <v>14.5</v>
      </c>
      <c r="M957" s="233"/>
      <c r="N957" s="233"/>
      <c r="O957" s="233"/>
      <c r="P957" s="260">
        <f t="shared" si="468"/>
        <v>0</v>
      </c>
      <c r="Q957" s="233"/>
      <c r="R957" s="233">
        <v>12.72</v>
      </c>
      <c r="S957" s="233"/>
      <c r="T957" s="260">
        <f t="shared" si="469"/>
        <v>12.72</v>
      </c>
      <c r="U957" s="233"/>
      <c r="V957" s="233"/>
      <c r="W957" s="233"/>
      <c r="X957" s="233">
        <f t="shared" si="493"/>
        <v>0</v>
      </c>
      <c r="Y957" s="233"/>
      <c r="Z957" s="233"/>
      <c r="AA957" s="233"/>
      <c r="AB957" s="233">
        <f t="shared" si="494"/>
        <v>0</v>
      </c>
      <c r="AC957" s="233">
        <f t="shared" si="490"/>
        <v>12.72</v>
      </c>
      <c r="AD957" s="233"/>
      <c r="AE957" s="233"/>
      <c r="AF957" s="233"/>
      <c r="AG957" s="233">
        <f t="shared" si="488"/>
        <v>0</v>
      </c>
      <c r="AH957" s="233"/>
      <c r="AI957" s="233"/>
      <c r="AJ957" s="233"/>
      <c r="AK957" s="233">
        <f t="shared" si="489"/>
        <v>0</v>
      </c>
      <c r="AL957" s="233"/>
      <c r="AM957" s="233"/>
      <c r="AN957" s="233"/>
      <c r="AO957" s="233">
        <f t="shared" si="470"/>
        <v>0</v>
      </c>
      <c r="AP957" s="233"/>
      <c r="AQ957" s="233"/>
      <c r="AR957" s="233"/>
      <c r="AS957" s="339">
        <f t="shared" si="471"/>
        <v>0</v>
      </c>
      <c r="AT957" s="233"/>
      <c r="AU957" s="233"/>
      <c r="AV957" s="233"/>
      <c r="AW957" s="260">
        <f t="shared" si="476"/>
        <v>0</v>
      </c>
      <c r="AX957" s="235" t="s">
        <v>2284</v>
      </c>
      <c r="AY957" s="236" t="s">
        <v>473</v>
      </c>
      <c r="AZ957" s="236" t="s">
        <v>595</v>
      </c>
      <c r="BA957" s="229" t="s">
        <v>2285</v>
      </c>
      <c r="BB957" s="231">
        <v>0</v>
      </c>
      <c r="BC957" s="231">
        <v>2</v>
      </c>
      <c r="BD957" s="237" t="str">
        <f t="shared" si="477"/>
        <v>Algo Ondulado (Pendientes naturales del terreno entre 6 y 14%)</v>
      </c>
      <c r="BE957" s="231">
        <v>1</v>
      </c>
      <c r="BF957" s="237" t="str">
        <f>VLOOKUP(BE957,'Códigos 2'!$A$1:$B$12,2,FALSE)</f>
        <v xml:space="preserve"> Carpeta Asfáltica (CA)</v>
      </c>
      <c r="BG957" s="238">
        <v>2</v>
      </c>
      <c r="BH957" s="239">
        <v>6.7</v>
      </c>
      <c r="BI957" s="231">
        <v>0</v>
      </c>
      <c r="BJ957" s="231" t="str">
        <f t="shared" si="478"/>
        <v>No existe</v>
      </c>
      <c r="BK957" s="240">
        <v>0</v>
      </c>
      <c r="BL957" s="231">
        <v>70</v>
      </c>
      <c r="BM957" s="231">
        <v>993</v>
      </c>
      <c r="BN957" s="231">
        <v>4</v>
      </c>
      <c r="BO957" s="237" t="str">
        <f t="shared" si="479"/>
        <v>Alineamiento con algunas curvas que exigen una reducción significativa en la velocidad promedio de circulación.</v>
      </c>
      <c r="BP957" s="231">
        <v>3</v>
      </c>
      <c r="BQ957" s="237" t="str">
        <f t="shared" si="480"/>
        <v>Pendientes generalmente entre 3 y 6%, pero con una rasante ondulada y, consecuentemente, con tramos cortos de subida fuerte.</v>
      </c>
      <c r="BR957" s="231">
        <v>2</v>
      </c>
      <c r="BS957" s="231">
        <v>0</v>
      </c>
      <c r="BT957" s="237" t="b">
        <f t="shared" si="481"/>
        <v>0</v>
      </c>
      <c r="BU957" s="231">
        <v>2</v>
      </c>
      <c r="BV957" s="237" t="str">
        <f t="shared" si="482"/>
        <v>Existen muy pocas señales</v>
      </c>
      <c r="BW957" s="231">
        <v>5</v>
      </c>
      <c r="BX957" s="237" t="str">
        <f t="shared" si="483"/>
        <v>Todas las alcantarillas y cunetas están bastante limpias y funcionan debidamente.</v>
      </c>
      <c r="BY957" s="231">
        <v>3</v>
      </c>
      <c r="BZ957" s="237" t="str">
        <f t="shared" si="484"/>
        <v>Superficie con frecuentes baches o irregularidades .</v>
      </c>
      <c r="CA957" s="231">
        <v>5</v>
      </c>
      <c r="CB957" s="237" t="str">
        <f t="shared" si="485"/>
        <v>No existen evidencias de fallas en la estructura del pavimento, con la posible excepción de algunas en la superficie de ruedo.</v>
      </c>
      <c r="CC957" s="231">
        <f t="shared" si="486"/>
        <v>4.6103004000000007</v>
      </c>
      <c r="CD957" s="229"/>
      <c r="CE957" s="229"/>
      <c r="CF957" s="270" t="s">
        <v>2286</v>
      </c>
    </row>
    <row r="958" spans="1:84" ht="69.95" customHeight="1" thickBot="1" x14ac:dyDescent="0.2">
      <c r="A958" s="217"/>
      <c r="B958" s="269">
        <v>51100</v>
      </c>
      <c r="C958" s="231">
        <v>7</v>
      </c>
      <c r="D958" s="231">
        <v>5</v>
      </c>
      <c r="E958" s="232">
        <v>8</v>
      </c>
      <c r="F958" s="231">
        <v>2</v>
      </c>
      <c r="G958" s="231">
        <v>606</v>
      </c>
      <c r="H958" s="230" t="str">
        <f>IF(G958&lt;100,"Primaria",IF(AND(G950&gt;39,G950&lt;300),"Secundaria",IF(AND(G950&gt;299),"Terciaria")))</f>
        <v>Terciaria</v>
      </c>
      <c r="I958" s="230">
        <v>3</v>
      </c>
      <c r="J958" s="229" t="str">
        <f t="shared" si="465"/>
        <v>Conectores de Integración Territorial</v>
      </c>
      <c r="K958" s="260">
        <f t="shared" si="466"/>
        <v>7.7550000000000008</v>
      </c>
      <c r="L958" s="234">
        <f t="shared" si="495"/>
        <v>22.255000000000003</v>
      </c>
      <c r="M958" s="233"/>
      <c r="N958" s="233"/>
      <c r="O958" s="233"/>
      <c r="P958" s="260">
        <f t="shared" si="468"/>
        <v>0</v>
      </c>
      <c r="Q958" s="233"/>
      <c r="R958" s="233"/>
      <c r="S958" s="233"/>
      <c r="T958" s="260">
        <f t="shared" si="469"/>
        <v>0</v>
      </c>
      <c r="U958" s="233"/>
      <c r="V958" s="233"/>
      <c r="W958" s="233"/>
      <c r="X958" s="233">
        <f t="shared" si="493"/>
        <v>0</v>
      </c>
      <c r="Y958" s="233"/>
      <c r="Z958" s="233"/>
      <c r="AA958" s="233"/>
      <c r="AB958" s="233">
        <f t="shared" si="494"/>
        <v>0</v>
      </c>
      <c r="AC958" s="233">
        <f t="shared" si="490"/>
        <v>0</v>
      </c>
      <c r="AD958" s="233"/>
      <c r="AE958" s="233"/>
      <c r="AF958" s="233"/>
      <c r="AG958" s="233">
        <f t="shared" si="488"/>
        <v>0</v>
      </c>
      <c r="AH958" s="233"/>
      <c r="AI958" s="233"/>
      <c r="AJ958" s="233"/>
      <c r="AK958" s="233">
        <f t="shared" si="489"/>
        <v>0</v>
      </c>
      <c r="AL958" s="233">
        <v>0.88</v>
      </c>
      <c r="AM958" s="233">
        <v>3.47</v>
      </c>
      <c r="AN958" s="233">
        <v>3.4049999999999998</v>
      </c>
      <c r="AO958" s="233">
        <f t="shared" si="470"/>
        <v>7.7550000000000008</v>
      </c>
      <c r="AP958" s="233"/>
      <c r="AQ958" s="233"/>
      <c r="AR958" s="233"/>
      <c r="AS958" s="339">
        <f t="shared" si="471"/>
        <v>0</v>
      </c>
      <c r="AT958" s="233"/>
      <c r="AU958" s="233"/>
      <c r="AV958" s="233"/>
      <c r="AW958" s="260">
        <f t="shared" si="476"/>
        <v>0</v>
      </c>
      <c r="AX958" s="235" t="s">
        <v>2758</v>
      </c>
      <c r="AY958" s="236" t="s">
        <v>2747</v>
      </c>
      <c r="AZ958" s="236" t="s">
        <v>767</v>
      </c>
      <c r="BA958" s="229" t="s">
        <v>2748</v>
      </c>
      <c r="BB958" s="231">
        <v>1</v>
      </c>
      <c r="BC958" s="231">
        <v>4</v>
      </c>
      <c r="BD958" s="237" t="str">
        <f t="shared" si="477"/>
        <v>Montañoso (Pendientes naturales del terreno mayores a 25%)</v>
      </c>
      <c r="BE958" s="231">
        <v>12</v>
      </c>
      <c r="BF958" s="237" t="str">
        <f>VLOOKUP(BE958,'Códigos 2'!$A$1:$B$12,2,FALSE)</f>
        <v>Otros</v>
      </c>
      <c r="BG958" s="238">
        <v>2</v>
      </c>
      <c r="BH958" s="239">
        <v>5</v>
      </c>
      <c r="BI958" s="231">
        <v>0</v>
      </c>
      <c r="BJ958" s="231" t="str">
        <f t="shared" si="478"/>
        <v>No existe</v>
      </c>
      <c r="BK958" s="240">
        <v>0</v>
      </c>
      <c r="BL958" s="231">
        <v>15</v>
      </c>
      <c r="BM958" s="231">
        <v>0</v>
      </c>
      <c r="BN958" s="231">
        <v>3</v>
      </c>
      <c r="BO958" s="237" t="str">
        <f t="shared" si="479"/>
        <v>Alineamiento algo sinuoso, pero con curvas cerradas que son aparentes y consistentes con las gradientes y las demás características del camino y del terreno que se atraviesa.</v>
      </c>
      <c r="BP958" s="231">
        <v>1</v>
      </c>
      <c r="BQ958" s="237" t="str">
        <f t="shared" si="480"/>
        <v xml:space="preserve">Pendientes sostenidas en exceso del 7% en casi todo el tramo. </v>
      </c>
      <c r="BR958" s="231">
        <v>1</v>
      </c>
      <c r="BS958" s="231">
        <v>0</v>
      </c>
      <c r="BT958" s="237" t="b">
        <f t="shared" si="481"/>
        <v>0</v>
      </c>
      <c r="BU958" s="231">
        <v>3</v>
      </c>
      <c r="BV958" s="237" t="str">
        <f t="shared" si="482"/>
        <v>El señalamiento es regular en cuanto a cantidad y ubicación, siendo notable la falta de algunas señales de precaución y de guía.</v>
      </c>
      <c r="BW958" s="231">
        <v>4</v>
      </c>
      <c r="BX958" s="237" t="str">
        <f t="shared" si="483"/>
        <v>La mayoría de las alcantarillas y cunetas aparentemente funcionan bien, pero existen indicaciones en algunos sitios de que el agua se estanca.</v>
      </c>
      <c r="BY958" s="231">
        <v>2</v>
      </c>
      <c r="BZ958" s="237" t="str">
        <f t="shared" si="484"/>
        <v>Superficie muy irregular o con baches extensos y frecuentes (o material suelto, en caso de superficies no pavimentadas).</v>
      </c>
      <c r="CA958" s="231">
        <v>4</v>
      </c>
      <c r="CB958" s="237" t="str">
        <f t="shared" si="485"/>
        <v>Existen huellas o corrugaciones que se derivan por debajo de la superficie de ruedo, pero que son aisladas y de poca extensión.</v>
      </c>
      <c r="CC958" s="231">
        <f t="shared" si="486"/>
        <v>0</v>
      </c>
      <c r="CD958" s="229" t="s">
        <v>2759</v>
      </c>
      <c r="CE958" s="229" t="s">
        <v>1154</v>
      </c>
      <c r="CF958" s="270" t="s">
        <v>2760</v>
      </c>
    </row>
    <row r="959" spans="1:84" ht="69.95" customHeight="1" thickBot="1" x14ac:dyDescent="0.2">
      <c r="A959" s="217"/>
      <c r="B959" s="269">
        <v>51110</v>
      </c>
      <c r="C959" s="231">
        <v>7</v>
      </c>
      <c r="D959" s="231">
        <v>5</v>
      </c>
      <c r="E959" s="232">
        <v>6</v>
      </c>
      <c r="F959" s="231">
        <v>5</v>
      </c>
      <c r="G959" s="231">
        <v>18</v>
      </c>
      <c r="H959" s="230" t="str">
        <f>IF(G959&lt;100,"Primaria",IF(AND(G959&gt;39,G959&lt;300),"Secundaria",IF(AND(G959&gt;299),"Terciaria")))</f>
        <v>Primaria</v>
      </c>
      <c r="I959" s="230">
        <v>2</v>
      </c>
      <c r="J959" s="229" t="str">
        <f t="shared" si="465"/>
        <v>Distribuidores Regionales</v>
      </c>
      <c r="K959" s="260">
        <f t="shared" si="466"/>
        <v>8.1150000000000002</v>
      </c>
      <c r="L959" s="234">
        <f t="shared" si="495"/>
        <v>30.370000000000005</v>
      </c>
      <c r="M959" s="233"/>
      <c r="N959" s="233"/>
      <c r="O959" s="233"/>
      <c r="P959" s="260">
        <f t="shared" si="468"/>
        <v>0</v>
      </c>
      <c r="Q959" s="233">
        <v>8.1150000000000002</v>
      </c>
      <c r="R959" s="233"/>
      <c r="S959" s="233"/>
      <c r="T959" s="260">
        <f t="shared" si="469"/>
        <v>8.1150000000000002</v>
      </c>
      <c r="U959" s="233"/>
      <c r="V959" s="233"/>
      <c r="W959" s="233"/>
      <c r="X959" s="233">
        <f t="shared" si="493"/>
        <v>0</v>
      </c>
      <c r="Y959" s="233"/>
      <c r="Z959" s="233"/>
      <c r="AA959" s="233"/>
      <c r="AB959" s="233">
        <f t="shared" si="494"/>
        <v>0</v>
      </c>
      <c r="AC959" s="233">
        <f t="shared" si="490"/>
        <v>8.1150000000000002</v>
      </c>
      <c r="AD959" s="233"/>
      <c r="AE959" s="233"/>
      <c r="AF959" s="233"/>
      <c r="AG959" s="233">
        <f t="shared" si="488"/>
        <v>0</v>
      </c>
      <c r="AH959" s="233"/>
      <c r="AI959" s="233"/>
      <c r="AJ959" s="233"/>
      <c r="AK959" s="233">
        <f t="shared" si="489"/>
        <v>0</v>
      </c>
      <c r="AL959" s="233"/>
      <c r="AM959" s="233"/>
      <c r="AN959" s="233"/>
      <c r="AO959" s="233">
        <f t="shared" si="470"/>
        <v>0</v>
      </c>
      <c r="AP959" s="233"/>
      <c r="AQ959" s="233"/>
      <c r="AR959" s="233"/>
      <c r="AS959" s="339">
        <f t="shared" si="471"/>
        <v>0</v>
      </c>
      <c r="AT959" s="233"/>
      <c r="AU959" s="233"/>
      <c r="AV959" s="233"/>
      <c r="AW959" s="260">
        <f t="shared" si="476"/>
        <v>0</v>
      </c>
      <c r="AX959" s="235" t="s">
        <v>476</v>
      </c>
      <c r="AY959" s="236" t="s">
        <v>452</v>
      </c>
      <c r="AZ959" s="236" t="s">
        <v>473</v>
      </c>
      <c r="BA959" s="229" t="s">
        <v>349</v>
      </c>
      <c r="BB959" s="231">
        <v>0</v>
      </c>
      <c r="BC959" s="231">
        <v>2</v>
      </c>
      <c r="BD959" s="237" t="str">
        <f t="shared" si="477"/>
        <v>Algo Ondulado (Pendientes naturales del terreno entre 6 y 14%)</v>
      </c>
      <c r="BE959" s="231">
        <v>1</v>
      </c>
      <c r="BF959" s="237" t="str">
        <f>VLOOKUP(BE959,'Códigos 2'!$A$1:$B$12,2,FALSE)</f>
        <v xml:space="preserve"> Carpeta Asfáltica (CA)</v>
      </c>
      <c r="BG959" s="238">
        <v>2</v>
      </c>
      <c r="BH959" s="239">
        <v>7.7</v>
      </c>
      <c r="BI959" s="231">
        <v>1</v>
      </c>
      <c r="BJ959" s="231" t="str">
        <f t="shared" si="478"/>
        <v>Pavimentado</v>
      </c>
      <c r="BK959" s="240">
        <v>1.3</v>
      </c>
      <c r="BL959" s="231">
        <v>80</v>
      </c>
      <c r="BM959" s="231">
        <v>3140</v>
      </c>
      <c r="BN959" s="231">
        <v>5</v>
      </c>
      <c r="BO959" s="237" t="str">
        <f t="shared" si="479"/>
        <v>Alineamiento recto o con curvas tan suaves que no exigen una reducción significativa en la velocidad promedio normal de recorrido.</v>
      </c>
      <c r="BP959" s="231">
        <v>3</v>
      </c>
      <c r="BQ959" s="237" t="str">
        <f t="shared" si="480"/>
        <v>Pendientes generalmente entre 3 y 6%, pero con una rasante ondulada y, consecuentemente, con tramos cortos de subida fuerte.</v>
      </c>
      <c r="BR959" s="231">
        <v>2</v>
      </c>
      <c r="BS959" s="231">
        <v>4</v>
      </c>
      <c r="BT959" s="237" t="str">
        <f t="shared" si="481"/>
        <v>Superficie generalmente firme y utilizable en todo tiempo, pero con algunos tramos cortos en que el ancho inicial ha sido reducido por erosión u otras causas.</v>
      </c>
      <c r="BU959" s="231">
        <v>5</v>
      </c>
      <c r="BV959" s="237" t="str">
        <f t="shared" si="482"/>
        <v xml:space="preserve">Las señales son completamente adecuadas en número y ubicación, </v>
      </c>
      <c r="BW959" s="231">
        <v>5</v>
      </c>
      <c r="BX959" s="237" t="str">
        <f t="shared" si="483"/>
        <v>Todas las alcantarillas y cunetas están bastante limpias y funcionan debidamente.</v>
      </c>
      <c r="BY959" s="231">
        <v>4</v>
      </c>
      <c r="BZ959" s="237" t="str">
        <f t="shared" si="484"/>
        <v>Superficie generalmente lisa, pero con unas pequeñas corrugaciones u otras irregularidades aisladas, o con baches pequeños superficiales.</v>
      </c>
      <c r="CA959" s="231">
        <v>4</v>
      </c>
      <c r="CB959" s="237" t="str">
        <f t="shared" si="485"/>
        <v>Existen huellas o corrugaciones que se derivan por debajo de la superficie de ruedo, pero que son aisladas y de poca extensión.</v>
      </c>
      <c r="CC959" s="231">
        <f t="shared" si="486"/>
        <v>9.3006015000000009</v>
      </c>
      <c r="CD959" s="229"/>
      <c r="CE959" s="229"/>
      <c r="CF959" s="270" t="s">
        <v>477</v>
      </c>
    </row>
    <row r="960" spans="1:84" ht="69.95" customHeight="1" thickBot="1" x14ac:dyDescent="0.2">
      <c r="A960" s="217">
        <v>22</v>
      </c>
      <c r="B960" s="269">
        <v>51120</v>
      </c>
      <c r="C960" s="231">
        <v>7</v>
      </c>
      <c r="D960" s="231">
        <v>5</v>
      </c>
      <c r="E960" s="232">
        <v>4</v>
      </c>
      <c r="F960" s="231"/>
      <c r="G960" s="231">
        <v>1</v>
      </c>
      <c r="H960" s="230" t="str">
        <f>IF(G960&lt;100,"Primaria",IF(AND(G960&gt;39,G960&lt;300),"Secundaria",IF(AND(G960&gt;299),"Terciaria")))</f>
        <v>Primaria</v>
      </c>
      <c r="I960" s="230">
        <v>1</v>
      </c>
      <c r="J960" s="229" t="str">
        <f t="shared" si="465"/>
        <v>Red de Alta Capacidad</v>
      </c>
      <c r="K960" s="260">
        <f t="shared" si="466"/>
        <v>12.74</v>
      </c>
      <c r="L960" s="234">
        <f t="shared" si="495"/>
        <v>43.110000000000007</v>
      </c>
      <c r="M960" s="233"/>
      <c r="N960" s="233"/>
      <c r="O960" s="233"/>
      <c r="P960" s="260">
        <f t="shared" si="468"/>
        <v>0</v>
      </c>
      <c r="Q960" s="233">
        <v>12.74</v>
      </c>
      <c r="R960" s="233"/>
      <c r="S960" s="233"/>
      <c r="T960" s="260">
        <f t="shared" si="469"/>
        <v>12.74</v>
      </c>
      <c r="U960" s="233"/>
      <c r="V960" s="233"/>
      <c r="W960" s="233"/>
      <c r="X960" s="233">
        <f t="shared" si="493"/>
        <v>0</v>
      </c>
      <c r="Y960" s="233"/>
      <c r="Z960" s="233"/>
      <c r="AA960" s="233"/>
      <c r="AB960" s="233">
        <f t="shared" si="494"/>
        <v>0</v>
      </c>
      <c r="AC960" s="233">
        <f>SUM(P960,T960,X960,AB960)</f>
        <v>12.74</v>
      </c>
      <c r="AD960" s="233"/>
      <c r="AE960" s="233"/>
      <c r="AF960" s="233"/>
      <c r="AG960" s="233">
        <f t="shared" si="488"/>
        <v>0</v>
      </c>
      <c r="AH960" s="233"/>
      <c r="AI960" s="233"/>
      <c r="AJ960" s="233"/>
      <c r="AK960" s="233">
        <f t="shared" si="489"/>
        <v>0</v>
      </c>
      <c r="AL960" s="233"/>
      <c r="AM960" s="233"/>
      <c r="AN960" s="233"/>
      <c r="AO960" s="233">
        <f t="shared" si="470"/>
        <v>0</v>
      </c>
      <c r="AP960" s="233"/>
      <c r="AQ960" s="233"/>
      <c r="AR960" s="233"/>
      <c r="AS960" s="339">
        <f t="shared" si="471"/>
        <v>0</v>
      </c>
      <c r="AT960" s="233"/>
      <c r="AU960" s="233"/>
      <c r="AV960" s="233"/>
      <c r="AW960" s="260">
        <f t="shared" si="476"/>
        <v>0</v>
      </c>
      <c r="AX960" s="235" t="s">
        <v>117</v>
      </c>
      <c r="AY960" s="236" t="s">
        <v>70</v>
      </c>
      <c r="AZ960" s="236" t="s">
        <v>111</v>
      </c>
      <c r="BA960" s="229" t="s">
        <v>72</v>
      </c>
      <c r="BB960" s="231">
        <v>0</v>
      </c>
      <c r="BC960" s="231">
        <v>1</v>
      </c>
      <c r="BD960" s="237" t="str">
        <f t="shared" si="477"/>
        <v>Llano (Pendientes naturales del terreno entre 0 y 5%)</v>
      </c>
      <c r="BE960" s="231">
        <v>1</v>
      </c>
      <c r="BF960" s="237" t="str">
        <f>VLOOKUP(BE960,'Códigos 2'!$A$1:$B$12,2,FALSE)</f>
        <v xml:space="preserve"> Carpeta Asfáltica (CA)</v>
      </c>
      <c r="BG960" s="238">
        <v>2</v>
      </c>
      <c r="BH960" s="239">
        <v>6.7</v>
      </c>
      <c r="BI960" s="231">
        <v>1</v>
      </c>
      <c r="BJ960" s="231" t="str">
        <f t="shared" si="478"/>
        <v>Pavimentado</v>
      </c>
      <c r="BK960" s="240">
        <v>0.6</v>
      </c>
      <c r="BL960" s="231">
        <v>75</v>
      </c>
      <c r="BM960" s="231">
        <v>6486</v>
      </c>
      <c r="BN960" s="231">
        <v>5</v>
      </c>
      <c r="BO960" s="237" t="str">
        <f t="shared" si="479"/>
        <v>Alineamiento recto o con curvas tan suaves que no exigen una reducción significativa en la velocidad promedio normal de recorrido.</v>
      </c>
      <c r="BP960" s="231">
        <v>4</v>
      </c>
      <c r="BQ960" s="237" t="str">
        <f t="shared" si="480"/>
        <v>Pendientes generalmente menores del 3% pero con algunas cuestas de corta longitud de hasta el 5%.</v>
      </c>
      <c r="BR960" s="231">
        <v>2</v>
      </c>
      <c r="BS960" s="231">
        <v>5</v>
      </c>
      <c r="BT960" s="237" t="str">
        <f t="shared" si="481"/>
        <v>Superficie de los espaldones firme y regular, y donde se puede utilizar el ancho como fue construido originalmente.</v>
      </c>
      <c r="BU960" s="231">
        <v>5</v>
      </c>
      <c r="BV960" s="237" t="str">
        <f t="shared" si="482"/>
        <v xml:space="preserve">Las señales son completamente adecuadas en número y ubicación, </v>
      </c>
      <c r="BW960" s="231">
        <v>4</v>
      </c>
      <c r="BX960" s="237" t="str">
        <f t="shared" si="483"/>
        <v>La mayoría de las alcantarillas y cunetas aparentemente funcionan bien, pero existen indicaciones en algunos sitios de que el agua se estanca.</v>
      </c>
      <c r="BY960" s="231">
        <v>4</v>
      </c>
      <c r="BZ960" s="237" t="str">
        <f t="shared" si="484"/>
        <v>Superficie generalmente lisa, pero con unas pequeñas corrugaciones u otras irregularidades aisladas, o con baches pequeños superficiales.</v>
      </c>
      <c r="CA960" s="231">
        <v>5</v>
      </c>
      <c r="CB960" s="237" t="str">
        <f t="shared" si="485"/>
        <v>No existen evidencias de fallas en la estructura del pavimento, con la posible excepción de algunas en la superficie de ruedo.</v>
      </c>
      <c r="CC960" s="231">
        <f t="shared" si="486"/>
        <v>30.160548600000002</v>
      </c>
      <c r="CD960" s="229"/>
      <c r="CE960" s="229"/>
      <c r="CF960" s="270"/>
    </row>
    <row r="961" spans="1:84" ht="69.95" customHeight="1" thickBot="1" x14ac:dyDescent="0.2">
      <c r="A961" s="217">
        <v>24</v>
      </c>
      <c r="B961" s="269">
        <v>51130</v>
      </c>
      <c r="C961" s="231">
        <v>6</v>
      </c>
      <c r="D961" s="231">
        <v>5</v>
      </c>
      <c r="E961" s="232">
        <v>1</v>
      </c>
      <c r="F961" s="231"/>
      <c r="G961" s="231">
        <v>1</v>
      </c>
      <c r="H961" s="230" t="str">
        <f>IF(G961&lt;100,"Primaria",IF(AND(G961&gt;39,G961&lt;300),"Secundaria",IF(AND(G961&gt;299),"Terciaria")))</f>
        <v>Primaria</v>
      </c>
      <c r="I961" s="230">
        <v>1</v>
      </c>
      <c r="J961" s="229" t="str">
        <f t="shared" si="465"/>
        <v>Red de Alta Capacidad</v>
      </c>
      <c r="K961" s="260">
        <f t="shared" si="466"/>
        <v>9.2850000000000001</v>
      </c>
      <c r="L961" s="234">
        <f t="shared" si="495"/>
        <v>52.39500000000001</v>
      </c>
      <c r="M961" s="233"/>
      <c r="N961" s="233"/>
      <c r="O961" s="233"/>
      <c r="P961" s="260">
        <f t="shared" si="468"/>
        <v>0</v>
      </c>
      <c r="Q961" s="233">
        <v>6.73</v>
      </c>
      <c r="R961" s="233">
        <v>2.5550000000000002</v>
      </c>
      <c r="S961" s="233"/>
      <c r="T961" s="260">
        <f t="shared" si="469"/>
        <v>9.2850000000000001</v>
      </c>
      <c r="U961" s="233"/>
      <c r="V961" s="233"/>
      <c r="W961" s="233"/>
      <c r="X961" s="233">
        <f t="shared" si="493"/>
        <v>0</v>
      </c>
      <c r="Y961" s="233"/>
      <c r="Z961" s="233"/>
      <c r="AA961" s="233"/>
      <c r="AB961" s="233">
        <f t="shared" si="494"/>
        <v>0</v>
      </c>
      <c r="AC961" s="233">
        <f>SUM(P961,T961,X961,AB961)</f>
        <v>9.2850000000000001</v>
      </c>
      <c r="AD961" s="233"/>
      <c r="AE961" s="233"/>
      <c r="AF961" s="233"/>
      <c r="AG961" s="233">
        <f t="shared" si="488"/>
        <v>0</v>
      </c>
      <c r="AH961" s="233"/>
      <c r="AI961" s="233"/>
      <c r="AJ961" s="233"/>
      <c r="AK961" s="233">
        <f t="shared" si="489"/>
        <v>0</v>
      </c>
      <c r="AL961" s="233"/>
      <c r="AM961" s="233"/>
      <c r="AN961" s="233"/>
      <c r="AO961" s="233">
        <f t="shared" si="470"/>
        <v>0</v>
      </c>
      <c r="AP961" s="233"/>
      <c r="AQ961" s="233"/>
      <c r="AR961" s="233"/>
      <c r="AS961" s="339">
        <f t="shared" si="471"/>
        <v>0</v>
      </c>
      <c r="AT961" s="233"/>
      <c r="AU961" s="233"/>
      <c r="AV961" s="233"/>
      <c r="AW961" s="260">
        <f t="shared" si="476"/>
        <v>0</v>
      </c>
      <c r="AX961" s="235" t="s">
        <v>118</v>
      </c>
      <c r="AY961" s="236" t="s">
        <v>70</v>
      </c>
      <c r="AZ961" s="236" t="s">
        <v>111</v>
      </c>
      <c r="BA961" s="229" t="s">
        <v>72</v>
      </c>
      <c r="BB961" s="231">
        <v>0</v>
      </c>
      <c r="BC961" s="231">
        <v>1</v>
      </c>
      <c r="BD961" s="237" t="str">
        <f t="shared" si="477"/>
        <v>Llano (Pendientes naturales del terreno entre 0 y 5%)</v>
      </c>
      <c r="BE961" s="231">
        <v>1</v>
      </c>
      <c r="BF961" s="237" t="str">
        <f>VLOOKUP(BE961,'Códigos 2'!$A$1:$B$12,2,FALSE)</f>
        <v xml:space="preserve"> Carpeta Asfáltica (CA)</v>
      </c>
      <c r="BG961" s="238">
        <v>2</v>
      </c>
      <c r="BH961" s="239">
        <v>6.7</v>
      </c>
      <c r="BI961" s="231">
        <v>1</v>
      </c>
      <c r="BJ961" s="231" t="str">
        <f t="shared" si="478"/>
        <v>Pavimentado</v>
      </c>
      <c r="BK961" s="240">
        <v>0.6</v>
      </c>
      <c r="BL961" s="231">
        <v>70</v>
      </c>
      <c r="BM961" s="231"/>
      <c r="BN961" s="231">
        <v>5</v>
      </c>
      <c r="BO961" s="237" t="str">
        <f t="shared" si="479"/>
        <v>Alineamiento recto o con curvas tan suaves que no exigen una reducción significativa en la velocidad promedio normal de recorrido.</v>
      </c>
      <c r="BP961" s="231">
        <v>4</v>
      </c>
      <c r="BQ961" s="237" t="str">
        <f t="shared" si="480"/>
        <v>Pendientes generalmente menores del 3% pero con algunas cuestas de corta longitud de hasta el 5%.</v>
      </c>
      <c r="BR961" s="231">
        <v>2</v>
      </c>
      <c r="BS961" s="231">
        <v>5</v>
      </c>
      <c r="BT961" s="237" t="str">
        <f t="shared" si="481"/>
        <v>Superficie de los espaldones firme y regular, y donde se puede utilizar el ancho como fue construido originalmente.</v>
      </c>
      <c r="BU961" s="231">
        <v>5</v>
      </c>
      <c r="BV961" s="237" t="str">
        <f t="shared" si="482"/>
        <v xml:space="preserve">Las señales son completamente adecuadas en número y ubicación, </v>
      </c>
      <c r="BW961" s="231">
        <v>4</v>
      </c>
      <c r="BX961" s="237" t="str">
        <f t="shared" si="483"/>
        <v>La mayoría de las alcantarillas y cunetas aparentemente funcionan bien, pero existen indicaciones en algunos sitios de que el agua se estanca.</v>
      </c>
      <c r="BY961" s="231">
        <v>4</v>
      </c>
      <c r="BZ961" s="237" t="str">
        <f t="shared" si="484"/>
        <v>Superficie generalmente lisa, pero con unas pequeñas corrugaciones u otras irregularidades aisladas, o con baches pequeños superficiales.</v>
      </c>
      <c r="CA961" s="231">
        <v>5</v>
      </c>
      <c r="CB961" s="237" t="str">
        <f t="shared" si="485"/>
        <v>No existen evidencias de fallas en la estructura del pavimento, con la posible excepción de algunas en la superficie de ruedo.</v>
      </c>
      <c r="CC961" s="231">
        <f t="shared" si="486"/>
        <v>0</v>
      </c>
      <c r="CD961" s="229" t="s">
        <v>119</v>
      </c>
      <c r="CE961" s="229" t="s">
        <v>108</v>
      </c>
      <c r="CF961" s="270" t="s">
        <v>120</v>
      </c>
    </row>
    <row r="962" spans="1:84" ht="69.95" customHeight="1" thickBot="1" x14ac:dyDescent="0.2">
      <c r="A962" s="217"/>
      <c r="B962" s="269">
        <v>51140</v>
      </c>
      <c r="C962" s="231">
        <v>4</v>
      </c>
      <c r="D962" s="231">
        <v>5</v>
      </c>
      <c r="E962" s="232">
        <v>10</v>
      </c>
      <c r="F962" s="231">
        <v>0</v>
      </c>
      <c r="G962" s="231">
        <v>939</v>
      </c>
      <c r="H962" s="230" t="str">
        <f>IF(G962&lt;100,"Primaria",IF(AND(G955&gt;39,G955&lt;300),"Secundaria",IF(AND(G955&gt;299),"Terciaria")))</f>
        <v>Secundaria</v>
      </c>
      <c r="I962" s="230">
        <v>4</v>
      </c>
      <c r="J962" s="229" t="str">
        <f t="shared" ref="J962:J1025" si="496">IF(I962=1,"Red de Alta Capacidad",IF(AND(I962=2),"Distribuidores Regionales",IF(AND(I962=3),"Conectores de Integración Territorial",IF(AND(I962=4),"Red Básica de Accesso"))))</f>
        <v>Red Básica de Accesso</v>
      </c>
      <c r="K962" s="260">
        <f t="shared" ref="K962:K1025" si="497">P962+$T962+$X962+$AB962+$AG962+$AK962+$AW962+AO962+AS962</f>
        <v>6.65</v>
      </c>
      <c r="L962" s="234">
        <f>K962</f>
        <v>6.65</v>
      </c>
      <c r="M962" s="233"/>
      <c r="N962" s="233"/>
      <c r="O962" s="233"/>
      <c r="P962" s="260">
        <f t="shared" ref="P962:P1025" si="498">SUM(M962:O962)</f>
        <v>0</v>
      </c>
      <c r="Q962" s="233"/>
      <c r="R962" s="233"/>
      <c r="S962" s="233"/>
      <c r="T962" s="260">
        <f t="shared" ref="T962:T1025" si="499">SUM(Q962:S962)</f>
        <v>0</v>
      </c>
      <c r="U962" s="233"/>
      <c r="V962" s="233"/>
      <c r="W962" s="233"/>
      <c r="X962" s="233">
        <f>SUM(U962:W962)</f>
        <v>0</v>
      </c>
      <c r="Y962" s="233"/>
      <c r="Z962" s="233"/>
      <c r="AA962" s="233"/>
      <c r="AB962" s="233">
        <f>SUM(Y962:AA962)</f>
        <v>0</v>
      </c>
      <c r="AC962" s="233">
        <f t="shared" ref="AC962:AC1007" si="500">T962+X962+AB962</f>
        <v>0</v>
      </c>
      <c r="AD962" s="233">
        <v>6.65</v>
      </c>
      <c r="AE962" s="233"/>
      <c r="AF962" s="233"/>
      <c r="AG962" s="233">
        <f t="shared" si="488"/>
        <v>6.65</v>
      </c>
      <c r="AH962" s="233"/>
      <c r="AI962" s="233"/>
      <c r="AJ962" s="233"/>
      <c r="AK962" s="233">
        <f t="shared" si="489"/>
        <v>0</v>
      </c>
      <c r="AL962" s="233"/>
      <c r="AM962" s="233"/>
      <c r="AN962" s="233"/>
      <c r="AO962" s="233">
        <f t="shared" ref="AO962:AO1025" si="501">SUM(AL962:AN962)</f>
        <v>0</v>
      </c>
      <c r="AP962" s="233"/>
      <c r="AQ962" s="233"/>
      <c r="AR962" s="233"/>
      <c r="AS962" s="339">
        <f t="shared" ref="AS962:AS1025" si="502">SUM(AP962:AR962)</f>
        <v>0</v>
      </c>
      <c r="AT962" s="233"/>
      <c r="AU962" s="233"/>
      <c r="AV962" s="233"/>
      <c r="AW962" s="260">
        <f t="shared" si="476"/>
        <v>0</v>
      </c>
      <c r="AX962" s="235" t="s">
        <v>3571</v>
      </c>
      <c r="AY962" s="236" t="s">
        <v>473</v>
      </c>
      <c r="AZ962" s="236" t="s">
        <v>3241</v>
      </c>
      <c r="BA962" s="236" t="s">
        <v>3572</v>
      </c>
      <c r="BB962" s="231">
        <v>1</v>
      </c>
      <c r="BC962" s="231">
        <v>2</v>
      </c>
      <c r="BD962" s="237" t="str">
        <f t="shared" si="477"/>
        <v>Algo Ondulado (Pendientes naturales del terreno entre 6 y 14%)</v>
      </c>
      <c r="BE962" s="231">
        <v>4</v>
      </c>
      <c r="BF962" s="237" t="str">
        <f>VLOOKUP(BE962,'Códigos 2'!$A$1:$B$12,2,FALSE)</f>
        <v>Lastre o grava</v>
      </c>
      <c r="BG962" s="238">
        <v>2</v>
      </c>
      <c r="BH962" s="239">
        <v>5.2</v>
      </c>
      <c r="BI962" s="231">
        <v>0</v>
      </c>
      <c r="BJ962" s="231" t="str">
        <f t="shared" si="478"/>
        <v>No existe</v>
      </c>
      <c r="BK962" s="240">
        <v>0</v>
      </c>
      <c r="BL962" s="231">
        <v>30</v>
      </c>
      <c r="BM962" s="231">
        <v>20</v>
      </c>
      <c r="BN962" s="231">
        <v>3</v>
      </c>
      <c r="BO962" s="237" t="str">
        <f t="shared" si="479"/>
        <v>Alineamiento algo sinuoso, pero con curvas cerradas que son aparentes y consistentes con las gradientes y las demás características del camino y del terreno que se atraviesa.</v>
      </c>
      <c r="BP962" s="231">
        <v>3</v>
      </c>
      <c r="BQ962" s="237" t="str">
        <f t="shared" si="480"/>
        <v>Pendientes generalmente entre 3 y 6%, pero con una rasante ondulada y, consecuentemente, con tramos cortos de subida fuerte.</v>
      </c>
      <c r="BR962" s="231">
        <v>1</v>
      </c>
      <c r="BS962" s="231">
        <v>0</v>
      </c>
      <c r="BT962" s="237" t="b">
        <f t="shared" si="481"/>
        <v>0</v>
      </c>
      <c r="BU962" s="231">
        <v>1</v>
      </c>
      <c r="BV962" s="237" t="str">
        <f t="shared" si="482"/>
        <v>No existen señales o son tan inadecuadas, que no proveen información útil al conductor.</v>
      </c>
      <c r="BW962" s="231">
        <v>4</v>
      </c>
      <c r="BX962" s="237" t="str">
        <f t="shared" si="483"/>
        <v>La mayoría de las alcantarillas y cunetas aparentemente funcionan bien, pero existen indicaciones en algunos sitios de que el agua se estanca.</v>
      </c>
      <c r="BY962" s="231">
        <v>4</v>
      </c>
      <c r="BZ962" s="237" t="str">
        <f t="shared" si="484"/>
        <v>Superficie generalmente lisa, pero con unas pequeñas corrugaciones u otras irregularidades aisladas, o con baches pequeños superficiales.</v>
      </c>
      <c r="CA962" s="231">
        <v>4</v>
      </c>
      <c r="CB962" s="237" t="str">
        <f t="shared" si="485"/>
        <v>Existen huellas o corrugaciones que se derivan por debajo de la superficie de ruedo, pero que son aisladas y de poca extensión.</v>
      </c>
      <c r="CC962" s="231">
        <f t="shared" si="486"/>
        <v>4.8544999999999998E-2</v>
      </c>
      <c r="CD962" s="229"/>
      <c r="CE962" s="229"/>
      <c r="CF962" s="270"/>
    </row>
    <row r="963" spans="1:84" ht="69.95" customHeight="1" thickBot="1" x14ac:dyDescent="0.2">
      <c r="A963" s="217"/>
      <c r="B963" s="269">
        <v>51150</v>
      </c>
      <c r="C963" s="231">
        <v>13</v>
      </c>
      <c r="D963" s="231">
        <v>5</v>
      </c>
      <c r="E963" s="232" t="s">
        <v>555</v>
      </c>
      <c r="F963" s="231">
        <v>1</v>
      </c>
      <c r="G963" s="231">
        <v>902</v>
      </c>
      <c r="H963" s="230" t="str">
        <f>IF(G963&lt;100,"Primaria",IF(AND(G956&gt;39,G956&lt;300),"Secundaria",IF(AND(G956&gt;299),"Terciaria")))</f>
        <v>Secundaria</v>
      </c>
      <c r="I963" s="230">
        <v>3</v>
      </c>
      <c r="J963" s="229" t="str">
        <f t="shared" si="496"/>
        <v>Conectores de Integración Territorial</v>
      </c>
      <c r="K963" s="260">
        <f t="shared" si="497"/>
        <v>12.085000000000001</v>
      </c>
      <c r="L963" s="234">
        <f>K963</f>
        <v>12.085000000000001</v>
      </c>
      <c r="M963" s="233"/>
      <c r="N963" s="233"/>
      <c r="O963" s="233">
        <v>0.105</v>
      </c>
      <c r="P963" s="260">
        <f t="shared" si="498"/>
        <v>0.105</v>
      </c>
      <c r="Q963" s="233"/>
      <c r="R963" s="233"/>
      <c r="S963" s="233"/>
      <c r="T963" s="260">
        <f t="shared" si="499"/>
        <v>0</v>
      </c>
      <c r="U963" s="233">
        <v>0.155</v>
      </c>
      <c r="V963" s="233">
        <v>0.58499999999999996</v>
      </c>
      <c r="W963" s="233"/>
      <c r="X963" s="233">
        <f>U963+V963+W963</f>
        <v>0.74</v>
      </c>
      <c r="Y963" s="233"/>
      <c r="Z963" s="233"/>
      <c r="AA963" s="233"/>
      <c r="AB963" s="233">
        <f>Y963+Z963+AA963</f>
        <v>0</v>
      </c>
      <c r="AC963" s="233">
        <f t="shared" si="500"/>
        <v>0.74</v>
      </c>
      <c r="AD963" s="233">
        <v>6.915</v>
      </c>
      <c r="AE963" s="233">
        <v>4.3250000000000002</v>
      </c>
      <c r="AF963" s="233"/>
      <c r="AG963" s="233">
        <f t="shared" si="488"/>
        <v>11.24</v>
      </c>
      <c r="AH963" s="233"/>
      <c r="AI963" s="233"/>
      <c r="AJ963" s="233"/>
      <c r="AK963" s="233">
        <f t="shared" si="489"/>
        <v>0</v>
      </c>
      <c r="AL963" s="233"/>
      <c r="AM963" s="233"/>
      <c r="AN963" s="233"/>
      <c r="AO963" s="233">
        <f t="shared" si="501"/>
        <v>0</v>
      </c>
      <c r="AP963" s="233"/>
      <c r="AQ963" s="233"/>
      <c r="AR963" s="233"/>
      <c r="AS963" s="339">
        <f t="shared" si="502"/>
        <v>0</v>
      </c>
      <c r="AT963" s="233"/>
      <c r="AU963" s="233"/>
      <c r="AV963" s="233"/>
      <c r="AW963" s="260">
        <f t="shared" si="476"/>
        <v>0</v>
      </c>
      <c r="AX963" s="235" t="s">
        <v>3367</v>
      </c>
      <c r="AY963" s="236" t="s">
        <v>1487</v>
      </c>
      <c r="AZ963" s="236" t="s">
        <v>473</v>
      </c>
      <c r="BA963" s="229" t="s">
        <v>2417</v>
      </c>
      <c r="BB963" s="231">
        <v>0</v>
      </c>
      <c r="BC963" s="231">
        <v>3</v>
      </c>
      <c r="BD963" s="237" t="str">
        <f t="shared" si="477"/>
        <v>Muy Ondulado (Pendientes naturales del terreno entre 15 y 25%)</v>
      </c>
      <c r="BE963" s="231">
        <v>7</v>
      </c>
      <c r="BF963" s="237" t="str">
        <f>VLOOKUP(BE963,'Códigos 2'!$A$1:$B$12,2,FALSE)</f>
        <v xml:space="preserve">Sello asfáltico con emulsión de rompimiento lento (SA) </v>
      </c>
      <c r="BG963" s="238">
        <v>1</v>
      </c>
      <c r="BH963" s="239">
        <v>4.8</v>
      </c>
      <c r="BI963" s="231">
        <v>0</v>
      </c>
      <c r="BJ963" s="231" t="str">
        <f t="shared" si="478"/>
        <v>No existe</v>
      </c>
      <c r="BK963" s="240">
        <v>0</v>
      </c>
      <c r="BL963" s="231">
        <v>30</v>
      </c>
      <c r="BM963" s="231">
        <v>36</v>
      </c>
      <c r="BN963" s="231">
        <v>3</v>
      </c>
      <c r="BO963" s="237" t="str">
        <f t="shared" si="479"/>
        <v>Alineamiento algo sinuoso, pero con curvas cerradas que son aparentes y consistentes con las gradientes y las demás características del camino y del terreno que se atraviesa.</v>
      </c>
      <c r="BP963" s="231">
        <v>1</v>
      </c>
      <c r="BQ963" s="237" t="str">
        <f t="shared" si="480"/>
        <v xml:space="preserve">Pendientes sostenidas en exceso del 7% en casi todo el tramo. </v>
      </c>
      <c r="BR963" s="231">
        <v>1</v>
      </c>
      <c r="BS963" s="231">
        <v>0</v>
      </c>
      <c r="BT963" s="237" t="b">
        <f t="shared" si="481"/>
        <v>0</v>
      </c>
      <c r="BU963" s="231">
        <v>3</v>
      </c>
      <c r="BV963" s="237" t="str">
        <f t="shared" si="482"/>
        <v>El señalamiento es regular en cuanto a cantidad y ubicación, siendo notable la falta de algunas señales de precaución y de guía.</v>
      </c>
      <c r="BW963" s="231">
        <v>4</v>
      </c>
      <c r="BX963" s="237" t="str">
        <f t="shared" si="483"/>
        <v>La mayoría de las alcantarillas y cunetas aparentemente funcionan bien, pero existen indicaciones en algunos sitios de que el agua se estanca.</v>
      </c>
      <c r="BY963" s="231">
        <v>4</v>
      </c>
      <c r="BZ963" s="237" t="str">
        <f t="shared" si="484"/>
        <v>Superficie generalmente lisa, pero con unas pequeñas corrugaciones u otras irregularidades aisladas, o con baches pequeños superficiales.</v>
      </c>
      <c r="CA963" s="231">
        <v>5</v>
      </c>
      <c r="CB963" s="237" t="str">
        <f t="shared" si="485"/>
        <v>No existen evidencias de fallas en la estructura del pavimento, con la posible excepción de algunas en la superficie de ruedo.</v>
      </c>
      <c r="CC963" s="231">
        <f t="shared" si="486"/>
        <v>0.15879690000000002</v>
      </c>
      <c r="CD963" s="229"/>
      <c r="CE963" s="229"/>
      <c r="CF963" s="270" t="s">
        <v>3368</v>
      </c>
    </row>
    <row r="964" spans="1:84" ht="69.95" customHeight="1" thickBot="1" x14ac:dyDescent="0.2">
      <c r="A964" s="217"/>
      <c r="B964" s="269">
        <v>51160</v>
      </c>
      <c r="C964" s="231">
        <v>13</v>
      </c>
      <c r="D964" s="231">
        <v>5</v>
      </c>
      <c r="E964" s="232" t="s">
        <v>555</v>
      </c>
      <c r="F964" s="231">
        <v>3</v>
      </c>
      <c r="G964" s="231">
        <v>901</v>
      </c>
      <c r="H964" s="230" t="str">
        <f>IF(G964&lt;100,"Primaria",IF(AND(G957&gt;39,G957&lt;300),"Secundaria",IF(AND(G957&gt;299),"Terciaria")))</f>
        <v>Secundaria</v>
      </c>
      <c r="I964" s="230">
        <v>3</v>
      </c>
      <c r="J964" s="229" t="str">
        <f t="shared" si="496"/>
        <v>Conectores de Integración Territorial</v>
      </c>
      <c r="K964" s="260">
        <f t="shared" si="497"/>
        <v>3.3249999999999997</v>
      </c>
      <c r="L964" s="234">
        <f>K964</f>
        <v>3.3249999999999997</v>
      </c>
      <c r="M964" s="233"/>
      <c r="N964" s="233"/>
      <c r="O964" s="233"/>
      <c r="P964" s="260">
        <f t="shared" si="498"/>
        <v>0</v>
      </c>
      <c r="Q964" s="233">
        <v>6.5000000000000002E-2</v>
      </c>
      <c r="R964" s="233"/>
      <c r="S964" s="233"/>
      <c r="T964" s="260">
        <f t="shared" si="499"/>
        <v>6.5000000000000002E-2</v>
      </c>
      <c r="U964" s="233"/>
      <c r="V964" s="233"/>
      <c r="W964" s="233"/>
      <c r="X964" s="233">
        <f>U964+V964+W964</f>
        <v>0</v>
      </c>
      <c r="Y964" s="233"/>
      <c r="Z964" s="233"/>
      <c r="AA964" s="233"/>
      <c r="AB964" s="233">
        <f>Y964+Z964+AA964</f>
        <v>0</v>
      </c>
      <c r="AC964" s="233">
        <f t="shared" si="500"/>
        <v>6.5000000000000002E-2</v>
      </c>
      <c r="AD964" s="233"/>
      <c r="AE964" s="233">
        <v>3.26</v>
      </c>
      <c r="AF964" s="233"/>
      <c r="AG964" s="233">
        <f t="shared" si="488"/>
        <v>3.26</v>
      </c>
      <c r="AH964" s="233"/>
      <c r="AI964" s="233"/>
      <c r="AJ964" s="233"/>
      <c r="AK964" s="233">
        <f t="shared" si="489"/>
        <v>0</v>
      </c>
      <c r="AL964" s="233"/>
      <c r="AM964" s="233"/>
      <c r="AN964" s="233"/>
      <c r="AO964" s="233">
        <f t="shared" si="501"/>
        <v>0</v>
      </c>
      <c r="AP964" s="233"/>
      <c r="AQ964" s="233"/>
      <c r="AR964" s="233"/>
      <c r="AS964" s="339">
        <f t="shared" si="502"/>
        <v>0</v>
      </c>
      <c r="AT964" s="233"/>
      <c r="AU964" s="233"/>
      <c r="AV964" s="233"/>
      <c r="AW964" s="260">
        <f t="shared" si="476"/>
        <v>0</v>
      </c>
      <c r="AX964" s="235" t="s">
        <v>3357</v>
      </c>
      <c r="AY964" s="244" t="s">
        <v>3358</v>
      </c>
      <c r="AZ964" s="244" t="s">
        <v>3359</v>
      </c>
      <c r="BA964" s="229" t="s">
        <v>3360</v>
      </c>
      <c r="BB964" s="231">
        <v>2</v>
      </c>
      <c r="BC964" s="231">
        <v>3</v>
      </c>
      <c r="BD964" s="237" t="str">
        <f t="shared" si="477"/>
        <v>Muy Ondulado (Pendientes naturales del terreno entre 15 y 25%)</v>
      </c>
      <c r="BE964" s="231">
        <v>4</v>
      </c>
      <c r="BF964" s="237" t="str">
        <f>VLOOKUP(BE964,'Códigos 2'!$A$1:$B$12,2,FALSE)</f>
        <v>Lastre o grava</v>
      </c>
      <c r="BG964" s="238">
        <v>1</v>
      </c>
      <c r="BH964" s="239">
        <v>4.5</v>
      </c>
      <c r="BI964" s="231">
        <v>0</v>
      </c>
      <c r="BJ964" s="231" t="str">
        <f t="shared" si="478"/>
        <v>No existe</v>
      </c>
      <c r="BK964" s="240">
        <v>0</v>
      </c>
      <c r="BL964" s="231">
        <v>30</v>
      </c>
      <c r="BM964" s="231">
        <v>60</v>
      </c>
      <c r="BN964" s="231">
        <v>3</v>
      </c>
      <c r="BO964" s="237" t="str">
        <f t="shared" si="479"/>
        <v>Alineamiento algo sinuoso, pero con curvas cerradas que son aparentes y consistentes con las gradientes y las demás características del camino y del terreno que se atraviesa.</v>
      </c>
      <c r="BP964" s="231">
        <v>2</v>
      </c>
      <c r="BQ964" s="237" t="str">
        <f t="shared" si="480"/>
        <v>Pendientes sostenidas entre 5 y 8% sobre una buena parte del tramo, condición que afecta en forma marcada la velocidad de recorrido y, cuando hay bastante tránsito, provoca frecuentes colas de vehículos detrás de los vehículos pesados.</v>
      </c>
      <c r="BR964" s="231">
        <v>1</v>
      </c>
      <c r="BS964" s="231">
        <v>0</v>
      </c>
      <c r="BT964" s="237" t="b">
        <f t="shared" si="481"/>
        <v>0</v>
      </c>
      <c r="BU964" s="231">
        <v>3</v>
      </c>
      <c r="BV964" s="237" t="str">
        <f t="shared" si="482"/>
        <v>El señalamiento es regular en cuanto a cantidad y ubicación, siendo notable la falta de algunas señales de precaución y de guía.</v>
      </c>
      <c r="BW964" s="231">
        <v>2</v>
      </c>
      <c r="BX964" s="237" t="str">
        <f t="shared" si="483"/>
        <v>Parece que la mayoría de las alcantarillas y cunetas son inadecuadas; o hay vados en varios sitios en vez de estructuras de drenaje.</v>
      </c>
      <c r="BY964" s="231">
        <v>3</v>
      </c>
      <c r="BZ964" s="237" t="str">
        <f t="shared" si="484"/>
        <v>Superficie con frecuentes baches o irregularidades .</v>
      </c>
      <c r="CA964" s="231">
        <v>4</v>
      </c>
      <c r="CB964" s="237" t="str">
        <f t="shared" si="485"/>
        <v>Existen huellas o corrugaciones que se derivan por debajo de la superficie de ruedo, pero que son aisladas y de poca extensión.</v>
      </c>
      <c r="CC964" s="231">
        <f t="shared" si="486"/>
        <v>7.2817499999999979E-2</v>
      </c>
      <c r="CD964" s="229"/>
      <c r="CE964" s="229"/>
      <c r="CF964" s="270" t="s">
        <v>3361</v>
      </c>
    </row>
    <row r="965" spans="1:84" ht="69.95" customHeight="1" thickBot="1" x14ac:dyDescent="0.2">
      <c r="A965" s="217"/>
      <c r="B965" s="269">
        <v>51170</v>
      </c>
      <c r="C965" s="231">
        <v>6</v>
      </c>
      <c r="D965" s="231">
        <v>5</v>
      </c>
      <c r="E965" s="232">
        <v>3</v>
      </c>
      <c r="F965" s="231">
        <v>0</v>
      </c>
      <c r="G965" s="231">
        <v>911</v>
      </c>
      <c r="H965" s="230" t="str">
        <f>IF(G965&lt;100,"Primaria",IF(AND(G958&gt;39,G958&lt;300),"Secundaria",IF(AND(G958&gt;299),"Terciaria")))</f>
        <v>Terciaria</v>
      </c>
      <c r="I965" s="230">
        <v>2</v>
      </c>
      <c r="J965" s="229" t="str">
        <f t="shared" si="496"/>
        <v>Distribuidores Regionales</v>
      </c>
      <c r="K965" s="260">
        <f t="shared" si="497"/>
        <v>5.73</v>
      </c>
      <c r="L965" s="234">
        <f>L964+K965</f>
        <v>9.0549999999999997</v>
      </c>
      <c r="M965" s="233"/>
      <c r="N965" s="233"/>
      <c r="O965" s="233"/>
      <c r="P965" s="260">
        <f t="shared" si="498"/>
        <v>0</v>
      </c>
      <c r="Q965" s="233">
        <v>7.0000000000000007E-2</v>
      </c>
      <c r="R965" s="233"/>
      <c r="S965" s="233"/>
      <c r="T965" s="260">
        <f t="shared" si="499"/>
        <v>7.0000000000000007E-2</v>
      </c>
      <c r="U965" s="233"/>
      <c r="V965" s="233"/>
      <c r="W965" s="233"/>
      <c r="X965" s="233">
        <f>U965+V965+W965</f>
        <v>0</v>
      </c>
      <c r="Y965" s="233"/>
      <c r="Z965" s="233"/>
      <c r="AA965" s="233"/>
      <c r="AB965" s="233">
        <f>Y965+Z965+AA965</f>
        <v>0</v>
      </c>
      <c r="AC965" s="233">
        <f t="shared" si="500"/>
        <v>7.0000000000000007E-2</v>
      </c>
      <c r="AD965" s="233"/>
      <c r="AE965" s="233">
        <v>5.66</v>
      </c>
      <c r="AF965" s="233"/>
      <c r="AG965" s="233">
        <f t="shared" si="488"/>
        <v>5.66</v>
      </c>
      <c r="AH965" s="233"/>
      <c r="AI965" s="233"/>
      <c r="AJ965" s="233"/>
      <c r="AK965" s="233">
        <f t="shared" si="489"/>
        <v>0</v>
      </c>
      <c r="AL965" s="233"/>
      <c r="AM965" s="233"/>
      <c r="AN965" s="233"/>
      <c r="AO965" s="233">
        <f t="shared" si="501"/>
        <v>0</v>
      </c>
      <c r="AP965" s="233"/>
      <c r="AQ965" s="233"/>
      <c r="AR965" s="233"/>
      <c r="AS965" s="339">
        <f t="shared" si="502"/>
        <v>0</v>
      </c>
      <c r="AT965" s="233"/>
      <c r="AU965" s="233"/>
      <c r="AV965" s="233"/>
      <c r="AW965" s="260">
        <f t="shared" si="476"/>
        <v>0</v>
      </c>
      <c r="AX965" s="235" t="s">
        <v>3412</v>
      </c>
      <c r="AY965" s="236" t="s">
        <v>1275</v>
      </c>
      <c r="AZ965" s="236" t="s">
        <v>473</v>
      </c>
      <c r="BA965" s="229" t="s">
        <v>3413</v>
      </c>
      <c r="BB965" s="231">
        <v>0</v>
      </c>
      <c r="BC965" s="231">
        <v>2</v>
      </c>
      <c r="BD965" s="237" t="str">
        <f t="shared" si="477"/>
        <v>Algo Ondulado (Pendientes naturales del terreno entre 6 y 14%)</v>
      </c>
      <c r="BE965" s="231">
        <v>3</v>
      </c>
      <c r="BF965" s="237" t="str">
        <f>VLOOKUP(BE965,'Códigos 2'!$A$1:$B$12,2,FALSE)</f>
        <v xml:space="preserve">Tratamiento superficial simple (TSS) </v>
      </c>
      <c r="BG965" s="238">
        <v>2</v>
      </c>
      <c r="BH965" s="239">
        <v>5.7</v>
      </c>
      <c r="BI965" s="231">
        <v>0</v>
      </c>
      <c r="BJ965" s="231" t="str">
        <f t="shared" si="478"/>
        <v>No existe</v>
      </c>
      <c r="BK965" s="240">
        <v>0</v>
      </c>
      <c r="BL965" s="231">
        <v>30</v>
      </c>
      <c r="BM965" s="231">
        <v>223</v>
      </c>
      <c r="BN965" s="231">
        <v>3</v>
      </c>
      <c r="BO965" s="237" t="str">
        <f t="shared" si="479"/>
        <v>Alineamiento algo sinuoso, pero con curvas cerradas que son aparentes y consistentes con las gradientes y las demás características del camino y del terreno que se atraviesa.</v>
      </c>
      <c r="BP965" s="231">
        <v>3</v>
      </c>
      <c r="BQ965" s="237" t="str">
        <f t="shared" si="480"/>
        <v>Pendientes generalmente entre 3 y 6%, pero con una rasante ondulada y, consecuentemente, con tramos cortos de subida fuerte.</v>
      </c>
      <c r="BR965" s="231">
        <v>1</v>
      </c>
      <c r="BS965" s="231">
        <v>0</v>
      </c>
      <c r="BT965" s="237" t="b">
        <f t="shared" si="481"/>
        <v>0</v>
      </c>
      <c r="BU965" s="231">
        <v>1</v>
      </c>
      <c r="BV965" s="237" t="str">
        <f t="shared" si="482"/>
        <v>No existen señales o son tan inadecuadas, que no proveen información útil al conductor.</v>
      </c>
      <c r="BW965" s="231">
        <v>3</v>
      </c>
      <c r="BX965" s="237" t="str">
        <f t="shared" si="483"/>
        <v>Parece que algunas alcantarillas o cunetas no tienen capacidad hidráulica suficiente, por la erosión o socavación aparente.</v>
      </c>
      <c r="BY965" s="231">
        <v>3</v>
      </c>
      <c r="BZ965" s="237" t="str">
        <f t="shared" si="484"/>
        <v>Superficie con frecuentes baches o irregularidades .</v>
      </c>
      <c r="CA965" s="231">
        <v>4</v>
      </c>
      <c r="CB965" s="237" t="str">
        <f t="shared" si="485"/>
        <v>Existen huellas o corrugaciones que se derivan por debajo de la superficie de ruedo, pero que son aisladas y de poca extensión.</v>
      </c>
      <c r="CC965" s="231">
        <f t="shared" si="486"/>
        <v>0.4663933500000001</v>
      </c>
      <c r="CD965" s="229"/>
      <c r="CE965" s="229"/>
      <c r="CF965" s="270" t="s">
        <v>3414</v>
      </c>
    </row>
    <row r="966" spans="1:84" ht="69.95" customHeight="1" thickBot="1" x14ac:dyDescent="0.2">
      <c r="A966" s="217"/>
      <c r="B966" s="269">
        <v>51180</v>
      </c>
      <c r="C966" s="231">
        <v>4</v>
      </c>
      <c r="D966" s="231">
        <v>5</v>
      </c>
      <c r="E966" s="232">
        <v>10</v>
      </c>
      <c r="F966" s="231">
        <v>1</v>
      </c>
      <c r="G966" s="231">
        <v>938</v>
      </c>
      <c r="H966" s="230" t="str">
        <f>IF(G966&lt;100,"Primaria",IF(AND(RVN_0524!G1212&gt;39,RVN_0524!G1212&lt;300),"Secundaria",IF(AND(RVN_0524!G1212&gt;299),"Terciaria")))</f>
        <v>Secundaria</v>
      </c>
      <c r="I966" s="230">
        <v>4</v>
      </c>
      <c r="J966" s="229" t="str">
        <f t="shared" si="496"/>
        <v>Red Básica de Accesso</v>
      </c>
      <c r="K966" s="260">
        <f t="shared" si="497"/>
        <v>10.585000000000001</v>
      </c>
      <c r="L966" s="234">
        <f>K966</f>
        <v>10.585000000000001</v>
      </c>
      <c r="M966" s="233"/>
      <c r="N966" s="233"/>
      <c r="O966" s="233"/>
      <c r="P966" s="260">
        <f t="shared" si="498"/>
        <v>0</v>
      </c>
      <c r="Q966" s="233">
        <v>1.35</v>
      </c>
      <c r="R966" s="233"/>
      <c r="S966" s="233"/>
      <c r="T966" s="260">
        <f t="shared" si="499"/>
        <v>1.35</v>
      </c>
      <c r="U966" s="233"/>
      <c r="V966" s="233"/>
      <c r="W966" s="233"/>
      <c r="X966" s="233">
        <f>SUM(U966:W966)</f>
        <v>0</v>
      </c>
      <c r="Y966" s="233"/>
      <c r="Z966" s="233"/>
      <c r="AA966" s="233"/>
      <c r="AB966" s="233">
        <f>SUM(Y966:AA966)</f>
        <v>0</v>
      </c>
      <c r="AC966" s="233">
        <f t="shared" si="500"/>
        <v>1.35</v>
      </c>
      <c r="AD966" s="233">
        <v>1.1850000000000001</v>
      </c>
      <c r="AE966" s="233"/>
      <c r="AF966" s="233"/>
      <c r="AG966" s="233">
        <f t="shared" si="488"/>
        <v>1.1850000000000001</v>
      </c>
      <c r="AH966" s="233"/>
      <c r="AI966" s="233"/>
      <c r="AJ966" s="233"/>
      <c r="AK966" s="233">
        <f t="shared" si="489"/>
        <v>0</v>
      </c>
      <c r="AL966" s="233">
        <v>8.0500000000000007</v>
      </c>
      <c r="AM966" s="233"/>
      <c r="AN966" s="233"/>
      <c r="AO966" s="233">
        <f t="shared" si="501"/>
        <v>8.0500000000000007</v>
      </c>
      <c r="AP966" s="233"/>
      <c r="AQ966" s="233"/>
      <c r="AR966" s="233"/>
      <c r="AS966" s="339">
        <f t="shared" si="502"/>
        <v>0</v>
      </c>
      <c r="AT966" s="233"/>
      <c r="AU966" s="233"/>
      <c r="AV966" s="233"/>
      <c r="AW966" s="260">
        <f t="shared" si="476"/>
        <v>0</v>
      </c>
      <c r="AX966" s="235" t="s">
        <v>3569</v>
      </c>
      <c r="AY966" s="236" t="s">
        <v>595</v>
      </c>
      <c r="AZ966" s="244" t="s">
        <v>994</v>
      </c>
      <c r="BA966" s="236" t="s">
        <v>3495</v>
      </c>
      <c r="BB966" s="231">
        <v>3</v>
      </c>
      <c r="BC966" s="231">
        <v>3</v>
      </c>
      <c r="BD966" s="237" t="str">
        <f t="shared" si="477"/>
        <v>Muy Ondulado (Pendientes naturales del terreno entre 15 y 25%)</v>
      </c>
      <c r="BE966" s="231">
        <v>12</v>
      </c>
      <c r="BF966" s="237" t="str">
        <f>VLOOKUP(BE966,'Códigos 2'!$A$1:$B$12,2,FALSE)</f>
        <v>Otros</v>
      </c>
      <c r="BG966" s="238">
        <v>1</v>
      </c>
      <c r="BH966" s="239">
        <v>4.2</v>
      </c>
      <c r="BI966" s="231">
        <v>0</v>
      </c>
      <c r="BJ966" s="231" t="str">
        <f t="shared" si="478"/>
        <v>No existe</v>
      </c>
      <c r="BK966" s="240">
        <v>0</v>
      </c>
      <c r="BL966" s="231">
        <v>30</v>
      </c>
      <c r="BM966" s="231">
        <v>121</v>
      </c>
      <c r="BN966" s="231">
        <v>3</v>
      </c>
      <c r="BO966" s="237" t="str">
        <f t="shared" si="479"/>
        <v>Alineamiento algo sinuoso, pero con curvas cerradas que son aparentes y consistentes con las gradientes y las demás características del camino y del terreno que se atraviesa.</v>
      </c>
      <c r="BP966" s="231">
        <v>1</v>
      </c>
      <c r="BQ966" s="237" t="str">
        <f t="shared" si="480"/>
        <v xml:space="preserve">Pendientes sostenidas en exceso del 7% en casi todo el tramo. </v>
      </c>
      <c r="BR966" s="231">
        <v>2</v>
      </c>
      <c r="BS966" s="231">
        <v>0</v>
      </c>
      <c r="BT966" s="237" t="b">
        <f t="shared" si="481"/>
        <v>0</v>
      </c>
      <c r="BU966" s="231">
        <v>2</v>
      </c>
      <c r="BV966" s="237" t="str">
        <f t="shared" si="482"/>
        <v>Existen muy pocas señales</v>
      </c>
      <c r="BW966" s="231">
        <v>4</v>
      </c>
      <c r="BX966" s="237" t="str">
        <f t="shared" si="483"/>
        <v>La mayoría de las alcantarillas y cunetas aparentemente funcionan bien, pero existen indicaciones en algunos sitios de que el agua se estanca.</v>
      </c>
      <c r="BY966" s="231">
        <v>4</v>
      </c>
      <c r="BZ966" s="237" t="str">
        <f t="shared" si="484"/>
        <v>Superficie generalmente lisa, pero con unas pequeñas corrugaciones u otras irregularidades aisladas, o con baches pequeños superficiales.</v>
      </c>
      <c r="CA966" s="231">
        <v>4</v>
      </c>
      <c r="CB966" s="237" t="str">
        <f t="shared" si="485"/>
        <v>Existen huellas o corrugaciones que se derivan por debajo de la superficie de ruedo, pero que son aisladas y de poca extensión.</v>
      </c>
      <c r="CC966" s="231">
        <f t="shared" si="486"/>
        <v>0.46748652500000004</v>
      </c>
      <c r="CD966" s="229"/>
      <c r="CE966" s="229"/>
      <c r="CF966" s="270" t="s">
        <v>3570</v>
      </c>
    </row>
    <row r="967" spans="1:84" ht="69.95" customHeight="1" thickBot="1" x14ac:dyDescent="0.2">
      <c r="A967" s="217"/>
      <c r="B967" s="269">
        <v>51200</v>
      </c>
      <c r="C967" s="231">
        <v>6</v>
      </c>
      <c r="D967" s="231">
        <v>5</v>
      </c>
      <c r="E967" s="232" t="s">
        <v>126</v>
      </c>
      <c r="F967" s="231">
        <v>1</v>
      </c>
      <c r="G967" s="231">
        <v>935</v>
      </c>
      <c r="H967" s="230" t="str">
        <f>IF(G967&lt;100,"Primaria",IF(AND(RVN_0524!G1207&gt;39,RVN_0524!G1207&lt;300),"Secundaria",IF(AND(RVN_0524!G1207&gt;299),"Terciaria")))</f>
        <v>Secundaria</v>
      </c>
      <c r="I967" s="230">
        <v>4</v>
      </c>
      <c r="J967" s="229" t="str">
        <f t="shared" si="496"/>
        <v>Red Básica de Accesso</v>
      </c>
      <c r="K967" s="260">
        <f t="shared" si="497"/>
        <v>16.285</v>
      </c>
      <c r="L967" s="234">
        <f>K967</f>
        <v>16.285</v>
      </c>
      <c r="M967" s="233"/>
      <c r="N967" s="233"/>
      <c r="O967" s="233"/>
      <c r="P967" s="260">
        <f t="shared" si="498"/>
        <v>0</v>
      </c>
      <c r="Q967" s="233">
        <v>0.87</v>
      </c>
      <c r="R967" s="233">
        <v>1.94</v>
      </c>
      <c r="S967" s="233"/>
      <c r="T967" s="260">
        <f t="shared" si="499"/>
        <v>2.81</v>
      </c>
      <c r="U967" s="233"/>
      <c r="V967" s="233"/>
      <c r="W967" s="233"/>
      <c r="X967" s="233">
        <f>U967+V967+W967</f>
        <v>0</v>
      </c>
      <c r="Y967" s="233"/>
      <c r="Z967" s="233"/>
      <c r="AA967" s="233"/>
      <c r="AB967" s="233">
        <f>Y967+Z967+AA967</f>
        <v>0</v>
      </c>
      <c r="AC967" s="233">
        <f t="shared" si="500"/>
        <v>2.81</v>
      </c>
      <c r="AD967" s="233"/>
      <c r="AE967" s="233"/>
      <c r="AF967" s="233"/>
      <c r="AG967" s="233">
        <f t="shared" si="488"/>
        <v>0</v>
      </c>
      <c r="AH967" s="233"/>
      <c r="AI967" s="233"/>
      <c r="AJ967" s="233"/>
      <c r="AK967" s="233">
        <f t="shared" si="489"/>
        <v>0</v>
      </c>
      <c r="AL967" s="233">
        <v>13.475</v>
      </c>
      <c r="AM967" s="233"/>
      <c r="AN967" s="233"/>
      <c r="AO967" s="233">
        <f t="shared" si="501"/>
        <v>13.475</v>
      </c>
      <c r="AP967" s="233"/>
      <c r="AQ967" s="233"/>
      <c r="AR967" s="233"/>
      <c r="AS967" s="339">
        <f t="shared" si="502"/>
        <v>0</v>
      </c>
      <c r="AT967" s="233"/>
      <c r="AU967" s="233"/>
      <c r="AV967" s="233"/>
      <c r="AW967" s="260">
        <f t="shared" si="476"/>
        <v>0</v>
      </c>
      <c r="AX967" s="235" t="s">
        <v>3557</v>
      </c>
      <c r="AY967" s="236" t="s">
        <v>71</v>
      </c>
      <c r="AZ967" s="236" t="s">
        <v>71</v>
      </c>
      <c r="BA967" s="229" t="s">
        <v>3558</v>
      </c>
      <c r="BB967" s="231">
        <v>4</v>
      </c>
      <c r="BC967" s="231">
        <v>1</v>
      </c>
      <c r="BD967" s="237" t="str">
        <f t="shared" si="477"/>
        <v>Llano (Pendientes naturales del terreno entre 0 y 5%)</v>
      </c>
      <c r="BE967" s="231">
        <v>12</v>
      </c>
      <c r="BF967" s="237" t="str">
        <f>VLOOKUP(BE967,'Códigos 2'!$A$1:$B$12,2,FALSE)</f>
        <v>Otros</v>
      </c>
      <c r="BG967" s="238">
        <v>2</v>
      </c>
      <c r="BH967" s="239">
        <v>6.9</v>
      </c>
      <c r="BI967" s="231">
        <v>0</v>
      </c>
      <c r="BJ967" s="231" t="str">
        <f t="shared" si="478"/>
        <v>No existe</v>
      </c>
      <c r="BK967" s="240">
        <v>0</v>
      </c>
      <c r="BL967" s="231">
        <v>25</v>
      </c>
      <c r="BM967" s="231">
        <v>536</v>
      </c>
      <c r="BN967" s="231">
        <v>4</v>
      </c>
      <c r="BO967" s="237" t="str">
        <f t="shared" si="479"/>
        <v>Alineamiento con algunas curvas que exigen una reducción significativa en la velocidad promedio de circulación.</v>
      </c>
      <c r="BP967" s="231">
        <v>4</v>
      </c>
      <c r="BQ967" s="237" t="str">
        <f t="shared" si="480"/>
        <v>Pendientes generalmente menores del 3% pero con algunas cuestas de corta longitud de hasta el 5%.</v>
      </c>
      <c r="BR967" s="231">
        <v>1</v>
      </c>
      <c r="BS967" s="231">
        <v>0</v>
      </c>
      <c r="BT967" s="237" t="b">
        <f t="shared" si="481"/>
        <v>0</v>
      </c>
      <c r="BU967" s="231">
        <v>3</v>
      </c>
      <c r="BV967" s="237" t="str">
        <f t="shared" si="482"/>
        <v>El señalamiento es regular en cuanto a cantidad y ubicación, siendo notable la falta de algunas señales de precaución y de guía.</v>
      </c>
      <c r="BW967" s="231">
        <v>4</v>
      </c>
      <c r="BX967" s="237" t="str">
        <f t="shared" si="483"/>
        <v>La mayoría de las alcantarillas y cunetas aparentemente funcionan bien, pero existen indicaciones en algunos sitios de que el agua se estanca.</v>
      </c>
      <c r="BY967" s="231">
        <v>4</v>
      </c>
      <c r="BZ967" s="237" t="str">
        <f t="shared" si="484"/>
        <v>Superficie generalmente lisa, pero con unas pequeñas corrugaciones u otras irregularidades aisladas, o con baches pequeños superficiales.</v>
      </c>
      <c r="CA967" s="231">
        <v>5</v>
      </c>
      <c r="CB967" s="237" t="str">
        <f t="shared" si="485"/>
        <v>No existen evidencias de fallas en la estructura del pavimento, con la posible excepción de algunas en la superficie de ruedo.</v>
      </c>
      <c r="CC967" s="231">
        <f t="shared" si="486"/>
        <v>3.1859973999999998</v>
      </c>
      <c r="CD967" s="229"/>
      <c r="CE967" s="229"/>
      <c r="CF967" s="270" t="s">
        <v>3559</v>
      </c>
    </row>
    <row r="968" spans="1:84" ht="69.95" customHeight="1" thickBot="1" x14ac:dyDescent="0.2">
      <c r="A968" s="217"/>
      <c r="B968" s="269">
        <v>51210</v>
      </c>
      <c r="C968" s="231">
        <v>4</v>
      </c>
      <c r="D968" s="231">
        <v>5</v>
      </c>
      <c r="E968" s="232">
        <v>10</v>
      </c>
      <c r="F968" s="231"/>
      <c r="G968" s="231">
        <v>937</v>
      </c>
      <c r="H968" s="230" t="str">
        <f>IF(G968&lt;100,"Primaria",IF(AND(RVN_0524!G1211&gt;39,RVN_0524!G1211&lt;300),"Secundaria",IF(AND(RVN_0524!G1211&gt;299),"Terciaria")))</f>
        <v>Secundaria</v>
      </c>
      <c r="I968" s="230">
        <v>4</v>
      </c>
      <c r="J968" s="229" t="str">
        <f t="shared" si="496"/>
        <v>Red Básica de Accesso</v>
      </c>
      <c r="K968" s="260">
        <f t="shared" si="497"/>
        <v>8.7550000000000008</v>
      </c>
      <c r="L968" s="234">
        <f>K968</f>
        <v>8.7550000000000008</v>
      </c>
      <c r="M968" s="233"/>
      <c r="N968" s="233"/>
      <c r="O968" s="233"/>
      <c r="P968" s="260">
        <f t="shared" si="498"/>
        <v>0</v>
      </c>
      <c r="Q968" s="233"/>
      <c r="R968" s="233"/>
      <c r="S968" s="233"/>
      <c r="T968" s="260">
        <f t="shared" si="499"/>
        <v>0</v>
      </c>
      <c r="U968" s="233">
        <v>5.4</v>
      </c>
      <c r="V968" s="233"/>
      <c r="W968" s="233"/>
      <c r="X968" s="233">
        <f>SUM(U968:W968)</f>
        <v>5.4</v>
      </c>
      <c r="Y968" s="233"/>
      <c r="Z968" s="233"/>
      <c r="AA968" s="233"/>
      <c r="AB968" s="233">
        <f>SUM(Y968:AA968)</f>
        <v>0</v>
      </c>
      <c r="AC968" s="233">
        <f t="shared" si="500"/>
        <v>5.4</v>
      </c>
      <c r="AD968" s="233">
        <v>3.355</v>
      </c>
      <c r="AE968" s="233"/>
      <c r="AF968" s="233"/>
      <c r="AG968" s="233">
        <f t="shared" si="488"/>
        <v>3.355</v>
      </c>
      <c r="AH968" s="233"/>
      <c r="AI968" s="233"/>
      <c r="AJ968" s="233"/>
      <c r="AK968" s="233">
        <f t="shared" si="489"/>
        <v>0</v>
      </c>
      <c r="AL968" s="233"/>
      <c r="AM968" s="233"/>
      <c r="AN968" s="233"/>
      <c r="AO968" s="233">
        <f t="shared" si="501"/>
        <v>0</v>
      </c>
      <c r="AP968" s="233"/>
      <c r="AQ968" s="233"/>
      <c r="AR968" s="233"/>
      <c r="AS968" s="339">
        <f t="shared" si="502"/>
        <v>0</v>
      </c>
      <c r="AT968" s="233"/>
      <c r="AU968" s="233"/>
      <c r="AV968" s="233"/>
      <c r="AW968" s="260">
        <f t="shared" si="476"/>
        <v>0</v>
      </c>
      <c r="AX968" s="235" t="s">
        <v>3567</v>
      </c>
      <c r="AY968" s="236" t="s">
        <v>3231</v>
      </c>
      <c r="AZ968" s="236" t="s">
        <v>473</v>
      </c>
      <c r="BA968" s="236" t="s">
        <v>3568</v>
      </c>
      <c r="BB968" s="231">
        <v>3</v>
      </c>
      <c r="BC968" s="231">
        <v>1</v>
      </c>
      <c r="BD968" s="237" t="str">
        <f t="shared" si="477"/>
        <v>Llano (Pendientes naturales del terreno entre 0 y 5%)</v>
      </c>
      <c r="BE968" s="231">
        <v>3</v>
      </c>
      <c r="BF968" s="237" t="str">
        <f>VLOOKUP(BE968,'Códigos 2'!$A$1:$B$12,2,FALSE)</f>
        <v xml:space="preserve">Tratamiento superficial simple (TSS) </v>
      </c>
      <c r="BG968" s="238">
        <v>2</v>
      </c>
      <c r="BH968" s="239">
        <v>5.2</v>
      </c>
      <c r="BI968" s="231">
        <v>0</v>
      </c>
      <c r="BJ968" s="231" t="str">
        <f t="shared" si="478"/>
        <v>No existe</v>
      </c>
      <c r="BK968" s="240">
        <v>0</v>
      </c>
      <c r="BL968" s="231">
        <v>35</v>
      </c>
      <c r="BM968" s="231">
        <v>115</v>
      </c>
      <c r="BN968" s="231">
        <v>4</v>
      </c>
      <c r="BO968" s="237" t="str">
        <f t="shared" si="479"/>
        <v>Alineamiento con algunas curvas que exigen una reducción significativa en la velocidad promedio de circulación.</v>
      </c>
      <c r="BP968" s="231">
        <v>4</v>
      </c>
      <c r="BQ968" s="237" t="str">
        <f t="shared" si="480"/>
        <v>Pendientes generalmente menores del 3% pero con algunas cuestas de corta longitud de hasta el 5%.</v>
      </c>
      <c r="BR968" s="231">
        <v>1</v>
      </c>
      <c r="BS968" s="231">
        <v>0</v>
      </c>
      <c r="BT968" s="237" t="b">
        <f t="shared" si="481"/>
        <v>0</v>
      </c>
      <c r="BU968" s="231">
        <v>1</v>
      </c>
      <c r="BV968" s="237" t="str">
        <f t="shared" si="482"/>
        <v>No existen señales o son tan inadecuadas, que no proveen información útil al conductor.</v>
      </c>
      <c r="BW968" s="231">
        <v>3</v>
      </c>
      <c r="BX968" s="237" t="str">
        <f t="shared" si="483"/>
        <v>Parece que algunas alcantarillas o cunetas no tienen capacidad hidráulica suficiente, por la erosión o socavación aparente.</v>
      </c>
      <c r="BY968" s="231">
        <v>4</v>
      </c>
      <c r="BZ968" s="237" t="str">
        <f t="shared" si="484"/>
        <v>Superficie generalmente lisa, pero con unas pequeñas corrugaciones u otras irregularidades aisladas, o con baches pequeños superficiales.</v>
      </c>
      <c r="CA968" s="231">
        <v>5</v>
      </c>
      <c r="CB968" s="237" t="str">
        <f t="shared" si="485"/>
        <v>No existen evidencias de fallas en la estructura del pavimento, con la posible excepción de algunas en la superficie de ruedo.</v>
      </c>
      <c r="CC968" s="231">
        <f t="shared" si="486"/>
        <v>0.36749112499999997</v>
      </c>
      <c r="CD968" s="229"/>
      <c r="CE968" s="229"/>
      <c r="CF968" s="270"/>
    </row>
    <row r="969" spans="1:84" ht="69.95" customHeight="1" thickBot="1" x14ac:dyDescent="0.2">
      <c r="A969" s="217"/>
      <c r="B969" s="269">
        <v>51220</v>
      </c>
      <c r="C969" s="231">
        <v>4</v>
      </c>
      <c r="D969" s="231">
        <v>5</v>
      </c>
      <c r="E969" s="243" t="s">
        <v>108</v>
      </c>
      <c r="F969" s="236" t="s">
        <v>152</v>
      </c>
      <c r="G969" s="231">
        <v>936</v>
      </c>
      <c r="H969" s="230" t="str">
        <f>IF(G969&lt;100,"Primaria",IF(AND(RVN_0524!G1210&gt;39,RVN_0524!G1210&lt;300),"Secundaria",IF(AND(RVN_0524!G1210&gt;299),"Terciaria")))</f>
        <v>Secundaria</v>
      </c>
      <c r="I969" s="230">
        <v>4</v>
      </c>
      <c r="J969" s="229" t="str">
        <f t="shared" si="496"/>
        <v>Red Básica de Accesso</v>
      </c>
      <c r="K969" s="260">
        <f t="shared" si="497"/>
        <v>18.434999999999999</v>
      </c>
      <c r="L969" s="234">
        <f>L968+K969</f>
        <v>27.189999999999998</v>
      </c>
      <c r="M969" s="233"/>
      <c r="N969" s="233"/>
      <c r="O969" s="233"/>
      <c r="P969" s="260">
        <f t="shared" si="498"/>
        <v>0</v>
      </c>
      <c r="Q969" s="233"/>
      <c r="R969" s="233"/>
      <c r="S969" s="233"/>
      <c r="T969" s="260">
        <f t="shared" si="499"/>
        <v>0</v>
      </c>
      <c r="U969" s="233"/>
      <c r="V969" s="233"/>
      <c r="W969" s="233"/>
      <c r="X969" s="233">
        <f t="shared" ref="X969:X1032" si="503">U969+V969+W969</f>
        <v>0</v>
      </c>
      <c r="Y969" s="233"/>
      <c r="Z969" s="233"/>
      <c r="AA969" s="233"/>
      <c r="AB969" s="233">
        <f t="shared" ref="AB969:AB1032" si="504">Y969+Z969+AA969</f>
        <v>0</v>
      </c>
      <c r="AC969" s="233">
        <f t="shared" si="500"/>
        <v>0</v>
      </c>
      <c r="AD969" s="233"/>
      <c r="AE969" s="233">
        <v>18.434999999999999</v>
      </c>
      <c r="AF969" s="233"/>
      <c r="AG969" s="233">
        <f t="shared" si="488"/>
        <v>18.434999999999999</v>
      </c>
      <c r="AH969" s="233"/>
      <c r="AI969" s="233"/>
      <c r="AJ969" s="233"/>
      <c r="AK969" s="233">
        <f t="shared" si="489"/>
        <v>0</v>
      </c>
      <c r="AL969" s="233"/>
      <c r="AM969" s="233"/>
      <c r="AN969" s="233"/>
      <c r="AO969" s="233">
        <f t="shared" si="501"/>
        <v>0</v>
      </c>
      <c r="AP969" s="233"/>
      <c r="AQ969" s="233"/>
      <c r="AR969" s="233"/>
      <c r="AS969" s="339">
        <f t="shared" si="502"/>
        <v>0</v>
      </c>
      <c r="AT969" s="233"/>
      <c r="AU969" s="233"/>
      <c r="AV969" s="233"/>
      <c r="AW969" s="260">
        <f t="shared" si="476"/>
        <v>0</v>
      </c>
      <c r="AX969" s="235" t="s">
        <v>3565</v>
      </c>
      <c r="AY969" s="236" t="s">
        <v>1482</v>
      </c>
      <c r="AZ969" s="236" t="s">
        <v>294</v>
      </c>
      <c r="BA969" s="252" t="s">
        <v>2655</v>
      </c>
      <c r="BB969" s="231">
        <v>4</v>
      </c>
      <c r="BC969" s="231">
        <v>3</v>
      </c>
      <c r="BD969" s="237" t="str">
        <f t="shared" si="477"/>
        <v>Muy Ondulado (Pendientes naturales del terreno entre 15 y 25%)</v>
      </c>
      <c r="BE969" s="231">
        <v>4</v>
      </c>
      <c r="BF969" s="237" t="str">
        <f>VLOOKUP(BE969,'Códigos 2'!$A$1:$B$12,2,FALSE)</f>
        <v>Lastre o grava</v>
      </c>
      <c r="BG969" s="238">
        <v>1</v>
      </c>
      <c r="BH969" s="239">
        <v>3</v>
      </c>
      <c r="BI969" s="231">
        <v>0</v>
      </c>
      <c r="BJ969" s="231" t="str">
        <f t="shared" si="478"/>
        <v>No existe</v>
      </c>
      <c r="BK969" s="240">
        <v>0</v>
      </c>
      <c r="BL969" s="231">
        <v>25</v>
      </c>
      <c r="BM969" s="231">
        <v>5</v>
      </c>
      <c r="BN969" s="231">
        <v>3</v>
      </c>
      <c r="BO969" s="237" t="str">
        <f t="shared" si="479"/>
        <v>Alineamiento algo sinuoso, pero con curvas cerradas que son aparentes y consistentes con las gradientes y las demás características del camino y del terreno que se atraviesa.</v>
      </c>
      <c r="BP969" s="231">
        <v>3</v>
      </c>
      <c r="BQ969" s="237" t="str">
        <f t="shared" si="480"/>
        <v>Pendientes generalmente entre 3 y 6%, pero con una rasante ondulada y, consecuentemente, con tramos cortos de subida fuerte.</v>
      </c>
      <c r="BR969" s="231">
        <v>1</v>
      </c>
      <c r="BS969" s="231">
        <v>0</v>
      </c>
      <c r="BT969" s="237" t="b">
        <f t="shared" si="481"/>
        <v>0</v>
      </c>
      <c r="BU969" s="231">
        <v>1</v>
      </c>
      <c r="BV969" s="237" t="str">
        <f t="shared" si="482"/>
        <v>No existen señales o son tan inadecuadas, que no proveen información útil al conductor.</v>
      </c>
      <c r="BW969" s="231">
        <v>2</v>
      </c>
      <c r="BX969" s="237" t="str">
        <f t="shared" si="483"/>
        <v>Parece que la mayoría de las alcantarillas y cunetas son inadecuadas; o hay vados en varios sitios en vez de estructuras de drenaje.</v>
      </c>
      <c r="BY969" s="231">
        <v>3</v>
      </c>
      <c r="BZ969" s="237" t="str">
        <f t="shared" si="484"/>
        <v>Superficie con frecuentes baches o irregularidades .</v>
      </c>
      <c r="CA969" s="231">
        <v>4</v>
      </c>
      <c r="CB969" s="237" t="str">
        <f t="shared" si="485"/>
        <v>Existen huellas o corrugaciones que se derivan por debajo de la superficie de ruedo, pero que son aisladas y de poca extensión.</v>
      </c>
      <c r="CC969" s="231">
        <f t="shared" si="486"/>
        <v>3.3643874999999997E-2</v>
      </c>
      <c r="CD969" s="229"/>
      <c r="CE969" s="229"/>
      <c r="CF969" s="270" t="s">
        <v>3566</v>
      </c>
    </row>
    <row r="970" spans="1:84" ht="69.95" customHeight="1" thickBot="1" x14ac:dyDescent="0.2">
      <c r="A970" s="217"/>
      <c r="B970" s="269">
        <v>51230</v>
      </c>
      <c r="C970" s="231">
        <v>13</v>
      </c>
      <c r="D970" s="231">
        <v>5</v>
      </c>
      <c r="E970" s="232">
        <v>9</v>
      </c>
      <c r="F970" s="231">
        <v>6</v>
      </c>
      <c r="G970" s="231">
        <v>623</v>
      </c>
      <c r="H970" s="230" t="str">
        <f>IF(G970&lt;100,"Primaria",IF(AND(RVN_0524!G947&gt;39,RVN_0524!G947&lt;300),"Secundaria",IF(AND(RVN_0524!G947&gt;299),"Terciaria")))</f>
        <v>Secundaria</v>
      </c>
      <c r="I970" s="230">
        <v>4</v>
      </c>
      <c r="J970" s="229" t="str">
        <f t="shared" si="496"/>
        <v>Red Básica de Accesso</v>
      </c>
      <c r="K970" s="260">
        <f t="shared" si="497"/>
        <v>0.52</v>
      </c>
      <c r="L970" s="234">
        <f>L969+K970</f>
        <v>27.709999999999997</v>
      </c>
      <c r="M970" s="233"/>
      <c r="N970" s="233"/>
      <c r="O970" s="233"/>
      <c r="P970" s="260">
        <f t="shared" si="498"/>
        <v>0</v>
      </c>
      <c r="Q970" s="233"/>
      <c r="R970" s="233"/>
      <c r="S970" s="233"/>
      <c r="T970" s="260">
        <f t="shared" si="499"/>
        <v>0</v>
      </c>
      <c r="U970" s="233"/>
      <c r="V970" s="233"/>
      <c r="W970" s="233"/>
      <c r="X970" s="233">
        <f t="shared" si="503"/>
        <v>0</v>
      </c>
      <c r="Y970" s="233"/>
      <c r="Z970" s="233"/>
      <c r="AA970" s="233"/>
      <c r="AB970" s="233">
        <f t="shared" si="504"/>
        <v>0</v>
      </c>
      <c r="AC970" s="233">
        <f t="shared" si="500"/>
        <v>0</v>
      </c>
      <c r="AD970" s="233"/>
      <c r="AE970" s="233">
        <v>0.52</v>
      </c>
      <c r="AF970" s="233"/>
      <c r="AG970" s="233">
        <f t="shared" si="488"/>
        <v>0.52</v>
      </c>
      <c r="AH970" s="233"/>
      <c r="AI970" s="233"/>
      <c r="AJ970" s="233"/>
      <c r="AK970" s="233">
        <f t="shared" si="489"/>
        <v>0</v>
      </c>
      <c r="AL970" s="233"/>
      <c r="AM970" s="233"/>
      <c r="AN970" s="233"/>
      <c r="AO970" s="233">
        <f t="shared" si="501"/>
        <v>0</v>
      </c>
      <c r="AP970" s="233"/>
      <c r="AQ970" s="233"/>
      <c r="AR970" s="233"/>
      <c r="AS970" s="339">
        <f t="shared" si="502"/>
        <v>0</v>
      </c>
      <c r="AT970" s="233"/>
      <c r="AU970" s="233"/>
      <c r="AV970" s="233"/>
      <c r="AW970" s="260">
        <f t="shared" si="476"/>
        <v>0</v>
      </c>
      <c r="AX970" s="235" t="s">
        <v>2862</v>
      </c>
      <c r="AY970" s="236" t="s">
        <v>1487</v>
      </c>
      <c r="AZ970" s="236" t="s">
        <v>473</v>
      </c>
      <c r="BA970" s="253" t="s">
        <v>2863</v>
      </c>
      <c r="BB970" s="231">
        <v>0</v>
      </c>
      <c r="BC970" s="231">
        <v>1</v>
      </c>
      <c r="BD970" s="237" t="str">
        <f t="shared" si="477"/>
        <v>Llano (Pendientes naturales del terreno entre 0 y 5%)</v>
      </c>
      <c r="BE970" s="231">
        <v>4</v>
      </c>
      <c r="BF970" s="237" t="str">
        <f>VLOOKUP(BE970,'Códigos 2'!$A$1:$B$12,2,FALSE)</f>
        <v>Lastre o grava</v>
      </c>
      <c r="BG970" s="238">
        <v>2</v>
      </c>
      <c r="BH970" s="239">
        <v>5.7</v>
      </c>
      <c r="BI970" s="231">
        <v>0</v>
      </c>
      <c r="BJ970" s="231" t="str">
        <f t="shared" si="478"/>
        <v>No existe</v>
      </c>
      <c r="BK970" s="240">
        <v>0</v>
      </c>
      <c r="BL970" s="231">
        <v>30</v>
      </c>
      <c r="BM970" s="231">
        <v>50</v>
      </c>
      <c r="BN970" s="231">
        <v>3</v>
      </c>
      <c r="BO970" s="237" t="str">
        <f t="shared" si="479"/>
        <v>Alineamiento algo sinuoso, pero con curvas cerradas que son aparentes y consistentes con las gradientes y las demás características del camino y del terreno que se atraviesa.</v>
      </c>
      <c r="BP970" s="231">
        <v>4</v>
      </c>
      <c r="BQ970" s="237" t="str">
        <f t="shared" si="480"/>
        <v>Pendientes generalmente menores del 3% pero con algunas cuestas de corta longitud de hasta el 5%.</v>
      </c>
      <c r="BR970" s="231">
        <v>1</v>
      </c>
      <c r="BS970" s="231">
        <v>0</v>
      </c>
      <c r="BT970" s="237" t="b">
        <f t="shared" si="481"/>
        <v>0</v>
      </c>
      <c r="BU970" s="231">
        <v>3</v>
      </c>
      <c r="BV970" s="237" t="str">
        <f t="shared" si="482"/>
        <v>El señalamiento es regular en cuanto a cantidad y ubicación, siendo notable la falta de algunas señales de precaución y de guía.</v>
      </c>
      <c r="BW970" s="231">
        <v>3</v>
      </c>
      <c r="BX970" s="237" t="str">
        <f t="shared" si="483"/>
        <v>Parece que algunas alcantarillas o cunetas no tienen capacidad hidráulica suficiente, por la erosión o socavación aparente.</v>
      </c>
      <c r="BY970" s="231">
        <v>3</v>
      </c>
      <c r="BZ970" s="237" t="str">
        <f t="shared" si="484"/>
        <v>Superficie con frecuentes baches o irregularidades .</v>
      </c>
      <c r="CA970" s="231">
        <v>4</v>
      </c>
      <c r="CB970" s="237" t="str">
        <f t="shared" si="485"/>
        <v>Existen huellas o corrugaciones que se derivan por debajo de la superficie de ruedo, pero que son aisladas y de poca extensión.</v>
      </c>
      <c r="CC970" s="231">
        <f t="shared" si="486"/>
        <v>9.4900000000000002E-3</v>
      </c>
      <c r="CD970" s="229"/>
      <c r="CE970" s="229"/>
      <c r="CF970" s="270"/>
    </row>
    <row r="971" spans="1:84" ht="69.95" customHeight="1" thickBot="1" x14ac:dyDescent="0.2">
      <c r="A971" s="217"/>
      <c r="B971" s="269">
        <v>51240</v>
      </c>
      <c r="C971" s="231">
        <v>13</v>
      </c>
      <c r="D971" s="231">
        <v>5</v>
      </c>
      <c r="E971" s="232">
        <v>9</v>
      </c>
      <c r="F971" s="231">
        <v>4</v>
      </c>
      <c r="G971" s="231">
        <v>623</v>
      </c>
      <c r="H971" s="230" t="str">
        <f>IF(G971&lt;100,"Primaria",IF(AND(RVN_0524!G945&gt;39,RVN_0524!G945&lt;300),"Secundaria",IF(AND(RVN_0524!G945&gt;299),"Terciaria")))</f>
        <v>Terciaria</v>
      </c>
      <c r="I971" s="230">
        <v>4</v>
      </c>
      <c r="J971" s="229" t="str">
        <f t="shared" si="496"/>
        <v>Red Básica de Accesso</v>
      </c>
      <c r="K971" s="260">
        <f t="shared" si="497"/>
        <v>0.59</v>
      </c>
      <c r="L971" s="234">
        <f>K971</f>
        <v>0.59</v>
      </c>
      <c r="M971" s="233"/>
      <c r="N971" s="233"/>
      <c r="O971" s="233"/>
      <c r="P971" s="260">
        <f t="shared" si="498"/>
        <v>0</v>
      </c>
      <c r="Q971" s="233"/>
      <c r="R971" s="233"/>
      <c r="S971" s="233"/>
      <c r="T971" s="260">
        <f t="shared" si="499"/>
        <v>0</v>
      </c>
      <c r="U971" s="233"/>
      <c r="V971" s="233"/>
      <c r="W971" s="233"/>
      <c r="X971" s="233">
        <f t="shared" si="503"/>
        <v>0</v>
      </c>
      <c r="Y971" s="233"/>
      <c r="Z971" s="233"/>
      <c r="AA971" s="233"/>
      <c r="AB971" s="233">
        <f t="shared" si="504"/>
        <v>0</v>
      </c>
      <c r="AC971" s="233">
        <f t="shared" si="500"/>
        <v>0</v>
      </c>
      <c r="AD971" s="233">
        <v>0.59</v>
      </c>
      <c r="AE971" s="233"/>
      <c r="AF971" s="233"/>
      <c r="AG971" s="233">
        <f t="shared" si="488"/>
        <v>0.59</v>
      </c>
      <c r="AH971" s="233"/>
      <c r="AI971" s="233"/>
      <c r="AJ971" s="233"/>
      <c r="AK971" s="233">
        <f t="shared" si="489"/>
        <v>0</v>
      </c>
      <c r="AL971" s="233"/>
      <c r="AM971" s="233"/>
      <c r="AN971" s="233"/>
      <c r="AO971" s="233">
        <f t="shared" si="501"/>
        <v>0</v>
      </c>
      <c r="AP971" s="233"/>
      <c r="AQ971" s="233"/>
      <c r="AR971" s="233"/>
      <c r="AS971" s="339">
        <f t="shared" si="502"/>
        <v>0</v>
      </c>
      <c r="AT971" s="233"/>
      <c r="AU971" s="233"/>
      <c r="AV971" s="233"/>
      <c r="AW971" s="260">
        <f t="shared" si="476"/>
        <v>0</v>
      </c>
      <c r="AX971" s="235" t="s">
        <v>2857</v>
      </c>
      <c r="AY971" s="236" t="s">
        <v>1487</v>
      </c>
      <c r="AZ971" s="236" t="s">
        <v>473</v>
      </c>
      <c r="BA971" s="229" t="s">
        <v>2858</v>
      </c>
      <c r="BB971" s="231">
        <v>0</v>
      </c>
      <c r="BC971" s="231">
        <v>1</v>
      </c>
      <c r="BD971" s="237" t="str">
        <f t="shared" si="477"/>
        <v>Llano (Pendientes naturales del terreno entre 0 y 5%)</v>
      </c>
      <c r="BE971" s="231">
        <v>7</v>
      </c>
      <c r="BF971" s="237" t="str">
        <f>VLOOKUP(BE971,'Códigos 2'!$A$1:$B$12,2,FALSE)</f>
        <v xml:space="preserve">Sello asfáltico con emulsión de rompimiento lento (SA) </v>
      </c>
      <c r="BG971" s="238">
        <v>2</v>
      </c>
      <c r="BH971" s="239">
        <v>8</v>
      </c>
      <c r="BI971" s="231">
        <v>0</v>
      </c>
      <c r="BJ971" s="231" t="str">
        <f t="shared" si="478"/>
        <v>No existe</v>
      </c>
      <c r="BK971" s="240">
        <v>0</v>
      </c>
      <c r="BL971" s="231">
        <v>40</v>
      </c>
      <c r="BM971" s="231">
        <v>0</v>
      </c>
      <c r="BN971" s="231">
        <v>4</v>
      </c>
      <c r="BO971" s="237" t="str">
        <f t="shared" si="479"/>
        <v>Alineamiento con algunas curvas que exigen una reducción significativa en la velocidad promedio de circulación.</v>
      </c>
      <c r="BP971" s="231">
        <v>5</v>
      </c>
      <c r="BQ971" s="237" t="str">
        <f t="shared" si="480"/>
        <v>Pendientes menores del 3% en todo el tramo.</v>
      </c>
      <c r="BR971" s="231">
        <v>1</v>
      </c>
      <c r="BS971" s="231">
        <v>0</v>
      </c>
      <c r="BT971" s="237" t="b">
        <f t="shared" si="481"/>
        <v>0</v>
      </c>
      <c r="BU971" s="231">
        <v>2</v>
      </c>
      <c r="BV971" s="237" t="str">
        <f t="shared" si="482"/>
        <v>Existen muy pocas señales</v>
      </c>
      <c r="BW971" s="231">
        <v>3</v>
      </c>
      <c r="BX971" s="237" t="str">
        <f t="shared" si="483"/>
        <v>Parece que algunas alcantarillas o cunetas no tienen capacidad hidráulica suficiente, por la erosión o socavación aparente.</v>
      </c>
      <c r="BY971" s="231">
        <v>4</v>
      </c>
      <c r="BZ971" s="237" t="str">
        <f t="shared" si="484"/>
        <v>Superficie generalmente lisa, pero con unas pequeñas corrugaciones u otras irregularidades aisladas, o con baches pequeños superficiales.</v>
      </c>
      <c r="CA971" s="231">
        <v>5</v>
      </c>
      <c r="CB971" s="237" t="str">
        <f t="shared" si="485"/>
        <v>No existen evidencias de fallas en la estructura del pavimento, con la posible excepción de algunas en la superficie de ruedo.</v>
      </c>
      <c r="CC971" s="231">
        <f t="shared" si="486"/>
        <v>0</v>
      </c>
      <c r="CD971" s="229"/>
      <c r="CE971" s="229"/>
      <c r="CF971" s="270" t="s">
        <v>2859</v>
      </c>
    </row>
    <row r="972" spans="1:84" ht="69.95" customHeight="1" thickBot="1" x14ac:dyDescent="0.2">
      <c r="A972" s="217"/>
      <c r="B972" s="269">
        <v>51250</v>
      </c>
      <c r="C972" s="231">
        <v>7</v>
      </c>
      <c r="D972" s="231">
        <v>5</v>
      </c>
      <c r="E972" s="232">
        <v>6</v>
      </c>
      <c r="F972" s="231">
        <v>1</v>
      </c>
      <c r="G972" s="231">
        <v>925</v>
      </c>
      <c r="H972" s="230" t="str">
        <f>IF(G972&lt;100,"Primaria",IF(AND(RVN_0524!G1185&gt;39,RVN_0524!G1185&lt;300),"Secundaria",IF(AND(RVN_0524!G1185&gt;299),"Terciaria")))</f>
        <v>Secundaria</v>
      </c>
      <c r="I972" s="230">
        <v>4</v>
      </c>
      <c r="J972" s="229" t="str">
        <f t="shared" si="496"/>
        <v>Red Básica de Accesso</v>
      </c>
      <c r="K972" s="260">
        <f t="shared" si="497"/>
        <v>9.16</v>
      </c>
      <c r="L972" s="234">
        <f>K972</f>
        <v>9.16</v>
      </c>
      <c r="M972" s="233"/>
      <c r="N972" s="233"/>
      <c r="O972" s="233"/>
      <c r="P972" s="260">
        <f t="shared" si="498"/>
        <v>0</v>
      </c>
      <c r="Q972" s="233"/>
      <c r="R972" s="233"/>
      <c r="S972" s="233"/>
      <c r="T972" s="260">
        <f t="shared" si="499"/>
        <v>0</v>
      </c>
      <c r="U972" s="233"/>
      <c r="V972" s="233"/>
      <c r="W972" s="233"/>
      <c r="X972" s="233">
        <f t="shared" si="503"/>
        <v>0</v>
      </c>
      <c r="Y972" s="233"/>
      <c r="Z972" s="233"/>
      <c r="AA972" s="233"/>
      <c r="AB972" s="233">
        <f t="shared" si="504"/>
        <v>0</v>
      </c>
      <c r="AC972" s="233">
        <f t="shared" si="500"/>
        <v>0</v>
      </c>
      <c r="AD972" s="233"/>
      <c r="AE972" s="233">
        <v>5.35</v>
      </c>
      <c r="AF972" s="233">
        <v>3.81</v>
      </c>
      <c r="AG972" s="233">
        <f t="shared" si="488"/>
        <v>9.16</v>
      </c>
      <c r="AH972" s="233"/>
      <c r="AI972" s="233"/>
      <c r="AJ972" s="233"/>
      <c r="AK972" s="233">
        <f t="shared" si="489"/>
        <v>0</v>
      </c>
      <c r="AL972" s="233"/>
      <c r="AM972" s="233"/>
      <c r="AN972" s="233"/>
      <c r="AO972" s="233">
        <f t="shared" si="501"/>
        <v>0</v>
      </c>
      <c r="AP972" s="233"/>
      <c r="AQ972" s="233"/>
      <c r="AR972" s="233"/>
      <c r="AS972" s="339">
        <f t="shared" si="502"/>
        <v>0</v>
      </c>
      <c r="AT972" s="233"/>
      <c r="AU972" s="233"/>
      <c r="AV972" s="233"/>
      <c r="AW972" s="260">
        <f t="shared" si="476"/>
        <v>0</v>
      </c>
      <c r="AX972" s="235" t="s">
        <v>3486</v>
      </c>
      <c r="AY972" s="236" t="s">
        <v>1962</v>
      </c>
      <c r="AZ972" s="236" t="s">
        <v>1080</v>
      </c>
      <c r="BA972" s="229" t="s">
        <v>989</v>
      </c>
      <c r="BB972" s="231">
        <v>2</v>
      </c>
      <c r="BC972" s="231">
        <v>3</v>
      </c>
      <c r="BD972" s="237" t="str">
        <f t="shared" si="477"/>
        <v>Muy Ondulado (Pendientes naturales del terreno entre 15 y 25%)</v>
      </c>
      <c r="BE972" s="231">
        <v>4</v>
      </c>
      <c r="BF972" s="237" t="str">
        <f>VLOOKUP(BE972,'Códigos 2'!$A$1:$B$12,2,FALSE)</f>
        <v>Lastre o grava</v>
      </c>
      <c r="BG972" s="238">
        <v>1</v>
      </c>
      <c r="BH972" s="239">
        <v>4.7</v>
      </c>
      <c r="BI972" s="231">
        <v>0</v>
      </c>
      <c r="BJ972" s="231" t="str">
        <f t="shared" si="478"/>
        <v>No existe</v>
      </c>
      <c r="BK972" s="240">
        <v>0</v>
      </c>
      <c r="BL972" s="231">
        <v>20</v>
      </c>
      <c r="BM972" s="231">
        <v>76</v>
      </c>
      <c r="BN972" s="231">
        <v>2</v>
      </c>
      <c r="BO972" s="237" t="str">
        <f t="shared" si="479"/>
        <v>Curvas cerradas frecuentes y, por lo general, inconsistentes con el terreno y la clase de carretera.</v>
      </c>
      <c r="BP972" s="231">
        <v>2</v>
      </c>
      <c r="BQ972" s="237" t="str">
        <f t="shared" si="480"/>
        <v>Pendientes sostenidas entre 5 y 8% sobre una buena parte del tramo, condición que afecta en forma marcada la velocidad de recorrido y, cuando hay bastante tránsito, provoca frecuentes colas de vehículos detrás de los vehículos pesados.</v>
      </c>
      <c r="BR972" s="231">
        <v>1</v>
      </c>
      <c r="BS972" s="231">
        <v>0</v>
      </c>
      <c r="BT972" s="237" t="b">
        <f t="shared" si="481"/>
        <v>0</v>
      </c>
      <c r="BU972" s="231">
        <v>2</v>
      </c>
      <c r="BV972" s="237" t="str">
        <f t="shared" si="482"/>
        <v>Existen muy pocas señales</v>
      </c>
      <c r="BW972" s="231">
        <v>3</v>
      </c>
      <c r="BX972" s="237" t="str">
        <f t="shared" si="483"/>
        <v>Parece que algunas alcantarillas o cunetas no tienen capacidad hidráulica suficiente, por la erosión o socavación aparente.</v>
      </c>
      <c r="BY972" s="231">
        <v>2</v>
      </c>
      <c r="BZ972" s="237" t="str">
        <f t="shared" si="484"/>
        <v>Superficie muy irregular o con baches extensos y frecuentes (o material suelto, en caso de superficies no pavimentadas).</v>
      </c>
      <c r="CA972" s="231">
        <v>4</v>
      </c>
      <c r="CB972" s="237" t="str">
        <f t="shared" si="485"/>
        <v>Existen huellas o corrugaciones que se derivan por debajo de la superficie de ruedo, pero que son aisladas y de poca extensión.</v>
      </c>
      <c r="CC972" s="231">
        <f t="shared" si="486"/>
        <v>0.2540984</v>
      </c>
      <c r="CD972" s="229"/>
      <c r="CE972" s="229"/>
      <c r="CF972" s="270" t="s">
        <v>3487</v>
      </c>
    </row>
    <row r="973" spans="1:84" ht="69.95" customHeight="1" thickBot="1" x14ac:dyDescent="0.2">
      <c r="A973" s="217"/>
      <c r="B973" s="269">
        <v>51260</v>
      </c>
      <c r="C973" s="231">
        <v>7</v>
      </c>
      <c r="D973" s="231">
        <v>5</v>
      </c>
      <c r="E973" s="232">
        <v>6</v>
      </c>
      <c r="F973" s="231">
        <v>2</v>
      </c>
      <c r="G973" s="231">
        <v>927</v>
      </c>
      <c r="H973" s="230" t="str">
        <f>IF(G973&lt;100,"Primaria",IF(AND(G966&gt;39,G966&lt;300),"Secundaria",IF(AND(G966&gt;299),"Terciaria")))</f>
        <v>Terciaria</v>
      </c>
      <c r="I973" s="230">
        <v>4</v>
      </c>
      <c r="J973" s="229" t="str">
        <f t="shared" si="496"/>
        <v>Red Básica de Accesso</v>
      </c>
      <c r="K973" s="260">
        <f t="shared" si="497"/>
        <v>7.1450000000000005</v>
      </c>
      <c r="L973" s="234">
        <f t="shared" ref="L973:L985" si="505">L972+K973</f>
        <v>16.305</v>
      </c>
      <c r="M973" s="233"/>
      <c r="N973" s="233"/>
      <c r="O973" s="233"/>
      <c r="P973" s="260">
        <f t="shared" si="498"/>
        <v>0</v>
      </c>
      <c r="Q973" s="233"/>
      <c r="R973" s="233"/>
      <c r="S973" s="233"/>
      <c r="T973" s="260">
        <f t="shared" si="499"/>
        <v>0</v>
      </c>
      <c r="U973" s="233"/>
      <c r="V973" s="233"/>
      <c r="W973" s="233"/>
      <c r="X973" s="233">
        <f t="shared" si="503"/>
        <v>0</v>
      </c>
      <c r="Y973" s="233"/>
      <c r="Z973" s="233"/>
      <c r="AA973" s="233"/>
      <c r="AB973" s="233">
        <f t="shared" si="504"/>
        <v>0</v>
      </c>
      <c r="AC973" s="233">
        <f t="shared" si="500"/>
        <v>0</v>
      </c>
      <c r="AD973" s="233"/>
      <c r="AE973" s="233">
        <v>5.91</v>
      </c>
      <c r="AF973" s="233">
        <v>1.2350000000000001</v>
      </c>
      <c r="AG973" s="233">
        <f t="shared" si="488"/>
        <v>7.1450000000000005</v>
      </c>
      <c r="AH973" s="233"/>
      <c r="AI973" s="233"/>
      <c r="AJ973" s="233"/>
      <c r="AK973" s="233">
        <f t="shared" si="489"/>
        <v>0</v>
      </c>
      <c r="AL973" s="233"/>
      <c r="AM973" s="233"/>
      <c r="AN973" s="233"/>
      <c r="AO973" s="233">
        <f t="shared" si="501"/>
        <v>0</v>
      </c>
      <c r="AP973" s="233"/>
      <c r="AQ973" s="233"/>
      <c r="AR973" s="233"/>
      <c r="AS973" s="339">
        <f t="shared" si="502"/>
        <v>0</v>
      </c>
      <c r="AT973" s="233"/>
      <c r="AU973" s="233"/>
      <c r="AV973" s="233"/>
      <c r="AW973" s="260">
        <f t="shared" si="476"/>
        <v>0</v>
      </c>
      <c r="AX973" s="235" t="s">
        <v>3514</v>
      </c>
      <c r="AY973" s="236" t="s">
        <v>2376</v>
      </c>
      <c r="AZ973" s="236" t="s">
        <v>1080</v>
      </c>
      <c r="BA973" s="229" t="s">
        <v>3509</v>
      </c>
      <c r="BB973" s="231">
        <v>1</v>
      </c>
      <c r="BC973" s="231">
        <v>2</v>
      </c>
      <c r="BD973" s="237" t="str">
        <f t="shared" si="477"/>
        <v>Algo Ondulado (Pendientes naturales del terreno entre 6 y 14%)</v>
      </c>
      <c r="BE973" s="231">
        <v>4</v>
      </c>
      <c r="BF973" s="237" t="str">
        <f>VLOOKUP(BE973,'Códigos 2'!$A$1:$B$12,2,FALSE)</f>
        <v>Lastre o grava</v>
      </c>
      <c r="BG973" s="238">
        <v>2</v>
      </c>
      <c r="BH973" s="239">
        <v>5.0999999999999996</v>
      </c>
      <c r="BI973" s="231">
        <v>0</v>
      </c>
      <c r="BJ973" s="231" t="str">
        <f t="shared" si="478"/>
        <v>No existe</v>
      </c>
      <c r="BK973" s="240">
        <v>0</v>
      </c>
      <c r="BL973" s="231">
        <v>25</v>
      </c>
      <c r="BM973" s="231">
        <v>48</v>
      </c>
      <c r="BN973" s="231">
        <v>3</v>
      </c>
      <c r="BO973" s="237" t="str">
        <f t="shared" si="479"/>
        <v>Alineamiento algo sinuoso, pero con curvas cerradas que son aparentes y consistentes con las gradientes y las demás características del camino y del terreno que se atraviesa.</v>
      </c>
      <c r="BP973" s="231">
        <v>3</v>
      </c>
      <c r="BQ973" s="237" t="str">
        <f t="shared" si="480"/>
        <v>Pendientes generalmente entre 3 y 6%, pero con una rasante ondulada y, consecuentemente, con tramos cortos de subida fuerte.</v>
      </c>
      <c r="BR973" s="231">
        <v>1</v>
      </c>
      <c r="BS973" s="231">
        <v>0</v>
      </c>
      <c r="BT973" s="237" t="b">
        <f t="shared" si="481"/>
        <v>0</v>
      </c>
      <c r="BU973" s="231">
        <v>2</v>
      </c>
      <c r="BV973" s="237" t="str">
        <f t="shared" si="482"/>
        <v>Existen muy pocas señales</v>
      </c>
      <c r="BW973" s="231">
        <v>3</v>
      </c>
      <c r="BX973" s="237" t="str">
        <f t="shared" si="483"/>
        <v>Parece que algunas alcantarillas o cunetas no tienen capacidad hidráulica suficiente, por la erosión o socavación aparente.</v>
      </c>
      <c r="BY973" s="231">
        <v>3</v>
      </c>
      <c r="BZ973" s="237" t="str">
        <f t="shared" si="484"/>
        <v>Superficie con frecuentes baches o irregularidades .</v>
      </c>
      <c r="CA973" s="231">
        <v>3</v>
      </c>
      <c r="CB973" s="237" t="str">
        <f t="shared" si="485"/>
        <v>Existen deformaciones u otras fallas de consideración sobre una buena parte de la subsección y, aunque no son extensas todavía, parece que siguen extendiéndose.</v>
      </c>
      <c r="CC973" s="231">
        <f t="shared" si="486"/>
        <v>0.1251804</v>
      </c>
      <c r="CD973" s="229"/>
      <c r="CE973" s="229"/>
      <c r="CF973" s="270" t="s">
        <v>3515</v>
      </c>
    </row>
    <row r="974" spans="1:84" ht="69.95" customHeight="1" thickBot="1" x14ac:dyDescent="0.2">
      <c r="A974" s="217"/>
      <c r="B974" s="269">
        <v>51270</v>
      </c>
      <c r="C974" s="231">
        <v>13</v>
      </c>
      <c r="D974" s="231">
        <v>5</v>
      </c>
      <c r="E974" s="232">
        <v>2</v>
      </c>
      <c r="F974" s="231">
        <v>3</v>
      </c>
      <c r="G974" s="231">
        <v>920</v>
      </c>
      <c r="H974" s="230" t="str">
        <f>IF(G974&lt;100,"Primaria",IF(AND(G967&gt;39,G967&lt;300),"Secundaria",IF(AND(G967&gt;299),"Terciaria")))</f>
        <v>Terciaria</v>
      </c>
      <c r="I974" s="230">
        <v>3</v>
      </c>
      <c r="J974" s="229" t="str">
        <f t="shared" si="496"/>
        <v>Conectores de Integración Territorial</v>
      </c>
      <c r="K974" s="260">
        <f t="shared" si="497"/>
        <v>3.2549999999999999</v>
      </c>
      <c r="L974" s="234">
        <f t="shared" si="505"/>
        <v>19.559999999999999</v>
      </c>
      <c r="M974" s="233"/>
      <c r="N974" s="233"/>
      <c r="O974" s="233"/>
      <c r="P974" s="260">
        <f t="shared" si="498"/>
        <v>0</v>
      </c>
      <c r="Q974" s="233"/>
      <c r="R974" s="233"/>
      <c r="S974" s="233"/>
      <c r="T974" s="260">
        <f t="shared" si="499"/>
        <v>0</v>
      </c>
      <c r="U974" s="233"/>
      <c r="V974" s="233"/>
      <c r="W974" s="233"/>
      <c r="X974" s="233">
        <f t="shared" si="503"/>
        <v>0</v>
      </c>
      <c r="Y974" s="233"/>
      <c r="Z974" s="233"/>
      <c r="AA974" s="233"/>
      <c r="AB974" s="233">
        <f t="shared" si="504"/>
        <v>0</v>
      </c>
      <c r="AC974" s="233">
        <f t="shared" si="500"/>
        <v>0</v>
      </c>
      <c r="AD974" s="233"/>
      <c r="AE974" s="233">
        <v>3.2549999999999999</v>
      </c>
      <c r="AF974" s="233"/>
      <c r="AG974" s="233">
        <f t="shared" si="488"/>
        <v>3.2549999999999999</v>
      </c>
      <c r="AH974" s="233"/>
      <c r="AI974" s="233"/>
      <c r="AJ974" s="233"/>
      <c r="AK974" s="233">
        <f t="shared" si="489"/>
        <v>0</v>
      </c>
      <c r="AL974" s="233"/>
      <c r="AM974" s="233"/>
      <c r="AN974" s="233"/>
      <c r="AO974" s="233">
        <f t="shared" si="501"/>
        <v>0</v>
      </c>
      <c r="AP974" s="233"/>
      <c r="AQ974" s="233"/>
      <c r="AR974" s="233"/>
      <c r="AS974" s="339">
        <f t="shared" si="502"/>
        <v>0</v>
      </c>
      <c r="AT974" s="233"/>
      <c r="AU974" s="233"/>
      <c r="AV974" s="233"/>
      <c r="AW974" s="260">
        <f t="shared" si="476"/>
        <v>0</v>
      </c>
      <c r="AX974" s="235" t="s">
        <v>3471</v>
      </c>
      <c r="AY974" s="236" t="s">
        <v>487</v>
      </c>
      <c r="AZ974" s="236" t="s">
        <v>176</v>
      </c>
      <c r="BA974" s="229" t="s">
        <v>3472</v>
      </c>
      <c r="BB974" s="231">
        <v>1</v>
      </c>
      <c r="BC974" s="231">
        <v>1</v>
      </c>
      <c r="BD974" s="237" t="str">
        <f t="shared" si="477"/>
        <v>Llano (Pendientes naturales del terreno entre 0 y 5%)</v>
      </c>
      <c r="BE974" s="231">
        <v>4</v>
      </c>
      <c r="BF974" s="237" t="str">
        <f>VLOOKUP(BE974,'Códigos 2'!$A$1:$B$12,2,FALSE)</f>
        <v>Lastre o grava</v>
      </c>
      <c r="BG974" s="238">
        <v>2</v>
      </c>
      <c r="BH974" s="239">
        <v>7.5</v>
      </c>
      <c r="BI974" s="231">
        <v>0</v>
      </c>
      <c r="BJ974" s="231" t="str">
        <f t="shared" si="478"/>
        <v>No existe</v>
      </c>
      <c r="BK974" s="240">
        <v>0</v>
      </c>
      <c r="BL974" s="231">
        <v>30</v>
      </c>
      <c r="BM974" s="231">
        <v>227</v>
      </c>
      <c r="BN974" s="231">
        <v>4</v>
      </c>
      <c r="BO974" s="237" t="str">
        <f t="shared" si="479"/>
        <v>Alineamiento con algunas curvas que exigen una reducción significativa en la velocidad promedio de circulación.</v>
      </c>
      <c r="BP974" s="231">
        <v>4</v>
      </c>
      <c r="BQ974" s="237" t="str">
        <f t="shared" si="480"/>
        <v>Pendientes generalmente menores del 3% pero con algunas cuestas de corta longitud de hasta el 5%.</v>
      </c>
      <c r="BR974" s="231">
        <v>2</v>
      </c>
      <c r="BS974" s="231">
        <v>0</v>
      </c>
      <c r="BT974" s="237" t="b">
        <f t="shared" si="481"/>
        <v>0</v>
      </c>
      <c r="BU974" s="231">
        <v>2</v>
      </c>
      <c r="BV974" s="237" t="str">
        <f t="shared" si="482"/>
        <v>Existen muy pocas señales</v>
      </c>
      <c r="BW974" s="231">
        <v>3</v>
      </c>
      <c r="BX974" s="237" t="str">
        <f t="shared" si="483"/>
        <v>Parece que algunas alcantarillas o cunetas no tienen capacidad hidráulica suficiente, por la erosión o socavación aparente.</v>
      </c>
      <c r="BY974" s="231">
        <v>3</v>
      </c>
      <c r="BZ974" s="237" t="str">
        <f t="shared" si="484"/>
        <v>Superficie con frecuentes baches o irregularidades .</v>
      </c>
      <c r="CA974" s="231">
        <v>4</v>
      </c>
      <c r="CB974" s="237" t="str">
        <f t="shared" si="485"/>
        <v>Existen huellas o corrugaciones que se derivan por debajo de la superficie de ruedo, pero que son aisladas y de poca extensión.</v>
      </c>
      <c r="CC974" s="231">
        <f t="shared" si="486"/>
        <v>0.26969302500000003</v>
      </c>
      <c r="CD974" s="229"/>
      <c r="CE974" s="229"/>
      <c r="CF974" s="270" t="s">
        <v>3468</v>
      </c>
    </row>
    <row r="975" spans="1:84" ht="69.95" customHeight="1" thickBot="1" x14ac:dyDescent="0.2">
      <c r="A975" s="217"/>
      <c r="B975" s="269">
        <v>51280</v>
      </c>
      <c r="C975" s="231">
        <v>6</v>
      </c>
      <c r="D975" s="231">
        <v>5</v>
      </c>
      <c r="E975" s="232">
        <v>3</v>
      </c>
      <c r="F975" s="231">
        <v>7</v>
      </c>
      <c r="G975" s="231">
        <v>920</v>
      </c>
      <c r="H975" s="230" t="str">
        <f>IF(G975&lt;100,"Primaria",IF(AND(G968&gt;39,G968&lt;300),"Secundaria",IF(AND(G968&gt;299),"Terciaria")))</f>
        <v>Terciaria</v>
      </c>
      <c r="I975" s="230">
        <v>3</v>
      </c>
      <c r="J975" s="229" t="str">
        <f t="shared" si="496"/>
        <v>Conectores de Integración Territorial</v>
      </c>
      <c r="K975" s="260">
        <f t="shared" si="497"/>
        <v>5.3550000000000004</v>
      </c>
      <c r="L975" s="234">
        <f t="shared" si="505"/>
        <v>24.914999999999999</v>
      </c>
      <c r="M975" s="233"/>
      <c r="N975" s="233"/>
      <c r="O975" s="233"/>
      <c r="P975" s="260">
        <f t="shared" si="498"/>
        <v>0</v>
      </c>
      <c r="Q975" s="233"/>
      <c r="R975" s="233"/>
      <c r="S975" s="233"/>
      <c r="T975" s="260">
        <f t="shared" si="499"/>
        <v>0</v>
      </c>
      <c r="U975" s="233"/>
      <c r="V975" s="233"/>
      <c r="W975" s="233"/>
      <c r="X975" s="233">
        <f t="shared" si="503"/>
        <v>0</v>
      </c>
      <c r="Y975" s="233"/>
      <c r="Z975" s="233"/>
      <c r="AA975" s="233"/>
      <c r="AB975" s="233">
        <f t="shared" si="504"/>
        <v>0</v>
      </c>
      <c r="AC975" s="233">
        <f t="shared" si="500"/>
        <v>0</v>
      </c>
      <c r="AD975" s="233"/>
      <c r="AE975" s="233">
        <v>5.3550000000000004</v>
      </c>
      <c r="AF975" s="233"/>
      <c r="AG975" s="233">
        <f t="shared" si="488"/>
        <v>5.3550000000000004</v>
      </c>
      <c r="AH975" s="233"/>
      <c r="AI975" s="233"/>
      <c r="AJ975" s="233"/>
      <c r="AK975" s="233">
        <f t="shared" si="489"/>
        <v>0</v>
      </c>
      <c r="AL975" s="233"/>
      <c r="AM975" s="233"/>
      <c r="AN975" s="233"/>
      <c r="AO975" s="233">
        <f t="shared" si="501"/>
        <v>0</v>
      </c>
      <c r="AP975" s="233"/>
      <c r="AQ975" s="233"/>
      <c r="AR975" s="233"/>
      <c r="AS975" s="339">
        <f t="shared" si="502"/>
        <v>0</v>
      </c>
      <c r="AT975" s="233"/>
      <c r="AU975" s="233"/>
      <c r="AV975" s="233"/>
      <c r="AW975" s="260">
        <f t="shared" si="476"/>
        <v>0</v>
      </c>
      <c r="AX975" s="235" t="s">
        <v>3473</v>
      </c>
      <c r="AY975" s="236" t="s">
        <v>487</v>
      </c>
      <c r="AZ975" s="236" t="s">
        <v>176</v>
      </c>
      <c r="BA975" s="229" t="s">
        <v>3474</v>
      </c>
      <c r="BB975" s="231">
        <v>0</v>
      </c>
      <c r="BC975" s="231">
        <v>1</v>
      </c>
      <c r="BD975" s="237" t="str">
        <f t="shared" si="477"/>
        <v>Llano (Pendientes naturales del terreno entre 0 y 5%)</v>
      </c>
      <c r="BE975" s="231">
        <v>3</v>
      </c>
      <c r="BF975" s="237" t="str">
        <f>VLOOKUP(BE975,'Códigos 2'!$A$1:$B$12,2,FALSE)</f>
        <v xml:space="preserve">Tratamiento superficial simple (TSS) </v>
      </c>
      <c r="BG975" s="238">
        <v>2</v>
      </c>
      <c r="BH975" s="239">
        <v>7</v>
      </c>
      <c r="BI975" s="231">
        <v>0</v>
      </c>
      <c r="BJ975" s="231" t="str">
        <f t="shared" si="478"/>
        <v>No existe</v>
      </c>
      <c r="BK975" s="240">
        <v>0</v>
      </c>
      <c r="BL975" s="231">
        <v>20</v>
      </c>
      <c r="BM975" s="231">
        <v>450</v>
      </c>
      <c r="BN975" s="231">
        <v>4</v>
      </c>
      <c r="BO975" s="237" t="str">
        <f t="shared" si="479"/>
        <v>Alineamiento con algunas curvas que exigen una reducción significativa en la velocidad promedio de circulación.</v>
      </c>
      <c r="BP975" s="231">
        <v>4</v>
      </c>
      <c r="BQ975" s="237" t="str">
        <f t="shared" si="480"/>
        <v>Pendientes generalmente menores del 3% pero con algunas cuestas de corta longitud de hasta el 5%.</v>
      </c>
      <c r="BR975" s="231">
        <v>2</v>
      </c>
      <c r="BS975" s="231">
        <v>0</v>
      </c>
      <c r="BT975" s="237" t="b">
        <f t="shared" si="481"/>
        <v>0</v>
      </c>
      <c r="BU975" s="231">
        <v>3</v>
      </c>
      <c r="BV975" s="237" t="str">
        <f t="shared" si="482"/>
        <v>El señalamiento es regular en cuanto a cantidad y ubicación, siendo notable la falta de algunas señales de precaución y de guía.</v>
      </c>
      <c r="BW975" s="231">
        <v>3</v>
      </c>
      <c r="BX975" s="237" t="str">
        <f t="shared" si="483"/>
        <v>Parece que algunas alcantarillas o cunetas no tienen capacidad hidráulica suficiente, por la erosión o socavación aparente.</v>
      </c>
      <c r="BY975" s="231">
        <v>3</v>
      </c>
      <c r="BZ975" s="237" t="str">
        <f t="shared" si="484"/>
        <v>Superficie con frecuentes baches o irregularidades .</v>
      </c>
      <c r="CA975" s="231">
        <v>4</v>
      </c>
      <c r="CB975" s="237" t="str">
        <f t="shared" si="485"/>
        <v>Existen huellas o corrugaciones que se derivan por debajo de la superficie de ruedo, pero que son aisladas y de poca extensión.</v>
      </c>
      <c r="CC975" s="231">
        <f t="shared" si="486"/>
        <v>0.87955874999999994</v>
      </c>
      <c r="CD975" s="229"/>
      <c r="CE975" s="229"/>
      <c r="CF975" s="270" t="s">
        <v>3468</v>
      </c>
    </row>
    <row r="976" spans="1:84" ht="69.95" customHeight="1" thickBot="1" x14ac:dyDescent="0.2">
      <c r="A976" s="217">
        <v>33</v>
      </c>
      <c r="B976" s="269">
        <v>60001</v>
      </c>
      <c r="C976" s="231">
        <v>11</v>
      </c>
      <c r="D976" s="231">
        <v>6</v>
      </c>
      <c r="E976" s="232" t="s">
        <v>126</v>
      </c>
      <c r="F976" s="231">
        <v>1</v>
      </c>
      <c r="G976" s="231">
        <v>2</v>
      </c>
      <c r="H976" s="230" t="str">
        <f t="shared" ref="H976:H985" si="506">IF(G976&lt;100,"Primaria",IF(AND(G976&gt;39,G976&lt;300),"Secundaria",IF(AND(G976&gt;299),"Terciaria")))</f>
        <v>Primaria</v>
      </c>
      <c r="I976" s="230">
        <v>1</v>
      </c>
      <c r="J976" s="229" t="str">
        <f t="shared" si="496"/>
        <v>Red de Alta Capacidad</v>
      </c>
      <c r="K976" s="260">
        <f t="shared" si="497"/>
        <v>17.695</v>
      </c>
      <c r="L976" s="234">
        <f t="shared" si="505"/>
        <v>42.61</v>
      </c>
      <c r="M976" s="233"/>
      <c r="N976" s="233"/>
      <c r="O976" s="233"/>
      <c r="P976" s="260">
        <f t="shared" si="498"/>
        <v>0</v>
      </c>
      <c r="Q976" s="233"/>
      <c r="R976" s="233">
        <v>8.5399999999999991</v>
      </c>
      <c r="S976" s="233">
        <v>9.1549999999999994</v>
      </c>
      <c r="T976" s="260">
        <f t="shared" si="499"/>
        <v>17.695</v>
      </c>
      <c r="U976" s="233"/>
      <c r="V976" s="233"/>
      <c r="W976" s="233"/>
      <c r="X976" s="233">
        <f t="shared" si="503"/>
        <v>0</v>
      </c>
      <c r="Y976" s="233"/>
      <c r="Z976" s="233"/>
      <c r="AA976" s="233"/>
      <c r="AB976" s="233">
        <f t="shared" si="504"/>
        <v>0</v>
      </c>
      <c r="AC976" s="233">
        <f t="shared" si="500"/>
        <v>17.695</v>
      </c>
      <c r="AD976" s="233"/>
      <c r="AE976" s="233"/>
      <c r="AF976" s="233"/>
      <c r="AG976" s="233">
        <f t="shared" si="488"/>
        <v>0</v>
      </c>
      <c r="AH976" s="233"/>
      <c r="AI976" s="233"/>
      <c r="AJ976" s="233"/>
      <c r="AK976" s="233">
        <f t="shared" si="489"/>
        <v>0</v>
      </c>
      <c r="AL976" s="233"/>
      <c r="AM976" s="233"/>
      <c r="AN976" s="233"/>
      <c r="AO976" s="233">
        <f t="shared" si="501"/>
        <v>0</v>
      </c>
      <c r="AP976" s="233"/>
      <c r="AQ976" s="233"/>
      <c r="AR976" s="233"/>
      <c r="AS976" s="339">
        <f t="shared" si="502"/>
        <v>0</v>
      </c>
      <c r="AT976" s="233"/>
      <c r="AU976" s="233"/>
      <c r="AV976" s="233"/>
      <c r="AW976" s="260">
        <f t="shared" si="476"/>
        <v>0</v>
      </c>
      <c r="AX976" s="235" t="s">
        <v>245</v>
      </c>
      <c r="AY976" s="236" t="s">
        <v>148</v>
      </c>
      <c r="AZ976" s="236" t="s">
        <v>149</v>
      </c>
      <c r="BA976" s="229" t="s">
        <v>246</v>
      </c>
      <c r="BB976" s="231">
        <v>0</v>
      </c>
      <c r="BC976" s="231">
        <v>1</v>
      </c>
      <c r="BD976" s="237" t="str">
        <f t="shared" si="477"/>
        <v>Llano (Pendientes naturales del terreno entre 0 y 5%)</v>
      </c>
      <c r="BE976" s="231">
        <v>1</v>
      </c>
      <c r="BF976" s="237" t="str">
        <f>VLOOKUP(BE976,'Códigos 2'!$A$1:$B$12,2,FALSE)</f>
        <v xml:space="preserve"> Carpeta Asfáltica (CA)</v>
      </c>
      <c r="BG976" s="238">
        <v>2</v>
      </c>
      <c r="BH976" s="239">
        <v>6.5</v>
      </c>
      <c r="BI976" s="231">
        <v>0</v>
      </c>
      <c r="BJ976" s="231" t="str">
        <f t="shared" si="478"/>
        <v>No existe</v>
      </c>
      <c r="BK976" s="240">
        <v>0</v>
      </c>
      <c r="BL976" s="231">
        <v>70</v>
      </c>
      <c r="BM976" s="231"/>
      <c r="BN976" s="231">
        <v>5</v>
      </c>
      <c r="BO976" s="237" t="str">
        <f t="shared" si="479"/>
        <v>Alineamiento recto o con curvas tan suaves que no exigen una reducción significativa en la velocidad promedio normal de recorrido.</v>
      </c>
      <c r="BP976" s="231">
        <v>4</v>
      </c>
      <c r="BQ976" s="237" t="str">
        <f t="shared" si="480"/>
        <v>Pendientes generalmente menores del 3% pero con algunas cuestas de corta longitud de hasta el 5%.</v>
      </c>
      <c r="BR976" s="231">
        <v>2</v>
      </c>
      <c r="BS976" s="231">
        <v>0</v>
      </c>
      <c r="BT976" s="237" t="b">
        <f t="shared" si="481"/>
        <v>0</v>
      </c>
      <c r="BU976" s="231">
        <v>3</v>
      </c>
      <c r="BV976" s="237" t="str">
        <f t="shared" si="482"/>
        <v>El señalamiento es regular en cuanto a cantidad y ubicación, siendo notable la falta de algunas señales de precaución y de guía.</v>
      </c>
      <c r="BW976" s="231">
        <v>4</v>
      </c>
      <c r="BX976" s="237" t="str">
        <f t="shared" si="483"/>
        <v>La mayoría de las alcantarillas y cunetas aparentemente funcionan bien, pero existen indicaciones en algunos sitios de que el agua se estanca.</v>
      </c>
      <c r="BY976" s="231">
        <v>2</v>
      </c>
      <c r="BZ976" s="237" t="str">
        <f t="shared" si="484"/>
        <v>Superficie muy irregular o con baches extensos y frecuentes (o material suelto, en caso de superficies no pavimentadas).</v>
      </c>
      <c r="CA976" s="231">
        <v>4</v>
      </c>
      <c r="CB976" s="237" t="str">
        <f t="shared" si="485"/>
        <v>Existen huellas o corrugaciones que se derivan por debajo de la superficie de ruedo, pero que son aisladas y de poca extensión.</v>
      </c>
      <c r="CC976" s="231">
        <f t="shared" si="486"/>
        <v>0</v>
      </c>
      <c r="CD976" s="229" t="s">
        <v>247</v>
      </c>
      <c r="CE976" s="229"/>
      <c r="CF976" s="270" t="s">
        <v>248</v>
      </c>
    </row>
    <row r="977" spans="1:84" ht="69.95" customHeight="1" thickBot="1" x14ac:dyDescent="0.2">
      <c r="A977" s="217">
        <v>32</v>
      </c>
      <c r="B977" s="269">
        <v>60002</v>
      </c>
      <c r="C977" s="231">
        <v>11</v>
      </c>
      <c r="D977" s="231">
        <v>6</v>
      </c>
      <c r="E977" s="232" t="s">
        <v>126</v>
      </c>
      <c r="F977" s="231">
        <v>1</v>
      </c>
      <c r="G977" s="231">
        <v>2</v>
      </c>
      <c r="H977" s="230" t="str">
        <f t="shared" si="506"/>
        <v>Primaria</v>
      </c>
      <c r="I977" s="230">
        <v>1</v>
      </c>
      <c r="J977" s="229" t="str">
        <f t="shared" si="496"/>
        <v>Red de Alta Capacidad</v>
      </c>
      <c r="K977" s="260">
        <f t="shared" si="497"/>
        <v>7.9649999999999999</v>
      </c>
      <c r="L977" s="234">
        <f t="shared" si="505"/>
        <v>50.575000000000003</v>
      </c>
      <c r="M977" s="233"/>
      <c r="N977" s="233"/>
      <c r="O977" s="233"/>
      <c r="P977" s="260">
        <f t="shared" si="498"/>
        <v>0</v>
      </c>
      <c r="Q977" s="233"/>
      <c r="R977" s="233">
        <v>5.085</v>
      </c>
      <c r="S977" s="233">
        <v>2.88</v>
      </c>
      <c r="T977" s="260">
        <f t="shared" si="499"/>
        <v>7.9649999999999999</v>
      </c>
      <c r="U977" s="233"/>
      <c r="V977" s="233"/>
      <c r="W977" s="233"/>
      <c r="X977" s="233">
        <f t="shared" si="503"/>
        <v>0</v>
      </c>
      <c r="Y977" s="233"/>
      <c r="Z977" s="233"/>
      <c r="AA977" s="233"/>
      <c r="AB977" s="233">
        <f t="shared" si="504"/>
        <v>0</v>
      </c>
      <c r="AC977" s="233">
        <f t="shared" si="500"/>
        <v>7.9649999999999999</v>
      </c>
      <c r="AD977" s="233"/>
      <c r="AE977" s="233"/>
      <c r="AF977" s="233"/>
      <c r="AG977" s="233">
        <f t="shared" si="488"/>
        <v>0</v>
      </c>
      <c r="AH977" s="233"/>
      <c r="AI977" s="233"/>
      <c r="AJ977" s="233"/>
      <c r="AK977" s="233">
        <f t="shared" si="489"/>
        <v>0</v>
      </c>
      <c r="AL977" s="233"/>
      <c r="AM977" s="233"/>
      <c r="AN977" s="233"/>
      <c r="AO977" s="233">
        <f t="shared" si="501"/>
        <v>0</v>
      </c>
      <c r="AP977" s="233"/>
      <c r="AQ977" s="233"/>
      <c r="AR977" s="233"/>
      <c r="AS977" s="339">
        <f t="shared" si="502"/>
        <v>0</v>
      </c>
      <c r="AT977" s="233"/>
      <c r="AU977" s="233"/>
      <c r="AV977" s="233"/>
      <c r="AW977" s="260">
        <f t="shared" si="476"/>
        <v>0</v>
      </c>
      <c r="AX977" s="235" t="s">
        <v>241</v>
      </c>
      <c r="AY977" s="236" t="s">
        <v>148</v>
      </c>
      <c r="AZ977" s="236" t="s">
        <v>149</v>
      </c>
      <c r="BA977" s="229" t="s">
        <v>242</v>
      </c>
      <c r="BB977" s="231">
        <v>0</v>
      </c>
      <c r="BC977" s="231">
        <v>1</v>
      </c>
      <c r="BD977" s="237" t="str">
        <f t="shared" si="477"/>
        <v>Llano (Pendientes naturales del terreno entre 0 y 5%)</v>
      </c>
      <c r="BE977" s="231">
        <v>1</v>
      </c>
      <c r="BF977" s="237" t="str">
        <f>VLOOKUP(BE977,'Códigos 2'!$A$1:$B$12,2,FALSE)</f>
        <v xml:space="preserve"> Carpeta Asfáltica (CA)</v>
      </c>
      <c r="BG977" s="238">
        <v>2</v>
      </c>
      <c r="BH977" s="239">
        <v>6.5</v>
      </c>
      <c r="BI977" s="231">
        <v>0</v>
      </c>
      <c r="BJ977" s="231" t="str">
        <f t="shared" si="478"/>
        <v>No existe</v>
      </c>
      <c r="BK977" s="240">
        <v>0</v>
      </c>
      <c r="BL977" s="231">
        <v>65</v>
      </c>
      <c r="BM977" s="231"/>
      <c r="BN977" s="231">
        <v>5</v>
      </c>
      <c r="BO977" s="237" t="str">
        <f t="shared" si="479"/>
        <v>Alineamiento recto o con curvas tan suaves que no exigen una reducción significativa en la velocidad promedio normal de recorrido.</v>
      </c>
      <c r="BP977" s="231">
        <v>4</v>
      </c>
      <c r="BQ977" s="237" t="str">
        <f t="shared" si="480"/>
        <v>Pendientes generalmente menores del 3% pero con algunas cuestas de corta longitud de hasta el 5%.</v>
      </c>
      <c r="BR977" s="231">
        <v>2</v>
      </c>
      <c r="BS977" s="231">
        <v>0</v>
      </c>
      <c r="BT977" s="237" t="b">
        <f t="shared" si="481"/>
        <v>0</v>
      </c>
      <c r="BU977" s="231">
        <v>3</v>
      </c>
      <c r="BV977" s="237" t="str">
        <f t="shared" si="482"/>
        <v>El señalamiento es regular en cuanto a cantidad y ubicación, siendo notable la falta de algunas señales de precaución y de guía.</v>
      </c>
      <c r="BW977" s="231">
        <v>4</v>
      </c>
      <c r="BX977" s="237" t="str">
        <f t="shared" si="483"/>
        <v>La mayoría de las alcantarillas y cunetas aparentemente funcionan bien, pero existen indicaciones en algunos sitios de que el agua se estanca.</v>
      </c>
      <c r="BY977" s="231">
        <v>3</v>
      </c>
      <c r="BZ977" s="237" t="str">
        <f t="shared" si="484"/>
        <v>Superficie con frecuentes baches o irregularidades .</v>
      </c>
      <c r="CA977" s="231">
        <v>4</v>
      </c>
      <c r="CB977" s="237" t="str">
        <f t="shared" si="485"/>
        <v>Existen huellas o corrugaciones que se derivan por debajo de la superficie de ruedo, pero que son aisladas y de poca extensión.</v>
      </c>
      <c r="CC977" s="231">
        <f t="shared" si="486"/>
        <v>0</v>
      </c>
      <c r="CD977" s="229" t="s">
        <v>243</v>
      </c>
      <c r="CE977" s="229" t="s">
        <v>221</v>
      </c>
      <c r="CF977" s="270" t="s">
        <v>244</v>
      </c>
    </row>
    <row r="978" spans="1:84" ht="69.95" customHeight="1" thickBot="1" x14ac:dyDescent="0.2">
      <c r="A978" s="217">
        <v>31</v>
      </c>
      <c r="B978" s="269">
        <v>60011</v>
      </c>
      <c r="C978" s="231">
        <v>11</v>
      </c>
      <c r="D978" s="231">
        <v>6</v>
      </c>
      <c r="E978" s="232">
        <v>7</v>
      </c>
      <c r="F978" s="231">
        <v>3</v>
      </c>
      <c r="G978" s="231">
        <v>2</v>
      </c>
      <c r="H978" s="230" t="str">
        <f t="shared" si="506"/>
        <v>Primaria</v>
      </c>
      <c r="I978" s="230">
        <v>1</v>
      </c>
      <c r="J978" s="229" t="str">
        <f t="shared" si="496"/>
        <v>Red de Alta Capacidad</v>
      </c>
      <c r="K978" s="260">
        <f t="shared" si="497"/>
        <v>7.5600000000000005</v>
      </c>
      <c r="L978" s="234">
        <f t="shared" si="505"/>
        <v>58.135000000000005</v>
      </c>
      <c r="M978" s="233"/>
      <c r="N978" s="233"/>
      <c r="O978" s="233"/>
      <c r="P978" s="260">
        <f t="shared" si="498"/>
        <v>0</v>
      </c>
      <c r="Q978" s="233"/>
      <c r="R978" s="233">
        <v>3.75</v>
      </c>
      <c r="S978" s="233">
        <v>3.81</v>
      </c>
      <c r="T978" s="260">
        <f t="shared" si="499"/>
        <v>7.5600000000000005</v>
      </c>
      <c r="U978" s="233"/>
      <c r="V978" s="233"/>
      <c r="W978" s="233"/>
      <c r="X978" s="233">
        <f t="shared" si="503"/>
        <v>0</v>
      </c>
      <c r="Y978" s="233"/>
      <c r="Z978" s="233"/>
      <c r="AA978" s="233"/>
      <c r="AB978" s="233">
        <f t="shared" si="504"/>
        <v>0</v>
      </c>
      <c r="AC978" s="233">
        <f t="shared" si="500"/>
        <v>7.5600000000000005</v>
      </c>
      <c r="AD978" s="233"/>
      <c r="AE978" s="233"/>
      <c r="AF978" s="233"/>
      <c r="AG978" s="233">
        <f t="shared" si="488"/>
        <v>0</v>
      </c>
      <c r="AH978" s="233"/>
      <c r="AI978" s="233"/>
      <c r="AJ978" s="233"/>
      <c r="AK978" s="233">
        <f t="shared" si="489"/>
        <v>0</v>
      </c>
      <c r="AL978" s="233"/>
      <c r="AM978" s="233"/>
      <c r="AN978" s="233"/>
      <c r="AO978" s="233">
        <f t="shared" si="501"/>
        <v>0</v>
      </c>
      <c r="AP978" s="233"/>
      <c r="AQ978" s="233"/>
      <c r="AR978" s="233"/>
      <c r="AS978" s="339">
        <f t="shared" si="502"/>
        <v>0</v>
      </c>
      <c r="AT978" s="233"/>
      <c r="AU978" s="233"/>
      <c r="AV978" s="233"/>
      <c r="AW978" s="260">
        <f t="shared" si="476"/>
        <v>0</v>
      </c>
      <c r="AX978" s="235" t="s">
        <v>238</v>
      </c>
      <c r="AY978" s="236" t="s">
        <v>148</v>
      </c>
      <c r="AZ978" s="236" t="s">
        <v>149</v>
      </c>
      <c r="BA978" s="229" t="s">
        <v>239</v>
      </c>
      <c r="BB978" s="231">
        <v>0</v>
      </c>
      <c r="BC978" s="231">
        <v>1</v>
      </c>
      <c r="BD978" s="237" t="str">
        <f t="shared" si="477"/>
        <v>Llano (Pendientes naturales del terreno entre 0 y 5%)</v>
      </c>
      <c r="BE978" s="231">
        <v>1</v>
      </c>
      <c r="BF978" s="237" t="str">
        <f>VLOOKUP(BE978,'Códigos 2'!$A$1:$B$12,2,FALSE)</f>
        <v xml:space="preserve"> Carpeta Asfáltica (CA)</v>
      </c>
      <c r="BG978" s="238">
        <v>2</v>
      </c>
      <c r="BH978" s="239">
        <v>6.5</v>
      </c>
      <c r="BI978" s="231">
        <v>2</v>
      </c>
      <c r="BJ978" s="231" t="str">
        <f t="shared" si="478"/>
        <v>Mejorado</v>
      </c>
      <c r="BK978" s="240">
        <v>3</v>
      </c>
      <c r="BL978" s="231">
        <v>65</v>
      </c>
      <c r="BM978" s="231">
        <v>5665</v>
      </c>
      <c r="BN978" s="231">
        <v>5</v>
      </c>
      <c r="BO978" s="237" t="str">
        <f t="shared" si="479"/>
        <v>Alineamiento recto o con curvas tan suaves que no exigen una reducción significativa en la velocidad promedio normal de recorrido.</v>
      </c>
      <c r="BP978" s="231">
        <v>4</v>
      </c>
      <c r="BQ978" s="237" t="str">
        <f t="shared" si="480"/>
        <v>Pendientes generalmente menores del 3% pero con algunas cuestas de corta longitud de hasta el 5%.</v>
      </c>
      <c r="BR978" s="231">
        <v>2</v>
      </c>
      <c r="BS978" s="231">
        <v>4</v>
      </c>
      <c r="BT978" s="237" t="str">
        <f t="shared" si="481"/>
        <v>Superficie generalmente firme y utilizable en todo tiempo, pero con algunos tramos cortos en que el ancho inicial ha sido reducido por erosión u otras causas.</v>
      </c>
      <c r="BU978" s="231">
        <v>3</v>
      </c>
      <c r="BV978" s="237" t="str">
        <f t="shared" si="482"/>
        <v>El señalamiento es regular en cuanto a cantidad y ubicación, siendo notable la falta de algunas señales de precaución y de guía.</v>
      </c>
      <c r="BW978" s="231">
        <v>4</v>
      </c>
      <c r="BX978" s="237" t="str">
        <f t="shared" si="483"/>
        <v>La mayoría de las alcantarillas y cunetas aparentemente funcionan bien, pero existen indicaciones en algunos sitios de que el agua se estanca.</v>
      </c>
      <c r="BY978" s="231">
        <v>2</v>
      </c>
      <c r="BZ978" s="237" t="str">
        <f t="shared" si="484"/>
        <v>Superficie muy irregular o con baches extensos y frecuentes (o material suelto, en caso de superficies no pavimentadas).</v>
      </c>
      <c r="CA978" s="231">
        <v>4</v>
      </c>
      <c r="CB978" s="237" t="str">
        <f t="shared" si="485"/>
        <v>Existen huellas o corrugaciones que se derivan por debajo de la superficie de ruedo, pero que son aisladas y de poca extensión.</v>
      </c>
      <c r="CC978" s="231">
        <f t="shared" si="486"/>
        <v>15.632001000000001</v>
      </c>
      <c r="CD978" s="229"/>
      <c r="CE978" s="229"/>
      <c r="CF978" s="270" t="s">
        <v>240</v>
      </c>
    </row>
    <row r="979" spans="1:84" ht="69.95" customHeight="1" thickBot="1" x14ac:dyDescent="0.2">
      <c r="A979" s="217">
        <v>30</v>
      </c>
      <c r="B979" s="269">
        <v>60012</v>
      </c>
      <c r="C979" s="231">
        <v>11</v>
      </c>
      <c r="D979" s="231">
        <v>6</v>
      </c>
      <c r="E979" s="232">
        <v>7</v>
      </c>
      <c r="F979" s="231">
        <v>3</v>
      </c>
      <c r="G979" s="231">
        <v>2</v>
      </c>
      <c r="H979" s="230" t="str">
        <f t="shared" si="506"/>
        <v>Primaria</v>
      </c>
      <c r="I979" s="230">
        <v>1</v>
      </c>
      <c r="J979" s="229" t="str">
        <f t="shared" si="496"/>
        <v>Red de Alta Capacidad</v>
      </c>
      <c r="K979" s="260">
        <f t="shared" si="497"/>
        <v>16.355</v>
      </c>
      <c r="L979" s="234">
        <f t="shared" si="505"/>
        <v>74.490000000000009</v>
      </c>
      <c r="M979" s="233"/>
      <c r="N979" s="233"/>
      <c r="O979" s="233"/>
      <c r="P979" s="260">
        <f t="shared" si="498"/>
        <v>0</v>
      </c>
      <c r="Q979" s="233">
        <v>1.26</v>
      </c>
      <c r="R979" s="233">
        <v>6.8650000000000002</v>
      </c>
      <c r="S979" s="233">
        <v>8.23</v>
      </c>
      <c r="T979" s="260">
        <f t="shared" si="499"/>
        <v>16.355</v>
      </c>
      <c r="U979" s="233"/>
      <c r="V979" s="233"/>
      <c r="W979" s="233"/>
      <c r="X979" s="233">
        <f t="shared" si="503"/>
        <v>0</v>
      </c>
      <c r="Y979" s="233"/>
      <c r="Z979" s="233"/>
      <c r="AA979" s="233"/>
      <c r="AB979" s="233">
        <f t="shared" si="504"/>
        <v>0</v>
      </c>
      <c r="AC979" s="233">
        <f t="shared" si="500"/>
        <v>16.355</v>
      </c>
      <c r="AD979" s="233"/>
      <c r="AE979" s="233"/>
      <c r="AF979" s="233"/>
      <c r="AG979" s="233">
        <f t="shared" si="488"/>
        <v>0</v>
      </c>
      <c r="AH979" s="233"/>
      <c r="AI979" s="233"/>
      <c r="AJ979" s="233"/>
      <c r="AK979" s="233">
        <f t="shared" si="489"/>
        <v>0</v>
      </c>
      <c r="AL979" s="233"/>
      <c r="AM979" s="233"/>
      <c r="AN979" s="233"/>
      <c r="AO979" s="233">
        <f t="shared" si="501"/>
        <v>0</v>
      </c>
      <c r="AP979" s="233"/>
      <c r="AQ979" s="233"/>
      <c r="AR979" s="233"/>
      <c r="AS979" s="339">
        <f t="shared" si="502"/>
        <v>0</v>
      </c>
      <c r="AT979" s="233"/>
      <c r="AU979" s="233"/>
      <c r="AV979" s="233"/>
      <c r="AW979" s="260">
        <f t="shared" si="476"/>
        <v>0</v>
      </c>
      <c r="AX979" s="235" t="s">
        <v>235</v>
      </c>
      <c r="AY979" s="236" t="s">
        <v>148</v>
      </c>
      <c r="AZ979" s="236" t="s">
        <v>149</v>
      </c>
      <c r="BA979" s="229" t="s">
        <v>232</v>
      </c>
      <c r="BB979" s="231">
        <v>0</v>
      </c>
      <c r="BC979" s="231">
        <v>3</v>
      </c>
      <c r="BD979" s="237" t="str">
        <f t="shared" si="477"/>
        <v>Muy Ondulado (Pendientes naturales del terreno entre 15 y 25%)</v>
      </c>
      <c r="BE979" s="231">
        <v>1</v>
      </c>
      <c r="BF979" s="237" t="str">
        <f>VLOOKUP(BE979,'Códigos 2'!$A$1:$B$12,2,FALSE)</f>
        <v xml:space="preserve"> Carpeta Asfáltica (CA)</v>
      </c>
      <c r="BG979" s="238">
        <v>2</v>
      </c>
      <c r="BH979" s="239">
        <v>6.2</v>
      </c>
      <c r="BI979" s="231">
        <v>1</v>
      </c>
      <c r="BJ979" s="231" t="str">
        <f t="shared" si="478"/>
        <v>Pavimentado</v>
      </c>
      <c r="BK979" s="240">
        <v>0.5</v>
      </c>
      <c r="BL979" s="231">
        <v>70</v>
      </c>
      <c r="BM979" s="231"/>
      <c r="BN979" s="231">
        <v>4</v>
      </c>
      <c r="BO979" s="237" t="str">
        <f t="shared" si="479"/>
        <v>Alineamiento con algunas curvas que exigen una reducción significativa en la velocidad promedio de circulación.</v>
      </c>
      <c r="BP979" s="231">
        <v>3</v>
      </c>
      <c r="BQ979" s="237" t="str">
        <f t="shared" si="480"/>
        <v>Pendientes generalmente entre 3 y 6%, pero con una rasante ondulada y, consecuentemente, con tramos cortos de subida fuerte.</v>
      </c>
      <c r="BR979" s="231">
        <v>1</v>
      </c>
      <c r="BS979" s="231">
        <v>4</v>
      </c>
      <c r="BT979" s="237" t="str">
        <f t="shared" si="481"/>
        <v>Superficie generalmente firme y utilizable en todo tiempo, pero con algunos tramos cortos en que el ancho inicial ha sido reducido por erosión u otras causas.</v>
      </c>
      <c r="BU979" s="231">
        <v>3</v>
      </c>
      <c r="BV979" s="237" t="str">
        <f t="shared" si="482"/>
        <v>El señalamiento es regular en cuanto a cantidad y ubicación, siendo notable la falta de algunas señales de precaución y de guía.</v>
      </c>
      <c r="BW979" s="231">
        <v>4</v>
      </c>
      <c r="BX979" s="237" t="str">
        <f t="shared" si="483"/>
        <v>La mayoría de las alcantarillas y cunetas aparentemente funcionan bien, pero existen indicaciones en algunos sitios de que el agua se estanca.</v>
      </c>
      <c r="BY979" s="231">
        <v>2</v>
      </c>
      <c r="BZ979" s="237" t="str">
        <f t="shared" si="484"/>
        <v>Superficie muy irregular o con baches extensos y frecuentes (o material suelto, en caso de superficies no pavimentadas).</v>
      </c>
      <c r="CA979" s="231">
        <v>4</v>
      </c>
      <c r="CB979" s="237" t="str">
        <f t="shared" si="485"/>
        <v>Existen huellas o corrugaciones que se derivan por debajo de la superficie de ruedo, pero que son aisladas y de poca extensión.</v>
      </c>
      <c r="CC979" s="231">
        <f t="shared" si="486"/>
        <v>0</v>
      </c>
      <c r="CD979" s="229" t="s">
        <v>236</v>
      </c>
      <c r="CE979" s="229" t="s">
        <v>221</v>
      </c>
      <c r="CF979" s="270" t="s">
        <v>237</v>
      </c>
    </row>
    <row r="980" spans="1:84" ht="69.95" customHeight="1" thickBot="1" x14ac:dyDescent="0.2">
      <c r="A980" s="217">
        <v>29</v>
      </c>
      <c r="B980" s="269">
        <v>60020</v>
      </c>
      <c r="C980" s="231">
        <v>11</v>
      </c>
      <c r="D980" s="231">
        <v>6</v>
      </c>
      <c r="E980" s="232">
        <v>5</v>
      </c>
      <c r="F980" s="231">
        <v>5</v>
      </c>
      <c r="G980" s="231">
        <v>2</v>
      </c>
      <c r="H980" s="230" t="str">
        <f t="shared" si="506"/>
        <v>Primaria</v>
      </c>
      <c r="I980" s="230">
        <v>1</v>
      </c>
      <c r="J980" s="229" t="str">
        <f t="shared" si="496"/>
        <v>Red de Alta Capacidad</v>
      </c>
      <c r="K980" s="260">
        <f t="shared" si="497"/>
        <v>11.145</v>
      </c>
      <c r="L980" s="234">
        <f t="shared" si="505"/>
        <v>85.635000000000005</v>
      </c>
      <c r="M980" s="233"/>
      <c r="N980" s="233"/>
      <c r="O980" s="233"/>
      <c r="P980" s="260">
        <f t="shared" si="498"/>
        <v>0</v>
      </c>
      <c r="Q980" s="233"/>
      <c r="R980" s="233">
        <v>4.67</v>
      </c>
      <c r="S980" s="233">
        <v>6.4749999999999996</v>
      </c>
      <c r="T980" s="260">
        <f t="shared" si="499"/>
        <v>11.145</v>
      </c>
      <c r="U980" s="233"/>
      <c r="V980" s="233"/>
      <c r="W980" s="233"/>
      <c r="X980" s="233">
        <f t="shared" si="503"/>
        <v>0</v>
      </c>
      <c r="Y980" s="233"/>
      <c r="Z980" s="233"/>
      <c r="AA980" s="233"/>
      <c r="AB980" s="233">
        <f t="shared" si="504"/>
        <v>0</v>
      </c>
      <c r="AC980" s="233">
        <f t="shared" si="500"/>
        <v>11.145</v>
      </c>
      <c r="AD980" s="233"/>
      <c r="AE980" s="233"/>
      <c r="AF980" s="233"/>
      <c r="AG980" s="233">
        <f t="shared" si="488"/>
        <v>0</v>
      </c>
      <c r="AH980" s="233"/>
      <c r="AI980" s="233"/>
      <c r="AJ980" s="233"/>
      <c r="AK980" s="233">
        <f t="shared" si="489"/>
        <v>0</v>
      </c>
      <c r="AL980" s="233"/>
      <c r="AM980" s="233"/>
      <c r="AN980" s="233"/>
      <c r="AO980" s="233">
        <f t="shared" si="501"/>
        <v>0</v>
      </c>
      <c r="AP980" s="233"/>
      <c r="AQ980" s="233"/>
      <c r="AR980" s="233"/>
      <c r="AS980" s="339">
        <f t="shared" si="502"/>
        <v>0</v>
      </c>
      <c r="AT980" s="233"/>
      <c r="AU980" s="233"/>
      <c r="AV980" s="233"/>
      <c r="AW980" s="260">
        <f t="shared" si="476"/>
        <v>0</v>
      </c>
      <c r="AX980" s="235" t="s">
        <v>231</v>
      </c>
      <c r="AY980" s="236" t="s">
        <v>148</v>
      </c>
      <c r="AZ980" s="236" t="s">
        <v>149</v>
      </c>
      <c r="BA980" s="229" t="s">
        <v>232</v>
      </c>
      <c r="BB980" s="231">
        <v>0</v>
      </c>
      <c r="BC980" s="231">
        <v>3</v>
      </c>
      <c r="BD980" s="237" t="str">
        <f t="shared" si="477"/>
        <v>Muy Ondulado (Pendientes naturales del terreno entre 15 y 25%)</v>
      </c>
      <c r="BE980" s="231">
        <v>1</v>
      </c>
      <c r="BF980" s="237" t="str">
        <f>VLOOKUP(BE980,'Códigos 2'!$A$1:$B$12,2,FALSE)</f>
        <v xml:space="preserve"> Carpeta Asfáltica (CA)</v>
      </c>
      <c r="BG980" s="238">
        <v>2</v>
      </c>
      <c r="BH980" s="239">
        <v>6.2</v>
      </c>
      <c r="BI980" s="231">
        <v>1</v>
      </c>
      <c r="BJ980" s="231" t="str">
        <f t="shared" si="478"/>
        <v>Pavimentado</v>
      </c>
      <c r="BK980" s="240">
        <v>0.5</v>
      </c>
      <c r="BL980" s="231">
        <v>70</v>
      </c>
      <c r="BM980" s="231"/>
      <c r="BN980" s="231">
        <v>4</v>
      </c>
      <c r="BO980" s="237" t="str">
        <f t="shared" si="479"/>
        <v>Alineamiento con algunas curvas que exigen una reducción significativa en la velocidad promedio de circulación.</v>
      </c>
      <c r="BP980" s="231">
        <v>3</v>
      </c>
      <c r="BQ980" s="237" t="str">
        <f t="shared" si="480"/>
        <v>Pendientes generalmente entre 3 y 6%, pero con una rasante ondulada y, consecuentemente, con tramos cortos de subida fuerte.</v>
      </c>
      <c r="BR980" s="231">
        <v>1</v>
      </c>
      <c r="BS980" s="231">
        <v>4</v>
      </c>
      <c r="BT980" s="237" t="str">
        <f t="shared" si="481"/>
        <v>Superficie generalmente firme y utilizable en todo tiempo, pero con algunos tramos cortos en que el ancho inicial ha sido reducido por erosión u otras causas.</v>
      </c>
      <c r="BU980" s="231">
        <v>3</v>
      </c>
      <c r="BV980" s="237" t="str">
        <f t="shared" si="482"/>
        <v>El señalamiento es regular en cuanto a cantidad y ubicación, siendo notable la falta de algunas señales de precaución y de guía.</v>
      </c>
      <c r="BW980" s="231">
        <v>4</v>
      </c>
      <c r="BX980" s="237" t="str">
        <f t="shared" si="483"/>
        <v>La mayoría de las alcantarillas y cunetas aparentemente funcionan bien, pero existen indicaciones en algunos sitios de que el agua se estanca.</v>
      </c>
      <c r="BY980" s="231">
        <v>2</v>
      </c>
      <c r="BZ980" s="237" t="str">
        <f t="shared" si="484"/>
        <v>Superficie muy irregular o con baches extensos y frecuentes (o material suelto, en caso de superficies no pavimentadas).</v>
      </c>
      <c r="CA980" s="231">
        <v>4</v>
      </c>
      <c r="CB980" s="237" t="str">
        <f t="shared" si="485"/>
        <v>Existen huellas o corrugaciones que se derivan por debajo de la superficie de ruedo, pero que son aisladas y de poca extensión.</v>
      </c>
      <c r="CC980" s="231">
        <f t="shared" si="486"/>
        <v>0</v>
      </c>
      <c r="CD980" s="229" t="s">
        <v>233</v>
      </c>
      <c r="CE980" s="229" t="s">
        <v>221</v>
      </c>
      <c r="CF980" s="270" t="s">
        <v>234</v>
      </c>
    </row>
    <row r="981" spans="1:84" ht="69.95" customHeight="1" thickBot="1" x14ac:dyDescent="0.2">
      <c r="A981" s="217">
        <v>28</v>
      </c>
      <c r="B981" s="269">
        <v>60030</v>
      </c>
      <c r="C981" s="231">
        <v>11</v>
      </c>
      <c r="D981" s="231">
        <v>6</v>
      </c>
      <c r="E981" s="232">
        <v>5</v>
      </c>
      <c r="F981" s="231">
        <v>2</v>
      </c>
      <c r="G981" s="231">
        <v>2</v>
      </c>
      <c r="H981" s="230" t="str">
        <f t="shared" si="506"/>
        <v>Primaria</v>
      </c>
      <c r="I981" s="230">
        <v>1</v>
      </c>
      <c r="J981" s="229" t="str">
        <f t="shared" si="496"/>
        <v>Red de Alta Capacidad</v>
      </c>
      <c r="K981" s="260">
        <f t="shared" si="497"/>
        <v>32.274999999999999</v>
      </c>
      <c r="L981" s="234">
        <f t="shared" si="505"/>
        <v>117.91</v>
      </c>
      <c r="M981" s="233"/>
      <c r="N981" s="233"/>
      <c r="O981" s="233"/>
      <c r="P981" s="260">
        <f t="shared" si="498"/>
        <v>0</v>
      </c>
      <c r="Q981" s="233">
        <v>8.9149999999999991</v>
      </c>
      <c r="R981" s="233">
        <v>8.4049999999999994</v>
      </c>
      <c r="S981" s="233">
        <v>14.955</v>
      </c>
      <c r="T981" s="260">
        <f t="shared" si="499"/>
        <v>32.274999999999999</v>
      </c>
      <c r="U981" s="233"/>
      <c r="V981" s="233"/>
      <c r="W981" s="233"/>
      <c r="X981" s="233">
        <f t="shared" si="503"/>
        <v>0</v>
      </c>
      <c r="Y981" s="233"/>
      <c r="Z981" s="233"/>
      <c r="AA981" s="233"/>
      <c r="AB981" s="233">
        <f t="shared" si="504"/>
        <v>0</v>
      </c>
      <c r="AC981" s="233">
        <f t="shared" si="500"/>
        <v>32.274999999999999</v>
      </c>
      <c r="AD981" s="233"/>
      <c r="AE981" s="233"/>
      <c r="AF981" s="233"/>
      <c r="AG981" s="233">
        <f t="shared" si="488"/>
        <v>0</v>
      </c>
      <c r="AH981" s="233"/>
      <c r="AI981" s="233"/>
      <c r="AJ981" s="233"/>
      <c r="AK981" s="233">
        <f t="shared" si="489"/>
        <v>0</v>
      </c>
      <c r="AL981" s="233"/>
      <c r="AM981" s="233"/>
      <c r="AN981" s="233"/>
      <c r="AO981" s="233">
        <f t="shared" si="501"/>
        <v>0</v>
      </c>
      <c r="AP981" s="233"/>
      <c r="AQ981" s="233"/>
      <c r="AR981" s="233"/>
      <c r="AS981" s="339">
        <f t="shared" si="502"/>
        <v>0</v>
      </c>
      <c r="AT981" s="233"/>
      <c r="AU981" s="233"/>
      <c r="AV981" s="233"/>
      <c r="AW981" s="260">
        <f t="shared" si="476"/>
        <v>0</v>
      </c>
      <c r="AX981" s="235" t="s">
        <v>228</v>
      </c>
      <c r="AY981" s="236" t="s">
        <v>148</v>
      </c>
      <c r="AZ981" s="236" t="s">
        <v>149</v>
      </c>
      <c r="BA981" s="229" t="s">
        <v>229</v>
      </c>
      <c r="BB981" s="231">
        <v>0</v>
      </c>
      <c r="BC981" s="231">
        <v>2</v>
      </c>
      <c r="BD981" s="237" t="str">
        <f t="shared" si="477"/>
        <v>Algo Ondulado (Pendientes naturales del terreno entre 6 y 14%)</v>
      </c>
      <c r="BE981" s="231">
        <v>1</v>
      </c>
      <c r="BF981" s="237" t="str">
        <f>VLOOKUP(BE981,'Códigos 2'!$A$1:$B$12,2,FALSE)</f>
        <v xml:space="preserve"> Carpeta Asfáltica (CA)</v>
      </c>
      <c r="BG981" s="238">
        <v>2</v>
      </c>
      <c r="BH981" s="239">
        <v>6.4</v>
      </c>
      <c r="BI981" s="231">
        <v>0</v>
      </c>
      <c r="BJ981" s="231" t="str">
        <f t="shared" si="478"/>
        <v>No existe</v>
      </c>
      <c r="BK981" s="240">
        <v>0</v>
      </c>
      <c r="BL981" s="231">
        <v>60</v>
      </c>
      <c r="BM981" s="231">
        <v>2043</v>
      </c>
      <c r="BN981" s="231">
        <v>4</v>
      </c>
      <c r="BO981" s="237" t="str">
        <f t="shared" si="479"/>
        <v>Alineamiento con algunas curvas que exigen una reducción significativa en la velocidad promedio de circulación.</v>
      </c>
      <c r="BP981" s="231">
        <v>4</v>
      </c>
      <c r="BQ981" s="237" t="str">
        <f t="shared" si="480"/>
        <v>Pendientes generalmente menores del 3% pero con algunas cuestas de corta longitud de hasta el 5%.</v>
      </c>
      <c r="BR981" s="231">
        <v>2</v>
      </c>
      <c r="BS981" s="231">
        <v>0</v>
      </c>
      <c r="BT981" s="237" t="b">
        <f t="shared" si="481"/>
        <v>0</v>
      </c>
      <c r="BU981" s="231">
        <v>3</v>
      </c>
      <c r="BV981" s="237" t="str">
        <f t="shared" si="482"/>
        <v>El señalamiento es regular en cuanto a cantidad y ubicación, siendo notable la falta de algunas señales de precaución y de guía.</v>
      </c>
      <c r="BW981" s="231">
        <v>5</v>
      </c>
      <c r="BX981" s="237" t="str">
        <f t="shared" si="483"/>
        <v>Todas las alcantarillas y cunetas están bastante limpias y funcionan debidamente.</v>
      </c>
      <c r="BY981" s="231">
        <v>2</v>
      </c>
      <c r="BZ981" s="237" t="str">
        <f t="shared" si="484"/>
        <v>Superficie muy irregular o con baches extensos y frecuentes (o material suelto, en caso de superficies no pavimentadas).</v>
      </c>
      <c r="CA981" s="231">
        <v>4</v>
      </c>
      <c r="CB981" s="237" t="str">
        <f t="shared" si="485"/>
        <v>Existen huellas o corrugaciones que se derivan por debajo de la superficie de ruedo, pero que son aisladas y de poca extensión.</v>
      </c>
      <c r="CC981" s="231">
        <f t="shared" si="486"/>
        <v>24.067306125000002</v>
      </c>
      <c r="CD981" s="229"/>
      <c r="CE981" s="229"/>
      <c r="CF981" s="270" t="s">
        <v>230</v>
      </c>
    </row>
    <row r="982" spans="1:84" ht="69.95" customHeight="1" thickBot="1" x14ac:dyDescent="0.2">
      <c r="A982" s="217">
        <v>27</v>
      </c>
      <c r="B982" s="269">
        <v>60040</v>
      </c>
      <c r="C982" s="231">
        <v>11</v>
      </c>
      <c r="D982" s="231">
        <v>6</v>
      </c>
      <c r="E982" s="232">
        <v>5</v>
      </c>
      <c r="F982" s="231"/>
      <c r="G982" s="231">
        <v>2</v>
      </c>
      <c r="H982" s="230" t="str">
        <f t="shared" si="506"/>
        <v>Primaria</v>
      </c>
      <c r="I982" s="230">
        <v>2</v>
      </c>
      <c r="J982" s="229" t="str">
        <f t="shared" si="496"/>
        <v>Distribuidores Regionales</v>
      </c>
      <c r="K982" s="260">
        <f t="shared" si="497"/>
        <v>10.525</v>
      </c>
      <c r="L982" s="234">
        <f t="shared" si="505"/>
        <v>128.435</v>
      </c>
      <c r="M982" s="233"/>
      <c r="N982" s="233"/>
      <c r="O982" s="233"/>
      <c r="P982" s="260">
        <f t="shared" si="498"/>
        <v>0</v>
      </c>
      <c r="Q982" s="233"/>
      <c r="R982" s="233">
        <v>10.525</v>
      </c>
      <c r="S982" s="233"/>
      <c r="T982" s="260">
        <f t="shared" si="499"/>
        <v>10.525</v>
      </c>
      <c r="U982" s="233"/>
      <c r="V982" s="233"/>
      <c r="W982" s="233"/>
      <c r="X982" s="233">
        <f t="shared" si="503"/>
        <v>0</v>
      </c>
      <c r="Y982" s="233"/>
      <c r="Z982" s="233"/>
      <c r="AA982" s="233"/>
      <c r="AB982" s="233">
        <f t="shared" si="504"/>
        <v>0</v>
      </c>
      <c r="AC982" s="233">
        <f t="shared" si="500"/>
        <v>10.525</v>
      </c>
      <c r="AD982" s="233"/>
      <c r="AE982" s="233"/>
      <c r="AF982" s="233"/>
      <c r="AG982" s="233">
        <f t="shared" si="488"/>
        <v>0</v>
      </c>
      <c r="AH982" s="233"/>
      <c r="AI982" s="233"/>
      <c r="AJ982" s="233"/>
      <c r="AK982" s="233">
        <f t="shared" si="489"/>
        <v>0</v>
      </c>
      <c r="AL982" s="233"/>
      <c r="AM982" s="233"/>
      <c r="AN982" s="233"/>
      <c r="AO982" s="233">
        <f t="shared" si="501"/>
        <v>0</v>
      </c>
      <c r="AP982" s="233"/>
      <c r="AQ982" s="233"/>
      <c r="AR982" s="233"/>
      <c r="AS982" s="339">
        <f t="shared" si="502"/>
        <v>0</v>
      </c>
      <c r="AT982" s="233"/>
      <c r="AU982" s="233"/>
      <c r="AV982" s="233"/>
      <c r="AW982" s="260">
        <f t="shared" si="476"/>
        <v>0</v>
      </c>
      <c r="AX982" s="235" t="s">
        <v>225</v>
      </c>
      <c r="AY982" s="236" t="s">
        <v>148</v>
      </c>
      <c r="AZ982" s="236"/>
      <c r="BA982" s="229" t="s">
        <v>72</v>
      </c>
      <c r="BB982" s="231">
        <v>0</v>
      </c>
      <c r="BC982" s="231">
        <v>4</v>
      </c>
      <c r="BD982" s="237" t="str">
        <f t="shared" si="477"/>
        <v>Montañoso (Pendientes naturales del terreno mayores a 25%)</v>
      </c>
      <c r="BE982" s="231">
        <v>1</v>
      </c>
      <c r="BF982" s="237" t="str">
        <f>VLOOKUP(BE982,'Códigos 2'!$A$1:$B$12,2,FALSE)</f>
        <v xml:space="preserve"> Carpeta Asfáltica (CA)</v>
      </c>
      <c r="BG982" s="238">
        <v>2</v>
      </c>
      <c r="BH982" s="239">
        <v>7.3</v>
      </c>
      <c r="BI982" s="231">
        <v>0</v>
      </c>
      <c r="BJ982" s="231" t="str">
        <f t="shared" si="478"/>
        <v>No existe</v>
      </c>
      <c r="BK982" s="240">
        <v>0</v>
      </c>
      <c r="BL982" s="231">
        <v>70</v>
      </c>
      <c r="BM982" s="231"/>
      <c r="BN982" s="231">
        <v>4</v>
      </c>
      <c r="BO982" s="237" t="str">
        <f t="shared" si="479"/>
        <v>Alineamiento con algunas curvas que exigen una reducción significativa en la velocidad promedio de circulación.</v>
      </c>
      <c r="BP982" s="231">
        <v>4</v>
      </c>
      <c r="BQ982" s="237" t="str">
        <f t="shared" si="480"/>
        <v>Pendientes generalmente menores del 3% pero con algunas cuestas de corta longitud de hasta el 5%.</v>
      </c>
      <c r="BR982" s="231">
        <v>3</v>
      </c>
      <c r="BS982" s="231">
        <v>4</v>
      </c>
      <c r="BT982" s="237" t="str">
        <f t="shared" si="481"/>
        <v>Superficie generalmente firme y utilizable en todo tiempo, pero con algunos tramos cortos en que el ancho inicial ha sido reducido por erosión u otras causas.</v>
      </c>
      <c r="BU982" s="231">
        <v>3</v>
      </c>
      <c r="BV982" s="237" t="str">
        <f t="shared" si="482"/>
        <v>El señalamiento es regular en cuanto a cantidad y ubicación, siendo notable la falta de algunas señales de precaución y de guía.</v>
      </c>
      <c r="BW982" s="231">
        <v>4</v>
      </c>
      <c r="BX982" s="237" t="str">
        <f t="shared" si="483"/>
        <v>La mayoría de las alcantarillas y cunetas aparentemente funcionan bien, pero existen indicaciones en algunos sitios de que el agua se estanca.</v>
      </c>
      <c r="BY982" s="231">
        <v>3</v>
      </c>
      <c r="BZ982" s="237" t="str">
        <f t="shared" si="484"/>
        <v>Superficie con frecuentes baches o irregularidades .</v>
      </c>
      <c r="CA982" s="231">
        <v>4</v>
      </c>
      <c r="CB982" s="237" t="str">
        <f t="shared" si="485"/>
        <v>Existen huellas o corrugaciones que se derivan por debajo de la superficie de ruedo, pero que son aisladas y de poca extensión.</v>
      </c>
      <c r="CC982" s="231">
        <f t="shared" si="486"/>
        <v>0</v>
      </c>
      <c r="CD982" s="229" t="s">
        <v>226</v>
      </c>
      <c r="CE982" s="229" t="s">
        <v>221</v>
      </c>
      <c r="CF982" s="270" t="s">
        <v>227</v>
      </c>
    </row>
    <row r="983" spans="1:84" ht="69.95" customHeight="1" thickBot="1" x14ac:dyDescent="0.2">
      <c r="A983" s="217">
        <v>26</v>
      </c>
      <c r="B983" s="269">
        <v>60051</v>
      </c>
      <c r="C983" s="231">
        <v>10</v>
      </c>
      <c r="D983" s="231">
        <v>6</v>
      </c>
      <c r="E983" s="232">
        <v>3</v>
      </c>
      <c r="F983" s="231"/>
      <c r="G983" s="231">
        <v>2</v>
      </c>
      <c r="H983" s="230" t="str">
        <f t="shared" si="506"/>
        <v>Primaria</v>
      </c>
      <c r="I983" s="230">
        <v>2</v>
      </c>
      <c r="J983" s="229" t="str">
        <f t="shared" si="496"/>
        <v>Distribuidores Regionales</v>
      </c>
      <c r="K983" s="260">
        <f t="shared" si="497"/>
        <v>25.01</v>
      </c>
      <c r="L983" s="234">
        <f t="shared" si="505"/>
        <v>153.44499999999999</v>
      </c>
      <c r="M983" s="233"/>
      <c r="N983" s="233"/>
      <c r="O983" s="233"/>
      <c r="P983" s="260">
        <f t="shared" si="498"/>
        <v>0</v>
      </c>
      <c r="Q983" s="233">
        <v>1.085</v>
      </c>
      <c r="R983" s="233">
        <v>4.8949999999999996</v>
      </c>
      <c r="S983" s="233">
        <v>19.03</v>
      </c>
      <c r="T983" s="260">
        <f t="shared" si="499"/>
        <v>25.01</v>
      </c>
      <c r="U983" s="233"/>
      <c r="V983" s="233"/>
      <c r="W983" s="233"/>
      <c r="X983" s="233">
        <f t="shared" si="503"/>
        <v>0</v>
      </c>
      <c r="Y983" s="233"/>
      <c r="Z983" s="233"/>
      <c r="AA983" s="233"/>
      <c r="AB983" s="233">
        <f t="shared" si="504"/>
        <v>0</v>
      </c>
      <c r="AC983" s="233">
        <f t="shared" si="500"/>
        <v>25.01</v>
      </c>
      <c r="AD983" s="233"/>
      <c r="AE983" s="233"/>
      <c r="AF983" s="233"/>
      <c r="AG983" s="233">
        <f t="shared" si="488"/>
        <v>0</v>
      </c>
      <c r="AH983" s="233"/>
      <c r="AI983" s="233"/>
      <c r="AJ983" s="233"/>
      <c r="AK983" s="233">
        <f t="shared" si="489"/>
        <v>0</v>
      </c>
      <c r="AL983" s="233"/>
      <c r="AM983" s="233"/>
      <c r="AN983" s="233"/>
      <c r="AO983" s="233">
        <f t="shared" si="501"/>
        <v>0</v>
      </c>
      <c r="AP983" s="233"/>
      <c r="AQ983" s="233"/>
      <c r="AR983" s="233"/>
      <c r="AS983" s="339">
        <f t="shared" si="502"/>
        <v>0</v>
      </c>
      <c r="AT983" s="233"/>
      <c r="AU983" s="233"/>
      <c r="AV983" s="233"/>
      <c r="AW983" s="260">
        <f t="shared" si="476"/>
        <v>0</v>
      </c>
      <c r="AX983" s="235" t="s">
        <v>223</v>
      </c>
      <c r="AY983" s="236" t="s">
        <v>148</v>
      </c>
      <c r="AZ983" s="236" t="s">
        <v>149</v>
      </c>
      <c r="BA983" s="229" t="s">
        <v>72</v>
      </c>
      <c r="BB983" s="231">
        <v>0</v>
      </c>
      <c r="BC983" s="231">
        <v>4</v>
      </c>
      <c r="BD983" s="237" t="str">
        <f t="shared" si="477"/>
        <v>Montañoso (Pendientes naturales del terreno mayores a 25%)</v>
      </c>
      <c r="BE983" s="231">
        <v>1</v>
      </c>
      <c r="BF983" s="237" t="str">
        <f>VLOOKUP(BE983,'Códigos 2'!$A$1:$B$12,2,FALSE)</f>
        <v xml:space="preserve"> Carpeta Asfáltica (CA)</v>
      </c>
      <c r="BG983" s="238">
        <v>2</v>
      </c>
      <c r="BH983" s="239">
        <v>6.9</v>
      </c>
      <c r="BI983" s="231">
        <v>0</v>
      </c>
      <c r="BJ983" s="231" t="str">
        <f t="shared" si="478"/>
        <v>No existe</v>
      </c>
      <c r="BK983" s="240">
        <v>0</v>
      </c>
      <c r="BL983" s="231">
        <v>60</v>
      </c>
      <c r="BM983" s="231">
        <v>850</v>
      </c>
      <c r="BN983" s="231">
        <v>4</v>
      </c>
      <c r="BO983" s="237" t="str">
        <f t="shared" si="479"/>
        <v>Alineamiento con algunas curvas que exigen una reducción significativa en la velocidad promedio de circulación.</v>
      </c>
      <c r="BP983" s="231">
        <v>4</v>
      </c>
      <c r="BQ983" s="237" t="str">
        <f t="shared" si="480"/>
        <v>Pendientes generalmente menores del 3% pero con algunas cuestas de corta longitud de hasta el 5%.</v>
      </c>
      <c r="BR983" s="231">
        <v>1</v>
      </c>
      <c r="BS983" s="231">
        <v>0</v>
      </c>
      <c r="BT983" s="237" t="b">
        <f t="shared" si="481"/>
        <v>0</v>
      </c>
      <c r="BU983" s="231">
        <v>3</v>
      </c>
      <c r="BV983" s="237" t="str">
        <f t="shared" si="482"/>
        <v>El señalamiento es regular en cuanto a cantidad y ubicación, siendo notable la falta de algunas señales de precaución y de guía.</v>
      </c>
      <c r="BW983" s="231">
        <v>4</v>
      </c>
      <c r="BX983" s="237" t="str">
        <f t="shared" si="483"/>
        <v>La mayoría de las alcantarillas y cunetas aparentemente funcionan bien, pero existen indicaciones en algunos sitios de que el agua se estanca.</v>
      </c>
      <c r="BY983" s="231">
        <v>2</v>
      </c>
      <c r="BZ983" s="237" t="str">
        <f t="shared" si="484"/>
        <v>Superficie muy irregular o con baches extensos y frecuentes (o material suelto, en caso de superficies no pavimentadas).</v>
      </c>
      <c r="CA983" s="231">
        <v>5</v>
      </c>
      <c r="CB983" s="237" t="str">
        <f t="shared" si="485"/>
        <v>No existen evidencias de fallas en la estructura del pavimento, con la posible excepción de algunas en la superficie de ruedo.</v>
      </c>
      <c r="CC983" s="231">
        <f t="shared" si="486"/>
        <v>7.7593525000000003</v>
      </c>
      <c r="CD983" s="229"/>
      <c r="CE983" s="229"/>
      <c r="CF983" s="270" t="s">
        <v>224</v>
      </c>
    </row>
    <row r="984" spans="1:84" ht="69.95" customHeight="1" thickBot="1" x14ac:dyDescent="0.2">
      <c r="A984" s="217">
        <v>25</v>
      </c>
      <c r="B984" s="269">
        <v>60052</v>
      </c>
      <c r="C984" s="231">
        <v>10</v>
      </c>
      <c r="D984" s="231">
        <v>6</v>
      </c>
      <c r="E984" s="232">
        <v>3</v>
      </c>
      <c r="F984" s="231">
        <v>1</v>
      </c>
      <c r="G984" s="231">
        <v>2</v>
      </c>
      <c r="H984" s="230" t="str">
        <f t="shared" si="506"/>
        <v>Primaria</v>
      </c>
      <c r="I984" s="230">
        <v>1</v>
      </c>
      <c r="J984" s="229" t="str">
        <f t="shared" si="496"/>
        <v>Red de Alta Capacidad</v>
      </c>
      <c r="K984" s="260">
        <f t="shared" si="497"/>
        <v>24.15</v>
      </c>
      <c r="L984" s="234">
        <f t="shared" si="505"/>
        <v>177.595</v>
      </c>
      <c r="M984" s="233"/>
      <c r="N984" s="233"/>
      <c r="O984" s="233"/>
      <c r="P984" s="260">
        <f t="shared" si="498"/>
        <v>0</v>
      </c>
      <c r="Q984" s="233">
        <v>13.375</v>
      </c>
      <c r="R984" s="233">
        <v>10.775</v>
      </c>
      <c r="S984" s="233"/>
      <c r="T984" s="260">
        <f t="shared" si="499"/>
        <v>24.15</v>
      </c>
      <c r="U984" s="233"/>
      <c r="V984" s="233"/>
      <c r="W984" s="233"/>
      <c r="X984" s="233">
        <f t="shared" si="503"/>
        <v>0</v>
      </c>
      <c r="Y984" s="233"/>
      <c r="Z984" s="233"/>
      <c r="AA984" s="233"/>
      <c r="AB984" s="233">
        <f t="shared" si="504"/>
        <v>0</v>
      </c>
      <c r="AC984" s="233">
        <f t="shared" si="500"/>
        <v>24.15</v>
      </c>
      <c r="AD984" s="233"/>
      <c r="AE984" s="233"/>
      <c r="AF984" s="233"/>
      <c r="AG984" s="233">
        <f t="shared" si="488"/>
        <v>0</v>
      </c>
      <c r="AH984" s="233"/>
      <c r="AI984" s="233"/>
      <c r="AJ984" s="233"/>
      <c r="AK984" s="233">
        <f t="shared" si="489"/>
        <v>0</v>
      </c>
      <c r="AL984" s="233"/>
      <c r="AM984" s="233"/>
      <c r="AN984" s="233"/>
      <c r="AO984" s="233">
        <f t="shared" si="501"/>
        <v>0</v>
      </c>
      <c r="AP984" s="233"/>
      <c r="AQ984" s="233"/>
      <c r="AR984" s="233"/>
      <c r="AS984" s="339">
        <f t="shared" si="502"/>
        <v>0</v>
      </c>
      <c r="AT984" s="233"/>
      <c r="AU984" s="233"/>
      <c r="AV984" s="233"/>
      <c r="AW984" s="260">
        <f t="shared" si="476"/>
        <v>0</v>
      </c>
      <c r="AX984" s="235" t="s">
        <v>219</v>
      </c>
      <c r="AY984" s="236" t="s">
        <v>148</v>
      </c>
      <c r="AZ984" s="236" t="s">
        <v>149</v>
      </c>
      <c r="BA984" s="229" t="s">
        <v>72</v>
      </c>
      <c r="BB984" s="231">
        <v>0</v>
      </c>
      <c r="BC984" s="231">
        <v>4</v>
      </c>
      <c r="BD984" s="237" t="str">
        <f t="shared" si="477"/>
        <v>Montañoso (Pendientes naturales del terreno mayores a 25%)</v>
      </c>
      <c r="BE984" s="231">
        <v>1</v>
      </c>
      <c r="BF984" s="237" t="str">
        <f>VLOOKUP(BE984,'Códigos 2'!$A$1:$B$12,2,FALSE)</f>
        <v xml:space="preserve"> Carpeta Asfáltica (CA)</v>
      </c>
      <c r="BG984" s="238">
        <v>2</v>
      </c>
      <c r="BH984" s="239">
        <v>7</v>
      </c>
      <c r="BI984" s="231">
        <v>0</v>
      </c>
      <c r="BJ984" s="231" t="str">
        <f t="shared" si="478"/>
        <v>No existe</v>
      </c>
      <c r="BK984" s="240">
        <v>0</v>
      </c>
      <c r="BL984" s="231">
        <v>70</v>
      </c>
      <c r="BM984" s="231">
        <v>1667</v>
      </c>
      <c r="BN984" s="231">
        <v>4</v>
      </c>
      <c r="BO984" s="237" t="str">
        <f t="shared" si="479"/>
        <v>Alineamiento con algunas curvas que exigen una reducción significativa en la velocidad promedio de circulación.</v>
      </c>
      <c r="BP984" s="231">
        <v>2</v>
      </c>
      <c r="BQ984" s="237" t="str">
        <f t="shared" si="480"/>
        <v>Pendientes sostenidas entre 5 y 8% sobre una buena parte del tramo, condición que afecta en forma marcada la velocidad de recorrido y, cuando hay bastante tránsito, provoca frecuentes colas de vehículos detrás de los vehículos pesados.</v>
      </c>
      <c r="BR984" s="231">
        <v>1</v>
      </c>
      <c r="BS984" s="231">
        <v>0</v>
      </c>
      <c r="BT984" s="237" t="b">
        <f t="shared" si="481"/>
        <v>0</v>
      </c>
      <c r="BU984" s="231">
        <v>3</v>
      </c>
      <c r="BV984" s="237" t="str">
        <f t="shared" si="482"/>
        <v>El señalamiento es regular en cuanto a cantidad y ubicación, siendo notable la falta de algunas señales de precaución y de guía.</v>
      </c>
      <c r="BW984" s="231">
        <v>5</v>
      </c>
      <c r="BX984" s="237" t="str">
        <f t="shared" si="483"/>
        <v>Todas las alcantarillas y cunetas están bastante limpias y funcionan debidamente.</v>
      </c>
      <c r="BY984" s="231">
        <v>3</v>
      </c>
      <c r="BZ984" s="237" t="str">
        <f t="shared" si="484"/>
        <v>Superficie con frecuentes baches o irregularidades .</v>
      </c>
      <c r="CA984" s="231">
        <v>5</v>
      </c>
      <c r="CB984" s="237" t="str">
        <f t="shared" si="485"/>
        <v>No existen evidencias de fallas en la estructura del pavimento, con la posible excepción de algunas en la superficie de ruedo.</v>
      </c>
      <c r="CC984" s="231">
        <f t="shared" si="486"/>
        <v>14.694188249999998</v>
      </c>
      <c r="CD984" s="229" t="s">
        <v>220</v>
      </c>
      <c r="CE984" s="229" t="s">
        <v>221</v>
      </c>
      <c r="CF984" s="270" t="s">
        <v>222</v>
      </c>
    </row>
    <row r="985" spans="1:84" ht="69.95" customHeight="1" thickBot="1" x14ac:dyDescent="0.2">
      <c r="A985" s="217">
        <v>24</v>
      </c>
      <c r="B985" s="269">
        <v>60060</v>
      </c>
      <c r="C985" s="231">
        <v>10</v>
      </c>
      <c r="D985" s="231">
        <v>6</v>
      </c>
      <c r="E985" s="232">
        <v>3</v>
      </c>
      <c r="F985" s="231">
        <v>2</v>
      </c>
      <c r="G985" s="231">
        <v>2</v>
      </c>
      <c r="H985" s="230" t="str">
        <f t="shared" si="506"/>
        <v>Primaria</v>
      </c>
      <c r="I985" s="230">
        <v>1</v>
      </c>
      <c r="J985" s="229" t="str">
        <f t="shared" si="496"/>
        <v>Red de Alta Capacidad</v>
      </c>
      <c r="K985" s="260">
        <f t="shared" si="497"/>
        <v>29.34</v>
      </c>
      <c r="L985" s="234">
        <f t="shared" si="505"/>
        <v>206.935</v>
      </c>
      <c r="M985" s="233"/>
      <c r="N985" s="233"/>
      <c r="O985" s="233"/>
      <c r="P985" s="260">
        <f t="shared" si="498"/>
        <v>0</v>
      </c>
      <c r="Q985" s="233">
        <v>29.34</v>
      </c>
      <c r="R985" s="233"/>
      <c r="S985" s="233"/>
      <c r="T985" s="260">
        <f t="shared" si="499"/>
        <v>29.34</v>
      </c>
      <c r="U985" s="233"/>
      <c r="V985" s="233"/>
      <c r="W985" s="233"/>
      <c r="X985" s="233">
        <f t="shared" si="503"/>
        <v>0</v>
      </c>
      <c r="Y985" s="233"/>
      <c r="Z985" s="233"/>
      <c r="AA985" s="233"/>
      <c r="AB985" s="233">
        <f t="shared" si="504"/>
        <v>0</v>
      </c>
      <c r="AC985" s="233">
        <f t="shared" si="500"/>
        <v>29.34</v>
      </c>
      <c r="AD985" s="233"/>
      <c r="AE985" s="233"/>
      <c r="AF985" s="233"/>
      <c r="AG985" s="233">
        <f t="shared" si="488"/>
        <v>0</v>
      </c>
      <c r="AH985" s="233"/>
      <c r="AI985" s="233"/>
      <c r="AJ985" s="233"/>
      <c r="AK985" s="233">
        <f t="shared" si="489"/>
        <v>0</v>
      </c>
      <c r="AL985" s="233"/>
      <c r="AM985" s="233"/>
      <c r="AN985" s="233"/>
      <c r="AO985" s="233">
        <f t="shared" si="501"/>
        <v>0</v>
      </c>
      <c r="AP985" s="233"/>
      <c r="AQ985" s="233"/>
      <c r="AR985" s="233"/>
      <c r="AS985" s="339">
        <f t="shared" si="502"/>
        <v>0</v>
      </c>
      <c r="AT985" s="233"/>
      <c r="AU985" s="233"/>
      <c r="AV985" s="233"/>
      <c r="AW985" s="260">
        <f t="shared" si="476"/>
        <v>0</v>
      </c>
      <c r="AX985" s="235" t="s">
        <v>217</v>
      </c>
      <c r="AY985" s="236" t="s">
        <v>148</v>
      </c>
      <c r="AZ985" s="236" t="s">
        <v>149</v>
      </c>
      <c r="BA985" s="229" t="s">
        <v>72</v>
      </c>
      <c r="BB985" s="231">
        <v>0</v>
      </c>
      <c r="BC985" s="231">
        <v>3</v>
      </c>
      <c r="BD985" s="237" t="str">
        <f t="shared" si="477"/>
        <v>Muy Ondulado (Pendientes naturales del terreno entre 15 y 25%)</v>
      </c>
      <c r="BE985" s="231">
        <v>1</v>
      </c>
      <c r="BF985" s="237" t="str">
        <f>VLOOKUP(BE985,'Códigos 2'!$A$1:$B$12,2,FALSE)</f>
        <v xml:space="preserve"> Carpeta Asfáltica (CA)</v>
      </c>
      <c r="BG985" s="238">
        <v>2</v>
      </c>
      <c r="BH985" s="239">
        <v>6.8</v>
      </c>
      <c r="BI985" s="231">
        <v>0</v>
      </c>
      <c r="BJ985" s="231" t="str">
        <f t="shared" si="478"/>
        <v>No existe</v>
      </c>
      <c r="BK985" s="240">
        <v>0</v>
      </c>
      <c r="BL985" s="231">
        <v>70</v>
      </c>
      <c r="BM985" s="231">
        <v>2489</v>
      </c>
      <c r="BN985" s="231">
        <v>4</v>
      </c>
      <c r="BO985" s="237" t="str">
        <f t="shared" si="479"/>
        <v>Alineamiento con algunas curvas que exigen una reducción significativa en la velocidad promedio de circulación.</v>
      </c>
      <c r="BP985" s="231">
        <v>3</v>
      </c>
      <c r="BQ985" s="237" t="str">
        <f t="shared" si="480"/>
        <v>Pendientes generalmente entre 3 y 6%, pero con una rasante ondulada y, consecuentemente, con tramos cortos de subida fuerte.</v>
      </c>
      <c r="BR985" s="231">
        <v>1</v>
      </c>
      <c r="BS985" s="231">
        <v>0</v>
      </c>
      <c r="BT985" s="237" t="b">
        <f t="shared" si="481"/>
        <v>0</v>
      </c>
      <c r="BU985" s="231">
        <v>5</v>
      </c>
      <c r="BV985" s="237" t="str">
        <f t="shared" si="482"/>
        <v xml:space="preserve">Las señales son completamente adecuadas en número y ubicación, </v>
      </c>
      <c r="BW985" s="231">
        <v>5</v>
      </c>
      <c r="BX985" s="237" t="str">
        <f t="shared" si="483"/>
        <v>Todas las alcantarillas y cunetas están bastante limpias y funcionan debidamente.</v>
      </c>
      <c r="BY985" s="231">
        <v>5</v>
      </c>
      <c r="BZ985" s="237" t="str">
        <f t="shared" si="484"/>
        <v>Superficie lisa, sin baches ni irregularidades notables.</v>
      </c>
      <c r="CA985" s="231">
        <v>5</v>
      </c>
      <c r="CB985" s="237" t="str">
        <f t="shared" si="485"/>
        <v>No existen evidencias de fallas en la estructura del pavimento, con la posible excepción de algunas en la superficie de ruedo.</v>
      </c>
      <c r="CC985" s="231">
        <f t="shared" si="486"/>
        <v>26.654949899999998</v>
      </c>
      <c r="CD985" s="229"/>
      <c r="CE985" s="229"/>
      <c r="CF985" s="270" t="s">
        <v>218</v>
      </c>
    </row>
    <row r="986" spans="1:84" ht="69.95" customHeight="1" thickBot="1" x14ac:dyDescent="0.2">
      <c r="A986" s="217"/>
      <c r="B986" s="269">
        <v>60070</v>
      </c>
      <c r="C986" s="231">
        <v>12</v>
      </c>
      <c r="D986" s="231">
        <v>6</v>
      </c>
      <c r="E986" s="232">
        <v>1</v>
      </c>
      <c r="F986" s="231">
        <v>9</v>
      </c>
      <c r="G986" s="231">
        <v>619</v>
      </c>
      <c r="H986" s="230" t="s">
        <v>2476</v>
      </c>
      <c r="I986" s="230">
        <v>4</v>
      </c>
      <c r="J986" s="229" t="str">
        <f t="shared" si="496"/>
        <v>Red Básica de Accesso</v>
      </c>
      <c r="K986" s="260">
        <f t="shared" si="497"/>
        <v>1.57</v>
      </c>
      <c r="L986" s="234">
        <f>K986</f>
        <v>1.57</v>
      </c>
      <c r="M986" s="233"/>
      <c r="N986" s="233"/>
      <c r="O986" s="233"/>
      <c r="P986" s="260">
        <f t="shared" si="498"/>
        <v>0</v>
      </c>
      <c r="Q986" s="233"/>
      <c r="R986" s="233"/>
      <c r="S986" s="233"/>
      <c r="T986" s="260">
        <f t="shared" si="499"/>
        <v>0</v>
      </c>
      <c r="U986" s="233"/>
      <c r="V986" s="233"/>
      <c r="W986" s="233"/>
      <c r="X986" s="233">
        <f t="shared" si="503"/>
        <v>0</v>
      </c>
      <c r="Y986" s="233"/>
      <c r="Z986" s="233"/>
      <c r="AA986" s="233"/>
      <c r="AB986" s="233">
        <f t="shared" si="504"/>
        <v>0</v>
      </c>
      <c r="AC986" s="233">
        <f t="shared" si="500"/>
        <v>0</v>
      </c>
      <c r="AD986" s="233"/>
      <c r="AE986" s="233"/>
      <c r="AF986" s="233"/>
      <c r="AG986" s="233">
        <f t="shared" si="488"/>
        <v>0</v>
      </c>
      <c r="AH986" s="233"/>
      <c r="AI986" s="233"/>
      <c r="AJ986" s="233"/>
      <c r="AK986" s="233">
        <f t="shared" si="489"/>
        <v>0</v>
      </c>
      <c r="AL986" s="233"/>
      <c r="AM986" s="233"/>
      <c r="AN986" s="233"/>
      <c r="AO986" s="233">
        <f t="shared" si="501"/>
        <v>0</v>
      </c>
      <c r="AP986" s="233"/>
      <c r="AQ986" s="233"/>
      <c r="AR986" s="233"/>
      <c r="AS986" s="339">
        <f t="shared" si="502"/>
        <v>0</v>
      </c>
      <c r="AT986" s="233">
        <v>1.57</v>
      </c>
      <c r="AU986" s="233"/>
      <c r="AV986" s="233"/>
      <c r="AW986" s="260">
        <f t="shared" si="476"/>
        <v>1.57</v>
      </c>
      <c r="AX986" s="235" t="s">
        <v>2831</v>
      </c>
      <c r="AY986" s="236" t="s">
        <v>378</v>
      </c>
      <c r="AZ986" s="236" t="s">
        <v>7562</v>
      </c>
      <c r="BA986" s="229" t="s">
        <v>2832</v>
      </c>
      <c r="BB986" s="231">
        <v>0</v>
      </c>
      <c r="BC986" s="231">
        <v>3</v>
      </c>
      <c r="BD986" s="237" t="str">
        <f t="shared" si="477"/>
        <v>Muy Ondulado (Pendientes naturales del terreno entre 15 y 25%)</v>
      </c>
      <c r="BE986" s="231">
        <v>8</v>
      </c>
      <c r="BF986" s="237" t="str">
        <f>VLOOKUP(BE986,'Códigos 2'!$A$1:$B$12,2,FALSE)</f>
        <v xml:space="preserve">Material producto del perfilado de pavimentos asfálticos </v>
      </c>
      <c r="BG986" s="238">
        <v>1</v>
      </c>
      <c r="BH986" s="239">
        <v>4.5999999999999996</v>
      </c>
      <c r="BI986" s="231">
        <v>0</v>
      </c>
      <c r="BJ986" s="231" t="str">
        <f t="shared" si="478"/>
        <v>No existe</v>
      </c>
      <c r="BK986" s="240">
        <v>0</v>
      </c>
      <c r="BL986" s="231">
        <v>25</v>
      </c>
      <c r="BM986" s="231">
        <v>0</v>
      </c>
      <c r="BN986" s="231">
        <v>1</v>
      </c>
      <c r="BO986" s="237" t="str">
        <f t="shared" si="479"/>
        <v>Alineamiento muy sinuoso en todo el tramo, condición que admite solamente una velocidad de circulación muy baja.</v>
      </c>
      <c r="BP986" s="231">
        <v>2</v>
      </c>
      <c r="BQ986" s="237" t="str">
        <f t="shared" si="480"/>
        <v>Pendientes sostenidas entre 5 y 8% sobre una buena parte del tramo, condición que afecta en forma marcada la velocidad de recorrido y, cuando hay bastante tránsito, provoca frecuentes colas de vehículos detrás de los vehículos pesados.</v>
      </c>
      <c r="BR986" s="231">
        <v>1</v>
      </c>
      <c r="BS986" s="231">
        <v>0</v>
      </c>
      <c r="BT986" s="237" t="b">
        <f t="shared" si="481"/>
        <v>0</v>
      </c>
      <c r="BU986" s="231">
        <v>2</v>
      </c>
      <c r="BV986" s="237" t="str">
        <f t="shared" si="482"/>
        <v>Existen muy pocas señales</v>
      </c>
      <c r="BW986" s="231">
        <v>3</v>
      </c>
      <c r="BX986" s="237" t="str">
        <f t="shared" si="483"/>
        <v>Parece que algunas alcantarillas o cunetas no tienen capacidad hidráulica suficiente, por la erosión o socavación aparente.</v>
      </c>
      <c r="BY986" s="231">
        <v>3</v>
      </c>
      <c r="BZ986" s="237" t="str">
        <f t="shared" si="484"/>
        <v>Superficie con frecuentes baches o irregularidades .</v>
      </c>
      <c r="CA986" s="231">
        <v>4</v>
      </c>
      <c r="CB986" s="237" t="str">
        <f t="shared" si="485"/>
        <v>Existen huellas o corrugaciones que se derivan por debajo de la superficie de ruedo, pero que son aisladas y de poca extensión.</v>
      </c>
      <c r="CC986" s="231">
        <f t="shared" si="486"/>
        <v>0</v>
      </c>
      <c r="CD986" s="229"/>
      <c r="CE986" s="229"/>
      <c r="CF986" s="270"/>
    </row>
    <row r="987" spans="1:84" ht="69.95" customHeight="1" thickBot="1" x14ac:dyDescent="0.2">
      <c r="A987" s="217"/>
      <c r="B987" s="269">
        <v>60081</v>
      </c>
      <c r="C987" s="231">
        <v>12</v>
      </c>
      <c r="D987" s="231">
        <v>6</v>
      </c>
      <c r="E987" s="232">
        <v>9</v>
      </c>
      <c r="F987" s="231"/>
      <c r="G987" s="231">
        <v>34</v>
      </c>
      <c r="H987" s="230" t="str">
        <f t="shared" ref="H987:H1000" si="507">IF(G987&lt;100,"Primaria",IF(AND(G987&gt;39,G987&lt;300),"Secundaria",IF(AND(G987&gt;299),"Terciaria")))</f>
        <v>Primaria</v>
      </c>
      <c r="I987" s="230">
        <v>1</v>
      </c>
      <c r="J987" s="229" t="str">
        <f t="shared" si="496"/>
        <v>Red de Alta Capacidad</v>
      </c>
      <c r="K987" s="260">
        <f t="shared" si="497"/>
        <v>6.2450000000000001</v>
      </c>
      <c r="L987" s="234">
        <f t="shared" ref="L987:L998" si="508">L986+K987</f>
        <v>7.8150000000000004</v>
      </c>
      <c r="M987" s="233"/>
      <c r="N987" s="233"/>
      <c r="O987" s="233"/>
      <c r="P987" s="260">
        <f t="shared" si="498"/>
        <v>0</v>
      </c>
      <c r="Q987" s="233">
        <v>6.2450000000000001</v>
      </c>
      <c r="R987" s="233"/>
      <c r="S987" s="233"/>
      <c r="T987" s="260">
        <f t="shared" si="499"/>
        <v>6.2450000000000001</v>
      </c>
      <c r="U987" s="233"/>
      <c r="V987" s="233"/>
      <c r="W987" s="233"/>
      <c r="X987" s="233">
        <f t="shared" si="503"/>
        <v>0</v>
      </c>
      <c r="Y987" s="233"/>
      <c r="Z987" s="233"/>
      <c r="AA987" s="233"/>
      <c r="AB987" s="233">
        <f t="shared" si="504"/>
        <v>0</v>
      </c>
      <c r="AC987" s="233">
        <f t="shared" si="500"/>
        <v>6.2450000000000001</v>
      </c>
      <c r="AD987" s="233"/>
      <c r="AE987" s="233"/>
      <c r="AF987" s="233"/>
      <c r="AG987" s="233">
        <f t="shared" si="488"/>
        <v>0</v>
      </c>
      <c r="AH987" s="233"/>
      <c r="AI987" s="233"/>
      <c r="AJ987" s="233"/>
      <c r="AK987" s="233">
        <f t="shared" si="489"/>
        <v>0</v>
      </c>
      <c r="AL987" s="233"/>
      <c r="AM987" s="233"/>
      <c r="AN987" s="233"/>
      <c r="AO987" s="233">
        <f t="shared" si="501"/>
        <v>0</v>
      </c>
      <c r="AP987" s="233"/>
      <c r="AQ987" s="233"/>
      <c r="AR987" s="233"/>
      <c r="AS987" s="339">
        <f t="shared" si="502"/>
        <v>0</v>
      </c>
      <c r="AT987" s="233"/>
      <c r="AU987" s="233"/>
      <c r="AV987" s="233"/>
      <c r="AW987" s="260">
        <f t="shared" si="476"/>
        <v>0</v>
      </c>
      <c r="AX987" s="235" t="s">
        <v>626</v>
      </c>
      <c r="AY987" s="236" t="s">
        <v>609</v>
      </c>
      <c r="AZ987" s="236" t="s">
        <v>610</v>
      </c>
      <c r="BA987" s="229" t="s">
        <v>627</v>
      </c>
      <c r="BB987" s="231">
        <v>1</v>
      </c>
      <c r="BC987" s="231">
        <v>1</v>
      </c>
      <c r="BD987" s="237" t="str">
        <f t="shared" si="477"/>
        <v>Llano (Pendientes naturales del terreno entre 0 y 5%)</v>
      </c>
      <c r="BE987" s="231">
        <v>1</v>
      </c>
      <c r="BF987" s="237" t="str">
        <f>VLOOKUP(BE987,'Códigos 2'!$A$1:$B$12,2,FALSE)</f>
        <v xml:space="preserve"> Carpeta Asfáltica (CA)</v>
      </c>
      <c r="BG987" s="238">
        <v>2</v>
      </c>
      <c r="BH987" s="239">
        <v>7.4</v>
      </c>
      <c r="BI987" s="231">
        <v>1</v>
      </c>
      <c r="BJ987" s="231" t="str">
        <f t="shared" si="478"/>
        <v>Pavimentado</v>
      </c>
      <c r="BK987" s="240">
        <v>0.6</v>
      </c>
      <c r="BL987" s="231">
        <v>60</v>
      </c>
      <c r="BM987" s="231">
        <v>6721</v>
      </c>
      <c r="BN987" s="231">
        <v>5</v>
      </c>
      <c r="BO987" s="237" t="str">
        <f t="shared" si="479"/>
        <v>Alineamiento recto o con curvas tan suaves que no exigen una reducción significativa en la velocidad promedio normal de recorrido.</v>
      </c>
      <c r="BP987" s="231">
        <v>5</v>
      </c>
      <c r="BQ987" s="237" t="str">
        <f t="shared" si="480"/>
        <v>Pendientes menores del 3% en todo el tramo.</v>
      </c>
      <c r="BR987" s="231">
        <v>5</v>
      </c>
      <c r="BS987" s="231">
        <v>5</v>
      </c>
      <c r="BT987" s="237" t="str">
        <f t="shared" si="481"/>
        <v>Superficie de los espaldones firme y regular, y donde se puede utilizar el ancho como fue construido originalmente.</v>
      </c>
      <c r="BU987" s="231">
        <v>3</v>
      </c>
      <c r="BV987" s="237" t="str">
        <f t="shared" si="482"/>
        <v>El señalamiento es regular en cuanto a cantidad y ubicación, siendo notable la falta de algunas señales de precaución y de guía.</v>
      </c>
      <c r="BW987" s="231">
        <v>4</v>
      </c>
      <c r="BX987" s="237" t="str">
        <f t="shared" si="483"/>
        <v>La mayoría de las alcantarillas y cunetas aparentemente funcionan bien, pero existen indicaciones en algunos sitios de que el agua se estanca.</v>
      </c>
      <c r="BY987" s="231">
        <v>5</v>
      </c>
      <c r="BZ987" s="237" t="str">
        <f t="shared" si="484"/>
        <v>Superficie lisa, sin baches ni irregularidades notables.</v>
      </c>
      <c r="CA987" s="231">
        <v>5</v>
      </c>
      <c r="CB987" s="237" t="str">
        <f t="shared" si="485"/>
        <v>No existen evidencias de fallas en la estructura del pavimento, con la posible excepción de algunas en la superficie de ruedo.</v>
      </c>
      <c r="CC987" s="231">
        <f t="shared" si="486"/>
        <v>15.320015425000001</v>
      </c>
      <c r="CD987" s="229"/>
      <c r="CE987" s="229"/>
      <c r="CF987" s="270" t="s">
        <v>628</v>
      </c>
    </row>
    <row r="988" spans="1:84" ht="69.95" customHeight="1" thickBot="1" x14ac:dyDescent="0.2">
      <c r="A988" s="217"/>
      <c r="B988" s="269">
        <v>60082</v>
      </c>
      <c r="C988" s="231">
        <v>12</v>
      </c>
      <c r="D988" s="231">
        <v>6</v>
      </c>
      <c r="E988" s="232">
        <v>9</v>
      </c>
      <c r="F988" s="231"/>
      <c r="G988" s="231">
        <v>34</v>
      </c>
      <c r="H988" s="230" t="str">
        <f t="shared" si="507"/>
        <v>Primaria</v>
      </c>
      <c r="I988" s="230">
        <v>1</v>
      </c>
      <c r="J988" s="229" t="str">
        <f t="shared" si="496"/>
        <v>Red de Alta Capacidad</v>
      </c>
      <c r="K988" s="260">
        <f t="shared" si="497"/>
        <v>20.535</v>
      </c>
      <c r="L988" s="234">
        <f t="shared" si="508"/>
        <v>28.35</v>
      </c>
      <c r="M988" s="233"/>
      <c r="N988" s="233"/>
      <c r="O988" s="233"/>
      <c r="P988" s="260">
        <f t="shared" si="498"/>
        <v>0</v>
      </c>
      <c r="Q988" s="233">
        <v>20.535</v>
      </c>
      <c r="R988" s="233"/>
      <c r="S988" s="233"/>
      <c r="T988" s="260">
        <f t="shared" si="499"/>
        <v>20.535</v>
      </c>
      <c r="U988" s="233"/>
      <c r="V988" s="233"/>
      <c r="W988" s="233"/>
      <c r="X988" s="233">
        <f t="shared" si="503"/>
        <v>0</v>
      </c>
      <c r="Y988" s="233"/>
      <c r="Z988" s="233"/>
      <c r="AA988" s="233"/>
      <c r="AB988" s="233">
        <f t="shared" si="504"/>
        <v>0</v>
      </c>
      <c r="AC988" s="233">
        <f t="shared" si="500"/>
        <v>20.535</v>
      </c>
      <c r="AD988" s="233"/>
      <c r="AE988" s="233"/>
      <c r="AF988" s="233"/>
      <c r="AG988" s="233">
        <f t="shared" si="488"/>
        <v>0</v>
      </c>
      <c r="AH988" s="233"/>
      <c r="AI988" s="233"/>
      <c r="AJ988" s="233"/>
      <c r="AK988" s="233">
        <f t="shared" si="489"/>
        <v>0</v>
      </c>
      <c r="AL988" s="233"/>
      <c r="AM988" s="233"/>
      <c r="AN988" s="233"/>
      <c r="AO988" s="233">
        <f t="shared" si="501"/>
        <v>0</v>
      </c>
      <c r="AP988" s="233"/>
      <c r="AQ988" s="233"/>
      <c r="AR988" s="233"/>
      <c r="AS988" s="339">
        <f t="shared" si="502"/>
        <v>0</v>
      </c>
      <c r="AT988" s="233"/>
      <c r="AU988" s="233"/>
      <c r="AV988" s="233"/>
      <c r="AW988" s="260">
        <f t="shared" si="476"/>
        <v>0</v>
      </c>
      <c r="AX988" s="235" t="s">
        <v>623</v>
      </c>
      <c r="AY988" s="236" t="s">
        <v>609</v>
      </c>
      <c r="AZ988" s="236" t="s">
        <v>610</v>
      </c>
      <c r="BA988" s="229" t="s">
        <v>72</v>
      </c>
      <c r="BB988" s="231">
        <v>0</v>
      </c>
      <c r="BC988" s="231">
        <v>1</v>
      </c>
      <c r="BD988" s="237" t="str">
        <f t="shared" si="477"/>
        <v>Llano (Pendientes naturales del terreno entre 0 y 5%)</v>
      </c>
      <c r="BE988" s="231">
        <v>1</v>
      </c>
      <c r="BF988" s="237" t="str">
        <f>VLOOKUP(BE988,'Códigos 2'!$A$1:$B$12,2,FALSE)</f>
        <v xml:space="preserve"> Carpeta Asfáltica (CA)</v>
      </c>
      <c r="BG988" s="238">
        <v>2</v>
      </c>
      <c r="BH988" s="239">
        <v>7.3</v>
      </c>
      <c r="BI988" s="231">
        <v>1</v>
      </c>
      <c r="BJ988" s="231" t="str">
        <f t="shared" si="478"/>
        <v>Pavimentado</v>
      </c>
      <c r="BK988" s="240">
        <v>1.2</v>
      </c>
      <c r="BL988" s="231">
        <v>65</v>
      </c>
      <c r="BM988" s="231"/>
      <c r="BN988" s="231">
        <v>4</v>
      </c>
      <c r="BO988" s="237" t="str">
        <f t="shared" si="479"/>
        <v>Alineamiento con algunas curvas que exigen una reducción significativa en la velocidad promedio de circulación.</v>
      </c>
      <c r="BP988" s="231">
        <v>4</v>
      </c>
      <c r="BQ988" s="237" t="str">
        <f t="shared" si="480"/>
        <v>Pendientes generalmente menores del 3% pero con algunas cuestas de corta longitud de hasta el 5%.</v>
      </c>
      <c r="BR988" s="231">
        <v>2</v>
      </c>
      <c r="BS988" s="231">
        <v>4</v>
      </c>
      <c r="BT988" s="237" t="str">
        <f t="shared" si="481"/>
        <v>Superficie generalmente firme y utilizable en todo tiempo, pero con algunos tramos cortos en que el ancho inicial ha sido reducido por erosión u otras causas.</v>
      </c>
      <c r="BU988" s="231">
        <v>5</v>
      </c>
      <c r="BV988" s="237" t="str">
        <f t="shared" si="482"/>
        <v xml:space="preserve">Las señales son completamente adecuadas en número y ubicación, </v>
      </c>
      <c r="BW988" s="231">
        <v>4</v>
      </c>
      <c r="BX988" s="237" t="str">
        <f t="shared" si="483"/>
        <v>La mayoría de las alcantarillas y cunetas aparentemente funcionan bien, pero existen indicaciones en algunos sitios de que el agua se estanca.</v>
      </c>
      <c r="BY988" s="231">
        <v>5</v>
      </c>
      <c r="BZ988" s="237" t="str">
        <f t="shared" si="484"/>
        <v>Superficie lisa, sin baches ni irregularidades notables.</v>
      </c>
      <c r="CA988" s="231">
        <v>4</v>
      </c>
      <c r="CB988" s="237" t="str">
        <f t="shared" si="485"/>
        <v>Existen huellas o corrugaciones que se derivan por debajo de la superficie de ruedo, pero que son aisladas y de poca extensión.</v>
      </c>
      <c r="CC988" s="231">
        <f t="shared" si="486"/>
        <v>0</v>
      </c>
      <c r="CD988" s="229" t="s">
        <v>624</v>
      </c>
      <c r="CE988" s="229" t="s">
        <v>108</v>
      </c>
      <c r="CF988" s="270" t="s">
        <v>625</v>
      </c>
    </row>
    <row r="989" spans="1:84" ht="69.95" customHeight="1" thickBot="1" x14ac:dyDescent="0.2">
      <c r="A989" s="217"/>
      <c r="B989" s="269">
        <v>60091</v>
      </c>
      <c r="C989" s="231">
        <v>11</v>
      </c>
      <c r="D989" s="231">
        <v>6</v>
      </c>
      <c r="E989" s="232">
        <v>5</v>
      </c>
      <c r="F989" s="231">
        <v>4</v>
      </c>
      <c r="G989" s="231">
        <v>34</v>
      </c>
      <c r="H989" s="230" t="str">
        <f t="shared" si="507"/>
        <v>Primaria</v>
      </c>
      <c r="I989" s="230">
        <v>1</v>
      </c>
      <c r="J989" s="229" t="str">
        <f t="shared" si="496"/>
        <v>Red de Alta Capacidad</v>
      </c>
      <c r="K989" s="260">
        <f t="shared" si="497"/>
        <v>18.149999999999999</v>
      </c>
      <c r="L989" s="234">
        <f t="shared" si="508"/>
        <v>46.5</v>
      </c>
      <c r="M989" s="233"/>
      <c r="N989" s="233"/>
      <c r="O989" s="233"/>
      <c r="P989" s="260">
        <f t="shared" si="498"/>
        <v>0</v>
      </c>
      <c r="Q989" s="233">
        <v>18.149999999999999</v>
      </c>
      <c r="R989" s="233"/>
      <c r="S989" s="233"/>
      <c r="T989" s="260">
        <f t="shared" si="499"/>
        <v>18.149999999999999</v>
      </c>
      <c r="U989" s="233"/>
      <c r="V989" s="233"/>
      <c r="W989" s="233"/>
      <c r="X989" s="233">
        <f t="shared" si="503"/>
        <v>0</v>
      </c>
      <c r="Y989" s="233"/>
      <c r="Z989" s="233"/>
      <c r="AA989" s="233"/>
      <c r="AB989" s="233">
        <f t="shared" si="504"/>
        <v>0</v>
      </c>
      <c r="AC989" s="233">
        <f t="shared" si="500"/>
        <v>18.149999999999999</v>
      </c>
      <c r="AD989" s="233"/>
      <c r="AE989" s="233"/>
      <c r="AF989" s="233"/>
      <c r="AG989" s="233">
        <f t="shared" si="488"/>
        <v>0</v>
      </c>
      <c r="AH989" s="233"/>
      <c r="AI989" s="233"/>
      <c r="AJ989" s="233"/>
      <c r="AK989" s="233">
        <f t="shared" si="489"/>
        <v>0</v>
      </c>
      <c r="AL989" s="233"/>
      <c r="AM989" s="233"/>
      <c r="AN989" s="233"/>
      <c r="AO989" s="233">
        <f t="shared" si="501"/>
        <v>0</v>
      </c>
      <c r="AP989" s="233"/>
      <c r="AQ989" s="233"/>
      <c r="AR989" s="233"/>
      <c r="AS989" s="339">
        <f t="shared" si="502"/>
        <v>0</v>
      </c>
      <c r="AT989" s="233"/>
      <c r="AU989" s="233"/>
      <c r="AV989" s="233"/>
      <c r="AW989" s="260">
        <f t="shared" ref="AW989:AW1052" si="509">SUM(AT989:AV989)</f>
        <v>0</v>
      </c>
      <c r="AX989" s="235" t="s">
        <v>649</v>
      </c>
      <c r="AY989" s="236" t="s">
        <v>641</v>
      </c>
      <c r="AZ989" s="236" t="s">
        <v>610</v>
      </c>
      <c r="BA989" s="229" t="s">
        <v>72</v>
      </c>
      <c r="BB989" s="231">
        <v>0</v>
      </c>
      <c r="BC989" s="231">
        <v>4</v>
      </c>
      <c r="BD989" s="237" t="str">
        <f t="shared" ref="BD989:BD1052" si="510">IF(BC989=1,"Llano (Pendientes naturales del terreno entre 0 y 5%)",IF(AND(BC989=2),"Algo Ondulado (Pendientes naturales del terreno entre 6 y 14%)",IF(AND(BC989=3),"Muy Ondulado (Pendientes naturales del terreno entre 15 y 25%)",IF(AND(BC989=4),"Montañoso (Pendientes naturales del terreno mayores a 25%)"))))</f>
        <v>Montañoso (Pendientes naturales del terreno mayores a 25%)</v>
      </c>
      <c r="BE989" s="231">
        <v>1</v>
      </c>
      <c r="BF989" s="237" t="str">
        <f>VLOOKUP(BE989,'Códigos 2'!$A$1:$B$12,2,FALSE)</f>
        <v xml:space="preserve"> Carpeta Asfáltica (CA)</v>
      </c>
      <c r="BG989" s="238">
        <v>2</v>
      </c>
      <c r="BH989" s="239">
        <v>7.9</v>
      </c>
      <c r="BI989" s="231">
        <v>1</v>
      </c>
      <c r="BJ989" s="231" t="str">
        <f t="shared" ref="BJ989:BJ1052" si="511">IF(BI989=0,"No existe",IF(AND(BI989=1),"Pavimentado",IF(AND(BI989=2),"Mejorado",IF(AND(BI989=3),"Tierra"))))</f>
        <v>Pavimentado</v>
      </c>
      <c r="BK989" s="240">
        <v>0.9</v>
      </c>
      <c r="BL989" s="231">
        <v>74</v>
      </c>
      <c r="BM989" s="231">
        <v>3134</v>
      </c>
      <c r="BN989" s="231">
        <v>4</v>
      </c>
      <c r="BO989" s="237" t="str">
        <f t="shared" ref="BO989:BO1052" si="512">IF(BN989=5,"Alineamiento recto o con curvas tan suaves que no exigen una reducción significativa en la velocidad promedio normal de recorrido.",IF(AND(BN989=4),"Alineamiento con algunas curvas que exigen una reducción significativa en la velocidad promedio de circulación.",IF(AND(BN989=3),"Alineamiento algo sinuoso, pero con curvas cerradas que son aparentes y consistentes con las gradientes y las demás características del camino y del terreno que se atraviesa.",IF(AND(BN989=2),"Curvas cerradas frecuentes y, por lo general, inconsistentes con el terreno y la clase de carretera.",IF(AND(BN989=1),"Alineamiento muy sinuoso en todo el tramo, condición que admite solamente una velocidad de circulación muy baja.")))))</f>
        <v>Alineamiento con algunas curvas que exigen una reducción significativa en la velocidad promedio de circulación.</v>
      </c>
      <c r="BP989" s="231">
        <v>3</v>
      </c>
      <c r="BQ989" s="237" t="str">
        <f t="shared" ref="BQ989:BQ1052" si="513">IF(BP989=5,"Pendientes menores del 3% en todo el tramo.",IF(AND(BP989=4),"Pendientes generalmente menores del 3% pero con algunas cuestas de corta longitud de hasta el 5%.",IF(AND(BP989=3),"Pendientes generalmente entre 3 y 6%, pero con una rasante ondulada y, consecuentemente, con tramos cortos de subida fuerte.",IF(AND(BP989=2),"Pendientes sostenidas entre 5 y 8% sobre una buena parte del tramo, condición que afecta en forma marcada la velocidad de recorrido y, cuando hay bastante tránsito, provoca frecuentes colas de vehículos detrás de los vehículos pesados.",IF(AND(BP989=1),"Pendientes sostenidas en exceso del 7% en casi todo el tramo. ")))))</f>
        <v>Pendientes generalmente entre 3 y 6%, pero con una rasante ondulada y, consecuentemente, con tramos cortos de subida fuerte.</v>
      </c>
      <c r="BR989" s="231">
        <v>1</v>
      </c>
      <c r="BS989" s="231">
        <v>5</v>
      </c>
      <c r="BT989" s="237" t="str">
        <f t="shared" ref="BT989:BT1013" si="514">IF(BS989=5,"Superficie de los espaldones firme y regular, y donde se puede utilizar el ancho como fue construido originalmente.",IF(AND(BS989=4),"Superficie generalmente firme y utilizable en todo tiempo, pero con algunos tramos cortos en que el ancho inicial ha sido reducido por erosión u otras causas.",IF(AND(BS989=3),"Superficie erosionada o con baches profundos sobre una buena parte de la subsección, de manera que se inhibe el uso de los espaldones en la debida forma en esa parte.",IF(AND(BS989=2),"Superficie erosionada o con baches profundos, o el ancho transitable de los espaldones reducido sustancialmente, en casi toda la subsección.",IF(AND(BS989=1),"Se encuentra un desnivel peligroso entre el borde del pavimento y el espaldón, o la superficie está muy erosionada, con baches profundos o material suelto, o el ancho muy reducido del original.")))))</f>
        <v>Superficie de los espaldones firme y regular, y donde se puede utilizar el ancho como fue construido originalmente.</v>
      </c>
      <c r="BU989" s="231">
        <v>3</v>
      </c>
      <c r="BV989" s="237" t="str">
        <f t="shared" ref="BV989:BV1052" si="515">IF(BU989=5,"Las señales son completamente adecuadas en número y ubicación, ",IF(AND(BU989=4),"El señalamiento es bastante completo, faltando solamente algunas señales de guía para los usuarios que no conocen la ruta.",IF(AND(BU989=3),"El señalamiento es regular en cuanto a cantidad y ubicación, siendo notable la falta de algunas señales de precaución y de guía.",IF(AND(BU989=2),"Existen muy pocas señales",IF(AND(BU989=1),"No existen señales o son tan inadecuadas, que no proveen información útil al conductor.")))))</f>
        <v>El señalamiento es regular en cuanto a cantidad y ubicación, siendo notable la falta de algunas señales de precaución y de guía.</v>
      </c>
      <c r="BW989" s="231">
        <v>4</v>
      </c>
      <c r="BX989" s="237" t="str">
        <f t="shared" ref="BX989:BX1052" si="516">IF(BW989=5,"Todas las alcantarillas y cunetas están bastante limpias y funcionan debidamente.",IF(AND(BW989=4),"La mayoría de las alcantarillas y cunetas aparentemente funcionan bien, pero existen indicaciones en algunos sitios de que el agua se estanca.",IF(AND(BW989=3),"Parece que algunas alcantarillas o cunetas no tienen capacidad hidráulica suficiente, por la erosión o socavación aparente.",IF(AND(BW989=2),"Parece que la mayoría de las alcantarillas y cunetas son inadecuadas; o hay vados en varios sitios en vez de estructuras de drenaje.",IF(AND(BW989=1),"El agua escurre por la calzada durante períodos de lluvia sobre una buena parte de la sub-sección y no existen cunetas longitudinales definidas; las estructuras de drenaje no existen, o son completamente inadecuadas.")))))</f>
        <v>La mayoría de las alcantarillas y cunetas aparentemente funcionan bien, pero existen indicaciones en algunos sitios de que el agua se estanca.</v>
      </c>
      <c r="BY989" s="231">
        <v>4</v>
      </c>
      <c r="BZ989" s="237" t="str">
        <f t="shared" ref="BZ989:BZ1052" si="517">IF(BY989=5,"Superficie lisa, sin baches ni irregularidades notables.",IF(AND(BY989=4),"Superficie generalmente lisa, pero con unas pequeñas corrugaciones u otras irregularidades aisladas, o con baches pequeños superficiales.",IF(AND(BY989=3),"Superficie con frecuentes baches o irregularidades .",IF(AND(BY989=2),"Superficie muy irregular o con baches extensos y frecuentes (o material suelto, en caso de superficies no pavimentadas).",IF(AND(BY989=1),"Superficie muy deteriorada o irregular (o material suelto), hasta tal grado, en casi todo el tramo.")))))</f>
        <v>Superficie generalmente lisa, pero con unas pequeñas corrugaciones u otras irregularidades aisladas, o con baches pequeños superficiales.</v>
      </c>
      <c r="CA989" s="231">
        <v>5</v>
      </c>
      <c r="CB989" s="237" t="str">
        <f t="shared" ref="CB989:CB1052" si="518">IF(CA989=5,"No existen evidencias de fallas en la estructura del pavimento, con la posible excepción de algunas en la superficie de ruedo.",IF(AND(CA989=4),"Existen huellas o corrugaciones que se derivan por debajo de la superficie de ruedo, pero que son aisladas y de poca extensión.",IF(AND(CA989=3),"Existen deformaciones u otras fallas de consideración sobre una buena parte de la subsección y, aunque no son extensas todavía, parece que siguen extendiéndose.",IF(AND(CA989=2),"Existen deformaciones u otras fallas de consideración sobre la mayor parte del tramo.",IF(AND(CA989=1),"Existen corrugaciones o huellas profundas sobre casi toda la faja de ruedo del tramo, hasta tal grado que no sería factible corregir la falla de la estructura, sino que se tendría que reconstruirla completamente.")))))</f>
        <v>No existen evidencias de fallas en la estructura del pavimento, con la posible excepción de algunas en la superficie de ruedo.</v>
      </c>
      <c r="CC989" s="231">
        <f t="shared" ref="CC989:CC1052" si="519">(K989*BM989)*365/1000000</f>
        <v>20.7619665</v>
      </c>
      <c r="CD989" s="229"/>
      <c r="CE989" s="229"/>
      <c r="CF989" s="270" t="s">
        <v>650</v>
      </c>
    </row>
    <row r="990" spans="1:84" ht="69.95" customHeight="1" thickBot="1" x14ac:dyDescent="0.2">
      <c r="A990" s="217"/>
      <c r="B990" s="269">
        <v>60092</v>
      </c>
      <c r="C990" s="231">
        <v>11</v>
      </c>
      <c r="D990" s="231">
        <v>6</v>
      </c>
      <c r="E990" s="232">
        <v>5</v>
      </c>
      <c r="F990" s="231">
        <v>4</v>
      </c>
      <c r="G990" s="231">
        <v>34</v>
      </c>
      <c r="H990" s="230" t="str">
        <f t="shared" si="507"/>
        <v>Primaria</v>
      </c>
      <c r="I990" s="230">
        <v>1</v>
      </c>
      <c r="J990" s="229" t="str">
        <f t="shared" si="496"/>
        <v>Red de Alta Capacidad</v>
      </c>
      <c r="K990" s="260">
        <f t="shared" si="497"/>
        <v>18.170000000000002</v>
      </c>
      <c r="L990" s="234">
        <f t="shared" si="508"/>
        <v>64.67</v>
      </c>
      <c r="M990" s="233"/>
      <c r="N990" s="233"/>
      <c r="O990" s="233"/>
      <c r="P990" s="260">
        <f t="shared" si="498"/>
        <v>0</v>
      </c>
      <c r="Q990" s="233">
        <v>18.170000000000002</v>
      </c>
      <c r="R990" s="233"/>
      <c r="S990" s="233"/>
      <c r="T990" s="260">
        <f t="shared" si="499"/>
        <v>18.170000000000002</v>
      </c>
      <c r="U990" s="233"/>
      <c r="V990" s="233"/>
      <c r="W990" s="233"/>
      <c r="X990" s="233">
        <f t="shared" si="503"/>
        <v>0</v>
      </c>
      <c r="Y990" s="233"/>
      <c r="Z990" s="233"/>
      <c r="AA990" s="233"/>
      <c r="AB990" s="233">
        <f t="shared" si="504"/>
        <v>0</v>
      </c>
      <c r="AC990" s="233">
        <f t="shared" si="500"/>
        <v>18.170000000000002</v>
      </c>
      <c r="AD990" s="233"/>
      <c r="AE990" s="233"/>
      <c r="AF990" s="233"/>
      <c r="AG990" s="233">
        <f t="shared" si="488"/>
        <v>0</v>
      </c>
      <c r="AH990" s="233"/>
      <c r="AI990" s="233"/>
      <c r="AJ990" s="233"/>
      <c r="AK990" s="233">
        <f t="shared" si="489"/>
        <v>0</v>
      </c>
      <c r="AL990" s="233"/>
      <c r="AM990" s="233"/>
      <c r="AN990" s="233"/>
      <c r="AO990" s="233">
        <f t="shared" si="501"/>
        <v>0</v>
      </c>
      <c r="AP990" s="233"/>
      <c r="AQ990" s="233"/>
      <c r="AR990" s="233"/>
      <c r="AS990" s="339">
        <f t="shared" si="502"/>
        <v>0</v>
      </c>
      <c r="AT990" s="233"/>
      <c r="AU990" s="233"/>
      <c r="AV990" s="233"/>
      <c r="AW990" s="260">
        <f t="shared" si="509"/>
        <v>0</v>
      </c>
      <c r="AX990" s="235" t="s">
        <v>651</v>
      </c>
      <c r="AY990" s="236" t="s">
        <v>641</v>
      </c>
      <c r="AZ990" s="236" t="s">
        <v>610</v>
      </c>
      <c r="BA990" s="229" t="s">
        <v>72</v>
      </c>
      <c r="BB990" s="231">
        <v>0</v>
      </c>
      <c r="BC990" s="231">
        <v>4</v>
      </c>
      <c r="BD990" s="237" t="str">
        <f t="shared" si="510"/>
        <v>Montañoso (Pendientes naturales del terreno mayores a 25%)</v>
      </c>
      <c r="BE990" s="231">
        <v>1</v>
      </c>
      <c r="BF990" s="237" t="str">
        <f>VLOOKUP(BE990,'Códigos 2'!$A$1:$B$12,2,FALSE)</f>
        <v xml:space="preserve"> Carpeta Asfáltica (CA)</v>
      </c>
      <c r="BG990" s="238">
        <v>2</v>
      </c>
      <c r="BH990" s="239">
        <v>9</v>
      </c>
      <c r="BI990" s="231">
        <v>1</v>
      </c>
      <c r="BJ990" s="231" t="str">
        <f t="shared" si="511"/>
        <v>Pavimentado</v>
      </c>
      <c r="BK990" s="240">
        <v>0.7</v>
      </c>
      <c r="BL990" s="231">
        <v>80</v>
      </c>
      <c r="BM990" s="231">
        <v>2720</v>
      </c>
      <c r="BN990" s="231">
        <v>4</v>
      </c>
      <c r="BO990" s="237" t="str">
        <f t="shared" si="512"/>
        <v>Alineamiento con algunas curvas que exigen una reducción significativa en la velocidad promedio de circulación.</v>
      </c>
      <c r="BP990" s="231">
        <v>3</v>
      </c>
      <c r="BQ990" s="237" t="str">
        <f t="shared" si="513"/>
        <v>Pendientes generalmente entre 3 y 6%, pero con una rasante ondulada y, consecuentemente, con tramos cortos de subida fuerte.</v>
      </c>
      <c r="BR990" s="231">
        <v>2</v>
      </c>
      <c r="BS990" s="231">
        <v>5</v>
      </c>
      <c r="BT990" s="237" t="str">
        <f t="shared" si="514"/>
        <v>Superficie de los espaldones firme y regular, y donde se puede utilizar el ancho como fue construido originalmente.</v>
      </c>
      <c r="BU990" s="231">
        <v>4</v>
      </c>
      <c r="BV990" s="237" t="str">
        <f t="shared" si="515"/>
        <v>El señalamiento es bastante completo, faltando solamente algunas señales de guía para los usuarios que no conocen la ruta.</v>
      </c>
      <c r="BW990" s="231">
        <v>4</v>
      </c>
      <c r="BX990" s="237" t="str">
        <f t="shared" si="516"/>
        <v>La mayoría de las alcantarillas y cunetas aparentemente funcionan bien, pero existen indicaciones en algunos sitios de que el agua se estanca.</v>
      </c>
      <c r="BY990" s="231">
        <v>4</v>
      </c>
      <c r="BZ990" s="237" t="str">
        <f t="shared" si="517"/>
        <v>Superficie generalmente lisa, pero con unas pequeñas corrugaciones u otras irregularidades aisladas, o con baches pequeños superficiales.</v>
      </c>
      <c r="CA990" s="231">
        <v>5</v>
      </c>
      <c r="CB990" s="237" t="str">
        <f t="shared" si="518"/>
        <v>No existen evidencias de fallas en la estructura del pavimento, con la posible excepción de algunas en la superficie de ruedo.</v>
      </c>
      <c r="CC990" s="231">
        <f t="shared" si="519"/>
        <v>18.039176000000001</v>
      </c>
      <c r="CD990" s="229" t="s">
        <v>652</v>
      </c>
      <c r="CE990" s="229" t="s">
        <v>221</v>
      </c>
      <c r="CF990" s="270" t="s">
        <v>653</v>
      </c>
    </row>
    <row r="991" spans="1:84" ht="69.95" customHeight="1" thickBot="1" x14ac:dyDescent="0.2">
      <c r="A991" s="217"/>
      <c r="B991" s="269">
        <v>60093</v>
      </c>
      <c r="C991" s="231">
        <v>11</v>
      </c>
      <c r="D991" s="231">
        <v>6</v>
      </c>
      <c r="E991" s="232">
        <v>5</v>
      </c>
      <c r="F991" s="231">
        <v>1</v>
      </c>
      <c r="G991" s="231">
        <v>34</v>
      </c>
      <c r="H991" s="230" t="str">
        <f t="shared" si="507"/>
        <v>Primaria</v>
      </c>
      <c r="I991" s="230">
        <v>1</v>
      </c>
      <c r="J991" s="229" t="str">
        <f t="shared" si="496"/>
        <v>Red de Alta Capacidad</v>
      </c>
      <c r="K991" s="260">
        <f t="shared" si="497"/>
        <v>17.844999999999999</v>
      </c>
      <c r="L991" s="234">
        <f t="shared" si="508"/>
        <v>82.515000000000001</v>
      </c>
      <c r="M991" s="233"/>
      <c r="N991" s="233"/>
      <c r="O991" s="233"/>
      <c r="P991" s="260">
        <f t="shared" si="498"/>
        <v>0</v>
      </c>
      <c r="Q991" s="233">
        <v>17.844999999999999</v>
      </c>
      <c r="R991" s="233"/>
      <c r="S991" s="233"/>
      <c r="T991" s="260">
        <f t="shared" si="499"/>
        <v>17.844999999999999</v>
      </c>
      <c r="U991" s="233"/>
      <c r="V991" s="233"/>
      <c r="W991" s="233"/>
      <c r="X991" s="233">
        <f t="shared" si="503"/>
        <v>0</v>
      </c>
      <c r="Y991" s="233"/>
      <c r="Z991" s="233"/>
      <c r="AA991" s="233"/>
      <c r="AB991" s="233">
        <f t="shared" si="504"/>
        <v>0</v>
      </c>
      <c r="AC991" s="233">
        <f t="shared" si="500"/>
        <v>17.844999999999999</v>
      </c>
      <c r="AD991" s="233"/>
      <c r="AE991" s="233"/>
      <c r="AF991" s="233"/>
      <c r="AG991" s="233">
        <f t="shared" si="488"/>
        <v>0</v>
      </c>
      <c r="AH991" s="233"/>
      <c r="AI991" s="233"/>
      <c r="AJ991" s="233"/>
      <c r="AK991" s="233">
        <f t="shared" si="489"/>
        <v>0</v>
      </c>
      <c r="AL991" s="233"/>
      <c r="AM991" s="233"/>
      <c r="AN991" s="233"/>
      <c r="AO991" s="233">
        <f t="shared" si="501"/>
        <v>0</v>
      </c>
      <c r="AP991" s="233"/>
      <c r="AQ991" s="233"/>
      <c r="AR991" s="233"/>
      <c r="AS991" s="339">
        <f t="shared" si="502"/>
        <v>0</v>
      </c>
      <c r="AT991" s="233"/>
      <c r="AU991" s="233"/>
      <c r="AV991" s="233"/>
      <c r="AW991" s="260">
        <f t="shared" si="509"/>
        <v>0</v>
      </c>
      <c r="AX991" s="235" t="s">
        <v>654</v>
      </c>
      <c r="AY991" s="236" t="s">
        <v>641</v>
      </c>
      <c r="AZ991" s="236" t="s">
        <v>610</v>
      </c>
      <c r="BA991" s="229" t="s">
        <v>72</v>
      </c>
      <c r="BB991" s="231">
        <v>0</v>
      </c>
      <c r="BC991" s="231">
        <v>2</v>
      </c>
      <c r="BD991" s="237" t="str">
        <f t="shared" si="510"/>
        <v>Algo Ondulado (Pendientes naturales del terreno entre 6 y 14%)</v>
      </c>
      <c r="BE991" s="231">
        <v>1</v>
      </c>
      <c r="BF991" s="237" t="str">
        <f>VLOOKUP(BE991,'Códigos 2'!$A$1:$B$12,2,FALSE)</f>
        <v xml:space="preserve"> Carpeta Asfáltica (CA)</v>
      </c>
      <c r="BG991" s="238">
        <v>2</v>
      </c>
      <c r="BH991" s="239">
        <v>8</v>
      </c>
      <c r="BI991" s="231">
        <v>1</v>
      </c>
      <c r="BJ991" s="231" t="str">
        <f t="shared" si="511"/>
        <v>Pavimentado</v>
      </c>
      <c r="BK991" s="240">
        <v>0.8</v>
      </c>
      <c r="BL991" s="231">
        <v>80</v>
      </c>
      <c r="BM991" s="231">
        <v>2841</v>
      </c>
      <c r="BN991" s="231">
        <v>5</v>
      </c>
      <c r="BO991" s="237" t="str">
        <f t="shared" si="512"/>
        <v>Alineamiento recto o con curvas tan suaves que no exigen una reducción significativa en la velocidad promedio normal de recorrido.</v>
      </c>
      <c r="BP991" s="231">
        <v>4</v>
      </c>
      <c r="BQ991" s="237" t="str">
        <f t="shared" si="513"/>
        <v>Pendientes generalmente menores del 3% pero con algunas cuestas de corta longitud de hasta el 5%.</v>
      </c>
      <c r="BR991" s="231">
        <v>4</v>
      </c>
      <c r="BS991" s="231">
        <v>5</v>
      </c>
      <c r="BT991" s="237" t="str">
        <f t="shared" si="514"/>
        <v>Superficie de los espaldones firme y regular, y donde se puede utilizar el ancho como fue construido originalmente.</v>
      </c>
      <c r="BU991" s="231">
        <v>4</v>
      </c>
      <c r="BV991" s="237" t="str">
        <f t="shared" si="515"/>
        <v>El señalamiento es bastante completo, faltando solamente algunas señales de guía para los usuarios que no conocen la ruta.</v>
      </c>
      <c r="BW991" s="231">
        <v>5</v>
      </c>
      <c r="BX991" s="237" t="str">
        <f t="shared" si="516"/>
        <v>Todas las alcantarillas y cunetas están bastante limpias y funcionan debidamente.</v>
      </c>
      <c r="BY991" s="231">
        <v>4</v>
      </c>
      <c r="BZ991" s="237" t="str">
        <f t="shared" si="517"/>
        <v>Superficie generalmente lisa, pero con unas pequeñas corrugaciones u otras irregularidades aisladas, o con baches pequeños superficiales.</v>
      </c>
      <c r="CA991" s="231">
        <v>5</v>
      </c>
      <c r="CB991" s="237" t="str">
        <f t="shared" si="518"/>
        <v>No existen evidencias de fallas en la estructura del pavimento, con la posible excepción de algunas en la superficie de ruedo.</v>
      </c>
      <c r="CC991" s="231">
        <f t="shared" si="519"/>
        <v>18.504640424999998</v>
      </c>
      <c r="CD991" s="229"/>
      <c r="CE991" s="229"/>
      <c r="CF991" s="270" t="s">
        <v>655</v>
      </c>
    </row>
    <row r="992" spans="1:84" ht="69.95" customHeight="1" thickBot="1" x14ac:dyDescent="0.2">
      <c r="A992" s="217"/>
      <c r="B992" s="269">
        <v>60094</v>
      </c>
      <c r="C992" s="231">
        <v>11</v>
      </c>
      <c r="D992" s="231">
        <v>6</v>
      </c>
      <c r="E992" s="232">
        <v>5</v>
      </c>
      <c r="F992" s="231">
        <v>1</v>
      </c>
      <c r="G992" s="231">
        <v>34</v>
      </c>
      <c r="H992" s="230" t="str">
        <f t="shared" si="507"/>
        <v>Primaria</v>
      </c>
      <c r="I992" s="230">
        <v>1</v>
      </c>
      <c r="J992" s="229" t="str">
        <f t="shared" si="496"/>
        <v>Red de Alta Capacidad</v>
      </c>
      <c r="K992" s="260">
        <f t="shared" si="497"/>
        <v>7.1050000000000004</v>
      </c>
      <c r="L992" s="234">
        <f t="shared" si="508"/>
        <v>89.62</v>
      </c>
      <c r="M992" s="233"/>
      <c r="N992" s="233"/>
      <c r="O992" s="233"/>
      <c r="P992" s="260">
        <f t="shared" si="498"/>
        <v>0</v>
      </c>
      <c r="Q992" s="233">
        <v>7.1050000000000004</v>
      </c>
      <c r="R992" s="233"/>
      <c r="S992" s="233"/>
      <c r="T992" s="260">
        <f t="shared" si="499"/>
        <v>7.1050000000000004</v>
      </c>
      <c r="U992" s="233"/>
      <c r="V992" s="233"/>
      <c r="W992" s="233"/>
      <c r="X992" s="233">
        <f t="shared" si="503"/>
        <v>0</v>
      </c>
      <c r="Y992" s="233"/>
      <c r="Z992" s="233"/>
      <c r="AA992" s="233"/>
      <c r="AB992" s="233">
        <f t="shared" si="504"/>
        <v>0</v>
      </c>
      <c r="AC992" s="233">
        <f t="shared" si="500"/>
        <v>7.1050000000000004</v>
      </c>
      <c r="AD992" s="233"/>
      <c r="AE992" s="233"/>
      <c r="AF992" s="233"/>
      <c r="AG992" s="233">
        <f t="shared" si="488"/>
        <v>0</v>
      </c>
      <c r="AH992" s="233"/>
      <c r="AI992" s="233"/>
      <c r="AJ992" s="233"/>
      <c r="AK992" s="233">
        <f t="shared" si="489"/>
        <v>0</v>
      </c>
      <c r="AL992" s="233"/>
      <c r="AM992" s="233"/>
      <c r="AN992" s="233"/>
      <c r="AO992" s="233">
        <f t="shared" si="501"/>
        <v>0</v>
      </c>
      <c r="AP992" s="233"/>
      <c r="AQ992" s="233"/>
      <c r="AR992" s="233"/>
      <c r="AS992" s="339">
        <f t="shared" si="502"/>
        <v>0</v>
      </c>
      <c r="AT992" s="233"/>
      <c r="AU992" s="233"/>
      <c r="AV992" s="233"/>
      <c r="AW992" s="260">
        <f t="shared" si="509"/>
        <v>0</v>
      </c>
      <c r="AX992" s="235" t="s">
        <v>656</v>
      </c>
      <c r="AY992" s="236" t="s">
        <v>641</v>
      </c>
      <c r="AZ992" s="236" t="s">
        <v>610</v>
      </c>
      <c r="BA992" s="229" t="s">
        <v>72</v>
      </c>
      <c r="BB992" s="231">
        <v>0</v>
      </c>
      <c r="BC992" s="231">
        <v>1</v>
      </c>
      <c r="BD992" s="237" t="str">
        <f t="shared" si="510"/>
        <v>Llano (Pendientes naturales del terreno entre 0 y 5%)</v>
      </c>
      <c r="BE992" s="231">
        <v>1</v>
      </c>
      <c r="BF992" s="237" t="str">
        <f>VLOOKUP(BE992,'Códigos 2'!$A$1:$B$12,2,FALSE)</f>
        <v xml:space="preserve"> Carpeta Asfáltica (CA)</v>
      </c>
      <c r="BG992" s="238">
        <v>2</v>
      </c>
      <c r="BH992" s="239">
        <v>8</v>
      </c>
      <c r="BI992" s="231">
        <v>1</v>
      </c>
      <c r="BJ992" s="231" t="str">
        <f t="shared" si="511"/>
        <v>Pavimentado</v>
      </c>
      <c r="BK992" s="240">
        <v>0.8</v>
      </c>
      <c r="BL992" s="231">
        <v>70</v>
      </c>
      <c r="BM992" s="231">
        <v>4270</v>
      </c>
      <c r="BN992" s="231">
        <v>4</v>
      </c>
      <c r="BO992" s="237" t="str">
        <f t="shared" si="512"/>
        <v>Alineamiento con algunas curvas que exigen una reducción significativa en la velocidad promedio de circulación.</v>
      </c>
      <c r="BP992" s="231">
        <v>4</v>
      </c>
      <c r="BQ992" s="237" t="str">
        <f t="shared" si="513"/>
        <v>Pendientes generalmente menores del 3% pero con algunas cuestas de corta longitud de hasta el 5%.</v>
      </c>
      <c r="BR992" s="231">
        <v>3</v>
      </c>
      <c r="BS992" s="231">
        <v>5</v>
      </c>
      <c r="BT992" s="237" t="str">
        <f t="shared" si="514"/>
        <v>Superficie de los espaldones firme y regular, y donde se puede utilizar el ancho como fue construido originalmente.</v>
      </c>
      <c r="BU992" s="231">
        <v>3</v>
      </c>
      <c r="BV992" s="237" t="str">
        <f t="shared" si="515"/>
        <v>El señalamiento es regular en cuanto a cantidad y ubicación, siendo notable la falta de algunas señales de precaución y de guía.</v>
      </c>
      <c r="BW992" s="231">
        <v>5</v>
      </c>
      <c r="BX992" s="237" t="str">
        <f t="shared" si="516"/>
        <v>Todas las alcantarillas y cunetas están bastante limpias y funcionan debidamente.</v>
      </c>
      <c r="BY992" s="231">
        <v>4</v>
      </c>
      <c r="BZ992" s="237" t="str">
        <f t="shared" si="517"/>
        <v>Superficie generalmente lisa, pero con unas pequeñas corrugaciones u otras irregularidades aisladas, o con baches pequeños superficiales.</v>
      </c>
      <c r="CA992" s="231">
        <v>5</v>
      </c>
      <c r="CB992" s="237" t="str">
        <f t="shared" si="518"/>
        <v>No existen evidencias de fallas en la estructura del pavimento, con la posible excepción de algunas en la superficie de ruedo.</v>
      </c>
      <c r="CC992" s="231">
        <f t="shared" si="519"/>
        <v>11.07349775</v>
      </c>
      <c r="CD992" s="229" t="s">
        <v>657</v>
      </c>
      <c r="CE992" s="229" t="s">
        <v>221</v>
      </c>
      <c r="CF992" s="270" t="s">
        <v>658</v>
      </c>
    </row>
    <row r="993" spans="1:84" ht="69.95" customHeight="1" thickBot="1" x14ac:dyDescent="0.2">
      <c r="A993" s="217"/>
      <c r="B993" s="269">
        <v>60101</v>
      </c>
      <c r="C993" s="231">
        <v>12</v>
      </c>
      <c r="D993" s="231">
        <v>6</v>
      </c>
      <c r="E993" s="232">
        <v>6</v>
      </c>
      <c r="F993" s="231">
        <v>2</v>
      </c>
      <c r="G993" s="231">
        <v>34</v>
      </c>
      <c r="H993" s="230" t="str">
        <f t="shared" si="507"/>
        <v>Primaria</v>
      </c>
      <c r="I993" s="230">
        <v>1</v>
      </c>
      <c r="J993" s="229" t="str">
        <f t="shared" si="496"/>
        <v>Red de Alta Capacidad</v>
      </c>
      <c r="K993" s="260">
        <f t="shared" si="497"/>
        <v>13.52</v>
      </c>
      <c r="L993" s="234">
        <f t="shared" si="508"/>
        <v>103.14</v>
      </c>
      <c r="M993" s="233"/>
      <c r="N993" s="233"/>
      <c r="O993" s="233"/>
      <c r="P993" s="260">
        <f t="shared" si="498"/>
        <v>0</v>
      </c>
      <c r="Q993" s="233">
        <v>13.275</v>
      </c>
      <c r="R993" s="233">
        <v>0.245</v>
      </c>
      <c r="S993" s="233"/>
      <c r="T993" s="260">
        <f t="shared" si="499"/>
        <v>13.52</v>
      </c>
      <c r="U993" s="233"/>
      <c r="V993" s="233"/>
      <c r="W993" s="233"/>
      <c r="X993" s="233">
        <f t="shared" si="503"/>
        <v>0</v>
      </c>
      <c r="Y993" s="233"/>
      <c r="Z993" s="233"/>
      <c r="AA993" s="233"/>
      <c r="AB993" s="233">
        <f t="shared" si="504"/>
        <v>0</v>
      </c>
      <c r="AC993" s="233">
        <f t="shared" si="500"/>
        <v>13.52</v>
      </c>
      <c r="AD993" s="233"/>
      <c r="AE993" s="233"/>
      <c r="AF993" s="233"/>
      <c r="AG993" s="233">
        <f t="shared" ref="AG993:AG1056" si="520">SUM(AD993:AF993)</f>
        <v>0</v>
      </c>
      <c r="AH993" s="233"/>
      <c r="AI993" s="233"/>
      <c r="AJ993" s="233"/>
      <c r="AK993" s="233">
        <f t="shared" ref="AK993:AK1056" si="521">SUM(AH993:AJ993)</f>
        <v>0</v>
      </c>
      <c r="AL993" s="233"/>
      <c r="AM993" s="233"/>
      <c r="AN993" s="233"/>
      <c r="AO993" s="233">
        <f t="shared" si="501"/>
        <v>0</v>
      </c>
      <c r="AP993" s="233"/>
      <c r="AQ993" s="233"/>
      <c r="AR993" s="233"/>
      <c r="AS993" s="339">
        <f t="shared" si="502"/>
        <v>0</v>
      </c>
      <c r="AT993" s="233"/>
      <c r="AU993" s="233"/>
      <c r="AV993" s="233"/>
      <c r="AW993" s="260">
        <f t="shared" si="509"/>
        <v>0</v>
      </c>
      <c r="AX993" s="235" t="s">
        <v>647</v>
      </c>
      <c r="AY993" s="236" t="s">
        <v>641</v>
      </c>
      <c r="AZ993" s="236" t="s">
        <v>637</v>
      </c>
      <c r="BA993" s="229" t="s">
        <v>72</v>
      </c>
      <c r="BB993" s="231">
        <v>0</v>
      </c>
      <c r="BC993" s="231">
        <v>1</v>
      </c>
      <c r="BD993" s="237" t="str">
        <f t="shared" si="510"/>
        <v>Llano (Pendientes naturales del terreno entre 0 y 5%)</v>
      </c>
      <c r="BE993" s="231">
        <v>1</v>
      </c>
      <c r="BF993" s="237" t="str">
        <f>VLOOKUP(BE993,'Códigos 2'!$A$1:$B$12,2,FALSE)</f>
        <v xml:space="preserve"> Carpeta Asfáltica (CA)</v>
      </c>
      <c r="BG993" s="238">
        <v>2</v>
      </c>
      <c r="BH993" s="239">
        <v>7.4</v>
      </c>
      <c r="BI993" s="231">
        <v>1</v>
      </c>
      <c r="BJ993" s="231" t="str">
        <f t="shared" si="511"/>
        <v>Pavimentado</v>
      </c>
      <c r="BK993" s="240">
        <v>1.8</v>
      </c>
      <c r="BL993" s="231">
        <v>80</v>
      </c>
      <c r="BM993" s="231">
        <v>2148</v>
      </c>
      <c r="BN993" s="231">
        <v>4</v>
      </c>
      <c r="BO993" s="237" t="str">
        <f t="shared" si="512"/>
        <v>Alineamiento con algunas curvas que exigen una reducción significativa en la velocidad promedio de circulación.</v>
      </c>
      <c r="BP993" s="231">
        <v>5</v>
      </c>
      <c r="BQ993" s="237" t="str">
        <f t="shared" si="513"/>
        <v>Pendientes menores del 3% en todo el tramo.</v>
      </c>
      <c r="BR993" s="231">
        <v>2</v>
      </c>
      <c r="BS993" s="231">
        <v>1</v>
      </c>
      <c r="BT993" s="237" t="str">
        <f t="shared" si="514"/>
        <v>Se encuentra un desnivel peligroso entre el borde del pavimento y el espaldón, o la superficie está muy erosionada, con baches profundos o material suelto, o el ancho muy reducido del original.</v>
      </c>
      <c r="BU993" s="231">
        <v>5</v>
      </c>
      <c r="BV993" s="237" t="str">
        <f t="shared" si="515"/>
        <v xml:space="preserve">Las señales son completamente adecuadas en número y ubicación, </v>
      </c>
      <c r="BW993" s="231">
        <v>5</v>
      </c>
      <c r="BX993" s="237" t="str">
        <f t="shared" si="516"/>
        <v>Todas las alcantarillas y cunetas están bastante limpias y funcionan debidamente.</v>
      </c>
      <c r="BY993" s="231">
        <v>5</v>
      </c>
      <c r="BZ993" s="237" t="str">
        <f t="shared" si="517"/>
        <v>Superficie lisa, sin baches ni irregularidades notables.</v>
      </c>
      <c r="CA993" s="231">
        <v>5</v>
      </c>
      <c r="CB993" s="237" t="str">
        <f t="shared" si="518"/>
        <v>No existen evidencias de fallas en la estructura del pavimento, con la posible excepción de algunas en la superficie de ruedo.</v>
      </c>
      <c r="CC993" s="231">
        <f t="shared" si="519"/>
        <v>10.599950400000001</v>
      </c>
      <c r="CD993" s="229"/>
      <c r="CE993" s="229"/>
      <c r="CF993" s="270" t="s">
        <v>648</v>
      </c>
    </row>
    <row r="994" spans="1:84" ht="69.95" customHeight="1" thickBot="1" x14ac:dyDescent="0.2">
      <c r="A994" s="217"/>
      <c r="B994" s="269">
        <v>60102</v>
      </c>
      <c r="C994" s="231">
        <v>12</v>
      </c>
      <c r="D994" s="231">
        <v>6</v>
      </c>
      <c r="E994" s="232">
        <v>6</v>
      </c>
      <c r="F994" s="231">
        <v>1</v>
      </c>
      <c r="G994" s="231">
        <v>34</v>
      </c>
      <c r="H994" s="230" t="str">
        <f t="shared" si="507"/>
        <v>Primaria</v>
      </c>
      <c r="I994" s="230">
        <v>1</v>
      </c>
      <c r="J994" s="229" t="str">
        <f t="shared" si="496"/>
        <v>Red de Alta Capacidad</v>
      </c>
      <c r="K994" s="260">
        <f t="shared" si="497"/>
        <v>11.324999999999999</v>
      </c>
      <c r="L994" s="234">
        <f t="shared" si="508"/>
        <v>114.465</v>
      </c>
      <c r="M994" s="233"/>
      <c r="N994" s="233"/>
      <c r="O994" s="233"/>
      <c r="P994" s="260">
        <f t="shared" si="498"/>
        <v>0</v>
      </c>
      <c r="Q994" s="233">
        <v>11.324999999999999</v>
      </c>
      <c r="R994" s="233"/>
      <c r="S994" s="233"/>
      <c r="T994" s="260">
        <f t="shared" si="499"/>
        <v>11.324999999999999</v>
      </c>
      <c r="U994" s="233"/>
      <c r="V994" s="233"/>
      <c r="W994" s="233"/>
      <c r="X994" s="233">
        <f t="shared" si="503"/>
        <v>0</v>
      </c>
      <c r="Y994" s="233"/>
      <c r="Z994" s="233"/>
      <c r="AA994" s="233"/>
      <c r="AB994" s="233">
        <f t="shared" si="504"/>
        <v>0</v>
      </c>
      <c r="AC994" s="233">
        <f t="shared" si="500"/>
        <v>11.324999999999999</v>
      </c>
      <c r="AD994" s="233"/>
      <c r="AE994" s="233"/>
      <c r="AF994" s="233"/>
      <c r="AG994" s="233">
        <f t="shared" si="520"/>
        <v>0</v>
      </c>
      <c r="AH994" s="233"/>
      <c r="AI994" s="233"/>
      <c r="AJ994" s="233"/>
      <c r="AK994" s="233">
        <f t="shared" si="521"/>
        <v>0</v>
      </c>
      <c r="AL994" s="233"/>
      <c r="AM994" s="233"/>
      <c r="AN994" s="233"/>
      <c r="AO994" s="233">
        <f t="shared" si="501"/>
        <v>0</v>
      </c>
      <c r="AP994" s="233"/>
      <c r="AQ994" s="233"/>
      <c r="AR994" s="233"/>
      <c r="AS994" s="339">
        <f t="shared" si="502"/>
        <v>0</v>
      </c>
      <c r="AT994" s="233"/>
      <c r="AU994" s="233"/>
      <c r="AV994" s="233"/>
      <c r="AW994" s="260">
        <f t="shared" si="509"/>
        <v>0</v>
      </c>
      <c r="AX994" s="235" t="s">
        <v>644</v>
      </c>
      <c r="AY994" s="236" t="s">
        <v>641</v>
      </c>
      <c r="AZ994" s="236" t="s">
        <v>637</v>
      </c>
      <c r="BA994" s="229"/>
      <c r="BB994" s="231">
        <v>0</v>
      </c>
      <c r="BC994" s="231">
        <v>1</v>
      </c>
      <c r="BD994" s="237" t="str">
        <f t="shared" si="510"/>
        <v>Llano (Pendientes naturales del terreno entre 0 y 5%)</v>
      </c>
      <c r="BE994" s="231">
        <v>1</v>
      </c>
      <c r="BF994" s="237" t="str">
        <f>VLOOKUP(BE994,'Códigos 2'!$A$1:$B$12,2,FALSE)</f>
        <v xml:space="preserve"> Carpeta Asfáltica (CA)</v>
      </c>
      <c r="BG994" s="238">
        <v>2</v>
      </c>
      <c r="BH994" s="239">
        <v>7.4</v>
      </c>
      <c r="BI994" s="231">
        <v>1</v>
      </c>
      <c r="BJ994" s="231" t="str">
        <f t="shared" si="511"/>
        <v>Pavimentado</v>
      </c>
      <c r="BK994" s="240">
        <v>1.8</v>
      </c>
      <c r="BL994" s="231">
        <v>80</v>
      </c>
      <c r="BM994" s="231">
        <v>2538</v>
      </c>
      <c r="BN994" s="231">
        <v>5</v>
      </c>
      <c r="BO994" s="237" t="str">
        <f t="shared" si="512"/>
        <v>Alineamiento recto o con curvas tan suaves que no exigen una reducción significativa en la velocidad promedio normal de recorrido.</v>
      </c>
      <c r="BP994" s="231">
        <v>5</v>
      </c>
      <c r="BQ994" s="237" t="str">
        <f t="shared" si="513"/>
        <v>Pendientes menores del 3% en todo el tramo.</v>
      </c>
      <c r="BR994" s="231">
        <v>2</v>
      </c>
      <c r="BS994" s="231">
        <v>1</v>
      </c>
      <c r="BT994" s="237" t="str">
        <f t="shared" si="514"/>
        <v>Se encuentra un desnivel peligroso entre el borde del pavimento y el espaldón, o la superficie está muy erosionada, con baches profundos o material suelto, o el ancho muy reducido del original.</v>
      </c>
      <c r="BU994" s="231">
        <v>2</v>
      </c>
      <c r="BV994" s="237" t="str">
        <f t="shared" si="515"/>
        <v>Existen muy pocas señales</v>
      </c>
      <c r="BW994" s="231">
        <v>5</v>
      </c>
      <c r="BX994" s="237" t="str">
        <f t="shared" si="516"/>
        <v>Todas las alcantarillas y cunetas están bastante limpias y funcionan debidamente.</v>
      </c>
      <c r="BY994" s="231">
        <v>5</v>
      </c>
      <c r="BZ994" s="237" t="str">
        <f t="shared" si="517"/>
        <v>Superficie lisa, sin baches ni irregularidades notables.</v>
      </c>
      <c r="CA994" s="231">
        <v>5</v>
      </c>
      <c r="CB994" s="237" t="str">
        <f t="shared" si="518"/>
        <v>No existen evidencias de fallas en la estructura del pavimento, con la posible excepción de algunas en la superficie de ruedo.</v>
      </c>
      <c r="CC994" s="231">
        <f t="shared" si="519"/>
        <v>10.491140250000001</v>
      </c>
      <c r="CD994" s="229" t="s">
        <v>645</v>
      </c>
      <c r="CE994" s="229" t="s">
        <v>108</v>
      </c>
      <c r="CF994" s="270" t="s">
        <v>646</v>
      </c>
    </row>
    <row r="995" spans="1:84" ht="69.95" customHeight="1" thickBot="1" x14ac:dyDescent="0.2">
      <c r="A995" s="217"/>
      <c r="B995" s="269">
        <v>60111</v>
      </c>
      <c r="C995" s="231">
        <v>12</v>
      </c>
      <c r="D995" s="231">
        <v>6</v>
      </c>
      <c r="E995" s="232">
        <v>6</v>
      </c>
      <c r="F995" s="231">
        <v>1</v>
      </c>
      <c r="G995" s="231">
        <v>34</v>
      </c>
      <c r="H995" s="230" t="str">
        <f t="shared" si="507"/>
        <v>Primaria</v>
      </c>
      <c r="I995" s="230">
        <v>1</v>
      </c>
      <c r="J995" s="229" t="str">
        <f t="shared" si="496"/>
        <v>Red de Alta Capacidad</v>
      </c>
      <c r="K995" s="260">
        <f t="shared" si="497"/>
        <v>13.25</v>
      </c>
      <c r="L995" s="234">
        <f t="shared" si="508"/>
        <v>127.715</v>
      </c>
      <c r="M995" s="233"/>
      <c r="N995" s="233"/>
      <c r="O995" s="233"/>
      <c r="P995" s="260">
        <f t="shared" si="498"/>
        <v>0</v>
      </c>
      <c r="Q995" s="233">
        <v>13.25</v>
      </c>
      <c r="R995" s="233"/>
      <c r="S995" s="233"/>
      <c r="T995" s="260">
        <f t="shared" si="499"/>
        <v>13.25</v>
      </c>
      <c r="U995" s="233"/>
      <c r="V995" s="233"/>
      <c r="W995" s="233"/>
      <c r="X995" s="233">
        <f t="shared" si="503"/>
        <v>0</v>
      </c>
      <c r="Y995" s="233"/>
      <c r="Z995" s="233"/>
      <c r="AA995" s="233"/>
      <c r="AB995" s="233">
        <f t="shared" si="504"/>
        <v>0</v>
      </c>
      <c r="AC995" s="233">
        <f t="shared" si="500"/>
        <v>13.25</v>
      </c>
      <c r="AD995" s="233"/>
      <c r="AE995" s="233"/>
      <c r="AF995" s="233"/>
      <c r="AG995" s="233">
        <f t="shared" si="520"/>
        <v>0</v>
      </c>
      <c r="AH995" s="233"/>
      <c r="AI995" s="233"/>
      <c r="AJ995" s="233"/>
      <c r="AK995" s="233">
        <f t="shared" si="521"/>
        <v>0</v>
      </c>
      <c r="AL995" s="233"/>
      <c r="AM995" s="233"/>
      <c r="AN995" s="233"/>
      <c r="AO995" s="233">
        <f t="shared" si="501"/>
        <v>0</v>
      </c>
      <c r="AP995" s="233"/>
      <c r="AQ995" s="233"/>
      <c r="AR995" s="233"/>
      <c r="AS995" s="339">
        <f t="shared" si="502"/>
        <v>0</v>
      </c>
      <c r="AT995" s="233"/>
      <c r="AU995" s="233"/>
      <c r="AV995" s="233"/>
      <c r="AW995" s="260">
        <f t="shared" si="509"/>
        <v>0</v>
      </c>
      <c r="AX995" s="235" t="s">
        <v>640</v>
      </c>
      <c r="AY995" s="236" t="s">
        <v>641</v>
      </c>
      <c r="AZ995" s="236" t="s">
        <v>637</v>
      </c>
      <c r="BA995" s="229">
        <v>31</v>
      </c>
      <c r="BB995" s="231">
        <v>0</v>
      </c>
      <c r="BC995" s="231">
        <v>1</v>
      </c>
      <c r="BD995" s="237" t="str">
        <f t="shared" si="510"/>
        <v>Llano (Pendientes naturales del terreno entre 0 y 5%)</v>
      </c>
      <c r="BE995" s="231">
        <v>1</v>
      </c>
      <c r="BF995" s="237" t="str">
        <f>VLOOKUP(BE995,'Códigos 2'!$A$1:$B$12,2,FALSE)</f>
        <v xml:space="preserve"> Carpeta Asfáltica (CA)</v>
      </c>
      <c r="BG995" s="238">
        <v>2</v>
      </c>
      <c r="BH995" s="239">
        <v>8.6999999999999993</v>
      </c>
      <c r="BI995" s="231">
        <v>1</v>
      </c>
      <c r="BJ995" s="231" t="str">
        <f t="shared" si="511"/>
        <v>Pavimentado</v>
      </c>
      <c r="BK995" s="240">
        <v>1.5</v>
      </c>
      <c r="BL995" s="231">
        <v>80</v>
      </c>
      <c r="BM995" s="231"/>
      <c r="BN995" s="231">
        <v>5</v>
      </c>
      <c r="BO995" s="237" t="str">
        <f t="shared" si="512"/>
        <v>Alineamiento recto o con curvas tan suaves que no exigen una reducción significativa en la velocidad promedio normal de recorrido.</v>
      </c>
      <c r="BP995" s="231">
        <v>5</v>
      </c>
      <c r="BQ995" s="237" t="str">
        <f t="shared" si="513"/>
        <v>Pendientes menores del 3% en todo el tramo.</v>
      </c>
      <c r="BR995" s="231">
        <v>5</v>
      </c>
      <c r="BS995" s="231">
        <v>1</v>
      </c>
      <c r="BT995" s="237" t="str">
        <f t="shared" si="514"/>
        <v>Se encuentra un desnivel peligroso entre el borde del pavimento y el espaldón, o la superficie está muy erosionada, con baches profundos o material suelto, o el ancho muy reducido del original.</v>
      </c>
      <c r="BU995" s="231">
        <v>5</v>
      </c>
      <c r="BV995" s="237" t="str">
        <f t="shared" si="515"/>
        <v xml:space="preserve">Las señales son completamente adecuadas en número y ubicación, </v>
      </c>
      <c r="BW995" s="231">
        <v>5</v>
      </c>
      <c r="BX995" s="237" t="str">
        <f t="shared" si="516"/>
        <v>Todas las alcantarillas y cunetas están bastante limpias y funcionan debidamente.</v>
      </c>
      <c r="BY995" s="231">
        <v>5</v>
      </c>
      <c r="BZ995" s="237" t="str">
        <f t="shared" si="517"/>
        <v>Superficie lisa, sin baches ni irregularidades notables.</v>
      </c>
      <c r="CA995" s="231">
        <v>5</v>
      </c>
      <c r="CB995" s="237" t="str">
        <f t="shared" si="518"/>
        <v>No existen evidencias de fallas en la estructura del pavimento, con la posible excepción de algunas en la superficie de ruedo.</v>
      </c>
      <c r="CC995" s="231">
        <f t="shared" si="519"/>
        <v>0</v>
      </c>
      <c r="CD995" s="229" t="s">
        <v>642</v>
      </c>
      <c r="CE995" s="229" t="s">
        <v>108</v>
      </c>
      <c r="CF995" s="270" t="s">
        <v>643</v>
      </c>
    </row>
    <row r="996" spans="1:84" ht="69.95" customHeight="1" thickBot="1" x14ac:dyDescent="0.2">
      <c r="A996" s="217"/>
      <c r="B996" s="269">
        <v>60112</v>
      </c>
      <c r="C996" s="231">
        <v>12</v>
      </c>
      <c r="D996" s="231">
        <v>6</v>
      </c>
      <c r="E996" s="232">
        <v>6</v>
      </c>
      <c r="F996" s="231"/>
      <c r="G996" s="231">
        <v>34</v>
      </c>
      <c r="H996" s="230" t="str">
        <f t="shared" si="507"/>
        <v>Primaria</v>
      </c>
      <c r="I996" s="230">
        <v>1</v>
      </c>
      <c r="J996" s="229" t="str">
        <f t="shared" si="496"/>
        <v>Red de Alta Capacidad</v>
      </c>
      <c r="K996" s="260">
        <f t="shared" si="497"/>
        <v>4.085</v>
      </c>
      <c r="L996" s="234">
        <f t="shared" si="508"/>
        <v>131.80000000000001</v>
      </c>
      <c r="M996" s="233"/>
      <c r="N996" s="233"/>
      <c r="O996" s="233"/>
      <c r="P996" s="260">
        <f t="shared" si="498"/>
        <v>0</v>
      </c>
      <c r="Q996" s="233">
        <v>4.085</v>
      </c>
      <c r="R996" s="233"/>
      <c r="S996" s="233"/>
      <c r="T996" s="260">
        <f t="shared" si="499"/>
        <v>4.085</v>
      </c>
      <c r="U996" s="233"/>
      <c r="V996" s="233"/>
      <c r="W996" s="233"/>
      <c r="X996" s="233">
        <f t="shared" si="503"/>
        <v>0</v>
      </c>
      <c r="Y996" s="233"/>
      <c r="Z996" s="233"/>
      <c r="AA996" s="233"/>
      <c r="AB996" s="233">
        <f t="shared" si="504"/>
        <v>0</v>
      </c>
      <c r="AC996" s="233">
        <f t="shared" si="500"/>
        <v>4.085</v>
      </c>
      <c r="AD996" s="233"/>
      <c r="AE996" s="233"/>
      <c r="AF996" s="233"/>
      <c r="AG996" s="233">
        <f t="shared" si="520"/>
        <v>0</v>
      </c>
      <c r="AH996" s="233"/>
      <c r="AI996" s="233"/>
      <c r="AJ996" s="233"/>
      <c r="AK996" s="233">
        <f t="shared" si="521"/>
        <v>0</v>
      </c>
      <c r="AL996" s="233"/>
      <c r="AM996" s="233"/>
      <c r="AN996" s="233"/>
      <c r="AO996" s="233">
        <f t="shared" si="501"/>
        <v>0</v>
      </c>
      <c r="AP996" s="233"/>
      <c r="AQ996" s="233"/>
      <c r="AR996" s="233"/>
      <c r="AS996" s="339">
        <f t="shared" si="502"/>
        <v>0</v>
      </c>
      <c r="AT996" s="233"/>
      <c r="AU996" s="233"/>
      <c r="AV996" s="233"/>
      <c r="AW996" s="260">
        <f t="shared" si="509"/>
        <v>0</v>
      </c>
      <c r="AX996" s="235" t="s">
        <v>636</v>
      </c>
      <c r="AY996" s="236" t="s">
        <v>609</v>
      </c>
      <c r="AZ996" s="236" t="s">
        <v>637</v>
      </c>
      <c r="BA996" s="229" t="s">
        <v>72</v>
      </c>
      <c r="BB996" s="231">
        <v>0</v>
      </c>
      <c r="BC996" s="231">
        <v>1</v>
      </c>
      <c r="BD996" s="237" t="str">
        <f t="shared" si="510"/>
        <v>Llano (Pendientes naturales del terreno entre 0 y 5%)</v>
      </c>
      <c r="BE996" s="231">
        <v>1</v>
      </c>
      <c r="BF996" s="237" t="str">
        <f>VLOOKUP(BE996,'Códigos 2'!$A$1:$B$12,2,FALSE)</f>
        <v xml:space="preserve"> Carpeta Asfáltica (CA)</v>
      </c>
      <c r="BG996" s="238">
        <v>2</v>
      </c>
      <c r="BH996" s="239">
        <v>9</v>
      </c>
      <c r="BI996" s="231">
        <v>1</v>
      </c>
      <c r="BJ996" s="231" t="str">
        <f t="shared" si="511"/>
        <v>Pavimentado</v>
      </c>
      <c r="BK996" s="240">
        <v>1.5</v>
      </c>
      <c r="BL996" s="231">
        <v>80</v>
      </c>
      <c r="BM996" s="231"/>
      <c r="BN996" s="231">
        <v>5</v>
      </c>
      <c r="BO996" s="237" t="str">
        <f t="shared" si="512"/>
        <v>Alineamiento recto o con curvas tan suaves que no exigen una reducción significativa en la velocidad promedio normal de recorrido.</v>
      </c>
      <c r="BP996" s="231">
        <v>4</v>
      </c>
      <c r="BQ996" s="237" t="str">
        <f t="shared" si="513"/>
        <v>Pendientes generalmente menores del 3% pero con algunas cuestas de corta longitud de hasta el 5%.</v>
      </c>
      <c r="BR996" s="231">
        <v>5</v>
      </c>
      <c r="BS996" s="231">
        <v>5</v>
      </c>
      <c r="BT996" s="237" t="str">
        <f t="shared" si="514"/>
        <v>Superficie de los espaldones firme y regular, y donde se puede utilizar el ancho como fue construido originalmente.</v>
      </c>
      <c r="BU996" s="231">
        <v>5</v>
      </c>
      <c r="BV996" s="237" t="str">
        <f t="shared" si="515"/>
        <v xml:space="preserve">Las señales son completamente adecuadas en número y ubicación, </v>
      </c>
      <c r="BW996" s="231">
        <v>5</v>
      </c>
      <c r="BX996" s="237" t="str">
        <f t="shared" si="516"/>
        <v>Todas las alcantarillas y cunetas están bastante limpias y funcionan debidamente.</v>
      </c>
      <c r="BY996" s="231">
        <v>5</v>
      </c>
      <c r="BZ996" s="237" t="str">
        <f t="shared" si="517"/>
        <v>Superficie lisa, sin baches ni irregularidades notables.</v>
      </c>
      <c r="CA996" s="231">
        <v>5</v>
      </c>
      <c r="CB996" s="237" t="str">
        <f t="shared" si="518"/>
        <v>No existen evidencias de fallas en la estructura del pavimento, con la posible excepción de algunas en la superficie de ruedo.</v>
      </c>
      <c r="CC996" s="231">
        <f t="shared" si="519"/>
        <v>0</v>
      </c>
      <c r="CD996" s="229" t="s">
        <v>638</v>
      </c>
      <c r="CE996" s="229" t="s">
        <v>108</v>
      </c>
      <c r="CF996" s="270" t="s">
        <v>639</v>
      </c>
    </row>
    <row r="997" spans="1:84" ht="69.95" customHeight="1" thickBot="1" x14ac:dyDescent="0.2">
      <c r="A997" s="217"/>
      <c r="B997" s="269">
        <v>60113</v>
      </c>
      <c r="C997" s="231">
        <v>12</v>
      </c>
      <c r="D997" s="231">
        <v>6</v>
      </c>
      <c r="E997" s="232">
        <v>6</v>
      </c>
      <c r="F997" s="231"/>
      <c r="G997" s="231">
        <v>34</v>
      </c>
      <c r="H997" s="230" t="str">
        <f t="shared" si="507"/>
        <v>Primaria</v>
      </c>
      <c r="I997" s="230">
        <v>1</v>
      </c>
      <c r="J997" s="229" t="str">
        <f t="shared" si="496"/>
        <v>Red de Alta Capacidad</v>
      </c>
      <c r="K997" s="260">
        <f t="shared" si="497"/>
        <v>10.200000000000001</v>
      </c>
      <c r="L997" s="234">
        <f t="shared" si="508"/>
        <v>142</v>
      </c>
      <c r="M997" s="233"/>
      <c r="N997" s="233"/>
      <c r="O997" s="233"/>
      <c r="P997" s="260">
        <f t="shared" si="498"/>
        <v>0</v>
      </c>
      <c r="Q997" s="233">
        <v>7.48</v>
      </c>
      <c r="R997" s="233">
        <v>2.72</v>
      </c>
      <c r="S997" s="233"/>
      <c r="T997" s="260">
        <f t="shared" si="499"/>
        <v>10.200000000000001</v>
      </c>
      <c r="U997" s="233"/>
      <c r="V997" s="233"/>
      <c r="W997" s="233"/>
      <c r="X997" s="233">
        <f t="shared" si="503"/>
        <v>0</v>
      </c>
      <c r="Y997" s="233"/>
      <c r="Z997" s="233"/>
      <c r="AA997" s="233"/>
      <c r="AB997" s="233">
        <f t="shared" si="504"/>
        <v>0</v>
      </c>
      <c r="AC997" s="233">
        <f t="shared" si="500"/>
        <v>10.200000000000001</v>
      </c>
      <c r="AD997" s="233"/>
      <c r="AE997" s="233"/>
      <c r="AF997" s="233"/>
      <c r="AG997" s="233">
        <f t="shared" si="520"/>
        <v>0</v>
      </c>
      <c r="AH997" s="233"/>
      <c r="AI997" s="233"/>
      <c r="AJ997" s="233"/>
      <c r="AK997" s="233">
        <f t="shared" si="521"/>
        <v>0</v>
      </c>
      <c r="AL997" s="233"/>
      <c r="AM997" s="233"/>
      <c r="AN997" s="233"/>
      <c r="AO997" s="233">
        <f t="shared" si="501"/>
        <v>0</v>
      </c>
      <c r="AP997" s="233"/>
      <c r="AQ997" s="233"/>
      <c r="AR997" s="233"/>
      <c r="AS997" s="339">
        <f t="shared" si="502"/>
        <v>0</v>
      </c>
      <c r="AT997" s="233"/>
      <c r="AU997" s="233"/>
      <c r="AV997" s="233"/>
      <c r="AW997" s="260">
        <f t="shared" si="509"/>
        <v>0</v>
      </c>
      <c r="AX997" s="235" t="s">
        <v>632</v>
      </c>
      <c r="AY997" s="236" t="s">
        <v>609</v>
      </c>
      <c r="AZ997" s="236" t="s">
        <v>610</v>
      </c>
      <c r="BA997" s="229" t="s">
        <v>633</v>
      </c>
      <c r="BB997" s="231">
        <v>2</v>
      </c>
      <c r="BC997" s="231">
        <v>1</v>
      </c>
      <c r="BD997" s="237" t="str">
        <f t="shared" si="510"/>
        <v>Llano (Pendientes naturales del terreno entre 0 y 5%)</v>
      </c>
      <c r="BE997" s="231">
        <v>1</v>
      </c>
      <c r="BF997" s="237" t="str">
        <f>VLOOKUP(BE997,'Códigos 2'!$A$1:$B$12,2,FALSE)</f>
        <v xml:space="preserve"> Carpeta Asfáltica (CA)</v>
      </c>
      <c r="BG997" s="238">
        <v>2</v>
      </c>
      <c r="BH997" s="239">
        <v>7.2</v>
      </c>
      <c r="BI997" s="231">
        <v>1</v>
      </c>
      <c r="BJ997" s="231" t="str">
        <f t="shared" si="511"/>
        <v>Pavimentado</v>
      </c>
      <c r="BK997" s="240">
        <v>0.6</v>
      </c>
      <c r="BL997" s="231">
        <v>75</v>
      </c>
      <c r="BM997" s="231"/>
      <c r="BN997" s="231">
        <v>5</v>
      </c>
      <c r="BO997" s="237" t="str">
        <f t="shared" si="512"/>
        <v>Alineamiento recto o con curvas tan suaves que no exigen una reducción significativa en la velocidad promedio normal de recorrido.</v>
      </c>
      <c r="BP997" s="231">
        <v>5</v>
      </c>
      <c r="BQ997" s="237" t="str">
        <f t="shared" si="513"/>
        <v>Pendientes menores del 3% en todo el tramo.</v>
      </c>
      <c r="BR997" s="231">
        <v>4</v>
      </c>
      <c r="BS997" s="231">
        <v>4</v>
      </c>
      <c r="BT997" s="237" t="str">
        <f t="shared" si="514"/>
        <v>Superficie generalmente firme y utilizable en todo tiempo, pero con algunos tramos cortos en que el ancho inicial ha sido reducido por erosión u otras causas.</v>
      </c>
      <c r="BU997" s="231">
        <v>3</v>
      </c>
      <c r="BV997" s="237" t="str">
        <f t="shared" si="515"/>
        <v>El señalamiento es regular en cuanto a cantidad y ubicación, siendo notable la falta de algunas señales de precaución y de guía.</v>
      </c>
      <c r="BW997" s="231">
        <v>5</v>
      </c>
      <c r="BX997" s="237" t="str">
        <f t="shared" si="516"/>
        <v>Todas las alcantarillas y cunetas están bastante limpias y funcionan debidamente.</v>
      </c>
      <c r="BY997" s="231">
        <v>4</v>
      </c>
      <c r="BZ997" s="237" t="str">
        <f t="shared" si="517"/>
        <v>Superficie generalmente lisa, pero con unas pequeñas corrugaciones u otras irregularidades aisladas, o con baches pequeños superficiales.</v>
      </c>
      <c r="CA997" s="231">
        <v>5</v>
      </c>
      <c r="CB997" s="237" t="str">
        <f t="shared" si="518"/>
        <v>No existen evidencias de fallas en la estructura del pavimento, con la posible excepción de algunas en la superficie de ruedo.</v>
      </c>
      <c r="CC997" s="231">
        <f t="shared" si="519"/>
        <v>0</v>
      </c>
      <c r="CD997" s="229" t="s">
        <v>634</v>
      </c>
      <c r="CE997" s="229" t="s">
        <v>108</v>
      </c>
      <c r="CF997" s="270" t="s">
        <v>635</v>
      </c>
    </row>
    <row r="998" spans="1:84" ht="69.95" customHeight="1" thickBot="1" x14ac:dyDescent="0.2">
      <c r="A998" s="217"/>
      <c r="B998" s="269">
        <v>60120</v>
      </c>
      <c r="C998" s="231">
        <v>12</v>
      </c>
      <c r="D998" s="231">
        <v>6</v>
      </c>
      <c r="E998" s="232">
        <v>9</v>
      </c>
      <c r="F998" s="231"/>
      <c r="G998" s="231">
        <v>34</v>
      </c>
      <c r="H998" s="230" t="str">
        <f t="shared" si="507"/>
        <v>Primaria</v>
      </c>
      <c r="I998" s="230">
        <v>1</v>
      </c>
      <c r="J998" s="229" t="str">
        <f t="shared" si="496"/>
        <v>Red de Alta Capacidad</v>
      </c>
      <c r="K998" s="260">
        <f t="shared" si="497"/>
        <v>11.164999999999999</v>
      </c>
      <c r="L998" s="234">
        <f t="shared" si="508"/>
        <v>153.16499999999999</v>
      </c>
      <c r="M998" s="233"/>
      <c r="N998" s="233"/>
      <c r="O998" s="233"/>
      <c r="P998" s="260">
        <f t="shared" si="498"/>
        <v>0</v>
      </c>
      <c r="Q998" s="233">
        <v>10.7</v>
      </c>
      <c r="R998" s="233"/>
      <c r="S998" s="233"/>
      <c r="T998" s="260">
        <f t="shared" si="499"/>
        <v>10.7</v>
      </c>
      <c r="U998" s="233"/>
      <c r="V998" s="233"/>
      <c r="W998" s="233">
        <v>0.46500000000000002</v>
      </c>
      <c r="X998" s="233">
        <f t="shared" si="503"/>
        <v>0.46500000000000002</v>
      </c>
      <c r="Y998" s="233"/>
      <c r="Z998" s="233"/>
      <c r="AA998" s="233"/>
      <c r="AB998" s="233">
        <f t="shared" si="504"/>
        <v>0</v>
      </c>
      <c r="AC998" s="233">
        <f t="shared" si="500"/>
        <v>11.164999999999999</v>
      </c>
      <c r="AD998" s="233"/>
      <c r="AE998" s="233"/>
      <c r="AF998" s="233"/>
      <c r="AG998" s="233">
        <f t="shared" si="520"/>
        <v>0</v>
      </c>
      <c r="AH998" s="233"/>
      <c r="AI998" s="233"/>
      <c r="AJ998" s="233"/>
      <c r="AK998" s="233">
        <f t="shared" si="521"/>
        <v>0</v>
      </c>
      <c r="AL998" s="233"/>
      <c r="AM998" s="233"/>
      <c r="AN998" s="233"/>
      <c r="AO998" s="233">
        <f t="shared" si="501"/>
        <v>0</v>
      </c>
      <c r="AP998" s="233"/>
      <c r="AQ998" s="233"/>
      <c r="AR998" s="233"/>
      <c r="AS998" s="339">
        <f t="shared" si="502"/>
        <v>0</v>
      </c>
      <c r="AT998" s="233"/>
      <c r="AU998" s="233"/>
      <c r="AV998" s="233"/>
      <c r="AW998" s="260">
        <f t="shared" si="509"/>
        <v>0</v>
      </c>
      <c r="AX998" s="235" t="s">
        <v>629</v>
      </c>
      <c r="AY998" s="236" t="s">
        <v>609</v>
      </c>
      <c r="AZ998" s="236" t="s">
        <v>610</v>
      </c>
      <c r="BA998" s="229" t="s">
        <v>630</v>
      </c>
      <c r="BB998" s="231">
        <v>1</v>
      </c>
      <c r="BC998" s="231">
        <v>1</v>
      </c>
      <c r="BD998" s="237" t="str">
        <f t="shared" si="510"/>
        <v>Llano (Pendientes naturales del terreno entre 0 y 5%)</v>
      </c>
      <c r="BE998" s="231">
        <v>1</v>
      </c>
      <c r="BF998" s="237" t="str">
        <f>VLOOKUP(BE998,'Códigos 2'!$A$1:$B$12,2,FALSE)</f>
        <v xml:space="preserve"> Carpeta Asfáltica (CA)</v>
      </c>
      <c r="BG998" s="238">
        <v>2</v>
      </c>
      <c r="BH998" s="239">
        <v>7.4</v>
      </c>
      <c r="BI998" s="231">
        <v>1</v>
      </c>
      <c r="BJ998" s="231" t="str">
        <f t="shared" si="511"/>
        <v>Pavimentado</v>
      </c>
      <c r="BK998" s="240">
        <v>0.4</v>
      </c>
      <c r="BL998" s="231">
        <v>80</v>
      </c>
      <c r="BM998" s="231">
        <v>4044</v>
      </c>
      <c r="BN998" s="231">
        <v>5</v>
      </c>
      <c r="BO998" s="237" t="str">
        <f t="shared" si="512"/>
        <v>Alineamiento recto o con curvas tan suaves que no exigen una reducción significativa en la velocidad promedio normal de recorrido.</v>
      </c>
      <c r="BP998" s="231">
        <v>5</v>
      </c>
      <c r="BQ998" s="237" t="str">
        <f t="shared" si="513"/>
        <v>Pendientes menores del 3% en todo el tramo.</v>
      </c>
      <c r="BR998" s="231">
        <v>4</v>
      </c>
      <c r="BS998" s="231">
        <v>4</v>
      </c>
      <c r="BT998" s="237" t="str">
        <f t="shared" si="514"/>
        <v>Superficie generalmente firme y utilizable en todo tiempo, pero con algunos tramos cortos en que el ancho inicial ha sido reducido por erosión u otras causas.</v>
      </c>
      <c r="BU998" s="231">
        <v>3</v>
      </c>
      <c r="BV998" s="237" t="str">
        <f t="shared" si="515"/>
        <v>El señalamiento es regular en cuanto a cantidad y ubicación, siendo notable la falta de algunas señales de precaución y de guía.</v>
      </c>
      <c r="BW998" s="231">
        <v>5</v>
      </c>
      <c r="BX998" s="237" t="str">
        <f t="shared" si="516"/>
        <v>Todas las alcantarillas y cunetas están bastante limpias y funcionan debidamente.</v>
      </c>
      <c r="BY998" s="231">
        <v>5</v>
      </c>
      <c r="BZ998" s="237" t="str">
        <f t="shared" si="517"/>
        <v>Superficie lisa, sin baches ni irregularidades notables.</v>
      </c>
      <c r="CA998" s="231">
        <v>5</v>
      </c>
      <c r="CB998" s="237" t="str">
        <f t="shared" si="518"/>
        <v>No existen evidencias de fallas en la estructura del pavimento, con la posible excepción de algunas en la superficie de ruedo.</v>
      </c>
      <c r="CC998" s="231">
        <f t="shared" si="519"/>
        <v>16.480209899999998</v>
      </c>
      <c r="CD998" s="229"/>
      <c r="CE998" s="229"/>
      <c r="CF998" s="270" t="s">
        <v>631</v>
      </c>
    </row>
    <row r="999" spans="1:84" ht="69.95" customHeight="1" thickBot="1" x14ac:dyDescent="0.2">
      <c r="A999" s="217"/>
      <c r="B999" s="269">
        <v>60130</v>
      </c>
      <c r="C999" s="231">
        <v>12</v>
      </c>
      <c r="D999" s="231">
        <v>6</v>
      </c>
      <c r="E999" s="232">
        <v>6</v>
      </c>
      <c r="F999" s="231"/>
      <c r="G999" s="231">
        <v>618</v>
      </c>
      <c r="H999" s="230" t="str">
        <f t="shared" si="507"/>
        <v>Terciaria</v>
      </c>
      <c r="I999" s="230">
        <v>4</v>
      </c>
      <c r="J999" s="229" t="str">
        <f t="shared" si="496"/>
        <v>Red Básica de Accesso</v>
      </c>
      <c r="K999" s="260">
        <f t="shared" si="497"/>
        <v>6.3449999999999998</v>
      </c>
      <c r="L999" s="234">
        <f>K999</f>
        <v>6.3449999999999998</v>
      </c>
      <c r="M999" s="233"/>
      <c r="N999" s="233"/>
      <c r="O999" s="233"/>
      <c r="P999" s="260">
        <f t="shared" si="498"/>
        <v>0</v>
      </c>
      <c r="Q999" s="233">
        <v>6.3449999999999998</v>
      </c>
      <c r="R999" s="233"/>
      <c r="S999" s="233"/>
      <c r="T999" s="260">
        <f t="shared" si="499"/>
        <v>6.3449999999999998</v>
      </c>
      <c r="U999" s="233"/>
      <c r="V999" s="233"/>
      <c r="W999" s="233"/>
      <c r="X999" s="233">
        <f t="shared" si="503"/>
        <v>0</v>
      </c>
      <c r="Y999" s="233"/>
      <c r="Z999" s="233"/>
      <c r="AA999" s="233"/>
      <c r="AB999" s="233">
        <f t="shared" si="504"/>
        <v>0</v>
      </c>
      <c r="AC999" s="233">
        <f t="shared" si="500"/>
        <v>6.3449999999999998</v>
      </c>
      <c r="AD999" s="233"/>
      <c r="AE999" s="233"/>
      <c r="AF999" s="233"/>
      <c r="AG999" s="233">
        <f t="shared" si="520"/>
        <v>0</v>
      </c>
      <c r="AH999" s="233"/>
      <c r="AI999" s="233"/>
      <c r="AJ999" s="233"/>
      <c r="AK999" s="233">
        <f t="shared" si="521"/>
        <v>0</v>
      </c>
      <c r="AL999" s="233"/>
      <c r="AM999" s="233"/>
      <c r="AN999" s="233"/>
      <c r="AO999" s="233">
        <f t="shared" si="501"/>
        <v>0</v>
      </c>
      <c r="AP999" s="233"/>
      <c r="AQ999" s="233"/>
      <c r="AR999" s="233"/>
      <c r="AS999" s="339">
        <f t="shared" si="502"/>
        <v>0</v>
      </c>
      <c r="AT999" s="233"/>
      <c r="AU999" s="233"/>
      <c r="AV999" s="233"/>
      <c r="AW999" s="260">
        <f t="shared" si="509"/>
        <v>0</v>
      </c>
      <c r="AX999" s="235" t="s">
        <v>2828</v>
      </c>
      <c r="AY999" s="236" t="s">
        <v>637</v>
      </c>
      <c r="AZ999" s="236" t="s">
        <v>1232</v>
      </c>
      <c r="BA999" s="229" t="s">
        <v>939</v>
      </c>
      <c r="BB999" s="231">
        <v>0</v>
      </c>
      <c r="BC999" s="231">
        <v>4</v>
      </c>
      <c r="BD999" s="237" t="str">
        <f t="shared" si="510"/>
        <v>Montañoso (Pendientes naturales del terreno mayores a 25%)</v>
      </c>
      <c r="BE999" s="231">
        <v>1</v>
      </c>
      <c r="BF999" s="237" t="str">
        <f>VLOOKUP(BE999,'Códigos 2'!$A$1:$B$12,2,FALSE)</f>
        <v xml:space="preserve"> Carpeta Asfáltica (CA)</v>
      </c>
      <c r="BG999" s="238">
        <v>2</v>
      </c>
      <c r="BH999" s="239">
        <v>5.7</v>
      </c>
      <c r="BI999" s="231">
        <v>0</v>
      </c>
      <c r="BJ999" s="231" t="str">
        <f t="shared" si="511"/>
        <v>No existe</v>
      </c>
      <c r="BK999" s="240">
        <v>0</v>
      </c>
      <c r="BL999" s="231">
        <v>40</v>
      </c>
      <c r="BM999" s="231"/>
      <c r="BN999" s="231">
        <v>2</v>
      </c>
      <c r="BO999" s="237" t="str">
        <f t="shared" si="512"/>
        <v>Curvas cerradas frecuentes y, por lo general, inconsistentes con el terreno y la clase de carretera.</v>
      </c>
      <c r="BP999" s="231">
        <v>1</v>
      </c>
      <c r="BQ999" s="237" t="str">
        <f t="shared" si="513"/>
        <v xml:space="preserve">Pendientes sostenidas en exceso del 7% en casi todo el tramo. </v>
      </c>
      <c r="BR999" s="231">
        <v>1</v>
      </c>
      <c r="BS999" s="231">
        <v>0</v>
      </c>
      <c r="BT999" s="237" t="b">
        <f t="shared" si="514"/>
        <v>0</v>
      </c>
      <c r="BU999" s="231">
        <v>5</v>
      </c>
      <c r="BV999" s="237" t="str">
        <f t="shared" si="515"/>
        <v xml:space="preserve">Las señales son completamente adecuadas en número y ubicación, </v>
      </c>
      <c r="BW999" s="231">
        <v>4</v>
      </c>
      <c r="BX999" s="237" t="str">
        <f t="shared" si="516"/>
        <v>La mayoría de las alcantarillas y cunetas aparentemente funcionan bien, pero existen indicaciones en algunos sitios de que el agua se estanca.</v>
      </c>
      <c r="BY999" s="231">
        <v>5</v>
      </c>
      <c r="BZ999" s="237" t="str">
        <f t="shared" si="517"/>
        <v>Superficie lisa, sin baches ni irregularidades notables.</v>
      </c>
      <c r="CA999" s="231">
        <v>5</v>
      </c>
      <c r="CB999" s="237" t="str">
        <f t="shared" si="518"/>
        <v>No existen evidencias de fallas en la estructura del pavimento, con la posible excepción de algunas en la superficie de ruedo.</v>
      </c>
      <c r="CC999" s="231">
        <f t="shared" si="519"/>
        <v>0</v>
      </c>
      <c r="CD999" s="229" t="s">
        <v>2829</v>
      </c>
      <c r="CE999" s="229" t="s">
        <v>2065</v>
      </c>
      <c r="CF999" s="270" t="s">
        <v>2830</v>
      </c>
    </row>
    <row r="1000" spans="1:84" ht="69.95" customHeight="1" thickBot="1" x14ac:dyDescent="0.2">
      <c r="A1000" s="217"/>
      <c r="B1000" s="269">
        <v>60140</v>
      </c>
      <c r="C1000" s="231">
        <v>12</v>
      </c>
      <c r="D1000" s="231">
        <v>6</v>
      </c>
      <c r="E1000" s="232" t="s">
        <v>555</v>
      </c>
      <c r="F1000" s="231"/>
      <c r="G1000" s="231">
        <v>34</v>
      </c>
      <c r="H1000" s="230" t="str">
        <f t="shared" si="507"/>
        <v>Primaria</v>
      </c>
      <c r="I1000" s="230">
        <v>1</v>
      </c>
      <c r="J1000" s="229" t="str">
        <f t="shared" si="496"/>
        <v>Red de Alta Capacidad</v>
      </c>
      <c r="K1000" s="260">
        <f t="shared" si="497"/>
        <v>17.344999999999999</v>
      </c>
      <c r="L1000" s="234">
        <f>L999+K1000</f>
        <v>23.689999999999998</v>
      </c>
      <c r="M1000" s="233"/>
      <c r="N1000" s="233"/>
      <c r="O1000" s="233"/>
      <c r="P1000" s="260">
        <f t="shared" si="498"/>
        <v>0</v>
      </c>
      <c r="Q1000" s="233">
        <v>6.2450000000000001</v>
      </c>
      <c r="R1000" s="233">
        <v>11.1</v>
      </c>
      <c r="S1000" s="233"/>
      <c r="T1000" s="260">
        <f t="shared" si="499"/>
        <v>17.344999999999999</v>
      </c>
      <c r="U1000" s="233"/>
      <c r="V1000" s="233"/>
      <c r="W1000" s="233"/>
      <c r="X1000" s="233">
        <f t="shared" si="503"/>
        <v>0</v>
      </c>
      <c r="Y1000" s="233"/>
      <c r="Z1000" s="233"/>
      <c r="AA1000" s="233"/>
      <c r="AB1000" s="233">
        <f t="shared" si="504"/>
        <v>0</v>
      </c>
      <c r="AC1000" s="233">
        <f t="shared" si="500"/>
        <v>17.344999999999999</v>
      </c>
      <c r="AD1000" s="233"/>
      <c r="AE1000" s="233"/>
      <c r="AF1000" s="233"/>
      <c r="AG1000" s="233">
        <f t="shared" si="520"/>
        <v>0</v>
      </c>
      <c r="AH1000" s="233"/>
      <c r="AI1000" s="233"/>
      <c r="AJ1000" s="233"/>
      <c r="AK1000" s="233">
        <f t="shared" si="521"/>
        <v>0</v>
      </c>
      <c r="AL1000" s="233"/>
      <c r="AM1000" s="233"/>
      <c r="AN1000" s="233"/>
      <c r="AO1000" s="233">
        <f t="shared" si="501"/>
        <v>0</v>
      </c>
      <c r="AP1000" s="233"/>
      <c r="AQ1000" s="233"/>
      <c r="AR1000" s="233"/>
      <c r="AS1000" s="339">
        <f t="shared" si="502"/>
        <v>0</v>
      </c>
      <c r="AT1000" s="233"/>
      <c r="AU1000" s="233"/>
      <c r="AV1000" s="233"/>
      <c r="AW1000" s="260">
        <f t="shared" si="509"/>
        <v>0</v>
      </c>
      <c r="AX1000" s="235" t="s">
        <v>621</v>
      </c>
      <c r="AY1000" s="236" t="s">
        <v>609</v>
      </c>
      <c r="AZ1000" s="236" t="s">
        <v>610</v>
      </c>
      <c r="BA1000" s="229" t="s">
        <v>72</v>
      </c>
      <c r="BB1000" s="231">
        <v>0</v>
      </c>
      <c r="BC1000" s="231">
        <v>1</v>
      </c>
      <c r="BD1000" s="237" t="str">
        <f t="shared" si="510"/>
        <v>Llano (Pendientes naturales del terreno entre 0 y 5%)</v>
      </c>
      <c r="BE1000" s="231">
        <v>1</v>
      </c>
      <c r="BF1000" s="237" t="str">
        <f>VLOOKUP(BE1000,'Códigos 2'!$A$1:$B$12,2,FALSE)</f>
        <v xml:space="preserve"> Carpeta Asfáltica (CA)</v>
      </c>
      <c r="BG1000" s="238">
        <v>2</v>
      </c>
      <c r="BH1000" s="239">
        <v>7.4</v>
      </c>
      <c r="BI1000" s="231">
        <v>1</v>
      </c>
      <c r="BJ1000" s="231" t="str">
        <f t="shared" si="511"/>
        <v>Pavimentado</v>
      </c>
      <c r="BK1000" s="240">
        <v>1.2</v>
      </c>
      <c r="BL1000" s="231">
        <v>75</v>
      </c>
      <c r="BM1000" s="231">
        <v>5640</v>
      </c>
      <c r="BN1000" s="231">
        <v>4</v>
      </c>
      <c r="BO1000" s="237" t="str">
        <f t="shared" si="512"/>
        <v>Alineamiento con algunas curvas que exigen una reducción significativa en la velocidad promedio de circulación.</v>
      </c>
      <c r="BP1000" s="231">
        <v>4</v>
      </c>
      <c r="BQ1000" s="237" t="str">
        <f t="shared" si="513"/>
        <v>Pendientes generalmente menores del 3% pero con algunas cuestas de corta longitud de hasta el 5%.</v>
      </c>
      <c r="BR1000" s="231">
        <v>2</v>
      </c>
      <c r="BS1000" s="231">
        <v>5</v>
      </c>
      <c r="BT1000" s="237" t="str">
        <f t="shared" si="514"/>
        <v>Superficie de los espaldones firme y regular, y donde se puede utilizar el ancho como fue construido originalmente.</v>
      </c>
      <c r="BU1000" s="231">
        <v>5</v>
      </c>
      <c r="BV1000" s="237" t="str">
        <f t="shared" si="515"/>
        <v xml:space="preserve">Las señales son completamente adecuadas en número y ubicación, </v>
      </c>
      <c r="BW1000" s="231">
        <v>4</v>
      </c>
      <c r="BX1000" s="237" t="str">
        <f t="shared" si="516"/>
        <v>La mayoría de las alcantarillas y cunetas aparentemente funcionan bien, pero existen indicaciones en algunos sitios de que el agua se estanca.</v>
      </c>
      <c r="BY1000" s="231">
        <v>3</v>
      </c>
      <c r="BZ1000" s="237" t="str">
        <f t="shared" si="517"/>
        <v>Superficie con frecuentes baches o irregularidades .</v>
      </c>
      <c r="CA1000" s="231">
        <v>5</v>
      </c>
      <c r="CB1000" s="237" t="str">
        <f t="shared" si="518"/>
        <v>No existen evidencias de fallas en la estructura del pavimento, con la posible excepción de algunas en la superficie de ruedo.</v>
      </c>
      <c r="CC1000" s="231">
        <f t="shared" si="519"/>
        <v>35.706416999999995</v>
      </c>
      <c r="CD1000" s="229"/>
      <c r="CE1000" s="229"/>
      <c r="CF1000" s="270" t="s">
        <v>622</v>
      </c>
    </row>
    <row r="1001" spans="1:84" ht="69.95" customHeight="1" thickBot="1" x14ac:dyDescent="0.2">
      <c r="A1001" s="217"/>
      <c r="B1001" s="269">
        <v>60151</v>
      </c>
      <c r="C1001" s="231">
        <v>12</v>
      </c>
      <c r="D1001" s="231">
        <v>6</v>
      </c>
      <c r="E1001" s="232">
        <v>1</v>
      </c>
      <c r="F1001" s="231">
        <v>9</v>
      </c>
      <c r="G1001" s="231">
        <v>620</v>
      </c>
      <c r="H1001" s="230" t="s">
        <v>2476</v>
      </c>
      <c r="I1001" s="230">
        <v>4</v>
      </c>
      <c r="J1001" s="229" t="str">
        <f t="shared" si="496"/>
        <v>Red Básica de Accesso</v>
      </c>
      <c r="K1001" s="260">
        <f t="shared" si="497"/>
        <v>3.24</v>
      </c>
      <c r="L1001" s="234">
        <f>K1001</f>
        <v>3.24</v>
      </c>
      <c r="M1001" s="233"/>
      <c r="N1001" s="233"/>
      <c r="O1001" s="233"/>
      <c r="P1001" s="260">
        <f t="shared" si="498"/>
        <v>0</v>
      </c>
      <c r="Q1001" s="233">
        <v>2.085</v>
      </c>
      <c r="R1001" s="233"/>
      <c r="S1001" s="233"/>
      <c r="T1001" s="260">
        <f t="shared" si="499"/>
        <v>2.085</v>
      </c>
      <c r="U1001" s="233"/>
      <c r="V1001" s="233"/>
      <c r="W1001" s="233"/>
      <c r="X1001" s="233">
        <f t="shared" si="503"/>
        <v>0</v>
      </c>
      <c r="Y1001" s="233"/>
      <c r="Z1001" s="233"/>
      <c r="AA1001" s="233"/>
      <c r="AB1001" s="233">
        <f t="shared" si="504"/>
        <v>0</v>
      </c>
      <c r="AC1001" s="233">
        <f t="shared" si="500"/>
        <v>2.085</v>
      </c>
      <c r="AD1001" s="233"/>
      <c r="AE1001" s="233">
        <v>1.155</v>
      </c>
      <c r="AF1001" s="233"/>
      <c r="AG1001" s="233">
        <f t="shared" si="520"/>
        <v>1.155</v>
      </c>
      <c r="AH1001" s="233"/>
      <c r="AI1001" s="233"/>
      <c r="AJ1001" s="233"/>
      <c r="AK1001" s="233">
        <f t="shared" si="521"/>
        <v>0</v>
      </c>
      <c r="AL1001" s="233"/>
      <c r="AM1001" s="233"/>
      <c r="AN1001" s="233"/>
      <c r="AO1001" s="233">
        <f t="shared" si="501"/>
        <v>0</v>
      </c>
      <c r="AP1001" s="233"/>
      <c r="AQ1001" s="233"/>
      <c r="AR1001" s="233"/>
      <c r="AS1001" s="339">
        <f t="shared" si="502"/>
        <v>0</v>
      </c>
      <c r="AT1001" s="233"/>
      <c r="AU1001" s="233"/>
      <c r="AV1001" s="233"/>
      <c r="AW1001" s="260">
        <f t="shared" si="509"/>
        <v>0</v>
      </c>
      <c r="AX1001" s="235" t="s">
        <v>2839</v>
      </c>
      <c r="AY1001" s="236" t="s">
        <v>2747</v>
      </c>
      <c r="AZ1001" s="236" t="s">
        <v>767</v>
      </c>
      <c r="BA1001" s="229" t="s">
        <v>2840</v>
      </c>
      <c r="BB1001" s="231">
        <v>1</v>
      </c>
      <c r="BC1001" s="231">
        <v>3</v>
      </c>
      <c r="BD1001" s="237" t="str">
        <f t="shared" si="510"/>
        <v>Muy Ondulado (Pendientes naturales del terreno entre 15 y 25%)</v>
      </c>
      <c r="BE1001" s="231">
        <v>1</v>
      </c>
      <c r="BF1001" s="237" t="str">
        <f>VLOOKUP(BE1001,'Códigos 2'!$A$1:$B$12,2,FALSE)</f>
        <v xml:space="preserve"> Carpeta Asfáltica (CA)</v>
      </c>
      <c r="BG1001" s="238">
        <v>2</v>
      </c>
      <c r="BH1001" s="239">
        <v>6.1</v>
      </c>
      <c r="BI1001" s="231">
        <v>0</v>
      </c>
      <c r="BJ1001" s="231" t="str">
        <f t="shared" si="511"/>
        <v>No existe</v>
      </c>
      <c r="BK1001" s="240">
        <v>0</v>
      </c>
      <c r="BL1001" s="231">
        <v>35</v>
      </c>
      <c r="BM1001" s="231">
        <v>0</v>
      </c>
      <c r="BN1001" s="231">
        <v>1</v>
      </c>
      <c r="BO1001" s="237" t="str">
        <f t="shared" si="512"/>
        <v>Alineamiento muy sinuoso en todo el tramo, condición que admite solamente una velocidad de circulación muy baja.</v>
      </c>
      <c r="BP1001" s="231">
        <v>2</v>
      </c>
      <c r="BQ1001" s="237" t="str">
        <f t="shared" si="513"/>
        <v>Pendientes sostenidas entre 5 y 8% sobre una buena parte del tramo, condición que afecta en forma marcada la velocidad de recorrido y, cuando hay bastante tránsito, provoca frecuentes colas de vehículos detrás de los vehículos pesados.</v>
      </c>
      <c r="BR1001" s="231">
        <v>1</v>
      </c>
      <c r="BS1001" s="231">
        <v>0</v>
      </c>
      <c r="BT1001" s="237" t="b">
        <f t="shared" si="514"/>
        <v>0</v>
      </c>
      <c r="BU1001" s="231">
        <v>3</v>
      </c>
      <c r="BV1001" s="237" t="str">
        <f t="shared" si="515"/>
        <v>El señalamiento es regular en cuanto a cantidad y ubicación, siendo notable la falta de algunas señales de precaución y de guía.</v>
      </c>
      <c r="BW1001" s="231">
        <v>4</v>
      </c>
      <c r="BX1001" s="237" t="str">
        <f t="shared" si="516"/>
        <v>La mayoría de las alcantarillas y cunetas aparentemente funcionan bien, pero existen indicaciones en algunos sitios de que el agua se estanca.</v>
      </c>
      <c r="BY1001" s="231">
        <v>4</v>
      </c>
      <c r="BZ1001" s="237" t="str">
        <f t="shared" si="517"/>
        <v>Superficie generalmente lisa, pero con unas pequeñas corrugaciones u otras irregularidades aisladas, o con baches pequeños superficiales.</v>
      </c>
      <c r="CA1001" s="231">
        <v>5</v>
      </c>
      <c r="CB1001" s="237" t="str">
        <f t="shared" si="518"/>
        <v>No existen evidencias de fallas en la estructura del pavimento, con la posible excepción de algunas en la superficie de ruedo.</v>
      </c>
      <c r="CC1001" s="231">
        <f t="shared" si="519"/>
        <v>0</v>
      </c>
      <c r="CD1001" s="229" t="s">
        <v>2841</v>
      </c>
      <c r="CE1001" s="229" t="s">
        <v>1154</v>
      </c>
      <c r="CF1001" s="270" t="s">
        <v>2842</v>
      </c>
    </row>
    <row r="1002" spans="1:84" ht="69.95" customHeight="1" thickBot="1" x14ac:dyDescent="0.2">
      <c r="A1002" s="217"/>
      <c r="B1002" s="269">
        <v>60152</v>
      </c>
      <c r="C1002" s="231">
        <v>12</v>
      </c>
      <c r="D1002" s="231">
        <v>6</v>
      </c>
      <c r="E1002" s="232">
        <v>1</v>
      </c>
      <c r="F1002" s="231">
        <v>9</v>
      </c>
      <c r="G1002" s="231">
        <v>620</v>
      </c>
      <c r="H1002" s="230" t="str">
        <f>IF(G1002&lt;100,"Primaria",IF(AND(RVN_0524!G941&gt;39,RVN_0524!G941&lt;300),"Secundaria",IF(AND(RVN_0524!G941&gt;299),"Terciaria")))</f>
        <v>Secundaria</v>
      </c>
      <c r="I1002" s="230">
        <v>4</v>
      </c>
      <c r="J1002" s="229" t="str">
        <f t="shared" si="496"/>
        <v>Red Básica de Accesso</v>
      </c>
      <c r="K1002" s="260">
        <f t="shared" si="497"/>
        <v>2.4649999999999999</v>
      </c>
      <c r="L1002" s="234">
        <f>L1001+K1002</f>
        <v>5.7050000000000001</v>
      </c>
      <c r="M1002" s="233"/>
      <c r="N1002" s="233"/>
      <c r="O1002" s="233"/>
      <c r="P1002" s="260">
        <f t="shared" si="498"/>
        <v>0</v>
      </c>
      <c r="Q1002" s="233"/>
      <c r="R1002" s="233"/>
      <c r="S1002" s="233"/>
      <c r="T1002" s="260">
        <f t="shared" si="499"/>
        <v>0</v>
      </c>
      <c r="U1002" s="233"/>
      <c r="V1002" s="233"/>
      <c r="W1002" s="233"/>
      <c r="X1002" s="233">
        <f t="shared" si="503"/>
        <v>0</v>
      </c>
      <c r="Y1002" s="233"/>
      <c r="Z1002" s="233"/>
      <c r="AA1002" s="233"/>
      <c r="AB1002" s="233">
        <f t="shared" si="504"/>
        <v>0</v>
      </c>
      <c r="AC1002" s="233">
        <f t="shared" si="500"/>
        <v>0</v>
      </c>
      <c r="AD1002" s="233"/>
      <c r="AE1002" s="368"/>
      <c r="AF1002" s="233"/>
      <c r="AG1002" s="233">
        <f t="shared" si="520"/>
        <v>0</v>
      </c>
      <c r="AH1002" s="233"/>
      <c r="AI1002" s="233"/>
      <c r="AJ1002" s="233"/>
      <c r="AK1002" s="233">
        <f t="shared" si="521"/>
        <v>0</v>
      </c>
      <c r="AL1002" s="233"/>
      <c r="AM1002" s="233"/>
      <c r="AN1002" s="233"/>
      <c r="AO1002" s="233">
        <f t="shared" si="501"/>
        <v>0</v>
      </c>
      <c r="AP1002" s="233"/>
      <c r="AQ1002" s="233"/>
      <c r="AR1002" s="233"/>
      <c r="AS1002" s="339">
        <f t="shared" si="502"/>
        <v>0</v>
      </c>
      <c r="AT1002" s="233">
        <v>2.4649999999999999</v>
      </c>
      <c r="AU1002" s="233"/>
      <c r="AV1002" s="233"/>
      <c r="AW1002" s="260">
        <f t="shared" si="509"/>
        <v>2.4649999999999999</v>
      </c>
      <c r="AX1002" s="235" t="s">
        <v>2843</v>
      </c>
      <c r="AY1002" s="236" t="s">
        <v>2747</v>
      </c>
      <c r="AZ1002" s="236" t="s">
        <v>767</v>
      </c>
      <c r="BA1002" s="252" t="s">
        <v>2612</v>
      </c>
      <c r="BB1002" s="231">
        <v>0</v>
      </c>
      <c r="BC1002" s="231">
        <v>3</v>
      </c>
      <c r="BD1002" s="237" t="str">
        <f t="shared" si="510"/>
        <v>Muy Ondulado (Pendientes naturales del terreno entre 15 y 25%)</v>
      </c>
      <c r="BE1002" s="231">
        <v>8</v>
      </c>
      <c r="BF1002" s="237" t="str">
        <f>VLOOKUP(BE1002,'Códigos 2'!$A$1:$B$12,2,FALSE)</f>
        <v xml:space="preserve">Material producto del perfilado de pavimentos asfálticos </v>
      </c>
      <c r="BG1002" s="238">
        <v>1</v>
      </c>
      <c r="BH1002" s="239">
        <v>4.7</v>
      </c>
      <c r="BI1002" s="231">
        <v>0</v>
      </c>
      <c r="BJ1002" s="231" t="str">
        <f t="shared" si="511"/>
        <v>No existe</v>
      </c>
      <c r="BK1002" s="240">
        <v>0</v>
      </c>
      <c r="BL1002" s="231">
        <v>25</v>
      </c>
      <c r="BM1002" s="231">
        <v>318</v>
      </c>
      <c r="BN1002" s="231">
        <v>3</v>
      </c>
      <c r="BO1002" s="237" t="str">
        <f t="shared" si="512"/>
        <v>Alineamiento algo sinuoso, pero con curvas cerradas que son aparentes y consistentes con las gradientes y las demás características del camino y del terreno que se atraviesa.</v>
      </c>
      <c r="BP1002" s="231">
        <v>2</v>
      </c>
      <c r="BQ1002" s="237" t="str">
        <f t="shared" si="513"/>
        <v>Pendientes sostenidas entre 5 y 8% sobre una buena parte del tramo, condición que afecta en forma marcada la velocidad de recorrido y, cuando hay bastante tránsito, provoca frecuentes colas de vehículos detrás de los vehículos pesados.</v>
      </c>
      <c r="BR1002" s="231">
        <v>1</v>
      </c>
      <c r="BS1002" s="231">
        <v>0</v>
      </c>
      <c r="BT1002" s="237" t="b">
        <f t="shared" si="514"/>
        <v>0</v>
      </c>
      <c r="BU1002" s="231">
        <v>3</v>
      </c>
      <c r="BV1002" s="237" t="str">
        <f t="shared" si="515"/>
        <v>El señalamiento es regular en cuanto a cantidad y ubicación, siendo notable la falta de algunas señales de precaución y de guía.</v>
      </c>
      <c r="BW1002" s="231">
        <v>3</v>
      </c>
      <c r="BX1002" s="237" t="str">
        <f t="shared" si="516"/>
        <v>Parece que algunas alcantarillas o cunetas no tienen capacidad hidráulica suficiente, por la erosión o socavación aparente.</v>
      </c>
      <c r="BY1002" s="231">
        <v>3</v>
      </c>
      <c r="BZ1002" s="237" t="str">
        <f t="shared" si="517"/>
        <v>Superficie con frecuentes baches o irregularidades .</v>
      </c>
      <c r="CA1002" s="231">
        <v>4</v>
      </c>
      <c r="CB1002" s="237" t="str">
        <f t="shared" si="518"/>
        <v>Existen huellas o corrugaciones que se derivan por debajo de la superficie de ruedo, pero que son aisladas y de poca extensión.</v>
      </c>
      <c r="CC1002" s="231">
        <f t="shared" si="519"/>
        <v>0.28611254999999997</v>
      </c>
      <c r="CD1002" s="229"/>
      <c r="CE1002" s="229"/>
      <c r="CF1002" s="270" t="s">
        <v>2844</v>
      </c>
    </row>
    <row r="1003" spans="1:84" ht="69.95" customHeight="1" thickBot="1" x14ac:dyDescent="0.2">
      <c r="A1003" s="217"/>
      <c r="B1003" s="269">
        <v>60161</v>
      </c>
      <c r="C1003" s="231">
        <v>12</v>
      </c>
      <c r="D1003" s="231">
        <v>6</v>
      </c>
      <c r="E1003" s="232" t="s">
        <v>555</v>
      </c>
      <c r="F1003" s="231"/>
      <c r="G1003" s="231">
        <v>34</v>
      </c>
      <c r="H1003" s="230" t="str">
        <f t="shared" ref="H1003:H1023" si="522">IF(G1003&lt;100,"Primaria",IF(AND(G1003&gt;39,G1003&lt;300),"Secundaria",IF(AND(G1003&gt;299),"Terciaria")))</f>
        <v>Primaria</v>
      </c>
      <c r="I1003" s="230">
        <v>1</v>
      </c>
      <c r="J1003" s="229" t="str">
        <f t="shared" si="496"/>
        <v>Red de Alta Capacidad</v>
      </c>
      <c r="K1003" s="260">
        <f t="shared" si="497"/>
        <v>3.5</v>
      </c>
      <c r="L1003" s="234">
        <f>L1002+K1003</f>
        <v>9.2050000000000001</v>
      </c>
      <c r="M1003" s="233"/>
      <c r="N1003" s="233"/>
      <c r="O1003" s="233"/>
      <c r="P1003" s="260">
        <f t="shared" si="498"/>
        <v>0</v>
      </c>
      <c r="Q1003" s="233">
        <v>3.5</v>
      </c>
      <c r="R1003" s="233"/>
      <c r="S1003" s="233"/>
      <c r="T1003" s="260">
        <f t="shared" si="499"/>
        <v>3.5</v>
      </c>
      <c r="U1003" s="233"/>
      <c r="V1003" s="233"/>
      <c r="W1003" s="233"/>
      <c r="X1003" s="233">
        <f t="shared" si="503"/>
        <v>0</v>
      </c>
      <c r="Y1003" s="233"/>
      <c r="Z1003" s="233"/>
      <c r="AA1003" s="233"/>
      <c r="AB1003" s="233">
        <f t="shared" si="504"/>
        <v>0</v>
      </c>
      <c r="AC1003" s="233">
        <f t="shared" si="500"/>
        <v>3.5</v>
      </c>
      <c r="AD1003" s="233"/>
      <c r="AE1003" s="233"/>
      <c r="AF1003" s="233"/>
      <c r="AG1003" s="233">
        <f t="shared" si="520"/>
        <v>0</v>
      </c>
      <c r="AH1003" s="233"/>
      <c r="AI1003" s="233"/>
      <c r="AJ1003" s="233"/>
      <c r="AK1003" s="233">
        <f t="shared" si="521"/>
        <v>0</v>
      </c>
      <c r="AL1003" s="233"/>
      <c r="AM1003" s="233"/>
      <c r="AN1003" s="233"/>
      <c r="AO1003" s="233">
        <f t="shared" si="501"/>
        <v>0</v>
      </c>
      <c r="AP1003" s="233"/>
      <c r="AQ1003" s="233"/>
      <c r="AR1003" s="233"/>
      <c r="AS1003" s="339">
        <f t="shared" si="502"/>
        <v>0</v>
      </c>
      <c r="AT1003" s="233"/>
      <c r="AU1003" s="233"/>
      <c r="AV1003" s="233"/>
      <c r="AW1003" s="260">
        <f t="shared" si="509"/>
        <v>0</v>
      </c>
      <c r="AX1003" s="235" t="s">
        <v>618</v>
      </c>
      <c r="AY1003" s="236" t="s">
        <v>609</v>
      </c>
      <c r="AZ1003" s="236" t="s">
        <v>610</v>
      </c>
      <c r="BA1003" s="229" t="s">
        <v>72</v>
      </c>
      <c r="BB1003" s="231">
        <v>0</v>
      </c>
      <c r="BC1003" s="231">
        <v>1</v>
      </c>
      <c r="BD1003" s="237" t="str">
        <f t="shared" si="510"/>
        <v>Llano (Pendientes naturales del terreno entre 0 y 5%)</v>
      </c>
      <c r="BE1003" s="231">
        <v>1</v>
      </c>
      <c r="BF1003" s="237" t="str">
        <f>VLOOKUP(BE1003,'Códigos 2'!$A$1:$B$12,2,FALSE)</f>
        <v xml:space="preserve"> Carpeta Asfáltica (CA)</v>
      </c>
      <c r="BG1003" s="238">
        <v>2</v>
      </c>
      <c r="BH1003" s="239">
        <v>7.4</v>
      </c>
      <c r="BI1003" s="231">
        <v>1</v>
      </c>
      <c r="BJ1003" s="231" t="str">
        <f t="shared" si="511"/>
        <v>Pavimentado</v>
      </c>
      <c r="BK1003" s="240">
        <v>1.1000000000000001</v>
      </c>
      <c r="BL1003" s="231">
        <v>80</v>
      </c>
      <c r="BM1003" s="231"/>
      <c r="BN1003" s="231">
        <v>4</v>
      </c>
      <c r="BO1003" s="237" t="str">
        <f t="shared" si="512"/>
        <v>Alineamiento con algunas curvas que exigen una reducción significativa en la velocidad promedio de circulación.</v>
      </c>
      <c r="BP1003" s="231">
        <v>4</v>
      </c>
      <c r="BQ1003" s="237" t="str">
        <f t="shared" si="513"/>
        <v>Pendientes generalmente menores del 3% pero con algunas cuestas de corta longitud de hasta el 5%.</v>
      </c>
      <c r="BR1003" s="231">
        <v>2</v>
      </c>
      <c r="BS1003" s="231">
        <v>5</v>
      </c>
      <c r="BT1003" s="237" t="str">
        <f t="shared" si="514"/>
        <v>Superficie de los espaldones firme y regular, y donde se puede utilizar el ancho como fue construido originalmente.</v>
      </c>
      <c r="BU1003" s="231">
        <v>5</v>
      </c>
      <c r="BV1003" s="237" t="str">
        <f t="shared" si="515"/>
        <v xml:space="preserve">Las señales son completamente adecuadas en número y ubicación, </v>
      </c>
      <c r="BW1003" s="231">
        <v>4</v>
      </c>
      <c r="BX1003" s="237" t="str">
        <f t="shared" si="516"/>
        <v>La mayoría de las alcantarillas y cunetas aparentemente funcionan bien, pero existen indicaciones en algunos sitios de que el agua se estanca.</v>
      </c>
      <c r="BY1003" s="231">
        <v>4</v>
      </c>
      <c r="BZ1003" s="237" t="str">
        <f t="shared" si="517"/>
        <v>Superficie generalmente lisa, pero con unas pequeñas corrugaciones u otras irregularidades aisladas, o con baches pequeños superficiales.</v>
      </c>
      <c r="CA1003" s="231">
        <v>5</v>
      </c>
      <c r="CB1003" s="237" t="str">
        <f t="shared" si="518"/>
        <v>No existen evidencias de fallas en la estructura del pavimento, con la posible excepción de algunas en la superficie de ruedo.</v>
      </c>
      <c r="CC1003" s="231">
        <f t="shared" si="519"/>
        <v>0</v>
      </c>
      <c r="CD1003" s="229" t="s">
        <v>619</v>
      </c>
      <c r="CE1003" s="229" t="s">
        <v>108</v>
      </c>
      <c r="CF1003" s="270" t="s">
        <v>620</v>
      </c>
    </row>
    <row r="1004" spans="1:84" ht="69.95" customHeight="1" thickBot="1" x14ac:dyDescent="0.2">
      <c r="A1004" s="217"/>
      <c r="B1004" s="269">
        <v>60162</v>
      </c>
      <c r="C1004" s="231">
        <v>12</v>
      </c>
      <c r="D1004" s="231">
        <v>6</v>
      </c>
      <c r="E1004" s="232" t="s">
        <v>555</v>
      </c>
      <c r="F1004" s="231"/>
      <c r="G1004" s="231">
        <v>34</v>
      </c>
      <c r="H1004" s="230" t="str">
        <f t="shared" si="522"/>
        <v>Primaria</v>
      </c>
      <c r="I1004" s="230">
        <v>1</v>
      </c>
      <c r="J1004" s="229" t="str">
        <f t="shared" si="496"/>
        <v>Red de Alta Capacidad</v>
      </c>
      <c r="K1004" s="260">
        <f t="shared" si="497"/>
        <v>8.09</v>
      </c>
      <c r="L1004" s="234">
        <f>L1003+K1004</f>
        <v>17.295000000000002</v>
      </c>
      <c r="M1004" s="233"/>
      <c r="N1004" s="233"/>
      <c r="O1004" s="233"/>
      <c r="P1004" s="260">
        <f t="shared" si="498"/>
        <v>0</v>
      </c>
      <c r="Q1004" s="233">
        <v>1.1200000000000001</v>
      </c>
      <c r="R1004" s="233">
        <v>6.97</v>
      </c>
      <c r="S1004" s="233"/>
      <c r="T1004" s="260">
        <f t="shared" si="499"/>
        <v>8.09</v>
      </c>
      <c r="U1004" s="233"/>
      <c r="V1004" s="233"/>
      <c r="W1004" s="233"/>
      <c r="X1004" s="233">
        <f t="shared" si="503"/>
        <v>0</v>
      </c>
      <c r="Y1004" s="233"/>
      <c r="Z1004" s="233"/>
      <c r="AA1004" s="233"/>
      <c r="AB1004" s="233">
        <f t="shared" si="504"/>
        <v>0</v>
      </c>
      <c r="AC1004" s="233">
        <f t="shared" si="500"/>
        <v>8.09</v>
      </c>
      <c r="AD1004" s="233"/>
      <c r="AE1004" s="233"/>
      <c r="AF1004" s="233"/>
      <c r="AG1004" s="233">
        <f t="shared" si="520"/>
        <v>0</v>
      </c>
      <c r="AH1004" s="233"/>
      <c r="AI1004" s="233"/>
      <c r="AJ1004" s="233"/>
      <c r="AK1004" s="233">
        <f t="shared" si="521"/>
        <v>0</v>
      </c>
      <c r="AL1004" s="233"/>
      <c r="AM1004" s="233"/>
      <c r="AN1004" s="233"/>
      <c r="AO1004" s="233">
        <f t="shared" si="501"/>
        <v>0</v>
      </c>
      <c r="AP1004" s="233"/>
      <c r="AQ1004" s="233"/>
      <c r="AR1004" s="233"/>
      <c r="AS1004" s="339">
        <f t="shared" si="502"/>
        <v>0</v>
      </c>
      <c r="AT1004" s="233"/>
      <c r="AU1004" s="233"/>
      <c r="AV1004" s="233"/>
      <c r="AW1004" s="260">
        <f t="shared" si="509"/>
        <v>0</v>
      </c>
      <c r="AX1004" s="235" t="s">
        <v>615</v>
      </c>
      <c r="AY1004" s="236" t="s">
        <v>609</v>
      </c>
      <c r="AZ1004" s="236" t="s">
        <v>480</v>
      </c>
      <c r="BA1004" s="229" t="s">
        <v>72</v>
      </c>
      <c r="BB1004" s="231">
        <v>1</v>
      </c>
      <c r="BC1004" s="231">
        <v>4</v>
      </c>
      <c r="BD1004" s="237" t="str">
        <f t="shared" si="510"/>
        <v>Montañoso (Pendientes naturales del terreno mayores a 25%)</v>
      </c>
      <c r="BE1004" s="231">
        <v>1</v>
      </c>
      <c r="BF1004" s="237" t="str">
        <f>VLOOKUP(BE1004,'Códigos 2'!$A$1:$B$12,2,FALSE)</f>
        <v xml:space="preserve"> Carpeta Asfáltica (CA)</v>
      </c>
      <c r="BG1004" s="238">
        <v>2</v>
      </c>
      <c r="BH1004" s="239">
        <v>8.9</v>
      </c>
      <c r="BI1004" s="231">
        <v>0</v>
      </c>
      <c r="BJ1004" s="231" t="str">
        <f t="shared" si="511"/>
        <v>No existe</v>
      </c>
      <c r="BK1004" s="240">
        <v>0</v>
      </c>
      <c r="BL1004" s="231">
        <v>60</v>
      </c>
      <c r="BM1004" s="231"/>
      <c r="BN1004" s="231">
        <v>4</v>
      </c>
      <c r="BO1004" s="237" t="str">
        <f t="shared" si="512"/>
        <v>Alineamiento con algunas curvas que exigen una reducción significativa en la velocidad promedio de circulación.</v>
      </c>
      <c r="BP1004" s="231">
        <v>1</v>
      </c>
      <c r="BQ1004" s="237" t="str">
        <f t="shared" si="513"/>
        <v xml:space="preserve">Pendientes sostenidas en exceso del 7% en casi todo el tramo. </v>
      </c>
      <c r="BR1004" s="231">
        <v>1</v>
      </c>
      <c r="BS1004" s="231">
        <v>0</v>
      </c>
      <c r="BT1004" s="237" t="b">
        <f t="shared" si="514"/>
        <v>0</v>
      </c>
      <c r="BU1004" s="231">
        <v>4</v>
      </c>
      <c r="BV1004" s="237" t="str">
        <f t="shared" si="515"/>
        <v>El señalamiento es bastante completo, faltando solamente algunas señales de guía para los usuarios que no conocen la ruta.</v>
      </c>
      <c r="BW1004" s="231">
        <v>4</v>
      </c>
      <c r="BX1004" s="237" t="str">
        <f t="shared" si="516"/>
        <v>La mayoría de las alcantarillas y cunetas aparentemente funcionan bien, pero existen indicaciones en algunos sitios de que el agua se estanca.</v>
      </c>
      <c r="BY1004" s="231">
        <v>5</v>
      </c>
      <c r="BZ1004" s="237" t="str">
        <f t="shared" si="517"/>
        <v>Superficie lisa, sin baches ni irregularidades notables.</v>
      </c>
      <c r="CA1004" s="231">
        <v>5</v>
      </c>
      <c r="CB1004" s="237" t="str">
        <f t="shared" si="518"/>
        <v>No existen evidencias de fallas en la estructura del pavimento, con la posible excepción de algunas en la superficie de ruedo.</v>
      </c>
      <c r="CC1004" s="231">
        <f t="shared" si="519"/>
        <v>0</v>
      </c>
      <c r="CD1004" s="229" t="s">
        <v>616</v>
      </c>
      <c r="CE1004" s="229"/>
      <c r="CF1004" s="270" t="s">
        <v>617</v>
      </c>
    </row>
    <row r="1005" spans="1:84" ht="69.95" customHeight="1" thickBot="1" x14ac:dyDescent="0.2">
      <c r="A1005" s="217"/>
      <c r="B1005" s="269">
        <v>60170</v>
      </c>
      <c r="C1005" s="231">
        <v>12</v>
      </c>
      <c r="D1005" s="231">
        <v>6</v>
      </c>
      <c r="E1005" s="232" t="s">
        <v>555</v>
      </c>
      <c r="F1005" s="231"/>
      <c r="G1005" s="231">
        <v>34</v>
      </c>
      <c r="H1005" s="230" t="str">
        <f t="shared" si="522"/>
        <v>Primaria</v>
      </c>
      <c r="I1005" s="230">
        <v>1</v>
      </c>
      <c r="J1005" s="229" t="str">
        <f t="shared" si="496"/>
        <v>Red de Alta Capacidad</v>
      </c>
      <c r="K1005" s="260">
        <f t="shared" si="497"/>
        <v>17.134999999999998</v>
      </c>
      <c r="L1005" s="234">
        <f>L1004+K1005</f>
        <v>34.43</v>
      </c>
      <c r="M1005" s="233"/>
      <c r="N1005" s="233"/>
      <c r="O1005" s="233"/>
      <c r="P1005" s="260">
        <f t="shared" si="498"/>
        <v>0</v>
      </c>
      <c r="Q1005" s="233">
        <v>16.97</v>
      </c>
      <c r="R1005" s="233"/>
      <c r="S1005" s="233">
        <v>0.16500000000000001</v>
      </c>
      <c r="T1005" s="260">
        <f t="shared" si="499"/>
        <v>17.134999999999998</v>
      </c>
      <c r="U1005" s="233"/>
      <c r="V1005" s="233"/>
      <c r="W1005" s="233"/>
      <c r="X1005" s="233">
        <f t="shared" si="503"/>
        <v>0</v>
      </c>
      <c r="Y1005" s="233"/>
      <c r="Z1005" s="233"/>
      <c r="AA1005" s="233"/>
      <c r="AB1005" s="233">
        <f t="shared" si="504"/>
        <v>0</v>
      </c>
      <c r="AC1005" s="233">
        <f t="shared" si="500"/>
        <v>17.134999999999998</v>
      </c>
      <c r="AD1005" s="233"/>
      <c r="AE1005" s="233"/>
      <c r="AF1005" s="233"/>
      <c r="AG1005" s="233">
        <f t="shared" si="520"/>
        <v>0</v>
      </c>
      <c r="AH1005" s="233"/>
      <c r="AI1005" s="233"/>
      <c r="AJ1005" s="233"/>
      <c r="AK1005" s="233">
        <f t="shared" si="521"/>
        <v>0</v>
      </c>
      <c r="AL1005" s="233"/>
      <c r="AM1005" s="233"/>
      <c r="AN1005" s="233"/>
      <c r="AO1005" s="233">
        <f t="shared" si="501"/>
        <v>0</v>
      </c>
      <c r="AP1005" s="233"/>
      <c r="AQ1005" s="233"/>
      <c r="AR1005" s="233"/>
      <c r="AS1005" s="339">
        <f t="shared" si="502"/>
        <v>0</v>
      </c>
      <c r="AT1005" s="233"/>
      <c r="AU1005" s="233"/>
      <c r="AV1005" s="233"/>
      <c r="AW1005" s="260">
        <f t="shared" si="509"/>
        <v>0</v>
      </c>
      <c r="AX1005" s="235" t="s">
        <v>613</v>
      </c>
      <c r="AY1005" s="236" t="s">
        <v>609</v>
      </c>
      <c r="AZ1005" s="236" t="s">
        <v>610</v>
      </c>
      <c r="BA1005" s="229" t="s">
        <v>72</v>
      </c>
      <c r="BB1005" s="231">
        <v>0</v>
      </c>
      <c r="BC1005" s="231">
        <v>3</v>
      </c>
      <c r="BD1005" s="237" t="str">
        <f t="shared" si="510"/>
        <v>Muy Ondulado (Pendientes naturales del terreno entre 15 y 25%)</v>
      </c>
      <c r="BE1005" s="231">
        <v>1</v>
      </c>
      <c r="BF1005" s="237" t="str">
        <f>VLOOKUP(BE1005,'Códigos 2'!$A$1:$B$12,2,FALSE)</f>
        <v xml:space="preserve"> Carpeta Asfáltica (CA)</v>
      </c>
      <c r="BG1005" s="238">
        <v>2</v>
      </c>
      <c r="BH1005" s="239">
        <v>7.7</v>
      </c>
      <c r="BI1005" s="231">
        <v>1</v>
      </c>
      <c r="BJ1005" s="231" t="str">
        <f t="shared" si="511"/>
        <v>Pavimentado</v>
      </c>
      <c r="BK1005" s="240">
        <v>1.2</v>
      </c>
      <c r="BL1005" s="231">
        <v>80</v>
      </c>
      <c r="BM1005" s="231">
        <v>6489</v>
      </c>
      <c r="BN1005" s="231">
        <v>4</v>
      </c>
      <c r="BO1005" s="237" t="str">
        <f t="shared" si="512"/>
        <v>Alineamiento con algunas curvas que exigen una reducción significativa en la velocidad promedio de circulación.</v>
      </c>
      <c r="BP1005" s="231">
        <v>2</v>
      </c>
      <c r="BQ1005" s="237" t="str">
        <f t="shared" si="513"/>
        <v>Pendientes sostenidas entre 5 y 8% sobre una buena parte del tramo, condición que afecta en forma marcada la velocidad de recorrido y, cuando hay bastante tránsito, provoca frecuentes colas de vehículos detrás de los vehículos pesados.</v>
      </c>
      <c r="BR1005" s="231">
        <v>1</v>
      </c>
      <c r="BS1005" s="231">
        <v>5</v>
      </c>
      <c r="BT1005" s="237" t="str">
        <f t="shared" si="514"/>
        <v>Superficie de los espaldones firme y regular, y donde se puede utilizar el ancho como fue construido originalmente.</v>
      </c>
      <c r="BU1005" s="231">
        <v>4</v>
      </c>
      <c r="BV1005" s="237" t="str">
        <f t="shared" si="515"/>
        <v>El señalamiento es bastante completo, faltando solamente algunas señales de guía para los usuarios que no conocen la ruta.</v>
      </c>
      <c r="BW1005" s="231">
        <v>4</v>
      </c>
      <c r="BX1005" s="237" t="str">
        <f t="shared" si="516"/>
        <v>La mayoría de las alcantarillas y cunetas aparentemente funcionan bien, pero existen indicaciones en algunos sitios de que el agua se estanca.</v>
      </c>
      <c r="BY1005" s="231">
        <v>4</v>
      </c>
      <c r="BZ1005" s="237" t="str">
        <f t="shared" si="517"/>
        <v>Superficie generalmente lisa, pero con unas pequeñas corrugaciones u otras irregularidades aisladas, o con baches pequeños superficiales.</v>
      </c>
      <c r="CA1005" s="231">
        <v>5</v>
      </c>
      <c r="CB1005" s="237" t="str">
        <f t="shared" si="518"/>
        <v>No existen evidencias de fallas en la estructura del pavimento, con la posible excepción de algunas en la superficie de ruedo.</v>
      </c>
      <c r="CC1005" s="231">
        <f t="shared" si="519"/>
        <v>40.583990474999993</v>
      </c>
      <c r="CD1005" s="229"/>
      <c r="CE1005" s="229"/>
      <c r="CF1005" s="270" t="s">
        <v>614</v>
      </c>
    </row>
    <row r="1006" spans="1:84" ht="69.95" customHeight="1" thickBot="1" x14ac:dyDescent="0.2">
      <c r="A1006" s="217"/>
      <c r="B1006" s="269">
        <v>60180</v>
      </c>
      <c r="C1006" s="231">
        <v>12</v>
      </c>
      <c r="D1006" s="231">
        <v>6</v>
      </c>
      <c r="E1006" s="232">
        <v>2</v>
      </c>
      <c r="F1006" s="231">
        <v>2</v>
      </c>
      <c r="G1006" s="231">
        <v>27</v>
      </c>
      <c r="H1006" s="230" t="str">
        <f t="shared" si="522"/>
        <v>Primaria</v>
      </c>
      <c r="I1006" s="230">
        <v>1</v>
      </c>
      <c r="J1006" s="229" t="str">
        <f t="shared" si="496"/>
        <v>Red de Alta Capacidad</v>
      </c>
      <c r="K1006" s="260">
        <f t="shared" si="497"/>
        <v>5.1150000000000002</v>
      </c>
      <c r="L1006" s="234">
        <f>L1005+K1006</f>
        <v>39.545000000000002</v>
      </c>
      <c r="M1006" s="233"/>
      <c r="N1006" s="233"/>
      <c r="O1006" s="233"/>
      <c r="P1006" s="260">
        <f t="shared" si="498"/>
        <v>0</v>
      </c>
      <c r="Q1006" s="233">
        <v>4.2949999999999999</v>
      </c>
      <c r="R1006" s="233">
        <v>0.82</v>
      </c>
      <c r="S1006" s="233"/>
      <c r="T1006" s="260">
        <f t="shared" si="499"/>
        <v>5.1150000000000002</v>
      </c>
      <c r="U1006" s="233"/>
      <c r="V1006" s="233"/>
      <c r="W1006" s="233"/>
      <c r="X1006" s="233">
        <f t="shared" si="503"/>
        <v>0</v>
      </c>
      <c r="Y1006" s="233"/>
      <c r="Z1006" s="233"/>
      <c r="AA1006" s="233"/>
      <c r="AB1006" s="233">
        <f t="shared" si="504"/>
        <v>0</v>
      </c>
      <c r="AC1006" s="233">
        <f t="shared" si="500"/>
        <v>5.1150000000000002</v>
      </c>
      <c r="AD1006" s="233"/>
      <c r="AE1006" s="233"/>
      <c r="AF1006" s="233"/>
      <c r="AG1006" s="233">
        <f t="shared" si="520"/>
        <v>0</v>
      </c>
      <c r="AH1006" s="233"/>
      <c r="AI1006" s="233"/>
      <c r="AJ1006" s="233"/>
      <c r="AK1006" s="233">
        <f t="shared" si="521"/>
        <v>0</v>
      </c>
      <c r="AL1006" s="233"/>
      <c r="AM1006" s="233"/>
      <c r="AN1006" s="233"/>
      <c r="AO1006" s="233">
        <f t="shared" si="501"/>
        <v>0</v>
      </c>
      <c r="AP1006" s="233"/>
      <c r="AQ1006" s="233"/>
      <c r="AR1006" s="233"/>
      <c r="AS1006" s="339">
        <f t="shared" si="502"/>
        <v>0</v>
      </c>
      <c r="AT1006" s="233"/>
      <c r="AU1006" s="233"/>
      <c r="AV1006" s="233"/>
      <c r="AW1006" s="260">
        <f t="shared" si="509"/>
        <v>0</v>
      </c>
      <c r="AX1006" s="235" t="s">
        <v>572</v>
      </c>
      <c r="AY1006" s="236" t="s">
        <v>541</v>
      </c>
      <c r="AZ1006" s="236" t="s">
        <v>452</v>
      </c>
      <c r="BA1006" s="229">
        <v>50</v>
      </c>
      <c r="BB1006" s="231">
        <v>0</v>
      </c>
      <c r="BC1006" s="231">
        <v>3</v>
      </c>
      <c r="BD1006" s="237" t="str">
        <f t="shared" si="510"/>
        <v>Muy Ondulado (Pendientes naturales del terreno entre 15 y 25%)</v>
      </c>
      <c r="BE1006" s="231">
        <v>1</v>
      </c>
      <c r="BF1006" s="237" t="str">
        <f>VLOOKUP(BE1006,'Códigos 2'!$A$1:$B$12,2,FALSE)</f>
        <v xml:space="preserve"> Carpeta Asfáltica (CA)</v>
      </c>
      <c r="BG1006" s="238">
        <v>3</v>
      </c>
      <c r="BH1006" s="239">
        <v>10.9</v>
      </c>
      <c r="BI1006" s="231">
        <v>1</v>
      </c>
      <c r="BJ1006" s="231" t="str">
        <f t="shared" si="511"/>
        <v>Pavimentado</v>
      </c>
      <c r="BK1006" s="240">
        <v>1.9</v>
      </c>
      <c r="BL1006" s="231">
        <v>80</v>
      </c>
      <c r="BM1006" s="231"/>
      <c r="BN1006" s="231">
        <v>4</v>
      </c>
      <c r="BO1006" s="237" t="str">
        <f t="shared" si="512"/>
        <v>Alineamiento con algunas curvas que exigen una reducción significativa en la velocidad promedio de circulación.</v>
      </c>
      <c r="BP1006" s="231">
        <v>3</v>
      </c>
      <c r="BQ1006" s="237" t="str">
        <f t="shared" si="513"/>
        <v>Pendientes generalmente entre 3 y 6%, pero con una rasante ondulada y, consecuentemente, con tramos cortos de subida fuerte.</v>
      </c>
      <c r="BR1006" s="231">
        <v>2</v>
      </c>
      <c r="BS1006" s="231">
        <v>5</v>
      </c>
      <c r="BT1006" s="237" t="str">
        <f t="shared" si="514"/>
        <v>Superficie de los espaldones firme y regular, y donde se puede utilizar el ancho como fue construido originalmente.</v>
      </c>
      <c r="BU1006" s="231">
        <v>5</v>
      </c>
      <c r="BV1006" s="237" t="str">
        <f t="shared" si="515"/>
        <v xml:space="preserve">Las señales son completamente adecuadas en número y ubicación, </v>
      </c>
      <c r="BW1006" s="231">
        <v>5</v>
      </c>
      <c r="BX1006" s="237" t="str">
        <f t="shared" si="516"/>
        <v>Todas las alcantarillas y cunetas están bastante limpias y funcionan debidamente.</v>
      </c>
      <c r="BY1006" s="231">
        <v>5</v>
      </c>
      <c r="BZ1006" s="237" t="str">
        <f t="shared" si="517"/>
        <v>Superficie lisa, sin baches ni irregularidades notables.</v>
      </c>
      <c r="CA1006" s="231">
        <v>5</v>
      </c>
      <c r="CB1006" s="237" t="str">
        <f t="shared" si="518"/>
        <v>No existen evidencias de fallas en la estructura del pavimento, con la posible excepción de algunas en la superficie de ruedo.</v>
      </c>
      <c r="CC1006" s="231">
        <f t="shared" si="519"/>
        <v>0</v>
      </c>
      <c r="CD1006" s="229"/>
      <c r="CE1006" s="229"/>
      <c r="CF1006" s="270"/>
    </row>
    <row r="1007" spans="1:84" ht="69.95" customHeight="1" thickBot="1" x14ac:dyDescent="0.2">
      <c r="A1007" s="217"/>
      <c r="B1007" s="269">
        <v>60190</v>
      </c>
      <c r="C1007" s="231">
        <v>12</v>
      </c>
      <c r="D1007" s="231">
        <v>6</v>
      </c>
      <c r="E1007" s="232">
        <v>1</v>
      </c>
      <c r="F1007" s="231">
        <v>8</v>
      </c>
      <c r="G1007" s="231">
        <v>17</v>
      </c>
      <c r="H1007" s="230" t="str">
        <f t="shared" si="522"/>
        <v>Primaria</v>
      </c>
      <c r="I1007" s="230">
        <v>3</v>
      </c>
      <c r="J1007" s="229" t="str">
        <f t="shared" si="496"/>
        <v>Conectores de Integración Territorial</v>
      </c>
      <c r="K1007" s="260">
        <f t="shared" si="497"/>
        <v>4.59</v>
      </c>
      <c r="L1007" s="234">
        <f>K1007</f>
        <v>4.59</v>
      </c>
      <c r="M1007" s="233"/>
      <c r="N1007" s="233"/>
      <c r="O1007" s="233"/>
      <c r="P1007" s="260">
        <f t="shared" si="498"/>
        <v>0</v>
      </c>
      <c r="Q1007" s="233">
        <v>1.115</v>
      </c>
      <c r="R1007" s="233">
        <v>3.4750000000000001</v>
      </c>
      <c r="S1007" s="233"/>
      <c r="T1007" s="260">
        <f t="shared" si="499"/>
        <v>4.59</v>
      </c>
      <c r="U1007" s="233"/>
      <c r="V1007" s="233"/>
      <c r="W1007" s="233"/>
      <c r="X1007" s="233">
        <f t="shared" si="503"/>
        <v>0</v>
      </c>
      <c r="Y1007" s="233"/>
      <c r="Z1007" s="233"/>
      <c r="AA1007" s="233"/>
      <c r="AB1007" s="233">
        <f t="shared" si="504"/>
        <v>0</v>
      </c>
      <c r="AC1007" s="233">
        <f t="shared" si="500"/>
        <v>4.59</v>
      </c>
      <c r="AD1007" s="233"/>
      <c r="AE1007" s="233"/>
      <c r="AF1007" s="233"/>
      <c r="AG1007" s="233">
        <f t="shared" si="520"/>
        <v>0</v>
      </c>
      <c r="AH1007" s="233"/>
      <c r="AI1007" s="233"/>
      <c r="AJ1007" s="233"/>
      <c r="AK1007" s="233">
        <f t="shared" si="521"/>
        <v>0</v>
      </c>
      <c r="AL1007" s="233"/>
      <c r="AM1007" s="233"/>
      <c r="AN1007" s="233"/>
      <c r="AO1007" s="233">
        <f t="shared" si="501"/>
        <v>0</v>
      </c>
      <c r="AP1007" s="233"/>
      <c r="AQ1007" s="233"/>
      <c r="AR1007" s="233"/>
      <c r="AS1007" s="339">
        <f t="shared" si="502"/>
        <v>0</v>
      </c>
      <c r="AT1007" s="233"/>
      <c r="AU1007" s="233"/>
      <c r="AV1007" s="233"/>
      <c r="AW1007" s="260">
        <f t="shared" si="509"/>
        <v>0</v>
      </c>
      <c r="AX1007" s="235" t="s">
        <v>460</v>
      </c>
      <c r="AY1007" s="236" t="s">
        <v>452</v>
      </c>
      <c r="AZ1007" s="236" t="s">
        <v>461</v>
      </c>
      <c r="BA1007" s="241">
        <v>30</v>
      </c>
      <c r="BB1007" s="231">
        <v>1</v>
      </c>
      <c r="BC1007" s="231">
        <v>1</v>
      </c>
      <c r="BD1007" s="237" t="str">
        <f t="shared" si="510"/>
        <v>Llano (Pendientes naturales del terreno entre 0 y 5%)</v>
      </c>
      <c r="BE1007" s="231">
        <v>1</v>
      </c>
      <c r="BF1007" s="237" t="str">
        <f>VLOOKUP(BE1007,'Códigos 2'!$A$1:$B$12,2,FALSE)</f>
        <v xml:space="preserve"> Carpeta Asfáltica (CA)</v>
      </c>
      <c r="BG1007" s="238">
        <v>2</v>
      </c>
      <c r="BH1007" s="239">
        <v>7.5</v>
      </c>
      <c r="BI1007" s="231">
        <v>2</v>
      </c>
      <c r="BJ1007" s="231" t="str">
        <f t="shared" si="511"/>
        <v>Mejorado</v>
      </c>
      <c r="BK1007" s="240">
        <v>2</v>
      </c>
      <c r="BL1007" s="231">
        <v>50</v>
      </c>
      <c r="BM1007" s="231">
        <v>12695</v>
      </c>
      <c r="BN1007" s="231">
        <v>4</v>
      </c>
      <c r="BO1007" s="237" t="str">
        <f t="shared" si="512"/>
        <v>Alineamiento con algunas curvas que exigen una reducción significativa en la velocidad promedio de circulación.</v>
      </c>
      <c r="BP1007" s="231">
        <v>5</v>
      </c>
      <c r="BQ1007" s="237" t="str">
        <f t="shared" si="513"/>
        <v>Pendientes menores del 3% en todo el tramo.</v>
      </c>
      <c r="BR1007" s="231">
        <v>2</v>
      </c>
      <c r="BS1007" s="231">
        <v>4</v>
      </c>
      <c r="BT1007" s="237" t="str">
        <f t="shared" si="514"/>
        <v>Superficie generalmente firme y utilizable en todo tiempo, pero con algunos tramos cortos en que el ancho inicial ha sido reducido por erosión u otras causas.</v>
      </c>
      <c r="BU1007" s="231">
        <v>3</v>
      </c>
      <c r="BV1007" s="237" t="str">
        <f t="shared" si="515"/>
        <v>El señalamiento es regular en cuanto a cantidad y ubicación, siendo notable la falta de algunas señales de precaución y de guía.</v>
      </c>
      <c r="BW1007" s="231">
        <v>4</v>
      </c>
      <c r="BX1007" s="237" t="str">
        <f t="shared" si="516"/>
        <v>La mayoría de las alcantarillas y cunetas aparentemente funcionan bien, pero existen indicaciones en algunos sitios de que el agua se estanca.</v>
      </c>
      <c r="BY1007" s="231">
        <v>3</v>
      </c>
      <c r="BZ1007" s="237" t="str">
        <f t="shared" si="517"/>
        <v>Superficie con frecuentes baches o irregularidades .</v>
      </c>
      <c r="CA1007" s="231">
        <v>5</v>
      </c>
      <c r="CB1007" s="237" t="str">
        <f t="shared" si="518"/>
        <v>No existen evidencias de fallas en la estructura del pavimento, con la posible excepción de algunas en la superficie de ruedo.</v>
      </c>
      <c r="CC1007" s="231">
        <f t="shared" si="519"/>
        <v>21.268568250000001</v>
      </c>
      <c r="CD1007" s="229" t="s">
        <v>462</v>
      </c>
      <c r="CE1007" s="229" t="s">
        <v>95</v>
      </c>
      <c r="CF1007" s="270" t="s">
        <v>463</v>
      </c>
    </row>
    <row r="1008" spans="1:84" ht="69.95" customHeight="1" thickBot="1" x14ac:dyDescent="0.2">
      <c r="A1008" s="217">
        <v>13</v>
      </c>
      <c r="B1008" s="269">
        <v>60200</v>
      </c>
      <c r="C1008" s="231">
        <v>12</v>
      </c>
      <c r="D1008" s="231">
        <v>6</v>
      </c>
      <c r="E1008" s="232">
        <v>2</v>
      </c>
      <c r="F1008" s="231"/>
      <c r="G1008" s="231">
        <v>1</v>
      </c>
      <c r="H1008" s="230" t="str">
        <f t="shared" si="522"/>
        <v>Primaria</v>
      </c>
      <c r="I1008" s="230">
        <v>1</v>
      </c>
      <c r="J1008" s="229" t="str">
        <f t="shared" si="496"/>
        <v>Red de Alta Capacidad</v>
      </c>
      <c r="K1008" s="260">
        <f t="shared" si="497"/>
        <v>11.654999999999999</v>
      </c>
      <c r="L1008" s="234">
        <f>L1007+K1008</f>
        <v>16.244999999999997</v>
      </c>
      <c r="M1008" s="233"/>
      <c r="N1008" s="233"/>
      <c r="O1008" s="233"/>
      <c r="P1008" s="260">
        <f t="shared" si="498"/>
        <v>0</v>
      </c>
      <c r="Q1008" s="233"/>
      <c r="R1008" s="233">
        <v>2.34</v>
      </c>
      <c r="S1008" s="233">
        <v>9.3149999999999995</v>
      </c>
      <c r="T1008" s="260">
        <f t="shared" si="499"/>
        <v>11.654999999999999</v>
      </c>
      <c r="U1008" s="233"/>
      <c r="V1008" s="233"/>
      <c r="W1008" s="233"/>
      <c r="X1008" s="233">
        <f t="shared" si="503"/>
        <v>0</v>
      </c>
      <c r="Y1008" s="233"/>
      <c r="Z1008" s="233"/>
      <c r="AA1008" s="233"/>
      <c r="AB1008" s="233">
        <f t="shared" si="504"/>
        <v>0</v>
      </c>
      <c r="AC1008" s="233">
        <f>SUM(P1008,T1008,X1008,AB1008)</f>
        <v>11.654999999999999</v>
      </c>
      <c r="AD1008" s="233"/>
      <c r="AE1008" s="233"/>
      <c r="AF1008" s="233"/>
      <c r="AG1008" s="233">
        <f t="shared" si="520"/>
        <v>0</v>
      </c>
      <c r="AH1008" s="233"/>
      <c r="AI1008" s="233"/>
      <c r="AJ1008" s="233"/>
      <c r="AK1008" s="233">
        <f t="shared" si="521"/>
        <v>0</v>
      </c>
      <c r="AL1008" s="233"/>
      <c r="AM1008" s="233"/>
      <c r="AN1008" s="233"/>
      <c r="AO1008" s="233">
        <f t="shared" si="501"/>
        <v>0</v>
      </c>
      <c r="AP1008" s="233"/>
      <c r="AQ1008" s="233"/>
      <c r="AR1008" s="233"/>
      <c r="AS1008" s="339">
        <f t="shared" si="502"/>
        <v>0</v>
      </c>
      <c r="AT1008" s="233"/>
      <c r="AU1008" s="233"/>
      <c r="AV1008" s="233"/>
      <c r="AW1008" s="260">
        <f t="shared" si="509"/>
        <v>0</v>
      </c>
      <c r="AX1008" s="235" t="s">
        <v>92</v>
      </c>
      <c r="AY1008" s="236" t="s">
        <v>70</v>
      </c>
      <c r="AZ1008" s="236" t="s">
        <v>89</v>
      </c>
      <c r="BA1008" s="229" t="s">
        <v>93</v>
      </c>
      <c r="BB1008" s="231">
        <v>0</v>
      </c>
      <c r="BC1008" s="231">
        <v>3</v>
      </c>
      <c r="BD1008" s="237" t="str">
        <f t="shared" si="510"/>
        <v>Muy Ondulado (Pendientes naturales del terreno entre 15 y 25%)</v>
      </c>
      <c r="BE1008" s="231">
        <v>1</v>
      </c>
      <c r="BF1008" s="237" t="str">
        <f>VLOOKUP(BE1008,'Códigos 2'!$A$1:$B$12,2,FALSE)</f>
        <v xml:space="preserve"> Carpeta Asfáltica (CA)</v>
      </c>
      <c r="BG1008" s="238">
        <v>2</v>
      </c>
      <c r="BH1008" s="239">
        <v>6.5</v>
      </c>
      <c r="BI1008" s="231">
        <v>0</v>
      </c>
      <c r="BJ1008" s="231" t="str">
        <f t="shared" si="511"/>
        <v>No existe</v>
      </c>
      <c r="BK1008" s="240">
        <v>0</v>
      </c>
      <c r="BL1008" s="231">
        <v>50</v>
      </c>
      <c r="BM1008" s="231">
        <v>5196</v>
      </c>
      <c r="BN1008" s="231">
        <v>3</v>
      </c>
      <c r="BO1008" s="237" t="str">
        <f t="shared" si="512"/>
        <v>Alineamiento algo sinuoso, pero con curvas cerradas que son aparentes y consistentes con las gradientes y las demás características del camino y del terreno que se atraviesa.</v>
      </c>
      <c r="BP1008" s="231">
        <v>2</v>
      </c>
      <c r="BQ1008" s="237" t="str">
        <f t="shared" si="513"/>
        <v>Pendientes sostenidas entre 5 y 8% sobre una buena parte del tramo, condición que afecta en forma marcada la velocidad de recorrido y, cuando hay bastante tránsito, provoca frecuentes colas de vehículos detrás de los vehículos pesados.</v>
      </c>
      <c r="BR1008" s="231">
        <v>1</v>
      </c>
      <c r="BS1008" s="231">
        <v>0</v>
      </c>
      <c r="BT1008" s="237" t="b">
        <f t="shared" si="514"/>
        <v>0</v>
      </c>
      <c r="BU1008" s="231">
        <v>4</v>
      </c>
      <c r="BV1008" s="237" t="str">
        <f t="shared" si="515"/>
        <v>El señalamiento es bastante completo, faltando solamente algunas señales de guía para los usuarios que no conocen la ruta.</v>
      </c>
      <c r="BW1008" s="231">
        <v>4</v>
      </c>
      <c r="BX1008" s="237" t="str">
        <f t="shared" si="516"/>
        <v>La mayoría de las alcantarillas y cunetas aparentemente funcionan bien, pero existen indicaciones en algunos sitios de que el agua se estanca.</v>
      </c>
      <c r="BY1008" s="231">
        <v>2</v>
      </c>
      <c r="BZ1008" s="237" t="str">
        <f t="shared" si="517"/>
        <v>Superficie muy irregular o con baches extensos y frecuentes (o material suelto, en caso de superficies no pavimentadas).</v>
      </c>
      <c r="CA1008" s="231">
        <v>4</v>
      </c>
      <c r="CB1008" s="237" t="str">
        <f t="shared" si="518"/>
        <v>Existen huellas o corrugaciones que se derivan por debajo de la superficie de ruedo, pero que son aisladas y de poca extensión.</v>
      </c>
      <c r="CC1008" s="231">
        <f t="shared" si="519"/>
        <v>22.1041737</v>
      </c>
      <c r="CD1008" s="229" t="s">
        <v>94</v>
      </c>
      <c r="CE1008" s="229" t="s">
        <v>95</v>
      </c>
      <c r="CF1008" s="270" t="s">
        <v>96</v>
      </c>
    </row>
    <row r="1009" spans="1:84" ht="69.95" customHeight="1" thickBot="1" x14ac:dyDescent="0.2">
      <c r="A1009" s="217">
        <v>14</v>
      </c>
      <c r="B1009" s="269">
        <v>60210</v>
      </c>
      <c r="C1009" s="231">
        <v>12</v>
      </c>
      <c r="D1009" s="231">
        <v>6</v>
      </c>
      <c r="E1009" s="232">
        <v>2</v>
      </c>
      <c r="F1009" s="231"/>
      <c r="G1009" s="231">
        <v>1</v>
      </c>
      <c r="H1009" s="230" t="str">
        <f t="shared" si="522"/>
        <v>Primaria</v>
      </c>
      <c r="I1009" s="230">
        <v>1</v>
      </c>
      <c r="J1009" s="229" t="str">
        <f t="shared" si="496"/>
        <v>Red de Alta Capacidad</v>
      </c>
      <c r="K1009" s="260">
        <f t="shared" si="497"/>
        <v>4.4800000000000004</v>
      </c>
      <c r="L1009" s="234">
        <f>L1008+K1009</f>
        <v>20.724999999999998</v>
      </c>
      <c r="M1009" s="233"/>
      <c r="N1009" s="233"/>
      <c r="O1009" s="233"/>
      <c r="P1009" s="260">
        <f t="shared" si="498"/>
        <v>0</v>
      </c>
      <c r="Q1009" s="233">
        <v>0.75</v>
      </c>
      <c r="R1009" s="233"/>
      <c r="S1009" s="233">
        <v>3.73</v>
      </c>
      <c r="T1009" s="260">
        <f t="shared" si="499"/>
        <v>4.4800000000000004</v>
      </c>
      <c r="U1009" s="233"/>
      <c r="V1009" s="233"/>
      <c r="W1009" s="233"/>
      <c r="X1009" s="233">
        <f t="shared" si="503"/>
        <v>0</v>
      </c>
      <c r="Y1009" s="233"/>
      <c r="Z1009" s="233"/>
      <c r="AA1009" s="233"/>
      <c r="AB1009" s="233">
        <f t="shared" si="504"/>
        <v>0</v>
      </c>
      <c r="AC1009" s="233">
        <f>SUM(P1009,T1009,X1009,AB1009)</f>
        <v>4.4800000000000004</v>
      </c>
      <c r="AD1009" s="233"/>
      <c r="AE1009" s="233"/>
      <c r="AF1009" s="233"/>
      <c r="AG1009" s="233">
        <f t="shared" si="520"/>
        <v>0</v>
      </c>
      <c r="AH1009" s="233"/>
      <c r="AI1009" s="233"/>
      <c r="AJ1009" s="233"/>
      <c r="AK1009" s="233">
        <f t="shared" si="521"/>
        <v>0</v>
      </c>
      <c r="AL1009" s="233"/>
      <c r="AM1009" s="233"/>
      <c r="AN1009" s="233"/>
      <c r="AO1009" s="233">
        <f t="shared" si="501"/>
        <v>0</v>
      </c>
      <c r="AP1009" s="233"/>
      <c r="AQ1009" s="233"/>
      <c r="AR1009" s="233"/>
      <c r="AS1009" s="339">
        <f t="shared" si="502"/>
        <v>0</v>
      </c>
      <c r="AT1009" s="233"/>
      <c r="AU1009" s="233"/>
      <c r="AV1009" s="233"/>
      <c r="AW1009" s="260">
        <f t="shared" si="509"/>
        <v>0</v>
      </c>
      <c r="AX1009" s="235" t="s">
        <v>97</v>
      </c>
      <c r="AY1009" s="236" t="s">
        <v>70</v>
      </c>
      <c r="AZ1009" s="236" t="s">
        <v>89</v>
      </c>
      <c r="BA1009" s="229" t="s">
        <v>72</v>
      </c>
      <c r="BB1009" s="231">
        <v>0</v>
      </c>
      <c r="BC1009" s="231">
        <v>3</v>
      </c>
      <c r="BD1009" s="237" t="str">
        <f t="shared" si="510"/>
        <v>Muy Ondulado (Pendientes naturales del terreno entre 15 y 25%)</v>
      </c>
      <c r="BE1009" s="231">
        <v>1</v>
      </c>
      <c r="BF1009" s="237" t="str">
        <f>VLOOKUP(BE1009,'Códigos 2'!$A$1:$B$12,2,FALSE)</f>
        <v xml:space="preserve"> Carpeta Asfáltica (CA)</v>
      </c>
      <c r="BG1009" s="238">
        <v>2</v>
      </c>
      <c r="BH1009" s="239">
        <v>6.9</v>
      </c>
      <c r="BI1009" s="231">
        <v>0</v>
      </c>
      <c r="BJ1009" s="231" t="str">
        <f t="shared" si="511"/>
        <v>No existe</v>
      </c>
      <c r="BK1009" s="240">
        <v>0</v>
      </c>
      <c r="BL1009" s="231">
        <v>60</v>
      </c>
      <c r="BM1009" s="231"/>
      <c r="BN1009" s="231">
        <v>4</v>
      </c>
      <c r="BO1009" s="237" t="str">
        <f t="shared" si="512"/>
        <v>Alineamiento con algunas curvas que exigen una reducción significativa en la velocidad promedio de circulación.</v>
      </c>
      <c r="BP1009" s="231">
        <v>2</v>
      </c>
      <c r="BQ1009" s="237" t="str">
        <f t="shared" si="513"/>
        <v>Pendientes sostenidas entre 5 y 8% sobre una buena parte del tramo, condición que afecta en forma marcada la velocidad de recorrido y, cuando hay bastante tránsito, provoca frecuentes colas de vehículos detrás de los vehículos pesados.</v>
      </c>
      <c r="BR1009" s="231">
        <v>1</v>
      </c>
      <c r="BS1009" s="231">
        <v>0</v>
      </c>
      <c r="BT1009" s="237" t="b">
        <f t="shared" si="514"/>
        <v>0</v>
      </c>
      <c r="BU1009" s="231">
        <v>4</v>
      </c>
      <c r="BV1009" s="237" t="str">
        <f t="shared" si="515"/>
        <v>El señalamiento es bastante completo, faltando solamente algunas señales de guía para los usuarios que no conocen la ruta.</v>
      </c>
      <c r="BW1009" s="231">
        <v>4</v>
      </c>
      <c r="BX1009" s="237" t="str">
        <f t="shared" si="516"/>
        <v>La mayoría de las alcantarillas y cunetas aparentemente funcionan bien, pero existen indicaciones en algunos sitios de que el agua se estanca.</v>
      </c>
      <c r="BY1009" s="231">
        <v>2</v>
      </c>
      <c r="BZ1009" s="237" t="str">
        <f t="shared" si="517"/>
        <v>Superficie muy irregular o con baches extensos y frecuentes (o material suelto, en caso de superficies no pavimentadas).</v>
      </c>
      <c r="CA1009" s="231">
        <v>4</v>
      </c>
      <c r="CB1009" s="237" t="str">
        <f t="shared" si="518"/>
        <v>Existen huellas o corrugaciones que se derivan por debajo de la superficie de ruedo, pero que son aisladas y de poca extensión.</v>
      </c>
      <c r="CC1009" s="231">
        <f t="shared" si="519"/>
        <v>0</v>
      </c>
      <c r="CD1009" s="229" t="s">
        <v>98</v>
      </c>
      <c r="CE1009" s="229" t="s">
        <v>95</v>
      </c>
      <c r="CF1009" s="270" t="s">
        <v>99</v>
      </c>
    </row>
    <row r="1010" spans="1:84" ht="69.95" customHeight="1" thickBot="1" x14ac:dyDescent="0.2">
      <c r="A1010" s="217">
        <v>15</v>
      </c>
      <c r="B1010" s="269">
        <v>60220</v>
      </c>
      <c r="C1010" s="231">
        <v>12</v>
      </c>
      <c r="D1010" s="231">
        <v>6</v>
      </c>
      <c r="E1010" s="232">
        <v>1</v>
      </c>
      <c r="F1010" s="231"/>
      <c r="G1010" s="231">
        <v>1</v>
      </c>
      <c r="H1010" s="230" t="str">
        <f t="shared" si="522"/>
        <v>Primaria</v>
      </c>
      <c r="I1010" s="230">
        <v>1</v>
      </c>
      <c r="J1010" s="229" t="str">
        <f t="shared" si="496"/>
        <v>Red de Alta Capacidad</v>
      </c>
      <c r="K1010" s="260">
        <f t="shared" si="497"/>
        <v>4.8499999999999996</v>
      </c>
      <c r="L1010" s="234">
        <f>L1009+K1010</f>
        <v>25.574999999999996</v>
      </c>
      <c r="M1010" s="233"/>
      <c r="N1010" s="233"/>
      <c r="O1010" s="233"/>
      <c r="P1010" s="260">
        <f t="shared" si="498"/>
        <v>0</v>
      </c>
      <c r="Q1010" s="233"/>
      <c r="R1010" s="233">
        <v>2.82</v>
      </c>
      <c r="S1010" s="233">
        <v>2.0299999999999998</v>
      </c>
      <c r="T1010" s="260">
        <f t="shared" si="499"/>
        <v>4.8499999999999996</v>
      </c>
      <c r="U1010" s="233"/>
      <c r="V1010" s="233"/>
      <c r="W1010" s="233"/>
      <c r="X1010" s="233">
        <f t="shared" si="503"/>
        <v>0</v>
      </c>
      <c r="Y1010" s="233"/>
      <c r="Z1010" s="233"/>
      <c r="AA1010" s="233"/>
      <c r="AB1010" s="233">
        <f t="shared" si="504"/>
        <v>0</v>
      </c>
      <c r="AC1010" s="233">
        <f>SUM(P1010,T1010,X1010,AB1010)</f>
        <v>4.8499999999999996</v>
      </c>
      <c r="AD1010" s="233"/>
      <c r="AE1010" s="233"/>
      <c r="AF1010" s="233"/>
      <c r="AG1010" s="233">
        <f t="shared" si="520"/>
        <v>0</v>
      </c>
      <c r="AH1010" s="233"/>
      <c r="AI1010" s="233"/>
      <c r="AJ1010" s="233"/>
      <c r="AK1010" s="233">
        <f t="shared" si="521"/>
        <v>0</v>
      </c>
      <c r="AL1010" s="233"/>
      <c r="AM1010" s="233"/>
      <c r="AN1010" s="233"/>
      <c r="AO1010" s="233">
        <f t="shared" si="501"/>
        <v>0</v>
      </c>
      <c r="AP1010" s="233"/>
      <c r="AQ1010" s="233"/>
      <c r="AR1010" s="233"/>
      <c r="AS1010" s="339">
        <f t="shared" si="502"/>
        <v>0</v>
      </c>
      <c r="AT1010" s="233"/>
      <c r="AU1010" s="233"/>
      <c r="AV1010" s="233"/>
      <c r="AW1010" s="260">
        <f t="shared" si="509"/>
        <v>0</v>
      </c>
      <c r="AX1010" s="235" t="s">
        <v>100</v>
      </c>
      <c r="AY1010" s="236" t="s">
        <v>70</v>
      </c>
      <c r="AZ1010" s="236" t="s">
        <v>89</v>
      </c>
      <c r="BA1010" s="229" t="s">
        <v>72</v>
      </c>
      <c r="BB1010" s="231">
        <v>0</v>
      </c>
      <c r="BC1010" s="231">
        <v>2</v>
      </c>
      <c r="BD1010" s="237" t="str">
        <f t="shared" si="510"/>
        <v>Algo Ondulado (Pendientes naturales del terreno entre 6 y 14%)</v>
      </c>
      <c r="BE1010" s="231">
        <v>1</v>
      </c>
      <c r="BF1010" s="237" t="str">
        <f>VLOOKUP(BE1010,'Códigos 2'!$A$1:$B$12,2,FALSE)</f>
        <v xml:space="preserve"> Carpeta Asfáltica (CA)</v>
      </c>
      <c r="BG1010" s="238">
        <v>2</v>
      </c>
      <c r="BH1010" s="239">
        <v>7.7</v>
      </c>
      <c r="BI1010" s="231">
        <v>1</v>
      </c>
      <c r="BJ1010" s="231" t="str">
        <f t="shared" si="511"/>
        <v>Pavimentado</v>
      </c>
      <c r="BK1010" s="240">
        <v>0.4</v>
      </c>
      <c r="BL1010" s="231">
        <v>60</v>
      </c>
      <c r="BM1010" s="231">
        <v>10185</v>
      </c>
      <c r="BN1010" s="231">
        <v>4</v>
      </c>
      <c r="BO1010" s="237" t="str">
        <f t="shared" si="512"/>
        <v>Alineamiento con algunas curvas que exigen una reducción significativa en la velocidad promedio de circulación.</v>
      </c>
      <c r="BP1010" s="231">
        <v>3</v>
      </c>
      <c r="BQ1010" s="237" t="str">
        <f t="shared" si="513"/>
        <v>Pendientes generalmente entre 3 y 6%, pero con una rasante ondulada y, consecuentemente, con tramos cortos de subida fuerte.</v>
      </c>
      <c r="BR1010" s="231">
        <v>1</v>
      </c>
      <c r="BS1010" s="231">
        <v>5</v>
      </c>
      <c r="BT1010" s="237" t="str">
        <f t="shared" si="514"/>
        <v>Superficie de los espaldones firme y regular, y donde se puede utilizar el ancho como fue construido originalmente.</v>
      </c>
      <c r="BU1010" s="231">
        <v>4</v>
      </c>
      <c r="BV1010" s="237" t="str">
        <f t="shared" si="515"/>
        <v>El señalamiento es bastante completo, faltando solamente algunas señales de guía para los usuarios que no conocen la ruta.</v>
      </c>
      <c r="BW1010" s="231">
        <v>4</v>
      </c>
      <c r="BX1010" s="237" t="str">
        <f t="shared" si="516"/>
        <v>La mayoría de las alcantarillas y cunetas aparentemente funcionan bien, pero existen indicaciones en algunos sitios de que el agua se estanca.</v>
      </c>
      <c r="BY1010" s="231">
        <v>2</v>
      </c>
      <c r="BZ1010" s="237" t="str">
        <f t="shared" si="517"/>
        <v>Superficie muy irregular o con baches extensos y frecuentes (o material suelto, en caso de superficies no pavimentadas).</v>
      </c>
      <c r="CA1010" s="231">
        <v>5</v>
      </c>
      <c r="CB1010" s="237" t="str">
        <f t="shared" si="518"/>
        <v>No existen evidencias de fallas en la estructura del pavimento, con la posible excepción de algunas en la superficie de ruedo.</v>
      </c>
      <c r="CC1010" s="231">
        <f t="shared" si="519"/>
        <v>18.02999625</v>
      </c>
      <c r="CD1010" s="229"/>
      <c r="CE1010" s="229"/>
      <c r="CF1010" s="270"/>
    </row>
    <row r="1011" spans="1:84" ht="69.95" customHeight="1" thickBot="1" x14ac:dyDescent="0.2">
      <c r="A1011" s="217">
        <v>16</v>
      </c>
      <c r="B1011" s="269">
        <v>60230</v>
      </c>
      <c r="C1011" s="231">
        <v>12</v>
      </c>
      <c r="D1011" s="231">
        <v>6</v>
      </c>
      <c r="E1011" s="232">
        <v>4</v>
      </c>
      <c r="F1011" s="231"/>
      <c r="G1011" s="231">
        <v>1</v>
      </c>
      <c r="H1011" s="230" t="str">
        <f t="shared" si="522"/>
        <v>Primaria</v>
      </c>
      <c r="I1011" s="230">
        <v>1</v>
      </c>
      <c r="J1011" s="229" t="str">
        <f t="shared" si="496"/>
        <v>Red de Alta Capacidad</v>
      </c>
      <c r="K1011" s="260">
        <f t="shared" si="497"/>
        <v>11.08</v>
      </c>
      <c r="L1011" s="234">
        <f>L1010+K1011</f>
        <v>36.654999999999994</v>
      </c>
      <c r="M1011" s="233"/>
      <c r="N1011" s="233"/>
      <c r="O1011" s="233"/>
      <c r="P1011" s="260">
        <f t="shared" si="498"/>
        <v>0</v>
      </c>
      <c r="Q1011" s="233"/>
      <c r="R1011" s="233"/>
      <c r="S1011" s="233">
        <v>11.08</v>
      </c>
      <c r="T1011" s="260">
        <f t="shared" si="499"/>
        <v>11.08</v>
      </c>
      <c r="U1011" s="233"/>
      <c r="V1011" s="233"/>
      <c r="W1011" s="233"/>
      <c r="X1011" s="233">
        <f t="shared" si="503"/>
        <v>0</v>
      </c>
      <c r="Y1011" s="233"/>
      <c r="Z1011" s="233"/>
      <c r="AA1011" s="233"/>
      <c r="AB1011" s="233">
        <f t="shared" si="504"/>
        <v>0</v>
      </c>
      <c r="AC1011" s="233">
        <f>SUM(P1011,T1011,X1011,AB1011)</f>
        <v>11.08</v>
      </c>
      <c r="AD1011" s="233"/>
      <c r="AE1011" s="233"/>
      <c r="AF1011" s="233"/>
      <c r="AG1011" s="233">
        <f t="shared" si="520"/>
        <v>0</v>
      </c>
      <c r="AH1011" s="233"/>
      <c r="AI1011" s="233"/>
      <c r="AJ1011" s="233"/>
      <c r="AK1011" s="233">
        <f t="shared" si="521"/>
        <v>0</v>
      </c>
      <c r="AL1011" s="233"/>
      <c r="AM1011" s="233"/>
      <c r="AN1011" s="233"/>
      <c r="AO1011" s="233">
        <f t="shared" si="501"/>
        <v>0</v>
      </c>
      <c r="AP1011" s="233"/>
      <c r="AQ1011" s="233"/>
      <c r="AR1011" s="233"/>
      <c r="AS1011" s="339">
        <f t="shared" si="502"/>
        <v>0</v>
      </c>
      <c r="AT1011" s="233"/>
      <c r="AU1011" s="233"/>
      <c r="AV1011" s="233"/>
      <c r="AW1011" s="260">
        <f t="shared" si="509"/>
        <v>0</v>
      </c>
      <c r="AX1011" s="235" t="s">
        <v>101</v>
      </c>
      <c r="AY1011" s="236" t="s">
        <v>70</v>
      </c>
      <c r="AZ1011" s="236" t="s">
        <v>71</v>
      </c>
      <c r="BA1011" s="229" t="s">
        <v>72</v>
      </c>
      <c r="BB1011" s="231">
        <v>0</v>
      </c>
      <c r="BC1011" s="231">
        <v>3</v>
      </c>
      <c r="BD1011" s="237" t="str">
        <f t="shared" si="510"/>
        <v>Muy Ondulado (Pendientes naturales del terreno entre 15 y 25%)</v>
      </c>
      <c r="BE1011" s="231">
        <v>1</v>
      </c>
      <c r="BF1011" s="237" t="str">
        <f>VLOOKUP(BE1011,'Códigos 2'!$A$1:$B$12,2,FALSE)</f>
        <v xml:space="preserve"> Carpeta Asfáltica (CA)</v>
      </c>
      <c r="BG1011" s="238">
        <v>2</v>
      </c>
      <c r="BH1011" s="239">
        <v>6.6</v>
      </c>
      <c r="BI1011" s="231">
        <v>1</v>
      </c>
      <c r="BJ1011" s="231" t="str">
        <f t="shared" si="511"/>
        <v>Pavimentado</v>
      </c>
      <c r="BK1011" s="240">
        <v>0.6</v>
      </c>
      <c r="BL1011" s="231">
        <v>70</v>
      </c>
      <c r="BM1011" s="231">
        <v>6899</v>
      </c>
      <c r="BN1011" s="231">
        <v>5</v>
      </c>
      <c r="BO1011" s="237" t="str">
        <f t="shared" si="512"/>
        <v>Alineamiento recto o con curvas tan suaves que no exigen una reducción significativa en la velocidad promedio normal de recorrido.</v>
      </c>
      <c r="BP1011" s="231">
        <v>3</v>
      </c>
      <c r="BQ1011" s="237" t="str">
        <f t="shared" si="513"/>
        <v>Pendientes generalmente entre 3 y 6%, pero con una rasante ondulada y, consecuentemente, con tramos cortos de subida fuerte.</v>
      </c>
      <c r="BR1011" s="231">
        <v>2</v>
      </c>
      <c r="BS1011" s="231">
        <v>4</v>
      </c>
      <c r="BT1011" s="237" t="str">
        <f t="shared" si="514"/>
        <v>Superficie generalmente firme y utilizable en todo tiempo, pero con algunos tramos cortos en que el ancho inicial ha sido reducido por erosión u otras causas.</v>
      </c>
      <c r="BU1011" s="231">
        <v>4</v>
      </c>
      <c r="BV1011" s="237" t="str">
        <f t="shared" si="515"/>
        <v>El señalamiento es bastante completo, faltando solamente algunas señales de guía para los usuarios que no conocen la ruta.</v>
      </c>
      <c r="BW1011" s="231">
        <v>4</v>
      </c>
      <c r="BX1011" s="237" t="str">
        <f t="shared" si="516"/>
        <v>La mayoría de las alcantarillas y cunetas aparentemente funcionan bien, pero existen indicaciones en algunos sitios de que el agua se estanca.</v>
      </c>
      <c r="BY1011" s="231">
        <v>2</v>
      </c>
      <c r="BZ1011" s="237" t="str">
        <f t="shared" si="517"/>
        <v>Superficie muy irregular o con baches extensos y frecuentes (o material suelto, en caso de superficies no pavimentadas).</v>
      </c>
      <c r="CA1011" s="231">
        <v>5</v>
      </c>
      <c r="CB1011" s="237" t="str">
        <f t="shared" si="518"/>
        <v>No existen evidencias de fallas en la estructura del pavimento, con la posible excepción de algunas en la superficie de ruedo.</v>
      </c>
      <c r="CC1011" s="231">
        <f t="shared" si="519"/>
        <v>27.900935799999999</v>
      </c>
      <c r="CD1011" s="229" t="s">
        <v>102</v>
      </c>
      <c r="CE1011" s="229" t="s">
        <v>95</v>
      </c>
      <c r="CF1011" s="270" t="s">
        <v>103</v>
      </c>
    </row>
    <row r="1012" spans="1:84" ht="69.95" customHeight="1" thickBot="1" x14ac:dyDescent="0.2">
      <c r="A1012" s="217">
        <v>17</v>
      </c>
      <c r="B1012" s="269">
        <v>60240</v>
      </c>
      <c r="C1012" s="231">
        <v>12</v>
      </c>
      <c r="D1012" s="231">
        <v>6</v>
      </c>
      <c r="E1012" s="232">
        <v>1</v>
      </c>
      <c r="F1012" s="231"/>
      <c r="G1012" s="231">
        <v>1</v>
      </c>
      <c r="H1012" s="230" t="str">
        <f t="shared" si="522"/>
        <v>Primaria</v>
      </c>
      <c r="I1012" s="230">
        <v>1</v>
      </c>
      <c r="J1012" s="229" t="str">
        <f t="shared" si="496"/>
        <v>Red de Alta Capacidad</v>
      </c>
      <c r="K1012" s="260">
        <f t="shared" si="497"/>
        <v>19.145</v>
      </c>
      <c r="L1012" s="234">
        <f>L1011+K1012</f>
        <v>55.8</v>
      </c>
      <c r="M1012" s="233"/>
      <c r="N1012" s="233"/>
      <c r="O1012" s="233"/>
      <c r="P1012" s="260">
        <f t="shared" si="498"/>
        <v>0</v>
      </c>
      <c r="Q1012" s="233"/>
      <c r="R1012" s="233"/>
      <c r="S1012" s="233">
        <v>19.145</v>
      </c>
      <c r="T1012" s="260">
        <f t="shared" si="499"/>
        <v>19.145</v>
      </c>
      <c r="U1012" s="233"/>
      <c r="V1012" s="233"/>
      <c r="W1012" s="233"/>
      <c r="X1012" s="233">
        <f t="shared" si="503"/>
        <v>0</v>
      </c>
      <c r="Y1012" s="233"/>
      <c r="Z1012" s="233"/>
      <c r="AA1012" s="233"/>
      <c r="AB1012" s="233">
        <f t="shared" si="504"/>
        <v>0</v>
      </c>
      <c r="AC1012" s="233">
        <f>SUM(P1012,T1012,X1012,AB1012)</f>
        <v>19.145</v>
      </c>
      <c r="AD1012" s="233"/>
      <c r="AE1012" s="233"/>
      <c r="AF1012" s="233"/>
      <c r="AG1012" s="233">
        <f t="shared" si="520"/>
        <v>0</v>
      </c>
      <c r="AH1012" s="233"/>
      <c r="AI1012" s="233"/>
      <c r="AJ1012" s="233"/>
      <c r="AK1012" s="233">
        <f t="shared" si="521"/>
        <v>0</v>
      </c>
      <c r="AL1012" s="233"/>
      <c r="AM1012" s="233"/>
      <c r="AN1012" s="233"/>
      <c r="AO1012" s="233">
        <f t="shared" si="501"/>
        <v>0</v>
      </c>
      <c r="AP1012" s="233"/>
      <c r="AQ1012" s="233"/>
      <c r="AR1012" s="233"/>
      <c r="AS1012" s="339">
        <f t="shared" si="502"/>
        <v>0</v>
      </c>
      <c r="AT1012" s="233"/>
      <c r="AU1012" s="233"/>
      <c r="AV1012" s="233"/>
      <c r="AW1012" s="260">
        <f t="shared" si="509"/>
        <v>0</v>
      </c>
      <c r="AX1012" s="235" t="s">
        <v>104</v>
      </c>
      <c r="AY1012" s="236" t="s">
        <v>70</v>
      </c>
      <c r="AZ1012" s="236" t="s">
        <v>71</v>
      </c>
      <c r="BA1012" s="229" t="s">
        <v>72</v>
      </c>
      <c r="BB1012" s="231">
        <v>0</v>
      </c>
      <c r="BC1012" s="231">
        <v>2</v>
      </c>
      <c r="BD1012" s="237" t="str">
        <f t="shared" si="510"/>
        <v>Algo Ondulado (Pendientes naturales del terreno entre 6 y 14%)</v>
      </c>
      <c r="BE1012" s="231">
        <v>1</v>
      </c>
      <c r="BF1012" s="237" t="str">
        <f>VLOOKUP(BE1012,'Códigos 2'!$A$1:$B$12,2,FALSE)</f>
        <v xml:space="preserve"> Carpeta Asfáltica (CA)</v>
      </c>
      <c r="BG1012" s="238">
        <v>2</v>
      </c>
      <c r="BH1012" s="239">
        <v>6.5</v>
      </c>
      <c r="BI1012" s="231">
        <v>1</v>
      </c>
      <c r="BJ1012" s="231" t="str">
        <f t="shared" si="511"/>
        <v>Pavimentado</v>
      </c>
      <c r="BK1012" s="240">
        <v>0.8</v>
      </c>
      <c r="BL1012" s="231">
        <v>75</v>
      </c>
      <c r="BM1012" s="231">
        <v>8913</v>
      </c>
      <c r="BN1012" s="231">
        <v>4</v>
      </c>
      <c r="BO1012" s="237" t="str">
        <f t="shared" si="512"/>
        <v>Alineamiento con algunas curvas que exigen una reducción significativa en la velocidad promedio de circulación.</v>
      </c>
      <c r="BP1012" s="231">
        <v>3</v>
      </c>
      <c r="BQ1012" s="237" t="str">
        <f t="shared" si="513"/>
        <v>Pendientes generalmente entre 3 y 6%, pero con una rasante ondulada y, consecuentemente, con tramos cortos de subida fuerte.</v>
      </c>
      <c r="BR1012" s="231">
        <v>2</v>
      </c>
      <c r="BS1012" s="231">
        <v>4</v>
      </c>
      <c r="BT1012" s="237" t="str">
        <f t="shared" si="514"/>
        <v>Superficie generalmente firme y utilizable en todo tiempo, pero con algunos tramos cortos en que el ancho inicial ha sido reducido por erosión u otras causas.</v>
      </c>
      <c r="BU1012" s="231">
        <v>4</v>
      </c>
      <c r="BV1012" s="237" t="str">
        <f t="shared" si="515"/>
        <v>El señalamiento es bastante completo, faltando solamente algunas señales de guía para los usuarios que no conocen la ruta.</v>
      </c>
      <c r="BW1012" s="231">
        <v>4</v>
      </c>
      <c r="BX1012" s="237" t="str">
        <f t="shared" si="516"/>
        <v>La mayoría de las alcantarillas y cunetas aparentemente funcionan bien, pero existen indicaciones en algunos sitios de que el agua se estanca.</v>
      </c>
      <c r="BY1012" s="231">
        <v>2</v>
      </c>
      <c r="BZ1012" s="237" t="str">
        <f t="shared" si="517"/>
        <v>Superficie muy irregular o con baches extensos y frecuentes (o material suelto, en caso de superficies no pavimentadas).</v>
      </c>
      <c r="CA1012" s="231">
        <v>4</v>
      </c>
      <c r="CB1012" s="237" t="str">
        <f t="shared" si="518"/>
        <v>Existen huellas o corrugaciones que se derivan por debajo de la superficie de ruedo, pero que son aisladas y de poca extensión.</v>
      </c>
      <c r="CC1012" s="231">
        <f t="shared" si="519"/>
        <v>62.283375525000004</v>
      </c>
      <c r="CD1012" s="229"/>
      <c r="CE1012" s="229"/>
      <c r="CF1012" s="270"/>
    </row>
    <row r="1013" spans="1:84" ht="69.95" customHeight="1" thickBot="1" x14ac:dyDescent="0.2">
      <c r="A1013" s="217"/>
      <c r="B1013" s="269">
        <v>60251</v>
      </c>
      <c r="C1013" s="231">
        <v>11</v>
      </c>
      <c r="D1013" s="231">
        <v>6</v>
      </c>
      <c r="E1013" s="232">
        <v>7</v>
      </c>
      <c r="F1013" s="231"/>
      <c r="G1013" s="231">
        <v>14</v>
      </c>
      <c r="H1013" s="230" t="str">
        <f t="shared" si="522"/>
        <v>Primaria</v>
      </c>
      <c r="I1013" s="230">
        <v>2</v>
      </c>
      <c r="J1013" s="229" t="str">
        <f t="shared" si="496"/>
        <v>Distribuidores Regionales</v>
      </c>
      <c r="K1013" s="260">
        <f t="shared" si="497"/>
        <v>18.785</v>
      </c>
      <c r="L1013" s="234">
        <f>K1013</f>
        <v>18.785</v>
      </c>
      <c r="M1013" s="233"/>
      <c r="N1013" s="233"/>
      <c r="O1013" s="233"/>
      <c r="P1013" s="260">
        <f t="shared" si="498"/>
        <v>0</v>
      </c>
      <c r="Q1013" s="233">
        <v>1.0149999999999999</v>
      </c>
      <c r="R1013" s="233">
        <v>9.7899999999999991</v>
      </c>
      <c r="S1013" s="233">
        <v>7.98</v>
      </c>
      <c r="T1013" s="260">
        <f t="shared" si="499"/>
        <v>18.785</v>
      </c>
      <c r="U1013" s="233"/>
      <c r="V1013" s="233"/>
      <c r="W1013" s="233"/>
      <c r="X1013" s="233">
        <f t="shared" si="503"/>
        <v>0</v>
      </c>
      <c r="Y1013" s="233"/>
      <c r="Z1013" s="233"/>
      <c r="AA1013" s="233"/>
      <c r="AB1013" s="233">
        <f t="shared" si="504"/>
        <v>0</v>
      </c>
      <c r="AC1013" s="233">
        <f t="shared" ref="AC1013:AC1044" si="523">T1013+X1013+AB1013</f>
        <v>18.785</v>
      </c>
      <c r="AD1013" s="233"/>
      <c r="AE1013" s="233"/>
      <c r="AF1013" s="233"/>
      <c r="AG1013" s="233">
        <f t="shared" si="520"/>
        <v>0</v>
      </c>
      <c r="AH1013" s="233"/>
      <c r="AI1013" s="233"/>
      <c r="AJ1013" s="233"/>
      <c r="AK1013" s="233">
        <f t="shared" si="521"/>
        <v>0</v>
      </c>
      <c r="AL1013" s="233"/>
      <c r="AM1013" s="233"/>
      <c r="AN1013" s="233"/>
      <c r="AO1013" s="233">
        <f t="shared" si="501"/>
        <v>0</v>
      </c>
      <c r="AP1013" s="233"/>
      <c r="AQ1013" s="233"/>
      <c r="AR1013" s="233"/>
      <c r="AS1013" s="339">
        <f t="shared" si="502"/>
        <v>0</v>
      </c>
      <c r="AT1013" s="233"/>
      <c r="AU1013" s="233"/>
      <c r="AV1013" s="233"/>
      <c r="AW1013" s="260">
        <f t="shared" si="509"/>
        <v>0</v>
      </c>
      <c r="AX1013" s="235" t="s">
        <v>451</v>
      </c>
      <c r="AY1013" s="236" t="s">
        <v>452</v>
      </c>
      <c r="AZ1013" s="236" t="s">
        <v>453</v>
      </c>
      <c r="BA1013" s="229" t="s">
        <v>454</v>
      </c>
      <c r="BB1013" s="231">
        <v>4</v>
      </c>
      <c r="BC1013" s="231">
        <v>3</v>
      </c>
      <c r="BD1013" s="237" t="str">
        <f t="shared" si="510"/>
        <v>Muy Ondulado (Pendientes naturales del terreno entre 15 y 25%)</v>
      </c>
      <c r="BE1013" s="231">
        <v>2</v>
      </c>
      <c r="BF1013" s="237" t="str">
        <f>VLOOKUP(BE1013,'Códigos 2'!$A$1:$B$12,2,FALSE)</f>
        <v xml:space="preserve">Tratamiento superficial múltiple (TSM) </v>
      </c>
      <c r="BG1013" s="238">
        <v>2</v>
      </c>
      <c r="BH1013" s="239">
        <v>8</v>
      </c>
      <c r="BI1013" s="231">
        <v>0</v>
      </c>
      <c r="BJ1013" s="231" t="str">
        <f t="shared" si="511"/>
        <v>No existe</v>
      </c>
      <c r="BK1013" s="240">
        <v>0</v>
      </c>
      <c r="BL1013" s="231">
        <v>50</v>
      </c>
      <c r="BM1013" s="231"/>
      <c r="BN1013" s="231">
        <v>4</v>
      </c>
      <c r="BO1013" s="237" t="str">
        <f t="shared" si="512"/>
        <v>Alineamiento con algunas curvas que exigen una reducción significativa en la velocidad promedio de circulación.</v>
      </c>
      <c r="BP1013" s="231">
        <v>3</v>
      </c>
      <c r="BQ1013" s="237" t="str">
        <f t="shared" si="513"/>
        <v>Pendientes generalmente entre 3 y 6%, pero con una rasante ondulada y, consecuentemente, con tramos cortos de subida fuerte.</v>
      </c>
      <c r="BR1013" s="231">
        <v>1</v>
      </c>
      <c r="BS1013" s="231">
        <v>0</v>
      </c>
      <c r="BT1013" s="237" t="b">
        <f t="shared" si="514"/>
        <v>0</v>
      </c>
      <c r="BU1013" s="231">
        <v>3</v>
      </c>
      <c r="BV1013" s="237" t="str">
        <f t="shared" si="515"/>
        <v>El señalamiento es regular en cuanto a cantidad y ubicación, siendo notable la falta de algunas señales de precaución y de guía.</v>
      </c>
      <c r="BW1013" s="231">
        <v>3</v>
      </c>
      <c r="BX1013" s="237" t="str">
        <f t="shared" si="516"/>
        <v>Parece que algunas alcantarillas o cunetas no tienen capacidad hidráulica suficiente, por la erosión o socavación aparente.</v>
      </c>
      <c r="BY1013" s="231">
        <v>3</v>
      </c>
      <c r="BZ1013" s="237" t="str">
        <f t="shared" si="517"/>
        <v>Superficie con frecuentes baches o irregularidades .</v>
      </c>
      <c r="CA1013" s="231">
        <v>4</v>
      </c>
      <c r="CB1013" s="237" t="str">
        <f t="shared" si="518"/>
        <v>Existen huellas o corrugaciones que se derivan por debajo de la superficie de ruedo, pero que son aisladas y de poca extensión.</v>
      </c>
      <c r="CC1013" s="231">
        <f t="shared" si="519"/>
        <v>0</v>
      </c>
      <c r="CD1013" s="229" t="s">
        <v>455</v>
      </c>
      <c r="CE1013" s="229" t="s">
        <v>221</v>
      </c>
      <c r="CF1013" s="270" t="s">
        <v>456</v>
      </c>
    </row>
    <row r="1014" spans="1:84" ht="69.95" customHeight="1" thickBot="1" x14ac:dyDescent="0.2">
      <c r="A1014" s="217"/>
      <c r="B1014" s="269">
        <v>60252</v>
      </c>
      <c r="C1014" s="231">
        <v>11</v>
      </c>
      <c r="D1014" s="231">
        <v>6</v>
      </c>
      <c r="E1014" s="232">
        <v>7</v>
      </c>
      <c r="F1014" s="231"/>
      <c r="G1014" s="231">
        <v>14</v>
      </c>
      <c r="H1014" s="230" t="str">
        <f t="shared" si="522"/>
        <v>Primaria</v>
      </c>
      <c r="I1014" s="230">
        <v>2</v>
      </c>
      <c r="J1014" s="229" t="str">
        <f t="shared" si="496"/>
        <v>Distribuidores Regionales</v>
      </c>
      <c r="K1014" s="260">
        <f t="shared" si="497"/>
        <v>6.9850000000000003</v>
      </c>
      <c r="L1014" s="234">
        <f>L1013+K1014</f>
        <v>25.77</v>
      </c>
      <c r="M1014" s="233"/>
      <c r="N1014" s="233"/>
      <c r="O1014" s="233"/>
      <c r="P1014" s="260">
        <f t="shared" si="498"/>
        <v>0</v>
      </c>
      <c r="Q1014" s="233"/>
      <c r="R1014" s="233">
        <v>5.1050000000000004</v>
      </c>
      <c r="S1014" s="233">
        <v>1.88</v>
      </c>
      <c r="T1014" s="260">
        <f t="shared" si="499"/>
        <v>6.9850000000000003</v>
      </c>
      <c r="U1014" s="233"/>
      <c r="V1014" s="233"/>
      <c r="W1014" s="233"/>
      <c r="X1014" s="233">
        <f t="shared" si="503"/>
        <v>0</v>
      </c>
      <c r="Y1014" s="233"/>
      <c r="Z1014" s="233"/>
      <c r="AA1014" s="233"/>
      <c r="AB1014" s="233">
        <f t="shared" si="504"/>
        <v>0</v>
      </c>
      <c r="AC1014" s="233">
        <f t="shared" si="523"/>
        <v>6.9850000000000003</v>
      </c>
      <c r="AD1014" s="233"/>
      <c r="AE1014" s="233"/>
      <c r="AF1014" s="233"/>
      <c r="AG1014" s="233">
        <f t="shared" si="520"/>
        <v>0</v>
      </c>
      <c r="AH1014" s="233"/>
      <c r="AI1014" s="233"/>
      <c r="AJ1014" s="233"/>
      <c r="AK1014" s="233">
        <f t="shared" si="521"/>
        <v>0</v>
      </c>
      <c r="AL1014" s="233"/>
      <c r="AM1014" s="233"/>
      <c r="AN1014" s="233"/>
      <c r="AO1014" s="233">
        <f t="shared" si="501"/>
        <v>0</v>
      </c>
      <c r="AP1014" s="233"/>
      <c r="AQ1014" s="233"/>
      <c r="AR1014" s="233"/>
      <c r="AS1014" s="339">
        <f t="shared" si="502"/>
        <v>0</v>
      </c>
      <c r="AT1014" s="233"/>
      <c r="AU1014" s="233"/>
      <c r="AV1014" s="233"/>
      <c r="AW1014" s="260">
        <f t="shared" si="509"/>
        <v>0</v>
      </c>
      <c r="AX1014" s="235" t="s">
        <v>457</v>
      </c>
      <c r="AY1014" s="236" t="s">
        <v>452</v>
      </c>
      <c r="AZ1014" s="236" t="s">
        <v>458</v>
      </c>
      <c r="BA1014" s="229" t="s">
        <v>459</v>
      </c>
      <c r="BB1014" s="231">
        <v>1</v>
      </c>
      <c r="BC1014" s="231">
        <v>1</v>
      </c>
      <c r="BD1014" s="237" t="str">
        <f t="shared" si="510"/>
        <v>Llano (Pendientes naturales del terreno entre 0 y 5%)</v>
      </c>
      <c r="BE1014" s="231">
        <v>1</v>
      </c>
      <c r="BF1014" s="237" t="str">
        <f>VLOOKUP(BE1014,'Códigos 2'!$A$1:$B$12,2,FALSE)</f>
        <v xml:space="preserve"> Carpeta Asfáltica (CA)</v>
      </c>
      <c r="BG1014" s="238">
        <v>2</v>
      </c>
      <c r="BH1014" s="239">
        <v>6.5</v>
      </c>
      <c r="BI1014" s="231">
        <v>0</v>
      </c>
      <c r="BJ1014" s="231" t="str">
        <f t="shared" si="511"/>
        <v>No existe</v>
      </c>
      <c r="BK1014" s="240">
        <v>0</v>
      </c>
      <c r="BL1014" s="231">
        <v>40</v>
      </c>
      <c r="BM1014" s="231"/>
      <c r="BN1014" s="231">
        <v>4</v>
      </c>
      <c r="BO1014" s="237" t="str">
        <f t="shared" si="512"/>
        <v>Alineamiento con algunas curvas que exigen una reducción significativa en la velocidad promedio de circulación.</v>
      </c>
      <c r="BP1014" s="231">
        <v>5</v>
      </c>
      <c r="BQ1014" s="237" t="str">
        <f t="shared" si="513"/>
        <v>Pendientes menores del 3% en todo el tramo.</v>
      </c>
      <c r="BR1014" s="231">
        <v>2</v>
      </c>
      <c r="BS1014" s="231">
        <v>0</v>
      </c>
      <c r="BT1014" s="237">
        <v>3</v>
      </c>
      <c r="BU1014" s="231">
        <v>3</v>
      </c>
      <c r="BV1014" s="237" t="str">
        <f t="shared" si="515"/>
        <v>El señalamiento es regular en cuanto a cantidad y ubicación, siendo notable la falta de algunas señales de precaución y de guía.</v>
      </c>
      <c r="BW1014" s="231">
        <v>4</v>
      </c>
      <c r="BX1014" s="237" t="str">
        <f t="shared" si="516"/>
        <v>La mayoría de las alcantarillas y cunetas aparentemente funcionan bien, pero existen indicaciones en algunos sitios de que el agua se estanca.</v>
      </c>
      <c r="BY1014" s="231">
        <v>3</v>
      </c>
      <c r="BZ1014" s="237" t="str">
        <f t="shared" si="517"/>
        <v>Superficie con frecuentes baches o irregularidades .</v>
      </c>
      <c r="CA1014" s="231">
        <v>4</v>
      </c>
      <c r="CB1014" s="237" t="str">
        <f t="shared" si="518"/>
        <v>Existen huellas o corrugaciones que se derivan por debajo de la superficie de ruedo, pero que son aisladas y de poca extensión.</v>
      </c>
      <c r="CC1014" s="231">
        <f t="shared" si="519"/>
        <v>0</v>
      </c>
      <c r="CD1014" s="229"/>
      <c r="CE1014" s="229"/>
      <c r="CF1014" s="270"/>
    </row>
    <row r="1015" spans="1:84" ht="69.95" customHeight="1" thickBot="1" x14ac:dyDescent="0.2">
      <c r="A1015" s="217"/>
      <c r="B1015" s="269">
        <v>60261</v>
      </c>
      <c r="C1015" s="231">
        <v>11</v>
      </c>
      <c r="D1015" s="231">
        <v>6</v>
      </c>
      <c r="E1015" s="232" t="s">
        <v>126</v>
      </c>
      <c r="F1015" s="231"/>
      <c r="G1015" s="231">
        <v>238</v>
      </c>
      <c r="H1015" s="230" t="str">
        <f t="shared" si="522"/>
        <v>Secundaria</v>
      </c>
      <c r="I1015" s="230">
        <v>3</v>
      </c>
      <c r="J1015" s="229" t="str">
        <f t="shared" si="496"/>
        <v>Conectores de Integración Territorial</v>
      </c>
      <c r="K1015" s="260">
        <f t="shared" si="497"/>
        <v>5.74</v>
      </c>
      <c r="L1015" s="234">
        <f>K1015</f>
        <v>5.74</v>
      </c>
      <c r="M1015" s="233"/>
      <c r="N1015" s="233"/>
      <c r="O1015" s="233"/>
      <c r="P1015" s="260">
        <f t="shared" si="498"/>
        <v>0</v>
      </c>
      <c r="Q1015" s="233">
        <v>5.74</v>
      </c>
      <c r="R1015" s="233"/>
      <c r="S1015" s="233"/>
      <c r="T1015" s="260">
        <f t="shared" si="499"/>
        <v>5.74</v>
      </c>
      <c r="U1015" s="233"/>
      <c r="V1015" s="233"/>
      <c r="W1015" s="233"/>
      <c r="X1015" s="233">
        <f t="shared" si="503"/>
        <v>0</v>
      </c>
      <c r="Y1015" s="233"/>
      <c r="Z1015" s="233"/>
      <c r="AA1015" s="233"/>
      <c r="AB1015" s="233">
        <f t="shared" si="504"/>
        <v>0</v>
      </c>
      <c r="AC1015" s="233">
        <f t="shared" si="523"/>
        <v>5.74</v>
      </c>
      <c r="AD1015" s="233"/>
      <c r="AE1015" s="233"/>
      <c r="AF1015" s="233"/>
      <c r="AG1015" s="233">
        <f t="shared" si="520"/>
        <v>0</v>
      </c>
      <c r="AH1015" s="233"/>
      <c r="AI1015" s="233"/>
      <c r="AJ1015" s="233"/>
      <c r="AK1015" s="233">
        <f t="shared" si="521"/>
        <v>0</v>
      </c>
      <c r="AL1015" s="233"/>
      <c r="AM1015" s="233"/>
      <c r="AN1015" s="233"/>
      <c r="AO1015" s="233">
        <f t="shared" si="501"/>
        <v>0</v>
      </c>
      <c r="AP1015" s="233"/>
      <c r="AQ1015" s="233"/>
      <c r="AR1015" s="233"/>
      <c r="AS1015" s="339">
        <f t="shared" si="502"/>
        <v>0</v>
      </c>
      <c r="AT1015" s="233"/>
      <c r="AU1015" s="233"/>
      <c r="AV1015" s="233"/>
      <c r="AW1015" s="260">
        <f t="shared" si="509"/>
        <v>0</v>
      </c>
      <c r="AX1015" s="235" t="s">
        <v>2106</v>
      </c>
      <c r="AY1015" s="236" t="s">
        <v>1945</v>
      </c>
      <c r="AZ1015" s="236" t="s">
        <v>452</v>
      </c>
      <c r="BA1015" s="229" t="s">
        <v>2107</v>
      </c>
      <c r="BB1015" s="231">
        <v>0</v>
      </c>
      <c r="BC1015" s="231">
        <v>1</v>
      </c>
      <c r="BD1015" s="237" t="str">
        <f t="shared" si="510"/>
        <v>Llano (Pendientes naturales del terreno entre 0 y 5%)</v>
      </c>
      <c r="BE1015" s="231">
        <v>1</v>
      </c>
      <c r="BF1015" s="237" t="str">
        <f>VLOOKUP(BE1015,'Códigos 2'!$A$1:$B$12,2,FALSE)</f>
        <v xml:space="preserve"> Carpeta Asfáltica (CA)</v>
      </c>
      <c r="BG1015" s="238">
        <v>2</v>
      </c>
      <c r="BH1015" s="239">
        <v>5.8</v>
      </c>
      <c r="BI1015" s="231">
        <v>0</v>
      </c>
      <c r="BJ1015" s="231" t="str">
        <f t="shared" si="511"/>
        <v>No existe</v>
      </c>
      <c r="BK1015" s="240">
        <v>0</v>
      </c>
      <c r="BL1015" s="231">
        <v>50</v>
      </c>
      <c r="BM1015" s="231"/>
      <c r="BN1015" s="231">
        <v>4</v>
      </c>
      <c r="BO1015" s="237" t="str">
        <f t="shared" si="512"/>
        <v>Alineamiento con algunas curvas que exigen una reducción significativa en la velocidad promedio de circulación.</v>
      </c>
      <c r="BP1015" s="231">
        <v>4</v>
      </c>
      <c r="BQ1015" s="237" t="str">
        <f t="shared" si="513"/>
        <v>Pendientes generalmente menores del 3% pero con algunas cuestas de corta longitud de hasta el 5%.</v>
      </c>
      <c r="BR1015" s="231">
        <v>2</v>
      </c>
      <c r="BS1015" s="231">
        <v>0</v>
      </c>
      <c r="BT1015" s="237" t="b">
        <f t="shared" ref="BT1015:BT1046" si="524">IF(BS1015=5,"Superficie de los espaldones firme y regular, y donde se puede utilizar el ancho como fue construido originalmente.",IF(AND(BS1015=4),"Superficie generalmente firme y utilizable en todo tiempo, pero con algunos tramos cortos en que el ancho inicial ha sido reducido por erosión u otras causas.",IF(AND(BS1015=3),"Superficie erosionada o con baches profundos sobre una buena parte de la subsección, de manera que se inhibe el uso de los espaldones en la debida forma en esa parte.",IF(AND(BS1015=2),"Superficie erosionada o con baches profundos, o el ancho transitable de los espaldones reducido sustancialmente, en casi toda la subsección.",IF(AND(BS1015=1),"Se encuentra un desnivel peligroso entre el borde del pavimento y el espaldón, o la superficie está muy erosionada, con baches profundos o material suelto, o el ancho muy reducido del original.")))))</f>
        <v>0</v>
      </c>
      <c r="BU1015" s="231">
        <v>4</v>
      </c>
      <c r="BV1015" s="237" t="str">
        <f t="shared" si="515"/>
        <v>El señalamiento es bastante completo, faltando solamente algunas señales de guía para los usuarios que no conocen la ruta.</v>
      </c>
      <c r="BW1015" s="231">
        <v>5</v>
      </c>
      <c r="BX1015" s="237" t="str">
        <f t="shared" si="516"/>
        <v>Todas las alcantarillas y cunetas están bastante limpias y funcionan debidamente.</v>
      </c>
      <c r="BY1015" s="231">
        <v>5</v>
      </c>
      <c r="BZ1015" s="237" t="str">
        <f t="shared" si="517"/>
        <v>Superficie lisa, sin baches ni irregularidades notables.</v>
      </c>
      <c r="CA1015" s="231">
        <v>5</v>
      </c>
      <c r="CB1015" s="237" t="str">
        <f t="shared" si="518"/>
        <v>No existen evidencias de fallas en la estructura del pavimento, con la posible excepción de algunas en la superficie de ruedo.</v>
      </c>
      <c r="CC1015" s="231">
        <f t="shared" si="519"/>
        <v>0</v>
      </c>
      <c r="CD1015" s="229" t="s">
        <v>2108</v>
      </c>
      <c r="CE1015" s="229" t="s">
        <v>2085</v>
      </c>
      <c r="CF1015" s="270" t="s">
        <v>2109</v>
      </c>
    </row>
    <row r="1016" spans="1:84" ht="69.95" customHeight="1" thickBot="1" x14ac:dyDescent="0.2">
      <c r="A1016" s="217"/>
      <c r="B1016" s="269">
        <v>60262</v>
      </c>
      <c r="C1016" s="231">
        <v>11</v>
      </c>
      <c r="D1016" s="231">
        <v>6</v>
      </c>
      <c r="E1016" s="232" t="s">
        <v>126</v>
      </c>
      <c r="F1016" s="231">
        <v>2</v>
      </c>
      <c r="G1016" s="231">
        <v>238</v>
      </c>
      <c r="H1016" s="230" t="str">
        <f t="shared" si="522"/>
        <v>Secundaria</v>
      </c>
      <c r="I1016" s="230">
        <v>3</v>
      </c>
      <c r="J1016" s="229" t="str">
        <f t="shared" si="496"/>
        <v>Conectores de Integración Territorial</v>
      </c>
      <c r="K1016" s="260">
        <f t="shared" si="497"/>
        <v>9.4550000000000001</v>
      </c>
      <c r="L1016" s="234">
        <f>L1015+K1016</f>
        <v>15.195</v>
      </c>
      <c r="M1016" s="233"/>
      <c r="N1016" s="233"/>
      <c r="O1016" s="233"/>
      <c r="P1016" s="260">
        <f t="shared" si="498"/>
        <v>0</v>
      </c>
      <c r="Q1016" s="233">
        <v>9.4550000000000001</v>
      </c>
      <c r="R1016" s="233"/>
      <c r="S1016" s="233"/>
      <c r="T1016" s="260">
        <f t="shared" si="499"/>
        <v>9.4550000000000001</v>
      </c>
      <c r="U1016" s="233"/>
      <c r="V1016" s="233"/>
      <c r="W1016" s="233"/>
      <c r="X1016" s="233">
        <f t="shared" si="503"/>
        <v>0</v>
      </c>
      <c r="Y1016" s="233"/>
      <c r="Z1016" s="233"/>
      <c r="AA1016" s="233"/>
      <c r="AB1016" s="233">
        <f t="shared" si="504"/>
        <v>0</v>
      </c>
      <c r="AC1016" s="233">
        <f t="shared" si="523"/>
        <v>9.4550000000000001</v>
      </c>
      <c r="AD1016" s="233"/>
      <c r="AE1016" s="233"/>
      <c r="AF1016" s="233"/>
      <c r="AG1016" s="233">
        <f t="shared" si="520"/>
        <v>0</v>
      </c>
      <c r="AH1016" s="233"/>
      <c r="AI1016" s="233"/>
      <c r="AJ1016" s="233"/>
      <c r="AK1016" s="233">
        <f t="shared" si="521"/>
        <v>0</v>
      </c>
      <c r="AL1016" s="233"/>
      <c r="AM1016" s="233"/>
      <c r="AN1016" s="233"/>
      <c r="AO1016" s="233">
        <f t="shared" si="501"/>
        <v>0</v>
      </c>
      <c r="AP1016" s="233"/>
      <c r="AQ1016" s="233"/>
      <c r="AR1016" s="233"/>
      <c r="AS1016" s="339">
        <f t="shared" si="502"/>
        <v>0</v>
      </c>
      <c r="AT1016" s="233"/>
      <c r="AU1016" s="233"/>
      <c r="AV1016" s="233"/>
      <c r="AW1016" s="260">
        <f t="shared" si="509"/>
        <v>0</v>
      </c>
      <c r="AX1016" s="235" t="s">
        <v>2110</v>
      </c>
      <c r="AY1016" s="236" t="s">
        <v>1945</v>
      </c>
      <c r="AZ1016" s="236" t="s">
        <v>452</v>
      </c>
      <c r="BA1016" s="229" t="s">
        <v>927</v>
      </c>
      <c r="BB1016" s="231">
        <v>0</v>
      </c>
      <c r="BC1016" s="231">
        <v>1</v>
      </c>
      <c r="BD1016" s="237" t="str">
        <f t="shared" si="510"/>
        <v>Llano (Pendientes naturales del terreno entre 0 y 5%)</v>
      </c>
      <c r="BE1016" s="231">
        <v>1</v>
      </c>
      <c r="BF1016" s="237" t="str">
        <f>VLOOKUP(BE1016,'Códigos 2'!$A$1:$B$12,2,FALSE)</f>
        <v xml:space="preserve"> Carpeta Asfáltica (CA)</v>
      </c>
      <c r="BG1016" s="238">
        <v>1</v>
      </c>
      <c r="BH1016" s="239">
        <v>5.9</v>
      </c>
      <c r="BI1016" s="231">
        <v>0</v>
      </c>
      <c r="BJ1016" s="231" t="str">
        <f t="shared" si="511"/>
        <v>No existe</v>
      </c>
      <c r="BK1016" s="240">
        <v>0</v>
      </c>
      <c r="BL1016" s="231">
        <v>60</v>
      </c>
      <c r="BM1016" s="231">
        <v>2802</v>
      </c>
      <c r="BN1016" s="231">
        <v>4</v>
      </c>
      <c r="BO1016" s="237" t="str">
        <f t="shared" si="512"/>
        <v>Alineamiento con algunas curvas que exigen una reducción significativa en la velocidad promedio de circulación.</v>
      </c>
      <c r="BP1016" s="231">
        <v>5</v>
      </c>
      <c r="BQ1016" s="237" t="str">
        <f t="shared" si="513"/>
        <v>Pendientes menores del 3% en todo el tramo.</v>
      </c>
      <c r="BR1016" s="231">
        <v>2</v>
      </c>
      <c r="BS1016" s="231">
        <v>0</v>
      </c>
      <c r="BT1016" s="237" t="b">
        <f t="shared" si="524"/>
        <v>0</v>
      </c>
      <c r="BU1016" s="231">
        <v>5</v>
      </c>
      <c r="BV1016" s="237" t="str">
        <f t="shared" si="515"/>
        <v xml:space="preserve">Las señales son completamente adecuadas en número y ubicación, </v>
      </c>
      <c r="BW1016" s="231">
        <v>4</v>
      </c>
      <c r="BX1016" s="237" t="str">
        <f t="shared" si="516"/>
        <v>La mayoría de las alcantarillas y cunetas aparentemente funcionan bien, pero existen indicaciones en algunos sitios de que el agua se estanca.</v>
      </c>
      <c r="BY1016" s="231">
        <v>5</v>
      </c>
      <c r="BZ1016" s="237" t="str">
        <f t="shared" si="517"/>
        <v>Superficie lisa, sin baches ni irregularidades notables.</v>
      </c>
      <c r="CA1016" s="231">
        <v>5</v>
      </c>
      <c r="CB1016" s="237" t="str">
        <f t="shared" si="518"/>
        <v>No existen evidencias de fallas en la estructura del pavimento, con la posible excepción de algunas en la superficie de ruedo.</v>
      </c>
      <c r="CC1016" s="231">
        <f t="shared" si="519"/>
        <v>9.66991215</v>
      </c>
      <c r="CD1016" s="229"/>
      <c r="CE1016" s="229"/>
      <c r="CF1016" s="270" t="s">
        <v>2111</v>
      </c>
    </row>
    <row r="1017" spans="1:84" ht="69.95" customHeight="1" thickBot="1" x14ac:dyDescent="0.2">
      <c r="A1017" s="217"/>
      <c r="B1017" s="269">
        <v>60263</v>
      </c>
      <c r="C1017" s="231">
        <v>11</v>
      </c>
      <c r="D1017" s="231">
        <v>6</v>
      </c>
      <c r="E1017" s="232" t="s">
        <v>126</v>
      </c>
      <c r="F1017" s="231">
        <v>4</v>
      </c>
      <c r="G1017" s="231">
        <v>238</v>
      </c>
      <c r="H1017" s="230" t="str">
        <f t="shared" si="522"/>
        <v>Secundaria</v>
      </c>
      <c r="I1017" s="230">
        <v>3</v>
      </c>
      <c r="J1017" s="229" t="str">
        <f t="shared" si="496"/>
        <v>Conectores de Integración Territorial</v>
      </c>
      <c r="K1017" s="260">
        <f t="shared" si="497"/>
        <v>9.0299999999999994</v>
      </c>
      <c r="L1017" s="234">
        <f>L1016+K1017</f>
        <v>24.225000000000001</v>
      </c>
      <c r="M1017" s="233"/>
      <c r="N1017" s="233"/>
      <c r="O1017" s="233"/>
      <c r="P1017" s="260">
        <f t="shared" si="498"/>
        <v>0</v>
      </c>
      <c r="Q1017" s="233"/>
      <c r="R1017" s="233"/>
      <c r="S1017" s="233"/>
      <c r="T1017" s="260">
        <f t="shared" si="499"/>
        <v>0</v>
      </c>
      <c r="U1017" s="233"/>
      <c r="V1017" s="233">
        <v>7.84</v>
      </c>
      <c r="W1017" s="233">
        <v>1.19</v>
      </c>
      <c r="X1017" s="233">
        <f t="shared" si="503"/>
        <v>9.0299999999999994</v>
      </c>
      <c r="Y1017" s="233"/>
      <c r="Z1017" s="233"/>
      <c r="AA1017" s="233"/>
      <c r="AB1017" s="233">
        <f t="shared" si="504"/>
        <v>0</v>
      </c>
      <c r="AC1017" s="233">
        <f t="shared" si="523"/>
        <v>9.0299999999999994</v>
      </c>
      <c r="AD1017" s="233"/>
      <c r="AE1017" s="233"/>
      <c r="AF1017" s="233"/>
      <c r="AG1017" s="233">
        <f t="shared" si="520"/>
        <v>0</v>
      </c>
      <c r="AH1017" s="233"/>
      <c r="AI1017" s="233"/>
      <c r="AJ1017" s="233"/>
      <c r="AK1017" s="233">
        <f t="shared" si="521"/>
        <v>0</v>
      </c>
      <c r="AL1017" s="233"/>
      <c r="AM1017" s="233"/>
      <c r="AN1017" s="233"/>
      <c r="AO1017" s="233">
        <f t="shared" si="501"/>
        <v>0</v>
      </c>
      <c r="AP1017" s="233"/>
      <c r="AQ1017" s="233"/>
      <c r="AR1017" s="233"/>
      <c r="AS1017" s="339">
        <f t="shared" si="502"/>
        <v>0</v>
      </c>
      <c r="AT1017" s="233"/>
      <c r="AU1017" s="233"/>
      <c r="AV1017" s="233"/>
      <c r="AW1017" s="260">
        <f t="shared" si="509"/>
        <v>0</v>
      </c>
      <c r="AX1017" s="235" t="s">
        <v>2112</v>
      </c>
      <c r="AY1017" s="236" t="s">
        <v>1945</v>
      </c>
      <c r="AZ1017" s="236" t="s">
        <v>452</v>
      </c>
      <c r="BA1017" s="229" t="s">
        <v>2113</v>
      </c>
      <c r="BB1017" s="231">
        <v>4</v>
      </c>
      <c r="BC1017" s="231">
        <v>1</v>
      </c>
      <c r="BD1017" s="237" t="str">
        <f t="shared" si="510"/>
        <v>Llano (Pendientes naturales del terreno entre 0 y 5%)</v>
      </c>
      <c r="BE1017" s="231">
        <v>2</v>
      </c>
      <c r="BF1017" s="237" t="str">
        <f>VLOOKUP(BE1017,'Códigos 2'!$A$1:$B$12,2,FALSE)</f>
        <v xml:space="preserve">Tratamiento superficial múltiple (TSM) </v>
      </c>
      <c r="BG1017" s="238">
        <v>2</v>
      </c>
      <c r="BH1017" s="239">
        <v>6.8</v>
      </c>
      <c r="BI1017" s="231">
        <v>0</v>
      </c>
      <c r="BJ1017" s="231" t="str">
        <f t="shared" si="511"/>
        <v>No existe</v>
      </c>
      <c r="BK1017" s="240">
        <v>0</v>
      </c>
      <c r="BL1017" s="231">
        <v>35</v>
      </c>
      <c r="BM1017" s="231">
        <v>2666</v>
      </c>
      <c r="BN1017" s="231">
        <v>4</v>
      </c>
      <c r="BO1017" s="237" t="str">
        <f t="shared" si="512"/>
        <v>Alineamiento con algunas curvas que exigen una reducción significativa en la velocidad promedio de circulación.</v>
      </c>
      <c r="BP1017" s="231">
        <v>5</v>
      </c>
      <c r="BQ1017" s="237" t="str">
        <f t="shared" si="513"/>
        <v>Pendientes menores del 3% en todo el tramo.</v>
      </c>
      <c r="BR1017" s="231">
        <v>2</v>
      </c>
      <c r="BS1017" s="231">
        <v>0</v>
      </c>
      <c r="BT1017" s="237" t="b">
        <f t="shared" si="524"/>
        <v>0</v>
      </c>
      <c r="BU1017" s="231">
        <v>3</v>
      </c>
      <c r="BV1017" s="237" t="str">
        <f t="shared" si="515"/>
        <v>El señalamiento es regular en cuanto a cantidad y ubicación, siendo notable la falta de algunas señales de precaución y de guía.</v>
      </c>
      <c r="BW1017" s="231">
        <v>4</v>
      </c>
      <c r="BX1017" s="237" t="str">
        <f t="shared" si="516"/>
        <v>La mayoría de las alcantarillas y cunetas aparentemente funcionan bien, pero existen indicaciones en algunos sitios de que el agua se estanca.</v>
      </c>
      <c r="BY1017" s="231">
        <v>3</v>
      </c>
      <c r="BZ1017" s="237" t="str">
        <f t="shared" si="517"/>
        <v>Superficie con frecuentes baches o irregularidades .</v>
      </c>
      <c r="CA1017" s="231">
        <v>4</v>
      </c>
      <c r="CB1017" s="237" t="str">
        <f t="shared" si="518"/>
        <v>Existen huellas o corrugaciones que se derivan por debajo de la superficie de ruedo, pero que son aisladas y de poca extensión.</v>
      </c>
      <c r="CC1017" s="231">
        <f t="shared" si="519"/>
        <v>8.7870026999999986</v>
      </c>
      <c r="CD1017" s="229"/>
      <c r="CE1017" s="229"/>
      <c r="CF1017" s="270" t="s">
        <v>2114</v>
      </c>
    </row>
    <row r="1018" spans="1:84" ht="69.95" customHeight="1" thickBot="1" x14ac:dyDescent="0.2">
      <c r="A1018" s="217"/>
      <c r="B1018" s="269">
        <v>60271</v>
      </c>
      <c r="C1018" s="231">
        <v>11</v>
      </c>
      <c r="D1018" s="231">
        <v>6</v>
      </c>
      <c r="E1018" s="232" t="s">
        <v>126</v>
      </c>
      <c r="F1018" s="231">
        <v>3</v>
      </c>
      <c r="G1018" s="231">
        <v>614</v>
      </c>
      <c r="H1018" s="230" t="str">
        <f t="shared" si="522"/>
        <v>Terciaria</v>
      </c>
      <c r="I1018" s="230">
        <v>4</v>
      </c>
      <c r="J1018" s="229" t="str">
        <f t="shared" si="496"/>
        <v>Red Básica de Accesso</v>
      </c>
      <c r="K1018" s="260">
        <f t="shared" si="497"/>
        <v>15.105</v>
      </c>
      <c r="L1018" s="234">
        <f>K1018</f>
        <v>15.105</v>
      </c>
      <c r="M1018" s="233"/>
      <c r="N1018" s="233"/>
      <c r="O1018" s="233"/>
      <c r="P1018" s="260">
        <f t="shared" si="498"/>
        <v>0</v>
      </c>
      <c r="Q1018" s="233"/>
      <c r="R1018" s="233"/>
      <c r="S1018" s="233"/>
      <c r="T1018" s="260">
        <f t="shared" si="499"/>
        <v>0</v>
      </c>
      <c r="U1018" s="233"/>
      <c r="V1018" s="233"/>
      <c r="W1018" s="233"/>
      <c r="X1018" s="233">
        <f t="shared" si="503"/>
        <v>0</v>
      </c>
      <c r="Y1018" s="233"/>
      <c r="Z1018" s="233"/>
      <c r="AA1018" s="233"/>
      <c r="AB1018" s="233">
        <f t="shared" si="504"/>
        <v>0</v>
      </c>
      <c r="AC1018" s="233">
        <f t="shared" si="523"/>
        <v>0</v>
      </c>
      <c r="AD1018" s="233"/>
      <c r="AE1018" s="233">
        <v>15.105</v>
      </c>
      <c r="AF1018" s="233"/>
      <c r="AG1018" s="233">
        <f t="shared" si="520"/>
        <v>15.105</v>
      </c>
      <c r="AH1018" s="233"/>
      <c r="AI1018" s="233"/>
      <c r="AJ1018" s="233"/>
      <c r="AK1018" s="233">
        <f t="shared" si="521"/>
        <v>0</v>
      </c>
      <c r="AL1018" s="233"/>
      <c r="AM1018" s="233"/>
      <c r="AN1018" s="233"/>
      <c r="AO1018" s="233">
        <f t="shared" si="501"/>
        <v>0</v>
      </c>
      <c r="AP1018" s="233"/>
      <c r="AQ1018" s="233"/>
      <c r="AR1018" s="233"/>
      <c r="AS1018" s="339">
        <f t="shared" si="502"/>
        <v>0</v>
      </c>
      <c r="AT1018" s="233"/>
      <c r="AU1018" s="233"/>
      <c r="AV1018" s="233"/>
      <c r="AW1018" s="260">
        <f t="shared" si="509"/>
        <v>0</v>
      </c>
      <c r="AX1018" s="235" t="s">
        <v>2810</v>
      </c>
      <c r="AY1018" s="236" t="s">
        <v>1729</v>
      </c>
      <c r="AZ1018" s="236" t="s">
        <v>637</v>
      </c>
      <c r="BA1018" s="229" t="s">
        <v>927</v>
      </c>
      <c r="BB1018" s="231">
        <v>1</v>
      </c>
      <c r="BC1018" s="231">
        <v>1</v>
      </c>
      <c r="BD1018" s="237" t="str">
        <f t="shared" si="510"/>
        <v>Llano (Pendientes naturales del terreno entre 0 y 5%)</v>
      </c>
      <c r="BE1018" s="231">
        <v>4</v>
      </c>
      <c r="BF1018" s="237" t="str">
        <f>VLOOKUP(BE1018,'Códigos 2'!$A$1:$B$12,2,FALSE)</f>
        <v>Lastre o grava</v>
      </c>
      <c r="BG1018" s="238">
        <v>4</v>
      </c>
      <c r="BH1018" s="239">
        <v>5.8</v>
      </c>
      <c r="BI1018" s="231">
        <v>0</v>
      </c>
      <c r="BJ1018" s="231" t="str">
        <f t="shared" si="511"/>
        <v>No existe</v>
      </c>
      <c r="BK1018" s="240">
        <v>0</v>
      </c>
      <c r="BL1018" s="231">
        <v>35</v>
      </c>
      <c r="BM1018" s="231">
        <v>108</v>
      </c>
      <c r="BN1018" s="231">
        <v>4</v>
      </c>
      <c r="BO1018" s="237" t="str">
        <f t="shared" si="512"/>
        <v>Alineamiento con algunas curvas que exigen una reducción significativa en la velocidad promedio de circulación.</v>
      </c>
      <c r="BP1018" s="231">
        <v>4</v>
      </c>
      <c r="BQ1018" s="237" t="str">
        <f t="shared" si="513"/>
        <v>Pendientes generalmente menores del 3% pero con algunas cuestas de corta longitud de hasta el 5%.</v>
      </c>
      <c r="BR1018" s="231">
        <v>2</v>
      </c>
      <c r="BS1018" s="231">
        <v>0</v>
      </c>
      <c r="BT1018" s="237" t="b">
        <f t="shared" si="524"/>
        <v>0</v>
      </c>
      <c r="BU1018" s="231">
        <v>2</v>
      </c>
      <c r="BV1018" s="237" t="str">
        <f t="shared" si="515"/>
        <v>Existen muy pocas señales</v>
      </c>
      <c r="BW1018" s="231">
        <v>3</v>
      </c>
      <c r="BX1018" s="237" t="str">
        <f t="shared" si="516"/>
        <v>Parece que algunas alcantarillas o cunetas no tienen capacidad hidráulica suficiente, por la erosión o socavación aparente.</v>
      </c>
      <c r="BY1018" s="231">
        <v>3</v>
      </c>
      <c r="BZ1018" s="237" t="str">
        <f t="shared" si="517"/>
        <v>Superficie con frecuentes baches o irregularidades .</v>
      </c>
      <c r="CA1018" s="231">
        <v>4</v>
      </c>
      <c r="CB1018" s="237" t="str">
        <f t="shared" si="518"/>
        <v>Existen huellas o corrugaciones que se derivan por debajo de la superficie de ruedo, pero que son aisladas y de poca extensión.</v>
      </c>
      <c r="CC1018" s="231">
        <f t="shared" si="519"/>
        <v>0.59543910000000011</v>
      </c>
      <c r="CD1018" s="229"/>
      <c r="CE1018" s="229"/>
      <c r="CF1018" s="270" t="s">
        <v>2811</v>
      </c>
    </row>
    <row r="1019" spans="1:84" ht="69.95" customHeight="1" thickBot="1" x14ac:dyDescent="0.2">
      <c r="A1019" s="217"/>
      <c r="B1019" s="269">
        <v>60272</v>
      </c>
      <c r="C1019" s="231">
        <v>11</v>
      </c>
      <c r="D1019" s="231">
        <v>6</v>
      </c>
      <c r="E1019" s="232" t="s">
        <v>126</v>
      </c>
      <c r="F1019" s="231">
        <v>3</v>
      </c>
      <c r="G1019" s="231">
        <v>614</v>
      </c>
      <c r="H1019" s="230" t="str">
        <f t="shared" si="522"/>
        <v>Terciaria</v>
      </c>
      <c r="I1019" s="230">
        <v>4</v>
      </c>
      <c r="J1019" s="229" t="str">
        <f t="shared" si="496"/>
        <v>Red Básica de Accesso</v>
      </c>
      <c r="K1019" s="260">
        <f t="shared" si="497"/>
        <v>5.835</v>
      </c>
      <c r="L1019" s="234">
        <f>L1018+K1019</f>
        <v>20.94</v>
      </c>
      <c r="M1019" s="233"/>
      <c r="N1019" s="233"/>
      <c r="O1019" s="233"/>
      <c r="P1019" s="260">
        <f t="shared" si="498"/>
        <v>0</v>
      </c>
      <c r="Q1019" s="233"/>
      <c r="R1019" s="233">
        <v>5.835</v>
      </c>
      <c r="S1019" s="233"/>
      <c r="T1019" s="260">
        <f t="shared" si="499"/>
        <v>5.835</v>
      </c>
      <c r="U1019" s="233"/>
      <c r="V1019" s="233"/>
      <c r="W1019" s="233"/>
      <c r="X1019" s="233">
        <f t="shared" si="503"/>
        <v>0</v>
      </c>
      <c r="Y1019" s="233"/>
      <c r="Z1019" s="233"/>
      <c r="AA1019" s="233"/>
      <c r="AB1019" s="233">
        <f t="shared" si="504"/>
        <v>0</v>
      </c>
      <c r="AC1019" s="233">
        <f t="shared" si="523"/>
        <v>5.835</v>
      </c>
      <c r="AD1019" s="233"/>
      <c r="AE1019" s="233"/>
      <c r="AF1019" s="233"/>
      <c r="AG1019" s="233">
        <f t="shared" si="520"/>
        <v>0</v>
      </c>
      <c r="AH1019" s="233"/>
      <c r="AI1019" s="233"/>
      <c r="AJ1019" s="233"/>
      <c r="AK1019" s="233">
        <f t="shared" si="521"/>
        <v>0</v>
      </c>
      <c r="AL1019" s="233"/>
      <c r="AM1019" s="233"/>
      <c r="AN1019" s="233"/>
      <c r="AO1019" s="233">
        <f t="shared" si="501"/>
        <v>0</v>
      </c>
      <c r="AP1019" s="233"/>
      <c r="AQ1019" s="233"/>
      <c r="AR1019" s="233"/>
      <c r="AS1019" s="339">
        <f t="shared" si="502"/>
        <v>0</v>
      </c>
      <c r="AT1019" s="233"/>
      <c r="AU1019" s="233"/>
      <c r="AV1019" s="233"/>
      <c r="AW1019" s="260">
        <f t="shared" si="509"/>
        <v>0</v>
      </c>
      <c r="AX1019" s="235" t="s">
        <v>2812</v>
      </c>
      <c r="AY1019" s="236" t="s">
        <v>1729</v>
      </c>
      <c r="AZ1019" s="236" t="s">
        <v>637</v>
      </c>
      <c r="BA1019" s="229" t="s">
        <v>927</v>
      </c>
      <c r="BB1019" s="231">
        <v>1</v>
      </c>
      <c r="BC1019" s="231">
        <v>4</v>
      </c>
      <c r="BD1019" s="237" t="str">
        <f t="shared" si="510"/>
        <v>Montañoso (Pendientes naturales del terreno mayores a 25%)</v>
      </c>
      <c r="BE1019" s="231">
        <v>1</v>
      </c>
      <c r="BF1019" s="237" t="str">
        <f>VLOOKUP(BE1019,'Códigos 2'!$A$1:$B$12,2,FALSE)</f>
        <v xml:space="preserve"> Carpeta Asfáltica (CA)</v>
      </c>
      <c r="BG1019" s="238">
        <v>2</v>
      </c>
      <c r="BH1019" s="239">
        <v>6.2</v>
      </c>
      <c r="BI1019" s="231">
        <v>0</v>
      </c>
      <c r="BJ1019" s="231" t="str">
        <f t="shared" si="511"/>
        <v>No existe</v>
      </c>
      <c r="BK1019" s="240">
        <v>0</v>
      </c>
      <c r="BL1019" s="231">
        <v>35</v>
      </c>
      <c r="BM1019" s="231">
        <v>340</v>
      </c>
      <c r="BN1019" s="231">
        <v>4</v>
      </c>
      <c r="BO1019" s="237" t="str">
        <f t="shared" si="512"/>
        <v>Alineamiento con algunas curvas que exigen una reducción significativa en la velocidad promedio de circulación.</v>
      </c>
      <c r="BP1019" s="231">
        <v>4</v>
      </c>
      <c r="BQ1019" s="237" t="str">
        <f t="shared" si="513"/>
        <v>Pendientes generalmente menores del 3% pero con algunas cuestas de corta longitud de hasta el 5%.</v>
      </c>
      <c r="BR1019" s="231">
        <v>1</v>
      </c>
      <c r="BS1019" s="231">
        <v>0</v>
      </c>
      <c r="BT1019" s="237" t="b">
        <f t="shared" si="524"/>
        <v>0</v>
      </c>
      <c r="BU1019" s="231">
        <v>1</v>
      </c>
      <c r="BV1019" s="237" t="str">
        <f t="shared" si="515"/>
        <v>No existen señales o son tan inadecuadas, que no proveen información útil al conductor.</v>
      </c>
      <c r="BW1019" s="231">
        <v>3</v>
      </c>
      <c r="BX1019" s="237" t="str">
        <f t="shared" si="516"/>
        <v>Parece que algunas alcantarillas o cunetas no tienen capacidad hidráulica suficiente, por la erosión o socavación aparente.</v>
      </c>
      <c r="BY1019" s="231">
        <v>3</v>
      </c>
      <c r="BZ1019" s="237" t="str">
        <f t="shared" si="517"/>
        <v>Superficie con frecuentes baches o irregularidades .</v>
      </c>
      <c r="CA1019" s="231">
        <v>5</v>
      </c>
      <c r="CB1019" s="237" t="str">
        <f t="shared" si="518"/>
        <v>No existen evidencias de fallas en la estructura del pavimento, con la posible excepción de algunas en la superficie de ruedo.</v>
      </c>
      <c r="CC1019" s="231">
        <f t="shared" si="519"/>
        <v>0.72412350000000003</v>
      </c>
      <c r="CD1019" s="229"/>
      <c r="CE1019" s="229"/>
      <c r="CF1019" s="270" t="s">
        <v>2813</v>
      </c>
    </row>
    <row r="1020" spans="1:84" ht="69.95" customHeight="1" thickBot="1" x14ac:dyDescent="0.2">
      <c r="A1020" s="217"/>
      <c r="B1020" s="269">
        <v>60281</v>
      </c>
      <c r="C1020" s="231">
        <v>11</v>
      </c>
      <c r="D1020" s="231">
        <v>6</v>
      </c>
      <c r="E1020" s="232" t="s">
        <v>126</v>
      </c>
      <c r="F1020" s="231"/>
      <c r="G1020" s="231">
        <v>237</v>
      </c>
      <c r="H1020" s="230" t="str">
        <f t="shared" si="522"/>
        <v>Secundaria</v>
      </c>
      <c r="I1020" s="230">
        <v>1</v>
      </c>
      <c r="J1020" s="229" t="str">
        <f t="shared" si="496"/>
        <v>Red de Alta Capacidad</v>
      </c>
      <c r="K1020" s="260">
        <f t="shared" si="497"/>
        <v>2.93</v>
      </c>
      <c r="L1020" s="234">
        <f>L1019+K1020</f>
        <v>23.87</v>
      </c>
      <c r="M1020" s="233"/>
      <c r="N1020" s="233"/>
      <c r="O1020" s="233"/>
      <c r="P1020" s="260">
        <f t="shared" si="498"/>
        <v>0</v>
      </c>
      <c r="Q1020" s="233">
        <v>2.93</v>
      </c>
      <c r="R1020" s="233"/>
      <c r="S1020" s="233"/>
      <c r="T1020" s="260">
        <f t="shared" si="499"/>
        <v>2.93</v>
      </c>
      <c r="U1020" s="233"/>
      <c r="V1020" s="233"/>
      <c r="W1020" s="233"/>
      <c r="X1020" s="233">
        <f t="shared" si="503"/>
        <v>0</v>
      </c>
      <c r="Y1020" s="233"/>
      <c r="Z1020" s="233"/>
      <c r="AA1020" s="233"/>
      <c r="AB1020" s="233">
        <f t="shared" si="504"/>
        <v>0</v>
      </c>
      <c r="AC1020" s="233">
        <f t="shared" si="523"/>
        <v>2.93</v>
      </c>
      <c r="AD1020" s="233"/>
      <c r="AE1020" s="233"/>
      <c r="AF1020" s="233"/>
      <c r="AG1020" s="233">
        <f t="shared" si="520"/>
        <v>0</v>
      </c>
      <c r="AH1020" s="233"/>
      <c r="AI1020" s="233"/>
      <c r="AJ1020" s="233"/>
      <c r="AK1020" s="233">
        <f t="shared" si="521"/>
        <v>0</v>
      </c>
      <c r="AL1020" s="233"/>
      <c r="AM1020" s="233"/>
      <c r="AN1020" s="233"/>
      <c r="AO1020" s="233">
        <f t="shared" si="501"/>
        <v>0</v>
      </c>
      <c r="AP1020" s="233"/>
      <c r="AQ1020" s="233"/>
      <c r="AR1020" s="233"/>
      <c r="AS1020" s="339">
        <f t="shared" si="502"/>
        <v>0</v>
      </c>
      <c r="AT1020" s="233"/>
      <c r="AU1020" s="233"/>
      <c r="AV1020" s="233"/>
      <c r="AW1020" s="260">
        <f t="shared" si="509"/>
        <v>0</v>
      </c>
      <c r="AX1020" s="235" t="s">
        <v>2083</v>
      </c>
      <c r="AY1020" s="236" t="s">
        <v>610</v>
      </c>
      <c r="AZ1020" s="236" t="s">
        <v>851</v>
      </c>
      <c r="BA1020" s="229" t="s">
        <v>1097</v>
      </c>
      <c r="BB1020" s="231">
        <v>2</v>
      </c>
      <c r="BC1020" s="231">
        <v>1</v>
      </c>
      <c r="BD1020" s="237" t="str">
        <f t="shared" si="510"/>
        <v>Llano (Pendientes naturales del terreno entre 0 y 5%)</v>
      </c>
      <c r="BE1020" s="231">
        <v>1</v>
      </c>
      <c r="BF1020" s="237" t="str">
        <f>VLOOKUP(BE1020,'Códigos 2'!$A$1:$B$12,2,FALSE)</f>
        <v xml:space="preserve"> Carpeta Asfáltica (CA)</v>
      </c>
      <c r="BG1020" s="238">
        <v>2</v>
      </c>
      <c r="BH1020" s="239">
        <v>5.7</v>
      </c>
      <c r="BI1020" s="231">
        <v>0</v>
      </c>
      <c r="BJ1020" s="231" t="str">
        <f t="shared" si="511"/>
        <v>No existe</v>
      </c>
      <c r="BK1020" s="240">
        <v>0</v>
      </c>
      <c r="BL1020" s="231">
        <v>40</v>
      </c>
      <c r="BM1020" s="231">
        <v>1869</v>
      </c>
      <c r="BN1020" s="231">
        <v>3</v>
      </c>
      <c r="BO1020" s="237" t="str">
        <f t="shared" si="512"/>
        <v>Alineamiento algo sinuoso, pero con curvas cerradas que son aparentes y consistentes con las gradientes y las demás características del camino y del terreno que se atraviesa.</v>
      </c>
      <c r="BP1020" s="231">
        <v>4</v>
      </c>
      <c r="BQ1020" s="237" t="str">
        <f t="shared" si="513"/>
        <v>Pendientes generalmente menores del 3% pero con algunas cuestas de corta longitud de hasta el 5%.</v>
      </c>
      <c r="BR1020" s="231">
        <v>1</v>
      </c>
      <c r="BS1020" s="231">
        <v>0</v>
      </c>
      <c r="BT1020" s="237" t="b">
        <f t="shared" si="524"/>
        <v>0</v>
      </c>
      <c r="BU1020" s="231">
        <v>5</v>
      </c>
      <c r="BV1020" s="237" t="str">
        <f t="shared" si="515"/>
        <v xml:space="preserve">Las señales son completamente adecuadas en número y ubicación, </v>
      </c>
      <c r="BW1020" s="231">
        <v>5</v>
      </c>
      <c r="BX1020" s="237" t="str">
        <f t="shared" si="516"/>
        <v>Todas las alcantarillas y cunetas están bastante limpias y funcionan debidamente.</v>
      </c>
      <c r="BY1020" s="231">
        <v>5</v>
      </c>
      <c r="BZ1020" s="237" t="str">
        <f t="shared" si="517"/>
        <v>Superficie lisa, sin baches ni irregularidades notables.</v>
      </c>
      <c r="CA1020" s="231">
        <v>5</v>
      </c>
      <c r="CB1020" s="237" t="str">
        <f t="shared" si="518"/>
        <v>No existen evidencias de fallas en la estructura del pavimento, con la posible excepción de algunas en la superficie de ruedo.</v>
      </c>
      <c r="CC1020" s="231">
        <f t="shared" si="519"/>
        <v>1.9988020500000001</v>
      </c>
      <c r="CD1020" s="229" t="s">
        <v>2084</v>
      </c>
      <c r="CE1020" s="229" t="s">
        <v>2085</v>
      </c>
      <c r="CF1020" s="270" t="s">
        <v>2086</v>
      </c>
    </row>
    <row r="1021" spans="1:84" ht="69.95" customHeight="1" thickBot="1" x14ac:dyDescent="0.2">
      <c r="A1021" s="217"/>
      <c r="B1021" s="269">
        <v>60282</v>
      </c>
      <c r="C1021" s="231">
        <v>11</v>
      </c>
      <c r="D1021" s="231">
        <v>6</v>
      </c>
      <c r="E1021" s="232" t="s">
        <v>126</v>
      </c>
      <c r="F1021" s="231"/>
      <c r="G1021" s="231">
        <v>237</v>
      </c>
      <c r="H1021" s="230" t="str">
        <f t="shared" si="522"/>
        <v>Secundaria</v>
      </c>
      <c r="I1021" s="230">
        <v>1</v>
      </c>
      <c r="J1021" s="229" t="str">
        <f t="shared" si="496"/>
        <v>Red de Alta Capacidad</v>
      </c>
      <c r="K1021" s="260">
        <f t="shared" si="497"/>
        <v>9</v>
      </c>
      <c r="L1021" s="234">
        <f>K1021</f>
        <v>9</v>
      </c>
      <c r="M1021" s="233"/>
      <c r="N1021" s="233"/>
      <c r="O1021" s="233"/>
      <c r="P1021" s="260">
        <f t="shared" si="498"/>
        <v>0</v>
      </c>
      <c r="Q1021" s="233"/>
      <c r="R1021" s="233"/>
      <c r="S1021" s="233"/>
      <c r="T1021" s="260">
        <f t="shared" si="499"/>
        <v>0</v>
      </c>
      <c r="U1021" s="233">
        <v>9</v>
      </c>
      <c r="V1021" s="233"/>
      <c r="W1021" s="233"/>
      <c r="X1021" s="233">
        <f t="shared" si="503"/>
        <v>9</v>
      </c>
      <c r="Y1021" s="233"/>
      <c r="Z1021" s="233"/>
      <c r="AA1021" s="233"/>
      <c r="AB1021" s="233">
        <f t="shared" si="504"/>
        <v>0</v>
      </c>
      <c r="AC1021" s="233">
        <f t="shared" si="523"/>
        <v>9</v>
      </c>
      <c r="AD1021" s="233"/>
      <c r="AE1021" s="233"/>
      <c r="AF1021" s="233"/>
      <c r="AG1021" s="233">
        <f t="shared" si="520"/>
        <v>0</v>
      </c>
      <c r="AH1021" s="233"/>
      <c r="AI1021" s="233"/>
      <c r="AJ1021" s="233"/>
      <c r="AK1021" s="233">
        <f t="shared" si="521"/>
        <v>0</v>
      </c>
      <c r="AL1021" s="233"/>
      <c r="AM1021" s="233"/>
      <c r="AN1021" s="233"/>
      <c r="AO1021" s="233">
        <f t="shared" si="501"/>
        <v>0</v>
      </c>
      <c r="AP1021" s="233"/>
      <c r="AQ1021" s="233"/>
      <c r="AR1021" s="233"/>
      <c r="AS1021" s="339">
        <f t="shared" si="502"/>
        <v>0</v>
      </c>
      <c r="AT1021" s="233"/>
      <c r="AU1021" s="233"/>
      <c r="AV1021" s="233"/>
      <c r="AW1021" s="260">
        <f t="shared" si="509"/>
        <v>0</v>
      </c>
      <c r="AX1021" s="235" t="s">
        <v>2081</v>
      </c>
      <c r="AY1021" s="236" t="s">
        <v>610</v>
      </c>
      <c r="AZ1021" s="236" t="s">
        <v>851</v>
      </c>
      <c r="BA1021" s="229" t="s">
        <v>459</v>
      </c>
      <c r="BB1021" s="231">
        <v>0</v>
      </c>
      <c r="BC1021" s="231">
        <v>4</v>
      </c>
      <c r="BD1021" s="237" t="str">
        <f t="shared" si="510"/>
        <v>Montañoso (Pendientes naturales del terreno mayores a 25%)</v>
      </c>
      <c r="BE1021" s="231">
        <v>2</v>
      </c>
      <c r="BF1021" s="237" t="str">
        <f>VLOOKUP(BE1021,'Códigos 2'!$A$1:$B$12,2,FALSE)</f>
        <v xml:space="preserve">Tratamiento superficial múltiple (TSM) </v>
      </c>
      <c r="BG1021" s="238">
        <v>2</v>
      </c>
      <c r="BH1021" s="239">
        <v>5.6</v>
      </c>
      <c r="BI1021" s="231">
        <v>0</v>
      </c>
      <c r="BJ1021" s="231" t="str">
        <f t="shared" si="511"/>
        <v>No existe</v>
      </c>
      <c r="BK1021" s="240">
        <v>0</v>
      </c>
      <c r="BL1021" s="231">
        <v>30</v>
      </c>
      <c r="BM1021" s="231">
        <v>1269</v>
      </c>
      <c r="BN1021" s="231">
        <v>2</v>
      </c>
      <c r="BO1021" s="237" t="str">
        <f t="shared" si="512"/>
        <v>Curvas cerradas frecuentes y, por lo general, inconsistentes con el terreno y la clase de carretera.</v>
      </c>
      <c r="BP1021" s="231">
        <v>1</v>
      </c>
      <c r="BQ1021" s="237" t="str">
        <f t="shared" si="513"/>
        <v xml:space="preserve">Pendientes sostenidas en exceso del 7% en casi todo el tramo. </v>
      </c>
      <c r="BR1021" s="231">
        <v>1</v>
      </c>
      <c r="BS1021" s="231">
        <v>0</v>
      </c>
      <c r="BT1021" s="237" t="b">
        <f t="shared" si="524"/>
        <v>0</v>
      </c>
      <c r="BU1021" s="231">
        <v>5</v>
      </c>
      <c r="BV1021" s="237" t="str">
        <f t="shared" si="515"/>
        <v xml:space="preserve">Las señales son completamente adecuadas en número y ubicación, </v>
      </c>
      <c r="BW1021" s="231">
        <v>4</v>
      </c>
      <c r="BX1021" s="237" t="str">
        <f t="shared" si="516"/>
        <v>La mayoría de las alcantarillas y cunetas aparentemente funcionan bien, pero existen indicaciones en algunos sitios de que el agua se estanca.</v>
      </c>
      <c r="BY1021" s="231">
        <v>5</v>
      </c>
      <c r="BZ1021" s="237" t="str">
        <f t="shared" si="517"/>
        <v>Superficie lisa, sin baches ni irregularidades notables.</v>
      </c>
      <c r="CA1021" s="231">
        <v>5</v>
      </c>
      <c r="CB1021" s="237" t="str">
        <f t="shared" si="518"/>
        <v>No existen evidencias de fallas en la estructura del pavimento, con la posible excepción de algunas en la superficie de ruedo.</v>
      </c>
      <c r="CC1021" s="231">
        <f t="shared" si="519"/>
        <v>4.1686649999999998</v>
      </c>
      <c r="CD1021" s="229"/>
      <c r="CE1021" s="229"/>
      <c r="CF1021" s="270" t="s">
        <v>2082</v>
      </c>
    </row>
    <row r="1022" spans="1:84" ht="69.95" customHeight="1" thickBot="1" x14ac:dyDescent="0.2">
      <c r="A1022" s="217"/>
      <c r="B1022" s="269">
        <v>60291</v>
      </c>
      <c r="C1022" s="231">
        <v>11</v>
      </c>
      <c r="D1022" s="231">
        <v>6</v>
      </c>
      <c r="E1022" s="232">
        <v>8</v>
      </c>
      <c r="F1022" s="231"/>
      <c r="G1022" s="231">
        <v>237</v>
      </c>
      <c r="H1022" s="230" t="str">
        <f t="shared" si="522"/>
        <v>Secundaria</v>
      </c>
      <c r="I1022" s="230">
        <v>1</v>
      </c>
      <c r="J1022" s="229" t="str">
        <f t="shared" si="496"/>
        <v>Red de Alta Capacidad</v>
      </c>
      <c r="K1022" s="260">
        <f t="shared" si="497"/>
        <v>7.81</v>
      </c>
      <c r="L1022" s="234">
        <f>L1021+K1022</f>
        <v>16.809999999999999</v>
      </c>
      <c r="M1022" s="233"/>
      <c r="N1022" s="233"/>
      <c r="O1022" s="233"/>
      <c r="P1022" s="260">
        <f t="shared" si="498"/>
        <v>0</v>
      </c>
      <c r="Q1022" s="233">
        <v>7.81</v>
      </c>
      <c r="R1022" s="233"/>
      <c r="S1022" s="233"/>
      <c r="T1022" s="260">
        <f t="shared" si="499"/>
        <v>7.81</v>
      </c>
      <c r="U1022" s="233"/>
      <c r="V1022" s="233"/>
      <c r="W1022" s="233"/>
      <c r="X1022" s="233">
        <f t="shared" si="503"/>
        <v>0</v>
      </c>
      <c r="Y1022" s="233"/>
      <c r="Z1022" s="233"/>
      <c r="AA1022" s="233"/>
      <c r="AB1022" s="233">
        <f t="shared" si="504"/>
        <v>0</v>
      </c>
      <c r="AC1022" s="233">
        <f t="shared" si="523"/>
        <v>7.81</v>
      </c>
      <c r="AD1022" s="233"/>
      <c r="AE1022" s="233"/>
      <c r="AF1022" s="233"/>
      <c r="AG1022" s="233">
        <f t="shared" si="520"/>
        <v>0</v>
      </c>
      <c r="AH1022" s="233"/>
      <c r="AI1022" s="233"/>
      <c r="AJ1022" s="233"/>
      <c r="AK1022" s="233">
        <f t="shared" si="521"/>
        <v>0</v>
      </c>
      <c r="AL1022" s="233"/>
      <c r="AM1022" s="233"/>
      <c r="AN1022" s="233"/>
      <c r="AO1022" s="233">
        <f t="shared" si="501"/>
        <v>0</v>
      </c>
      <c r="AP1022" s="233"/>
      <c r="AQ1022" s="233"/>
      <c r="AR1022" s="233"/>
      <c r="AS1022" s="339">
        <f t="shared" si="502"/>
        <v>0</v>
      </c>
      <c r="AT1022" s="233"/>
      <c r="AU1022" s="233"/>
      <c r="AV1022" s="233"/>
      <c r="AW1022" s="260">
        <f t="shared" si="509"/>
        <v>0</v>
      </c>
      <c r="AX1022" s="235" t="s">
        <v>2091</v>
      </c>
      <c r="AY1022" s="236" t="s">
        <v>610</v>
      </c>
      <c r="AZ1022" s="236" t="s">
        <v>851</v>
      </c>
      <c r="BA1022" s="229" t="s">
        <v>2092</v>
      </c>
      <c r="BB1022" s="231">
        <v>0</v>
      </c>
      <c r="BC1022" s="231">
        <v>3</v>
      </c>
      <c r="BD1022" s="237" t="str">
        <f t="shared" si="510"/>
        <v>Muy Ondulado (Pendientes naturales del terreno entre 15 y 25%)</v>
      </c>
      <c r="BE1022" s="231">
        <v>1</v>
      </c>
      <c r="BF1022" s="237" t="str">
        <f>VLOOKUP(BE1022,'Códigos 2'!$A$1:$B$12,2,FALSE)</f>
        <v xml:space="preserve"> Carpeta Asfáltica (CA)</v>
      </c>
      <c r="BG1022" s="238">
        <v>2</v>
      </c>
      <c r="BH1022" s="239">
        <v>6.9</v>
      </c>
      <c r="BI1022" s="231">
        <v>0</v>
      </c>
      <c r="BJ1022" s="231" t="str">
        <f t="shared" si="511"/>
        <v>No existe</v>
      </c>
      <c r="BK1022" s="240">
        <v>0</v>
      </c>
      <c r="BL1022" s="231">
        <v>50</v>
      </c>
      <c r="BM1022" s="231">
        <v>1322</v>
      </c>
      <c r="BN1022" s="231">
        <v>3</v>
      </c>
      <c r="BO1022" s="237" t="str">
        <f t="shared" si="512"/>
        <v>Alineamiento algo sinuoso, pero con curvas cerradas que son aparentes y consistentes con las gradientes y las demás características del camino y del terreno que se atraviesa.</v>
      </c>
      <c r="BP1022" s="231">
        <v>3</v>
      </c>
      <c r="BQ1022" s="237" t="str">
        <f t="shared" si="513"/>
        <v>Pendientes generalmente entre 3 y 6%, pero con una rasante ondulada y, consecuentemente, con tramos cortos de subida fuerte.</v>
      </c>
      <c r="BR1022" s="231">
        <v>1</v>
      </c>
      <c r="BS1022" s="231">
        <v>0</v>
      </c>
      <c r="BT1022" s="237" t="b">
        <f t="shared" si="524"/>
        <v>0</v>
      </c>
      <c r="BU1022" s="231">
        <v>4</v>
      </c>
      <c r="BV1022" s="237" t="str">
        <f t="shared" si="515"/>
        <v>El señalamiento es bastante completo, faltando solamente algunas señales de guía para los usuarios que no conocen la ruta.</v>
      </c>
      <c r="BW1022" s="231">
        <v>4</v>
      </c>
      <c r="BX1022" s="237" t="str">
        <f t="shared" si="516"/>
        <v>La mayoría de las alcantarillas y cunetas aparentemente funcionan bien, pero existen indicaciones en algunos sitios de que el agua se estanca.</v>
      </c>
      <c r="BY1022" s="231">
        <v>4</v>
      </c>
      <c r="BZ1022" s="237" t="str">
        <f t="shared" si="517"/>
        <v>Superficie generalmente lisa, pero con unas pequeñas corrugaciones u otras irregularidades aisladas, o con baches pequeños superficiales.</v>
      </c>
      <c r="CA1022" s="231">
        <v>5</v>
      </c>
      <c r="CB1022" s="237" t="str">
        <f t="shared" si="518"/>
        <v>No existen evidencias de fallas en la estructura del pavimento, con la posible excepción de algunas en la superficie de ruedo.</v>
      </c>
      <c r="CC1022" s="231">
        <f t="shared" si="519"/>
        <v>3.7685592999999997</v>
      </c>
      <c r="CD1022" s="229"/>
      <c r="CE1022" s="229"/>
      <c r="CF1022" s="270" t="s">
        <v>2093</v>
      </c>
    </row>
    <row r="1023" spans="1:84" ht="69.95" customHeight="1" thickBot="1" x14ac:dyDescent="0.2">
      <c r="A1023" s="217"/>
      <c r="B1023" s="269">
        <v>60292</v>
      </c>
      <c r="C1023" s="231">
        <v>11</v>
      </c>
      <c r="D1023" s="231">
        <v>6</v>
      </c>
      <c r="E1023" s="232">
        <v>8</v>
      </c>
      <c r="F1023" s="231"/>
      <c r="G1023" s="231">
        <v>237</v>
      </c>
      <c r="H1023" s="230" t="str">
        <f t="shared" si="522"/>
        <v>Secundaria</v>
      </c>
      <c r="I1023" s="230">
        <v>1</v>
      </c>
      <c r="J1023" s="229" t="str">
        <f t="shared" si="496"/>
        <v>Red de Alta Capacidad</v>
      </c>
      <c r="K1023" s="260">
        <f t="shared" si="497"/>
        <v>12.92</v>
      </c>
      <c r="L1023" s="234">
        <f>L1022+K1023</f>
        <v>29.729999999999997</v>
      </c>
      <c r="M1023" s="233"/>
      <c r="N1023" s="233"/>
      <c r="O1023" s="233"/>
      <c r="P1023" s="260">
        <f t="shared" si="498"/>
        <v>0</v>
      </c>
      <c r="Q1023" s="233">
        <v>12.92</v>
      </c>
      <c r="R1023" s="233"/>
      <c r="S1023" s="233"/>
      <c r="T1023" s="260">
        <f t="shared" si="499"/>
        <v>12.92</v>
      </c>
      <c r="U1023" s="233"/>
      <c r="V1023" s="233"/>
      <c r="W1023" s="233"/>
      <c r="X1023" s="233">
        <f t="shared" si="503"/>
        <v>0</v>
      </c>
      <c r="Y1023" s="233"/>
      <c r="Z1023" s="233"/>
      <c r="AA1023" s="233"/>
      <c r="AB1023" s="233">
        <f t="shared" si="504"/>
        <v>0</v>
      </c>
      <c r="AC1023" s="233">
        <f t="shared" si="523"/>
        <v>12.92</v>
      </c>
      <c r="AD1023" s="233"/>
      <c r="AE1023" s="233"/>
      <c r="AF1023" s="233"/>
      <c r="AG1023" s="233">
        <f t="shared" si="520"/>
        <v>0</v>
      </c>
      <c r="AH1023" s="233"/>
      <c r="AI1023" s="233"/>
      <c r="AJ1023" s="233"/>
      <c r="AK1023" s="233">
        <f t="shared" si="521"/>
        <v>0</v>
      </c>
      <c r="AL1023" s="233"/>
      <c r="AM1023" s="233"/>
      <c r="AN1023" s="233"/>
      <c r="AO1023" s="233">
        <f t="shared" si="501"/>
        <v>0</v>
      </c>
      <c r="AP1023" s="233"/>
      <c r="AQ1023" s="233"/>
      <c r="AR1023" s="233"/>
      <c r="AS1023" s="339">
        <f t="shared" si="502"/>
        <v>0</v>
      </c>
      <c r="AT1023" s="233"/>
      <c r="AU1023" s="233"/>
      <c r="AV1023" s="233"/>
      <c r="AW1023" s="260">
        <f t="shared" si="509"/>
        <v>0</v>
      </c>
      <c r="AX1023" s="235" t="s">
        <v>2094</v>
      </c>
      <c r="AY1023" s="236" t="s">
        <v>610</v>
      </c>
      <c r="AZ1023" s="236" t="s">
        <v>851</v>
      </c>
      <c r="BA1023" s="229" t="s">
        <v>2095</v>
      </c>
      <c r="BB1023" s="231">
        <v>2</v>
      </c>
      <c r="BC1023" s="231">
        <v>3</v>
      </c>
      <c r="BD1023" s="237" t="str">
        <f t="shared" si="510"/>
        <v>Muy Ondulado (Pendientes naturales del terreno entre 15 y 25%)</v>
      </c>
      <c r="BE1023" s="231">
        <v>1</v>
      </c>
      <c r="BF1023" s="237" t="str">
        <f>VLOOKUP(BE1023,'Códigos 2'!$A$1:$B$12,2,FALSE)</f>
        <v xml:space="preserve"> Carpeta Asfáltica (CA)</v>
      </c>
      <c r="BG1023" s="238">
        <v>2</v>
      </c>
      <c r="BH1023" s="239">
        <v>6.2</v>
      </c>
      <c r="BI1023" s="231">
        <v>0</v>
      </c>
      <c r="BJ1023" s="231" t="str">
        <f t="shared" si="511"/>
        <v>No existe</v>
      </c>
      <c r="BK1023" s="240">
        <v>0</v>
      </c>
      <c r="BL1023" s="231">
        <v>45</v>
      </c>
      <c r="BM1023" s="231"/>
      <c r="BN1023" s="231">
        <v>3</v>
      </c>
      <c r="BO1023" s="237" t="str">
        <f t="shared" si="512"/>
        <v>Alineamiento algo sinuoso, pero con curvas cerradas que son aparentes y consistentes con las gradientes y las demás características del camino y del terreno que se atraviesa.</v>
      </c>
      <c r="BP1023" s="231">
        <v>1</v>
      </c>
      <c r="BQ1023" s="237" t="str">
        <f t="shared" si="513"/>
        <v xml:space="preserve">Pendientes sostenidas en exceso del 7% en casi todo el tramo. </v>
      </c>
      <c r="BR1023" s="231">
        <v>1</v>
      </c>
      <c r="BS1023" s="231">
        <v>0</v>
      </c>
      <c r="BT1023" s="237" t="b">
        <f t="shared" si="524"/>
        <v>0</v>
      </c>
      <c r="BU1023" s="231">
        <v>5</v>
      </c>
      <c r="BV1023" s="237" t="str">
        <f t="shared" si="515"/>
        <v xml:space="preserve">Las señales son completamente adecuadas en número y ubicación, </v>
      </c>
      <c r="BW1023" s="231">
        <v>4</v>
      </c>
      <c r="BX1023" s="237" t="str">
        <f t="shared" si="516"/>
        <v>La mayoría de las alcantarillas y cunetas aparentemente funcionan bien, pero existen indicaciones en algunos sitios de que el agua se estanca.</v>
      </c>
      <c r="BY1023" s="231">
        <v>5</v>
      </c>
      <c r="BZ1023" s="237" t="str">
        <f t="shared" si="517"/>
        <v>Superficie lisa, sin baches ni irregularidades notables.</v>
      </c>
      <c r="CA1023" s="231">
        <v>5</v>
      </c>
      <c r="CB1023" s="237" t="str">
        <f t="shared" si="518"/>
        <v>No existen evidencias de fallas en la estructura del pavimento, con la posible excepción de algunas en la superficie de ruedo.</v>
      </c>
      <c r="CC1023" s="231">
        <f t="shared" si="519"/>
        <v>0</v>
      </c>
      <c r="CD1023" s="229" t="s">
        <v>2096</v>
      </c>
      <c r="CE1023" s="229" t="s">
        <v>2085</v>
      </c>
      <c r="CF1023" s="270" t="s">
        <v>2097</v>
      </c>
    </row>
    <row r="1024" spans="1:84" ht="69.95" customHeight="1" thickBot="1" x14ac:dyDescent="0.2">
      <c r="A1024" s="217"/>
      <c r="B1024" s="269">
        <v>60300</v>
      </c>
      <c r="C1024" s="231">
        <v>11</v>
      </c>
      <c r="D1024" s="231">
        <v>6</v>
      </c>
      <c r="E1024" s="232">
        <v>8</v>
      </c>
      <c r="F1024" s="231">
        <v>0</v>
      </c>
      <c r="G1024" s="231">
        <v>613</v>
      </c>
      <c r="H1024" s="230" t="str">
        <f>IF(G1024&lt;100,"Primaria",IF(AND(RVN_0524!G924&gt;39,RVN_0524!G924&lt;300),"Secundaria",IF(AND(RVN_0524!G924&gt;299),"Terciaria")))</f>
        <v>Terciaria</v>
      </c>
      <c r="I1024" s="230">
        <v>3</v>
      </c>
      <c r="J1024" s="229" t="str">
        <f t="shared" si="496"/>
        <v>Conectores de Integración Territorial</v>
      </c>
      <c r="K1024" s="260">
        <f t="shared" si="497"/>
        <v>7.9349999999999996</v>
      </c>
      <c r="L1024" s="234">
        <f>K1024</f>
        <v>7.9349999999999996</v>
      </c>
      <c r="M1024" s="233"/>
      <c r="N1024" s="233"/>
      <c r="O1024" s="233"/>
      <c r="P1024" s="260">
        <f t="shared" si="498"/>
        <v>0</v>
      </c>
      <c r="Q1024" s="233"/>
      <c r="R1024" s="233">
        <v>0.625</v>
      </c>
      <c r="S1024" s="233"/>
      <c r="T1024" s="260">
        <f t="shared" si="499"/>
        <v>0.625</v>
      </c>
      <c r="U1024" s="233"/>
      <c r="V1024" s="233">
        <v>7.31</v>
      </c>
      <c r="W1024" s="233"/>
      <c r="X1024" s="233">
        <f t="shared" si="503"/>
        <v>7.31</v>
      </c>
      <c r="Y1024" s="233"/>
      <c r="Z1024" s="233"/>
      <c r="AA1024" s="233"/>
      <c r="AB1024" s="233">
        <f t="shared" si="504"/>
        <v>0</v>
      </c>
      <c r="AC1024" s="233">
        <f t="shared" si="523"/>
        <v>7.9349999999999996</v>
      </c>
      <c r="AD1024" s="233"/>
      <c r="AE1024" s="233"/>
      <c r="AF1024" s="233"/>
      <c r="AG1024" s="233">
        <f t="shared" si="520"/>
        <v>0</v>
      </c>
      <c r="AH1024" s="233"/>
      <c r="AI1024" s="233"/>
      <c r="AJ1024" s="233"/>
      <c r="AK1024" s="233">
        <f t="shared" si="521"/>
        <v>0</v>
      </c>
      <c r="AL1024" s="233"/>
      <c r="AM1024" s="233"/>
      <c r="AN1024" s="233"/>
      <c r="AO1024" s="233">
        <f t="shared" si="501"/>
        <v>0</v>
      </c>
      <c r="AP1024" s="233"/>
      <c r="AQ1024" s="233"/>
      <c r="AR1024" s="233"/>
      <c r="AS1024" s="339">
        <f t="shared" si="502"/>
        <v>0</v>
      </c>
      <c r="AT1024" s="233"/>
      <c r="AU1024" s="233"/>
      <c r="AV1024" s="233"/>
      <c r="AW1024" s="260">
        <f t="shared" si="509"/>
        <v>0</v>
      </c>
      <c r="AX1024" s="235" t="s">
        <v>2798</v>
      </c>
      <c r="AY1024" s="244" t="s">
        <v>788</v>
      </c>
      <c r="AZ1024" s="244" t="s">
        <v>851</v>
      </c>
      <c r="BA1024" s="229" t="s">
        <v>2799</v>
      </c>
      <c r="BB1024" s="231">
        <v>1</v>
      </c>
      <c r="BC1024" s="231">
        <v>3</v>
      </c>
      <c r="BD1024" s="237" t="str">
        <f t="shared" si="510"/>
        <v>Muy Ondulado (Pendientes naturales del terreno entre 15 y 25%)</v>
      </c>
      <c r="BE1024" s="231">
        <v>2</v>
      </c>
      <c r="BF1024" s="237" t="str">
        <f>VLOOKUP(BE1024,'Códigos 2'!$A$1:$B$12,2,FALSE)</f>
        <v xml:space="preserve">Tratamiento superficial múltiple (TSM) </v>
      </c>
      <c r="BG1024" s="238">
        <v>2</v>
      </c>
      <c r="BH1024" s="239">
        <v>6.2</v>
      </c>
      <c r="BI1024" s="231">
        <v>0</v>
      </c>
      <c r="BJ1024" s="231" t="str">
        <f t="shared" si="511"/>
        <v>No existe</v>
      </c>
      <c r="BK1024" s="240">
        <v>0</v>
      </c>
      <c r="BL1024" s="231">
        <v>50</v>
      </c>
      <c r="BM1024" s="231">
        <v>3363</v>
      </c>
      <c r="BN1024" s="231">
        <v>4</v>
      </c>
      <c r="BO1024" s="237" t="str">
        <f t="shared" si="512"/>
        <v>Alineamiento con algunas curvas que exigen una reducción significativa en la velocidad promedio de circulación.</v>
      </c>
      <c r="BP1024" s="231">
        <v>2</v>
      </c>
      <c r="BQ1024" s="237" t="str">
        <f t="shared" si="513"/>
        <v>Pendientes sostenidas entre 5 y 8% sobre una buena parte del tramo, condición que afecta en forma marcada la velocidad de recorrido y, cuando hay bastante tránsito, provoca frecuentes colas de vehículos detrás de los vehículos pesados.</v>
      </c>
      <c r="BR1024" s="231">
        <v>1</v>
      </c>
      <c r="BS1024" s="231">
        <v>0</v>
      </c>
      <c r="BT1024" s="237" t="b">
        <f t="shared" si="524"/>
        <v>0</v>
      </c>
      <c r="BU1024" s="231">
        <v>2</v>
      </c>
      <c r="BV1024" s="237" t="str">
        <f t="shared" si="515"/>
        <v>Existen muy pocas señales</v>
      </c>
      <c r="BW1024" s="231">
        <v>4</v>
      </c>
      <c r="BX1024" s="237" t="str">
        <f t="shared" si="516"/>
        <v>La mayoría de las alcantarillas y cunetas aparentemente funcionan bien, pero existen indicaciones en algunos sitios de que el agua se estanca.</v>
      </c>
      <c r="BY1024" s="231">
        <v>3</v>
      </c>
      <c r="BZ1024" s="237" t="str">
        <f t="shared" si="517"/>
        <v>Superficie con frecuentes baches o irregularidades .</v>
      </c>
      <c r="CA1024" s="231">
        <v>4</v>
      </c>
      <c r="CB1024" s="237" t="str">
        <f t="shared" si="518"/>
        <v>Existen huellas o corrugaciones que se derivan por debajo de la superficie de ruedo, pero que son aisladas y de poca extensión.</v>
      </c>
      <c r="CC1024" s="231">
        <f t="shared" si="519"/>
        <v>9.7401728249999984</v>
      </c>
      <c r="CD1024" s="229"/>
      <c r="CE1024" s="229"/>
      <c r="CF1024" s="270" t="s">
        <v>2800</v>
      </c>
    </row>
    <row r="1025" spans="1:84" ht="69.95" customHeight="1" thickBot="1" x14ac:dyDescent="0.2">
      <c r="A1025" s="217"/>
      <c r="B1025" s="269">
        <v>60311</v>
      </c>
      <c r="C1025" s="231">
        <v>11</v>
      </c>
      <c r="D1025" s="231">
        <v>6</v>
      </c>
      <c r="E1025" s="232">
        <v>8</v>
      </c>
      <c r="F1025" s="231">
        <v>0</v>
      </c>
      <c r="G1025" s="231">
        <v>613</v>
      </c>
      <c r="H1025" s="230" t="s">
        <v>2476</v>
      </c>
      <c r="I1025" s="230">
        <v>3</v>
      </c>
      <c r="J1025" s="229" t="str">
        <f t="shared" si="496"/>
        <v>Conectores de Integración Territorial</v>
      </c>
      <c r="K1025" s="260">
        <f t="shared" si="497"/>
        <v>4.0199999999999996</v>
      </c>
      <c r="L1025" s="234">
        <f>L1024+K1025</f>
        <v>11.954999999999998</v>
      </c>
      <c r="M1025" s="233"/>
      <c r="N1025" s="233"/>
      <c r="O1025" s="233"/>
      <c r="P1025" s="260">
        <f t="shared" si="498"/>
        <v>0</v>
      </c>
      <c r="Q1025" s="233">
        <v>3.96</v>
      </c>
      <c r="R1025" s="233"/>
      <c r="S1025" s="233"/>
      <c r="T1025" s="260">
        <f t="shared" si="499"/>
        <v>3.96</v>
      </c>
      <c r="U1025" s="233">
        <v>0.06</v>
      </c>
      <c r="V1025" s="233"/>
      <c r="W1025" s="233"/>
      <c r="X1025" s="233">
        <f t="shared" si="503"/>
        <v>0.06</v>
      </c>
      <c r="Y1025" s="233"/>
      <c r="Z1025" s="233"/>
      <c r="AA1025" s="233"/>
      <c r="AB1025" s="233">
        <f t="shared" si="504"/>
        <v>0</v>
      </c>
      <c r="AC1025" s="233">
        <f t="shared" si="523"/>
        <v>4.0199999999999996</v>
      </c>
      <c r="AD1025" s="233"/>
      <c r="AE1025" s="233"/>
      <c r="AF1025" s="233"/>
      <c r="AG1025" s="233">
        <f t="shared" si="520"/>
        <v>0</v>
      </c>
      <c r="AH1025" s="233"/>
      <c r="AI1025" s="233"/>
      <c r="AJ1025" s="233"/>
      <c r="AK1025" s="233">
        <f t="shared" si="521"/>
        <v>0</v>
      </c>
      <c r="AL1025" s="233"/>
      <c r="AM1025" s="233"/>
      <c r="AN1025" s="233"/>
      <c r="AO1025" s="233">
        <f t="shared" si="501"/>
        <v>0</v>
      </c>
      <c r="AP1025" s="233"/>
      <c r="AQ1025" s="233"/>
      <c r="AR1025" s="233"/>
      <c r="AS1025" s="339">
        <f t="shared" si="502"/>
        <v>0</v>
      </c>
      <c r="AT1025" s="233"/>
      <c r="AU1025" s="233"/>
      <c r="AV1025" s="233"/>
      <c r="AW1025" s="260">
        <f t="shared" si="509"/>
        <v>0</v>
      </c>
      <c r="AX1025" s="235" t="s">
        <v>2801</v>
      </c>
      <c r="AY1025" s="244" t="s">
        <v>788</v>
      </c>
      <c r="AZ1025" s="244" t="s">
        <v>851</v>
      </c>
      <c r="BA1025" s="229" t="s">
        <v>2802</v>
      </c>
      <c r="BB1025" s="231">
        <v>1</v>
      </c>
      <c r="BC1025" s="231">
        <v>2</v>
      </c>
      <c r="BD1025" s="237" t="str">
        <f t="shared" si="510"/>
        <v>Algo Ondulado (Pendientes naturales del terreno entre 6 y 14%)</v>
      </c>
      <c r="BE1025" s="231">
        <v>1</v>
      </c>
      <c r="BF1025" s="237" t="str">
        <f>VLOOKUP(BE1025,'Códigos 2'!$A$1:$B$12,2,FALSE)</f>
        <v xml:space="preserve"> Carpeta Asfáltica (CA)</v>
      </c>
      <c r="BG1025" s="238">
        <v>2</v>
      </c>
      <c r="BH1025" s="239">
        <v>7</v>
      </c>
      <c r="BI1025" s="231">
        <v>0</v>
      </c>
      <c r="BJ1025" s="231" t="str">
        <f t="shared" si="511"/>
        <v>No existe</v>
      </c>
      <c r="BK1025" s="240">
        <v>0</v>
      </c>
      <c r="BL1025" s="231">
        <v>60</v>
      </c>
      <c r="BM1025" s="231">
        <v>1570</v>
      </c>
      <c r="BN1025" s="231">
        <v>3</v>
      </c>
      <c r="BO1025" s="237" t="str">
        <f t="shared" si="512"/>
        <v>Alineamiento algo sinuoso, pero con curvas cerradas que son aparentes y consistentes con las gradientes y las demás características del camino y del terreno que se atraviesa.</v>
      </c>
      <c r="BP1025" s="231">
        <v>2</v>
      </c>
      <c r="BQ1025" s="237" t="str">
        <f t="shared" si="513"/>
        <v>Pendientes sostenidas entre 5 y 8% sobre una buena parte del tramo, condición que afecta en forma marcada la velocidad de recorrido y, cuando hay bastante tránsito, provoca frecuentes colas de vehículos detrás de los vehículos pesados.</v>
      </c>
      <c r="BR1025" s="231">
        <v>1</v>
      </c>
      <c r="BS1025" s="231">
        <v>0</v>
      </c>
      <c r="BT1025" s="237" t="b">
        <f t="shared" si="524"/>
        <v>0</v>
      </c>
      <c r="BU1025" s="231">
        <v>2</v>
      </c>
      <c r="BV1025" s="237" t="str">
        <f t="shared" si="515"/>
        <v>Existen muy pocas señales</v>
      </c>
      <c r="BW1025" s="231">
        <v>5</v>
      </c>
      <c r="BX1025" s="237" t="str">
        <f t="shared" si="516"/>
        <v>Todas las alcantarillas y cunetas están bastante limpias y funcionan debidamente.</v>
      </c>
      <c r="BY1025" s="231">
        <v>5</v>
      </c>
      <c r="BZ1025" s="237" t="str">
        <f t="shared" si="517"/>
        <v>Superficie lisa, sin baches ni irregularidades notables.</v>
      </c>
      <c r="CA1025" s="231">
        <v>5</v>
      </c>
      <c r="CB1025" s="237" t="str">
        <f t="shared" si="518"/>
        <v>No existen evidencias de fallas en la estructura del pavimento, con la posible excepción de algunas en la superficie de ruedo.</v>
      </c>
      <c r="CC1025" s="231">
        <f t="shared" si="519"/>
        <v>2.303661</v>
      </c>
      <c r="CD1025" s="229"/>
      <c r="CE1025" s="229"/>
      <c r="CF1025" s="270" t="s">
        <v>2803</v>
      </c>
    </row>
    <row r="1026" spans="1:84" ht="69.95" customHeight="1" thickBot="1" x14ac:dyDescent="0.2">
      <c r="A1026" s="217"/>
      <c r="B1026" s="269">
        <v>60312</v>
      </c>
      <c r="C1026" s="231">
        <v>11</v>
      </c>
      <c r="D1026" s="231">
        <v>6</v>
      </c>
      <c r="E1026" s="232">
        <v>8</v>
      </c>
      <c r="F1026" s="231">
        <v>0</v>
      </c>
      <c r="G1026" s="231">
        <v>613</v>
      </c>
      <c r="H1026" s="230" t="s">
        <v>2476</v>
      </c>
      <c r="I1026" s="230">
        <v>3</v>
      </c>
      <c r="J1026" s="229" t="str">
        <f t="shared" ref="J1026:J1089" si="525">IF(I1026=1,"Red de Alta Capacidad",IF(AND(I1026=2),"Distribuidores Regionales",IF(AND(I1026=3),"Conectores de Integración Territorial",IF(AND(I1026=4),"Red Básica de Accesso"))))</f>
        <v>Conectores de Integración Territorial</v>
      </c>
      <c r="K1026" s="260">
        <f t="shared" ref="K1026:K1089" si="526">P1026+$T1026+$X1026+$AB1026+$AG1026+$AK1026+$AW1026+AO1026+AS1026</f>
        <v>7.1</v>
      </c>
      <c r="L1026" s="234">
        <f>L1025+K1026</f>
        <v>19.055</v>
      </c>
      <c r="M1026" s="233"/>
      <c r="N1026" s="233"/>
      <c r="O1026" s="233"/>
      <c r="P1026" s="260">
        <f t="shared" ref="P1026:P1089" si="527">SUM(M1026:O1026)</f>
        <v>0</v>
      </c>
      <c r="Q1026" s="233">
        <v>7.1</v>
      </c>
      <c r="R1026" s="233"/>
      <c r="S1026" s="233"/>
      <c r="T1026" s="260">
        <f t="shared" ref="T1026:T1089" si="528">SUM(Q1026:S1026)</f>
        <v>7.1</v>
      </c>
      <c r="U1026" s="233"/>
      <c r="V1026" s="233"/>
      <c r="W1026" s="233"/>
      <c r="X1026" s="233">
        <f t="shared" si="503"/>
        <v>0</v>
      </c>
      <c r="Y1026" s="233"/>
      <c r="Z1026" s="233"/>
      <c r="AA1026" s="233"/>
      <c r="AB1026" s="233">
        <f t="shared" si="504"/>
        <v>0</v>
      </c>
      <c r="AC1026" s="233">
        <f t="shared" si="523"/>
        <v>7.1</v>
      </c>
      <c r="AD1026" s="233"/>
      <c r="AE1026" s="233"/>
      <c r="AF1026" s="233"/>
      <c r="AG1026" s="233">
        <f t="shared" si="520"/>
        <v>0</v>
      </c>
      <c r="AH1026" s="233"/>
      <c r="AI1026" s="233"/>
      <c r="AJ1026" s="233"/>
      <c r="AK1026" s="233">
        <f t="shared" si="521"/>
        <v>0</v>
      </c>
      <c r="AL1026" s="233"/>
      <c r="AM1026" s="233"/>
      <c r="AN1026" s="233"/>
      <c r="AO1026" s="233">
        <f t="shared" ref="AO1026:AO1089" si="529">SUM(AL1026:AN1026)</f>
        <v>0</v>
      </c>
      <c r="AP1026" s="233"/>
      <c r="AQ1026" s="233"/>
      <c r="AR1026" s="233"/>
      <c r="AS1026" s="339">
        <f t="shared" ref="AS1026:AS1089" si="530">SUM(AP1026:AR1026)</f>
        <v>0</v>
      </c>
      <c r="AT1026" s="233"/>
      <c r="AU1026" s="233"/>
      <c r="AV1026" s="233"/>
      <c r="AW1026" s="260">
        <f t="shared" si="509"/>
        <v>0</v>
      </c>
      <c r="AX1026" s="235" t="s">
        <v>2804</v>
      </c>
      <c r="AY1026" s="244" t="s">
        <v>788</v>
      </c>
      <c r="AZ1026" s="244" t="s">
        <v>851</v>
      </c>
      <c r="BA1026" s="229" t="s">
        <v>2805</v>
      </c>
      <c r="BB1026" s="231">
        <v>0</v>
      </c>
      <c r="BC1026" s="231">
        <v>3</v>
      </c>
      <c r="BD1026" s="237" t="str">
        <f t="shared" si="510"/>
        <v>Muy Ondulado (Pendientes naturales del terreno entre 15 y 25%)</v>
      </c>
      <c r="BE1026" s="231">
        <v>1</v>
      </c>
      <c r="BF1026" s="237" t="str">
        <f>VLOOKUP(BE1026,'Códigos 2'!$A$1:$B$12,2,FALSE)</f>
        <v xml:space="preserve"> Carpeta Asfáltica (CA)</v>
      </c>
      <c r="BG1026" s="238">
        <v>2</v>
      </c>
      <c r="BH1026" s="239">
        <v>6.6</v>
      </c>
      <c r="BI1026" s="231">
        <v>0</v>
      </c>
      <c r="BJ1026" s="231" t="str">
        <f t="shared" si="511"/>
        <v>No existe</v>
      </c>
      <c r="BK1026" s="240">
        <v>0</v>
      </c>
      <c r="BL1026" s="231">
        <v>60</v>
      </c>
      <c r="BM1026" s="231">
        <v>0</v>
      </c>
      <c r="BN1026" s="231">
        <v>3</v>
      </c>
      <c r="BO1026" s="237" t="str">
        <f t="shared" si="512"/>
        <v>Alineamiento algo sinuoso, pero con curvas cerradas que son aparentes y consistentes con las gradientes y las demás características del camino y del terreno que se atraviesa.</v>
      </c>
      <c r="BP1026" s="231">
        <v>1</v>
      </c>
      <c r="BQ1026" s="237" t="str">
        <f t="shared" si="513"/>
        <v xml:space="preserve">Pendientes sostenidas en exceso del 7% en casi todo el tramo. </v>
      </c>
      <c r="BR1026" s="231">
        <v>1</v>
      </c>
      <c r="BS1026" s="231">
        <v>0</v>
      </c>
      <c r="BT1026" s="237" t="b">
        <f t="shared" si="524"/>
        <v>0</v>
      </c>
      <c r="BU1026" s="231">
        <v>4</v>
      </c>
      <c r="BV1026" s="237" t="str">
        <f t="shared" si="515"/>
        <v>El señalamiento es bastante completo, faltando solamente algunas señales de guía para los usuarios que no conocen la ruta.</v>
      </c>
      <c r="BW1026" s="231">
        <v>4</v>
      </c>
      <c r="BX1026" s="237" t="str">
        <f t="shared" si="516"/>
        <v>La mayoría de las alcantarillas y cunetas aparentemente funcionan bien, pero existen indicaciones en algunos sitios de que el agua se estanca.</v>
      </c>
      <c r="BY1026" s="231">
        <v>5</v>
      </c>
      <c r="BZ1026" s="237" t="str">
        <f t="shared" si="517"/>
        <v>Superficie lisa, sin baches ni irregularidades notables.</v>
      </c>
      <c r="CA1026" s="231">
        <v>5</v>
      </c>
      <c r="CB1026" s="237" t="str">
        <f t="shared" si="518"/>
        <v>No existen evidencias de fallas en la estructura del pavimento, con la posible excepción de algunas en la superficie de ruedo.</v>
      </c>
      <c r="CC1026" s="231">
        <f t="shared" si="519"/>
        <v>0</v>
      </c>
      <c r="CD1026" s="229"/>
      <c r="CE1026" s="229"/>
      <c r="CF1026" s="270" t="s">
        <v>2806</v>
      </c>
    </row>
    <row r="1027" spans="1:84" ht="69.95" customHeight="1" thickBot="1" x14ac:dyDescent="0.2">
      <c r="A1027" s="217"/>
      <c r="B1027" s="269">
        <v>60313</v>
      </c>
      <c r="C1027" s="231">
        <v>11</v>
      </c>
      <c r="D1027" s="231">
        <v>6</v>
      </c>
      <c r="E1027" s="232">
        <v>8</v>
      </c>
      <c r="F1027" s="231">
        <v>0</v>
      </c>
      <c r="G1027" s="231">
        <v>613</v>
      </c>
      <c r="H1027" s="230" t="s">
        <v>2476</v>
      </c>
      <c r="I1027" s="230">
        <v>3</v>
      </c>
      <c r="J1027" s="229" t="str">
        <f t="shared" si="525"/>
        <v>Conectores de Integración Territorial</v>
      </c>
      <c r="K1027" s="260">
        <f t="shared" si="526"/>
        <v>6.2</v>
      </c>
      <c r="L1027" s="234">
        <f>L1026+K1027</f>
        <v>25.254999999999999</v>
      </c>
      <c r="M1027" s="233"/>
      <c r="N1027" s="233"/>
      <c r="O1027" s="233"/>
      <c r="P1027" s="260">
        <f t="shared" si="527"/>
        <v>0</v>
      </c>
      <c r="Q1027" s="233">
        <v>6.2</v>
      </c>
      <c r="R1027" s="233"/>
      <c r="S1027" s="233"/>
      <c r="T1027" s="260">
        <f t="shared" si="528"/>
        <v>6.2</v>
      </c>
      <c r="U1027" s="233"/>
      <c r="V1027" s="233"/>
      <c r="W1027" s="233"/>
      <c r="X1027" s="233">
        <f t="shared" si="503"/>
        <v>0</v>
      </c>
      <c r="Y1027" s="233"/>
      <c r="Z1027" s="233"/>
      <c r="AA1027" s="233"/>
      <c r="AB1027" s="233">
        <f t="shared" si="504"/>
        <v>0</v>
      </c>
      <c r="AC1027" s="233">
        <f t="shared" si="523"/>
        <v>6.2</v>
      </c>
      <c r="AD1027" s="233"/>
      <c r="AE1027" s="233"/>
      <c r="AF1027" s="233"/>
      <c r="AG1027" s="233">
        <f t="shared" si="520"/>
        <v>0</v>
      </c>
      <c r="AH1027" s="233"/>
      <c r="AI1027" s="233"/>
      <c r="AJ1027" s="233"/>
      <c r="AK1027" s="233">
        <f t="shared" si="521"/>
        <v>0</v>
      </c>
      <c r="AL1027" s="233"/>
      <c r="AM1027" s="233"/>
      <c r="AN1027" s="233"/>
      <c r="AO1027" s="233">
        <f t="shared" si="529"/>
        <v>0</v>
      </c>
      <c r="AP1027" s="233"/>
      <c r="AQ1027" s="233"/>
      <c r="AR1027" s="233"/>
      <c r="AS1027" s="339">
        <f t="shared" si="530"/>
        <v>0</v>
      </c>
      <c r="AT1027" s="233"/>
      <c r="AU1027" s="233"/>
      <c r="AV1027" s="233"/>
      <c r="AW1027" s="260">
        <f t="shared" si="509"/>
        <v>0</v>
      </c>
      <c r="AX1027" s="235" t="s">
        <v>2807</v>
      </c>
      <c r="AY1027" s="244" t="s">
        <v>788</v>
      </c>
      <c r="AZ1027" s="244" t="s">
        <v>851</v>
      </c>
      <c r="BA1027" s="229" t="s">
        <v>1414</v>
      </c>
      <c r="BB1027" s="231">
        <v>0</v>
      </c>
      <c r="BC1027" s="231">
        <v>3</v>
      </c>
      <c r="BD1027" s="237" t="str">
        <f t="shared" si="510"/>
        <v>Muy Ondulado (Pendientes naturales del terreno entre 15 y 25%)</v>
      </c>
      <c r="BE1027" s="231">
        <v>1</v>
      </c>
      <c r="BF1027" s="237" t="str">
        <f>VLOOKUP(BE1027,'Códigos 2'!$A$1:$B$12,2,FALSE)</f>
        <v xml:space="preserve"> Carpeta Asfáltica (CA)</v>
      </c>
      <c r="BG1027" s="238">
        <v>2</v>
      </c>
      <c r="BH1027" s="239">
        <v>6.6</v>
      </c>
      <c r="BI1027" s="231">
        <v>0</v>
      </c>
      <c r="BJ1027" s="231" t="str">
        <f t="shared" si="511"/>
        <v>No existe</v>
      </c>
      <c r="BK1027" s="240">
        <v>0</v>
      </c>
      <c r="BL1027" s="231">
        <v>50</v>
      </c>
      <c r="BM1027" s="231">
        <v>0</v>
      </c>
      <c r="BN1027" s="231">
        <v>3</v>
      </c>
      <c r="BO1027" s="237" t="str">
        <f t="shared" si="512"/>
        <v>Alineamiento algo sinuoso, pero con curvas cerradas que son aparentes y consistentes con las gradientes y las demás características del camino y del terreno que se atraviesa.</v>
      </c>
      <c r="BP1027" s="231">
        <v>2</v>
      </c>
      <c r="BQ1027" s="237" t="str">
        <f t="shared" si="513"/>
        <v>Pendientes sostenidas entre 5 y 8% sobre una buena parte del tramo, condición que afecta en forma marcada la velocidad de recorrido y, cuando hay bastante tránsito, provoca frecuentes colas de vehículos detrás de los vehículos pesados.</v>
      </c>
      <c r="BR1027" s="231">
        <v>1</v>
      </c>
      <c r="BS1027" s="231">
        <v>0</v>
      </c>
      <c r="BT1027" s="237" t="b">
        <f t="shared" si="524"/>
        <v>0</v>
      </c>
      <c r="BU1027" s="231">
        <v>4</v>
      </c>
      <c r="BV1027" s="237" t="str">
        <f t="shared" si="515"/>
        <v>El señalamiento es bastante completo, faltando solamente algunas señales de guía para los usuarios que no conocen la ruta.</v>
      </c>
      <c r="BW1027" s="231">
        <v>4</v>
      </c>
      <c r="BX1027" s="237" t="str">
        <f t="shared" si="516"/>
        <v>La mayoría de las alcantarillas y cunetas aparentemente funcionan bien, pero existen indicaciones en algunos sitios de que el agua se estanca.</v>
      </c>
      <c r="BY1027" s="231">
        <v>5</v>
      </c>
      <c r="BZ1027" s="237" t="str">
        <f t="shared" si="517"/>
        <v>Superficie lisa, sin baches ni irregularidades notables.</v>
      </c>
      <c r="CA1027" s="231">
        <v>5</v>
      </c>
      <c r="CB1027" s="237" t="str">
        <f t="shared" si="518"/>
        <v>No existen evidencias de fallas en la estructura del pavimento, con la posible excepción de algunas en la superficie de ruedo.</v>
      </c>
      <c r="CC1027" s="231">
        <f t="shared" si="519"/>
        <v>0</v>
      </c>
      <c r="CD1027" s="229"/>
      <c r="CE1027" s="229"/>
      <c r="CF1027" s="270"/>
    </row>
    <row r="1028" spans="1:84" ht="69.95" customHeight="1" thickBot="1" x14ac:dyDescent="0.2">
      <c r="A1028" s="217"/>
      <c r="B1028" s="269">
        <v>60314</v>
      </c>
      <c r="C1028" s="231">
        <v>11</v>
      </c>
      <c r="D1028" s="231">
        <v>6</v>
      </c>
      <c r="E1028" s="232">
        <v>8</v>
      </c>
      <c r="F1028" s="231">
        <v>0</v>
      </c>
      <c r="G1028" s="231">
        <v>613</v>
      </c>
      <c r="H1028" s="230" t="str">
        <f>IF(G1028&lt;100,"Primaria",IF(AND(G1021&gt;39,G1021&lt;300),"Secundaria",IF(AND(G1021&gt;299),"Terciaria")))</f>
        <v>Secundaria</v>
      </c>
      <c r="I1028" s="230">
        <v>3</v>
      </c>
      <c r="J1028" s="229" t="str">
        <f t="shared" si="525"/>
        <v>Conectores de Integración Territorial</v>
      </c>
      <c r="K1028" s="260">
        <f t="shared" si="526"/>
        <v>5.61</v>
      </c>
      <c r="L1028" s="234">
        <f>L1027+K1028</f>
        <v>30.864999999999998</v>
      </c>
      <c r="M1028" s="233"/>
      <c r="N1028" s="233"/>
      <c r="O1028" s="233"/>
      <c r="P1028" s="260">
        <f t="shared" si="527"/>
        <v>0</v>
      </c>
      <c r="Q1028" s="233">
        <v>5.61</v>
      </c>
      <c r="R1028" s="233"/>
      <c r="S1028" s="233"/>
      <c r="T1028" s="260">
        <f t="shared" si="528"/>
        <v>5.61</v>
      </c>
      <c r="U1028" s="233"/>
      <c r="V1028" s="233"/>
      <c r="W1028" s="233"/>
      <c r="X1028" s="233">
        <f t="shared" si="503"/>
        <v>0</v>
      </c>
      <c r="Y1028" s="233"/>
      <c r="Z1028" s="233"/>
      <c r="AA1028" s="233"/>
      <c r="AB1028" s="233">
        <f t="shared" si="504"/>
        <v>0</v>
      </c>
      <c r="AC1028" s="233">
        <f t="shared" si="523"/>
        <v>5.61</v>
      </c>
      <c r="AD1028" s="233"/>
      <c r="AE1028" s="233"/>
      <c r="AF1028" s="233"/>
      <c r="AG1028" s="233">
        <f t="shared" si="520"/>
        <v>0</v>
      </c>
      <c r="AH1028" s="233"/>
      <c r="AI1028" s="233"/>
      <c r="AJ1028" s="233"/>
      <c r="AK1028" s="233">
        <f t="shared" si="521"/>
        <v>0</v>
      </c>
      <c r="AL1028" s="233"/>
      <c r="AM1028" s="233"/>
      <c r="AN1028" s="233"/>
      <c r="AO1028" s="233">
        <f t="shared" si="529"/>
        <v>0</v>
      </c>
      <c r="AP1028" s="233"/>
      <c r="AQ1028" s="233"/>
      <c r="AR1028" s="233"/>
      <c r="AS1028" s="339">
        <f t="shared" si="530"/>
        <v>0</v>
      </c>
      <c r="AT1028" s="233"/>
      <c r="AU1028" s="233"/>
      <c r="AV1028" s="233"/>
      <c r="AW1028" s="260">
        <f t="shared" si="509"/>
        <v>0</v>
      </c>
      <c r="AX1028" s="235" t="s">
        <v>2808</v>
      </c>
      <c r="AY1028" s="244" t="s">
        <v>788</v>
      </c>
      <c r="AZ1028" s="244" t="s">
        <v>851</v>
      </c>
      <c r="BA1028" s="229" t="s">
        <v>1024</v>
      </c>
      <c r="BB1028" s="231">
        <v>0</v>
      </c>
      <c r="BC1028" s="231">
        <v>3</v>
      </c>
      <c r="BD1028" s="237" t="str">
        <f t="shared" si="510"/>
        <v>Muy Ondulado (Pendientes naturales del terreno entre 15 y 25%)</v>
      </c>
      <c r="BE1028" s="231">
        <v>1</v>
      </c>
      <c r="BF1028" s="237" t="str">
        <f>VLOOKUP(BE1028,'Códigos 2'!$A$1:$B$12,2,FALSE)</f>
        <v xml:space="preserve"> Carpeta Asfáltica (CA)</v>
      </c>
      <c r="BG1028" s="238">
        <v>1</v>
      </c>
      <c r="BH1028" s="239">
        <v>7.2</v>
      </c>
      <c r="BI1028" s="231">
        <v>0</v>
      </c>
      <c r="BJ1028" s="231" t="str">
        <f t="shared" si="511"/>
        <v>No existe</v>
      </c>
      <c r="BK1028" s="240">
        <v>0</v>
      </c>
      <c r="BL1028" s="231">
        <v>60</v>
      </c>
      <c r="BM1028" s="231">
        <v>0</v>
      </c>
      <c r="BN1028" s="231">
        <v>3</v>
      </c>
      <c r="BO1028" s="237" t="str">
        <f t="shared" si="512"/>
        <v>Alineamiento algo sinuoso, pero con curvas cerradas que son aparentes y consistentes con las gradientes y las demás características del camino y del terreno que se atraviesa.</v>
      </c>
      <c r="BP1028" s="231">
        <v>1</v>
      </c>
      <c r="BQ1028" s="237" t="str">
        <f t="shared" si="513"/>
        <v xml:space="preserve">Pendientes sostenidas en exceso del 7% en casi todo el tramo. </v>
      </c>
      <c r="BR1028" s="231">
        <v>1</v>
      </c>
      <c r="BS1028" s="231">
        <v>0</v>
      </c>
      <c r="BT1028" s="237" t="b">
        <f t="shared" si="524"/>
        <v>0</v>
      </c>
      <c r="BU1028" s="231">
        <v>3</v>
      </c>
      <c r="BV1028" s="237" t="str">
        <f t="shared" si="515"/>
        <v>El señalamiento es regular en cuanto a cantidad y ubicación, siendo notable la falta de algunas señales de precaución y de guía.</v>
      </c>
      <c r="BW1028" s="231">
        <v>4</v>
      </c>
      <c r="BX1028" s="237" t="str">
        <f t="shared" si="516"/>
        <v>La mayoría de las alcantarillas y cunetas aparentemente funcionan bien, pero existen indicaciones en algunos sitios de que el agua se estanca.</v>
      </c>
      <c r="BY1028" s="231">
        <v>5</v>
      </c>
      <c r="BZ1028" s="237" t="str">
        <f t="shared" si="517"/>
        <v>Superficie lisa, sin baches ni irregularidades notables.</v>
      </c>
      <c r="CA1028" s="231">
        <v>5</v>
      </c>
      <c r="CB1028" s="237" t="str">
        <f t="shared" si="518"/>
        <v>No existen evidencias de fallas en la estructura del pavimento, con la posible excepción de algunas en la superficie de ruedo.</v>
      </c>
      <c r="CC1028" s="231">
        <f t="shared" si="519"/>
        <v>0</v>
      </c>
      <c r="CD1028" s="229"/>
      <c r="CE1028" s="229"/>
      <c r="CF1028" s="270" t="s">
        <v>2809</v>
      </c>
    </row>
    <row r="1029" spans="1:84" ht="69.95" customHeight="1" thickBot="1" x14ac:dyDescent="0.2">
      <c r="A1029" s="217"/>
      <c r="B1029" s="269">
        <v>60320</v>
      </c>
      <c r="C1029" s="231">
        <v>10</v>
      </c>
      <c r="D1029" s="231">
        <v>6</v>
      </c>
      <c r="E1029" s="232">
        <v>3</v>
      </c>
      <c r="F1029" s="231">
        <v>1</v>
      </c>
      <c r="G1029" s="231">
        <v>246</v>
      </c>
      <c r="H1029" s="230" t="str">
        <f>IF(G1029&lt;100,"Primaria",IF(AND(G1029&gt;39,G1029&lt;300),"Secundaria",IF(AND(G1029&gt;299),"Terciaria")))</f>
        <v>Secundaria</v>
      </c>
      <c r="I1029" s="230">
        <v>3</v>
      </c>
      <c r="J1029" s="229" t="str">
        <f t="shared" si="525"/>
        <v>Conectores de Integración Territorial</v>
      </c>
      <c r="K1029" s="260">
        <f t="shared" si="526"/>
        <v>2.77</v>
      </c>
      <c r="L1029" s="234">
        <f>L1028+K1029</f>
        <v>33.634999999999998</v>
      </c>
      <c r="M1029" s="233"/>
      <c r="N1029" s="233"/>
      <c r="O1029" s="233"/>
      <c r="P1029" s="260">
        <f t="shared" si="527"/>
        <v>0</v>
      </c>
      <c r="Q1029" s="233"/>
      <c r="R1029" s="233">
        <v>2.77</v>
      </c>
      <c r="S1029" s="233"/>
      <c r="T1029" s="260">
        <f t="shared" si="528"/>
        <v>2.77</v>
      </c>
      <c r="U1029" s="233"/>
      <c r="V1029" s="233"/>
      <c r="W1029" s="233"/>
      <c r="X1029" s="233">
        <f t="shared" si="503"/>
        <v>0</v>
      </c>
      <c r="Y1029" s="233"/>
      <c r="Z1029" s="233"/>
      <c r="AA1029" s="233"/>
      <c r="AB1029" s="233">
        <f t="shared" si="504"/>
        <v>0</v>
      </c>
      <c r="AC1029" s="233">
        <f t="shared" si="523"/>
        <v>2.77</v>
      </c>
      <c r="AD1029" s="233"/>
      <c r="AE1029" s="233"/>
      <c r="AF1029" s="233"/>
      <c r="AG1029" s="233">
        <f t="shared" si="520"/>
        <v>0</v>
      </c>
      <c r="AH1029" s="233"/>
      <c r="AI1029" s="233"/>
      <c r="AJ1029" s="233"/>
      <c r="AK1029" s="233">
        <f t="shared" si="521"/>
        <v>0</v>
      </c>
      <c r="AL1029" s="233"/>
      <c r="AM1029" s="233"/>
      <c r="AN1029" s="233"/>
      <c r="AO1029" s="233">
        <f t="shared" si="529"/>
        <v>0</v>
      </c>
      <c r="AP1029" s="233"/>
      <c r="AQ1029" s="233"/>
      <c r="AR1029" s="233"/>
      <c r="AS1029" s="339">
        <f t="shared" si="530"/>
        <v>0</v>
      </c>
      <c r="AT1029" s="233"/>
      <c r="AU1029" s="233"/>
      <c r="AV1029" s="233"/>
      <c r="AW1029" s="260">
        <f t="shared" si="509"/>
        <v>0</v>
      </c>
      <c r="AX1029" s="235" t="s">
        <v>2201</v>
      </c>
      <c r="AY1029" s="236" t="s">
        <v>193</v>
      </c>
      <c r="AZ1029" s="236" t="s">
        <v>851</v>
      </c>
      <c r="BA1029" s="229" t="s">
        <v>701</v>
      </c>
      <c r="BB1029" s="231">
        <v>0</v>
      </c>
      <c r="BC1029" s="231">
        <v>1</v>
      </c>
      <c r="BD1029" s="237" t="str">
        <f t="shared" si="510"/>
        <v>Llano (Pendientes naturales del terreno entre 0 y 5%)</v>
      </c>
      <c r="BE1029" s="231">
        <v>1</v>
      </c>
      <c r="BF1029" s="237" t="str">
        <f>VLOOKUP(BE1029,'Códigos 2'!$A$1:$B$12,2,FALSE)</f>
        <v xml:space="preserve"> Carpeta Asfáltica (CA)</v>
      </c>
      <c r="BG1029" s="238">
        <v>2</v>
      </c>
      <c r="BH1029" s="239">
        <v>6.5</v>
      </c>
      <c r="BI1029" s="231">
        <v>2</v>
      </c>
      <c r="BJ1029" s="231" t="str">
        <f t="shared" si="511"/>
        <v>Mejorado</v>
      </c>
      <c r="BK1029" s="240">
        <v>1.5</v>
      </c>
      <c r="BL1029" s="231">
        <v>40</v>
      </c>
      <c r="BM1029" s="231">
        <v>7980</v>
      </c>
      <c r="BN1029" s="231">
        <v>5</v>
      </c>
      <c r="BO1029" s="237" t="str">
        <f t="shared" si="512"/>
        <v>Alineamiento recto o con curvas tan suaves que no exigen una reducción significativa en la velocidad promedio normal de recorrido.</v>
      </c>
      <c r="BP1029" s="231">
        <v>4</v>
      </c>
      <c r="BQ1029" s="237" t="str">
        <f t="shared" si="513"/>
        <v>Pendientes generalmente menores del 3% pero con algunas cuestas de corta longitud de hasta el 5%.</v>
      </c>
      <c r="BR1029" s="231">
        <v>2</v>
      </c>
      <c r="BS1029" s="231">
        <v>0</v>
      </c>
      <c r="BT1029" s="237" t="b">
        <f t="shared" si="524"/>
        <v>0</v>
      </c>
      <c r="BU1029" s="231">
        <v>4</v>
      </c>
      <c r="BV1029" s="237" t="str">
        <f t="shared" si="515"/>
        <v>El señalamiento es bastante completo, faltando solamente algunas señales de guía para los usuarios que no conocen la ruta.</v>
      </c>
      <c r="BW1029" s="231">
        <v>4</v>
      </c>
      <c r="BX1029" s="237" t="str">
        <f t="shared" si="516"/>
        <v>La mayoría de las alcantarillas y cunetas aparentemente funcionan bien, pero existen indicaciones en algunos sitios de que el agua se estanca.</v>
      </c>
      <c r="BY1029" s="231">
        <v>3</v>
      </c>
      <c r="BZ1029" s="237" t="str">
        <f t="shared" si="517"/>
        <v>Superficie con frecuentes baches o irregularidades .</v>
      </c>
      <c r="CA1029" s="231">
        <v>5</v>
      </c>
      <c r="CB1029" s="237" t="str">
        <f t="shared" si="518"/>
        <v>No existen evidencias de fallas en la estructura del pavimento, con la posible excepción de algunas en la superficie de ruedo.</v>
      </c>
      <c r="CC1029" s="231">
        <f t="shared" si="519"/>
        <v>8.0681789999999989</v>
      </c>
      <c r="CD1029" s="229"/>
      <c r="CE1029" s="229"/>
      <c r="CF1029" s="270"/>
    </row>
    <row r="1030" spans="1:84" ht="69.95" customHeight="1" thickBot="1" x14ac:dyDescent="0.2">
      <c r="A1030" s="217">
        <v>1</v>
      </c>
      <c r="B1030" s="269">
        <v>60331</v>
      </c>
      <c r="C1030" s="231">
        <v>11</v>
      </c>
      <c r="D1030" s="231">
        <v>6</v>
      </c>
      <c r="E1030" s="232">
        <v>8</v>
      </c>
      <c r="F1030" s="231">
        <v>0</v>
      </c>
      <c r="G1030" s="231">
        <v>612</v>
      </c>
      <c r="H1030" s="230" t="str">
        <f>IF(G1030&lt;100,"Primaria",IF(AND(RVN_0524!G921&gt;39,RVN_0524!G921&lt;300),"Secundaria",IF(AND(RVN_0524!G921&gt;299),"Terciaria")))</f>
        <v>Terciaria</v>
      </c>
      <c r="I1030" s="230">
        <v>4</v>
      </c>
      <c r="J1030" s="229" t="str">
        <f t="shared" si="525"/>
        <v>Red Básica de Accesso</v>
      </c>
      <c r="K1030" s="260">
        <f t="shared" si="526"/>
        <v>4.9000000000000004</v>
      </c>
      <c r="L1030" s="234">
        <f>K1030</f>
        <v>4.9000000000000004</v>
      </c>
      <c r="M1030" s="233"/>
      <c r="N1030" s="233"/>
      <c r="O1030" s="233"/>
      <c r="P1030" s="260">
        <f t="shared" si="527"/>
        <v>0</v>
      </c>
      <c r="Q1030" s="233">
        <v>4.9000000000000004</v>
      </c>
      <c r="R1030" s="233"/>
      <c r="S1030" s="233"/>
      <c r="T1030" s="260">
        <f t="shared" si="528"/>
        <v>4.9000000000000004</v>
      </c>
      <c r="U1030" s="233"/>
      <c r="V1030" s="233"/>
      <c r="W1030" s="233"/>
      <c r="X1030" s="233">
        <f t="shared" si="503"/>
        <v>0</v>
      </c>
      <c r="Y1030" s="233"/>
      <c r="Z1030" s="233"/>
      <c r="AA1030" s="233"/>
      <c r="AB1030" s="233">
        <f t="shared" si="504"/>
        <v>0</v>
      </c>
      <c r="AC1030" s="233">
        <f t="shared" si="523"/>
        <v>4.9000000000000004</v>
      </c>
      <c r="AD1030" s="233"/>
      <c r="AE1030" s="233"/>
      <c r="AF1030" s="233"/>
      <c r="AG1030" s="233">
        <f t="shared" si="520"/>
        <v>0</v>
      </c>
      <c r="AH1030" s="233"/>
      <c r="AI1030" s="233"/>
      <c r="AJ1030" s="233"/>
      <c r="AK1030" s="233">
        <f t="shared" si="521"/>
        <v>0</v>
      </c>
      <c r="AL1030" s="233"/>
      <c r="AM1030" s="233"/>
      <c r="AN1030" s="233"/>
      <c r="AO1030" s="233">
        <f t="shared" si="529"/>
        <v>0</v>
      </c>
      <c r="AP1030" s="233"/>
      <c r="AQ1030" s="233"/>
      <c r="AR1030" s="233"/>
      <c r="AS1030" s="339">
        <f t="shared" si="530"/>
        <v>0</v>
      </c>
      <c r="AT1030" s="233"/>
      <c r="AU1030" s="233"/>
      <c r="AV1030" s="233"/>
      <c r="AW1030" s="260">
        <f t="shared" si="509"/>
        <v>0</v>
      </c>
      <c r="AX1030" s="235" t="s">
        <v>2789</v>
      </c>
      <c r="AY1030" s="244" t="s">
        <v>805</v>
      </c>
      <c r="AZ1030" s="244" t="s">
        <v>2790</v>
      </c>
      <c r="BA1030" s="229">
        <v>11.2</v>
      </c>
      <c r="BB1030" s="231">
        <v>0</v>
      </c>
      <c r="BC1030" s="231">
        <v>3</v>
      </c>
      <c r="BD1030" s="237" t="str">
        <f t="shared" si="510"/>
        <v>Muy Ondulado (Pendientes naturales del terreno entre 15 y 25%)</v>
      </c>
      <c r="BE1030" s="231">
        <v>2</v>
      </c>
      <c r="BF1030" s="237" t="str">
        <f>VLOOKUP(BE1030,'Códigos 2'!$A$1:$B$12,2,FALSE)</f>
        <v xml:space="preserve">Tratamiento superficial múltiple (TSM) </v>
      </c>
      <c r="BG1030" s="238">
        <v>2</v>
      </c>
      <c r="BH1030" s="239">
        <v>6.2</v>
      </c>
      <c r="BI1030" s="231">
        <v>2</v>
      </c>
      <c r="BJ1030" s="231" t="str">
        <f t="shared" si="511"/>
        <v>Mejorado</v>
      </c>
      <c r="BK1030" s="240">
        <v>0</v>
      </c>
      <c r="BL1030" s="231">
        <v>50</v>
      </c>
      <c r="BM1030" s="231">
        <v>0</v>
      </c>
      <c r="BN1030" s="231">
        <v>3</v>
      </c>
      <c r="BO1030" s="237" t="str">
        <f t="shared" si="512"/>
        <v>Alineamiento algo sinuoso, pero con curvas cerradas que son aparentes y consistentes con las gradientes y las demás características del camino y del terreno que se atraviesa.</v>
      </c>
      <c r="BP1030" s="231">
        <v>2</v>
      </c>
      <c r="BQ1030" s="237" t="str">
        <f t="shared" si="513"/>
        <v>Pendientes sostenidas entre 5 y 8% sobre una buena parte del tramo, condición que afecta en forma marcada la velocidad de recorrido y, cuando hay bastante tránsito, provoca frecuentes colas de vehículos detrás de los vehículos pesados.</v>
      </c>
      <c r="BR1030" s="231">
        <v>1</v>
      </c>
      <c r="BS1030" s="231">
        <v>0</v>
      </c>
      <c r="BT1030" s="237" t="b">
        <f t="shared" si="524"/>
        <v>0</v>
      </c>
      <c r="BU1030" s="231">
        <v>2</v>
      </c>
      <c r="BV1030" s="237" t="str">
        <f t="shared" si="515"/>
        <v>Existen muy pocas señales</v>
      </c>
      <c r="BW1030" s="231">
        <v>4</v>
      </c>
      <c r="BX1030" s="237" t="str">
        <f t="shared" si="516"/>
        <v>La mayoría de las alcantarillas y cunetas aparentemente funcionan bien, pero existen indicaciones en algunos sitios de que el agua se estanca.</v>
      </c>
      <c r="BY1030" s="231">
        <v>4</v>
      </c>
      <c r="BZ1030" s="237" t="str">
        <f t="shared" si="517"/>
        <v>Superficie generalmente lisa, pero con unas pequeñas corrugaciones u otras irregularidades aisladas, o con baches pequeños superficiales.</v>
      </c>
      <c r="CA1030" s="231">
        <v>4</v>
      </c>
      <c r="CB1030" s="237" t="str">
        <f t="shared" si="518"/>
        <v>Existen huellas o corrugaciones que se derivan por debajo de la superficie de ruedo, pero que son aisladas y de poca extensión.</v>
      </c>
      <c r="CC1030" s="231">
        <f t="shared" si="519"/>
        <v>0</v>
      </c>
      <c r="CD1030" s="229"/>
      <c r="CE1030" s="229"/>
      <c r="CF1030" s="270" t="s">
        <v>2791</v>
      </c>
    </row>
    <row r="1031" spans="1:84" ht="69.95" customHeight="1" thickBot="1" x14ac:dyDescent="0.2">
      <c r="A1031" s="217">
        <v>2</v>
      </c>
      <c r="B1031" s="269">
        <v>60332</v>
      </c>
      <c r="C1031" s="231">
        <v>11</v>
      </c>
      <c r="D1031" s="231">
        <v>6</v>
      </c>
      <c r="E1031" s="232">
        <v>8</v>
      </c>
      <c r="F1031" s="231">
        <v>0</v>
      </c>
      <c r="G1031" s="231">
        <v>612</v>
      </c>
      <c r="H1031" s="230" t="str">
        <f>IF(G1031&lt;100,"Primaria",IF(AND(RVN_0524!G922&gt;39,RVN_0524!G922&lt;300),"Secundaria",IF(AND(RVN_0524!G922&gt;299),"Terciaria")))</f>
        <v>Terciaria</v>
      </c>
      <c r="I1031" s="230">
        <v>4</v>
      </c>
      <c r="J1031" s="229" t="str">
        <f t="shared" si="525"/>
        <v>Red Básica de Accesso</v>
      </c>
      <c r="K1031" s="260">
        <f t="shared" si="526"/>
        <v>13.35</v>
      </c>
      <c r="L1031" s="234">
        <f>L1030+K1031</f>
        <v>18.25</v>
      </c>
      <c r="M1031" s="233"/>
      <c r="N1031" s="233"/>
      <c r="O1031" s="233"/>
      <c r="P1031" s="260">
        <f t="shared" si="527"/>
        <v>0</v>
      </c>
      <c r="Q1031" s="233"/>
      <c r="R1031" s="233"/>
      <c r="S1031" s="233"/>
      <c r="T1031" s="260">
        <f t="shared" si="528"/>
        <v>0</v>
      </c>
      <c r="U1031" s="233">
        <v>13.35</v>
      </c>
      <c r="V1031" s="233"/>
      <c r="W1031" s="233"/>
      <c r="X1031" s="233">
        <f t="shared" si="503"/>
        <v>13.35</v>
      </c>
      <c r="Y1031" s="233"/>
      <c r="Z1031" s="233"/>
      <c r="AA1031" s="233"/>
      <c r="AB1031" s="233">
        <f t="shared" si="504"/>
        <v>0</v>
      </c>
      <c r="AC1031" s="233">
        <f t="shared" si="523"/>
        <v>13.35</v>
      </c>
      <c r="AD1031" s="233"/>
      <c r="AE1031" s="233"/>
      <c r="AF1031" s="233"/>
      <c r="AG1031" s="233">
        <f t="shared" si="520"/>
        <v>0</v>
      </c>
      <c r="AH1031" s="233"/>
      <c r="AI1031" s="233"/>
      <c r="AJ1031" s="233"/>
      <c r="AK1031" s="233">
        <f t="shared" si="521"/>
        <v>0</v>
      </c>
      <c r="AL1031" s="233"/>
      <c r="AM1031" s="233"/>
      <c r="AN1031" s="233"/>
      <c r="AO1031" s="233">
        <f t="shared" si="529"/>
        <v>0</v>
      </c>
      <c r="AP1031" s="233"/>
      <c r="AQ1031" s="233"/>
      <c r="AR1031" s="233"/>
      <c r="AS1031" s="339">
        <f t="shared" si="530"/>
        <v>0</v>
      </c>
      <c r="AT1031" s="233"/>
      <c r="AU1031" s="233"/>
      <c r="AV1031" s="233"/>
      <c r="AW1031" s="260">
        <f t="shared" si="509"/>
        <v>0</v>
      </c>
      <c r="AX1031" s="235" t="s">
        <v>2792</v>
      </c>
      <c r="AY1031" s="244" t="s">
        <v>805</v>
      </c>
      <c r="AZ1031" s="244" t="s">
        <v>2790</v>
      </c>
      <c r="BA1031" s="229" t="s">
        <v>2793</v>
      </c>
      <c r="BB1031" s="231">
        <v>3</v>
      </c>
      <c r="BC1031" s="231">
        <v>3</v>
      </c>
      <c r="BD1031" s="237" t="str">
        <f t="shared" si="510"/>
        <v>Muy Ondulado (Pendientes naturales del terreno entre 15 y 25%)</v>
      </c>
      <c r="BE1031" s="231">
        <v>5</v>
      </c>
      <c r="BF1031" s="237" t="str">
        <f>VLOOKUP(BE1031,'Códigos 2'!$A$1:$B$12,2,FALSE)</f>
        <v>Piedra Mejorada</v>
      </c>
      <c r="BG1031" s="238">
        <v>2</v>
      </c>
      <c r="BH1031" s="239">
        <v>6</v>
      </c>
      <c r="BI1031" s="231">
        <v>1</v>
      </c>
      <c r="BJ1031" s="231" t="str">
        <f t="shared" si="511"/>
        <v>Pavimentado</v>
      </c>
      <c r="BK1031" s="240">
        <v>0</v>
      </c>
      <c r="BL1031" s="231">
        <v>50</v>
      </c>
      <c r="BM1031" s="231">
        <v>0</v>
      </c>
      <c r="BN1031" s="231">
        <v>3</v>
      </c>
      <c r="BO1031" s="237" t="str">
        <f t="shared" si="512"/>
        <v>Alineamiento algo sinuoso, pero con curvas cerradas que son aparentes y consistentes con las gradientes y las demás características del camino y del terreno que se atraviesa.</v>
      </c>
      <c r="BP1031" s="231">
        <v>1</v>
      </c>
      <c r="BQ1031" s="237" t="str">
        <f t="shared" si="513"/>
        <v xml:space="preserve">Pendientes sostenidas en exceso del 7% en casi todo el tramo. </v>
      </c>
      <c r="BR1031" s="231">
        <v>1</v>
      </c>
      <c r="BS1031" s="231">
        <v>0</v>
      </c>
      <c r="BT1031" s="237" t="b">
        <f t="shared" si="524"/>
        <v>0</v>
      </c>
      <c r="BU1031" s="231">
        <v>3</v>
      </c>
      <c r="BV1031" s="237" t="str">
        <f t="shared" si="515"/>
        <v>El señalamiento es regular en cuanto a cantidad y ubicación, siendo notable la falta de algunas señales de precaución y de guía.</v>
      </c>
      <c r="BW1031" s="231">
        <v>0</v>
      </c>
      <c r="BX1031" s="237" t="b">
        <f t="shared" si="516"/>
        <v>0</v>
      </c>
      <c r="BY1031" s="231">
        <v>5</v>
      </c>
      <c r="BZ1031" s="237" t="str">
        <f t="shared" si="517"/>
        <v>Superficie lisa, sin baches ni irregularidades notables.</v>
      </c>
      <c r="CA1031" s="231">
        <v>4</v>
      </c>
      <c r="CB1031" s="237" t="str">
        <f t="shared" si="518"/>
        <v>Existen huellas o corrugaciones que se derivan por debajo de la superficie de ruedo, pero que son aisladas y de poca extensión.</v>
      </c>
      <c r="CC1031" s="231">
        <f t="shared" si="519"/>
        <v>0</v>
      </c>
      <c r="CD1031" s="229"/>
      <c r="CE1031" s="229"/>
      <c r="CF1031" s="270" t="s">
        <v>2794</v>
      </c>
    </row>
    <row r="1032" spans="1:84" ht="69.95" customHeight="1" thickBot="1" x14ac:dyDescent="0.2">
      <c r="A1032" s="217">
        <v>3</v>
      </c>
      <c r="B1032" s="269">
        <v>60333</v>
      </c>
      <c r="C1032" s="231">
        <v>11</v>
      </c>
      <c r="D1032" s="231">
        <v>6</v>
      </c>
      <c r="E1032" s="232">
        <v>8</v>
      </c>
      <c r="F1032" s="231">
        <v>0</v>
      </c>
      <c r="G1032" s="231">
        <v>612</v>
      </c>
      <c r="H1032" s="230" t="str">
        <f>IF(G1032&lt;100,"Primaria",IF(AND(RVN_0524!G923&gt;39,RVN_0524!G923&lt;300),"Secundaria",IF(AND(RVN_0524!G923&gt;299),"Terciaria")))</f>
        <v>Terciaria</v>
      </c>
      <c r="I1032" s="230">
        <v>4</v>
      </c>
      <c r="J1032" s="229" t="str">
        <f t="shared" si="525"/>
        <v>Red Básica de Accesso</v>
      </c>
      <c r="K1032" s="260">
        <f t="shared" si="526"/>
        <v>13.35</v>
      </c>
      <c r="L1032" s="234">
        <f>L1031+K1032</f>
        <v>31.6</v>
      </c>
      <c r="M1032" s="233"/>
      <c r="N1032" s="233"/>
      <c r="O1032" s="233"/>
      <c r="P1032" s="260">
        <f t="shared" si="527"/>
        <v>0</v>
      </c>
      <c r="Q1032" s="233">
        <v>13.35</v>
      </c>
      <c r="R1032" s="233"/>
      <c r="S1032" s="233"/>
      <c r="T1032" s="260">
        <f t="shared" si="528"/>
        <v>13.35</v>
      </c>
      <c r="U1032" s="233"/>
      <c r="V1032" s="233"/>
      <c r="W1032" s="233"/>
      <c r="X1032" s="233">
        <f t="shared" si="503"/>
        <v>0</v>
      </c>
      <c r="Y1032" s="233"/>
      <c r="Z1032" s="233"/>
      <c r="AA1032" s="233"/>
      <c r="AB1032" s="233">
        <f t="shared" si="504"/>
        <v>0</v>
      </c>
      <c r="AC1032" s="233">
        <f t="shared" si="523"/>
        <v>13.35</v>
      </c>
      <c r="AD1032" s="233"/>
      <c r="AE1032" s="233"/>
      <c r="AF1032" s="233"/>
      <c r="AG1032" s="233">
        <f t="shared" si="520"/>
        <v>0</v>
      </c>
      <c r="AH1032" s="233"/>
      <c r="AI1032" s="233"/>
      <c r="AJ1032" s="233"/>
      <c r="AK1032" s="233">
        <f t="shared" si="521"/>
        <v>0</v>
      </c>
      <c r="AL1032" s="233"/>
      <c r="AM1032" s="233"/>
      <c r="AN1032" s="233"/>
      <c r="AO1032" s="233">
        <f t="shared" si="529"/>
        <v>0</v>
      </c>
      <c r="AP1032" s="233"/>
      <c r="AQ1032" s="233"/>
      <c r="AR1032" s="233"/>
      <c r="AS1032" s="339">
        <f t="shared" si="530"/>
        <v>0</v>
      </c>
      <c r="AT1032" s="233"/>
      <c r="AU1032" s="233"/>
      <c r="AV1032" s="233"/>
      <c r="AW1032" s="260">
        <f t="shared" si="509"/>
        <v>0</v>
      </c>
      <c r="AX1032" s="235" t="s">
        <v>2795</v>
      </c>
      <c r="AY1032" s="244" t="s">
        <v>805</v>
      </c>
      <c r="AZ1032" s="244" t="s">
        <v>2790</v>
      </c>
      <c r="BA1032" s="229" t="s">
        <v>2796</v>
      </c>
      <c r="BB1032" s="231">
        <v>2</v>
      </c>
      <c r="BC1032" s="231">
        <v>4</v>
      </c>
      <c r="BD1032" s="237" t="str">
        <f t="shared" si="510"/>
        <v>Montañoso (Pendientes naturales del terreno mayores a 25%)</v>
      </c>
      <c r="BE1032" s="231">
        <v>1</v>
      </c>
      <c r="BF1032" s="237" t="str">
        <f>VLOOKUP(BE1032,'Códigos 2'!$A$1:$B$12,2,FALSE)</f>
        <v xml:space="preserve"> Carpeta Asfáltica (CA)</v>
      </c>
      <c r="BG1032" s="238">
        <v>2</v>
      </c>
      <c r="BH1032" s="239">
        <v>5.2</v>
      </c>
      <c r="BI1032" s="231">
        <v>1</v>
      </c>
      <c r="BJ1032" s="231" t="str">
        <f t="shared" si="511"/>
        <v>Pavimentado</v>
      </c>
      <c r="BK1032" s="240">
        <v>0</v>
      </c>
      <c r="BL1032" s="231">
        <v>25</v>
      </c>
      <c r="BM1032" s="231">
        <v>119</v>
      </c>
      <c r="BN1032" s="231">
        <v>2</v>
      </c>
      <c r="BO1032" s="237" t="str">
        <f t="shared" si="512"/>
        <v>Curvas cerradas frecuentes y, por lo general, inconsistentes con el terreno y la clase de carretera.</v>
      </c>
      <c r="BP1032" s="231">
        <v>1</v>
      </c>
      <c r="BQ1032" s="237" t="str">
        <f t="shared" si="513"/>
        <v xml:space="preserve">Pendientes sostenidas en exceso del 7% en casi todo el tramo. </v>
      </c>
      <c r="BR1032" s="231">
        <v>1</v>
      </c>
      <c r="BS1032" s="231">
        <v>2</v>
      </c>
      <c r="BT1032" s="237" t="str">
        <f t="shared" si="524"/>
        <v>Superficie erosionada o con baches profundos, o el ancho transitable de los espaldones reducido sustancialmente, en casi toda la subsección.</v>
      </c>
      <c r="BU1032" s="231">
        <v>1</v>
      </c>
      <c r="BV1032" s="237" t="str">
        <f t="shared" si="515"/>
        <v>No existen señales o son tan inadecuadas, que no proveen información útil al conductor.</v>
      </c>
      <c r="BW1032" s="231">
        <v>7</v>
      </c>
      <c r="BX1032" s="237" t="b">
        <f t="shared" si="516"/>
        <v>0</v>
      </c>
      <c r="BY1032" s="231">
        <v>5</v>
      </c>
      <c r="BZ1032" s="237" t="str">
        <f t="shared" si="517"/>
        <v>Superficie lisa, sin baches ni irregularidades notables.</v>
      </c>
      <c r="CA1032" s="231">
        <v>4</v>
      </c>
      <c r="CB1032" s="237" t="str">
        <f t="shared" si="518"/>
        <v>Existen huellas o corrugaciones que se derivan por debajo de la superficie de ruedo, pero que son aisladas y de poca extensión.</v>
      </c>
      <c r="CC1032" s="231">
        <f t="shared" si="519"/>
        <v>0.57985724999999999</v>
      </c>
      <c r="CD1032" s="229"/>
      <c r="CE1032" s="229"/>
      <c r="CF1032" s="270" t="s">
        <v>2797</v>
      </c>
    </row>
    <row r="1033" spans="1:84" ht="69.95" customHeight="1" thickBot="1" x14ac:dyDescent="0.2">
      <c r="A1033" s="217"/>
      <c r="B1033" s="269">
        <v>60340</v>
      </c>
      <c r="C1033" s="231">
        <v>11</v>
      </c>
      <c r="D1033" s="231">
        <v>6</v>
      </c>
      <c r="E1033" s="232">
        <v>8</v>
      </c>
      <c r="F1033" s="231"/>
      <c r="G1033" s="231">
        <v>237</v>
      </c>
      <c r="H1033" s="230" t="str">
        <f t="shared" ref="H1033:H1058" si="531">IF(G1033&lt;100,"Primaria",IF(AND(G1033&gt;39,G1033&lt;300),"Secundaria",IF(AND(G1033&gt;299),"Terciaria")))</f>
        <v>Secundaria</v>
      </c>
      <c r="I1033" s="230">
        <v>1</v>
      </c>
      <c r="J1033" s="229" t="str">
        <f t="shared" si="525"/>
        <v>Red de Alta Capacidad</v>
      </c>
      <c r="K1033" s="260">
        <f t="shared" si="526"/>
        <v>17.87</v>
      </c>
      <c r="L1033" s="234">
        <f>L1032+K1033</f>
        <v>49.47</v>
      </c>
      <c r="M1033" s="233"/>
      <c r="N1033" s="233"/>
      <c r="O1033" s="233"/>
      <c r="P1033" s="260">
        <f t="shared" si="527"/>
        <v>0</v>
      </c>
      <c r="Q1033" s="233">
        <v>17.87</v>
      </c>
      <c r="R1033" s="233"/>
      <c r="S1033" s="233"/>
      <c r="T1033" s="260">
        <f t="shared" si="528"/>
        <v>17.87</v>
      </c>
      <c r="U1033" s="233"/>
      <c r="V1033" s="233"/>
      <c r="W1033" s="233"/>
      <c r="X1033" s="233">
        <f t="shared" ref="X1033:X1096" si="532">U1033+V1033+W1033</f>
        <v>0</v>
      </c>
      <c r="Y1033" s="233"/>
      <c r="Z1033" s="233"/>
      <c r="AA1033" s="233"/>
      <c r="AB1033" s="233">
        <f t="shared" ref="AB1033:AB1096" si="533">Y1033+Z1033+AA1033</f>
        <v>0</v>
      </c>
      <c r="AC1033" s="233">
        <f t="shared" si="523"/>
        <v>17.87</v>
      </c>
      <c r="AD1033" s="233"/>
      <c r="AE1033" s="233"/>
      <c r="AF1033" s="233"/>
      <c r="AG1033" s="233">
        <f t="shared" si="520"/>
        <v>0</v>
      </c>
      <c r="AH1033" s="233"/>
      <c r="AI1033" s="233"/>
      <c r="AJ1033" s="233"/>
      <c r="AK1033" s="233">
        <f t="shared" si="521"/>
        <v>0</v>
      </c>
      <c r="AL1033" s="233"/>
      <c r="AM1033" s="233"/>
      <c r="AN1033" s="233"/>
      <c r="AO1033" s="233">
        <f t="shared" si="529"/>
        <v>0</v>
      </c>
      <c r="AP1033" s="233"/>
      <c r="AQ1033" s="233"/>
      <c r="AR1033" s="233"/>
      <c r="AS1033" s="339">
        <f t="shared" si="530"/>
        <v>0</v>
      </c>
      <c r="AT1033" s="233"/>
      <c r="AU1033" s="233"/>
      <c r="AV1033" s="233"/>
      <c r="AW1033" s="260">
        <f t="shared" si="509"/>
        <v>0</v>
      </c>
      <c r="AX1033" s="235" t="s">
        <v>2087</v>
      </c>
      <c r="AY1033" s="236" t="s">
        <v>610</v>
      </c>
      <c r="AZ1033" s="236" t="s">
        <v>851</v>
      </c>
      <c r="BA1033" s="229" t="s">
        <v>2088</v>
      </c>
      <c r="BB1033" s="231">
        <v>1</v>
      </c>
      <c r="BC1033" s="231">
        <v>4</v>
      </c>
      <c r="BD1033" s="237" t="str">
        <f t="shared" si="510"/>
        <v>Montañoso (Pendientes naturales del terreno mayores a 25%)</v>
      </c>
      <c r="BE1033" s="231">
        <v>1</v>
      </c>
      <c r="BF1033" s="237" t="str">
        <f>VLOOKUP(BE1033,'Códigos 2'!$A$1:$B$12,2,FALSE)</f>
        <v xml:space="preserve"> Carpeta Asfáltica (CA)</v>
      </c>
      <c r="BG1033" s="238">
        <v>2</v>
      </c>
      <c r="BH1033" s="239">
        <v>7</v>
      </c>
      <c r="BI1033" s="231">
        <v>0</v>
      </c>
      <c r="BJ1033" s="231" t="str">
        <f t="shared" si="511"/>
        <v>No existe</v>
      </c>
      <c r="BK1033" s="240">
        <v>0</v>
      </c>
      <c r="BL1033" s="231">
        <v>50</v>
      </c>
      <c r="BM1033" s="231"/>
      <c r="BN1033" s="231">
        <v>3</v>
      </c>
      <c r="BO1033" s="237" t="str">
        <f t="shared" si="512"/>
        <v>Alineamiento algo sinuoso, pero con curvas cerradas que son aparentes y consistentes con las gradientes y las demás características del camino y del terreno que se atraviesa.</v>
      </c>
      <c r="BP1033" s="231">
        <v>1</v>
      </c>
      <c r="BQ1033" s="237" t="str">
        <f t="shared" si="513"/>
        <v xml:space="preserve">Pendientes sostenidas en exceso del 7% en casi todo el tramo. </v>
      </c>
      <c r="BR1033" s="231">
        <v>1</v>
      </c>
      <c r="BS1033" s="231">
        <v>0</v>
      </c>
      <c r="BT1033" s="237" t="b">
        <f t="shared" si="524"/>
        <v>0</v>
      </c>
      <c r="BU1033" s="231">
        <v>5</v>
      </c>
      <c r="BV1033" s="237" t="str">
        <f t="shared" si="515"/>
        <v xml:space="preserve">Las señales son completamente adecuadas en número y ubicación, </v>
      </c>
      <c r="BW1033" s="231">
        <v>4</v>
      </c>
      <c r="BX1033" s="237" t="str">
        <f t="shared" si="516"/>
        <v>La mayoría de las alcantarillas y cunetas aparentemente funcionan bien, pero existen indicaciones en algunos sitios de que el agua se estanca.</v>
      </c>
      <c r="BY1033" s="231">
        <v>5</v>
      </c>
      <c r="BZ1033" s="237" t="str">
        <f t="shared" si="517"/>
        <v>Superficie lisa, sin baches ni irregularidades notables.</v>
      </c>
      <c r="CA1033" s="231">
        <v>5</v>
      </c>
      <c r="CB1033" s="237" t="str">
        <f t="shared" si="518"/>
        <v>No existen evidencias de fallas en la estructura del pavimento, con la posible excepción de algunas en la superficie de ruedo.</v>
      </c>
      <c r="CC1033" s="231">
        <f t="shared" si="519"/>
        <v>0</v>
      </c>
      <c r="CD1033" s="229" t="s">
        <v>2089</v>
      </c>
      <c r="CE1033" s="229" t="s">
        <v>2085</v>
      </c>
      <c r="CF1033" s="270" t="s">
        <v>2090</v>
      </c>
    </row>
    <row r="1034" spans="1:84" ht="69.95" customHeight="1" thickBot="1" x14ac:dyDescent="0.2">
      <c r="A1034" s="217"/>
      <c r="B1034" s="269">
        <v>60350</v>
      </c>
      <c r="C1034" s="231">
        <v>11</v>
      </c>
      <c r="D1034" s="231">
        <v>6</v>
      </c>
      <c r="E1034" s="232">
        <v>3</v>
      </c>
      <c r="F1034" s="231">
        <v>3</v>
      </c>
      <c r="G1034" s="231">
        <v>246</v>
      </c>
      <c r="H1034" s="230" t="str">
        <f t="shared" si="531"/>
        <v>Secundaria</v>
      </c>
      <c r="I1034" s="230">
        <v>3</v>
      </c>
      <c r="J1034" s="229" t="str">
        <f t="shared" si="525"/>
        <v>Conectores de Integración Territorial</v>
      </c>
      <c r="K1034" s="260">
        <f t="shared" si="526"/>
        <v>3.6599999999999997</v>
      </c>
      <c r="L1034" s="234">
        <f>K1034</f>
        <v>3.6599999999999997</v>
      </c>
      <c r="M1034" s="233"/>
      <c r="N1034" s="233"/>
      <c r="O1034" s="233"/>
      <c r="P1034" s="260">
        <f t="shared" si="527"/>
        <v>0</v>
      </c>
      <c r="Q1034" s="233"/>
      <c r="R1034" s="233"/>
      <c r="S1034" s="233"/>
      <c r="T1034" s="260">
        <f t="shared" si="528"/>
        <v>0</v>
      </c>
      <c r="U1034" s="233">
        <v>7.0000000000000007E-2</v>
      </c>
      <c r="V1034" s="233"/>
      <c r="W1034" s="233"/>
      <c r="X1034" s="233">
        <f t="shared" si="532"/>
        <v>7.0000000000000007E-2</v>
      </c>
      <c r="Y1034" s="233"/>
      <c r="Z1034" s="233"/>
      <c r="AA1034" s="233"/>
      <c r="AB1034" s="233">
        <f t="shared" si="533"/>
        <v>0</v>
      </c>
      <c r="AC1034" s="233">
        <f t="shared" si="523"/>
        <v>7.0000000000000007E-2</v>
      </c>
      <c r="AD1034" s="233"/>
      <c r="AE1034" s="233">
        <v>3.59</v>
      </c>
      <c r="AF1034" s="233"/>
      <c r="AG1034" s="233">
        <f t="shared" si="520"/>
        <v>3.59</v>
      </c>
      <c r="AH1034" s="233"/>
      <c r="AI1034" s="233"/>
      <c r="AJ1034" s="233"/>
      <c r="AK1034" s="233">
        <f t="shared" si="521"/>
        <v>0</v>
      </c>
      <c r="AL1034" s="233"/>
      <c r="AM1034" s="233"/>
      <c r="AN1034" s="233"/>
      <c r="AO1034" s="233">
        <f t="shared" si="529"/>
        <v>0</v>
      </c>
      <c r="AP1034" s="233"/>
      <c r="AQ1034" s="233"/>
      <c r="AR1034" s="233"/>
      <c r="AS1034" s="339">
        <f t="shared" si="530"/>
        <v>0</v>
      </c>
      <c r="AT1034" s="233"/>
      <c r="AU1034" s="233"/>
      <c r="AV1034" s="233"/>
      <c r="AW1034" s="260">
        <f t="shared" si="509"/>
        <v>0</v>
      </c>
      <c r="AX1034" s="235" t="s">
        <v>2199</v>
      </c>
      <c r="AY1034" s="236" t="s">
        <v>610</v>
      </c>
      <c r="AZ1034" s="236" t="s">
        <v>851</v>
      </c>
      <c r="BA1034" s="229" t="s">
        <v>2200</v>
      </c>
      <c r="BB1034" s="231">
        <v>0</v>
      </c>
      <c r="BC1034" s="231">
        <v>3</v>
      </c>
      <c r="BD1034" s="237" t="str">
        <f t="shared" si="510"/>
        <v>Muy Ondulado (Pendientes naturales del terreno entre 15 y 25%)</v>
      </c>
      <c r="BE1034" s="231">
        <v>4</v>
      </c>
      <c r="BF1034" s="237" t="str">
        <f>VLOOKUP(BE1034,'Códigos 2'!$A$1:$B$12,2,FALSE)</f>
        <v>Lastre o grava</v>
      </c>
      <c r="BG1034" s="238">
        <v>1</v>
      </c>
      <c r="BH1034" s="239">
        <v>3</v>
      </c>
      <c r="BI1034" s="231">
        <v>0</v>
      </c>
      <c r="BJ1034" s="231" t="str">
        <f t="shared" si="511"/>
        <v>No existe</v>
      </c>
      <c r="BK1034" s="240">
        <v>0</v>
      </c>
      <c r="BL1034" s="231">
        <v>25</v>
      </c>
      <c r="BM1034" s="231">
        <v>20</v>
      </c>
      <c r="BN1034" s="231">
        <v>3</v>
      </c>
      <c r="BO1034" s="237" t="str">
        <f t="shared" si="512"/>
        <v>Alineamiento algo sinuoso, pero con curvas cerradas que son aparentes y consistentes con las gradientes y las demás características del camino y del terreno que se atraviesa.</v>
      </c>
      <c r="BP1034" s="231">
        <v>1</v>
      </c>
      <c r="BQ1034" s="237" t="str">
        <f t="shared" si="513"/>
        <v xml:space="preserve">Pendientes sostenidas en exceso del 7% en casi todo el tramo. </v>
      </c>
      <c r="BR1034" s="231">
        <v>1</v>
      </c>
      <c r="BS1034" s="231">
        <v>0</v>
      </c>
      <c r="BT1034" s="237" t="b">
        <f t="shared" si="524"/>
        <v>0</v>
      </c>
      <c r="BU1034" s="231">
        <v>3</v>
      </c>
      <c r="BV1034" s="237" t="str">
        <f t="shared" si="515"/>
        <v>El señalamiento es regular en cuanto a cantidad y ubicación, siendo notable la falta de algunas señales de precaución y de guía.</v>
      </c>
      <c r="BW1034" s="231">
        <v>3</v>
      </c>
      <c r="BX1034" s="237" t="str">
        <f t="shared" si="516"/>
        <v>Parece que algunas alcantarillas o cunetas no tienen capacidad hidráulica suficiente, por la erosión o socavación aparente.</v>
      </c>
      <c r="BY1034" s="231">
        <v>3</v>
      </c>
      <c r="BZ1034" s="237" t="str">
        <f t="shared" si="517"/>
        <v>Superficie con frecuentes baches o irregularidades .</v>
      </c>
      <c r="CA1034" s="231">
        <v>4</v>
      </c>
      <c r="CB1034" s="237" t="str">
        <f t="shared" si="518"/>
        <v>Existen huellas o corrugaciones que se derivan por debajo de la superficie de ruedo, pero que son aisladas y de poca extensión.</v>
      </c>
      <c r="CC1034" s="231">
        <f t="shared" si="519"/>
        <v>2.6717999999999995E-2</v>
      </c>
      <c r="CD1034" s="229"/>
      <c r="CE1034" s="229"/>
      <c r="CF1034" s="270"/>
    </row>
    <row r="1035" spans="1:84" ht="69.95" customHeight="1" thickBot="1" x14ac:dyDescent="0.2">
      <c r="A1035" s="217"/>
      <c r="B1035" s="269">
        <v>60360</v>
      </c>
      <c r="C1035" s="231">
        <v>10</v>
      </c>
      <c r="D1035" s="231">
        <v>6</v>
      </c>
      <c r="E1035" s="232">
        <v>3</v>
      </c>
      <c r="F1035" s="231"/>
      <c r="G1035" s="231">
        <v>246</v>
      </c>
      <c r="H1035" s="230" t="str">
        <f t="shared" si="531"/>
        <v>Secundaria</v>
      </c>
      <c r="I1035" s="230">
        <v>0</v>
      </c>
      <c r="J1035" s="229" t="b">
        <f t="shared" si="525"/>
        <v>0</v>
      </c>
      <c r="K1035" s="260">
        <f t="shared" si="526"/>
        <v>0</v>
      </c>
      <c r="L1035" s="234">
        <f>L1034+K1035</f>
        <v>3.6599999999999997</v>
      </c>
      <c r="M1035" s="233"/>
      <c r="N1035" s="233"/>
      <c r="O1035" s="233"/>
      <c r="P1035" s="260">
        <f t="shared" si="527"/>
        <v>0</v>
      </c>
      <c r="Q1035" s="233"/>
      <c r="R1035" s="233"/>
      <c r="S1035" s="233"/>
      <c r="T1035" s="260">
        <f t="shared" si="528"/>
        <v>0</v>
      </c>
      <c r="U1035" s="233"/>
      <c r="V1035" s="233"/>
      <c r="W1035" s="233"/>
      <c r="X1035" s="233">
        <f t="shared" si="532"/>
        <v>0</v>
      </c>
      <c r="Y1035" s="233"/>
      <c r="Z1035" s="233"/>
      <c r="AA1035" s="233"/>
      <c r="AB1035" s="233">
        <f t="shared" si="533"/>
        <v>0</v>
      </c>
      <c r="AC1035" s="233">
        <f t="shared" si="523"/>
        <v>0</v>
      </c>
      <c r="AD1035" s="233"/>
      <c r="AE1035" s="233"/>
      <c r="AF1035" s="233"/>
      <c r="AG1035" s="233">
        <f t="shared" si="520"/>
        <v>0</v>
      </c>
      <c r="AH1035" s="233"/>
      <c r="AI1035" s="233"/>
      <c r="AJ1035" s="233"/>
      <c r="AK1035" s="233">
        <f t="shared" si="521"/>
        <v>0</v>
      </c>
      <c r="AL1035" s="233"/>
      <c r="AM1035" s="233"/>
      <c r="AN1035" s="233"/>
      <c r="AO1035" s="233">
        <f t="shared" si="529"/>
        <v>0</v>
      </c>
      <c r="AP1035" s="233"/>
      <c r="AQ1035" s="233"/>
      <c r="AR1035" s="233"/>
      <c r="AS1035" s="339">
        <f t="shared" si="530"/>
        <v>0</v>
      </c>
      <c r="AT1035" s="233"/>
      <c r="AU1035" s="233"/>
      <c r="AV1035" s="233"/>
      <c r="AW1035" s="260">
        <f t="shared" si="509"/>
        <v>0</v>
      </c>
      <c r="AX1035" s="235" t="s">
        <v>2202</v>
      </c>
      <c r="AY1035" s="236" t="s">
        <v>1357</v>
      </c>
      <c r="AZ1035" s="236" t="s">
        <v>2203</v>
      </c>
      <c r="BA1035" s="229"/>
      <c r="BB1035" s="231">
        <v>0</v>
      </c>
      <c r="BC1035" s="231">
        <v>0</v>
      </c>
      <c r="BD1035" s="237" t="b">
        <f t="shared" si="510"/>
        <v>0</v>
      </c>
      <c r="BE1035" s="231">
        <v>8</v>
      </c>
      <c r="BF1035" s="237" t="str">
        <f>VLOOKUP(BE1035,'Códigos 2'!$A$1:$B$12,2,FALSE)</f>
        <v xml:space="preserve">Material producto del perfilado de pavimentos asfálticos </v>
      </c>
      <c r="BG1035" s="238">
        <v>0</v>
      </c>
      <c r="BH1035" s="239">
        <v>0</v>
      </c>
      <c r="BI1035" s="231">
        <v>0</v>
      </c>
      <c r="BJ1035" s="231" t="str">
        <f t="shared" si="511"/>
        <v>No existe</v>
      </c>
      <c r="BK1035" s="240">
        <v>0</v>
      </c>
      <c r="BL1035" s="231">
        <v>0</v>
      </c>
      <c r="BM1035" s="231"/>
      <c r="BN1035" s="231">
        <v>0</v>
      </c>
      <c r="BO1035" s="237" t="b">
        <f t="shared" si="512"/>
        <v>0</v>
      </c>
      <c r="BP1035" s="231">
        <v>0</v>
      </c>
      <c r="BQ1035" s="237" t="b">
        <f t="shared" si="513"/>
        <v>0</v>
      </c>
      <c r="BR1035" s="231">
        <v>0</v>
      </c>
      <c r="BS1035" s="231">
        <v>0</v>
      </c>
      <c r="BT1035" s="237" t="b">
        <f t="shared" si="524"/>
        <v>0</v>
      </c>
      <c r="BU1035" s="231">
        <v>0</v>
      </c>
      <c r="BV1035" s="237" t="b">
        <f t="shared" si="515"/>
        <v>0</v>
      </c>
      <c r="BW1035" s="231">
        <v>0</v>
      </c>
      <c r="BX1035" s="237" t="b">
        <f t="shared" si="516"/>
        <v>0</v>
      </c>
      <c r="BY1035" s="231">
        <v>0</v>
      </c>
      <c r="BZ1035" s="237" t="b">
        <f t="shared" si="517"/>
        <v>0</v>
      </c>
      <c r="CA1035" s="231">
        <v>0</v>
      </c>
      <c r="CB1035" s="237" t="b">
        <f t="shared" si="518"/>
        <v>0</v>
      </c>
      <c r="CC1035" s="231">
        <f t="shared" si="519"/>
        <v>0</v>
      </c>
      <c r="CD1035" s="229"/>
      <c r="CE1035" s="229"/>
      <c r="CF1035" s="270" t="s">
        <v>681</v>
      </c>
    </row>
    <row r="1036" spans="1:84" ht="69.95" customHeight="1" thickBot="1" x14ac:dyDescent="0.2">
      <c r="A1036" s="217"/>
      <c r="B1036" s="269">
        <v>60371</v>
      </c>
      <c r="C1036" s="231">
        <v>11</v>
      </c>
      <c r="D1036" s="231">
        <v>6</v>
      </c>
      <c r="E1036" s="232" t="s">
        <v>126</v>
      </c>
      <c r="F1036" s="231"/>
      <c r="G1036" s="231">
        <v>608</v>
      </c>
      <c r="H1036" s="230" t="str">
        <f t="shared" si="531"/>
        <v>Terciaria</v>
      </c>
      <c r="I1036" s="230">
        <v>3</v>
      </c>
      <c r="J1036" s="229" t="str">
        <f t="shared" si="525"/>
        <v>Conectores de Integración Territorial</v>
      </c>
      <c r="K1036" s="260">
        <f t="shared" si="526"/>
        <v>6.4149999999999991</v>
      </c>
      <c r="L1036" s="234">
        <f>K1036</f>
        <v>6.4149999999999991</v>
      </c>
      <c r="M1036" s="233"/>
      <c r="N1036" s="233"/>
      <c r="O1036" s="233"/>
      <c r="P1036" s="260">
        <f t="shared" si="527"/>
        <v>0</v>
      </c>
      <c r="Q1036" s="233">
        <v>0.6</v>
      </c>
      <c r="R1036" s="233"/>
      <c r="S1036" s="233">
        <v>0.42499999999999999</v>
      </c>
      <c r="T1036" s="260">
        <f t="shared" si="528"/>
        <v>1.0249999999999999</v>
      </c>
      <c r="U1036" s="233"/>
      <c r="V1036" s="233"/>
      <c r="W1036" s="233">
        <v>5.39</v>
      </c>
      <c r="X1036" s="233">
        <f t="shared" si="532"/>
        <v>5.39</v>
      </c>
      <c r="Y1036" s="233"/>
      <c r="Z1036" s="233"/>
      <c r="AA1036" s="233"/>
      <c r="AB1036" s="233">
        <f t="shared" si="533"/>
        <v>0</v>
      </c>
      <c r="AC1036" s="233">
        <f t="shared" si="523"/>
        <v>6.4149999999999991</v>
      </c>
      <c r="AD1036" s="233"/>
      <c r="AE1036" s="233"/>
      <c r="AF1036" s="233"/>
      <c r="AG1036" s="233">
        <f t="shared" si="520"/>
        <v>0</v>
      </c>
      <c r="AH1036" s="233"/>
      <c r="AI1036" s="233"/>
      <c r="AJ1036" s="233"/>
      <c r="AK1036" s="233">
        <f t="shared" si="521"/>
        <v>0</v>
      </c>
      <c r="AL1036" s="233"/>
      <c r="AM1036" s="233"/>
      <c r="AN1036" s="233"/>
      <c r="AO1036" s="233">
        <f t="shared" si="529"/>
        <v>0</v>
      </c>
      <c r="AP1036" s="233"/>
      <c r="AQ1036" s="233"/>
      <c r="AR1036" s="233"/>
      <c r="AS1036" s="339">
        <f t="shared" si="530"/>
        <v>0</v>
      </c>
      <c r="AT1036" s="233"/>
      <c r="AU1036" s="233"/>
      <c r="AV1036" s="233"/>
      <c r="AW1036" s="260">
        <f t="shared" si="509"/>
        <v>0</v>
      </c>
      <c r="AX1036" s="235" t="s">
        <v>2763</v>
      </c>
      <c r="AY1036" s="236" t="s">
        <v>1134</v>
      </c>
      <c r="AZ1036" s="236" t="s">
        <v>2672</v>
      </c>
      <c r="BA1036" s="229" t="s">
        <v>1455</v>
      </c>
      <c r="BB1036" s="231">
        <v>0</v>
      </c>
      <c r="BC1036" s="231">
        <v>1</v>
      </c>
      <c r="BD1036" s="237" t="str">
        <f t="shared" si="510"/>
        <v>Llano (Pendientes naturales del terreno entre 0 y 5%)</v>
      </c>
      <c r="BE1036" s="231">
        <v>2</v>
      </c>
      <c r="BF1036" s="237" t="str">
        <f>VLOOKUP(BE1036,'Códigos 2'!$A$1:$B$12,2,FALSE)</f>
        <v xml:space="preserve">Tratamiento superficial múltiple (TSM) </v>
      </c>
      <c r="BG1036" s="238">
        <v>2</v>
      </c>
      <c r="BH1036" s="239">
        <v>6.6</v>
      </c>
      <c r="BI1036" s="231">
        <v>0</v>
      </c>
      <c r="BJ1036" s="231" t="str">
        <f t="shared" si="511"/>
        <v>No existe</v>
      </c>
      <c r="BK1036" s="240">
        <v>0</v>
      </c>
      <c r="BL1036" s="231">
        <v>35</v>
      </c>
      <c r="BM1036" s="231">
        <v>1075</v>
      </c>
      <c r="BN1036" s="231">
        <v>5</v>
      </c>
      <c r="BO1036" s="237" t="str">
        <f t="shared" si="512"/>
        <v>Alineamiento recto o con curvas tan suaves que no exigen una reducción significativa en la velocidad promedio normal de recorrido.</v>
      </c>
      <c r="BP1036" s="231">
        <v>5</v>
      </c>
      <c r="BQ1036" s="237" t="str">
        <f t="shared" si="513"/>
        <v>Pendientes menores del 3% en todo el tramo.</v>
      </c>
      <c r="BR1036" s="231">
        <v>5</v>
      </c>
      <c r="BS1036" s="231">
        <v>0</v>
      </c>
      <c r="BT1036" s="237" t="b">
        <f t="shared" si="524"/>
        <v>0</v>
      </c>
      <c r="BU1036" s="231">
        <v>3</v>
      </c>
      <c r="BV1036" s="237" t="str">
        <f t="shared" si="515"/>
        <v>El señalamiento es regular en cuanto a cantidad y ubicación, siendo notable la falta de algunas señales de precaución y de guía.</v>
      </c>
      <c r="BW1036" s="231">
        <v>3</v>
      </c>
      <c r="BX1036" s="237" t="str">
        <f t="shared" si="516"/>
        <v>Parece que algunas alcantarillas o cunetas no tienen capacidad hidráulica suficiente, por la erosión o socavación aparente.</v>
      </c>
      <c r="BY1036" s="231">
        <v>2</v>
      </c>
      <c r="BZ1036" s="237" t="str">
        <f t="shared" si="517"/>
        <v>Superficie muy irregular o con baches extensos y frecuentes (o material suelto, en caso de superficies no pavimentadas).</v>
      </c>
      <c r="CA1036" s="231">
        <v>4</v>
      </c>
      <c r="CB1036" s="237" t="str">
        <f t="shared" si="518"/>
        <v>Existen huellas o corrugaciones que se derivan por debajo de la superficie de ruedo, pero que son aisladas y de poca extensión.</v>
      </c>
      <c r="CC1036" s="231">
        <f t="shared" si="519"/>
        <v>2.5170856249999995</v>
      </c>
      <c r="CD1036" s="229"/>
      <c r="CE1036" s="229"/>
      <c r="CF1036" s="270" t="s">
        <v>2764</v>
      </c>
    </row>
    <row r="1037" spans="1:84" ht="69.95" customHeight="1" thickBot="1" x14ac:dyDescent="0.2">
      <c r="A1037" s="217"/>
      <c r="B1037" s="269">
        <v>60372</v>
      </c>
      <c r="C1037" s="231">
        <v>11</v>
      </c>
      <c r="D1037" s="231">
        <v>6</v>
      </c>
      <c r="E1037" s="232" t="s">
        <v>126</v>
      </c>
      <c r="F1037" s="231"/>
      <c r="G1037" s="231">
        <v>608</v>
      </c>
      <c r="H1037" s="230" t="str">
        <f t="shared" si="531"/>
        <v>Terciaria</v>
      </c>
      <c r="I1037" s="230">
        <v>3</v>
      </c>
      <c r="J1037" s="229" t="str">
        <f t="shared" si="525"/>
        <v>Conectores de Integración Territorial</v>
      </c>
      <c r="K1037" s="260">
        <f t="shared" si="526"/>
        <v>10.53</v>
      </c>
      <c r="L1037" s="234">
        <f>L1036+K1037</f>
        <v>16.945</v>
      </c>
      <c r="M1037" s="233"/>
      <c r="N1037" s="233"/>
      <c r="O1037" s="233"/>
      <c r="P1037" s="260">
        <f t="shared" si="527"/>
        <v>0</v>
      </c>
      <c r="Q1037" s="233"/>
      <c r="R1037" s="233"/>
      <c r="S1037" s="233"/>
      <c r="T1037" s="260">
        <f t="shared" si="528"/>
        <v>0</v>
      </c>
      <c r="U1037" s="233"/>
      <c r="V1037" s="233"/>
      <c r="W1037" s="233">
        <v>0.57499999999999996</v>
      </c>
      <c r="X1037" s="233">
        <f t="shared" si="532"/>
        <v>0.57499999999999996</v>
      </c>
      <c r="Y1037" s="233"/>
      <c r="Z1037" s="233"/>
      <c r="AA1037" s="233"/>
      <c r="AB1037" s="233">
        <f t="shared" si="533"/>
        <v>0</v>
      </c>
      <c r="AC1037" s="233">
        <f t="shared" si="523"/>
        <v>0.57499999999999996</v>
      </c>
      <c r="AD1037" s="233"/>
      <c r="AE1037" s="233"/>
      <c r="AF1037" s="233">
        <v>9.9550000000000001</v>
      </c>
      <c r="AG1037" s="233">
        <f t="shared" si="520"/>
        <v>9.9550000000000001</v>
      </c>
      <c r="AH1037" s="233"/>
      <c r="AI1037" s="233"/>
      <c r="AJ1037" s="233"/>
      <c r="AK1037" s="233">
        <f t="shared" si="521"/>
        <v>0</v>
      </c>
      <c r="AL1037" s="233"/>
      <c r="AM1037" s="233"/>
      <c r="AN1037" s="233"/>
      <c r="AO1037" s="233">
        <f t="shared" si="529"/>
        <v>0</v>
      </c>
      <c r="AP1037" s="233"/>
      <c r="AQ1037" s="233"/>
      <c r="AR1037" s="233"/>
      <c r="AS1037" s="339">
        <f t="shared" si="530"/>
        <v>0</v>
      </c>
      <c r="AT1037" s="233"/>
      <c r="AU1037" s="233"/>
      <c r="AV1037" s="233"/>
      <c r="AW1037" s="260">
        <f t="shared" si="509"/>
        <v>0</v>
      </c>
      <c r="AX1037" s="235" t="s">
        <v>2765</v>
      </c>
      <c r="AY1037" s="236" t="s">
        <v>1134</v>
      </c>
      <c r="AZ1037" s="236" t="s">
        <v>2672</v>
      </c>
      <c r="BA1037" s="229" t="s">
        <v>384</v>
      </c>
      <c r="BB1037" s="231">
        <v>5</v>
      </c>
      <c r="BC1037" s="231">
        <v>1</v>
      </c>
      <c r="BD1037" s="237" t="str">
        <f t="shared" si="510"/>
        <v>Llano (Pendientes naturales del terreno entre 0 y 5%)</v>
      </c>
      <c r="BE1037" s="231">
        <v>4</v>
      </c>
      <c r="BF1037" s="237" t="str">
        <f>VLOOKUP(BE1037,'Códigos 2'!$A$1:$B$12,2,FALSE)</f>
        <v>Lastre o grava</v>
      </c>
      <c r="BG1037" s="238">
        <v>2</v>
      </c>
      <c r="BH1037" s="239">
        <v>6.8</v>
      </c>
      <c r="BI1037" s="231">
        <v>0</v>
      </c>
      <c r="BJ1037" s="231" t="str">
        <f t="shared" si="511"/>
        <v>No existe</v>
      </c>
      <c r="BK1037" s="240">
        <v>0</v>
      </c>
      <c r="BL1037" s="231">
        <v>15</v>
      </c>
      <c r="BM1037" s="231">
        <v>290</v>
      </c>
      <c r="BN1037" s="231">
        <v>5</v>
      </c>
      <c r="BO1037" s="237" t="str">
        <f t="shared" si="512"/>
        <v>Alineamiento recto o con curvas tan suaves que no exigen una reducción significativa en la velocidad promedio normal de recorrido.</v>
      </c>
      <c r="BP1037" s="231">
        <v>5</v>
      </c>
      <c r="BQ1037" s="237" t="str">
        <f t="shared" si="513"/>
        <v>Pendientes menores del 3% en todo el tramo.</v>
      </c>
      <c r="BR1037" s="231">
        <v>5</v>
      </c>
      <c r="BS1037" s="231">
        <v>0</v>
      </c>
      <c r="BT1037" s="237" t="b">
        <f t="shared" si="524"/>
        <v>0</v>
      </c>
      <c r="BU1037" s="231">
        <v>3</v>
      </c>
      <c r="BV1037" s="237" t="str">
        <f t="shared" si="515"/>
        <v>El señalamiento es regular en cuanto a cantidad y ubicación, siendo notable la falta de algunas señales de precaución y de guía.</v>
      </c>
      <c r="BW1037" s="231">
        <v>2</v>
      </c>
      <c r="BX1037" s="237" t="str">
        <f t="shared" si="516"/>
        <v>Parece que la mayoría de las alcantarillas y cunetas son inadecuadas; o hay vados en varios sitios en vez de estructuras de drenaje.</v>
      </c>
      <c r="BY1037" s="231">
        <v>2</v>
      </c>
      <c r="BZ1037" s="237" t="str">
        <f t="shared" si="517"/>
        <v>Superficie muy irregular o con baches extensos y frecuentes (o material suelto, en caso de superficies no pavimentadas).</v>
      </c>
      <c r="CA1037" s="231">
        <v>3</v>
      </c>
      <c r="CB1037" s="237" t="str">
        <f t="shared" si="518"/>
        <v>Existen deformaciones u otras fallas de consideración sobre una buena parte de la subsección y, aunque no son extensas todavía, parece que siguen extendiéndose.</v>
      </c>
      <c r="CC1037" s="231">
        <f t="shared" si="519"/>
        <v>1.1146005000000001</v>
      </c>
      <c r="CD1037" s="229"/>
      <c r="CE1037" s="229"/>
      <c r="CF1037" s="270" t="s">
        <v>2766</v>
      </c>
    </row>
    <row r="1038" spans="1:84" ht="69.95" customHeight="1" thickBot="1" x14ac:dyDescent="0.2">
      <c r="A1038" s="217"/>
      <c r="B1038" s="269">
        <v>60373</v>
      </c>
      <c r="C1038" s="231">
        <v>11</v>
      </c>
      <c r="D1038" s="231">
        <v>6</v>
      </c>
      <c r="E1038" s="232" t="s">
        <v>126</v>
      </c>
      <c r="F1038" s="231"/>
      <c r="G1038" s="231">
        <v>608</v>
      </c>
      <c r="H1038" s="230" t="str">
        <f t="shared" si="531"/>
        <v>Terciaria</v>
      </c>
      <c r="I1038" s="230">
        <v>3</v>
      </c>
      <c r="J1038" s="229" t="str">
        <f t="shared" si="525"/>
        <v>Conectores de Integración Territorial</v>
      </c>
      <c r="K1038" s="260">
        <f t="shared" si="526"/>
        <v>7.9050000000000002</v>
      </c>
      <c r="L1038" s="234">
        <f>L1037+K1038</f>
        <v>24.85</v>
      </c>
      <c r="M1038" s="233"/>
      <c r="N1038" s="233"/>
      <c r="O1038" s="233"/>
      <c r="P1038" s="260">
        <f t="shared" si="527"/>
        <v>0</v>
      </c>
      <c r="Q1038" s="233"/>
      <c r="R1038" s="233"/>
      <c r="S1038" s="233"/>
      <c r="T1038" s="260">
        <f t="shared" si="528"/>
        <v>0</v>
      </c>
      <c r="U1038" s="233"/>
      <c r="V1038" s="233"/>
      <c r="W1038" s="233"/>
      <c r="X1038" s="233">
        <f t="shared" si="532"/>
        <v>0</v>
      </c>
      <c r="Y1038" s="233"/>
      <c r="Z1038" s="233"/>
      <c r="AA1038" s="233"/>
      <c r="AB1038" s="233">
        <f t="shared" si="533"/>
        <v>0</v>
      </c>
      <c r="AC1038" s="233">
        <f t="shared" si="523"/>
        <v>0</v>
      </c>
      <c r="AD1038" s="233"/>
      <c r="AE1038" s="233"/>
      <c r="AF1038" s="233">
        <v>7.9050000000000002</v>
      </c>
      <c r="AG1038" s="233">
        <f t="shared" si="520"/>
        <v>7.9050000000000002</v>
      </c>
      <c r="AH1038" s="233"/>
      <c r="AI1038" s="233"/>
      <c r="AJ1038" s="233"/>
      <c r="AK1038" s="233">
        <f t="shared" si="521"/>
        <v>0</v>
      </c>
      <c r="AL1038" s="233"/>
      <c r="AM1038" s="233"/>
      <c r="AN1038" s="233"/>
      <c r="AO1038" s="233">
        <f t="shared" si="529"/>
        <v>0</v>
      </c>
      <c r="AP1038" s="233"/>
      <c r="AQ1038" s="233"/>
      <c r="AR1038" s="233"/>
      <c r="AS1038" s="339">
        <f t="shared" si="530"/>
        <v>0</v>
      </c>
      <c r="AT1038" s="233"/>
      <c r="AU1038" s="233"/>
      <c r="AV1038" s="233"/>
      <c r="AW1038" s="260">
        <f t="shared" si="509"/>
        <v>0</v>
      </c>
      <c r="AX1038" s="235" t="s">
        <v>2767</v>
      </c>
      <c r="AY1038" s="236" t="s">
        <v>1134</v>
      </c>
      <c r="AZ1038" s="236" t="s">
        <v>2672</v>
      </c>
      <c r="BA1038" s="229" t="s">
        <v>808</v>
      </c>
      <c r="BB1038" s="231">
        <v>1</v>
      </c>
      <c r="BC1038" s="231">
        <v>1</v>
      </c>
      <c r="BD1038" s="237" t="str">
        <f t="shared" si="510"/>
        <v>Llano (Pendientes naturales del terreno entre 0 y 5%)</v>
      </c>
      <c r="BE1038" s="231">
        <v>4</v>
      </c>
      <c r="BF1038" s="237" t="str">
        <f>VLOOKUP(BE1038,'Códigos 2'!$A$1:$B$12,2,FALSE)</f>
        <v>Lastre o grava</v>
      </c>
      <c r="BG1038" s="238">
        <v>2</v>
      </c>
      <c r="BH1038" s="239">
        <v>6.7</v>
      </c>
      <c r="BI1038" s="231">
        <v>0</v>
      </c>
      <c r="BJ1038" s="231" t="str">
        <f t="shared" si="511"/>
        <v>No existe</v>
      </c>
      <c r="BK1038" s="240">
        <v>0</v>
      </c>
      <c r="BL1038" s="231">
        <v>15</v>
      </c>
      <c r="BM1038" s="231">
        <v>145</v>
      </c>
      <c r="BN1038" s="231">
        <v>5</v>
      </c>
      <c r="BO1038" s="237" t="str">
        <f t="shared" si="512"/>
        <v>Alineamiento recto o con curvas tan suaves que no exigen una reducción significativa en la velocidad promedio normal de recorrido.</v>
      </c>
      <c r="BP1038" s="231">
        <v>5</v>
      </c>
      <c r="BQ1038" s="237" t="str">
        <f t="shared" si="513"/>
        <v>Pendientes menores del 3% en todo el tramo.</v>
      </c>
      <c r="BR1038" s="231">
        <v>5</v>
      </c>
      <c r="BS1038" s="231">
        <v>0</v>
      </c>
      <c r="BT1038" s="237" t="b">
        <f t="shared" si="524"/>
        <v>0</v>
      </c>
      <c r="BU1038" s="231">
        <v>3</v>
      </c>
      <c r="BV1038" s="237" t="str">
        <f t="shared" si="515"/>
        <v>El señalamiento es regular en cuanto a cantidad y ubicación, siendo notable la falta de algunas señales de precaución y de guía.</v>
      </c>
      <c r="BW1038" s="231">
        <v>3</v>
      </c>
      <c r="BX1038" s="237" t="str">
        <f t="shared" si="516"/>
        <v>Parece que algunas alcantarillas o cunetas no tienen capacidad hidráulica suficiente, por la erosión o socavación aparente.</v>
      </c>
      <c r="BY1038" s="231">
        <v>2</v>
      </c>
      <c r="BZ1038" s="237" t="str">
        <f t="shared" si="517"/>
        <v>Superficie muy irregular o con baches extensos y frecuentes (o material suelto, en caso de superficies no pavimentadas).</v>
      </c>
      <c r="CA1038" s="231">
        <v>4</v>
      </c>
      <c r="CB1038" s="237" t="str">
        <f t="shared" si="518"/>
        <v>Existen huellas o corrugaciones que se derivan por debajo de la superficie de ruedo, pero que son aisladas y de poca extensión.</v>
      </c>
      <c r="CC1038" s="231">
        <f t="shared" si="519"/>
        <v>0.41837212500000004</v>
      </c>
      <c r="CD1038" s="229"/>
      <c r="CE1038" s="229"/>
      <c r="CF1038" s="270" t="s">
        <v>2768</v>
      </c>
    </row>
    <row r="1039" spans="1:84" ht="69.95" customHeight="1" thickBot="1" x14ac:dyDescent="0.2">
      <c r="A1039" s="217"/>
      <c r="B1039" s="269">
        <v>60374</v>
      </c>
      <c r="C1039" s="231">
        <v>11</v>
      </c>
      <c r="D1039" s="231">
        <v>6</v>
      </c>
      <c r="E1039" s="232" t="s">
        <v>126</v>
      </c>
      <c r="F1039" s="231"/>
      <c r="G1039" s="231">
        <v>608</v>
      </c>
      <c r="H1039" s="230" t="str">
        <f t="shared" si="531"/>
        <v>Terciaria</v>
      </c>
      <c r="I1039" s="230">
        <v>3</v>
      </c>
      <c r="J1039" s="229" t="str">
        <f t="shared" si="525"/>
        <v>Conectores de Integración Territorial</v>
      </c>
      <c r="K1039" s="260">
        <f t="shared" si="526"/>
        <v>4.12</v>
      </c>
      <c r="L1039" s="234">
        <f>L1038+K1039</f>
        <v>28.970000000000002</v>
      </c>
      <c r="M1039" s="233"/>
      <c r="N1039" s="233"/>
      <c r="O1039" s="233"/>
      <c r="P1039" s="260">
        <f t="shared" si="527"/>
        <v>0</v>
      </c>
      <c r="Q1039" s="233"/>
      <c r="R1039" s="233"/>
      <c r="S1039" s="233"/>
      <c r="T1039" s="260">
        <f t="shared" si="528"/>
        <v>0</v>
      </c>
      <c r="U1039" s="233"/>
      <c r="V1039" s="233"/>
      <c r="W1039" s="233"/>
      <c r="X1039" s="233">
        <f t="shared" si="532"/>
        <v>0</v>
      </c>
      <c r="Y1039" s="233"/>
      <c r="Z1039" s="233"/>
      <c r="AA1039" s="233"/>
      <c r="AB1039" s="233">
        <f t="shared" si="533"/>
        <v>0</v>
      </c>
      <c r="AC1039" s="233">
        <f t="shared" si="523"/>
        <v>0</v>
      </c>
      <c r="AD1039" s="233"/>
      <c r="AE1039" s="233"/>
      <c r="AF1039" s="233">
        <v>4.12</v>
      </c>
      <c r="AG1039" s="233">
        <f t="shared" si="520"/>
        <v>4.12</v>
      </c>
      <c r="AH1039" s="233"/>
      <c r="AI1039" s="233"/>
      <c r="AJ1039" s="233"/>
      <c r="AK1039" s="233">
        <f t="shared" si="521"/>
        <v>0</v>
      </c>
      <c r="AL1039" s="233"/>
      <c r="AM1039" s="233"/>
      <c r="AN1039" s="233"/>
      <c r="AO1039" s="233">
        <f t="shared" si="529"/>
        <v>0</v>
      </c>
      <c r="AP1039" s="233"/>
      <c r="AQ1039" s="233"/>
      <c r="AR1039" s="233"/>
      <c r="AS1039" s="339">
        <f t="shared" si="530"/>
        <v>0</v>
      </c>
      <c r="AT1039" s="233"/>
      <c r="AU1039" s="233"/>
      <c r="AV1039" s="233"/>
      <c r="AW1039" s="260">
        <f t="shared" si="509"/>
        <v>0</v>
      </c>
      <c r="AX1039" s="235" t="s">
        <v>2769</v>
      </c>
      <c r="AY1039" s="236" t="s">
        <v>1134</v>
      </c>
      <c r="AZ1039" s="236" t="s">
        <v>2672</v>
      </c>
      <c r="BA1039" s="229"/>
      <c r="BB1039" s="231">
        <v>1</v>
      </c>
      <c r="BC1039" s="231">
        <v>1</v>
      </c>
      <c r="BD1039" s="237" t="str">
        <f t="shared" si="510"/>
        <v>Llano (Pendientes naturales del terreno entre 0 y 5%)</v>
      </c>
      <c r="BE1039" s="231">
        <v>4</v>
      </c>
      <c r="BF1039" s="237" t="str">
        <f>VLOOKUP(BE1039,'Códigos 2'!$A$1:$B$12,2,FALSE)</f>
        <v>Lastre o grava</v>
      </c>
      <c r="BG1039" s="238">
        <v>2</v>
      </c>
      <c r="BH1039" s="239">
        <v>5.9</v>
      </c>
      <c r="BI1039" s="231">
        <v>0</v>
      </c>
      <c r="BJ1039" s="231" t="str">
        <f t="shared" si="511"/>
        <v>No existe</v>
      </c>
      <c r="BK1039" s="240">
        <v>0</v>
      </c>
      <c r="BL1039" s="231">
        <v>20</v>
      </c>
      <c r="BM1039" s="231">
        <v>390</v>
      </c>
      <c r="BN1039" s="231">
        <v>5</v>
      </c>
      <c r="BO1039" s="237" t="str">
        <f t="shared" si="512"/>
        <v>Alineamiento recto o con curvas tan suaves que no exigen una reducción significativa en la velocidad promedio normal de recorrido.</v>
      </c>
      <c r="BP1039" s="231">
        <v>4</v>
      </c>
      <c r="BQ1039" s="237" t="str">
        <f t="shared" si="513"/>
        <v>Pendientes generalmente menores del 3% pero con algunas cuestas de corta longitud de hasta el 5%.</v>
      </c>
      <c r="BR1039" s="231">
        <v>5</v>
      </c>
      <c r="BS1039" s="231">
        <v>0</v>
      </c>
      <c r="BT1039" s="237" t="b">
        <f t="shared" si="524"/>
        <v>0</v>
      </c>
      <c r="BU1039" s="231">
        <v>2</v>
      </c>
      <c r="BV1039" s="237" t="str">
        <f t="shared" si="515"/>
        <v>Existen muy pocas señales</v>
      </c>
      <c r="BW1039" s="231">
        <v>2</v>
      </c>
      <c r="BX1039" s="237" t="str">
        <f t="shared" si="516"/>
        <v>Parece que la mayoría de las alcantarillas y cunetas son inadecuadas; o hay vados en varios sitios en vez de estructuras de drenaje.</v>
      </c>
      <c r="BY1039" s="231">
        <v>2</v>
      </c>
      <c r="BZ1039" s="237" t="str">
        <f t="shared" si="517"/>
        <v>Superficie muy irregular o con baches extensos y frecuentes (o material suelto, en caso de superficies no pavimentadas).</v>
      </c>
      <c r="CA1039" s="231">
        <v>4</v>
      </c>
      <c r="CB1039" s="237" t="str">
        <f t="shared" si="518"/>
        <v>Existen huellas o corrugaciones que se derivan por debajo de la superficie de ruedo, pero que son aisladas y de poca extensión.</v>
      </c>
      <c r="CC1039" s="231">
        <f t="shared" si="519"/>
        <v>0.58648199999999995</v>
      </c>
      <c r="CD1039" s="229"/>
      <c r="CE1039" s="229"/>
      <c r="CF1039" s="270" t="s">
        <v>2770</v>
      </c>
    </row>
    <row r="1040" spans="1:84" ht="69.95" customHeight="1" thickBot="1" x14ac:dyDescent="0.2">
      <c r="A1040" s="217"/>
      <c r="B1040" s="269">
        <v>60380</v>
      </c>
      <c r="C1040" s="231">
        <v>11</v>
      </c>
      <c r="D1040" s="231">
        <v>6</v>
      </c>
      <c r="E1040" s="232" t="s">
        <v>126</v>
      </c>
      <c r="F1040" s="231"/>
      <c r="G1040" s="231">
        <v>611</v>
      </c>
      <c r="H1040" s="230" t="str">
        <f t="shared" si="531"/>
        <v>Terciaria</v>
      </c>
      <c r="I1040" s="230">
        <v>4</v>
      </c>
      <c r="J1040" s="229" t="str">
        <f t="shared" si="525"/>
        <v>Red Básica de Accesso</v>
      </c>
      <c r="K1040" s="260">
        <f t="shared" si="526"/>
        <v>2.85</v>
      </c>
      <c r="L1040" s="234">
        <f>K1040</f>
        <v>2.85</v>
      </c>
      <c r="M1040" s="233"/>
      <c r="N1040" s="233"/>
      <c r="O1040" s="233"/>
      <c r="P1040" s="260">
        <f t="shared" si="527"/>
        <v>0</v>
      </c>
      <c r="Q1040" s="233"/>
      <c r="R1040" s="233"/>
      <c r="S1040" s="233"/>
      <c r="T1040" s="260">
        <f t="shared" si="528"/>
        <v>0</v>
      </c>
      <c r="U1040" s="233"/>
      <c r="V1040" s="233"/>
      <c r="W1040" s="233">
        <v>2.85</v>
      </c>
      <c r="X1040" s="233">
        <f t="shared" si="532"/>
        <v>2.85</v>
      </c>
      <c r="Y1040" s="233"/>
      <c r="Z1040" s="233"/>
      <c r="AA1040" s="233"/>
      <c r="AB1040" s="233">
        <f t="shared" si="533"/>
        <v>0</v>
      </c>
      <c r="AC1040" s="233">
        <f t="shared" si="523"/>
        <v>2.85</v>
      </c>
      <c r="AD1040" s="233"/>
      <c r="AE1040" s="233"/>
      <c r="AF1040" s="233"/>
      <c r="AG1040" s="233">
        <f t="shared" si="520"/>
        <v>0</v>
      </c>
      <c r="AH1040" s="233"/>
      <c r="AI1040" s="233"/>
      <c r="AJ1040" s="233"/>
      <c r="AK1040" s="233">
        <f t="shared" si="521"/>
        <v>0</v>
      </c>
      <c r="AL1040" s="233"/>
      <c r="AM1040" s="233"/>
      <c r="AN1040" s="233"/>
      <c r="AO1040" s="233">
        <f t="shared" si="529"/>
        <v>0</v>
      </c>
      <c r="AP1040" s="233"/>
      <c r="AQ1040" s="233"/>
      <c r="AR1040" s="233"/>
      <c r="AS1040" s="339">
        <f t="shared" si="530"/>
        <v>0</v>
      </c>
      <c r="AT1040" s="233"/>
      <c r="AU1040" s="233"/>
      <c r="AV1040" s="233"/>
      <c r="AW1040" s="260">
        <f t="shared" si="509"/>
        <v>0</v>
      </c>
      <c r="AX1040" s="235" t="s">
        <v>2782</v>
      </c>
      <c r="AY1040" s="236" t="s">
        <v>2783</v>
      </c>
      <c r="AZ1040" s="236" t="s">
        <v>452</v>
      </c>
      <c r="BA1040" s="229" t="s">
        <v>384</v>
      </c>
      <c r="BB1040" s="231">
        <v>2</v>
      </c>
      <c r="BC1040" s="231">
        <v>1</v>
      </c>
      <c r="BD1040" s="237" t="str">
        <f t="shared" si="510"/>
        <v>Llano (Pendientes naturales del terreno entre 0 y 5%)</v>
      </c>
      <c r="BE1040" s="231">
        <v>2</v>
      </c>
      <c r="BF1040" s="237" t="str">
        <f>VLOOKUP(BE1040,'Códigos 2'!$A$1:$B$12,2,FALSE)</f>
        <v xml:space="preserve">Tratamiento superficial múltiple (TSM) </v>
      </c>
      <c r="BG1040" s="238">
        <v>2</v>
      </c>
      <c r="BH1040" s="239">
        <v>6.5</v>
      </c>
      <c r="BI1040" s="231">
        <v>0</v>
      </c>
      <c r="BJ1040" s="231" t="str">
        <f t="shared" si="511"/>
        <v>No existe</v>
      </c>
      <c r="BK1040" s="240">
        <v>0</v>
      </c>
      <c r="BL1040" s="231">
        <v>60</v>
      </c>
      <c r="BM1040" s="231">
        <v>1025</v>
      </c>
      <c r="BN1040" s="231">
        <v>4</v>
      </c>
      <c r="BO1040" s="237" t="str">
        <f t="shared" si="512"/>
        <v>Alineamiento con algunas curvas que exigen una reducción significativa en la velocidad promedio de circulación.</v>
      </c>
      <c r="BP1040" s="231">
        <v>5</v>
      </c>
      <c r="BQ1040" s="237" t="str">
        <f t="shared" si="513"/>
        <v>Pendientes menores del 3% en todo el tramo.</v>
      </c>
      <c r="BR1040" s="231">
        <v>2</v>
      </c>
      <c r="BS1040" s="231">
        <v>0</v>
      </c>
      <c r="BT1040" s="237" t="b">
        <f t="shared" si="524"/>
        <v>0</v>
      </c>
      <c r="BU1040" s="231">
        <v>3</v>
      </c>
      <c r="BV1040" s="237" t="str">
        <f t="shared" si="515"/>
        <v>El señalamiento es regular en cuanto a cantidad y ubicación, siendo notable la falta de algunas señales de precaución y de guía.</v>
      </c>
      <c r="BW1040" s="231">
        <v>4</v>
      </c>
      <c r="BX1040" s="237" t="str">
        <f t="shared" si="516"/>
        <v>La mayoría de las alcantarillas y cunetas aparentemente funcionan bien, pero existen indicaciones en algunos sitios de que el agua se estanca.</v>
      </c>
      <c r="BY1040" s="231">
        <v>2</v>
      </c>
      <c r="BZ1040" s="237" t="str">
        <f t="shared" si="517"/>
        <v>Superficie muy irregular o con baches extensos y frecuentes (o material suelto, en caso de superficies no pavimentadas).</v>
      </c>
      <c r="CA1040" s="231">
        <v>4</v>
      </c>
      <c r="CB1040" s="237" t="str">
        <f t="shared" si="518"/>
        <v>Existen huellas o corrugaciones que se derivan por debajo de la superficie de ruedo, pero que son aisladas y de poca extensión.</v>
      </c>
      <c r="CC1040" s="231">
        <f t="shared" si="519"/>
        <v>1.0662562499999999</v>
      </c>
      <c r="CD1040" s="229"/>
      <c r="CE1040" s="229"/>
      <c r="CF1040" s="270" t="s">
        <v>2784</v>
      </c>
    </row>
    <row r="1041" spans="1:84" ht="69.95" customHeight="1" thickBot="1" x14ac:dyDescent="0.2">
      <c r="A1041" s="217"/>
      <c r="B1041" s="269">
        <v>60391</v>
      </c>
      <c r="C1041" s="231">
        <v>10</v>
      </c>
      <c r="D1041" s="231">
        <v>6</v>
      </c>
      <c r="E1041" s="232">
        <v>3</v>
      </c>
      <c r="F1041" s="231">
        <v>6</v>
      </c>
      <c r="G1041" s="231">
        <v>625</v>
      </c>
      <c r="H1041" s="230" t="str">
        <f t="shared" si="531"/>
        <v>Terciaria</v>
      </c>
      <c r="I1041" s="230">
        <v>3</v>
      </c>
      <c r="J1041" s="229" t="str">
        <f t="shared" si="525"/>
        <v>Conectores de Integración Territorial</v>
      </c>
      <c r="K1041" s="260">
        <f t="shared" si="526"/>
        <v>9.7050000000000001</v>
      </c>
      <c r="L1041" s="234">
        <f>K1041</f>
        <v>9.7050000000000001</v>
      </c>
      <c r="M1041" s="233"/>
      <c r="N1041" s="233"/>
      <c r="O1041" s="233"/>
      <c r="P1041" s="260">
        <f t="shared" si="527"/>
        <v>0</v>
      </c>
      <c r="Q1041" s="233"/>
      <c r="R1041" s="233"/>
      <c r="S1041" s="233"/>
      <c r="T1041" s="260">
        <f t="shared" si="528"/>
        <v>0</v>
      </c>
      <c r="U1041" s="233"/>
      <c r="V1041" s="233"/>
      <c r="W1041" s="233"/>
      <c r="X1041" s="233">
        <f t="shared" si="532"/>
        <v>0</v>
      </c>
      <c r="Y1041" s="233"/>
      <c r="Z1041" s="233"/>
      <c r="AA1041" s="233">
        <v>1.87</v>
      </c>
      <c r="AB1041" s="233">
        <f t="shared" si="533"/>
        <v>1.87</v>
      </c>
      <c r="AC1041" s="233">
        <f t="shared" si="523"/>
        <v>1.87</v>
      </c>
      <c r="AD1041" s="233">
        <v>3.2</v>
      </c>
      <c r="AE1041" s="233">
        <v>4.6349999999999998</v>
      </c>
      <c r="AF1041" s="233"/>
      <c r="AG1041" s="233">
        <f t="shared" si="520"/>
        <v>7.835</v>
      </c>
      <c r="AH1041" s="233"/>
      <c r="AI1041" s="233"/>
      <c r="AJ1041" s="233"/>
      <c r="AK1041" s="233">
        <f t="shared" si="521"/>
        <v>0</v>
      </c>
      <c r="AL1041" s="233"/>
      <c r="AM1041" s="233"/>
      <c r="AN1041" s="233"/>
      <c r="AO1041" s="233">
        <f t="shared" si="529"/>
        <v>0</v>
      </c>
      <c r="AP1041" s="233"/>
      <c r="AQ1041" s="233"/>
      <c r="AR1041" s="233"/>
      <c r="AS1041" s="339">
        <f t="shared" si="530"/>
        <v>0</v>
      </c>
      <c r="AT1041" s="233"/>
      <c r="AU1041" s="233"/>
      <c r="AV1041" s="233"/>
      <c r="AW1041" s="260">
        <f t="shared" si="509"/>
        <v>0</v>
      </c>
      <c r="AX1041" s="235" t="s">
        <v>2868</v>
      </c>
      <c r="AY1041" s="236" t="s">
        <v>2393</v>
      </c>
      <c r="AZ1041" s="236" t="s">
        <v>193</v>
      </c>
      <c r="BA1041" s="229" t="s">
        <v>2869</v>
      </c>
      <c r="BB1041" s="231">
        <v>0</v>
      </c>
      <c r="BC1041" s="231">
        <v>4</v>
      </c>
      <c r="BD1041" s="237" t="str">
        <f t="shared" si="510"/>
        <v>Montañoso (Pendientes naturales del terreno mayores a 25%)</v>
      </c>
      <c r="BE1041" s="231">
        <v>4</v>
      </c>
      <c r="BF1041" s="237" t="str">
        <f>VLOOKUP(BE1041,'Códigos 2'!$A$1:$B$12,2,FALSE)</f>
        <v>Lastre o grava</v>
      </c>
      <c r="BG1041" s="238">
        <v>1</v>
      </c>
      <c r="BH1041" s="239">
        <v>4.5</v>
      </c>
      <c r="BI1041" s="231">
        <v>0</v>
      </c>
      <c r="BJ1041" s="231" t="str">
        <f t="shared" si="511"/>
        <v>No existe</v>
      </c>
      <c r="BK1041" s="240">
        <v>0</v>
      </c>
      <c r="BL1041" s="231">
        <v>30</v>
      </c>
      <c r="BM1041" s="231">
        <v>20</v>
      </c>
      <c r="BN1041" s="231">
        <v>2</v>
      </c>
      <c r="BO1041" s="237" t="str">
        <f t="shared" si="512"/>
        <v>Curvas cerradas frecuentes y, por lo general, inconsistentes con el terreno y la clase de carretera.</v>
      </c>
      <c r="BP1041" s="231">
        <v>1</v>
      </c>
      <c r="BQ1041" s="237" t="str">
        <f t="shared" si="513"/>
        <v xml:space="preserve">Pendientes sostenidas en exceso del 7% en casi todo el tramo. </v>
      </c>
      <c r="BR1041" s="231">
        <v>1</v>
      </c>
      <c r="BS1041" s="231">
        <v>0</v>
      </c>
      <c r="BT1041" s="237" t="b">
        <f t="shared" si="524"/>
        <v>0</v>
      </c>
      <c r="BU1041" s="231">
        <v>3</v>
      </c>
      <c r="BV1041" s="237" t="str">
        <f t="shared" si="515"/>
        <v>El señalamiento es regular en cuanto a cantidad y ubicación, siendo notable la falta de algunas señales de precaución y de guía.</v>
      </c>
      <c r="BW1041" s="231">
        <v>3</v>
      </c>
      <c r="BX1041" s="237" t="str">
        <f t="shared" si="516"/>
        <v>Parece que algunas alcantarillas o cunetas no tienen capacidad hidráulica suficiente, por la erosión o socavación aparente.</v>
      </c>
      <c r="BY1041" s="231">
        <v>3</v>
      </c>
      <c r="BZ1041" s="237" t="str">
        <f t="shared" si="517"/>
        <v>Superficie con frecuentes baches o irregularidades .</v>
      </c>
      <c r="CA1041" s="231">
        <v>4</v>
      </c>
      <c r="CB1041" s="237" t="str">
        <f t="shared" si="518"/>
        <v>Existen huellas o corrugaciones que se derivan por debajo de la superficie de ruedo, pero que son aisladas y de poca extensión.</v>
      </c>
      <c r="CC1041" s="231">
        <f t="shared" si="519"/>
        <v>7.0846500000000007E-2</v>
      </c>
      <c r="CD1041" s="229"/>
      <c r="CE1041" s="229"/>
      <c r="CF1041" s="270" t="s">
        <v>2870</v>
      </c>
    </row>
    <row r="1042" spans="1:84" ht="69.95" customHeight="1" thickBot="1" x14ac:dyDescent="0.2">
      <c r="A1042" s="217"/>
      <c r="B1042" s="269">
        <v>60392</v>
      </c>
      <c r="C1042" s="231">
        <v>10</v>
      </c>
      <c r="D1042" s="231">
        <v>6</v>
      </c>
      <c r="E1042" s="232">
        <v>3</v>
      </c>
      <c r="F1042" s="231">
        <v>6</v>
      </c>
      <c r="G1042" s="231">
        <v>625</v>
      </c>
      <c r="H1042" s="230" t="str">
        <f t="shared" si="531"/>
        <v>Terciaria</v>
      </c>
      <c r="I1042" s="230">
        <v>3</v>
      </c>
      <c r="J1042" s="229" t="str">
        <f t="shared" si="525"/>
        <v>Conectores de Integración Territorial</v>
      </c>
      <c r="K1042" s="260">
        <f t="shared" si="526"/>
        <v>19.5</v>
      </c>
      <c r="L1042" s="234">
        <f>L1041+K1042</f>
        <v>29.204999999999998</v>
      </c>
      <c r="M1042" s="233"/>
      <c r="N1042" s="233"/>
      <c r="O1042" s="233"/>
      <c r="P1042" s="260">
        <f t="shared" si="527"/>
        <v>0</v>
      </c>
      <c r="Q1042" s="233"/>
      <c r="R1042" s="233"/>
      <c r="S1042" s="233"/>
      <c r="T1042" s="260">
        <f t="shared" si="528"/>
        <v>0</v>
      </c>
      <c r="U1042" s="233"/>
      <c r="V1042" s="233"/>
      <c r="W1042" s="233"/>
      <c r="X1042" s="233">
        <f t="shared" si="532"/>
        <v>0</v>
      </c>
      <c r="Y1042" s="233">
        <v>5.15</v>
      </c>
      <c r="Z1042" s="233"/>
      <c r="AA1042" s="233"/>
      <c r="AB1042" s="233">
        <f t="shared" si="533"/>
        <v>5.15</v>
      </c>
      <c r="AC1042" s="233">
        <f t="shared" si="523"/>
        <v>5.15</v>
      </c>
      <c r="AD1042" s="233">
        <v>9.8650000000000002</v>
      </c>
      <c r="AE1042" s="233">
        <v>4.4850000000000003</v>
      </c>
      <c r="AF1042" s="233"/>
      <c r="AG1042" s="233">
        <f t="shared" si="520"/>
        <v>14.350000000000001</v>
      </c>
      <c r="AH1042" s="233"/>
      <c r="AI1042" s="233"/>
      <c r="AJ1042" s="233"/>
      <c r="AK1042" s="233">
        <f t="shared" si="521"/>
        <v>0</v>
      </c>
      <c r="AL1042" s="233"/>
      <c r="AM1042" s="233"/>
      <c r="AN1042" s="233"/>
      <c r="AO1042" s="233">
        <f t="shared" si="529"/>
        <v>0</v>
      </c>
      <c r="AP1042" s="233"/>
      <c r="AQ1042" s="233"/>
      <c r="AR1042" s="233"/>
      <c r="AS1042" s="339">
        <f t="shared" si="530"/>
        <v>0</v>
      </c>
      <c r="AT1042" s="233"/>
      <c r="AU1042" s="233"/>
      <c r="AV1042" s="233"/>
      <c r="AW1042" s="260">
        <f t="shared" si="509"/>
        <v>0</v>
      </c>
      <c r="AX1042" s="235" t="s">
        <v>2871</v>
      </c>
      <c r="AY1042" s="236" t="s">
        <v>1160</v>
      </c>
      <c r="AZ1042" s="236" t="s">
        <v>193</v>
      </c>
      <c r="BA1042" s="254" t="s">
        <v>2872</v>
      </c>
      <c r="BB1042" s="231">
        <v>1</v>
      </c>
      <c r="BC1042" s="231">
        <v>4</v>
      </c>
      <c r="BD1042" s="237" t="str">
        <f t="shared" si="510"/>
        <v>Montañoso (Pendientes naturales del terreno mayores a 25%)</v>
      </c>
      <c r="BE1042" s="231">
        <v>4</v>
      </c>
      <c r="BF1042" s="237" t="str">
        <f>VLOOKUP(BE1042,'Códigos 2'!$A$1:$B$12,2,FALSE)</f>
        <v>Lastre o grava</v>
      </c>
      <c r="BG1042" s="238">
        <v>2</v>
      </c>
      <c r="BH1042" s="239">
        <v>5</v>
      </c>
      <c r="BI1042" s="231">
        <v>0</v>
      </c>
      <c r="BJ1042" s="231" t="str">
        <f t="shared" si="511"/>
        <v>No existe</v>
      </c>
      <c r="BK1042" s="240">
        <v>0</v>
      </c>
      <c r="BL1042" s="231">
        <v>30</v>
      </c>
      <c r="BM1042" s="231">
        <v>33</v>
      </c>
      <c r="BN1042" s="231">
        <v>2</v>
      </c>
      <c r="BO1042" s="237" t="str">
        <f t="shared" si="512"/>
        <v>Curvas cerradas frecuentes y, por lo general, inconsistentes con el terreno y la clase de carretera.</v>
      </c>
      <c r="BP1042" s="231">
        <v>1</v>
      </c>
      <c r="BQ1042" s="237" t="str">
        <f t="shared" si="513"/>
        <v xml:space="preserve">Pendientes sostenidas en exceso del 7% en casi todo el tramo. </v>
      </c>
      <c r="BR1042" s="231">
        <v>1</v>
      </c>
      <c r="BS1042" s="231">
        <v>0</v>
      </c>
      <c r="BT1042" s="237" t="b">
        <f t="shared" si="524"/>
        <v>0</v>
      </c>
      <c r="BU1042" s="231">
        <v>3</v>
      </c>
      <c r="BV1042" s="237" t="str">
        <f t="shared" si="515"/>
        <v>El señalamiento es regular en cuanto a cantidad y ubicación, siendo notable la falta de algunas señales de precaución y de guía.</v>
      </c>
      <c r="BW1042" s="231">
        <v>2</v>
      </c>
      <c r="BX1042" s="237" t="str">
        <f t="shared" si="516"/>
        <v>Parece que la mayoría de las alcantarillas y cunetas son inadecuadas; o hay vados en varios sitios en vez de estructuras de drenaje.</v>
      </c>
      <c r="BY1042" s="231">
        <v>4</v>
      </c>
      <c r="BZ1042" s="237" t="str">
        <f t="shared" si="517"/>
        <v>Superficie generalmente lisa, pero con unas pequeñas corrugaciones u otras irregularidades aisladas, o con baches pequeños superficiales.</v>
      </c>
      <c r="CA1042" s="231">
        <v>5</v>
      </c>
      <c r="CB1042" s="237" t="str">
        <f t="shared" si="518"/>
        <v>No existen evidencias de fallas en la estructura del pavimento, con la posible excepción de algunas en la superficie de ruedo.</v>
      </c>
      <c r="CC1042" s="231">
        <f t="shared" si="519"/>
        <v>0.23487749999999999</v>
      </c>
      <c r="CD1042" s="229"/>
      <c r="CE1042" s="229"/>
      <c r="CF1042" s="270" t="s">
        <v>2873</v>
      </c>
    </row>
    <row r="1043" spans="1:84" ht="69.95" customHeight="1" thickBot="1" x14ac:dyDescent="0.2">
      <c r="A1043" s="217"/>
      <c r="B1043" s="269">
        <v>60393</v>
      </c>
      <c r="C1043" s="231">
        <v>10</v>
      </c>
      <c r="D1043" s="231">
        <v>6</v>
      </c>
      <c r="E1043" s="232">
        <v>3</v>
      </c>
      <c r="F1043" s="231">
        <v>4</v>
      </c>
      <c r="G1043" s="231">
        <v>625</v>
      </c>
      <c r="H1043" s="230" t="str">
        <f t="shared" si="531"/>
        <v>Terciaria</v>
      </c>
      <c r="I1043" s="230">
        <v>3</v>
      </c>
      <c r="J1043" s="229" t="str">
        <f t="shared" si="525"/>
        <v>Conectores de Integración Territorial</v>
      </c>
      <c r="K1043" s="260">
        <f t="shared" si="526"/>
        <v>8.34</v>
      </c>
      <c r="L1043" s="234">
        <f>L1042+K1043</f>
        <v>37.545000000000002</v>
      </c>
      <c r="M1043" s="233"/>
      <c r="N1043" s="233"/>
      <c r="O1043" s="233"/>
      <c r="P1043" s="260">
        <f t="shared" si="527"/>
        <v>0</v>
      </c>
      <c r="Q1043" s="233"/>
      <c r="R1043" s="233"/>
      <c r="S1043" s="233"/>
      <c r="T1043" s="260">
        <f t="shared" si="528"/>
        <v>0</v>
      </c>
      <c r="U1043" s="233"/>
      <c r="V1043" s="233"/>
      <c r="W1043" s="233"/>
      <c r="X1043" s="233">
        <f t="shared" si="532"/>
        <v>0</v>
      </c>
      <c r="Y1043" s="233">
        <v>2.2250000000000001</v>
      </c>
      <c r="Z1043" s="233">
        <v>1.855</v>
      </c>
      <c r="AA1043" s="233"/>
      <c r="AB1043" s="233">
        <f t="shared" si="533"/>
        <v>4.08</v>
      </c>
      <c r="AC1043" s="233">
        <f t="shared" si="523"/>
        <v>4.08</v>
      </c>
      <c r="AD1043" s="367"/>
      <c r="AE1043" s="367">
        <v>4.26</v>
      </c>
      <c r="AF1043" s="233"/>
      <c r="AG1043" s="233">
        <f t="shared" si="520"/>
        <v>4.26</v>
      </c>
      <c r="AH1043" s="233"/>
      <c r="AI1043" s="233"/>
      <c r="AJ1043" s="233"/>
      <c r="AK1043" s="233">
        <f t="shared" si="521"/>
        <v>0</v>
      </c>
      <c r="AL1043" s="233"/>
      <c r="AM1043" s="233"/>
      <c r="AN1043" s="233"/>
      <c r="AO1043" s="233">
        <f t="shared" si="529"/>
        <v>0</v>
      </c>
      <c r="AP1043" s="233"/>
      <c r="AQ1043" s="233"/>
      <c r="AR1043" s="233"/>
      <c r="AS1043" s="339">
        <f t="shared" si="530"/>
        <v>0</v>
      </c>
      <c r="AT1043" s="233"/>
      <c r="AU1043" s="233"/>
      <c r="AV1043" s="233"/>
      <c r="AW1043" s="260">
        <f t="shared" si="509"/>
        <v>0</v>
      </c>
      <c r="AX1043" s="235" t="s">
        <v>2874</v>
      </c>
      <c r="AY1043" s="236" t="s">
        <v>2393</v>
      </c>
      <c r="AZ1043" s="236" t="s">
        <v>193</v>
      </c>
      <c r="BA1043" s="229" t="s">
        <v>2875</v>
      </c>
      <c r="BB1043" s="231">
        <v>0</v>
      </c>
      <c r="BC1043" s="231">
        <v>4</v>
      </c>
      <c r="BD1043" s="237" t="str">
        <f t="shared" si="510"/>
        <v>Montañoso (Pendientes naturales del terreno mayores a 25%)</v>
      </c>
      <c r="BE1043" s="231">
        <v>4</v>
      </c>
      <c r="BF1043" s="237" t="str">
        <f>VLOOKUP(BE1043,'Códigos 2'!$A$1:$B$12,2,FALSE)</f>
        <v>Lastre o grava</v>
      </c>
      <c r="BG1043" s="238">
        <v>2</v>
      </c>
      <c r="BH1043" s="239">
        <v>5.3</v>
      </c>
      <c r="BI1043" s="231">
        <v>0</v>
      </c>
      <c r="BJ1043" s="231" t="str">
        <f t="shared" si="511"/>
        <v>No existe</v>
      </c>
      <c r="BK1043" s="240">
        <v>0</v>
      </c>
      <c r="BL1043" s="231">
        <v>30</v>
      </c>
      <c r="BM1043" s="231">
        <v>163</v>
      </c>
      <c r="BN1043" s="231">
        <v>2</v>
      </c>
      <c r="BO1043" s="237" t="str">
        <f t="shared" si="512"/>
        <v>Curvas cerradas frecuentes y, por lo general, inconsistentes con el terreno y la clase de carretera.</v>
      </c>
      <c r="BP1043" s="231">
        <v>1</v>
      </c>
      <c r="BQ1043" s="237" t="str">
        <f t="shared" si="513"/>
        <v xml:space="preserve">Pendientes sostenidas en exceso del 7% en casi todo el tramo. </v>
      </c>
      <c r="BR1043" s="231">
        <v>1</v>
      </c>
      <c r="BS1043" s="231">
        <v>0</v>
      </c>
      <c r="BT1043" s="237" t="b">
        <f t="shared" si="524"/>
        <v>0</v>
      </c>
      <c r="BU1043" s="231">
        <v>3</v>
      </c>
      <c r="BV1043" s="237" t="str">
        <f t="shared" si="515"/>
        <v>El señalamiento es regular en cuanto a cantidad y ubicación, siendo notable la falta de algunas señales de precaución y de guía.</v>
      </c>
      <c r="BW1043" s="231">
        <v>4</v>
      </c>
      <c r="BX1043" s="237" t="str">
        <f t="shared" si="516"/>
        <v>La mayoría de las alcantarillas y cunetas aparentemente funcionan bien, pero existen indicaciones en algunos sitios de que el agua se estanca.</v>
      </c>
      <c r="BY1043" s="231">
        <v>3</v>
      </c>
      <c r="BZ1043" s="237" t="str">
        <f t="shared" si="517"/>
        <v>Superficie con frecuentes baches o irregularidades .</v>
      </c>
      <c r="CA1043" s="231">
        <v>4</v>
      </c>
      <c r="CB1043" s="237" t="str">
        <f t="shared" si="518"/>
        <v>Existen huellas o corrugaciones que se derivan por debajo de la superficie de ruedo, pero que son aisladas y de poca extensión.</v>
      </c>
      <c r="CC1043" s="231">
        <f t="shared" si="519"/>
        <v>0.49618830000000003</v>
      </c>
      <c r="CD1043" s="229"/>
      <c r="CE1043" s="229"/>
      <c r="CF1043" s="270" t="s">
        <v>2876</v>
      </c>
    </row>
    <row r="1044" spans="1:84" ht="69.95" customHeight="1" thickBot="1" x14ac:dyDescent="0.2">
      <c r="A1044" s="217"/>
      <c r="B1044" s="269">
        <v>60394</v>
      </c>
      <c r="C1044" s="231">
        <v>10</v>
      </c>
      <c r="D1044" s="231">
        <v>6</v>
      </c>
      <c r="E1044" s="232">
        <v>3</v>
      </c>
      <c r="F1044" s="231">
        <v>0</v>
      </c>
      <c r="G1044" s="231">
        <v>625</v>
      </c>
      <c r="H1044" s="230" t="str">
        <f t="shared" si="531"/>
        <v>Terciaria</v>
      </c>
      <c r="I1044" s="230">
        <v>3</v>
      </c>
      <c r="J1044" s="229" t="str">
        <f t="shared" si="525"/>
        <v>Conectores de Integración Territorial</v>
      </c>
      <c r="K1044" s="260">
        <f t="shared" si="526"/>
        <v>3.4499999999999997</v>
      </c>
      <c r="L1044" s="234">
        <f>L1043+K1044</f>
        <v>40.995000000000005</v>
      </c>
      <c r="M1044" s="233"/>
      <c r="N1044" s="233">
        <v>0.56999999999999995</v>
      </c>
      <c r="O1044" s="233"/>
      <c r="P1044" s="260">
        <f t="shared" si="527"/>
        <v>0.56999999999999995</v>
      </c>
      <c r="Q1044" s="233"/>
      <c r="R1044" s="233"/>
      <c r="S1044" s="233"/>
      <c r="T1044" s="260">
        <f t="shared" si="528"/>
        <v>0</v>
      </c>
      <c r="U1044" s="233"/>
      <c r="V1044" s="233">
        <v>2.88</v>
      </c>
      <c r="W1044" s="233"/>
      <c r="X1044" s="233">
        <f t="shared" si="532"/>
        <v>2.88</v>
      </c>
      <c r="Y1044" s="233"/>
      <c r="Z1044" s="233"/>
      <c r="AA1044" s="233"/>
      <c r="AB1044" s="233">
        <f t="shared" si="533"/>
        <v>0</v>
      </c>
      <c r="AC1044" s="233">
        <f t="shared" si="523"/>
        <v>2.88</v>
      </c>
      <c r="AD1044" s="367"/>
      <c r="AE1044" s="367"/>
      <c r="AF1044" s="233"/>
      <c r="AG1044" s="233">
        <f t="shared" si="520"/>
        <v>0</v>
      </c>
      <c r="AH1044" s="233"/>
      <c r="AI1044" s="233"/>
      <c r="AJ1044" s="233"/>
      <c r="AK1044" s="233">
        <f t="shared" si="521"/>
        <v>0</v>
      </c>
      <c r="AL1044" s="233"/>
      <c r="AM1044" s="233"/>
      <c r="AN1044" s="233"/>
      <c r="AO1044" s="233">
        <f t="shared" si="529"/>
        <v>0</v>
      </c>
      <c r="AP1044" s="233"/>
      <c r="AQ1044" s="233"/>
      <c r="AR1044" s="233"/>
      <c r="AS1044" s="339">
        <f t="shared" si="530"/>
        <v>0</v>
      </c>
      <c r="AT1044" s="233"/>
      <c r="AU1044" s="233"/>
      <c r="AV1044" s="233"/>
      <c r="AW1044" s="260">
        <f t="shared" si="509"/>
        <v>0</v>
      </c>
      <c r="AX1044" s="235" t="s">
        <v>2877</v>
      </c>
      <c r="AY1044" s="236" t="s">
        <v>1160</v>
      </c>
      <c r="AZ1044" s="236" t="s">
        <v>193</v>
      </c>
      <c r="BA1044" s="229" t="s">
        <v>2878</v>
      </c>
      <c r="BB1044" s="231">
        <v>0</v>
      </c>
      <c r="BC1044" s="231">
        <v>4</v>
      </c>
      <c r="BD1044" s="237" t="str">
        <f t="shared" si="510"/>
        <v>Montañoso (Pendientes naturales del terreno mayores a 25%)</v>
      </c>
      <c r="BE1044" s="231">
        <v>3</v>
      </c>
      <c r="BF1044" s="237" t="str">
        <f>VLOOKUP(BE1044,'Códigos 2'!$A$1:$B$12,2,FALSE)</f>
        <v xml:space="preserve">Tratamiento superficial simple (TSS) </v>
      </c>
      <c r="BG1044" s="238">
        <v>1</v>
      </c>
      <c r="BH1044" s="239">
        <v>7.8</v>
      </c>
      <c r="BI1044" s="231">
        <v>0</v>
      </c>
      <c r="BJ1044" s="231" t="str">
        <f t="shared" si="511"/>
        <v>No existe</v>
      </c>
      <c r="BK1044" s="240">
        <v>0</v>
      </c>
      <c r="BL1044" s="231">
        <v>35</v>
      </c>
      <c r="BM1044" s="231">
        <v>178</v>
      </c>
      <c r="BN1044" s="231">
        <v>3</v>
      </c>
      <c r="BO1044" s="237" t="str">
        <f t="shared" si="512"/>
        <v>Alineamiento algo sinuoso, pero con curvas cerradas que son aparentes y consistentes con las gradientes y las demás características del camino y del terreno que se atraviesa.</v>
      </c>
      <c r="BP1044" s="231">
        <v>1</v>
      </c>
      <c r="BQ1044" s="237" t="str">
        <f t="shared" si="513"/>
        <v xml:space="preserve">Pendientes sostenidas en exceso del 7% en casi todo el tramo. </v>
      </c>
      <c r="BR1044" s="231">
        <v>1</v>
      </c>
      <c r="BS1044" s="231">
        <v>0</v>
      </c>
      <c r="BT1044" s="237" t="b">
        <f t="shared" si="524"/>
        <v>0</v>
      </c>
      <c r="BU1044" s="231">
        <v>3</v>
      </c>
      <c r="BV1044" s="237" t="str">
        <f t="shared" si="515"/>
        <v>El señalamiento es regular en cuanto a cantidad y ubicación, siendo notable la falta de algunas señales de precaución y de guía.</v>
      </c>
      <c r="BW1044" s="231">
        <v>4</v>
      </c>
      <c r="BX1044" s="237" t="str">
        <f t="shared" si="516"/>
        <v>La mayoría de las alcantarillas y cunetas aparentemente funcionan bien, pero existen indicaciones en algunos sitios de que el agua se estanca.</v>
      </c>
      <c r="BY1044" s="231">
        <v>3</v>
      </c>
      <c r="BZ1044" s="237" t="str">
        <f t="shared" si="517"/>
        <v>Superficie con frecuentes baches o irregularidades .</v>
      </c>
      <c r="CA1044" s="231">
        <v>5</v>
      </c>
      <c r="CB1044" s="237" t="str">
        <f t="shared" si="518"/>
        <v>No existen evidencias de fallas en la estructura del pavimento, con la posible excepción de algunas en la superficie de ruedo.</v>
      </c>
      <c r="CC1044" s="231">
        <f t="shared" si="519"/>
        <v>0.22414649999999997</v>
      </c>
      <c r="CD1044" s="229"/>
      <c r="CE1044" s="229"/>
      <c r="CF1044" s="270" t="s">
        <v>2879</v>
      </c>
    </row>
    <row r="1045" spans="1:84" ht="69.95" customHeight="1" thickBot="1" x14ac:dyDescent="0.2">
      <c r="A1045" s="217"/>
      <c r="B1045" s="269">
        <v>60401</v>
      </c>
      <c r="C1045" s="231">
        <v>11</v>
      </c>
      <c r="D1045" s="231">
        <v>6</v>
      </c>
      <c r="E1045" s="232">
        <v>5</v>
      </c>
      <c r="F1045" s="231">
        <v>2</v>
      </c>
      <c r="G1045" s="231">
        <v>223</v>
      </c>
      <c r="H1045" s="230" t="str">
        <f t="shared" si="531"/>
        <v>Secundaria</v>
      </c>
      <c r="I1045" s="230">
        <v>4</v>
      </c>
      <c r="J1045" s="229" t="str">
        <f t="shared" si="525"/>
        <v>Red Básica de Accesso</v>
      </c>
      <c r="K1045" s="260">
        <f t="shared" si="526"/>
        <v>7.21</v>
      </c>
      <c r="L1045" s="234">
        <f>K1045</f>
        <v>7.21</v>
      </c>
      <c r="M1045" s="233"/>
      <c r="N1045" s="233"/>
      <c r="O1045" s="233"/>
      <c r="P1045" s="260">
        <f t="shared" si="527"/>
        <v>0</v>
      </c>
      <c r="Q1045" s="233">
        <v>2.835</v>
      </c>
      <c r="R1045" s="233"/>
      <c r="S1045" s="233">
        <v>0.89500000000000002</v>
      </c>
      <c r="T1045" s="260">
        <f t="shared" si="528"/>
        <v>3.73</v>
      </c>
      <c r="U1045" s="233"/>
      <c r="V1045" s="233">
        <v>2.87</v>
      </c>
      <c r="W1045" s="233">
        <v>0.61</v>
      </c>
      <c r="X1045" s="233">
        <f t="shared" si="532"/>
        <v>3.48</v>
      </c>
      <c r="Y1045" s="233"/>
      <c r="Z1045" s="233"/>
      <c r="AA1045" s="233"/>
      <c r="AB1045" s="233">
        <f t="shared" si="533"/>
        <v>0</v>
      </c>
      <c r="AC1045" s="233">
        <f t="shared" ref="AC1045:AC1076" si="534">T1045+X1045+AB1045</f>
        <v>7.21</v>
      </c>
      <c r="AD1045" s="367"/>
      <c r="AE1045" s="233"/>
      <c r="AF1045" s="233"/>
      <c r="AG1045" s="233">
        <f t="shared" si="520"/>
        <v>0</v>
      </c>
      <c r="AH1045" s="233"/>
      <c r="AI1045" s="233"/>
      <c r="AJ1045" s="233"/>
      <c r="AK1045" s="233">
        <f t="shared" si="521"/>
        <v>0</v>
      </c>
      <c r="AL1045" s="233"/>
      <c r="AM1045" s="233"/>
      <c r="AN1045" s="233"/>
      <c r="AO1045" s="233">
        <f t="shared" si="529"/>
        <v>0</v>
      </c>
      <c r="AP1045" s="233"/>
      <c r="AQ1045" s="233"/>
      <c r="AR1045" s="233"/>
      <c r="AS1045" s="339">
        <f t="shared" si="530"/>
        <v>0</v>
      </c>
      <c r="AT1045" s="233"/>
      <c r="AU1045" s="233"/>
      <c r="AV1045" s="233"/>
      <c r="AW1045" s="260">
        <f t="shared" si="509"/>
        <v>0</v>
      </c>
      <c r="AX1045" s="235" t="s">
        <v>1916</v>
      </c>
      <c r="AY1045" s="236" t="s">
        <v>610</v>
      </c>
      <c r="AZ1045" s="236" t="s">
        <v>458</v>
      </c>
      <c r="BA1045" s="229" t="s">
        <v>1358</v>
      </c>
      <c r="BB1045" s="231">
        <v>1</v>
      </c>
      <c r="BC1045" s="231">
        <v>1</v>
      </c>
      <c r="BD1045" s="237" t="str">
        <f t="shared" si="510"/>
        <v>Llano (Pendientes naturales del terreno entre 0 y 5%)</v>
      </c>
      <c r="BE1045" s="231">
        <v>1</v>
      </c>
      <c r="BF1045" s="237" t="str">
        <f>VLOOKUP(BE1045,'Códigos 2'!$A$1:$B$12,2,FALSE)</f>
        <v xml:space="preserve"> Carpeta Asfáltica (CA)</v>
      </c>
      <c r="BG1045" s="238">
        <v>2</v>
      </c>
      <c r="BH1045" s="239">
        <v>7.2</v>
      </c>
      <c r="BI1045" s="231">
        <v>0</v>
      </c>
      <c r="BJ1045" s="231" t="str">
        <f t="shared" si="511"/>
        <v>No existe</v>
      </c>
      <c r="BK1045" s="240">
        <v>0</v>
      </c>
      <c r="BL1045" s="231">
        <v>40</v>
      </c>
      <c r="BM1045" s="231">
        <v>1196</v>
      </c>
      <c r="BN1045" s="231">
        <v>4</v>
      </c>
      <c r="BO1045" s="237" t="str">
        <f t="shared" si="512"/>
        <v>Alineamiento con algunas curvas que exigen una reducción significativa en la velocidad promedio de circulación.</v>
      </c>
      <c r="BP1045" s="231">
        <v>5</v>
      </c>
      <c r="BQ1045" s="237" t="str">
        <f t="shared" si="513"/>
        <v>Pendientes menores del 3% en todo el tramo.</v>
      </c>
      <c r="BR1045" s="231">
        <v>2</v>
      </c>
      <c r="BS1045" s="231">
        <v>0</v>
      </c>
      <c r="BT1045" s="237" t="b">
        <f t="shared" si="524"/>
        <v>0</v>
      </c>
      <c r="BU1045" s="231">
        <v>3</v>
      </c>
      <c r="BV1045" s="237" t="str">
        <f t="shared" si="515"/>
        <v>El señalamiento es regular en cuanto a cantidad y ubicación, siendo notable la falta de algunas señales de precaución y de guía.</v>
      </c>
      <c r="BW1045" s="231">
        <v>5</v>
      </c>
      <c r="BX1045" s="237" t="str">
        <f t="shared" si="516"/>
        <v>Todas las alcantarillas y cunetas están bastante limpias y funcionan debidamente.</v>
      </c>
      <c r="BY1045" s="231">
        <v>3</v>
      </c>
      <c r="BZ1045" s="237" t="str">
        <f t="shared" si="517"/>
        <v>Superficie con frecuentes baches o irregularidades .</v>
      </c>
      <c r="CA1045" s="231">
        <v>4</v>
      </c>
      <c r="CB1045" s="237" t="str">
        <f t="shared" si="518"/>
        <v>Existen huellas o corrugaciones que se derivan por debajo de la superficie de ruedo, pero que son aisladas y de poca extensión.</v>
      </c>
      <c r="CC1045" s="231">
        <f t="shared" si="519"/>
        <v>3.1474533999999998</v>
      </c>
      <c r="CD1045" s="229"/>
      <c r="CE1045" s="229"/>
      <c r="CF1045" s="270" t="s">
        <v>1917</v>
      </c>
    </row>
    <row r="1046" spans="1:84" ht="69.95" customHeight="1" thickBot="1" x14ac:dyDescent="0.2">
      <c r="A1046" s="217"/>
      <c r="B1046" s="269">
        <v>60402</v>
      </c>
      <c r="C1046" s="231">
        <v>11</v>
      </c>
      <c r="D1046" s="231">
        <v>6</v>
      </c>
      <c r="E1046" s="232">
        <v>5</v>
      </c>
      <c r="F1046" s="231">
        <v>2</v>
      </c>
      <c r="G1046" s="231">
        <v>223</v>
      </c>
      <c r="H1046" s="230" t="str">
        <f t="shared" si="531"/>
        <v>Secundaria</v>
      </c>
      <c r="I1046" s="230">
        <v>4</v>
      </c>
      <c r="J1046" s="229" t="str">
        <f t="shared" si="525"/>
        <v>Red Básica de Accesso</v>
      </c>
      <c r="K1046" s="260">
        <f t="shared" si="526"/>
        <v>8.08</v>
      </c>
      <c r="L1046" s="234">
        <f>L1045+K1046</f>
        <v>15.29</v>
      </c>
      <c r="M1046" s="233"/>
      <c r="N1046" s="233"/>
      <c r="O1046" s="233"/>
      <c r="P1046" s="260">
        <f t="shared" si="527"/>
        <v>0</v>
      </c>
      <c r="Q1046" s="233">
        <v>8.08</v>
      </c>
      <c r="R1046" s="233"/>
      <c r="S1046" s="233"/>
      <c r="T1046" s="260">
        <f t="shared" si="528"/>
        <v>8.08</v>
      </c>
      <c r="U1046" s="233"/>
      <c r="V1046" s="233"/>
      <c r="W1046" s="233"/>
      <c r="X1046" s="233">
        <f t="shared" si="532"/>
        <v>0</v>
      </c>
      <c r="Y1046" s="233"/>
      <c r="Z1046" s="233"/>
      <c r="AA1046" s="233"/>
      <c r="AB1046" s="233">
        <f t="shared" si="533"/>
        <v>0</v>
      </c>
      <c r="AC1046" s="233">
        <f t="shared" si="534"/>
        <v>8.08</v>
      </c>
      <c r="AD1046" s="233"/>
      <c r="AE1046" s="233"/>
      <c r="AF1046" s="233"/>
      <c r="AG1046" s="233">
        <f t="shared" si="520"/>
        <v>0</v>
      </c>
      <c r="AH1046" s="233"/>
      <c r="AI1046" s="233"/>
      <c r="AJ1046" s="233"/>
      <c r="AK1046" s="233">
        <f t="shared" si="521"/>
        <v>0</v>
      </c>
      <c r="AL1046" s="233"/>
      <c r="AM1046" s="233"/>
      <c r="AN1046" s="233"/>
      <c r="AO1046" s="233">
        <f t="shared" si="529"/>
        <v>0</v>
      </c>
      <c r="AP1046" s="233"/>
      <c r="AQ1046" s="233"/>
      <c r="AR1046" s="233"/>
      <c r="AS1046" s="339">
        <f t="shared" si="530"/>
        <v>0</v>
      </c>
      <c r="AT1046" s="233"/>
      <c r="AU1046" s="233"/>
      <c r="AV1046" s="233"/>
      <c r="AW1046" s="260">
        <f t="shared" si="509"/>
        <v>0</v>
      </c>
      <c r="AX1046" s="235" t="s">
        <v>1918</v>
      </c>
      <c r="AY1046" s="236" t="s">
        <v>610</v>
      </c>
      <c r="AZ1046" s="236" t="s">
        <v>458</v>
      </c>
      <c r="BA1046" s="229" t="s">
        <v>384</v>
      </c>
      <c r="BB1046" s="231">
        <v>1</v>
      </c>
      <c r="BC1046" s="231">
        <v>1</v>
      </c>
      <c r="BD1046" s="237" t="str">
        <f t="shared" si="510"/>
        <v>Llano (Pendientes naturales del terreno entre 0 y 5%)</v>
      </c>
      <c r="BE1046" s="231">
        <v>1</v>
      </c>
      <c r="BF1046" s="237" t="str">
        <f>VLOOKUP(BE1046,'Códigos 2'!$A$1:$B$12,2,FALSE)</f>
        <v xml:space="preserve"> Carpeta Asfáltica (CA)</v>
      </c>
      <c r="BG1046" s="238">
        <v>2</v>
      </c>
      <c r="BH1046" s="239">
        <v>7</v>
      </c>
      <c r="BI1046" s="231">
        <v>0</v>
      </c>
      <c r="BJ1046" s="231" t="str">
        <f t="shared" si="511"/>
        <v>No existe</v>
      </c>
      <c r="BK1046" s="240">
        <v>0</v>
      </c>
      <c r="BL1046" s="231">
        <v>50</v>
      </c>
      <c r="BM1046" s="231">
        <v>675</v>
      </c>
      <c r="BN1046" s="231">
        <v>4</v>
      </c>
      <c r="BO1046" s="237" t="str">
        <f t="shared" si="512"/>
        <v>Alineamiento con algunas curvas que exigen una reducción significativa en la velocidad promedio de circulación.</v>
      </c>
      <c r="BP1046" s="231">
        <v>5</v>
      </c>
      <c r="BQ1046" s="237" t="str">
        <f t="shared" si="513"/>
        <v>Pendientes menores del 3% en todo el tramo.</v>
      </c>
      <c r="BR1046" s="231">
        <v>2</v>
      </c>
      <c r="BS1046" s="231">
        <v>0</v>
      </c>
      <c r="BT1046" s="237" t="b">
        <f t="shared" si="524"/>
        <v>0</v>
      </c>
      <c r="BU1046" s="231">
        <v>3</v>
      </c>
      <c r="BV1046" s="237" t="str">
        <f t="shared" si="515"/>
        <v>El señalamiento es regular en cuanto a cantidad y ubicación, siendo notable la falta de algunas señales de precaución y de guía.</v>
      </c>
      <c r="BW1046" s="231">
        <v>5</v>
      </c>
      <c r="BX1046" s="237" t="str">
        <f t="shared" si="516"/>
        <v>Todas las alcantarillas y cunetas están bastante limpias y funcionan debidamente.</v>
      </c>
      <c r="BY1046" s="231">
        <v>4</v>
      </c>
      <c r="BZ1046" s="237" t="str">
        <f t="shared" si="517"/>
        <v>Superficie generalmente lisa, pero con unas pequeñas corrugaciones u otras irregularidades aisladas, o con baches pequeños superficiales.</v>
      </c>
      <c r="CA1046" s="231">
        <v>5</v>
      </c>
      <c r="CB1046" s="237" t="str">
        <f t="shared" si="518"/>
        <v>No existen evidencias de fallas en la estructura del pavimento, con la posible excepción de algunas en la superficie de ruedo.</v>
      </c>
      <c r="CC1046" s="231">
        <f t="shared" si="519"/>
        <v>1.99071</v>
      </c>
      <c r="CD1046" s="229"/>
      <c r="CE1046" s="229"/>
      <c r="CF1046" s="270" t="s">
        <v>1919</v>
      </c>
    </row>
    <row r="1047" spans="1:84" ht="69.95" customHeight="1" thickBot="1" x14ac:dyDescent="0.2">
      <c r="A1047" s="217"/>
      <c r="B1047" s="269">
        <v>60411</v>
      </c>
      <c r="C1047" s="231">
        <v>11</v>
      </c>
      <c r="D1047" s="231">
        <v>6</v>
      </c>
      <c r="E1047" s="232">
        <v>5</v>
      </c>
      <c r="F1047" s="231">
        <v>5</v>
      </c>
      <c r="G1047" s="231">
        <v>245</v>
      </c>
      <c r="H1047" s="230" t="str">
        <f t="shared" si="531"/>
        <v>Secundaria</v>
      </c>
      <c r="I1047" s="230">
        <v>3</v>
      </c>
      <c r="J1047" s="229" t="str">
        <f t="shared" si="525"/>
        <v>Conectores de Integración Territorial</v>
      </c>
      <c r="K1047" s="260">
        <f t="shared" si="526"/>
        <v>14.95</v>
      </c>
      <c r="L1047" s="234">
        <f>K1047</f>
        <v>14.95</v>
      </c>
      <c r="M1047" s="233"/>
      <c r="N1047" s="233"/>
      <c r="O1047" s="233"/>
      <c r="P1047" s="260">
        <f t="shared" si="527"/>
        <v>0</v>
      </c>
      <c r="Q1047" s="233"/>
      <c r="R1047" s="233"/>
      <c r="S1047" s="233"/>
      <c r="T1047" s="260">
        <f t="shared" si="528"/>
        <v>0</v>
      </c>
      <c r="U1047" s="233">
        <v>14.95</v>
      </c>
      <c r="V1047" s="233"/>
      <c r="W1047" s="233"/>
      <c r="X1047" s="233">
        <f t="shared" si="532"/>
        <v>14.95</v>
      </c>
      <c r="Y1047" s="233"/>
      <c r="Z1047" s="233"/>
      <c r="AA1047" s="233"/>
      <c r="AB1047" s="233">
        <f t="shared" si="533"/>
        <v>0</v>
      </c>
      <c r="AC1047" s="233">
        <f t="shared" si="534"/>
        <v>14.95</v>
      </c>
      <c r="AD1047" s="233"/>
      <c r="AE1047" s="233"/>
      <c r="AF1047" s="233"/>
      <c r="AG1047" s="233">
        <f t="shared" si="520"/>
        <v>0</v>
      </c>
      <c r="AH1047" s="233"/>
      <c r="AI1047" s="233"/>
      <c r="AJ1047" s="233"/>
      <c r="AK1047" s="233">
        <f t="shared" si="521"/>
        <v>0</v>
      </c>
      <c r="AL1047" s="233"/>
      <c r="AM1047" s="233"/>
      <c r="AN1047" s="233"/>
      <c r="AO1047" s="233">
        <f t="shared" si="529"/>
        <v>0</v>
      </c>
      <c r="AP1047" s="233"/>
      <c r="AQ1047" s="233"/>
      <c r="AR1047" s="233"/>
      <c r="AS1047" s="339">
        <f t="shared" si="530"/>
        <v>0</v>
      </c>
      <c r="AT1047" s="233"/>
      <c r="AU1047" s="233"/>
      <c r="AV1047" s="233"/>
      <c r="AW1047" s="260">
        <f t="shared" si="509"/>
        <v>0</v>
      </c>
      <c r="AX1047" s="235" t="s">
        <v>2180</v>
      </c>
      <c r="AY1047" s="236" t="s">
        <v>111</v>
      </c>
      <c r="AZ1047" s="236" t="s">
        <v>452</v>
      </c>
      <c r="BA1047" s="229" t="s">
        <v>2181</v>
      </c>
      <c r="BB1047" s="231">
        <v>0</v>
      </c>
      <c r="BC1047" s="231">
        <v>4</v>
      </c>
      <c r="BD1047" s="237" t="str">
        <f t="shared" si="510"/>
        <v>Montañoso (Pendientes naturales del terreno mayores a 25%)</v>
      </c>
      <c r="BE1047" s="231">
        <v>2</v>
      </c>
      <c r="BF1047" s="237" t="str">
        <f>VLOOKUP(BE1047,'Códigos 2'!$A$1:$B$12,2,FALSE)</f>
        <v xml:space="preserve">Tratamiento superficial múltiple (TSM) </v>
      </c>
      <c r="BG1047" s="238">
        <v>2</v>
      </c>
      <c r="BH1047" s="239">
        <v>7.5</v>
      </c>
      <c r="BI1047" s="231">
        <v>0</v>
      </c>
      <c r="BJ1047" s="231" t="str">
        <f t="shared" si="511"/>
        <v>No existe</v>
      </c>
      <c r="BK1047" s="240">
        <v>0</v>
      </c>
      <c r="BL1047" s="231">
        <v>60</v>
      </c>
      <c r="BM1047" s="231">
        <v>428</v>
      </c>
      <c r="BN1047" s="231">
        <v>3</v>
      </c>
      <c r="BO1047" s="237" t="str">
        <f t="shared" si="512"/>
        <v>Alineamiento algo sinuoso, pero con curvas cerradas que son aparentes y consistentes con las gradientes y las demás características del camino y del terreno que se atraviesa.</v>
      </c>
      <c r="BP1047" s="231">
        <v>2</v>
      </c>
      <c r="BQ1047" s="237" t="str">
        <f t="shared" si="513"/>
        <v>Pendientes sostenidas entre 5 y 8% sobre una buena parte del tramo, condición que afecta en forma marcada la velocidad de recorrido y, cuando hay bastante tránsito, provoca frecuentes colas de vehículos detrás de los vehículos pesados.</v>
      </c>
      <c r="BR1047" s="231">
        <v>1</v>
      </c>
      <c r="BS1047" s="231">
        <v>0</v>
      </c>
      <c r="BT1047" s="237" t="b">
        <f t="shared" ref="BT1047:BT1078" si="535">IF(BS1047=5,"Superficie de los espaldones firme y regular, y donde se puede utilizar el ancho como fue construido originalmente.",IF(AND(BS1047=4),"Superficie generalmente firme y utilizable en todo tiempo, pero con algunos tramos cortos en que el ancho inicial ha sido reducido por erosión u otras causas.",IF(AND(BS1047=3),"Superficie erosionada o con baches profundos sobre una buena parte de la subsección, de manera que se inhibe el uso de los espaldones en la debida forma en esa parte.",IF(AND(BS1047=2),"Superficie erosionada o con baches profundos, o el ancho transitable de los espaldones reducido sustancialmente, en casi toda la subsección.",IF(AND(BS1047=1),"Se encuentra un desnivel peligroso entre el borde del pavimento y el espaldón, o la superficie está muy erosionada, con baches profundos o material suelto, o el ancho muy reducido del original.")))))</f>
        <v>0</v>
      </c>
      <c r="BU1047" s="231">
        <v>2</v>
      </c>
      <c r="BV1047" s="237" t="str">
        <f t="shared" si="515"/>
        <v>Existen muy pocas señales</v>
      </c>
      <c r="BW1047" s="231">
        <v>5</v>
      </c>
      <c r="BX1047" s="237" t="str">
        <f t="shared" si="516"/>
        <v>Todas las alcantarillas y cunetas están bastante limpias y funcionan debidamente.</v>
      </c>
      <c r="BY1047" s="231">
        <v>5</v>
      </c>
      <c r="BZ1047" s="237" t="str">
        <f t="shared" si="517"/>
        <v>Superficie lisa, sin baches ni irregularidades notables.</v>
      </c>
      <c r="CA1047" s="231">
        <v>5</v>
      </c>
      <c r="CB1047" s="237" t="str">
        <f t="shared" si="518"/>
        <v>No existen evidencias de fallas en la estructura del pavimento, con la posible excepción de algunas en la superficie de ruedo.</v>
      </c>
      <c r="CC1047" s="231">
        <f t="shared" si="519"/>
        <v>2.3354889999999999</v>
      </c>
      <c r="CD1047" s="229" t="s">
        <v>2182</v>
      </c>
      <c r="CE1047" s="229" t="s">
        <v>2085</v>
      </c>
      <c r="CF1047" s="270" t="s">
        <v>2183</v>
      </c>
    </row>
    <row r="1048" spans="1:84" ht="69.95" customHeight="1" thickBot="1" x14ac:dyDescent="0.2">
      <c r="A1048" s="217"/>
      <c r="B1048" s="269">
        <v>60412</v>
      </c>
      <c r="C1048" s="231">
        <v>11</v>
      </c>
      <c r="D1048" s="231">
        <v>6</v>
      </c>
      <c r="E1048" s="232">
        <v>5</v>
      </c>
      <c r="F1048" s="231">
        <v>5</v>
      </c>
      <c r="G1048" s="231">
        <v>245</v>
      </c>
      <c r="H1048" s="230" t="str">
        <f t="shared" si="531"/>
        <v>Secundaria</v>
      </c>
      <c r="I1048" s="230">
        <v>3</v>
      </c>
      <c r="J1048" s="229" t="str">
        <f t="shared" si="525"/>
        <v>Conectores de Integración Territorial</v>
      </c>
      <c r="K1048" s="260">
        <f t="shared" si="526"/>
        <v>29.76</v>
      </c>
      <c r="L1048" s="234">
        <f t="shared" ref="L1048:L1055" si="536">L1047+K1048</f>
        <v>44.71</v>
      </c>
      <c r="M1048" s="233"/>
      <c r="N1048" s="233"/>
      <c r="O1048" s="233"/>
      <c r="P1048" s="260">
        <f t="shared" si="527"/>
        <v>0</v>
      </c>
      <c r="Q1048" s="233">
        <v>1.96</v>
      </c>
      <c r="R1048" s="233"/>
      <c r="S1048" s="233"/>
      <c r="T1048" s="260">
        <f t="shared" si="528"/>
        <v>1.96</v>
      </c>
      <c r="U1048" s="233">
        <v>15</v>
      </c>
      <c r="V1048" s="233">
        <v>7.22</v>
      </c>
      <c r="W1048" s="233">
        <v>2.69</v>
      </c>
      <c r="X1048" s="233">
        <f t="shared" si="532"/>
        <v>24.91</v>
      </c>
      <c r="Y1048" s="233"/>
      <c r="Z1048" s="233"/>
      <c r="AA1048" s="233"/>
      <c r="AB1048" s="233">
        <f t="shared" si="533"/>
        <v>0</v>
      </c>
      <c r="AC1048" s="233">
        <f t="shared" si="534"/>
        <v>26.87</v>
      </c>
      <c r="AD1048" s="233"/>
      <c r="AE1048" s="233">
        <v>2.89</v>
      </c>
      <c r="AF1048" s="233"/>
      <c r="AG1048" s="233">
        <f t="shared" si="520"/>
        <v>2.89</v>
      </c>
      <c r="AH1048" s="233"/>
      <c r="AI1048" s="233"/>
      <c r="AJ1048" s="233"/>
      <c r="AK1048" s="233">
        <f t="shared" si="521"/>
        <v>0</v>
      </c>
      <c r="AL1048" s="233"/>
      <c r="AM1048" s="233"/>
      <c r="AN1048" s="233"/>
      <c r="AO1048" s="233">
        <f t="shared" si="529"/>
        <v>0</v>
      </c>
      <c r="AP1048" s="233"/>
      <c r="AQ1048" s="233"/>
      <c r="AR1048" s="233"/>
      <c r="AS1048" s="339">
        <f t="shared" si="530"/>
        <v>0</v>
      </c>
      <c r="AT1048" s="233"/>
      <c r="AU1048" s="233"/>
      <c r="AV1048" s="233"/>
      <c r="AW1048" s="260">
        <f t="shared" si="509"/>
        <v>0</v>
      </c>
      <c r="AX1048" s="235" t="s">
        <v>2184</v>
      </c>
      <c r="AY1048" s="236" t="s">
        <v>111</v>
      </c>
      <c r="AZ1048" s="236" t="s">
        <v>452</v>
      </c>
      <c r="BA1048" s="229" t="s">
        <v>2185</v>
      </c>
      <c r="BB1048" s="231">
        <v>1</v>
      </c>
      <c r="BC1048" s="231">
        <v>4</v>
      </c>
      <c r="BD1048" s="237" t="str">
        <f t="shared" si="510"/>
        <v>Montañoso (Pendientes naturales del terreno mayores a 25%)</v>
      </c>
      <c r="BE1048" s="231">
        <v>2</v>
      </c>
      <c r="BF1048" s="237" t="str">
        <f>VLOOKUP(BE1048,'Códigos 2'!$A$1:$B$12,2,FALSE)</f>
        <v xml:space="preserve">Tratamiento superficial múltiple (TSM) </v>
      </c>
      <c r="BG1048" s="238">
        <v>2</v>
      </c>
      <c r="BH1048" s="239">
        <v>6.5</v>
      </c>
      <c r="BI1048" s="231">
        <v>0</v>
      </c>
      <c r="BJ1048" s="231" t="str">
        <f t="shared" si="511"/>
        <v>No existe</v>
      </c>
      <c r="BK1048" s="240">
        <v>0</v>
      </c>
      <c r="BL1048" s="231">
        <v>50</v>
      </c>
      <c r="BM1048" s="231">
        <v>516</v>
      </c>
      <c r="BN1048" s="231">
        <v>3</v>
      </c>
      <c r="BO1048" s="237" t="str">
        <f t="shared" si="512"/>
        <v>Alineamiento algo sinuoso, pero con curvas cerradas que son aparentes y consistentes con las gradientes y las demás características del camino y del terreno que se atraviesa.</v>
      </c>
      <c r="BP1048" s="231">
        <v>1</v>
      </c>
      <c r="BQ1048" s="237" t="str">
        <f t="shared" si="513"/>
        <v xml:space="preserve">Pendientes sostenidas en exceso del 7% en casi todo el tramo. </v>
      </c>
      <c r="BR1048" s="231">
        <v>1</v>
      </c>
      <c r="BS1048" s="231">
        <v>0</v>
      </c>
      <c r="BT1048" s="237" t="b">
        <f t="shared" si="535"/>
        <v>0</v>
      </c>
      <c r="BU1048" s="231">
        <v>2</v>
      </c>
      <c r="BV1048" s="237" t="str">
        <f t="shared" si="515"/>
        <v>Existen muy pocas señales</v>
      </c>
      <c r="BW1048" s="231">
        <v>4</v>
      </c>
      <c r="BX1048" s="237" t="str">
        <f t="shared" si="516"/>
        <v>La mayoría de las alcantarillas y cunetas aparentemente funcionan bien, pero existen indicaciones en algunos sitios de que el agua se estanca.</v>
      </c>
      <c r="BY1048" s="231">
        <v>4</v>
      </c>
      <c r="BZ1048" s="237" t="str">
        <f t="shared" si="517"/>
        <v>Superficie generalmente lisa, pero con unas pequeñas corrugaciones u otras irregularidades aisladas, o con baches pequeños superficiales.</v>
      </c>
      <c r="CA1048" s="231">
        <v>5</v>
      </c>
      <c r="CB1048" s="237" t="str">
        <f t="shared" si="518"/>
        <v>No existen evidencias de fallas en la estructura del pavimento, con la posible excepción de algunas en la superficie de ruedo.</v>
      </c>
      <c r="CC1048" s="231">
        <f t="shared" si="519"/>
        <v>5.6049984000000004</v>
      </c>
      <c r="CD1048" s="229"/>
      <c r="CE1048" s="229"/>
      <c r="CF1048" s="270" t="s">
        <v>2186</v>
      </c>
    </row>
    <row r="1049" spans="1:84" ht="69.95" customHeight="1" thickBot="1" x14ac:dyDescent="0.2">
      <c r="A1049" s="217"/>
      <c r="B1049" s="269">
        <v>60420</v>
      </c>
      <c r="C1049" s="231">
        <v>11</v>
      </c>
      <c r="D1049" s="231">
        <v>6</v>
      </c>
      <c r="E1049" s="232">
        <v>7</v>
      </c>
      <c r="F1049" s="231">
        <v>2</v>
      </c>
      <c r="G1049" s="231">
        <v>245</v>
      </c>
      <c r="H1049" s="230" t="str">
        <f t="shared" si="531"/>
        <v>Secundaria</v>
      </c>
      <c r="I1049" s="230">
        <v>3</v>
      </c>
      <c r="J1049" s="229" t="str">
        <f t="shared" si="525"/>
        <v>Conectores de Integración Territorial</v>
      </c>
      <c r="K1049" s="260">
        <f t="shared" si="526"/>
        <v>29.795000000000002</v>
      </c>
      <c r="L1049" s="234">
        <f t="shared" si="536"/>
        <v>74.504999999999995</v>
      </c>
      <c r="M1049" s="233"/>
      <c r="N1049" s="233"/>
      <c r="O1049" s="233"/>
      <c r="P1049" s="260">
        <f t="shared" si="527"/>
        <v>0</v>
      </c>
      <c r="Q1049" s="233">
        <v>29.795000000000002</v>
      </c>
      <c r="R1049" s="233"/>
      <c r="S1049" s="233"/>
      <c r="T1049" s="260">
        <f t="shared" si="528"/>
        <v>29.795000000000002</v>
      </c>
      <c r="U1049" s="233"/>
      <c r="V1049" s="233"/>
      <c r="W1049" s="233"/>
      <c r="X1049" s="233">
        <f t="shared" si="532"/>
        <v>0</v>
      </c>
      <c r="Y1049" s="233"/>
      <c r="Z1049" s="233"/>
      <c r="AA1049" s="233"/>
      <c r="AB1049" s="233">
        <f t="shared" si="533"/>
        <v>0</v>
      </c>
      <c r="AC1049" s="233">
        <f t="shared" si="534"/>
        <v>29.795000000000002</v>
      </c>
      <c r="AD1049" s="233"/>
      <c r="AE1049" s="233"/>
      <c r="AF1049" s="233"/>
      <c r="AG1049" s="233">
        <f t="shared" si="520"/>
        <v>0</v>
      </c>
      <c r="AH1049" s="233"/>
      <c r="AI1049" s="233"/>
      <c r="AJ1049" s="233"/>
      <c r="AK1049" s="233">
        <f t="shared" si="521"/>
        <v>0</v>
      </c>
      <c r="AL1049" s="233"/>
      <c r="AM1049" s="233"/>
      <c r="AN1049" s="233"/>
      <c r="AO1049" s="233">
        <f t="shared" si="529"/>
        <v>0</v>
      </c>
      <c r="AP1049" s="233"/>
      <c r="AQ1049" s="233"/>
      <c r="AR1049" s="233"/>
      <c r="AS1049" s="339">
        <f t="shared" si="530"/>
        <v>0</v>
      </c>
      <c r="AT1049" s="233"/>
      <c r="AU1049" s="233"/>
      <c r="AV1049" s="233"/>
      <c r="AW1049" s="260">
        <f t="shared" si="509"/>
        <v>0</v>
      </c>
      <c r="AX1049" s="235" t="s">
        <v>2187</v>
      </c>
      <c r="AY1049" s="236" t="s">
        <v>111</v>
      </c>
      <c r="AZ1049" s="236" t="s">
        <v>452</v>
      </c>
      <c r="BA1049" s="229" t="s">
        <v>2188</v>
      </c>
      <c r="BB1049" s="231">
        <v>0</v>
      </c>
      <c r="BC1049" s="231">
        <v>1</v>
      </c>
      <c r="BD1049" s="237" t="str">
        <f t="shared" si="510"/>
        <v>Llano (Pendientes naturales del terreno entre 0 y 5%)</v>
      </c>
      <c r="BE1049" s="231">
        <v>1</v>
      </c>
      <c r="BF1049" s="237" t="str">
        <f>VLOOKUP(BE1049,'Códigos 2'!$A$1:$B$12,2,FALSE)</f>
        <v xml:space="preserve"> Carpeta Asfáltica (CA)</v>
      </c>
      <c r="BG1049" s="238">
        <v>2</v>
      </c>
      <c r="BH1049" s="239">
        <v>6.7</v>
      </c>
      <c r="BI1049" s="231">
        <v>1</v>
      </c>
      <c r="BJ1049" s="231" t="str">
        <f t="shared" si="511"/>
        <v>Pavimentado</v>
      </c>
      <c r="BK1049" s="240">
        <v>1.2</v>
      </c>
      <c r="BL1049" s="231">
        <v>70</v>
      </c>
      <c r="BM1049" s="231">
        <v>945</v>
      </c>
      <c r="BN1049" s="231">
        <v>5</v>
      </c>
      <c r="BO1049" s="237" t="str">
        <f t="shared" si="512"/>
        <v>Alineamiento recto o con curvas tan suaves que no exigen una reducción significativa en la velocidad promedio normal de recorrido.</v>
      </c>
      <c r="BP1049" s="231">
        <v>4</v>
      </c>
      <c r="BQ1049" s="237" t="str">
        <f t="shared" si="513"/>
        <v>Pendientes generalmente menores del 3% pero con algunas cuestas de corta longitud de hasta el 5%.</v>
      </c>
      <c r="BR1049" s="231">
        <v>3</v>
      </c>
      <c r="BS1049" s="231">
        <v>5</v>
      </c>
      <c r="BT1049" s="237" t="str">
        <f t="shared" si="535"/>
        <v>Superficie de los espaldones firme y regular, y donde se puede utilizar el ancho como fue construido originalmente.</v>
      </c>
      <c r="BU1049" s="231">
        <v>4</v>
      </c>
      <c r="BV1049" s="237" t="str">
        <f t="shared" si="515"/>
        <v>El señalamiento es bastante completo, faltando solamente algunas señales de guía para los usuarios que no conocen la ruta.</v>
      </c>
      <c r="BW1049" s="231">
        <v>4</v>
      </c>
      <c r="BX1049" s="237" t="str">
        <f t="shared" si="516"/>
        <v>La mayoría de las alcantarillas y cunetas aparentemente funcionan bien, pero existen indicaciones en algunos sitios de que el agua se estanca.</v>
      </c>
      <c r="BY1049" s="231">
        <v>5</v>
      </c>
      <c r="BZ1049" s="237" t="str">
        <f t="shared" si="517"/>
        <v>Superficie lisa, sin baches ni irregularidades notables.</v>
      </c>
      <c r="CA1049" s="231">
        <v>5</v>
      </c>
      <c r="CB1049" s="237" t="str">
        <f t="shared" si="518"/>
        <v>No existen evidencias de fallas en la estructura del pavimento, con la posible excepción de algunas en la superficie de ruedo.</v>
      </c>
      <c r="CC1049" s="231">
        <f t="shared" si="519"/>
        <v>10.277040375</v>
      </c>
      <c r="CD1049" s="229"/>
      <c r="CE1049" s="229"/>
      <c r="CF1049" s="270" t="s">
        <v>2189</v>
      </c>
    </row>
    <row r="1050" spans="1:84" ht="69.95" customHeight="1" thickBot="1" x14ac:dyDescent="0.2">
      <c r="A1050" s="217"/>
      <c r="B1050" s="269">
        <v>60431</v>
      </c>
      <c r="C1050" s="231">
        <v>11</v>
      </c>
      <c r="D1050" s="231">
        <v>6</v>
      </c>
      <c r="E1050" s="232">
        <v>7</v>
      </c>
      <c r="F1050" s="231">
        <v>2</v>
      </c>
      <c r="G1050" s="231">
        <v>245</v>
      </c>
      <c r="H1050" s="230" t="str">
        <f t="shared" si="531"/>
        <v>Secundaria</v>
      </c>
      <c r="I1050" s="230">
        <v>4</v>
      </c>
      <c r="J1050" s="229" t="str">
        <f t="shared" si="525"/>
        <v>Red Básica de Accesso</v>
      </c>
      <c r="K1050" s="260">
        <f t="shared" si="526"/>
        <v>11.68</v>
      </c>
      <c r="L1050" s="234">
        <f t="shared" si="536"/>
        <v>86.185000000000002</v>
      </c>
      <c r="M1050" s="233"/>
      <c r="N1050" s="233"/>
      <c r="O1050" s="233"/>
      <c r="P1050" s="260">
        <f t="shared" si="527"/>
        <v>0</v>
      </c>
      <c r="Q1050" s="233">
        <v>0.155</v>
      </c>
      <c r="R1050" s="233"/>
      <c r="S1050" s="233"/>
      <c r="T1050" s="260">
        <f t="shared" si="528"/>
        <v>0.155</v>
      </c>
      <c r="U1050" s="233"/>
      <c r="V1050" s="233"/>
      <c r="W1050" s="233"/>
      <c r="X1050" s="233">
        <f t="shared" si="532"/>
        <v>0</v>
      </c>
      <c r="Y1050" s="233"/>
      <c r="Z1050" s="233"/>
      <c r="AA1050" s="233"/>
      <c r="AB1050" s="233">
        <f t="shared" si="533"/>
        <v>0</v>
      </c>
      <c r="AC1050" s="233">
        <f t="shared" si="534"/>
        <v>0.155</v>
      </c>
      <c r="AD1050" s="233"/>
      <c r="AE1050" s="233"/>
      <c r="AF1050" s="233">
        <v>11.525</v>
      </c>
      <c r="AG1050" s="233">
        <f t="shared" si="520"/>
        <v>11.525</v>
      </c>
      <c r="AH1050" s="233"/>
      <c r="AI1050" s="233"/>
      <c r="AJ1050" s="233"/>
      <c r="AK1050" s="233">
        <f t="shared" si="521"/>
        <v>0</v>
      </c>
      <c r="AL1050" s="233"/>
      <c r="AM1050" s="233"/>
      <c r="AN1050" s="233"/>
      <c r="AO1050" s="233">
        <f t="shared" si="529"/>
        <v>0</v>
      </c>
      <c r="AP1050" s="233"/>
      <c r="AQ1050" s="233"/>
      <c r="AR1050" s="233"/>
      <c r="AS1050" s="339">
        <f t="shared" si="530"/>
        <v>0</v>
      </c>
      <c r="AT1050" s="233"/>
      <c r="AU1050" s="233"/>
      <c r="AV1050" s="233"/>
      <c r="AW1050" s="260">
        <f t="shared" si="509"/>
        <v>0</v>
      </c>
      <c r="AX1050" s="235" t="s">
        <v>2190</v>
      </c>
      <c r="AY1050" s="236" t="s">
        <v>111</v>
      </c>
      <c r="AZ1050" s="236" t="s">
        <v>452</v>
      </c>
      <c r="BA1050" s="229" t="s">
        <v>459</v>
      </c>
      <c r="BB1050" s="231">
        <v>4</v>
      </c>
      <c r="BC1050" s="231">
        <v>1</v>
      </c>
      <c r="BD1050" s="237" t="str">
        <f t="shared" si="510"/>
        <v>Llano (Pendientes naturales del terreno entre 0 y 5%)</v>
      </c>
      <c r="BE1050" s="231">
        <v>4</v>
      </c>
      <c r="BF1050" s="237" t="str">
        <f>VLOOKUP(BE1050,'Códigos 2'!$A$1:$B$12,2,FALSE)</f>
        <v>Lastre o grava</v>
      </c>
      <c r="BG1050" s="238">
        <v>2</v>
      </c>
      <c r="BH1050" s="239">
        <v>6.9</v>
      </c>
      <c r="BI1050" s="231">
        <v>0</v>
      </c>
      <c r="BJ1050" s="231" t="str">
        <f t="shared" si="511"/>
        <v>No existe</v>
      </c>
      <c r="BK1050" s="240">
        <v>0</v>
      </c>
      <c r="BL1050" s="231">
        <v>20</v>
      </c>
      <c r="BM1050" s="231">
        <v>388</v>
      </c>
      <c r="BN1050" s="231">
        <v>4</v>
      </c>
      <c r="BO1050" s="237" t="str">
        <f t="shared" si="512"/>
        <v>Alineamiento con algunas curvas que exigen una reducción significativa en la velocidad promedio de circulación.</v>
      </c>
      <c r="BP1050" s="231">
        <v>4</v>
      </c>
      <c r="BQ1050" s="237" t="str">
        <f t="shared" si="513"/>
        <v>Pendientes generalmente menores del 3% pero con algunas cuestas de corta longitud de hasta el 5%.</v>
      </c>
      <c r="BR1050" s="231">
        <v>1</v>
      </c>
      <c r="BS1050" s="231">
        <v>0</v>
      </c>
      <c r="BT1050" s="237" t="b">
        <f t="shared" si="535"/>
        <v>0</v>
      </c>
      <c r="BU1050" s="231">
        <v>2</v>
      </c>
      <c r="BV1050" s="237" t="str">
        <f t="shared" si="515"/>
        <v>Existen muy pocas señales</v>
      </c>
      <c r="BW1050" s="231">
        <v>3</v>
      </c>
      <c r="BX1050" s="237" t="str">
        <f t="shared" si="516"/>
        <v>Parece que algunas alcantarillas o cunetas no tienen capacidad hidráulica suficiente, por la erosión o socavación aparente.</v>
      </c>
      <c r="BY1050" s="231">
        <v>2</v>
      </c>
      <c r="BZ1050" s="237" t="str">
        <f t="shared" si="517"/>
        <v>Superficie muy irregular o con baches extensos y frecuentes (o material suelto, en caso de superficies no pavimentadas).</v>
      </c>
      <c r="CA1050" s="231">
        <v>4</v>
      </c>
      <c r="CB1050" s="237" t="str">
        <f t="shared" si="518"/>
        <v>Existen huellas o corrugaciones que se derivan por debajo de la superficie de ruedo, pero que son aisladas y de poca extensión.</v>
      </c>
      <c r="CC1050" s="231">
        <f t="shared" si="519"/>
        <v>1.6541216000000001</v>
      </c>
      <c r="CD1050" s="229"/>
      <c r="CE1050" s="229"/>
      <c r="CF1050" s="270" t="s">
        <v>2191</v>
      </c>
    </row>
    <row r="1051" spans="1:84" ht="69.95" customHeight="1" thickBot="1" x14ac:dyDescent="0.2">
      <c r="A1051" s="217"/>
      <c r="B1051" s="269">
        <v>60432</v>
      </c>
      <c r="C1051" s="231">
        <v>11</v>
      </c>
      <c r="D1051" s="231">
        <v>6</v>
      </c>
      <c r="E1051" s="232">
        <v>7</v>
      </c>
      <c r="F1051" s="231">
        <v>2</v>
      </c>
      <c r="G1051" s="231">
        <v>245</v>
      </c>
      <c r="H1051" s="230" t="str">
        <f t="shared" si="531"/>
        <v>Secundaria</v>
      </c>
      <c r="I1051" s="230">
        <v>4</v>
      </c>
      <c r="J1051" s="229" t="str">
        <f t="shared" si="525"/>
        <v>Red Básica de Accesso</v>
      </c>
      <c r="K1051" s="260">
        <f t="shared" si="526"/>
        <v>5.2050000000000001</v>
      </c>
      <c r="L1051" s="234">
        <f t="shared" si="536"/>
        <v>91.39</v>
      </c>
      <c r="M1051" s="233"/>
      <c r="N1051" s="233"/>
      <c r="O1051" s="233"/>
      <c r="P1051" s="260">
        <f t="shared" si="527"/>
        <v>0</v>
      </c>
      <c r="Q1051" s="233"/>
      <c r="R1051" s="233"/>
      <c r="S1051" s="233"/>
      <c r="T1051" s="260">
        <f t="shared" si="528"/>
        <v>0</v>
      </c>
      <c r="U1051" s="233"/>
      <c r="V1051" s="233"/>
      <c r="W1051" s="233"/>
      <c r="X1051" s="233">
        <f t="shared" si="532"/>
        <v>0</v>
      </c>
      <c r="Y1051" s="233"/>
      <c r="Z1051" s="233"/>
      <c r="AA1051" s="233"/>
      <c r="AB1051" s="233">
        <f t="shared" si="533"/>
        <v>0</v>
      </c>
      <c r="AC1051" s="233">
        <f t="shared" si="534"/>
        <v>0</v>
      </c>
      <c r="AD1051" s="233"/>
      <c r="AE1051" s="233"/>
      <c r="AF1051" s="233">
        <v>5.2050000000000001</v>
      </c>
      <c r="AG1051" s="233">
        <f t="shared" si="520"/>
        <v>5.2050000000000001</v>
      </c>
      <c r="AH1051" s="233"/>
      <c r="AI1051" s="233"/>
      <c r="AJ1051" s="233"/>
      <c r="AK1051" s="233">
        <f t="shared" si="521"/>
        <v>0</v>
      </c>
      <c r="AL1051" s="233"/>
      <c r="AM1051" s="233"/>
      <c r="AN1051" s="233"/>
      <c r="AO1051" s="233">
        <f t="shared" si="529"/>
        <v>0</v>
      </c>
      <c r="AP1051" s="233"/>
      <c r="AQ1051" s="233"/>
      <c r="AR1051" s="233"/>
      <c r="AS1051" s="339">
        <f t="shared" si="530"/>
        <v>0</v>
      </c>
      <c r="AT1051" s="233"/>
      <c r="AU1051" s="233"/>
      <c r="AV1051" s="233"/>
      <c r="AW1051" s="260">
        <f t="shared" si="509"/>
        <v>0</v>
      </c>
      <c r="AX1051" s="235" t="s">
        <v>2192</v>
      </c>
      <c r="AY1051" s="236" t="s">
        <v>111</v>
      </c>
      <c r="AZ1051" s="236" t="s">
        <v>452</v>
      </c>
      <c r="BA1051" s="229" t="s">
        <v>2193</v>
      </c>
      <c r="BB1051" s="231">
        <v>2</v>
      </c>
      <c r="BC1051" s="231">
        <v>1</v>
      </c>
      <c r="BD1051" s="237" t="str">
        <f t="shared" si="510"/>
        <v>Llano (Pendientes naturales del terreno entre 0 y 5%)</v>
      </c>
      <c r="BE1051" s="231">
        <v>4</v>
      </c>
      <c r="BF1051" s="237" t="str">
        <f>VLOOKUP(BE1051,'Códigos 2'!$A$1:$B$12,2,FALSE)</f>
        <v>Lastre o grava</v>
      </c>
      <c r="BG1051" s="238">
        <v>2</v>
      </c>
      <c r="BH1051" s="239">
        <v>6.5</v>
      </c>
      <c r="BI1051" s="231">
        <v>1</v>
      </c>
      <c r="BJ1051" s="231" t="str">
        <f t="shared" si="511"/>
        <v>Pavimentado</v>
      </c>
      <c r="BK1051" s="240">
        <v>0</v>
      </c>
      <c r="BL1051" s="231">
        <v>20</v>
      </c>
      <c r="BM1051" s="231">
        <v>291</v>
      </c>
      <c r="BN1051" s="231">
        <v>4</v>
      </c>
      <c r="BO1051" s="237" t="str">
        <f t="shared" si="512"/>
        <v>Alineamiento con algunas curvas que exigen una reducción significativa en la velocidad promedio de circulación.</v>
      </c>
      <c r="BP1051" s="231">
        <v>4</v>
      </c>
      <c r="BQ1051" s="237" t="str">
        <f t="shared" si="513"/>
        <v>Pendientes generalmente menores del 3% pero con algunas cuestas de corta longitud de hasta el 5%.</v>
      </c>
      <c r="BR1051" s="231">
        <v>2</v>
      </c>
      <c r="BS1051" s="231">
        <v>0</v>
      </c>
      <c r="BT1051" s="237" t="b">
        <f t="shared" si="535"/>
        <v>0</v>
      </c>
      <c r="BU1051" s="231">
        <v>2</v>
      </c>
      <c r="BV1051" s="237" t="str">
        <f t="shared" si="515"/>
        <v>Existen muy pocas señales</v>
      </c>
      <c r="BW1051" s="231">
        <v>3</v>
      </c>
      <c r="BX1051" s="237" t="str">
        <f t="shared" si="516"/>
        <v>Parece que algunas alcantarillas o cunetas no tienen capacidad hidráulica suficiente, por la erosión o socavación aparente.</v>
      </c>
      <c r="BY1051" s="231">
        <v>2</v>
      </c>
      <c r="BZ1051" s="237" t="str">
        <f t="shared" si="517"/>
        <v>Superficie muy irregular o con baches extensos y frecuentes (o material suelto, en caso de superficies no pavimentadas).</v>
      </c>
      <c r="CA1051" s="231">
        <v>4</v>
      </c>
      <c r="CB1051" s="237" t="str">
        <f t="shared" si="518"/>
        <v>Existen huellas o corrugaciones que se derivan por debajo de la superficie de ruedo, pero que son aisladas y de poca extensión.</v>
      </c>
      <c r="CC1051" s="231">
        <f t="shared" si="519"/>
        <v>0.55284907499999991</v>
      </c>
      <c r="CD1051" s="229"/>
      <c r="CE1051" s="229"/>
      <c r="CF1051" s="270"/>
    </row>
    <row r="1052" spans="1:84" ht="69.95" customHeight="1" thickBot="1" x14ac:dyDescent="0.2">
      <c r="A1052" s="217"/>
      <c r="B1052" s="269">
        <v>60433</v>
      </c>
      <c r="C1052" s="231">
        <v>11</v>
      </c>
      <c r="D1052" s="231">
        <v>6</v>
      </c>
      <c r="E1052" s="232">
        <v>7</v>
      </c>
      <c r="F1052" s="231">
        <v>2</v>
      </c>
      <c r="G1052" s="231">
        <v>245</v>
      </c>
      <c r="H1052" s="230" t="str">
        <f t="shared" si="531"/>
        <v>Secundaria</v>
      </c>
      <c r="I1052" s="230">
        <v>4</v>
      </c>
      <c r="J1052" s="229" t="str">
        <f t="shared" si="525"/>
        <v>Red Básica de Accesso</v>
      </c>
      <c r="K1052" s="260">
        <f t="shared" si="526"/>
        <v>9.504999999999999</v>
      </c>
      <c r="L1052" s="234">
        <f t="shared" si="536"/>
        <v>100.895</v>
      </c>
      <c r="M1052" s="233"/>
      <c r="N1052" s="233"/>
      <c r="O1052" s="233"/>
      <c r="P1052" s="260">
        <f t="shared" si="527"/>
        <v>0</v>
      </c>
      <c r="Q1052" s="233"/>
      <c r="R1052" s="233"/>
      <c r="S1052" s="233"/>
      <c r="T1052" s="260">
        <f t="shared" si="528"/>
        <v>0</v>
      </c>
      <c r="U1052" s="233"/>
      <c r="V1052" s="233"/>
      <c r="W1052" s="233"/>
      <c r="X1052" s="233">
        <f t="shared" si="532"/>
        <v>0</v>
      </c>
      <c r="Y1052" s="233"/>
      <c r="Z1052" s="233"/>
      <c r="AA1052" s="233"/>
      <c r="AB1052" s="233">
        <f t="shared" si="533"/>
        <v>0</v>
      </c>
      <c r="AC1052" s="233">
        <f t="shared" si="534"/>
        <v>0</v>
      </c>
      <c r="AD1052" s="233"/>
      <c r="AE1052" s="233">
        <v>9.1549999999999994</v>
      </c>
      <c r="AF1052" s="233">
        <v>0.35</v>
      </c>
      <c r="AG1052" s="233">
        <f t="shared" si="520"/>
        <v>9.504999999999999</v>
      </c>
      <c r="AH1052" s="233"/>
      <c r="AI1052" s="233"/>
      <c r="AJ1052" s="233"/>
      <c r="AK1052" s="233">
        <f t="shared" si="521"/>
        <v>0</v>
      </c>
      <c r="AL1052" s="233"/>
      <c r="AM1052" s="233"/>
      <c r="AN1052" s="233"/>
      <c r="AO1052" s="233">
        <f t="shared" si="529"/>
        <v>0</v>
      </c>
      <c r="AP1052" s="233"/>
      <c r="AQ1052" s="233"/>
      <c r="AR1052" s="233"/>
      <c r="AS1052" s="339">
        <f t="shared" si="530"/>
        <v>0</v>
      </c>
      <c r="AT1052" s="233"/>
      <c r="AU1052" s="233"/>
      <c r="AV1052" s="233"/>
      <c r="AW1052" s="260">
        <f t="shared" si="509"/>
        <v>0</v>
      </c>
      <c r="AX1052" s="235" t="s">
        <v>2194</v>
      </c>
      <c r="AY1052" s="236" t="s">
        <v>111</v>
      </c>
      <c r="AZ1052" s="236" t="s">
        <v>452</v>
      </c>
      <c r="BA1052" s="229" t="s">
        <v>1604</v>
      </c>
      <c r="BB1052" s="231">
        <v>2</v>
      </c>
      <c r="BC1052" s="231">
        <v>4</v>
      </c>
      <c r="BD1052" s="237" t="str">
        <f t="shared" si="510"/>
        <v>Montañoso (Pendientes naturales del terreno mayores a 25%)</v>
      </c>
      <c r="BE1052" s="231">
        <v>4</v>
      </c>
      <c r="BF1052" s="237" t="str">
        <f>VLOOKUP(BE1052,'Códigos 2'!$A$1:$B$12,2,FALSE)</f>
        <v>Lastre o grava</v>
      </c>
      <c r="BG1052" s="238">
        <v>1</v>
      </c>
      <c r="BH1052" s="239">
        <v>4.5999999999999996</v>
      </c>
      <c r="BI1052" s="231">
        <v>0</v>
      </c>
      <c r="BJ1052" s="231" t="str">
        <f t="shared" si="511"/>
        <v>No existe</v>
      </c>
      <c r="BK1052" s="240">
        <v>0</v>
      </c>
      <c r="BL1052" s="231">
        <v>25</v>
      </c>
      <c r="BM1052" s="231">
        <v>232</v>
      </c>
      <c r="BN1052" s="231">
        <v>3</v>
      </c>
      <c r="BO1052" s="237" t="str">
        <f t="shared" si="512"/>
        <v>Alineamiento algo sinuoso, pero con curvas cerradas que son aparentes y consistentes con las gradientes y las demás características del camino y del terreno que se atraviesa.</v>
      </c>
      <c r="BP1052" s="231">
        <v>1</v>
      </c>
      <c r="BQ1052" s="237" t="str">
        <f t="shared" si="513"/>
        <v xml:space="preserve">Pendientes sostenidas en exceso del 7% en casi todo el tramo. </v>
      </c>
      <c r="BR1052" s="231">
        <v>1</v>
      </c>
      <c r="BS1052" s="231">
        <v>0</v>
      </c>
      <c r="BT1052" s="237" t="b">
        <f t="shared" si="535"/>
        <v>0</v>
      </c>
      <c r="BU1052" s="231">
        <v>1</v>
      </c>
      <c r="BV1052" s="237" t="str">
        <f t="shared" si="515"/>
        <v>No existen señales o son tan inadecuadas, que no proveen información útil al conductor.</v>
      </c>
      <c r="BW1052" s="231">
        <v>4</v>
      </c>
      <c r="BX1052" s="237" t="str">
        <f t="shared" si="516"/>
        <v>La mayoría de las alcantarillas y cunetas aparentemente funcionan bien, pero existen indicaciones en algunos sitios de que el agua se estanca.</v>
      </c>
      <c r="BY1052" s="231">
        <v>3</v>
      </c>
      <c r="BZ1052" s="237" t="str">
        <f t="shared" si="517"/>
        <v>Superficie con frecuentes baches o irregularidades .</v>
      </c>
      <c r="CA1052" s="231">
        <v>4</v>
      </c>
      <c r="CB1052" s="237" t="str">
        <f t="shared" si="518"/>
        <v>Existen huellas o corrugaciones que se derivan por debajo de la superficie de ruedo, pero que son aisladas y de poca extensión.</v>
      </c>
      <c r="CC1052" s="231">
        <f t="shared" si="519"/>
        <v>0.80488339999999992</v>
      </c>
      <c r="CD1052" s="229"/>
      <c r="CE1052" s="229"/>
      <c r="CF1052" s="270" t="s">
        <v>2195</v>
      </c>
    </row>
    <row r="1053" spans="1:84" ht="69.95" customHeight="1" thickBot="1" x14ac:dyDescent="0.2">
      <c r="A1053" s="217"/>
      <c r="B1053" s="269">
        <v>60434</v>
      </c>
      <c r="C1053" s="231">
        <v>11</v>
      </c>
      <c r="D1053" s="231">
        <v>6</v>
      </c>
      <c r="E1053" s="232">
        <v>7</v>
      </c>
      <c r="F1053" s="231"/>
      <c r="G1053" s="231">
        <v>245</v>
      </c>
      <c r="H1053" s="230" t="str">
        <f t="shared" si="531"/>
        <v>Secundaria</v>
      </c>
      <c r="I1053" s="230">
        <v>4</v>
      </c>
      <c r="J1053" s="229" t="str">
        <f t="shared" si="525"/>
        <v>Red Básica de Accesso</v>
      </c>
      <c r="K1053" s="260">
        <f t="shared" si="526"/>
        <v>10.785</v>
      </c>
      <c r="L1053" s="234">
        <f t="shared" si="536"/>
        <v>111.67999999999999</v>
      </c>
      <c r="M1053" s="233"/>
      <c r="N1053" s="233"/>
      <c r="O1053" s="233"/>
      <c r="P1053" s="260">
        <f t="shared" si="527"/>
        <v>0</v>
      </c>
      <c r="Q1053" s="233"/>
      <c r="R1053" s="233"/>
      <c r="S1053" s="233"/>
      <c r="T1053" s="260">
        <f t="shared" si="528"/>
        <v>0</v>
      </c>
      <c r="U1053" s="233"/>
      <c r="V1053" s="233"/>
      <c r="W1053" s="233"/>
      <c r="X1053" s="233">
        <f t="shared" si="532"/>
        <v>0</v>
      </c>
      <c r="Y1053" s="233"/>
      <c r="Z1053" s="233"/>
      <c r="AA1053" s="233"/>
      <c r="AB1053" s="233">
        <f t="shared" si="533"/>
        <v>0</v>
      </c>
      <c r="AC1053" s="233">
        <f t="shared" si="534"/>
        <v>0</v>
      </c>
      <c r="AD1053" s="233"/>
      <c r="AE1053" s="233">
        <v>10.785</v>
      </c>
      <c r="AF1053" s="233"/>
      <c r="AG1053" s="233">
        <f t="shared" si="520"/>
        <v>10.785</v>
      </c>
      <c r="AH1053" s="233"/>
      <c r="AI1053" s="233"/>
      <c r="AJ1053" s="233"/>
      <c r="AK1053" s="233">
        <f t="shared" si="521"/>
        <v>0</v>
      </c>
      <c r="AL1053" s="233"/>
      <c r="AM1053" s="233"/>
      <c r="AN1053" s="233"/>
      <c r="AO1053" s="233">
        <f t="shared" si="529"/>
        <v>0</v>
      </c>
      <c r="AP1053" s="233"/>
      <c r="AQ1053" s="233"/>
      <c r="AR1053" s="233"/>
      <c r="AS1053" s="339">
        <f t="shared" si="530"/>
        <v>0</v>
      </c>
      <c r="AT1053" s="233"/>
      <c r="AU1053" s="233"/>
      <c r="AV1053" s="233"/>
      <c r="AW1053" s="260">
        <f t="shared" ref="AW1053:AW1116" si="537">SUM(AT1053:AV1053)</f>
        <v>0</v>
      </c>
      <c r="AX1053" s="235" t="s">
        <v>2196</v>
      </c>
      <c r="AY1053" s="236" t="s">
        <v>111</v>
      </c>
      <c r="AZ1053" s="236" t="s">
        <v>452</v>
      </c>
      <c r="BA1053" s="229" t="s">
        <v>459</v>
      </c>
      <c r="BB1053" s="231">
        <v>3</v>
      </c>
      <c r="BC1053" s="231">
        <v>1</v>
      </c>
      <c r="BD1053" s="237" t="str">
        <f t="shared" ref="BD1053:BD1116" si="538">IF(BC1053=1,"Llano (Pendientes naturales del terreno entre 0 y 5%)",IF(AND(BC1053=2),"Algo Ondulado (Pendientes naturales del terreno entre 6 y 14%)",IF(AND(BC1053=3),"Muy Ondulado (Pendientes naturales del terreno entre 15 y 25%)",IF(AND(BC1053=4),"Montañoso (Pendientes naturales del terreno mayores a 25%)"))))</f>
        <v>Llano (Pendientes naturales del terreno entre 0 y 5%)</v>
      </c>
      <c r="BE1053" s="231">
        <v>4</v>
      </c>
      <c r="BF1053" s="237" t="str">
        <f>VLOOKUP(BE1053,'Códigos 2'!$A$1:$B$12,2,FALSE)</f>
        <v>Lastre o grava</v>
      </c>
      <c r="BG1053" s="238">
        <v>1</v>
      </c>
      <c r="BH1053" s="239">
        <v>4.5</v>
      </c>
      <c r="BI1053" s="231">
        <v>0</v>
      </c>
      <c r="BJ1053" s="231" t="str">
        <f t="shared" ref="BJ1053:BJ1083" si="539">IF(BI1053=0,"No existe",IF(AND(BI1053=1),"Pavimentado",IF(AND(BI1053=2),"Mejorado",IF(AND(BI1053=3),"Tierra"))))</f>
        <v>No existe</v>
      </c>
      <c r="BK1053" s="240">
        <v>0</v>
      </c>
      <c r="BL1053" s="231">
        <v>30</v>
      </c>
      <c r="BM1053" s="231">
        <v>161</v>
      </c>
      <c r="BN1053" s="231">
        <v>4</v>
      </c>
      <c r="BO1053" s="237" t="str">
        <f t="shared" ref="BO1053:BO1083" si="540">IF(BN1053=5,"Alineamiento recto o con curvas tan suaves que no exigen una reducción significativa en la velocidad promedio normal de recorrido.",IF(AND(BN1053=4),"Alineamiento con algunas curvas que exigen una reducción significativa en la velocidad promedio de circulación.",IF(AND(BN1053=3),"Alineamiento algo sinuoso, pero con curvas cerradas que son aparentes y consistentes con las gradientes y las demás características del camino y del terreno que se atraviesa.",IF(AND(BN1053=2),"Curvas cerradas frecuentes y, por lo general, inconsistentes con el terreno y la clase de carretera.",IF(AND(BN1053=1),"Alineamiento muy sinuoso en todo el tramo, condición que admite solamente una velocidad de circulación muy baja.")))))</f>
        <v>Alineamiento con algunas curvas que exigen una reducción significativa en la velocidad promedio de circulación.</v>
      </c>
      <c r="BP1053" s="231">
        <v>4</v>
      </c>
      <c r="BQ1053" s="237" t="str">
        <f t="shared" ref="BQ1053:BQ1083" si="541">IF(BP1053=5,"Pendientes menores del 3% en todo el tramo.",IF(AND(BP1053=4),"Pendientes generalmente menores del 3% pero con algunas cuestas de corta longitud de hasta el 5%.",IF(AND(BP1053=3),"Pendientes generalmente entre 3 y 6%, pero con una rasante ondulada y, consecuentemente, con tramos cortos de subida fuerte.",IF(AND(BP1053=2),"Pendientes sostenidas entre 5 y 8% sobre una buena parte del tramo, condición que afecta en forma marcada la velocidad de recorrido y, cuando hay bastante tránsito, provoca frecuentes colas de vehículos detrás de los vehículos pesados.",IF(AND(BP1053=1),"Pendientes sostenidas en exceso del 7% en casi todo el tramo. ")))))</f>
        <v>Pendientes generalmente menores del 3% pero con algunas cuestas de corta longitud de hasta el 5%.</v>
      </c>
      <c r="BR1053" s="231">
        <v>2</v>
      </c>
      <c r="BS1053" s="231">
        <v>0</v>
      </c>
      <c r="BT1053" s="237" t="b">
        <f t="shared" si="535"/>
        <v>0</v>
      </c>
      <c r="BU1053" s="231">
        <v>1</v>
      </c>
      <c r="BV1053" s="237" t="str">
        <f t="shared" ref="BV1053:BV1083" si="542">IF(BU1053=5,"Las señales son completamente adecuadas en número y ubicación, ",IF(AND(BU1053=4),"El señalamiento es bastante completo, faltando solamente algunas señales de guía para los usuarios que no conocen la ruta.",IF(AND(BU1053=3),"El señalamiento es regular en cuanto a cantidad y ubicación, siendo notable la falta de algunas señales de precaución y de guía.",IF(AND(BU1053=2),"Existen muy pocas señales",IF(AND(BU1053=1),"No existen señales o son tan inadecuadas, que no proveen información útil al conductor.")))))</f>
        <v>No existen señales o son tan inadecuadas, que no proveen información útil al conductor.</v>
      </c>
      <c r="BW1053" s="231">
        <v>4</v>
      </c>
      <c r="BX1053" s="237" t="str">
        <f t="shared" ref="BX1053:BX1083" si="543">IF(BW1053=5,"Todas las alcantarillas y cunetas están bastante limpias y funcionan debidamente.",IF(AND(BW1053=4),"La mayoría de las alcantarillas y cunetas aparentemente funcionan bien, pero existen indicaciones en algunos sitios de que el agua se estanca.",IF(AND(BW1053=3),"Parece que algunas alcantarillas o cunetas no tienen capacidad hidráulica suficiente, por la erosión o socavación aparente.",IF(AND(BW1053=2),"Parece que la mayoría de las alcantarillas y cunetas son inadecuadas; o hay vados en varios sitios en vez de estructuras de drenaje.",IF(AND(BW1053=1),"El agua escurre por la calzada durante períodos de lluvia sobre una buena parte de la sub-sección y no existen cunetas longitudinales definidas; las estructuras de drenaje no existen, o son completamente inadecuadas.")))))</f>
        <v>La mayoría de las alcantarillas y cunetas aparentemente funcionan bien, pero existen indicaciones en algunos sitios de que el agua se estanca.</v>
      </c>
      <c r="BY1053" s="231">
        <v>3</v>
      </c>
      <c r="BZ1053" s="237" t="str">
        <f t="shared" ref="BZ1053:BZ1083" si="544">IF(BY1053=5,"Superficie lisa, sin baches ni irregularidades notables.",IF(AND(BY1053=4),"Superficie generalmente lisa, pero con unas pequeñas corrugaciones u otras irregularidades aisladas, o con baches pequeños superficiales.",IF(AND(BY1053=3),"Superficie con frecuentes baches o irregularidades .",IF(AND(BY1053=2),"Superficie muy irregular o con baches extensos y frecuentes (o material suelto, en caso de superficies no pavimentadas).",IF(AND(BY1053=1),"Superficie muy deteriorada o irregular (o material suelto), hasta tal grado, en casi todo el tramo.")))))</f>
        <v>Superficie con frecuentes baches o irregularidades .</v>
      </c>
      <c r="CA1053" s="231">
        <v>4</v>
      </c>
      <c r="CB1053" s="237" t="str">
        <f t="shared" ref="CB1053:CB1083" si="545">IF(CA1053=5,"No existen evidencias de fallas en la estructura del pavimento, con la posible excepción de algunas en la superficie de ruedo.",IF(AND(CA1053=4),"Existen huellas o corrugaciones que se derivan por debajo de la superficie de ruedo, pero que son aisladas y de poca extensión.",IF(AND(CA1053=3),"Existen deformaciones u otras fallas de consideración sobre una buena parte de la subsección y, aunque no son extensas todavía, parece que siguen extendiéndose.",IF(AND(CA1053=2),"Existen deformaciones u otras fallas de consideración sobre la mayor parte del tramo.",IF(AND(CA1053=1),"Existen corrugaciones o huellas profundas sobre casi toda la faja de ruedo del tramo, hasta tal grado que no sería factible corregir la falla de la estructura, sino que se tendría que reconstruirla completamente.")))))</f>
        <v>Existen huellas o corrugaciones que se derivan por debajo de la superficie de ruedo, pero que son aisladas y de poca extensión.</v>
      </c>
      <c r="CC1053" s="231">
        <f t="shared" ref="CC1053:CC1083" si="546">(K1053*BM1053)*365/1000000</f>
        <v>0.63378052500000004</v>
      </c>
      <c r="CD1053" s="229"/>
      <c r="CE1053" s="229"/>
      <c r="CF1053" s="270"/>
    </row>
    <row r="1054" spans="1:84" ht="69.95" customHeight="1" thickBot="1" x14ac:dyDescent="0.2">
      <c r="A1054" s="217"/>
      <c r="B1054" s="269">
        <v>60435</v>
      </c>
      <c r="C1054" s="231">
        <v>11</v>
      </c>
      <c r="D1054" s="231">
        <v>6</v>
      </c>
      <c r="E1054" s="232">
        <v>7</v>
      </c>
      <c r="F1054" s="231"/>
      <c r="G1054" s="231">
        <v>245</v>
      </c>
      <c r="H1054" s="230" t="str">
        <f t="shared" si="531"/>
        <v>Secundaria</v>
      </c>
      <c r="I1054" s="230">
        <v>4</v>
      </c>
      <c r="J1054" s="229" t="str">
        <f t="shared" si="525"/>
        <v>Red Básica de Accesso</v>
      </c>
      <c r="K1054" s="260">
        <f t="shared" si="526"/>
        <v>6.04</v>
      </c>
      <c r="L1054" s="234">
        <f t="shared" si="536"/>
        <v>117.72</v>
      </c>
      <c r="M1054" s="233"/>
      <c r="N1054" s="233"/>
      <c r="O1054" s="233"/>
      <c r="P1054" s="260">
        <f t="shared" si="527"/>
        <v>0</v>
      </c>
      <c r="Q1054" s="233"/>
      <c r="R1054" s="233"/>
      <c r="S1054" s="233"/>
      <c r="T1054" s="260">
        <f t="shared" si="528"/>
        <v>0</v>
      </c>
      <c r="U1054" s="233"/>
      <c r="V1054" s="233"/>
      <c r="W1054" s="233"/>
      <c r="X1054" s="233">
        <f t="shared" si="532"/>
        <v>0</v>
      </c>
      <c r="Y1054" s="233"/>
      <c r="Z1054" s="233"/>
      <c r="AA1054" s="233"/>
      <c r="AB1054" s="233">
        <f t="shared" si="533"/>
        <v>0</v>
      </c>
      <c r="AC1054" s="233">
        <f t="shared" si="534"/>
        <v>0</v>
      </c>
      <c r="AD1054" s="233"/>
      <c r="AE1054" s="233">
        <v>6.04</v>
      </c>
      <c r="AF1054" s="233"/>
      <c r="AG1054" s="233">
        <f t="shared" si="520"/>
        <v>6.04</v>
      </c>
      <c r="AH1054" s="233"/>
      <c r="AI1054" s="233"/>
      <c r="AJ1054" s="233"/>
      <c r="AK1054" s="233">
        <f t="shared" si="521"/>
        <v>0</v>
      </c>
      <c r="AL1054" s="233"/>
      <c r="AM1054" s="233"/>
      <c r="AN1054" s="233"/>
      <c r="AO1054" s="233">
        <f t="shared" si="529"/>
        <v>0</v>
      </c>
      <c r="AP1054" s="233"/>
      <c r="AQ1054" s="233"/>
      <c r="AR1054" s="233"/>
      <c r="AS1054" s="339">
        <f t="shared" si="530"/>
        <v>0</v>
      </c>
      <c r="AT1054" s="233"/>
      <c r="AU1054" s="233"/>
      <c r="AV1054" s="233"/>
      <c r="AW1054" s="260">
        <f t="shared" si="537"/>
        <v>0</v>
      </c>
      <c r="AX1054" s="235" t="s">
        <v>2197</v>
      </c>
      <c r="AY1054" s="236" t="s">
        <v>111</v>
      </c>
      <c r="AZ1054" s="236" t="s">
        <v>452</v>
      </c>
      <c r="BA1054" s="229" t="s">
        <v>459</v>
      </c>
      <c r="BB1054" s="231">
        <v>0</v>
      </c>
      <c r="BC1054" s="231">
        <v>1</v>
      </c>
      <c r="BD1054" s="237" t="str">
        <f t="shared" si="538"/>
        <v>Llano (Pendientes naturales del terreno entre 0 y 5%)</v>
      </c>
      <c r="BE1054" s="231">
        <v>4</v>
      </c>
      <c r="BF1054" s="237" t="str">
        <f>VLOOKUP(BE1054,'Códigos 2'!$A$1:$B$12,2,FALSE)</f>
        <v>Lastre o grava</v>
      </c>
      <c r="BG1054" s="238">
        <v>1</v>
      </c>
      <c r="BH1054" s="239">
        <v>4</v>
      </c>
      <c r="BI1054" s="231">
        <v>0</v>
      </c>
      <c r="BJ1054" s="231" t="str">
        <f t="shared" si="539"/>
        <v>No existe</v>
      </c>
      <c r="BK1054" s="240">
        <v>0</v>
      </c>
      <c r="BL1054" s="231">
        <v>25</v>
      </c>
      <c r="BM1054" s="231">
        <v>136</v>
      </c>
      <c r="BN1054" s="231">
        <v>3</v>
      </c>
      <c r="BO1054" s="237" t="str">
        <f t="shared" si="540"/>
        <v>Alineamiento algo sinuoso, pero con curvas cerradas que son aparentes y consistentes con las gradientes y las demás características del camino y del terreno que se atraviesa.</v>
      </c>
      <c r="BP1054" s="231">
        <v>3</v>
      </c>
      <c r="BQ1054" s="237" t="str">
        <f t="shared" si="541"/>
        <v>Pendientes generalmente entre 3 y 6%, pero con una rasante ondulada y, consecuentemente, con tramos cortos de subida fuerte.</v>
      </c>
      <c r="BR1054" s="231">
        <v>1</v>
      </c>
      <c r="BS1054" s="231">
        <v>0</v>
      </c>
      <c r="BT1054" s="237" t="b">
        <f t="shared" si="535"/>
        <v>0</v>
      </c>
      <c r="BU1054" s="231">
        <v>1</v>
      </c>
      <c r="BV1054" s="237" t="str">
        <f t="shared" si="542"/>
        <v>No existen señales o son tan inadecuadas, que no proveen información útil al conductor.</v>
      </c>
      <c r="BW1054" s="231">
        <v>4</v>
      </c>
      <c r="BX1054" s="237" t="str">
        <f t="shared" si="543"/>
        <v>La mayoría de las alcantarillas y cunetas aparentemente funcionan bien, pero existen indicaciones en algunos sitios de que el agua se estanca.</v>
      </c>
      <c r="BY1054" s="231">
        <v>3</v>
      </c>
      <c r="BZ1054" s="237" t="str">
        <f t="shared" si="544"/>
        <v>Superficie con frecuentes baches o irregularidades .</v>
      </c>
      <c r="CA1054" s="231">
        <v>4</v>
      </c>
      <c r="CB1054" s="237" t="str">
        <f t="shared" si="545"/>
        <v>Existen huellas o corrugaciones que se derivan por debajo de la superficie de ruedo, pero que son aisladas y de poca extensión.</v>
      </c>
      <c r="CC1054" s="231">
        <f t="shared" si="546"/>
        <v>0.29982560000000003</v>
      </c>
      <c r="CD1054" s="229"/>
      <c r="CE1054" s="229"/>
      <c r="CF1054" s="270" t="s">
        <v>2198</v>
      </c>
    </row>
    <row r="1055" spans="1:84" ht="69.95" customHeight="1" thickBot="1" x14ac:dyDescent="0.2">
      <c r="A1055" s="217"/>
      <c r="B1055" s="269">
        <v>60440</v>
      </c>
      <c r="C1055" s="231">
        <v>12</v>
      </c>
      <c r="D1055" s="231">
        <v>6</v>
      </c>
      <c r="E1055" s="232">
        <v>2</v>
      </c>
      <c r="F1055" s="231"/>
      <c r="G1055" s="231">
        <v>622</v>
      </c>
      <c r="H1055" s="230" t="str">
        <f t="shared" si="531"/>
        <v>Terciaria</v>
      </c>
      <c r="I1055" s="230">
        <v>3</v>
      </c>
      <c r="J1055" s="229" t="str">
        <f t="shared" si="525"/>
        <v>Conectores de Integración Territorial</v>
      </c>
      <c r="K1055" s="260">
        <f t="shared" si="526"/>
        <v>6.87</v>
      </c>
      <c r="L1055" s="234">
        <f t="shared" si="536"/>
        <v>124.59</v>
      </c>
      <c r="M1055" s="233"/>
      <c r="N1055" s="233"/>
      <c r="O1055" s="233"/>
      <c r="P1055" s="260">
        <f t="shared" si="527"/>
        <v>0</v>
      </c>
      <c r="Q1055" s="233">
        <v>1.4</v>
      </c>
      <c r="R1055" s="233">
        <v>4.67</v>
      </c>
      <c r="S1055" s="233">
        <v>0.8</v>
      </c>
      <c r="T1055" s="260">
        <f t="shared" si="528"/>
        <v>6.87</v>
      </c>
      <c r="U1055" s="233"/>
      <c r="V1055" s="233"/>
      <c r="W1055" s="233"/>
      <c r="X1055" s="233">
        <f t="shared" si="532"/>
        <v>0</v>
      </c>
      <c r="Y1055" s="233"/>
      <c r="Z1055" s="233"/>
      <c r="AA1055" s="233"/>
      <c r="AB1055" s="233">
        <f t="shared" si="533"/>
        <v>0</v>
      </c>
      <c r="AC1055" s="233">
        <f t="shared" si="534"/>
        <v>6.87</v>
      </c>
      <c r="AD1055" s="233"/>
      <c r="AE1055" s="233"/>
      <c r="AF1055" s="233"/>
      <c r="AG1055" s="233">
        <f t="shared" si="520"/>
        <v>0</v>
      </c>
      <c r="AH1055" s="233"/>
      <c r="AI1055" s="233"/>
      <c r="AJ1055" s="233"/>
      <c r="AK1055" s="233">
        <f t="shared" si="521"/>
        <v>0</v>
      </c>
      <c r="AL1055" s="233"/>
      <c r="AM1055" s="233"/>
      <c r="AN1055" s="233"/>
      <c r="AO1055" s="233">
        <f t="shared" si="529"/>
        <v>0</v>
      </c>
      <c r="AP1055" s="233"/>
      <c r="AQ1055" s="233"/>
      <c r="AR1055" s="233"/>
      <c r="AS1055" s="339">
        <f t="shared" si="530"/>
        <v>0</v>
      </c>
      <c r="AT1055" s="233"/>
      <c r="AU1055" s="233"/>
      <c r="AV1055" s="233"/>
      <c r="AW1055" s="260">
        <f t="shared" si="537"/>
        <v>0</v>
      </c>
      <c r="AX1055" s="235" t="s">
        <v>2854</v>
      </c>
      <c r="AY1055" s="236" t="s">
        <v>1160</v>
      </c>
      <c r="AZ1055" s="236" t="s">
        <v>294</v>
      </c>
      <c r="BA1055" s="229" t="s">
        <v>2855</v>
      </c>
      <c r="BB1055" s="231">
        <v>0</v>
      </c>
      <c r="BC1055" s="231">
        <v>4</v>
      </c>
      <c r="BD1055" s="237" t="str">
        <f t="shared" si="538"/>
        <v>Montañoso (Pendientes naturales del terreno mayores a 25%)</v>
      </c>
      <c r="BE1055" s="231">
        <v>1</v>
      </c>
      <c r="BF1055" s="237" t="str">
        <f>VLOOKUP(BE1055,'Códigos 2'!$A$1:$B$12,2,FALSE)</f>
        <v xml:space="preserve"> Carpeta Asfáltica (CA)</v>
      </c>
      <c r="BG1055" s="238">
        <v>2</v>
      </c>
      <c r="BH1055" s="239">
        <v>6.3</v>
      </c>
      <c r="BI1055" s="231">
        <v>0</v>
      </c>
      <c r="BJ1055" s="231" t="str">
        <f t="shared" si="539"/>
        <v>No existe</v>
      </c>
      <c r="BK1055" s="240">
        <v>0</v>
      </c>
      <c r="BL1055" s="231">
        <v>50</v>
      </c>
      <c r="BM1055" s="231">
        <v>1119</v>
      </c>
      <c r="BN1055" s="231">
        <v>3</v>
      </c>
      <c r="BO1055" s="237" t="str">
        <f t="shared" si="540"/>
        <v>Alineamiento algo sinuoso, pero con curvas cerradas que son aparentes y consistentes con las gradientes y las demás características del camino y del terreno que se atraviesa.</v>
      </c>
      <c r="BP1055" s="231">
        <v>1</v>
      </c>
      <c r="BQ1055" s="237" t="str">
        <f t="shared" si="541"/>
        <v xml:space="preserve">Pendientes sostenidas en exceso del 7% en casi todo el tramo. </v>
      </c>
      <c r="BR1055" s="231">
        <v>1</v>
      </c>
      <c r="BS1055" s="231">
        <v>0</v>
      </c>
      <c r="BT1055" s="237" t="b">
        <f t="shared" si="535"/>
        <v>0</v>
      </c>
      <c r="BU1055" s="231">
        <v>4</v>
      </c>
      <c r="BV1055" s="237" t="str">
        <f t="shared" si="542"/>
        <v>El señalamiento es bastante completo, faltando solamente algunas señales de guía para los usuarios que no conocen la ruta.</v>
      </c>
      <c r="BW1055" s="231">
        <v>4</v>
      </c>
      <c r="BX1055" s="237" t="str">
        <f t="shared" si="543"/>
        <v>La mayoría de las alcantarillas y cunetas aparentemente funcionan bien, pero existen indicaciones en algunos sitios de que el agua se estanca.</v>
      </c>
      <c r="BY1055" s="231">
        <v>3</v>
      </c>
      <c r="BZ1055" s="237" t="str">
        <f t="shared" si="544"/>
        <v>Superficie con frecuentes baches o irregularidades .</v>
      </c>
      <c r="CA1055" s="231">
        <v>4</v>
      </c>
      <c r="CB1055" s="237" t="str">
        <f t="shared" si="545"/>
        <v>Existen huellas o corrugaciones que se derivan por debajo de la superficie de ruedo, pero que son aisladas y de poca extensión.</v>
      </c>
      <c r="CC1055" s="231">
        <f t="shared" si="546"/>
        <v>2.8059484499999998</v>
      </c>
      <c r="CD1055" s="229"/>
      <c r="CE1055" s="229"/>
      <c r="CF1055" s="270" t="s">
        <v>2856</v>
      </c>
    </row>
    <row r="1056" spans="1:84" ht="69.95" customHeight="1" thickBot="1" x14ac:dyDescent="0.2">
      <c r="A1056" s="217"/>
      <c r="B1056" s="269">
        <v>60450</v>
      </c>
      <c r="C1056" s="231">
        <v>12</v>
      </c>
      <c r="D1056" s="231">
        <v>6</v>
      </c>
      <c r="E1056" s="232">
        <v>2</v>
      </c>
      <c r="F1056" s="231">
        <v>1</v>
      </c>
      <c r="G1056" s="231">
        <v>622</v>
      </c>
      <c r="H1056" s="230" t="str">
        <f t="shared" si="531"/>
        <v>Terciaria</v>
      </c>
      <c r="I1056" s="230">
        <v>3</v>
      </c>
      <c r="J1056" s="229" t="str">
        <f t="shared" si="525"/>
        <v>Conectores de Integración Territorial</v>
      </c>
      <c r="K1056" s="260">
        <f t="shared" si="526"/>
        <v>6.72</v>
      </c>
      <c r="L1056" s="234">
        <f>K1056</f>
        <v>6.72</v>
      </c>
      <c r="M1056" s="233"/>
      <c r="N1056" s="233"/>
      <c r="O1056" s="233"/>
      <c r="P1056" s="260">
        <f t="shared" si="527"/>
        <v>0</v>
      </c>
      <c r="Q1056" s="233">
        <v>0.41499999999999998</v>
      </c>
      <c r="R1056" s="233">
        <v>6.3049999999999997</v>
      </c>
      <c r="S1056" s="233"/>
      <c r="T1056" s="260">
        <f t="shared" si="528"/>
        <v>6.72</v>
      </c>
      <c r="U1056" s="233"/>
      <c r="V1056" s="233"/>
      <c r="W1056" s="233"/>
      <c r="X1056" s="233">
        <f t="shared" si="532"/>
        <v>0</v>
      </c>
      <c r="Y1056" s="233"/>
      <c r="Z1056" s="233"/>
      <c r="AA1056" s="233"/>
      <c r="AB1056" s="233">
        <f t="shared" si="533"/>
        <v>0</v>
      </c>
      <c r="AC1056" s="233">
        <f t="shared" si="534"/>
        <v>6.72</v>
      </c>
      <c r="AD1056" s="233"/>
      <c r="AE1056" s="233"/>
      <c r="AF1056" s="233"/>
      <c r="AG1056" s="233">
        <f t="shared" si="520"/>
        <v>0</v>
      </c>
      <c r="AH1056" s="233"/>
      <c r="AI1056" s="233"/>
      <c r="AJ1056" s="233"/>
      <c r="AK1056" s="233">
        <f t="shared" si="521"/>
        <v>0</v>
      </c>
      <c r="AL1056" s="233"/>
      <c r="AM1056" s="233"/>
      <c r="AN1056" s="233"/>
      <c r="AO1056" s="233">
        <f t="shared" si="529"/>
        <v>0</v>
      </c>
      <c r="AP1056" s="233"/>
      <c r="AQ1056" s="233"/>
      <c r="AR1056" s="233"/>
      <c r="AS1056" s="339">
        <f t="shared" si="530"/>
        <v>0</v>
      </c>
      <c r="AT1056" s="233"/>
      <c r="AU1056" s="233"/>
      <c r="AV1056" s="233"/>
      <c r="AW1056" s="260">
        <f t="shared" si="537"/>
        <v>0</v>
      </c>
      <c r="AX1056" s="235" t="s">
        <v>2851</v>
      </c>
      <c r="AY1056" s="236" t="s">
        <v>1160</v>
      </c>
      <c r="AZ1056" s="236" t="s">
        <v>294</v>
      </c>
      <c r="BA1056" s="229" t="s">
        <v>869</v>
      </c>
      <c r="BB1056" s="231">
        <v>0</v>
      </c>
      <c r="BC1056" s="231">
        <v>3</v>
      </c>
      <c r="BD1056" s="237" t="str">
        <f t="shared" si="538"/>
        <v>Muy Ondulado (Pendientes naturales del terreno entre 15 y 25%)</v>
      </c>
      <c r="BE1056" s="231">
        <v>1</v>
      </c>
      <c r="BF1056" s="237" t="str">
        <f>VLOOKUP(BE1056,'Códigos 2'!$A$1:$B$12,2,FALSE)</f>
        <v xml:space="preserve"> Carpeta Asfáltica (CA)</v>
      </c>
      <c r="BG1056" s="238">
        <v>2</v>
      </c>
      <c r="BH1056" s="239">
        <v>5.7</v>
      </c>
      <c r="BI1056" s="231">
        <v>0</v>
      </c>
      <c r="BJ1056" s="231" t="str">
        <f t="shared" si="539"/>
        <v>No existe</v>
      </c>
      <c r="BK1056" s="240">
        <v>0</v>
      </c>
      <c r="BL1056" s="231">
        <v>45</v>
      </c>
      <c r="BM1056" s="231">
        <v>1886</v>
      </c>
      <c r="BN1056" s="231">
        <v>3</v>
      </c>
      <c r="BO1056" s="237" t="str">
        <f t="shared" si="540"/>
        <v>Alineamiento algo sinuoso, pero con curvas cerradas que son aparentes y consistentes con las gradientes y las demás características del camino y del terreno que se atraviesa.</v>
      </c>
      <c r="BP1056" s="231">
        <v>1</v>
      </c>
      <c r="BQ1056" s="237" t="str">
        <f t="shared" si="541"/>
        <v xml:space="preserve">Pendientes sostenidas en exceso del 7% en casi todo el tramo. </v>
      </c>
      <c r="BR1056" s="231">
        <v>1</v>
      </c>
      <c r="BS1056" s="231">
        <v>0</v>
      </c>
      <c r="BT1056" s="237" t="b">
        <f t="shared" si="535"/>
        <v>0</v>
      </c>
      <c r="BU1056" s="231">
        <v>4</v>
      </c>
      <c r="BV1056" s="237" t="str">
        <f t="shared" si="542"/>
        <v>El señalamiento es bastante completo, faltando solamente algunas señales de guía para los usuarios que no conocen la ruta.</v>
      </c>
      <c r="BW1056" s="231">
        <v>4</v>
      </c>
      <c r="BX1056" s="237" t="str">
        <f t="shared" si="543"/>
        <v>La mayoría de las alcantarillas y cunetas aparentemente funcionan bien, pero existen indicaciones en algunos sitios de que el agua se estanca.</v>
      </c>
      <c r="BY1056" s="231">
        <v>3</v>
      </c>
      <c r="BZ1056" s="237" t="str">
        <f t="shared" si="544"/>
        <v>Superficie con frecuentes baches o irregularidades .</v>
      </c>
      <c r="CA1056" s="231">
        <v>5</v>
      </c>
      <c r="CB1056" s="237" t="str">
        <f t="shared" si="545"/>
        <v>No existen evidencias de fallas en la estructura del pavimento, con la posible excepción de algunas en la superficie de ruedo.</v>
      </c>
      <c r="CC1056" s="231">
        <f t="shared" si="546"/>
        <v>4.6259807999999998</v>
      </c>
      <c r="CD1056" s="229" t="s">
        <v>2852</v>
      </c>
      <c r="CE1056" s="229" t="s">
        <v>95</v>
      </c>
      <c r="CF1056" s="270" t="s">
        <v>2853</v>
      </c>
    </row>
    <row r="1057" spans="1:84" ht="69.95" customHeight="1" thickBot="1" x14ac:dyDescent="0.2">
      <c r="A1057" s="217"/>
      <c r="B1057" s="269">
        <v>60461</v>
      </c>
      <c r="C1057" s="231">
        <v>12</v>
      </c>
      <c r="D1057" s="231">
        <v>6</v>
      </c>
      <c r="E1057" s="232">
        <v>6</v>
      </c>
      <c r="F1057" s="231">
        <v>1</v>
      </c>
      <c r="G1057" s="231">
        <v>235</v>
      </c>
      <c r="H1057" s="230" t="str">
        <f t="shared" si="531"/>
        <v>Secundaria</v>
      </c>
      <c r="I1057" s="230">
        <v>3</v>
      </c>
      <c r="J1057" s="229" t="str">
        <f t="shared" si="525"/>
        <v>Conectores de Integración Territorial</v>
      </c>
      <c r="K1057" s="260">
        <f t="shared" si="526"/>
        <v>4.08</v>
      </c>
      <c r="L1057" s="234">
        <f>L1056+K1057</f>
        <v>10.8</v>
      </c>
      <c r="M1057" s="233"/>
      <c r="N1057" s="233"/>
      <c r="O1057" s="233"/>
      <c r="P1057" s="260">
        <f t="shared" si="527"/>
        <v>0</v>
      </c>
      <c r="Q1057" s="233"/>
      <c r="R1057" s="233">
        <v>4.08</v>
      </c>
      <c r="S1057" s="233"/>
      <c r="T1057" s="260">
        <f t="shared" si="528"/>
        <v>4.08</v>
      </c>
      <c r="U1057" s="233"/>
      <c r="V1057" s="233"/>
      <c r="W1057" s="233"/>
      <c r="X1057" s="233">
        <f t="shared" si="532"/>
        <v>0</v>
      </c>
      <c r="Y1057" s="233"/>
      <c r="Z1057" s="233"/>
      <c r="AA1057" s="233"/>
      <c r="AB1057" s="233">
        <f t="shared" si="533"/>
        <v>0</v>
      </c>
      <c r="AC1057" s="233">
        <f t="shared" si="534"/>
        <v>4.08</v>
      </c>
      <c r="AD1057" s="233"/>
      <c r="AE1057" s="233"/>
      <c r="AF1057" s="233"/>
      <c r="AG1057" s="233">
        <f t="shared" ref="AG1057:AG1120" si="547">SUM(AD1057:AF1057)</f>
        <v>0</v>
      </c>
      <c r="AH1057" s="233"/>
      <c r="AI1057" s="233"/>
      <c r="AJ1057" s="233"/>
      <c r="AK1057" s="233">
        <f t="shared" ref="AK1057:AK1120" si="548">SUM(AH1057:AJ1057)</f>
        <v>0</v>
      </c>
      <c r="AL1057" s="233"/>
      <c r="AM1057" s="233"/>
      <c r="AN1057" s="233"/>
      <c r="AO1057" s="233">
        <f t="shared" si="529"/>
        <v>0</v>
      </c>
      <c r="AP1057" s="233"/>
      <c r="AQ1057" s="233"/>
      <c r="AR1057" s="233"/>
      <c r="AS1057" s="339">
        <f t="shared" si="530"/>
        <v>0</v>
      </c>
      <c r="AT1057" s="233"/>
      <c r="AU1057" s="233"/>
      <c r="AV1057" s="233"/>
      <c r="AW1057" s="260">
        <f t="shared" si="537"/>
        <v>0</v>
      </c>
      <c r="AX1057" s="235" t="s">
        <v>2067</v>
      </c>
      <c r="AY1057" s="236" t="s">
        <v>1216</v>
      </c>
      <c r="AZ1057" s="236" t="s">
        <v>1232</v>
      </c>
      <c r="BA1057" s="229" t="s">
        <v>2068</v>
      </c>
      <c r="BB1057" s="231">
        <v>0</v>
      </c>
      <c r="BC1057" s="231">
        <v>3</v>
      </c>
      <c r="BD1057" s="237" t="str">
        <f t="shared" si="538"/>
        <v>Muy Ondulado (Pendientes naturales del terreno entre 15 y 25%)</v>
      </c>
      <c r="BE1057" s="231">
        <v>1</v>
      </c>
      <c r="BF1057" s="237" t="str">
        <f>VLOOKUP(BE1057,'Códigos 2'!$A$1:$B$12,2,FALSE)</f>
        <v xml:space="preserve"> Carpeta Asfáltica (CA)</v>
      </c>
      <c r="BG1057" s="238">
        <v>2</v>
      </c>
      <c r="BH1057" s="239">
        <v>6.4</v>
      </c>
      <c r="BI1057" s="231">
        <v>0</v>
      </c>
      <c r="BJ1057" s="231" t="str">
        <f t="shared" si="539"/>
        <v>No existe</v>
      </c>
      <c r="BK1057" s="240">
        <v>0</v>
      </c>
      <c r="BL1057" s="231">
        <v>45</v>
      </c>
      <c r="BM1057" s="231">
        <v>5516</v>
      </c>
      <c r="BN1057" s="231">
        <v>3</v>
      </c>
      <c r="BO1057" s="237" t="str">
        <f t="shared" si="540"/>
        <v>Alineamiento algo sinuoso, pero con curvas cerradas que son aparentes y consistentes con las gradientes y las demás características del camino y del terreno que se atraviesa.</v>
      </c>
      <c r="BP1057" s="231">
        <v>3</v>
      </c>
      <c r="BQ1057" s="237" t="str">
        <f t="shared" si="541"/>
        <v>Pendientes generalmente entre 3 y 6%, pero con una rasante ondulada y, consecuentemente, con tramos cortos de subida fuerte.</v>
      </c>
      <c r="BR1057" s="231">
        <v>1</v>
      </c>
      <c r="BS1057" s="231">
        <v>0</v>
      </c>
      <c r="BT1057" s="237" t="b">
        <f t="shared" si="535"/>
        <v>0</v>
      </c>
      <c r="BU1057" s="231">
        <v>3</v>
      </c>
      <c r="BV1057" s="237" t="str">
        <f t="shared" si="542"/>
        <v>El señalamiento es regular en cuanto a cantidad y ubicación, siendo notable la falta de algunas señales de precaución y de guía.</v>
      </c>
      <c r="BW1057" s="231">
        <v>4</v>
      </c>
      <c r="BX1057" s="237" t="str">
        <f t="shared" si="543"/>
        <v>La mayoría de las alcantarillas y cunetas aparentemente funcionan bien, pero existen indicaciones en algunos sitios de que el agua se estanca.</v>
      </c>
      <c r="BY1057" s="231">
        <v>3</v>
      </c>
      <c r="BZ1057" s="237" t="str">
        <f t="shared" si="544"/>
        <v>Superficie con frecuentes baches o irregularidades .</v>
      </c>
      <c r="CA1057" s="231">
        <v>5</v>
      </c>
      <c r="CB1057" s="237" t="str">
        <f t="shared" si="545"/>
        <v>No existen evidencias de fallas en la estructura del pavimento, con la posible excepción de algunas en la superficie de ruedo.</v>
      </c>
      <c r="CC1057" s="231">
        <f t="shared" si="546"/>
        <v>8.2144271999999994</v>
      </c>
      <c r="CD1057" s="229" t="s">
        <v>2069</v>
      </c>
      <c r="CE1057" s="229" t="s">
        <v>2065</v>
      </c>
      <c r="CF1057" s="270" t="s">
        <v>2070</v>
      </c>
    </row>
    <row r="1058" spans="1:84" ht="69.95" customHeight="1" thickBot="1" x14ac:dyDescent="0.2">
      <c r="A1058" s="217"/>
      <c r="B1058" s="269">
        <v>60462</v>
      </c>
      <c r="C1058" s="231">
        <v>12</v>
      </c>
      <c r="D1058" s="231">
        <v>6</v>
      </c>
      <c r="E1058" s="232">
        <v>6</v>
      </c>
      <c r="F1058" s="231">
        <v>1</v>
      </c>
      <c r="G1058" s="231">
        <v>235</v>
      </c>
      <c r="H1058" s="230" t="str">
        <f t="shared" si="531"/>
        <v>Secundaria</v>
      </c>
      <c r="I1058" s="230">
        <v>3</v>
      </c>
      <c r="J1058" s="229" t="str">
        <f t="shared" si="525"/>
        <v>Conectores de Integración Territorial</v>
      </c>
      <c r="K1058" s="260">
        <f t="shared" si="526"/>
        <v>3.0150000000000001</v>
      </c>
      <c r="L1058" s="234">
        <f>K1058</f>
        <v>3.0150000000000001</v>
      </c>
      <c r="M1058" s="233"/>
      <c r="N1058" s="233"/>
      <c r="O1058" s="233"/>
      <c r="P1058" s="260">
        <f t="shared" si="527"/>
        <v>0</v>
      </c>
      <c r="Q1058" s="233">
        <v>3.0150000000000001</v>
      </c>
      <c r="R1058" s="233"/>
      <c r="S1058" s="233"/>
      <c r="T1058" s="260">
        <f t="shared" si="528"/>
        <v>3.0150000000000001</v>
      </c>
      <c r="U1058" s="233"/>
      <c r="V1058" s="233"/>
      <c r="W1058" s="233"/>
      <c r="X1058" s="233">
        <f t="shared" si="532"/>
        <v>0</v>
      </c>
      <c r="Y1058" s="233"/>
      <c r="Z1058" s="233"/>
      <c r="AA1058" s="233"/>
      <c r="AB1058" s="233">
        <f t="shared" si="533"/>
        <v>0</v>
      </c>
      <c r="AC1058" s="233">
        <f t="shared" si="534"/>
        <v>3.0150000000000001</v>
      </c>
      <c r="AD1058" s="233"/>
      <c r="AE1058" s="367"/>
      <c r="AF1058" s="233"/>
      <c r="AG1058" s="233">
        <f t="shared" si="547"/>
        <v>0</v>
      </c>
      <c r="AH1058" s="233"/>
      <c r="AI1058" s="233"/>
      <c r="AJ1058" s="233"/>
      <c r="AK1058" s="233">
        <f t="shared" si="548"/>
        <v>0</v>
      </c>
      <c r="AL1058" s="233"/>
      <c r="AM1058" s="233"/>
      <c r="AN1058" s="233"/>
      <c r="AO1058" s="233">
        <f t="shared" si="529"/>
        <v>0</v>
      </c>
      <c r="AP1058" s="233"/>
      <c r="AQ1058" s="233"/>
      <c r="AR1058" s="233"/>
      <c r="AS1058" s="339">
        <f t="shared" si="530"/>
        <v>0</v>
      </c>
      <c r="AT1058" s="233"/>
      <c r="AU1058" s="233"/>
      <c r="AV1058" s="233"/>
      <c r="AW1058" s="260">
        <f t="shared" si="537"/>
        <v>0</v>
      </c>
      <c r="AX1058" s="235" t="s">
        <v>2062</v>
      </c>
      <c r="AY1058" s="236" t="s">
        <v>1216</v>
      </c>
      <c r="AZ1058" s="236" t="s">
        <v>1232</v>
      </c>
      <c r="BA1058" s="229" t="s">
        <v>2063</v>
      </c>
      <c r="BB1058" s="231">
        <v>1</v>
      </c>
      <c r="BC1058" s="231">
        <v>1</v>
      </c>
      <c r="BD1058" s="237" t="str">
        <f t="shared" si="538"/>
        <v>Llano (Pendientes naturales del terreno entre 0 y 5%)</v>
      </c>
      <c r="BE1058" s="231">
        <v>1</v>
      </c>
      <c r="BF1058" s="237" t="str">
        <f>VLOOKUP(BE1058,'Códigos 2'!$A$1:$B$12,2,FALSE)</f>
        <v xml:space="preserve"> Carpeta Asfáltica (CA)</v>
      </c>
      <c r="BG1058" s="238">
        <v>2</v>
      </c>
      <c r="BH1058" s="239">
        <v>6.7</v>
      </c>
      <c r="BI1058" s="231">
        <v>0</v>
      </c>
      <c r="BJ1058" s="231" t="str">
        <f t="shared" si="539"/>
        <v>No existe</v>
      </c>
      <c r="BK1058" s="240">
        <v>0</v>
      </c>
      <c r="BL1058" s="231">
        <v>40</v>
      </c>
      <c r="BM1058" s="231">
        <v>792</v>
      </c>
      <c r="BN1058" s="231">
        <v>5</v>
      </c>
      <c r="BO1058" s="237" t="str">
        <f t="shared" si="540"/>
        <v>Alineamiento recto o con curvas tan suaves que no exigen una reducción significativa en la velocidad promedio normal de recorrido.</v>
      </c>
      <c r="BP1058" s="231">
        <v>5</v>
      </c>
      <c r="BQ1058" s="237" t="str">
        <f t="shared" si="541"/>
        <v>Pendientes menores del 3% en todo el tramo.</v>
      </c>
      <c r="BR1058" s="231">
        <v>3</v>
      </c>
      <c r="BS1058" s="231">
        <v>0</v>
      </c>
      <c r="BT1058" s="237" t="b">
        <f t="shared" si="535"/>
        <v>0</v>
      </c>
      <c r="BU1058" s="231">
        <v>3</v>
      </c>
      <c r="BV1058" s="237" t="str">
        <f t="shared" si="542"/>
        <v>El señalamiento es regular en cuanto a cantidad y ubicación, siendo notable la falta de algunas señales de precaución y de guía.</v>
      </c>
      <c r="BW1058" s="231">
        <v>4</v>
      </c>
      <c r="BX1058" s="237" t="str">
        <f t="shared" si="543"/>
        <v>La mayoría de las alcantarillas y cunetas aparentemente funcionan bien, pero existen indicaciones en algunos sitios de que el agua se estanca.</v>
      </c>
      <c r="BY1058" s="231">
        <v>4</v>
      </c>
      <c r="BZ1058" s="237" t="str">
        <f t="shared" si="544"/>
        <v>Superficie generalmente lisa, pero con unas pequeñas corrugaciones u otras irregularidades aisladas, o con baches pequeños superficiales.</v>
      </c>
      <c r="CA1058" s="231">
        <v>5</v>
      </c>
      <c r="CB1058" s="237" t="str">
        <f t="shared" si="545"/>
        <v>No existen evidencias de fallas en la estructura del pavimento, con la posible excepción de algunas en la superficie de ruedo.</v>
      </c>
      <c r="CC1058" s="231">
        <f t="shared" si="546"/>
        <v>0.87157620000000002</v>
      </c>
      <c r="CD1058" s="229" t="s">
        <v>2064</v>
      </c>
      <c r="CE1058" s="229" t="s">
        <v>2065</v>
      </c>
      <c r="CF1058" s="270" t="s">
        <v>2066</v>
      </c>
    </row>
    <row r="1059" spans="1:84" ht="69.95" customHeight="1" thickBot="1" x14ac:dyDescent="0.2">
      <c r="A1059" s="217"/>
      <c r="B1059" s="269">
        <v>60470</v>
      </c>
      <c r="C1059" s="231">
        <v>12</v>
      </c>
      <c r="D1059" s="231">
        <v>6</v>
      </c>
      <c r="E1059" s="232">
        <v>2</v>
      </c>
      <c r="F1059" s="231">
        <v>2</v>
      </c>
      <c r="G1059" s="231">
        <v>755</v>
      </c>
      <c r="H1059" s="230" t="str">
        <f>IF(G1059&lt;100,"Primaria",IF(AND(RVN_0524!G1088&gt;39,RVN_0524!G1088&lt;300),"Secundaria",IF(AND(RVN_0524!G1088&gt;299),"Terciaria")))</f>
        <v>Terciaria</v>
      </c>
      <c r="I1059" s="230">
        <v>4</v>
      </c>
      <c r="J1059" s="229" t="str">
        <f t="shared" si="525"/>
        <v>Red Básica de Accesso</v>
      </c>
      <c r="K1059" s="260">
        <f t="shared" si="526"/>
        <v>1.81</v>
      </c>
      <c r="L1059" s="234">
        <f>L1058+K1059</f>
        <v>4.8250000000000002</v>
      </c>
      <c r="M1059" s="233"/>
      <c r="N1059" s="233"/>
      <c r="O1059" s="233"/>
      <c r="P1059" s="260">
        <f t="shared" si="527"/>
        <v>0</v>
      </c>
      <c r="Q1059" s="233">
        <v>0.105</v>
      </c>
      <c r="R1059" s="233"/>
      <c r="S1059" s="233"/>
      <c r="T1059" s="260">
        <f t="shared" si="528"/>
        <v>0.105</v>
      </c>
      <c r="U1059" s="233"/>
      <c r="V1059" s="233"/>
      <c r="W1059" s="233"/>
      <c r="X1059" s="233">
        <f t="shared" si="532"/>
        <v>0</v>
      </c>
      <c r="Y1059" s="233"/>
      <c r="Z1059" s="233"/>
      <c r="AA1059" s="233"/>
      <c r="AB1059" s="233">
        <f t="shared" si="533"/>
        <v>0</v>
      </c>
      <c r="AC1059" s="233">
        <f t="shared" si="534"/>
        <v>0.105</v>
      </c>
      <c r="AD1059" s="233"/>
      <c r="AE1059" s="233"/>
      <c r="AF1059" s="233">
        <v>1.7050000000000001</v>
      </c>
      <c r="AG1059" s="233">
        <f t="shared" si="547"/>
        <v>1.7050000000000001</v>
      </c>
      <c r="AH1059" s="233"/>
      <c r="AI1059" s="233"/>
      <c r="AJ1059" s="233"/>
      <c r="AK1059" s="233">
        <f t="shared" si="548"/>
        <v>0</v>
      </c>
      <c r="AL1059" s="233"/>
      <c r="AM1059" s="233"/>
      <c r="AN1059" s="233"/>
      <c r="AO1059" s="233">
        <f t="shared" si="529"/>
        <v>0</v>
      </c>
      <c r="AP1059" s="233"/>
      <c r="AQ1059" s="233"/>
      <c r="AR1059" s="233"/>
      <c r="AS1059" s="339">
        <f t="shared" si="530"/>
        <v>0</v>
      </c>
      <c r="AT1059" s="233"/>
      <c r="AU1059" s="233"/>
      <c r="AV1059" s="233"/>
      <c r="AW1059" s="260">
        <f t="shared" si="537"/>
        <v>0</v>
      </c>
      <c r="AX1059" s="235" t="s">
        <v>3205</v>
      </c>
      <c r="AY1059" s="236" t="s">
        <v>2783</v>
      </c>
      <c r="AZ1059" s="236" t="s">
        <v>1211</v>
      </c>
      <c r="BA1059" s="236" t="s">
        <v>3206</v>
      </c>
      <c r="BB1059" s="231">
        <v>0</v>
      </c>
      <c r="BC1059" s="231">
        <v>1</v>
      </c>
      <c r="BD1059" s="237" t="str">
        <f t="shared" si="538"/>
        <v>Llano (Pendientes naturales del terreno entre 0 y 5%)</v>
      </c>
      <c r="BE1059" s="231">
        <v>4</v>
      </c>
      <c r="BF1059" s="237" t="str">
        <f>VLOOKUP(BE1059,'Códigos 2'!$A$1:$B$12,2,FALSE)</f>
        <v>Lastre o grava</v>
      </c>
      <c r="BG1059" s="238">
        <v>1</v>
      </c>
      <c r="BH1059" s="239">
        <v>4.8</v>
      </c>
      <c r="BI1059" s="231">
        <v>0</v>
      </c>
      <c r="BJ1059" s="231" t="str">
        <f t="shared" si="539"/>
        <v>No existe</v>
      </c>
      <c r="BK1059" s="240">
        <v>0</v>
      </c>
      <c r="BL1059" s="231">
        <v>30</v>
      </c>
      <c r="BM1059" s="231">
        <v>103</v>
      </c>
      <c r="BN1059" s="231">
        <v>4</v>
      </c>
      <c r="BO1059" s="237" t="str">
        <f t="shared" si="540"/>
        <v>Alineamiento con algunas curvas que exigen una reducción significativa en la velocidad promedio de circulación.</v>
      </c>
      <c r="BP1059" s="231">
        <v>4</v>
      </c>
      <c r="BQ1059" s="237" t="str">
        <f t="shared" si="541"/>
        <v>Pendientes generalmente menores del 3% pero con algunas cuestas de corta longitud de hasta el 5%.</v>
      </c>
      <c r="BR1059" s="231">
        <v>3</v>
      </c>
      <c r="BS1059" s="231">
        <v>0</v>
      </c>
      <c r="BT1059" s="237" t="b">
        <f t="shared" si="535"/>
        <v>0</v>
      </c>
      <c r="BU1059" s="231">
        <v>2</v>
      </c>
      <c r="BV1059" s="237" t="str">
        <f t="shared" si="542"/>
        <v>Existen muy pocas señales</v>
      </c>
      <c r="BW1059" s="231">
        <v>3</v>
      </c>
      <c r="BX1059" s="237" t="str">
        <f t="shared" si="543"/>
        <v>Parece que algunas alcantarillas o cunetas no tienen capacidad hidráulica suficiente, por la erosión o socavación aparente.</v>
      </c>
      <c r="BY1059" s="231">
        <v>2</v>
      </c>
      <c r="BZ1059" s="237" t="str">
        <f t="shared" si="544"/>
        <v>Superficie muy irregular o con baches extensos y frecuentes (o material suelto, en caso de superficies no pavimentadas).</v>
      </c>
      <c r="CA1059" s="231">
        <v>3</v>
      </c>
      <c r="CB1059" s="237" t="str">
        <f t="shared" si="545"/>
        <v>Existen deformaciones u otras fallas de consideración sobre una buena parte de la subsección y, aunque no son extensas todavía, parece que siguen extendiéndose.</v>
      </c>
      <c r="CC1059" s="231">
        <f t="shared" si="546"/>
        <v>6.8046949999999995E-2</v>
      </c>
      <c r="CD1059" s="229"/>
      <c r="CE1059" s="229"/>
      <c r="CF1059" s="270"/>
    </row>
    <row r="1060" spans="1:84" ht="69.95" customHeight="1" thickBot="1" x14ac:dyDescent="0.2">
      <c r="A1060" s="217"/>
      <c r="B1060" s="269">
        <v>60480</v>
      </c>
      <c r="C1060" s="231">
        <v>12</v>
      </c>
      <c r="D1060" s="231">
        <v>6</v>
      </c>
      <c r="E1060" s="232">
        <v>6</v>
      </c>
      <c r="F1060" s="231">
        <v>2</v>
      </c>
      <c r="G1060" s="231">
        <v>243</v>
      </c>
      <c r="H1060" s="230" t="str">
        <f>IF(G1060&lt;100,"Primaria",IF(AND(G1060&gt;39,G1060&lt;300),"Secundaria",IF(AND(G1060&gt;299),"Terciaria")))</f>
        <v>Secundaria</v>
      </c>
      <c r="I1060" s="230">
        <v>2</v>
      </c>
      <c r="J1060" s="229" t="str">
        <f t="shared" si="525"/>
        <v>Distribuidores Regionales</v>
      </c>
      <c r="K1060" s="260">
        <f t="shared" si="526"/>
        <v>3.415</v>
      </c>
      <c r="L1060" s="234">
        <f>L1059+K1060</f>
        <v>8.24</v>
      </c>
      <c r="M1060" s="233"/>
      <c r="N1060" s="233"/>
      <c r="O1060" s="233"/>
      <c r="P1060" s="260">
        <f t="shared" si="527"/>
        <v>0</v>
      </c>
      <c r="Q1060" s="233">
        <v>3.415</v>
      </c>
      <c r="R1060" s="233"/>
      <c r="S1060" s="233"/>
      <c r="T1060" s="260">
        <f t="shared" si="528"/>
        <v>3.415</v>
      </c>
      <c r="U1060" s="233"/>
      <c r="V1060" s="233"/>
      <c r="W1060" s="233"/>
      <c r="X1060" s="233">
        <f t="shared" si="532"/>
        <v>0</v>
      </c>
      <c r="Y1060" s="233"/>
      <c r="Z1060" s="233"/>
      <c r="AA1060" s="233"/>
      <c r="AB1060" s="233">
        <f t="shared" si="533"/>
        <v>0</v>
      </c>
      <c r="AC1060" s="233">
        <f t="shared" si="534"/>
        <v>3.415</v>
      </c>
      <c r="AD1060" s="233"/>
      <c r="AE1060" s="233"/>
      <c r="AF1060" s="233"/>
      <c r="AG1060" s="233">
        <f t="shared" si="547"/>
        <v>0</v>
      </c>
      <c r="AH1060" s="233"/>
      <c r="AI1060" s="233"/>
      <c r="AJ1060" s="233"/>
      <c r="AK1060" s="233">
        <f t="shared" si="548"/>
        <v>0</v>
      </c>
      <c r="AL1060" s="233"/>
      <c r="AM1060" s="233"/>
      <c r="AN1060" s="233"/>
      <c r="AO1060" s="233">
        <f t="shared" si="529"/>
        <v>0</v>
      </c>
      <c r="AP1060" s="233"/>
      <c r="AQ1060" s="233"/>
      <c r="AR1060" s="233"/>
      <c r="AS1060" s="339">
        <f t="shared" si="530"/>
        <v>0</v>
      </c>
      <c r="AT1060" s="233"/>
      <c r="AU1060" s="233"/>
      <c r="AV1060" s="233"/>
      <c r="AW1060" s="260">
        <f t="shared" si="537"/>
        <v>0</v>
      </c>
      <c r="AX1060" s="235" t="s">
        <v>2171</v>
      </c>
      <c r="AY1060" s="236" t="s">
        <v>1593</v>
      </c>
      <c r="AZ1060" s="236" t="s">
        <v>193</v>
      </c>
      <c r="BA1060" s="229" t="s">
        <v>459</v>
      </c>
      <c r="BB1060" s="231">
        <v>0</v>
      </c>
      <c r="BC1060" s="231">
        <v>3</v>
      </c>
      <c r="BD1060" s="237" t="str">
        <f t="shared" si="538"/>
        <v>Muy Ondulado (Pendientes naturales del terreno entre 15 y 25%)</v>
      </c>
      <c r="BE1060" s="231">
        <v>1</v>
      </c>
      <c r="BF1060" s="237" t="str">
        <f>VLOOKUP(BE1060,'Códigos 2'!$A$1:$B$12,2,FALSE)</f>
        <v xml:space="preserve"> Carpeta Asfáltica (CA)</v>
      </c>
      <c r="BG1060" s="238">
        <v>2</v>
      </c>
      <c r="BH1060" s="239">
        <v>5.7</v>
      </c>
      <c r="BI1060" s="231">
        <v>0</v>
      </c>
      <c r="BJ1060" s="231" t="str">
        <f t="shared" si="539"/>
        <v>No existe</v>
      </c>
      <c r="BK1060" s="240">
        <v>0</v>
      </c>
      <c r="BL1060" s="231">
        <v>50</v>
      </c>
      <c r="BM1060" s="231">
        <v>2567</v>
      </c>
      <c r="BN1060" s="231">
        <v>3</v>
      </c>
      <c r="BO1060" s="237" t="str">
        <f t="shared" si="540"/>
        <v>Alineamiento algo sinuoso, pero con curvas cerradas que son aparentes y consistentes con las gradientes y las demás características del camino y del terreno que se atraviesa.</v>
      </c>
      <c r="BP1060" s="231">
        <v>4</v>
      </c>
      <c r="BQ1060" s="237" t="str">
        <f t="shared" si="541"/>
        <v>Pendientes generalmente menores del 3% pero con algunas cuestas de corta longitud de hasta el 5%.</v>
      </c>
      <c r="BR1060" s="231">
        <v>1</v>
      </c>
      <c r="BS1060" s="231">
        <v>0</v>
      </c>
      <c r="BT1060" s="237" t="b">
        <f t="shared" si="535"/>
        <v>0</v>
      </c>
      <c r="BU1060" s="231">
        <v>5</v>
      </c>
      <c r="BV1060" s="237" t="str">
        <f t="shared" si="542"/>
        <v xml:space="preserve">Las señales son completamente adecuadas en número y ubicación, </v>
      </c>
      <c r="BW1060" s="231">
        <v>4</v>
      </c>
      <c r="BX1060" s="237" t="str">
        <f t="shared" si="543"/>
        <v>La mayoría de las alcantarillas y cunetas aparentemente funcionan bien, pero existen indicaciones en algunos sitios de que el agua se estanca.</v>
      </c>
      <c r="BY1060" s="231">
        <v>4</v>
      </c>
      <c r="BZ1060" s="237" t="str">
        <f t="shared" si="544"/>
        <v>Superficie generalmente lisa, pero con unas pequeñas corrugaciones u otras irregularidades aisladas, o con baches pequeños superficiales.</v>
      </c>
      <c r="CA1060" s="231">
        <v>5</v>
      </c>
      <c r="CB1060" s="237" t="str">
        <f t="shared" si="545"/>
        <v>No existen evidencias de fallas en la estructura del pavimento, con la posible excepción de algunas en la superficie de ruedo.</v>
      </c>
      <c r="CC1060" s="231">
        <f t="shared" si="546"/>
        <v>3.1997013250000004</v>
      </c>
      <c r="CD1060" s="229"/>
      <c r="CE1060" s="229"/>
      <c r="CF1060" s="270" t="s">
        <v>2172</v>
      </c>
    </row>
    <row r="1061" spans="1:84" ht="69.95" customHeight="1" thickBot="1" x14ac:dyDescent="0.2">
      <c r="A1061" s="217"/>
      <c r="B1061" s="269">
        <v>60500</v>
      </c>
      <c r="C1061" s="231">
        <v>12</v>
      </c>
      <c r="D1061" s="231">
        <v>6</v>
      </c>
      <c r="E1061" s="232">
        <v>9</v>
      </c>
      <c r="F1061" s="231"/>
      <c r="G1061" s="231">
        <v>607</v>
      </c>
      <c r="H1061" s="230" t="str">
        <f>IF(G1061&lt;100,"Primaria",IF(AND(G1061&gt;39,G1061&lt;300),"Secundaria",IF(AND(G1061&gt;299),"Terciaria")))</f>
        <v>Terciaria</v>
      </c>
      <c r="I1061" s="230">
        <v>4</v>
      </c>
      <c r="J1061" s="229" t="str">
        <f t="shared" si="525"/>
        <v>Red Básica de Accesso</v>
      </c>
      <c r="K1061" s="260">
        <f t="shared" si="526"/>
        <v>8.7149999999999999</v>
      </c>
      <c r="L1061" s="234">
        <f>K1061</f>
        <v>8.7149999999999999</v>
      </c>
      <c r="M1061" s="233"/>
      <c r="N1061" s="233"/>
      <c r="O1061" s="233"/>
      <c r="P1061" s="260">
        <f t="shared" si="527"/>
        <v>0</v>
      </c>
      <c r="Q1061" s="233"/>
      <c r="R1061" s="233"/>
      <c r="S1061" s="233"/>
      <c r="T1061" s="260">
        <f t="shared" si="528"/>
        <v>0</v>
      </c>
      <c r="U1061" s="233"/>
      <c r="V1061" s="233"/>
      <c r="W1061" s="233"/>
      <c r="X1061" s="233">
        <f t="shared" si="532"/>
        <v>0</v>
      </c>
      <c r="Y1061" s="233"/>
      <c r="Z1061" s="233"/>
      <c r="AA1061" s="233"/>
      <c r="AB1061" s="233">
        <f t="shared" si="533"/>
        <v>0</v>
      </c>
      <c r="AC1061" s="233">
        <f t="shared" si="534"/>
        <v>0</v>
      </c>
      <c r="AD1061" s="233"/>
      <c r="AE1061" s="233">
        <v>8.7149999999999999</v>
      </c>
      <c r="AF1061" s="233"/>
      <c r="AG1061" s="233">
        <f t="shared" si="547"/>
        <v>8.7149999999999999</v>
      </c>
      <c r="AH1061" s="233"/>
      <c r="AI1061" s="233"/>
      <c r="AJ1061" s="233"/>
      <c r="AK1061" s="233">
        <f t="shared" si="548"/>
        <v>0</v>
      </c>
      <c r="AL1061" s="233"/>
      <c r="AM1061" s="233"/>
      <c r="AN1061" s="233"/>
      <c r="AO1061" s="233">
        <f t="shared" si="529"/>
        <v>0</v>
      </c>
      <c r="AP1061" s="233"/>
      <c r="AQ1061" s="233"/>
      <c r="AR1061" s="233"/>
      <c r="AS1061" s="339">
        <f t="shared" si="530"/>
        <v>0</v>
      </c>
      <c r="AT1061" s="233"/>
      <c r="AU1061" s="233"/>
      <c r="AV1061" s="233"/>
      <c r="AW1061" s="260">
        <f t="shared" si="537"/>
        <v>0</v>
      </c>
      <c r="AX1061" s="235" t="s">
        <v>2761</v>
      </c>
      <c r="AY1061" s="236" t="s">
        <v>610</v>
      </c>
      <c r="AZ1061" s="236" t="s">
        <v>637</v>
      </c>
      <c r="BA1061" s="229" t="s">
        <v>1565</v>
      </c>
      <c r="BB1061" s="231">
        <v>0</v>
      </c>
      <c r="BC1061" s="231">
        <v>1</v>
      </c>
      <c r="BD1061" s="237" t="str">
        <f t="shared" si="538"/>
        <v>Llano (Pendientes naturales del terreno entre 0 y 5%)</v>
      </c>
      <c r="BE1061" s="231">
        <v>4</v>
      </c>
      <c r="BF1061" s="237" t="str">
        <f>VLOOKUP(BE1061,'Códigos 2'!$A$1:$B$12,2,FALSE)</f>
        <v>Lastre o grava</v>
      </c>
      <c r="BG1061" s="238">
        <v>2</v>
      </c>
      <c r="BH1061" s="239">
        <v>7.7</v>
      </c>
      <c r="BI1061" s="231">
        <v>0</v>
      </c>
      <c r="BJ1061" s="231" t="str">
        <f t="shared" si="539"/>
        <v>No existe</v>
      </c>
      <c r="BK1061" s="240">
        <v>0</v>
      </c>
      <c r="BL1061" s="231">
        <v>25</v>
      </c>
      <c r="BM1061" s="231">
        <v>138</v>
      </c>
      <c r="BN1061" s="231">
        <v>4</v>
      </c>
      <c r="BO1061" s="237" t="str">
        <f t="shared" si="540"/>
        <v>Alineamiento con algunas curvas que exigen una reducción significativa en la velocidad promedio de circulación.</v>
      </c>
      <c r="BP1061" s="231">
        <v>4</v>
      </c>
      <c r="BQ1061" s="237" t="str">
        <f t="shared" si="541"/>
        <v>Pendientes generalmente menores del 3% pero con algunas cuestas de corta longitud de hasta el 5%.</v>
      </c>
      <c r="BR1061" s="231">
        <v>1</v>
      </c>
      <c r="BS1061" s="231">
        <v>0</v>
      </c>
      <c r="BT1061" s="237" t="b">
        <f t="shared" si="535"/>
        <v>0</v>
      </c>
      <c r="BU1061" s="231">
        <v>3</v>
      </c>
      <c r="BV1061" s="237" t="str">
        <f t="shared" si="542"/>
        <v>El señalamiento es regular en cuanto a cantidad y ubicación, siendo notable la falta de algunas señales de precaución y de guía.</v>
      </c>
      <c r="BW1061" s="231">
        <v>4</v>
      </c>
      <c r="BX1061" s="237" t="str">
        <f t="shared" si="543"/>
        <v>La mayoría de las alcantarillas y cunetas aparentemente funcionan bien, pero existen indicaciones en algunos sitios de que el agua se estanca.</v>
      </c>
      <c r="BY1061" s="231">
        <v>3</v>
      </c>
      <c r="BZ1061" s="237" t="str">
        <f t="shared" si="544"/>
        <v>Superficie con frecuentes baches o irregularidades .</v>
      </c>
      <c r="CA1061" s="231">
        <v>5</v>
      </c>
      <c r="CB1061" s="237" t="str">
        <f t="shared" si="545"/>
        <v>No existen evidencias de fallas en la estructura del pavimento, con la posible excepción de algunas en la superficie de ruedo.</v>
      </c>
      <c r="CC1061" s="231">
        <f t="shared" si="546"/>
        <v>0.43897455000000002</v>
      </c>
      <c r="CD1061" s="229"/>
      <c r="CE1061" s="229"/>
      <c r="CF1061" s="270" t="s">
        <v>2762</v>
      </c>
    </row>
    <row r="1062" spans="1:84" ht="69.95" customHeight="1" thickBot="1" x14ac:dyDescent="0.2">
      <c r="A1062" s="217"/>
      <c r="B1062" s="269">
        <v>60510</v>
      </c>
      <c r="C1062" s="231">
        <v>12</v>
      </c>
      <c r="D1062" s="231">
        <v>6</v>
      </c>
      <c r="E1062" s="232">
        <v>9</v>
      </c>
      <c r="F1062" s="231">
        <v>1</v>
      </c>
      <c r="G1062" s="231">
        <v>318</v>
      </c>
      <c r="H1062" s="230" t="str">
        <f>IF(G1062&lt;100,"Primaria",IF(AND(G1062&gt;39,G1062&lt;300),"Secundaria",IF(AND(G1062&gt;299),"Terciaria")))</f>
        <v>Terciaria</v>
      </c>
      <c r="I1062" s="230">
        <v>3</v>
      </c>
      <c r="J1062" s="229" t="str">
        <f t="shared" si="525"/>
        <v>Conectores de Integración Territorial</v>
      </c>
      <c r="K1062" s="260">
        <f t="shared" si="526"/>
        <v>1.98</v>
      </c>
      <c r="L1062" s="234">
        <f>L1061+K1062</f>
        <v>10.695</v>
      </c>
      <c r="M1062" s="233"/>
      <c r="N1062" s="233"/>
      <c r="O1062" s="233"/>
      <c r="P1062" s="260">
        <f t="shared" si="527"/>
        <v>0</v>
      </c>
      <c r="Q1062" s="233"/>
      <c r="R1062" s="233"/>
      <c r="S1062" s="233"/>
      <c r="T1062" s="260">
        <f t="shared" si="528"/>
        <v>0</v>
      </c>
      <c r="U1062" s="233"/>
      <c r="V1062" s="233"/>
      <c r="W1062" s="233"/>
      <c r="X1062" s="233">
        <f t="shared" si="532"/>
        <v>0</v>
      </c>
      <c r="Y1062" s="233"/>
      <c r="Z1062" s="233"/>
      <c r="AA1062" s="233"/>
      <c r="AB1062" s="233">
        <f t="shared" si="533"/>
        <v>0</v>
      </c>
      <c r="AC1062" s="233">
        <f t="shared" si="534"/>
        <v>0</v>
      </c>
      <c r="AD1062" s="233">
        <v>1.98</v>
      </c>
      <c r="AE1062" s="233"/>
      <c r="AF1062" s="233"/>
      <c r="AG1062" s="233">
        <f t="shared" si="547"/>
        <v>1.98</v>
      </c>
      <c r="AH1062" s="233"/>
      <c r="AI1062" s="233"/>
      <c r="AJ1062" s="233"/>
      <c r="AK1062" s="233">
        <f t="shared" si="548"/>
        <v>0</v>
      </c>
      <c r="AL1062" s="233"/>
      <c r="AM1062" s="233"/>
      <c r="AN1062" s="233"/>
      <c r="AO1062" s="233">
        <f t="shared" si="529"/>
        <v>0</v>
      </c>
      <c r="AP1062" s="233"/>
      <c r="AQ1062" s="233"/>
      <c r="AR1062" s="233"/>
      <c r="AS1062" s="339">
        <f t="shared" si="530"/>
        <v>0</v>
      </c>
      <c r="AT1062" s="233"/>
      <c r="AU1062" s="233"/>
      <c r="AV1062" s="233"/>
      <c r="AW1062" s="260">
        <f t="shared" si="537"/>
        <v>0</v>
      </c>
      <c r="AX1062" s="235" t="s">
        <v>2413</v>
      </c>
      <c r="AY1062" s="236" t="s">
        <v>1231</v>
      </c>
      <c r="AZ1062" s="236" t="s">
        <v>458</v>
      </c>
      <c r="BA1062" s="229" t="s">
        <v>2414</v>
      </c>
      <c r="BB1062" s="231">
        <v>0</v>
      </c>
      <c r="BC1062" s="231">
        <v>4</v>
      </c>
      <c r="BD1062" s="237" t="str">
        <f t="shared" si="538"/>
        <v>Montañoso (Pendientes naturales del terreno mayores a 25%)</v>
      </c>
      <c r="BE1062" s="231">
        <v>4</v>
      </c>
      <c r="BF1062" s="237" t="str">
        <f>VLOOKUP(BE1062,'Códigos 2'!$A$1:$B$12,2,FALSE)</f>
        <v>Lastre o grava</v>
      </c>
      <c r="BG1062" s="238">
        <v>1</v>
      </c>
      <c r="BH1062" s="239">
        <v>3.5</v>
      </c>
      <c r="BI1062" s="231">
        <v>0</v>
      </c>
      <c r="BJ1062" s="231" t="str">
        <f t="shared" si="539"/>
        <v>No existe</v>
      </c>
      <c r="BK1062" s="240">
        <v>0</v>
      </c>
      <c r="BL1062" s="231">
        <v>25</v>
      </c>
      <c r="BM1062" s="231">
        <v>10</v>
      </c>
      <c r="BN1062" s="231">
        <v>1</v>
      </c>
      <c r="BO1062" s="237" t="str">
        <f t="shared" si="540"/>
        <v>Alineamiento muy sinuoso en todo el tramo, condición que admite solamente una velocidad de circulación muy baja.</v>
      </c>
      <c r="BP1062" s="231">
        <v>1</v>
      </c>
      <c r="BQ1062" s="237" t="str">
        <f t="shared" si="541"/>
        <v xml:space="preserve">Pendientes sostenidas en exceso del 7% en casi todo el tramo. </v>
      </c>
      <c r="BR1062" s="231">
        <v>1</v>
      </c>
      <c r="BS1062" s="231">
        <v>0</v>
      </c>
      <c r="BT1062" s="237" t="b">
        <f t="shared" si="535"/>
        <v>0</v>
      </c>
      <c r="BU1062" s="231">
        <v>1</v>
      </c>
      <c r="BV1062" s="237" t="str">
        <f t="shared" si="542"/>
        <v>No existen señales o son tan inadecuadas, que no proveen información útil al conductor.</v>
      </c>
      <c r="BW1062" s="231">
        <v>4</v>
      </c>
      <c r="BX1062" s="237" t="str">
        <f t="shared" si="543"/>
        <v>La mayoría de las alcantarillas y cunetas aparentemente funcionan bien, pero existen indicaciones en algunos sitios de que el agua se estanca.</v>
      </c>
      <c r="BY1062" s="231">
        <v>4</v>
      </c>
      <c r="BZ1062" s="237" t="str">
        <f t="shared" si="544"/>
        <v>Superficie generalmente lisa, pero con unas pequeñas corrugaciones u otras irregularidades aisladas, o con baches pequeños superficiales.</v>
      </c>
      <c r="CA1062" s="231">
        <v>5</v>
      </c>
      <c r="CB1062" s="237" t="str">
        <f t="shared" si="545"/>
        <v>No existen evidencias de fallas en la estructura del pavimento, con la posible excepción de algunas en la superficie de ruedo.</v>
      </c>
      <c r="CC1062" s="231">
        <f t="shared" si="546"/>
        <v>7.2269999999999999E-3</v>
      </c>
      <c r="CD1062" s="229"/>
      <c r="CE1062" s="229"/>
      <c r="CF1062" s="270"/>
    </row>
    <row r="1063" spans="1:84" ht="69.95" customHeight="1" thickBot="1" x14ac:dyDescent="0.2">
      <c r="A1063" s="217"/>
      <c r="B1063" s="269">
        <v>60531</v>
      </c>
      <c r="C1063" s="231">
        <v>12</v>
      </c>
      <c r="D1063" s="231">
        <v>6</v>
      </c>
      <c r="E1063" s="232">
        <v>9</v>
      </c>
      <c r="F1063" s="231">
        <v>1</v>
      </c>
      <c r="G1063" s="231">
        <v>609</v>
      </c>
      <c r="H1063" s="230" t="str">
        <f>IF(G1063&lt;100,"Primaria",IF(AND(RVN_0524!G913&gt;39,RVN_0524!G913&lt;300),"Secundaria",IF(AND(RVN_0524!G913&gt;299),"Terciaria")))</f>
        <v>Terciaria</v>
      </c>
      <c r="I1063" s="230">
        <v>3</v>
      </c>
      <c r="J1063" s="229" t="str">
        <f t="shared" si="525"/>
        <v>Conectores de Integración Territorial</v>
      </c>
      <c r="K1063" s="260">
        <f t="shared" si="526"/>
        <v>10.71</v>
      </c>
      <c r="L1063" s="234">
        <f>K1063</f>
        <v>10.71</v>
      </c>
      <c r="M1063" s="233"/>
      <c r="N1063" s="233"/>
      <c r="O1063" s="233"/>
      <c r="P1063" s="260">
        <f t="shared" si="527"/>
        <v>0</v>
      </c>
      <c r="Q1063" s="233"/>
      <c r="R1063" s="233"/>
      <c r="S1063" s="233"/>
      <c r="T1063" s="260">
        <f t="shared" si="528"/>
        <v>0</v>
      </c>
      <c r="U1063" s="233"/>
      <c r="V1063" s="233"/>
      <c r="W1063" s="233">
        <v>0.51500000000000001</v>
      </c>
      <c r="X1063" s="233">
        <f t="shared" si="532"/>
        <v>0.51500000000000001</v>
      </c>
      <c r="Y1063" s="233"/>
      <c r="Z1063" s="233"/>
      <c r="AA1063" s="233"/>
      <c r="AB1063" s="233">
        <f t="shared" si="533"/>
        <v>0</v>
      </c>
      <c r="AC1063" s="233">
        <f t="shared" si="534"/>
        <v>0.51500000000000001</v>
      </c>
      <c r="AD1063" s="233"/>
      <c r="AE1063" s="233">
        <v>5.3550000000000004</v>
      </c>
      <c r="AF1063" s="233">
        <v>4.84</v>
      </c>
      <c r="AG1063" s="233">
        <f t="shared" si="547"/>
        <v>10.195</v>
      </c>
      <c r="AH1063" s="233"/>
      <c r="AI1063" s="233"/>
      <c r="AJ1063" s="233"/>
      <c r="AK1063" s="233">
        <f t="shared" si="548"/>
        <v>0</v>
      </c>
      <c r="AL1063" s="233"/>
      <c r="AM1063" s="233"/>
      <c r="AN1063" s="233"/>
      <c r="AO1063" s="233">
        <f t="shared" si="529"/>
        <v>0</v>
      </c>
      <c r="AP1063" s="233"/>
      <c r="AQ1063" s="233"/>
      <c r="AR1063" s="233"/>
      <c r="AS1063" s="339">
        <f t="shared" si="530"/>
        <v>0</v>
      </c>
      <c r="AT1063" s="233"/>
      <c r="AU1063" s="233"/>
      <c r="AV1063" s="233"/>
      <c r="AW1063" s="260">
        <f t="shared" si="537"/>
        <v>0</v>
      </c>
      <c r="AX1063" s="235" t="s">
        <v>2771</v>
      </c>
      <c r="AY1063" s="236" t="s">
        <v>1231</v>
      </c>
      <c r="AZ1063" s="236" t="s">
        <v>637</v>
      </c>
      <c r="BA1063" s="229" t="s">
        <v>2772</v>
      </c>
      <c r="BB1063" s="231">
        <v>3</v>
      </c>
      <c r="BC1063" s="231">
        <v>1</v>
      </c>
      <c r="BD1063" s="237" t="str">
        <f t="shared" si="538"/>
        <v>Llano (Pendientes naturales del terreno entre 0 y 5%)</v>
      </c>
      <c r="BE1063" s="231">
        <v>4</v>
      </c>
      <c r="BF1063" s="237" t="str">
        <f>VLOOKUP(BE1063,'Códigos 2'!$A$1:$B$12,2,FALSE)</f>
        <v>Lastre o grava</v>
      </c>
      <c r="BG1063" s="238">
        <v>2</v>
      </c>
      <c r="BH1063" s="239">
        <v>9</v>
      </c>
      <c r="BI1063" s="231">
        <v>0</v>
      </c>
      <c r="BJ1063" s="231" t="str">
        <f t="shared" si="539"/>
        <v>No existe</v>
      </c>
      <c r="BK1063" s="240">
        <v>0</v>
      </c>
      <c r="BL1063" s="231">
        <v>25</v>
      </c>
      <c r="BM1063" s="231">
        <v>750</v>
      </c>
      <c r="BN1063" s="231">
        <v>5</v>
      </c>
      <c r="BO1063" s="237" t="str">
        <f t="shared" si="540"/>
        <v>Alineamiento recto o con curvas tan suaves que no exigen una reducción significativa en la velocidad promedio normal de recorrido.</v>
      </c>
      <c r="BP1063" s="231">
        <v>5</v>
      </c>
      <c r="BQ1063" s="237" t="str">
        <f t="shared" si="541"/>
        <v>Pendientes menores del 3% en todo el tramo.</v>
      </c>
      <c r="BR1063" s="231">
        <v>3</v>
      </c>
      <c r="BS1063" s="231">
        <v>0</v>
      </c>
      <c r="BT1063" s="237" t="b">
        <f t="shared" si="535"/>
        <v>0</v>
      </c>
      <c r="BU1063" s="231">
        <v>3</v>
      </c>
      <c r="BV1063" s="237" t="str">
        <f t="shared" si="542"/>
        <v>El señalamiento es regular en cuanto a cantidad y ubicación, siendo notable la falta de algunas señales de precaución y de guía.</v>
      </c>
      <c r="BW1063" s="231">
        <v>3</v>
      </c>
      <c r="BX1063" s="237" t="str">
        <f t="shared" si="543"/>
        <v>Parece que algunas alcantarillas o cunetas no tienen capacidad hidráulica suficiente, por la erosión o socavación aparente.</v>
      </c>
      <c r="BY1063" s="231">
        <v>2</v>
      </c>
      <c r="BZ1063" s="237" t="str">
        <f t="shared" si="544"/>
        <v>Superficie muy irregular o con baches extensos y frecuentes (o material suelto, en caso de superficies no pavimentadas).</v>
      </c>
      <c r="CA1063" s="231">
        <v>4</v>
      </c>
      <c r="CB1063" s="237" t="str">
        <f t="shared" si="545"/>
        <v>Existen huellas o corrugaciones que se derivan por debajo de la superficie de ruedo, pero que son aisladas y de poca extensión.</v>
      </c>
      <c r="CC1063" s="231">
        <f t="shared" si="546"/>
        <v>2.9318625000000003</v>
      </c>
      <c r="CD1063" s="229"/>
      <c r="CE1063" s="229"/>
      <c r="CF1063" s="270" t="s">
        <v>2773</v>
      </c>
    </row>
    <row r="1064" spans="1:84" ht="69.95" customHeight="1" thickBot="1" x14ac:dyDescent="0.2">
      <c r="A1064" s="217"/>
      <c r="B1064" s="269">
        <v>60532</v>
      </c>
      <c r="C1064" s="231">
        <v>12</v>
      </c>
      <c r="D1064" s="231">
        <v>6</v>
      </c>
      <c r="E1064" s="232">
        <v>9</v>
      </c>
      <c r="F1064" s="231">
        <v>1</v>
      </c>
      <c r="G1064" s="231">
        <v>609</v>
      </c>
      <c r="H1064" s="230" t="str">
        <f>IF(G1064&lt;100,"Primaria",IF(AND(RVN_0524!G914&gt;39,RVN_0524!G914&lt;300),"Secundaria",IF(AND(RVN_0524!G914&gt;299),"Terciaria")))</f>
        <v>Terciaria</v>
      </c>
      <c r="I1064" s="230">
        <v>3</v>
      </c>
      <c r="J1064" s="229" t="str">
        <f t="shared" si="525"/>
        <v>Conectores de Integración Territorial</v>
      </c>
      <c r="K1064" s="260">
        <f t="shared" si="526"/>
        <v>3.16</v>
      </c>
      <c r="L1064" s="234">
        <f>L1063+K1064</f>
        <v>13.870000000000001</v>
      </c>
      <c r="M1064" s="233"/>
      <c r="N1064" s="233"/>
      <c r="O1064" s="233"/>
      <c r="P1064" s="260">
        <f t="shared" si="527"/>
        <v>0</v>
      </c>
      <c r="Q1064" s="233"/>
      <c r="R1064" s="233"/>
      <c r="S1064" s="233"/>
      <c r="T1064" s="260">
        <f t="shared" si="528"/>
        <v>0</v>
      </c>
      <c r="U1064" s="233"/>
      <c r="V1064" s="233"/>
      <c r="W1064" s="233"/>
      <c r="X1064" s="233">
        <f t="shared" si="532"/>
        <v>0</v>
      </c>
      <c r="Y1064" s="233"/>
      <c r="Z1064" s="233"/>
      <c r="AA1064" s="233"/>
      <c r="AB1064" s="233">
        <f t="shared" si="533"/>
        <v>0</v>
      </c>
      <c r="AC1064" s="233">
        <f t="shared" si="534"/>
        <v>0</v>
      </c>
      <c r="AD1064" s="233"/>
      <c r="AE1064" s="233">
        <v>2.19</v>
      </c>
      <c r="AF1064" s="367">
        <v>0.97</v>
      </c>
      <c r="AG1064" s="233">
        <f t="shared" si="547"/>
        <v>3.16</v>
      </c>
      <c r="AH1064" s="233"/>
      <c r="AI1064" s="233"/>
      <c r="AJ1064" s="233"/>
      <c r="AK1064" s="233">
        <f t="shared" si="548"/>
        <v>0</v>
      </c>
      <c r="AL1064" s="233"/>
      <c r="AM1064" s="233"/>
      <c r="AN1064" s="233"/>
      <c r="AO1064" s="233">
        <f t="shared" si="529"/>
        <v>0</v>
      </c>
      <c r="AP1064" s="233"/>
      <c r="AQ1064" s="233"/>
      <c r="AR1064" s="233"/>
      <c r="AS1064" s="339">
        <f t="shared" si="530"/>
        <v>0</v>
      </c>
      <c r="AT1064" s="233"/>
      <c r="AU1064" s="233"/>
      <c r="AV1064" s="233"/>
      <c r="AW1064" s="260">
        <f t="shared" si="537"/>
        <v>0</v>
      </c>
      <c r="AX1064" s="235" t="s">
        <v>2774</v>
      </c>
      <c r="AY1064" s="236" t="s">
        <v>1231</v>
      </c>
      <c r="AZ1064" s="236" t="s">
        <v>637</v>
      </c>
      <c r="BA1064" s="229" t="s">
        <v>2775</v>
      </c>
      <c r="BB1064" s="231">
        <v>0</v>
      </c>
      <c r="BC1064" s="231">
        <v>2</v>
      </c>
      <c r="BD1064" s="237" t="str">
        <f t="shared" si="538"/>
        <v>Algo Ondulado (Pendientes naturales del terreno entre 6 y 14%)</v>
      </c>
      <c r="BE1064" s="231">
        <v>4</v>
      </c>
      <c r="BF1064" s="237" t="str">
        <f>VLOOKUP(BE1064,'Códigos 2'!$A$1:$B$12,2,FALSE)</f>
        <v>Lastre o grava</v>
      </c>
      <c r="BG1064" s="238">
        <v>2</v>
      </c>
      <c r="BH1064" s="239">
        <v>5.6</v>
      </c>
      <c r="BI1064" s="231">
        <v>0</v>
      </c>
      <c r="BJ1064" s="231" t="str">
        <f t="shared" si="539"/>
        <v>No existe</v>
      </c>
      <c r="BK1064" s="240">
        <v>0</v>
      </c>
      <c r="BL1064" s="231">
        <v>30</v>
      </c>
      <c r="BM1064" s="231">
        <v>83</v>
      </c>
      <c r="BN1064" s="231">
        <v>3</v>
      </c>
      <c r="BO1064" s="237" t="str">
        <f t="shared" si="540"/>
        <v>Alineamiento algo sinuoso, pero con curvas cerradas que son aparentes y consistentes con las gradientes y las demás características del camino y del terreno que se atraviesa.</v>
      </c>
      <c r="BP1064" s="231">
        <v>3</v>
      </c>
      <c r="BQ1064" s="237" t="str">
        <f t="shared" si="541"/>
        <v>Pendientes generalmente entre 3 y 6%, pero con una rasante ondulada y, consecuentemente, con tramos cortos de subida fuerte.</v>
      </c>
      <c r="BR1064" s="231">
        <v>1</v>
      </c>
      <c r="BS1064" s="231">
        <v>0</v>
      </c>
      <c r="BT1064" s="237" t="b">
        <f t="shared" si="535"/>
        <v>0</v>
      </c>
      <c r="BU1064" s="231">
        <v>1</v>
      </c>
      <c r="BV1064" s="237" t="str">
        <f t="shared" si="542"/>
        <v>No existen señales o son tan inadecuadas, que no proveen información útil al conductor.</v>
      </c>
      <c r="BW1064" s="231">
        <v>3</v>
      </c>
      <c r="BX1064" s="237" t="str">
        <f t="shared" si="543"/>
        <v>Parece que algunas alcantarillas o cunetas no tienen capacidad hidráulica suficiente, por la erosión o socavación aparente.</v>
      </c>
      <c r="BY1064" s="231">
        <v>3</v>
      </c>
      <c r="BZ1064" s="237" t="str">
        <f t="shared" si="544"/>
        <v>Superficie con frecuentes baches o irregularidades .</v>
      </c>
      <c r="CA1064" s="231">
        <v>4</v>
      </c>
      <c r="CB1064" s="237" t="str">
        <f t="shared" si="545"/>
        <v>Existen huellas o corrugaciones que se derivan por debajo de la superficie de ruedo, pero que son aisladas y de poca extensión.</v>
      </c>
      <c r="CC1064" s="231">
        <f t="shared" si="546"/>
        <v>9.5732200000000017E-2</v>
      </c>
      <c r="CD1064" s="229"/>
      <c r="CE1064" s="229"/>
      <c r="CF1064" s="270" t="s">
        <v>2776</v>
      </c>
    </row>
    <row r="1065" spans="1:84" ht="69.95" customHeight="1" thickBot="1" x14ac:dyDescent="0.2">
      <c r="A1065" s="217"/>
      <c r="B1065" s="269">
        <v>60540</v>
      </c>
      <c r="C1065" s="231">
        <v>12</v>
      </c>
      <c r="D1065" s="231">
        <v>6</v>
      </c>
      <c r="E1065" s="232">
        <v>9</v>
      </c>
      <c r="F1065" s="231"/>
      <c r="G1065" s="231">
        <v>239</v>
      </c>
      <c r="H1065" s="230" t="str">
        <f>IF(G1065&lt;100,"Primaria",IF(AND(G1065&gt;39,G1065&lt;300),"Secundaria",IF(AND(G1065&gt;299),"Terciaria")))</f>
        <v>Secundaria</v>
      </c>
      <c r="I1065" s="230">
        <v>2</v>
      </c>
      <c r="J1065" s="229" t="str">
        <f t="shared" si="525"/>
        <v>Distribuidores Regionales</v>
      </c>
      <c r="K1065" s="260">
        <f t="shared" si="526"/>
        <v>8.7550000000000008</v>
      </c>
      <c r="L1065" s="234">
        <f>L1064+K1065</f>
        <v>22.625</v>
      </c>
      <c r="M1065" s="233"/>
      <c r="N1065" s="233"/>
      <c r="O1065" s="233"/>
      <c r="P1065" s="260">
        <f t="shared" si="527"/>
        <v>0</v>
      </c>
      <c r="Q1065" s="233"/>
      <c r="R1065" s="233"/>
      <c r="S1065" s="233"/>
      <c r="T1065" s="260">
        <f t="shared" si="528"/>
        <v>0</v>
      </c>
      <c r="U1065" s="233">
        <v>0.05</v>
      </c>
      <c r="V1065" s="233"/>
      <c r="W1065" s="233"/>
      <c r="X1065" s="233">
        <f t="shared" si="532"/>
        <v>0.05</v>
      </c>
      <c r="Y1065" s="233"/>
      <c r="Z1065" s="233"/>
      <c r="AA1065" s="233"/>
      <c r="AB1065" s="233">
        <f t="shared" si="533"/>
        <v>0</v>
      </c>
      <c r="AC1065" s="233">
        <f t="shared" si="534"/>
        <v>0.05</v>
      </c>
      <c r="AD1065" s="233"/>
      <c r="AE1065" s="233">
        <v>8.7050000000000001</v>
      </c>
      <c r="AF1065" s="233"/>
      <c r="AG1065" s="233">
        <f t="shared" si="547"/>
        <v>8.7050000000000001</v>
      </c>
      <c r="AH1065" s="233"/>
      <c r="AI1065" s="233"/>
      <c r="AJ1065" s="233"/>
      <c r="AK1065" s="233">
        <f t="shared" si="548"/>
        <v>0</v>
      </c>
      <c r="AL1065" s="233"/>
      <c r="AM1065" s="233"/>
      <c r="AN1065" s="233"/>
      <c r="AO1065" s="233">
        <f t="shared" si="529"/>
        <v>0</v>
      </c>
      <c r="AP1065" s="233"/>
      <c r="AQ1065" s="233"/>
      <c r="AR1065" s="233"/>
      <c r="AS1065" s="339">
        <f t="shared" si="530"/>
        <v>0</v>
      </c>
      <c r="AT1065" s="233"/>
      <c r="AU1065" s="233"/>
      <c r="AV1065" s="233"/>
      <c r="AW1065" s="260">
        <f t="shared" si="537"/>
        <v>0</v>
      </c>
      <c r="AX1065" s="235" t="s">
        <v>2138</v>
      </c>
      <c r="AY1065" s="236" t="s">
        <v>1208</v>
      </c>
      <c r="AZ1065" s="236" t="s">
        <v>637</v>
      </c>
      <c r="BA1065" s="229" t="s">
        <v>273</v>
      </c>
      <c r="BB1065" s="231">
        <v>2</v>
      </c>
      <c r="BC1065" s="231">
        <v>3</v>
      </c>
      <c r="BD1065" s="237" t="str">
        <f t="shared" si="538"/>
        <v>Muy Ondulado (Pendientes naturales del terreno entre 15 y 25%)</v>
      </c>
      <c r="BE1065" s="231">
        <v>4</v>
      </c>
      <c r="BF1065" s="237" t="str">
        <f>VLOOKUP(BE1065,'Códigos 2'!$A$1:$B$12,2,FALSE)</f>
        <v>Lastre o grava</v>
      </c>
      <c r="BG1065" s="238">
        <v>2</v>
      </c>
      <c r="BH1065" s="239">
        <v>6.5</v>
      </c>
      <c r="BI1065" s="231">
        <v>0</v>
      </c>
      <c r="BJ1065" s="231" t="str">
        <f t="shared" si="539"/>
        <v>No existe</v>
      </c>
      <c r="BK1065" s="240">
        <v>0</v>
      </c>
      <c r="BL1065" s="231">
        <v>40</v>
      </c>
      <c r="BM1065" s="231"/>
      <c r="BN1065" s="231">
        <v>2</v>
      </c>
      <c r="BO1065" s="237" t="str">
        <f t="shared" si="540"/>
        <v>Curvas cerradas frecuentes y, por lo general, inconsistentes con el terreno y la clase de carretera.</v>
      </c>
      <c r="BP1065" s="231">
        <v>1</v>
      </c>
      <c r="BQ1065" s="237" t="str">
        <f t="shared" si="541"/>
        <v xml:space="preserve">Pendientes sostenidas en exceso del 7% en casi todo el tramo. </v>
      </c>
      <c r="BR1065" s="231">
        <v>1</v>
      </c>
      <c r="BS1065" s="231">
        <v>0</v>
      </c>
      <c r="BT1065" s="237" t="b">
        <f t="shared" si="535"/>
        <v>0</v>
      </c>
      <c r="BU1065" s="231">
        <v>3</v>
      </c>
      <c r="BV1065" s="237" t="str">
        <f t="shared" si="542"/>
        <v>El señalamiento es regular en cuanto a cantidad y ubicación, siendo notable la falta de algunas señales de precaución y de guía.</v>
      </c>
      <c r="BW1065" s="231">
        <v>3</v>
      </c>
      <c r="BX1065" s="237" t="str">
        <f t="shared" si="543"/>
        <v>Parece que algunas alcantarillas o cunetas no tienen capacidad hidráulica suficiente, por la erosión o socavación aparente.</v>
      </c>
      <c r="BY1065" s="231">
        <v>4</v>
      </c>
      <c r="BZ1065" s="237" t="str">
        <f t="shared" si="544"/>
        <v>Superficie generalmente lisa, pero con unas pequeñas corrugaciones u otras irregularidades aisladas, o con baches pequeños superficiales.</v>
      </c>
      <c r="CA1065" s="231">
        <v>5</v>
      </c>
      <c r="CB1065" s="237" t="str">
        <f t="shared" si="545"/>
        <v>No existen evidencias de fallas en la estructura del pavimento, con la posible excepción de algunas en la superficie de ruedo.</v>
      </c>
      <c r="CC1065" s="231">
        <f t="shared" si="546"/>
        <v>0</v>
      </c>
      <c r="CD1065" s="229" t="s">
        <v>2139</v>
      </c>
      <c r="CE1065" s="229" t="s">
        <v>2065</v>
      </c>
      <c r="CF1065" s="270" t="s">
        <v>2140</v>
      </c>
    </row>
    <row r="1066" spans="1:84" ht="69.95" customHeight="1" thickBot="1" x14ac:dyDescent="0.2">
      <c r="A1066" s="217"/>
      <c r="B1066" s="269">
        <v>60550</v>
      </c>
      <c r="C1066" s="231">
        <v>12</v>
      </c>
      <c r="D1066" s="231">
        <v>6</v>
      </c>
      <c r="E1066" s="232">
        <v>11</v>
      </c>
      <c r="F1066" s="231">
        <v>6</v>
      </c>
      <c r="G1066" s="231">
        <v>320</v>
      </c>
      <c r="H1066" s="230" t="str">
        <f>IF(G1066&lt;100,"Primaria",IF(AND(G1066&gt;39,G1066&lt;300),"Secundaria",IF(AND(G1066&gt;299),"Terciaria")))</f>
        <v>Terciaria</v>
      </c>
      <c r="I1066" s="230">
        <v>3</v>
      </c>
      <c r="J1066" s="229" t="str">
        <f t="shared" si="525"/>
        <v>Conectores de Integración Territorial</v>
      </c>
      <c r="K1066" s="260">
        <f t="shared" si="526"/>
        <v>8.7100000000000009</v>
      </c>
      <c r="L1066" s="234">
        <f>K1066</f>
        <v>8.7100000000000009</v>
      </c>
      <c r="M1066" s="233"/>
      <c r="N1066" s="233"/>
      <c r="O1066" s="233"/>
      <c r="P1066" s="260">
        <f t="shared" si="527"/>
        <v>0</v>
      </c>
      <c r="Q1066" s="233"/>
      <c r="R1066" s="233"/>
      <c r="S1066" s="233"/>
      <c r="T1066" s="260">
        <f t="shared" si="528"/>
        <v>0</v>
      </c>
      <c r="U1066" s="233"/>
      <c r="V1066" s="233"/>
      <c r="W1066" s="233"/>
      <c r="X1066" s="233">
        <f t="shared" si="532"/>
        <v>0</v>
      </c>
      <c r="Y1066" s="233"/>
      <c r="Z1066" s="233"/>
      <c r="AA1066" s="233"/>
      <c r="AB1066" s="233">
        <f t="shared" si="533"/>
        <v>0</v>
      </c>
      <c r="AC1066" s="233">
        <f t="shared" si="534"/>
        <v>0</v>
      </c>
      <c r="AD1066" s="233"/>
      <c r="AE1066" s="233">
        <v>8.7100000000000009</v>
      </c>
      <c r="AF1066" s="233"/>
      <c r="AG1066" s="233">
        <f t="shared" si="547"/>
        <v>8.7100000000000009</v>
      </c>
      <c r="AH1066" s="233"/>
      <c r="AI1066" s="233"/>
      <c r="AJ1066" s="233"/>
      <c r="AK1066" s="233">
        <f t="shared" si="548"/>
        <v>0</v>
      </c>
      <c r="AL1066" s="233"/>
      <c r="AM1066" s="233"/>
      <c r="AN1066" s="233"/>
      <c r="AO1066" s="233">
        <f t="shared" si="529"/>
        <v>0</v>
      </c>
      <c r="AP1066" s="233"/>
      <c r="AQ1066" s="233"/>
      <c r="AR1066" s="233"/>
      <c r="AS1066" s="339">
        <f t="shared" si="530"/>
        <v>0</v>
      </c>
      <c r="AT1066" s="233"/>
      <c r="AU1066" s="233"/>
      <c r="AV1066" s="233"/>
      <c r="AW1066" s="260">
        <f t="shared" si="537"/>
        <v>0</v>
      </c>
      <c r="AX1066" s="235" t="s">
        <v>2429</v>
      </c>
      <c r="AY1066" s="236" t="s">
        <v>1231</v>
      </c>
      <c r="AZ1066" s="236" t="s">
        <v>458</v>
      </c>
      <c r="BA1066" s="229">
        <v>12</v>
      </c>
      <c r="BB1066" s="231">
        <v>1</v>
      </c>
      <c r="BC1066" s="231">
        <v>4</v>
      </c>
      <c r="BD1066" s="237" t="str">
        <f t="shared" si="538"/>
        <v>Montañoso (Pendientes naturales del terreno mayores a 25%)</v>
      </c>
      <c r="BE1066" s="231">
        <v>4</v>
      </c>
      <c r="BF1066" s="237" t="str">
        <f>VLOOKUP(BE1066,'Códigos 2'!$A$1:$B$12,2,FALSE)</f>
        <v>Lastre o grava</v>
      </c>
      <c r="BG1066" s="238">
        <v>2</v>
      </c>
      <c r="BH1066" s="239">
        <v>5.5</v>
      </c>
      <c r="BI1066" s="231">
        <v>0</v>
      </c>
      <c r="BJ1066" s="231" t="str">
        <f t="shared" si="539"/>
        <v>No existe</v>
      </c>
      <c r="BK1066" s="240">
        <v>0</v>
      </c>
      <c r="BL1066" s="231">
        <v>30</v>
      </c>
      <c r="BM1066" s="231">
        <v>223</v>
      </c>
      <c r="BN1066" s="231">
        <v>2</v>
      </c>
      <c r="BO1066" s="237" t="str">
        <f t="shared" si="540"/>
        <v>Curvas cerradas frecuentes y, por lo general, inconsistentes con el terreno y la clase de carretera.</v>
      </c>
      <c r="BP1066" s="231">
        <v>1</v>
      </c>
      <c r="BQ1066" s="237" t="str">
        <f t="shared" si="541"/>
        <v xml:space="preserve">Pendientes sostenidas en exceso del 7% en casi todo el tramo. </v>
      </c>
      <c r="BR1066" s="231">
        <v>1</v>
      </c>
      <c r="BS1066" s="231">
        <v>0</v>
      </c>
      <c r="BT1066" s="237" t="b">
        <f t="shared" si="535"/>
        <v>0</v>
      </c>
      <c r="BU1066" s="231">
        <v>2</v>
      </c>
      <c r="BV1066" s="237" t="str">
        <f t="shared" si="542"/>
        <v>Existen muy pocas señales</v>
      </c>
      <c r="BW1066" s="231">
        <v>4</v>
      </c>
      <c r="BX1066" s="237" t="str">
        <f t="shared" si="543"/>
        <v>La mayoría de las alcantarillas y cunetas aparentemente funcionan bien, pero existen indicaciones en algunos sitios de que el agua se estanca.</v>
      </c>
      <c r="BY1066" s="231">
        <v>3</v>
      </c>
      <c r="BZ1066" s="237" t="str">
        <f t="shared" si="544"/>
        <v>Superficie con frecuentes baches o irregularidades .</v>
      </c>
      <c r="CA1066" s="231">
        <v>5</v>
      </c>
      <c r="CB1066" s="237" t="str">
        <f t="shared" si="545"/>
        <v>No existen evidencias de fallas en la estructura del pavimento, con la posible excepción de algunas en la superficie de ruedo.</v>
      </c>
      <c r="CC1066" s="231">
        <f t="shared" si="546"/>
        <v>0.70895045000000012</v>
      </c>
      <c r="CD1066" s="229"/>
      <c r="CE1066" s="229"/>
      <c r="CF1066" s="270" t="s">
        <v>2430</v>
      </c>
    </row>
    <row r="1067" spans="1:84" ht="69.95" customHeight="1" thickBot="1" x14ac:dyDescent="0.2">
      <c r="A1067" s="217"/>
      <c r="B1067" s="269">
        <v>60560</v>
      </c>
      <c r="C1067" s="231">
        <v>12</v>
      </c>
      <c r="D1067" s="231">
        <v>6</v>
      </c>
      <c r="E1067" s="232">
        <v>2</v>
      </c>
      <c r="F1067" s="231">
        <v>4</v>
      </c>
      <c r="G1067" s="231">
        <v>131</v>
      </c>
      <c r="H1067" s="230" t="str">
        <f>IF(G1067&lt;100,"Primaria",IF(AND(G1067&gt;39,G1067&lt;300),"Secundaria",IF(AND(G1067&gt;299),"Terciaria")))</f>
        <v>Secundaria</v>
      </c>
      <c r="I1067" s="230">
        <v>3</v>
      </c>
      <c r="J1067" s="229" t="str">
        <f t="shared" si="525"/>
        <v>Conectores de Integración Territorial</v>
      </c>
      <c r="K1067" s="260">
        <f t="shared" si="526"/>
        <v>8.2799999999999994</v>
      </c>
      <c r="L1067" s="234">
        <f>L1066+K1067</f>
        <v>16.990000000000002</v>
      </c>
      <c r="M1067" s="233"/>
      <c r="N1067" s="233"/>
      <c r="O1067" s="233"/>
      <c r="P1067" s="260">
        <f t="shared" si="527"/>
        <v>0</v>
      </c>
      <c r="Q1067" s="233">
        <v>8.2799999999999994</v>
      </c>
      <c r="R1067" s="233"/>
      <c r="S1067" s="233"/>
      <c r="T1067" s="260">
        <f t="shared" si="528"/>
        <v>8.2799999999999994</v>
      </c>
      <c r="U1067" s="233"/>
      <c r="V1067" s="233"/>
      <c r="W1067" s="233"/>
      <c r="X1067" s="233">
        <f t="shared" si="532"/>
        <v>0</v>
      </c>
      <c r="Y1067" s="233"/>
      <c r="Z1067" s="233"/>
      <c r="AA1067" s="233"/>
      <c r="AB1067" s="233">
        <f t="shared" si="533"/>
        <v>0</v>
      </c>
      <c r="AC1067" s="233">
        <f t="shared" si="534"/>
        <v>8.2799999999999994</v>
      </c>
      <c r="AD1067" s="233"/>
      <c r="AE1067" s="233"/>
      <c r="AF1067" s="233"/>
      <c r="AG1067" s="233">
        <f t="shared" si="547"/>
        <v>0</v>
      </c>
      <c r="AH1067" s="233"/>
      <c r="AI1067" s="233"/>
      <c r="AJ1067" s="233"/>
      <c r="AK1067" s="233">
        <f t="shared" si="548"/>
        <v>0</v>
      </c>
      <c r="AL1067" s="233"/>
      <c r="AM1067" s="233"/>
      <c r="AN1067" s="233"/>
      <c r="AO1067" s="233">
        <f t="shared" si="529"/>
        <v>0</v>
      </c>
      <c r="AP1067" s="233"/>
      <c r="AQ1067" s="233"/>
      <c r="AR1067" s="233"/>
      <c r="AS1067" s="339">
        <f t="shared" si="530"/>
        <v>0</v>
      </c>
      <c r="AT1067" s="233"/>
      <c r="AU1067" s="233"/>
      <c r="AV1067" s="233"/>
      <c r="AW1067" s="260">
        <f t="shared" si="537"/>
        <v>0</v>
      </c>
      <c r="AX1067" s="235" t="s">
        <v>1156</v>
      </c>
      <c r="AY1067" s="236" t="s">
        <v>777</v>
      </c>
      <c r="AZ1067" s="236" t="s">
        <v>1157</v>
      </c>
      <c r="BA1067" s="229" t="s">
        <v>1158</v>
      </c>
      <c r="BB1067" s="231">
        <v>1</v>
      </c>
      <c r="BC1067" s="231">
        <v>2</v>
      </c>
      <c r="BD1067" s="237" t="str">
        <f t="shared" si="538"/>
        <v>Algo Ondulado (Pendientes naturales del terreno entre 6 y 14%)</v>
      </c>
      <c r="BE1067" s="231">
        <v>1</v>
      </c>
      <c r="BF1067" s="237" t="str">
        <f>VLOOKUP(BE1067,'Códigos 2'!$A$1:$B$12,2,FALSE)</f>
        <v xml:space="preserve"> Carpeta Asfáltica (CA)</v>
      </c>
      <c r="BG1067" s="238">
        <v>2</v>
      </c>
      <c r="BH1067" s="239">
        <v>5.7</v>
      </c>
      <c r="BI1067" s="231">
        <v>1</v>
      </c>
      <c r="BJ1067" s="231" t="str">
        <f t="shared" si="539"/>
        <v>Pavimentado</v>
      </c>
      <c r="BK1067" s="240">
        <v>0.2</v>
      </c>
      <c r="BL1067" s="231">
        <v>45</v>
      </c>
      <c r="BM1067" s="231"/>
      <c r="BN1067" s="231">
        <v>4</v>
      </c>
      <c r="BO1067" s="237" t="str">
        <f t="shared" si="540"/>
        <v>Alineamiento con algunas curvas que exigen una reducción significativa en la velocidad promedio de circulación.</v>
      </c>
      <c r="BP1067" s="231">
        <v>3</v>
      </c>
      <c r="BQ1067" s="237" t="str">
        <f t="shared" si="541"/>
        <v>Pendientes generalmente entre 3 y 6%, pero con una rasante ondulada y, consecuentemente, con tramos cortos de subida fuerte.</v>
      </c>
      <c r="BR1067" s="231">
        <v>2</v>
      </c>
      <c r="BS1067" s="231">
        <v>5</v>
      </c>
      <c r="BT1067" s="237" t="str">
        <f t="shared" si="535"/>
        <v>Superficie de los espaldones firme y regular, y donde se puede utilizar el ancho como fue construido originalmente.</v>
      </c>
      <c r="BU1067" s="231">
        <v>5</v>
      </c>
      <c r="BV1067" s="237" t="str">
        <f t="shared" si="542"/>
        <v xml:space="preserve">Las señales son completamente adecuadas en número y ubicación, </v>
      </c>
      <c r="BW1067" s="231">
        <v>4</v>
      </c>
      <c r="BX1067" s="237" t="str">
        <f t="shared" si="543"/>
        <v>La mayoría de las alcantarillas y cunetas aparentemente funcionan bien, pero existen indicaciones en algunos sitios de que el agua se estanca.</v>
      </c>
      <c r="BY1067" s="231">
        <v>5</v>
      </c>
      <c r="BZ1067" s="237" t="str">
        <f t="shared" si="544"/>
        <v>Superficie lisa, sin baches ni irregularidades notables.</v>
      </c>
      <c r="CA1067" s="231">
        <v>5</v>
      </c>
      <c r="CB1067" s="237" t="str">
        <f t="shared" si="545"/>
        <v>No existen evidencias de fallas en la estructura del pavimento, con la posible excepción de algunas en la superficie de ruedo.</v>
      </c>
      <c r="CC1067" s="231">
        <f t="shared" si="546"/>
        <v>0</v>
      </c>
      <c r="CD1067" s="229"/>
      <c r="CE1067" s="229"/>
      <c r="CF1067" s="270"/>
    </row>
    <row r="1068" spans="1:84" ht="69.95" customHeight="1" thickBot="1" x14ac:dyDescent="0.2">
      <c r="A1068" s="217"/>
      <c r="B1068" s="269">
        <v>60571</v>
      </c>
      <c r="C1068" s="231">
        <v>12</v>
      </c>
      <c r="D1068" s="231">
        <v>6</v>
      </c>
      <c r="E1068" s="232">
        <v>2</v>
      </c>
      <c r="F1068" s="231"/>
      <c r="G1068" s="231">
        <v>756</v>
      </c>
      <c r="H1068" s="230" t="str">
        <f>IF(G1068&lt;100,"Primaria",IF(AND(RVN_0524!G1090&gt;39,RVN_0524!G1090&lt;300),"Secundaria",IF(AND(RVN_0524!G1090&gt;299),"Terciaria")))</f>
        <v>Terciaria</v>
      </c>
      <c r="I1068" s="230">
        <v>4</v>
      </c>
      <c r="J1068" s="229" t="str">
        <f t="shared" si="525"/>
        <v>Red Básica de Accesso</v>
      </c>
      <c r="K1068" s="260">
        <f t="shared" si="526"/>
        <v>5.32</v>
      </c>
      <c r="L1068" s="234">
        <f>L1067+K1068</f>
        <v>22.310000000000002</v>
      </c>
      <c r="M1068" s="233"/>
      <c r="N1068" s="233"/>
      <c r="O1068" s="233"/>
      <c r="P1068" s="260">
        <f t="shared" si="527"/>
        <v>0</v>
      </c>
      <c r="Q1068" s="233"/>
      <c r="R1068" s="233"/>
      <c r="S1068" s="233"/>
      <c r="T1068" s="260">
        <f t="shared" si="528"/>
        <v>0</v>
      </c>
      <c r="U1068" s="233"/>
      <c r="V1068" s="233"/>
      <c r="W1068" s="233"/>
      <c r="X1068" s="233">
        <f t="shared" si="532"/>
        <v>0</v>
      </c>
      <c r="Y1068" s="233"/>
      <c r="Z1068" s="233"/>
      <c r="AA1068" s="233"/>
      <c r="AB1068" s="233">
        <f t="shared" si="533"/>
        <v>0</v>
      </c>
      <c r="AC1068" s="233">
        <f t="shared" si="534"/>
        <v>0</v>
      </c>
      <c r="AD1068" s="233"/>
      <c r="AE1068" s="233"/>
      <c r="AF1068" s="233"/>
      <c r="AG1068" s="233">
        <f t="shared" si="547"/>
        <v>0</v>
      </c>
      <c r="AH1068" s="233"/>
      <c r="AI1068" s="233"/>
      <c r="AJ1068" s="233"/>
      <c r="AK1068" s="233">
        <f t="shared" si="548"/>
        <v>0</v>
      </c>
      <c r="AL1068" s="233"/>
      <c r="AM1068" s="233"/>
      <c r="AN1068" s="233"/>
      <c r="AO1068" s="233">
        <f t="shared" si="529"/>
        <v>0</v>
      </c>
      <c r="AP1068" s="233"/>
      <c r="AQ1068" s="233"/>
      <c r="AR1068" s="233"/>
      <c r="AS1068" s="339">
        <f t="shared" si="530"/>
        <v>0</v>
      </c>
      <c r="AT1068" s="233">
        <v>5.32</v>
      </c>
      <c r="AU1068" s="233"/>
      <c r="AV1068" s="233"/>
      <c r="AW1068" s="260">
        <f t="shared" si="537"/>
        <v>5.32</v>
      </c>
      <c r="AX1068" s="235" t="s">
        <v>3209</v>
      </c>
      <c r="AY1068" s="244" t="s">
        <v>1729</v>
      </c>
      <c r="AZ1068" s="244" t="s">
        <v>294</v>
      </c>
      <c r="BA1068" s="229" t="s">
        <v>2802</v>
      </c>
      <c r="BB1068" s="231">
        <v>0</v>
      </c>
      <c r="BC1068" s="231">
        <v>4</v>
      </c>
      <c r="BD1068" s="237" t="str">
        <f t="shared" si="538"/>
        <v>Montañoso (Pendientes naturales del terreno mayores a 25%)</v>
      </c>
      <c r="BE1068" s="231">
        <v>8</v>
      </c>
      <c r="BF1068" s="237" t="str">
        <f>VLOOKUP(BE1068,'Códigos 2'!$A$1:$B$12,2,FALSE)</f>
        <v xml:space="preserve">Material producto del perfilado de pavimentos asfálticos </v>
      </c>
      <c r="BG1068" s="238">
        <v>2</v>
      </c>
      <c r="BH1068" s="239">
        <v>5</v>
      </c>
      <c r="BI1068" s="231">
        <v>0</v>
      </c>
      <c r="BJ1068" s="231" t="str">
        <f t="shared" si="539"/>
        <v>No existe</v>
      </c>
      <c r="BK1068" s="240">
        <v>0</v>
      </c>
      <c r="BL1068" s="231">
        <v>35</v>
      </c>
      <c r="BM1068" s="231">
        <v>160</v>
      </c>
      <c r="BN1068" s="231">
        <v>3</v>
      </c>
      <c r="BO1068" s="237" t="str">
        <f t="shared" si="540"/>
        <v>Alineamiento algo sinuoso, pero con curvas cerradas que son aparentes y consistentes con las gradientes y las demás características del camino y del terreno que se atraviesa.</v>
      </c>
      <c r="BP1068" s="231">
        <v>1</v>
      </c>
      <c r="BQ1068" s="237" t="str">
        <f t="shared" si="541"/>
        <v xml:space="preserve">Pendientes sostenidas en exceso del 7% en casi todo el tramo. </v>
      </c>
      <c r="BR1068" s="231">
        <v>1</v>
      </c>
      <c r="BS1068" s="231">
        <v>0</v>
      </c>
      <c r="BT1068" s="237" t="b">
        <f t="shared" si="535"/>
        <v>0</v>
      </c>
      <c r="BU1068" s="231">
        <v>2</v>
      </c>
      <c r="BV1068" s="237" t="str">
        <f t="shared" si="542"/>
        <v>Existen muy pocas señales</v>
      </c>
      <c r="BW1068" s="231">
        <v>4</v>
      </c>
      <c r="BX1068" s="237" t="str">
        <f t="shared" si="543"/>
        <v>La mayoría de las alcantarillas y cunetas aparentemente funcionan bien, pero existen indicaciones en algunos sitios de que el agua se estanca.</v>
      </c>
      <c r="BY1068" s="231">
        <v>4</v>
      </c>
      <c r="BZ1068" s="237" t="str">
        <f t="shared" si="544"/>
        <v>Superficie generalmente lisa, pero con unas pequeñas corrugaciones u otras irregularidades aisladas, o con baches pequeños superficiales.</v>
      </c>
      <c r="CA1068" s="231">
        <v>5</v>
      </c>
      <c r="CB1068" s="237" t="str">
        <f t="shared" si="545"/>
        <v>No existen evidencias de fallas en la estructura del pavimento, con la posible excepción de algunas en la superficie de ruedo.</v>
      </c>
      <c r="CC1068" s="231">
        <f t="shared" si="546"/>
        <v>0.31068800000000002</v>
      </c>
      <c r="CD1068" s="229"/>
      <c r="CE1068" s="229"/>
      <c r="CF1068" s="270"/>
    </row>
    <row r="1069" spans="1:84" ht="69.95" customHeight="1" thickBot="1" x14ac:dyDescent="0.2">
      <c r="A1069" s="217"/>
      <c r="B1069" s="269">
        <v>60572</v>
      </c>
      <c r="C1069" s="231">
        <v>12</v>
      </c>
      <c r="D1069" s="231">
        <v>6</v>
      </c>
      <c r="E1069" s="232">
        <v>2</v>
      </c>
      <c r="F1069" s="231"/>
      <c r="G1069" s="231">
        <v>756</v>
      </c>
      <c r="H1069" s="230" t="str">
        <f>IF(G1069&lt;100,"Primaria",IF(AND(RVN_0524!G1091&gt;39,RVN_0524!G1091&lt;300),"Secundaria",IF(AND(RVN_0524!G1091&gt;299),"Terciaria")))</f>
        <v>Terciaria</v>
      </c>
      <c r="I1069" s="230">
        <v>4</v>
      </c>
      <c r="J1069" s="229" t="str">
        <f t="shared" si="525"/>
        <v>Red Básica de Accesso</v>
      </c>
      <c r="K1069" s="260">
        <f t="shared" si="526"/>
        <v>4.2300000000000004</v>
      </c>
      <c r="L1069" s="234">
        <f>L1068+K1069</f>
        <v>26.540000000000003</v>
      </c>
      <c r="M1069" s="233"/>
      <c r="N1069" s="233"/>
      <c r="O1069" s="233"/>
      <c r="P1069" s="260">
        <f t="shared" si="527"/>
        <v>0</v>
      </c>
      <c r="Q1069" s="233"/>
      <c r="R1069" s="233"/>
      <c r="S1069" s="233"/>
      <c r="T1069" s="260">
        <f t="shared" si="528"/>
        <v>0</v>
      </c>
      <c r="U1069" s="233"/>
      <c r="V1069" s="233"/>
      <c r="W1069" s="233"/>
      <c r="X1069" s="233">
        <f t="shared" si="532"/>
        <v>0</v>
      </c>
      <c r="Y1069" s="233"/>
      <c r="Z1069" s="233"/>
      <c r="AA1069" s="233"/>
      <c r="AB1069" s="233">
        <f t="shared" si="533"/>
        <v>0</v>
      </c>
      <c r="AC1069" s="233">
        <f t="shared" si="534"/>
        <v>0</v>
      </c>
      <c r="AD1069" s="233"/>
      <c r="AE1069" s="233"/>
      <c r="AF1069" s="233"/>
      <c r="AG1069" s="233">
        <f t="shared" si="547"/>
        <v>0</v>
      </c>
      <c r="AH1069" s="233"/>
      <c r="AI1069" s="233"/>
      <c r="AJ1069" s="233"/>
      <c r="AK1069" s="233">
        <f t="shared" si="548"/>
        <v>0</v>
      </c>
      <c r="AL1069" s="233"/>
      <c r="AM1069" s="233"/>
      <c r="AN1069" s="233"/>
      <c r="AO1069" s="233">
        <f t="shared" si="529"/>
        <v>0</v>
      </c>
      <c r="AP1069" s="233"/>
      <c r="AQ1069" s="233"/>
      <c r="AR1069" s="233"/>
      <c r="AS1069" s="339">
        <f t="shared" si="530"/>
        <v>0</v>
      </c>
      <c r="AT1069" s="233">
        <v>4.2300000000000004</v>
      </c>
      <c r="AU1069" s="233"/>
      <c r="AV1069" s="233"/>
      <c r="AW1069" s="260">
        <f t="shared" si="537"/>
        <v>4.2300000000000004</v>
      </c>
      <c r="AX1069" s="235" t="s">
        <v>3210</v>
      </c>
      <c r="AY1069" s="244" t="s">
        <v>3211</v>
      </c>
      <c r="AZ1069" s="244" t="s">
        <v>294</v>
      </c>
      <c r="BA1069" s="229" t="s">
        <v>3212</v>
      </c>
      <c r="BB1069" s="231">
        <v>0</v>
      </c>
      <c r="BC1069" s="231">
        <v>2</v>
      </c>
      <c r="BD1069" s="237" t="str">
        <f t="shared" si="538"/>
        <v>Algo Ondulado (Pendientes naturales del terreno entre 6 y 14%)</v>
      </c>
      <c r="BE1069" s="231">
        <v>8</v>
      </c>
      <c r="BF1069" s="237" t="str">
        <f>VLOOKUP(BE1069,'Códigos 2'!$A$1:$B$12,2,FALSE)</f>
        <v xml:space="preserve">Material producto del perfilado de pavimentos asfálticos </v>
      </c>
      <c r="BG1069" s="238">
        <v>2</v>
      </c>
      <c r="BH1069" s="239">
        <v>5</v>
      </c>
      <c r="BI1069" s="231">
        <v>0</v>
      </c>
      <c r="BJ1069" s="231" t="str">
        <f t="shared" si="539"/>
        <v>No existe</v>
      </c>
      <c r="BK1069" s="240">
        <v>0</v>
      </c>
      <c r="BL1069" s="231">
        <v>35</v>
      </c>
      <c r="BM1069" s="231">
        <v>231</v>
      </c>
      <c r="BN1069" s="231">
        <v>3</v>
      </c>
      <c r="BO1069" s="237" t="str">
        <f t="shared" si="540"/>
        <v>Alineamiento algo sinuoso, pero con curvas cerradas que son aparentes y consistentes con las gradientes y las demás características del camino y del terreno que se atraviesa.</v>
      </c>
      <c r="BP1069" s="231">
        <v>3</v>
      </c>
      <c r="BQ1069" s="237" t="str">
        <f t="shared" si="541"/>
        <v>Pendientes generalmente entre 3 y 6%, pero con una rasante ondulada y, consecuentemente, con tramos cortos de subida fuerte.</v>
      </c>
      <c r="BR1069" s="231">
        <v>1</v>
      </c>
      <c r="BS1069" s="231">
        <v>3</v>
      </c>
      <c r="BT1069" s="237" t="str">
        <f t="shared" si="535"/>
        <v>Superficie erosionada o con baches profundos sobre una buena parte de la subsección, de manera que se inhibe el uso de los espaldones en la debida forma en esa parte.</v>
      </c>
      <c r="BU1069" s="231">
        <v>3</v>
      </c>
      <c r="BV1069" s="237" t="str">
        <f t="shared" si="542"/>
        <v>El señalamiento es regular en cuanto a cantidad y ubicación, siendo notable la falta de algunas señales de precaución y de guía.</v>
      </c>
      <c r="BW1069" s="231">
        <v>4</v>
      </c>
      <c r="BX1069" s="237" t="str">
        <f t="shared" si="543"/>
        <v>La mayoría de las alcantarillas y cunetas aparentemente funcionan bien, pero existen indicaciones en algunos sitios de que el agua se estanca.</v>
      </c>
      <c r="BY1069" s="231">
        <v>4</v>
      </c>
      <c r="BZ1069" s="237" t="str">
        <f t="shared" si="544"/>
        <v>Superficie generalmente lisa, pero con unas pequeñas corrugaciones u otras irregularidades aisladas, o con baches pequeños superficiales.</v>
      </c>
      <c r="CA1069" s="231">
        <v>4</v>
      </c>
      <c r="CB1069" s="237" t="str">
        <f t="shared" si="545"/>
        <v>Existen huellas o corrugaciones que se derivan por debajo de la superficie de ruedo, pero que son aisladas y de poca extensión.</v>
      </c>
      <c r="CC1069" s="231">
        <f t="shared" si="546"/>
        <v>0.35665245000000001</v>
      </c>
      <c r="CD1069" s="229"/>
      <c r="CE1069" s="229"/>
      <c r="CF1069" s="270"/>
    </row>
    <row r="1070" spans="1:84" ht="69.95" customHeight="1" thickBot="1" x14ac:dyDescent="0.2">
      <c r="A1070" s="217"/>
      <c r="B1070" s="269">
        <v>60580</v>
      </c>
      <c r="C1070" s="231">
        <v>12</v>
      </c>
      <c r="D1070" s="231">
        <v>6</v>
      </c>
      <c r="E1070" s="232">
        <v>6</v>
      </c>
      <c r="F1070" s="231"/>
      <c r="G1070" s="231">
        <v>616</v>
      </c>
      <c r="H1070" s="230" t="str">
        <f>IF(G1070&lt;100,"Primaria",IF(AND(G1070&gt;39,G1070&lt;300),"Secundaria",IF(AND(G1070&gt;299),"Terciaria")))</f>
        <v>Terciaria</v>
      </c>
      <c r="I1070" s="230">
        <v>4</v>
      </c>
      <c r="J1070" s="229" t="str">
        <f t="shared" si="525"/>
        <v>Red Básica de Accesso</v>
      </c>
      <c r="K1070" s="260">
        <f t="shared" si="526"/>
        <v>9.7149999999999999</v>
      </c>
      <c r="L1070" s="234">
        <f>K1070</f>
        <v>9.7149999999999999</v>
      </c>
      <c r="M1070" s="233"/>
      <c r="N1070" s="233"/>
      <c r="O1070" s="233"/>
      <c r="P1070" s="260">
        <f t="shared" si="527"/>
        <v>0</v>
      </c>
      <c r="Q1070" s="233"/>
      <c r="R1070" s="233">
        <v>7.0000000000000007E-2</v>
      </c>
      <c r="S1070" s="233"/>
      <c r="T1070" s="260">
        <f t="shared" si="528"/>
        <v>7.0000000000000007E-2</v>
      </c>
      <c r="U1070" s="233"/>
      <c r="V1070" s="233">
        <v>2.3149999999999999</v>
      </c>
      <c r="W1070" s="233"/>
      <c r="X1070" s="233">
        <f t="shared" si="532"/>
        <v>2.3149999999999999</v>
      </c>
      <c r="Y1070" s="233"/>
      <c r="Z1070" s="233"/>
      <c r="AA1070" s="233"/>
      <c r="AB1070" s="233">
        <f t="shared" si="533"/>
        <v>0</v>
      </c>
      <c r="AC1070" s="233">
        <f t="shared" si="534"/>
        <v>2.3849999999999998</v>
      </c>
      <c r="AD1070" s="233"/>
      <c r="AE1070" s="233"/>
      <c r="AF1070" s="233">
        <v>7.33</v>
      </c>
      <c r="AG1070" s="233">
        <f t="shared" si="547"/>
        <v>7.33</v>
      </c>
      <c r="AH1070" s="233"/>
      <c r="AI1070" s="233"/>
      <c r="AJ1070" s="233"/>
      <c r="AK1070" s="233">
        <f t="shared" si="548"/>
        <v>0</v>
      </c>
      <c r="AL1070" s="233"/>
      <c r="AM1070" s="233"/>
      <c r="AN1070" s="233"/>
      <c r="AO1070" s="233">
        <f t="shared" si="529"/>
        <v>0</v>
      </c>
      <c r="AP1070" s="233"/>
      <c r="AQ1070" s="233"/>
      <c r="AR1070" s="233"/>
      <c r="AS1070" s="339">
        <f t="shared" si="530"/>
        <v>0</v>
      </c>
      <c r="AT1070" s="233"/>
      <c r="AU1070" s="233"/>
      <c r="AV1070" s="233"/>
      <c r="AW1070" s="260">
        <f t="shared" si="537"/>
        <v>0</v>
      </c>
      <c r="AX1070" s="235" t="s">
        <v>2819</v>
      </c>
      <c r="AY1070" s="236" t="s">
        <v>641</v>
      </c>
      <c r="AZ1070" s="236" t="s">
        <v>637</v>
      </c>
      <c r="BA1070" s="229" t="s">
        <v>265</v>
      </c>
      <c r="BB1070" s="231">
        <v>1</v>
      </c>
      <c r="BC1070" s="231">
        <v>2</v>
      </c>
      <c r="BD1070" s="237" t="str">
        <f t="shared" si="538"/>
        <v>Algo Ondulado (Pendientes naturales del terreno entre 6 y 14%)</v>
      </c>
      <c r="BE1070" s="231">
        <v>4</v>
      </c>
      <c r="BF1070" s="237" t="str">
        <f>VLOOKUP(BE1070,'Códigos 2'!$A$1:$B$12,2,FALSE)</f>
        <v>Lastre o grava</v>
      </c>
      <c r="BG1070" s="238">
        <v>2</v>
      </c>
      <c r="BH1070" s="239">
        <v>6.5</v>
      </c>
      <c r="BI1070" s="231">
        <v>0</v>
      </c>
      <c r="BJ1070" s="231" t="str">
        <f t="shared" si="539"/>
        <v>No existe</v>
      </c>
      <c r="BK1070" s="240">
        <v>0</v>
      </c>
      <c r="BL1070" s="231">
        <v>30</v>
      </c>
      <c r="BM1070" s="231"/>
      <c r="BN1070" s="231">
        <v>3</v>
      </c>
      <c r="BO1070" s="237" t="str">
        <f t="shared" si="540"/>
        <v>Alineamiento algo sinuoso, pero con curvas cerradas que son aparentes y consistentes con las gradientes y las demás características del camino y del terreno que se atraviesa.</v>
      </c>
      <c r="BP1070" s="231">
        <v>3</v>
      </c>
      <c r="BQ1070" s="237" t="str">
        <f t="shared" si="541"/>
        <v>Pendientes generalmente entre 3 y 6%, pero con una rasante ondulada y, consecuentemente, con tramos cortos de subida fuerte.</v>
      </c>
      <c r="BR1070" s="231">
        <v>1</v>
      </c>
      <c r="BS1070" s="231">
        <v>0</v>
      </c>
      <c r="BT1070" s="237" t="b">
        <f t="shared" si="535"/>
        <v>0</v>
      </c>
      <c r="BU1070" s="231">
        <v>3</v>
      </c>
      <c r="BV1070" s="237" t="str">
        <f t="shared" si="542"/>
        <v>El señalamiento es regular en cuanto a cantidad y ubicación, siendo notable la falta de algunas señales de precaución y de guía.</v>
      </c>
      <c r="BW1070" s="231">
        <v>4</v>
      </c>
      <c r="BX1070" s="237" t="str">
        <f t="shared" si="543"/>
        <v>La mayoría de las alcantarillas y cunetas aparentemente funcionan bien, pero existen indicaciones en algunos sitios de que el agua se estanca.</v>
      </c>
      <c r="BY1070" s="231">
        <v>2</v>
      </c>
      <c r="BZ1070" s="237" t="str">
        <f t="shared" si="544"/>
        <v>Superficie muy irregular o con baches extensos y frecuentes (o material suelto, en caso de superficies no pavimentadas).</v>
      </c>
      <c r="CA1070" s="231">
        <v>5</v>
      </c>
      <c r="CB1070" s="237" t="str">
        <f t="shared" si="545"/>
        <v>No existen evidencias de fallas en la estructura del pavimento, con la posible excepción de algunas en la superficie de ruedo.</v>
      </c>
      <c r="CC1070" s="231">
        <f t="shared" si="546"/>
        <v>0</v>
      </c>
      <c r="CD1070" s="229" t="s">
        <v>2820</v>
      </c>
      <c r="CE1070" s="229" t="s">
        <v>2065</v>
      </c>
      <c r="CF1070" s="270" t="s">
        <v>2821</v>
      </c>
    </row>
    <row r="1071" spans="1:84" ht="69.95" customHeight="1" thickBot="1" x14ac:dyDescent="0.2">
      <c r="A1071" s="217"/>
      <c r="B1071" s="269">
        <v>60591</v>
      </c>
      <c r="C1071" s="231">
        <v>12</v>
      </c>
      <c r="D1071" s="231">
        <v>6</v>
      </c>
      <c r="E1071" s="232">
        <v>9</v>
      </c>
      <c r="F1071" s="231">
        <v>1</v>
      </c>
      <c r="G1071" s="231">
        <v>301</v>
      </c>
      <c r="H1071" s="230" t="str">
        <f>IF(G1071&lt;100,"Primaria",IF(AND(G1071&gt;39,G1071&lt;300),"Secundaria",IF(AND(G1071&gt;299),"Terciaria")))</f>
        <v>Terciaria</v>
      </c>
      <c r="I1071" s="230">
        <v>3</v>
      </c>
      <c r="J1071" s="229" t="str">
        <f t="shared" si="525"/>
        <v>Conectores de Integración Territorial</v>
      </c>
      <c r="K1071" s="260">
        <f t="shared" si="526"/>
        <v>5.64</v>
      </c>
      <c r="L1071" s="234">
        <f>L1070+K1071</f>
        <v>15.355</v>
      </c>
      <c r="M1071" s="233"/>
      <c r="N1071" s="233"/>
      <c r="O1071" s="233"/>
      <c r="P1071" s="260">
        <f t="shared" si="527"/>
        <v>0</v>
      </c>
      <c r="Q1071" s="233"/>
      <c r="R1071" s="233"/>
      <c r="S1071" s="233"/>
      <c r="T1071" s="260">
        <f t="shared" si="528"/>
        <v>0</v>
      </c>
      <c r="U1071" s="233"/>
      <c r="V1071" s="233"/>
      <c r="W1071" s="233"/>
      <c r="X1071" s="233">
        <f t="shared" si="532"/>
        <v>0</v>
      </c>
      <c r="Y1071" s="233"/>
      <c r="Z1071" s="233"/>
      <c r="AA1071" s="233"/>
      <c r="AB1071" s="233">
        <f t="shared" si="533"/>
        <v>0</v>
      </c>
      <c r="AC1071" s="233">
        <f t="shared" si="534"/>
        <v>0</v>
      </c>
      <c r="AD1071" s="233">
        <v>5.64</v>
      </c>
      <c r="AE1071" s="233"/>
      <c r="AF1071" s="233"/>
      <c r="AG1071" s="233">
        <f t="shared" si="547"/>
        <v>5.64</v>
      </c>
      <c r="AH1071" s="233"/>
      <c r="AI1071" s="233"/>
      <c r="AJ1071" s="233"/>
      <c r="AK1071" s="233">
        <f t="shared" si="548"/>
        <v>0</v>
      </c>
      <c r="AL1071" s="233"/>
      <c r="AM1071" s="233"/>
      <c r="AN1071" s="233"/>
      <c r="AO1071" s="233">
        <f t="shared" si="529"/>
        <v>0</v>
      </c>
      <c r="AP1071" s="233"/>
      <c r="AQ1071" s="233"/>
      <c r="AR1071" s="233"/>
      <c r="AS1071" s="339">
        <f t="shared" si="530"/>
        <v>0</v>
      </c>
      <c r="AT1071" s="233"/>
      <c r="AU1071" s="233"/>
      <c r="AV1071" s="233"/>
      <c r="AW1071" s="260">
        <f t="shared" si="537"/>
        <v>0</v>
      </c>
      <c r="AX1071" s="235" t="s">
        <v>2309</v>
      </c>
      <c r="AY1071" s="236" t="s">
        <v>1231</v>
      </c>
      <c r="AZ1071" s="236" t="s">
        <v>458</v>
      </c>
      <c r="BA1071" s="229" t="s">
        <v>939</v>
      </c>
      <c r="BB1071" s="231">
        <v>0</v>
      </c>
      <c r="BC1071" s="231">
        <v>4</v>
      </c>
      <c r="BD1071" s="237" t="str">
        <f t="shared" si="538"/>
        <v>Montañoso (Pendientes naturales del terreno mayores a 25%)</v>
      </c>
      <c r="BE1071" s="231">
        <v>4</v>
      </c>
      <c r="BF1071" s="237" t="str">
        <f>VLOOKUP(BE1071,'Códigos 2'!$A$1:$B$12,2,FALSE)</f>
        <v>Lastre o grava</v>
      </c>
      <c r="BG1071" s="238">
        <v>1</v>
      </c>
      <c r="BH1071" s="239">
        <v>4.5</v>
      </c>
      <c r="BI1071" s="231">
        <v>0</v>
      </c>
      <c r="BJ1071" s="231" t="str">
        <f t="shared" si="539"/>
        <v>No existe</v>
      </c>
      <c r="BK1071" s="240">
        <v>0</v>
      </c>
      <c r="BL1071" s="231">
        <v>35</v>
      </c>
      <c r="BM1071" s="231">
        <v>90</v>
      </c>
      <c r="BN1071" s="231">
        <v>2</v>
      </c>
      <c r="BO1071" s="237" t="str">
        <f t="shared" si="540"/>
        <v>Curvas cerradas frecuentes y, por lo general, inconsistentes con el terreno y la clase de carretera.</v>
      </c>
      <c r="BP1071" s="231">
        <v>1</v>
      </c>
      <c r="BQ1071" s="237" t="str">
        <f t="shared" si="541"/>
        <v xml:space="preserve">Pendientes sostenidas en exceso del 7% en casi todo el tramo. </v>
      </c>
      <c r="BR1071" s="231">
        <v>1</v>
      </c>
      <c r="BS1071" s="231">
        <v>0</v>
      </c>
      <c r="BT1071" s="237" t="b">
        <f t="shared" si="535"/>
        <v>0</v>
      </c>
      <c r="BU1071" s="231">
        <v>2</v>
      </c>
      <c r="BV1071" s="237" t="str">
        <f t="shared" si="542"/>
        <v>Existen muy pocas señales</v>
      </c>
      <c r="BW1071" s="231">
        <v>4</v>
      </c>
      <c r="BX1071" s="237" t="str">
        <f t="shared" si="543"/>
        <v>La mayoría de las alcantarillas y cunetas aparentemente funcionan bien, pero existen indicaciones en algunos sitios de que el agua se estanca.</v>
      </c>
      <c r="BY1071" s="231">
        <v>4</v>
      </c>
      <c r="BZ1071" s="237" t="str">
        <f t="shared" si="544"/>
        <v>Superficie generalmente lisa, pero con unas pequeñas corrugaciones u otras irregularidades aisladas, o con baches pequeños superficiales.</v>
      </c>
      <c r="CA1071" s="231">
        <v>5</v>
      </c>
      <c r="CB1071" s="237" t="str">
        <f t="shared" si="545"/>
        <v>No existen evidencias de fallas en la estructura del pavimento, con la posible excepción de algunas en la superficie de ruedo.</v>
      </c>
      <c r="CC1071" s="231">
        <f t="shared" si="546"/>
        <v>0.18527399999999999</v>
      </c>
      <c r="CD1071" s="229"/>
      <c r="CE1071" s="229"/>
      <c r="CF1071" s="270"/>
    </row>
    <row r="1072" spans="1:84" ht="69.95" customHeight="1" thickBot="1" x14ac:dyDescent="0.2">
      <c r="A1072" s="217"/>
      <c r="B1072" s="269">
        <v>60592</v>
      </c>
      <c r="C1072" s="231">
        <v>12</v>
      </c>
      <c r="D1072" s="231">
        <v>6</v>
      </c>
      <c r="E1072" s="232">
        <v>9</v>
      </c>
      <c r="F1072" s="231">
        <v>1</v>
      </c>
      <c r="G1072" s="231">
        <v>301</v>
      </c>
      <c r="H1072" s="230" t="str">
        <f>IF(G1072&lt;100,"Primaria",IF(AND(G1072&gt;39,G1072&lt;300),"Secundaria",IF(AND(G1072&gt;299),"Terciaria")))</f>
        <v>Terciaria</v>
      </c>
      <c r="I1072" s="230">
        <v>3</v>
      </c>
      <c r="J1072" s="229" t="str">
        <f t="shared" si="525"/>
        <v>Conectores de Integración Territorial</v>
      </c>
      <c r="K1072" s="260">
        <f t="shared" si="526"/>
        <v>10.455</v>
      </c>
      <c r="L1072" s="234">
        <f>L1071+K1072</f>
        <v>25.810000000000002</v>
      </c>
      <c r="M1072" s="233"/>
      <c r="N1072" s="233"/>
      <c r="O1072" s="233"/>
      <c r="P1072" s="260">
        <f t="shared" si="527"/>
        <v>0</v>
      </c>
      <c r="Q1072" s="233"/>
      <c r="R1072" s="233"/>
      <c r="S1072" s="233"/>
      <c r="T1072" s="260">
        <f t="shared" si="528"/>
        <v>0</v>
      </c>
      <c r="U1072" s="233"/>
      <c r="V1072" s="233"/>
      <c r="W1072" s="233"/>
      <c r="X1072" s="233">
        <f t="shared" si="532"/>
        <v>0</v>
      </c>
      <c r="Y1072" s="233"/>
      <c r="Z1072" s="233"/>
      <c r="AA1072" s="233"/>
      <c r="AB1072" s="233">
        <f t="shared" si="533"/>
        <v>0</v>
      </c>
      <c r="AC1072" s="233">
        <f t="shared" si="534"/>
        <v>0</v>
      </c>
      <c r="AD1072" s="233">
        <v>7.27</v>
      </c>
      <c r="AE1072" s="233"/>
      <c r="AF1072" s="233">
        <v>3.1850000000000001</v>
      </c>
      <c r="AG1072" s="233">
        <f t="shared" si="547"/>
        <v>10.455</v>
      </c>
      <c r="AH1072" s="233"/>
      <c r="AI1072" s="233"/>
      <c r="AJ1072" s="233"/>
      <c r="AK1072" s="233">
        <f t="shared" si="548"/>
        <v>0</v>
      </c>
      <c r="AL1072" s="233"/>
      <c r="AM1072" s="233"/>
      <c r="AN1072" s="233"/>
      <c r="AO1072" s="233">
        <f t="shared" si="529"/>
        <v>0</v>
      </c>
      <c r="AP1072" s="233"/>
      <c r="AQ1072" s="233"/>
      <c r="AR1072" s="233"/>
      <c r="AS1072" s="339">
        <f t="shared" si="530"/>
        <v>0</v>
      </c>
      <c r="AT1072" s="233"/>
      <c r="AU1072" s="233"/>
      <c r="AV1072" s="233"/>
      <c r="AW1072" s="260">
        <f t="shared" si="537"/>
        <v>0</v>
      </c>
      <c r="AX1072" s="235" t="s">
        <v>2310</v>
      </c>
      <c r="AY1072" s="236" t="s">
        <v>1231</v>
      </c>
      <c r="AZ1072" s="236" t="s">
        <v>458</v>
      </c>
      <c r="BA1072" s="229" t="s">
        <v>989</v>
      </c>
      <c r="BB1072" s="231">
        <v>2</v>
      </c>
      <c r="BC1072" s="231">
        <v>1</v>
      </c>
      <c r="BD1072" s="237" t="str">
        <f t="shared" si="538"/>
        <v>Llano (Pendientes naturales del terreno entre 0 y 5%)</v>
      </c>
      <c r="BE1072" s="231">
        <v>4</v>
      </c>
      <c r="BF1072" s="237" t="str">
        <f>VLOOKUP(BE1072,'Códigos 2'!$A$1:$B$12,2,FALSE)</f>
        <v>Lastre o grava</v>
      </c>
      <c r="BG1072" s="238">
        <v>2</v>
      </c>
      <c r="BH1072" s="239">
        <v>5.5</v>
      </c>
      <c r="BI1072" s="231">
        <v>0</v>
      </c>
      <c r="BJ1072" s="231" t="str">
        <f t="shared" si="539"/>
        <v>No existe</v>
      </c>
      <c r="BK1072" s="240">
        <v>0</v>
      </c>
      <c r="BL1072" s="231">
        <v>40</v>
      </c>
      <c r="BM1072" s="231">
        <v>210</v>
      </c>
      <c r="BN1072" s="231">
        <v>3</v>
      </c>
      <c r="BO1072" s="237" t="str">
        <f t="shared" si="540"/>
        <v>Alineamiento algo sinuoso, pero con curvas cerradas que son aparentes y consistentes con las gradientes y las demás características del camino y del terreno que se atraviesa.</v>
      </c>
      <c r="BP1072" s="231">
        <v>4</v>
      </c>
      <c r="BQ1072" s="237" t="str">
        <f t="shared" si="541"/>
        <v>Pendientes generalmente menores del 3% pero con algunas cuestas de corta longitud de hasta el 5%.</v>
      </c>
      <c r="BR1072" s="231">
        <v>1</v>
      </c>
      <c r="BS1072" s="231">
        <v>0</v>
      </c>
      <c r="BT1072" s="237" t="b">
        <f t="shared" si="535"/>
        <v>0</v>
      </c>
      <c r="BU1072" s="231">
        <v>2</v>
      </c>
      <c r="BV1072" s="237" t="str">
        <f t="shared" si="542"/>
        <v>Existen muy pocas señales</v>
      </c>
      <c r="BW1072" s="231">
        <v>3</v>
      </c>
      <c r="BX1072" s="237" t="str">
        <f t="shared" si="543"/>
        <v>Parece que algunas alcantarillas o cunetas no tienen capacidad hidráulica suficiente, por la erosión o socavación aparente.</v>
      </c>
      <c r="BY1072" s="231">
        <v>3</v>
      </c>
      <c r="BZ1072" s="237" t="str">
        <f t="shared" si="544"/>
        <v>Superficie con frecuentes baches o irregularidades .</v>
      </c>
      <c r="CA1072" s="231">
        <v>4</v>
      </c>
      <c r="CB1072" s="237" t="str">
        <f t="shared" si="545"/>
        <v>Existen huellas o corrugaciones que se derivan por debajo de la superficie de ruedo, pero que son aisladas y de poca extensión.</v>
      </c>
      <c r="CC1072" s="231">
        <f t="shared" si="546"/>
        <v>0.80137575000000016</v>
      </c>
      <c r="CD1072" s="229"/>
      <c r="CE1072" s="229"/>
      <c r="CF1072" s="270" t="s">
        <v>2311</v>
      </c>
    </row>
    <row r="1073" spans="1:84" ht="69.95" customHeight="1" thickBot="1" x14ac:dyDescent="0.2">
      <c r="A1073" s="217"/>
      <c r="B1073" s="269">
        <v>60601</v>
      </c>
      <c r="C1073" s="231">
        <v>12</v>
      </c>
      <c r="D1073" s="231">
        <v>6</v>
      </c>
      <c r="E1073" s="232">
        <v>2</v>
      </c>
      <c r="F1073" s="231">
        <v>0</v>
      </c>
      <c r="G1073" s="231">
        <v>742</v>
      </c>
      <c r="H1073" s="230" t="str">
        <f>IF(G1073&lt;100,"Primaria",IF(AND(RVN_0524!G1051&gt;39,RVN_0524!G1051&lt;300),"Secundaria",IF(AND(RVN_0524!G1051&gt;299),"Terciaria")))</f>
        <v>Secundaria</v>
      </c>
      <c r="I1073" s="230">
        <v>4</v>
      </c>
      <c r="J1073" s="229" t="str">
        <f t="shared" si="525"/>
        <v>Red Básica de Accesso</v>
      </c>
      <c r="K1073" s="260">
        <f t="shared" si="526"/>
        <v>6.86</v>
      </c>
      <c r="L1073" s="234">
        <f>L1072+K1073</f>
        <v>32.67</v>
      </c>
      <c r="M1073" s="233"/>
      <c r="N1073" s="233"/>
      <c r="O1073" s="233"/>
      <c r="P1073" s="260">
        <f t="shared" si="527"/>
        <v>0</v>
      </c>
      <c r="Q1073" s="233"/>
      <c r="R1073" s="233"/>
      <c r="S1073" s="233"/>
      <c r="T1073" s="260">
        <f t="shared" si="528"/>
        <v>0</v>
      </c>
      <c r="U1073" s="233"/>
      <c r="V1073" s="233"/>
      <c r="W1073" s="233"/>
      <c r="X1073" s="233">
        <f t="shared" si="532"/>
        <v>0</v>
      </c>
      <c r="Y1073" s="233"/>
      <c r="Z1073" s="233"/>
      <c r="AA1073" s="233"/>
      <c r="AB1073" s="233">
        <f t="shared" si="533"/>
        <v>0</v>
      </c>
      <c r="AC1073" s="233">
        <f t="shared" si="534"/>
        <v>0</v>
      </c>
      <c r="AD1073" s="233"/>
      <c r="AE1073" s="368"/>
      <c r="AF1073" s="233"/>
      <c r="AG1073" s="233">
        <f t="shared" si="547"/>
        <v>0</v>
      </c>
      <c r="AH1073" s="233"/>
      <c r="AI1073" s="233"/>
      <c r="AJ1073" s="233"/>
      <c r="AK1073" s="233">
        <f t="shared" si="548"/>
        <v>0</v>
      </c>
      <c r="AL1073" s="233"/>
      <c r="AM1073" s="233"/>
      <c r="AN1073" s="233"/>
      <c r="AO1073" s="233">
        <f t="shared" si="529"/>
        <v>0</v>
      </c>
      <c r="AP1073" s="233">
        <v>6.86</v>
      </c>
      <c r="AQ1073" s="233"/>
      <c r="AR1073" s="233"/>
      <c r="AS1073" s="339">
        <f t="shared" si="530"/>
        <v>6.86</v>
      </c>
      <c r="AT1073" s="233"/>
      <c r="AU1073" s="233"/>
      <c r="AV1073" s="233"/>
      <c r="AW1073" s="260">
        <f t="shared" si="537"/>
        <v>0</v>
      </c>
      <c r="AX1073" s="235" t="s">
        <v>3105</v>
      </c>
      <c r="AY1073" s="244" t="s">
        <v>1101</v>
      </c>
      <c r="AZ1073" s="244" t="s">
        <v>1057</v>
      </c>
      <c r="BA1073" s="236" t="s">
        <v>3106</v>
      </c>
      <c r="BB1073" s="231">
        <v>1</v>
      </c>
      <c r="BC1073" s="231">
        <v>4</v>
      </c>
      <c r="BD1073" s="237" t="str">
        <f t="shared" si="538"/>
        <v>Montañoso (Pendientes naturales del terreno mayores a 25%)</v>
      </c>
      <c r="BE1073" s="231">
        <v>7</v>
      </c>
      <c r="BF1073" s="237" t="str">
        <f>VLOOKUP(BE1073,'Códigos 2'!$A$1:$B$12,2,FALSE)</f>
        <v xml:space="preserve">Sello asfáltico con emulsión de rompimiento lento (SA) </v>
      </c>
      <c r="BG1073" s="238">
        <v>1</v>
      </c>
      <c r="BH1073" s="239">
        <v>3.7</v>
      </c>
      <c r="BI1073" s="231">
        <v>0</v>
      </c>
      <c r="BJ1073" s="231" t="str">
        <f t="shared" si="539"/>
        <v>No existe</v>
      </c>
      <c r="BK1073" s="240">
        <v>0</v>
      </c>
      <c r="BL1073" s="231">
        <v>25</v>
      </c>
      <c r="BM1073" s="231">
        <v>32</v>
      </c>
      <c r="BN1073" s="231">
        <v>2</v>
      </c>
      <c r="BO1073" s="237" t="str">
        <f t="shared" si="540"/>
        <v>Curvas cerradas frecuentes y, por lo general, inconsistentes con el terreno y la clase de carretera.</v>
      </c>
      <c r="BP1073" s="231">
        <v>1</v>
      </c>
      <c r="BQ1073" s="237" t="str">
        <f t="shared" si="541"/>
        <v xml:space="preserve">Pendientes sostenidas en exceso del 7% en casi todo el tramo. </v>
      </c>
      <c r="BR1073" s="231">
        <v>1</v>
      </c>
      <c r="BS1073" s="231">
        <v>0</v>
      </c>
      <c r="BT1073" s="237" t="b">
        <f t="shared" si="535"/>
        <v>0</v>
      </c>
      <c r="BU1073" s="231">
        <v>1</v>
      </c>
      <c r="BV1073" s="237" t="str">
        <f t="shared" si="542"/>
        <v>No existen señales o son tan inadecuadas, que no proveen información útil al conductor.</v>
      </c>
      <c r="BW1073" s="231">
        <v>3</v>
      </c>
      <c r="BX1073" s="237" t="str">
        <f t="shared" si="543"/>
        <v>Parece que algunas alcantarillas o cunetas no tienen capacidad hidráulica suficiente, por la erosión o socavación aparente.</v>
      </c>
      <c r="BY1073" s="231">
        <v>3</v>
      </c>
      <c r="BZ1073" s="237" t="str">
        <f t="shared" si="544"/>
        <v>Superficie con frecuentes baches o irregularidades .</v>
      </c>
      <c r="CA1073" s="231">
        <v>3</v>
      </c>
      <c r="CB1073" s="237" t="str">
        <f t="shared" si="545"/>
        <v>Existen deformaciones u otras fallas de consideración sobre una buena parte de la subsección y, aunque no son extensas todavía, parece que siguen extendiéndose.</v>
      </c>
      <c r="CC1073" s="231">
        <f t="shared" si="546"/>
        <v>8.0124799999999996E-2</v>
      </c>
      <c r="CD1073" s="229"/>
      <c r="CE1073" s="229"/>
      <c r="CF1073" s="270"/>
    </row>
    <row r="1074" spans="1:84" ht="69.95" customHeight="1" thickBot="1" x14ac:dyDescent="0.2">
      <c r="A1074" s="217"/>
      <c r="B1074" s="269">
        <v>60602</v>
      </c>
      <c r="C1074" s="231">
        <v>12</v>
      </c>
      <c r="D1074" s="231">
        <v>6</v>
      </c>
      <c r="E1074" s="232">
        <v>2</v>
      </c>
      <c r="F1074" s="231">
        <v>0</v>
      </c>
      <c r="G1074" s="231">
        <v>742</v>
      </c>
      <c r="H1074" s="230" t="str">
        <f>IF(G1074&lt;100,"Primaria",IF(AND(RVN_0524!G1050&gt;39,RVN_0524!G1050&lt;300),"Secundaria",IF(AND(RVN_0524!G1050&gt;299),"Terciaria")))</f>
        <v>Secundaria</v>
      </c>
      <c r="I1074" s="230">
        <v>4</v>
      </c>
      <c r="J1074" s="229" t="str">
        <f t="shared" si="525"/>
        <v>Red Básica de Accesso</v>
      </c>
      <c r="K1074" s="260">
        <f t="shared" si="526"/>
        <v>12.76</v>
      </c>
      <c r="L1074" s="234">
        <f>K1074</f>
        <v>12.76</v>
      </c>
      <c r="M1074" s="233"/>
      <c r="N1074" s="233"/>
      <c r="O1074" s="233"/>
      <c r="P1074" s="260">
        <f t="shared" si="527"/>
        <v>0</v>
      </c>
      <c r="Q1074" s="233">
        <v>2.5649999999999999</v>
      </c>
      <c r="R1074" s="233"/>
      <c r="S1074" s="233"/>
      <c r="T1074" s="260">
        <f t="shared" si="528"/>
        <v>2.5649999999999999</v>
      </c>
      <c r="U1074" s="233">
        <v>5.8250000000000002</v>
      </c>
      <c r="V1074" s="233">
        <v>2.9550000000000001</v>
      </c>
      <c r="W1074" s="233">
        <v>0.495</v>
      </c>
      <c r="X1074" s="233">
        <f t="shared" si="532"/>
        <v>9.2750000000000004</v>
      </c>
      <c r="Y1074" s="233"/>
      <c r="Z1074" s="233"/>
      <c r="AA1074" s="233"/>
      <c r="AB1074" s="233">
        <f t="shared" si="533"/>
        <v>0</v>
      </c>
      <c r="AC1074" s="233">
        <f t="shared" si="534"/>
        <v>11.84</v>
      </c>
      <c r="AD1074" s="233"/>
      <c r="AE1074" s="233">
        <v>0.92</v>
      </c>
      <c r="AF1074" s="233"/>
      <c r="AG1074" s="233">
        <f t="shared" si="547"/>
        <v>0.92</v>
      </c>
      <c r="AH1074" s="233"/>
      <c r="AI1074" s="233"/>
      <c r="AJ1074" s="233"/>
      <c r="AK1074" s="233">
        <f t="shared" si="548"/>
        <v>0</v>
      </c>
      <c r="AL1074" s="233"/>
      <c r="AM1074" s="233"/>
      <c r="AN1074" s="233"/>
      <c r="AO1074" s="233">
        <f t="shared" si="529"/>
        <v>0</v>
      </c>
      <c r="AP1074" s="233"/>
      <c r="AQ1074" s="233"/>
      <c r="AR1074" s="233"/>
      <c r="AS1074" s="339">
        <f t="shared" si="530"/>
        <v>0</v>
      </c>
      <c r="AT1074" s="233"/>
      <c r="AU1074" s="233"/>
      <c r="AV1074" s="233"/>
      <c r="AW1074" s="260">
        <f t="shared" si="537"/>
        <v>0</v>
      </c>
      <c r="AX1074" s="235" t="s">
        <v>3102</v>
      </c>
      <c r="AY1074" s="244" t="s">
        <v>1101</v>
      </c>
      <c r="AZ1074" s="244" t="s">
        <v>3103</v>
      </c>
      <c r="BA1074" s="236" t="s">
        <v>3104</v>
      </c>
      <c r="BB1074" s="231">
        <v>2</v>
      </c>
      <c r="BC1074" s="231">
        <v>3</v>
      </c>
      <c r="BD1074" s="237" t="str">
        <f t="shared" si="538"/>
        <v>Muy Ondulado (Pendientes naturales del terreno entre 15 y 25%)</v>
      </c>
      <c r="BE1074" s="231">
        <v>2</v>
      </c>
      <c r="BF1074" s="237" t="str">
        <f>VLOOKUP(BE1074,'Códigos 2'!$A$1:$B$12,2,FALSE)</f>
        <v xml:space="preserve">Tratamiento superficial múltiple (TSM) </v>
      </c>
      <c r="BG1074" s="238">
        <v>2</v>
      </c>
      <c r="BH1074" s="239">
        <v>5</v>
      </c>
      <c r="BI1074" s="231">
        <v>0</v>
      </c>
      <c r="BJ1074" s="231" t="str">
        <f t="shared" si="539"/>
        <v>No existe</v>
      </c>
      <c r="BK1074" s="240">
        <v>0</v>
      </c>
      <c r="BL1074" s="231">
        <v>45</v>
      </c>
      <c r="BM1074" s="231">
        <v>411</v>
      </c>
      <c r="BN1074" s="231">
        <v>3</v>
      </c>
      <c r="BO1074" s="237" t="str">
        <f t="shared" si="540"/>
        <v>Alineamiento algo sinuoso, pero con curvas cerradas que son aparentes y consistentes con las gradientes y las demás características del camino y del terreno que se atraviesa.</v>
      </c>
      <c r="BP1074" s="231">
        <v>2</v>
      </c>
      <c r="BQ1074" s="237" t="str">
        <f t="shared" si="541"/>
        <v>Pendientes sostenidas entre 5 y 8% sobre una buena parte del tramo, condición que afecta en forma marcada la velocidad de recorrido y, cuando hay bastante tránsito, provoca frecuentes colas de vehículos detrás de los vehículos pesados.</v>
      </c>
      <c r="BR1074" s="231">
        <v>1</v>
      </c>
      <c r="BS1074" s="231">
        <v>0</v>
      </c>
      <c r="BT1074" s="237" t="b">
        <f t="shared" si="535"/>
        <v>0</v>
      </c>
      <c r="BU1074" s="231">
        <v>3</v>
      </c>
      <c r="BV1074" s="237" t="str">
        <f t="shared" si="542"/>
        <v>El señalamiento es regular en cuanto a cantidad y ubicación, siendo notable la falta de algunas señales de precaución y de guía.</v>
      </c>
      <c r="BW1074" s="231">
        <v>3</v>
      </c>
      <c r="BX1074" s="237" t="str">
        <f t="shared" si="543"/>
        <v>Parece que algunas alcantarillas o cunetas no tienen capacidad hidráulica suficiente, por la erosión o socavación aparente.</v>
      </c>
      <c r="BY1074" s="231">
        <v>4</v>
      </c>
      <c r="BZ1074" s="237" t="str">
        <f t="shared" si="544"/>
        <v>Superficie generalmente lisa, pero con unas pequeñas corrugaciones u otras irregularidades aisladas, o con baches pequeños superficiales.</v>
      </c>
      <c r="CA1074" s="231">
        <v>4</v>
      </c>
      <c r="CB1074" s="237" t="str">
        <f t="shared" si="545"/>
        <v>Existen huellas o corrugaciones que se derivan por debajo de la superficie de ruedo, pero que son aisladas y de poca extensión.</v>
      </c>
      <c r="CC1074" s="231">
        <f t="shared" si="546"/>
        <v>1.9141914</v>
      </c>
      <c r="CD1074" s="229"/>
      <c r="CE1074" s="229"/>
      <c r="CF1074" s="270"/>
    </row>
    <row r="1075" spans="1:84" ht="69.95" customHeight="1" thickBot="1" x14ac:dyDescent="0.2">
      <c r="A1075" s="217"/>
      <c r="B1075" s="269">
        <v>60610</v>
      </c>
      <c r="C1075" s="231">
        <v>12</v>
      </c>
      <c r="D1075" s="231">
        <v>6</v>
      </c>
      <c r="E1075" s="232">
        <v>1</v>
      </c>
      <c r="F1075" s="231">
        <v>8</v>
      </c>
      <c r="G1075" s="231">
        <v>23</v>
      </c>
      <c r="H1075" s="230" t="str">
        <f>IF(G1075&lt;100,"Primaria",IF(AND(G1075&gt;39,G1075&lt;300),"Secundaria",IF(AND(G1075&gt;299),"Terciaria")))</f>
        <v>Primaria</v>
      </c>
      <c r="I1075" s="230">
        <v>1</v>
      </c>
      <c r="J1075" s="229" t="str">
        <f t="shared" si="525"/>
        <v>Red de Alta Capacidad</v>
      </c>
      <c r="K1075" s="260">
        <f t="shared" si="526"/>
        <v>6.1</v>
      </c>
      <c r="L1075" s="234">
        <f>K1075</f>
        <v>6.1</v>
      </c>
      <c r="M1075" s="233"/>
      <c r="N1075" s="233"/>
      <c r="O1075" s="233"/>
      <c r="P1075" s="260">
        <f t="shared" si="527"/>
        <v>0</v>
      </c>
      <c r="Q1075" s="233">
        <v>6.1</v>
      </c>
      <c r="R1075" s="233"/>
      <c r="S1075" s="233"/>
      <c r="T1075" s="260">
        <f t="shared" si="528"/>
        <v>6.1</v>
      </c>
      <c r="U1075" s="233"/>
      <c r="V1075" s="233"/>
      <c r="W1075" s="233"/>
      <c r="X1075" s="233">
        <f t="shared" si="532"/>
        <v>0</v>
      </c>
      <c r="Y1075" s="233"/>
      <c r="Z1075" s="233"/>
      <c r="AA1075" s="233"/>
      <c r="AB1075" s="233">
        <f t="shared" si="533"/>
        <v>0</v>
      </c>
      <c r="AC1075" s="233">
        <f t="shared" si="534"/>
        <v>6.1</v>
      </c>
      <c r="AD1075" s="233"/>
      <c r="AE1075" s="233"/>
      <c r="AF1075" s="233"/>
      <c r="AG1075" s="233">
        <f t="shared" si="547"/>
        <v>0</v>
      </c>
      <c r="AH1075" s="233"/>
      <c r="AI1075" s="233"/>
      <c r="AJ1075" s="233"/>
      <c r="AK1075" s="233">
        <f t="shared" si="548"/>
        <v>0</v>
      </c>
      <c r="AL1075" s="233"/>
      <c r="AM1075" s="233"/>
      <c r="AN1075" s="233"/>
      <c r="AO1075" s="233">
        <f t="shared" si="529"/>
        <v>0</v>
      </c>
      <c r="AP1075" s="233"/>
      <c r="AQ1075" s="233"/>
      <c r="AR1075" s="233"/>
      <c r="AS1075" s="339">
        <f t="shared" si="530"/>
        <v>0</v>
      </c>
      <c r="AT1075" s="233"/>
      <c r="AU1075" s="233"/>
      <c r="AV1075" s="233"/>
      <c r="AW1075" s="260">
        <f t="shared" si="537"/>
        <v>0</v>
      </c>
      <c r="AX1075" s="235" t="s">
        <v>546</v>
      </c>
      <c r="AY1075" s="236" t="s">
        <v>452</v>
      </c>
      <c r="AZ1075" s="236" t="s">
        <v>547</v>
      </c>
      <c r="BA1075" s="229">
        <v>50</v>
      </c>
      <c r="BB1075" s="231">
        <v>0</v>
      </c>
      <c r="BC1075" s="231">
        <v>1</v>
      </c>
      <c r="BD1075" s="237" t="str">
        <f t="shared" si="538"/>
        <v>Llano (Pendientes naturales del terreno entre 0 y 5%)</v>
      </c>
      <c r="BE1075" s="231">
        <v>1</v>
      </c>
      <c r="BF1075" s="237" t="str">
        <f>VLOOKUP(BE1075,'Códigos 2'!$A$1:$B$12,2,FALSE)</f>
        <v xml:space="preserve"> Carpeta Asfáltica (CA)</v>
      </c>
      <c r="BG1075" s="238">
        <v>2</v>
      </c>
      <c r="BH1075" s="239">
        <v>7.5</v>
      </c>
      <c r="BI1075" s="231">
        <v>1</v>
      </c>
      <c r="BJ1075" s="231" t="str">
        <f t="shared" si="539"/>
        <v>Pavimentado</v>
      </c>
      <c r="BK1075" s="240">
        <v>1.8</v>
      </c>
      <c r="BL1075" s="231">
        <v>60</v>
      </c>
      <c r="BM1075" s="231">
        <v>14134</v>
      </c>
      <c r="BN1075" s="231">
        <v>5</v>
      </c>
      <c r="BO1075" s="237" t="str">
        <f t="shared" si="540"/>
        <v>Alineamiento recto o con curvas tan suaves que no exigen una reducción significativa en la velocidad promedio normal de recorrido.</v>
      </c>
      <c r="BP1075" s="231">
        <v>5</v>
      </c>
      <c r="BQ1075" s="237" t="str">
        <f t="shared" si="541"/>
        <v>Pendientes menores del 3% en todo el tramo.</v>
      </c>
      <c r="BR1075" s="231">
        <v>2</v>
      </c>
      <c r="BS1075" s="231">
        <v>5</v>
      </c>
      <c r="BT1075" s="237" t="str">
        <f t="shared" si="535"/>
        <v>Superficie de los espaldones firme y regular, y donde se puede utilizar el ancho como fue construido originalmente.</v>
      </c>
      <c r="BU1075" s="231">
        <v>4</v>
      </c>
      <c r="BV1075" s="237" t="str">
        <f t="shared" si="542"/>
        <v>El señalamiento es bastante completo, faltando solamente algunas señales de guía para los usuarios que no conocen la ruta.</v>
      </c>
      <c r="BW1075" s="231">
        <v>5</v>
      </c>
      <c r="BX1075" s="237" t="str">
        <f t="shared" si="543"/>
        <v>Todas las alcantarillas y cunetas están bastante limpias y funcionan debidamente.</v>
      </c>
      <c r="BY1075" s="231">
        <v>5</v>
      </c>
      <c r="BZ1075" s="237" t="str">
        <f t="shared" si="544"/>
        <v>Superficie lisa, sin baches ni irregularidades notables.</v>
      </c>
      <c r="CA1075" s="231">
        <v>5</v>
      </c>
      <c r="CB1075" s="237" t="str">
        <f t="shared" si="545"/>
        <v>No existen evidencias de fallas en la estructura del pavimento, con la posible excepción de algunas en la superficie de ruedo.</v>
      </c>
      <c r="CC1075" s="231">
        <f t="shared" si="546"/>
        <v>31.469350999999996</v>
      </c>
      <c r="CD1075" s="229" t="s">
        <v>548</v>
      </c>
      <c r="CE1075" s="229" t="s">
        <v>95</v>
      </c>
      <c r="CF1075" s="270" t="s">
        <v>549</v>
      </c>
    </row>
    <row r="1076" spans="1:84" ht="69.95" customHeight="1" thickBot="1" x14ac:dyDescent="0.2">
      <c r="A1076" s="217"/>
      <c r="B1076" s="269">
        <v>60621</v>
      </c>
      <c r="C1076" s="231">
        <v>12</v>
      </c>
      <c r="D1076" s="231">
        <v>6</v>
      </c>
      <c r="E1076" s="232">
        <v>1</v>
      </c>
      <c r="F1076" s="231">
        <v>8</v>
      </c>
      <c r="G1076" s="231">
        <v>17</v>
      </c>
      <c r="H1076" s="230" t="str">
        <f>IF(G1076&lt;100,"Primaria",IF(AND(G1076&gt;39,G1076&lt;300),"Secundaria",IF(AND(G1076&gt;299),"Terciaria")))</f>
        <v>Primaria</v>
      </c>
      <c r="I1076" s="230">
        <v>3</v>
      </c>
      <c r="J1076" s="229" t="str">
        <f t="shared" si="525"/>
        <v>Conectores de Integración Territorial</v>
      </c>
      <c r="K1076" s="260">
        <f t="shared" si="526"/>
        <v>3.58</v>
      </c>
      <c r="L1076" s="234">
        <f>L1075+K1076</f>
        <v>9.68</v>
      </c>
      <c r="M1076" s="233"/>
      <c r="N1076" s="233"/>
      <c r="O1076" s="233"/>
      <c r="P1076" s="260">
        <f t="shared" si="527"/>
        <v>0</v>
      </c>
      <c r="Q1076" s="233">
        <v>1.38</v>
      </c>
      <c r="R1076" s="233">
        <v>2.2000000000000002</v>
      </c>
      <c r="S1076" s="233"/>
      <c r="T1076" s="260">
        <f t="shared" si="528"/>
        <v>3.58</v>
      </c>
      <c r="U1076" s="233"/>
      <c r="V1076" s="233"/>
      <c r="W1076" s="233"/>
      <c r="X1076" s="233">
        <f t="shared" si="532"/>
        <v>0</v>
      </c>
      <c r="Y1076" s="233"/>
      <c r="Z1076" s="233"/>
      <c r="AA1076" s="233"/>
      <c r="AB1076" s="233">
        <f t="shared" si="533"/>
        <v>0</v>
      </c>
      <c r="AC1076" s="233">
        <f t="shared" si="534"/>
        <v>3.58</v>
      </c>
      <c r="AD1076" s="233"/>
      <c r="AE1076" s="233"/>
      <c r="AF1076" s="233"/>
      <c r="AG1076" s="233">
        <f t="shared" si="547"/>
        <v>0</v>
      </c>
      <c r="AH1076" s="233"/>
      <c r="AI1076" s="233"/>
      <c r="AJ1076" s="233"/>
      <c r="AK1076" s="233">
        <f t="shared" si="548"/>
        <v>0</v>
      </c>
      <c r="AL1076" s="233"/>
      <c r="AM1076" s="233"/>
      <c r="AN1076" s="233"/>
      <c r="AO1076" s="233">
        <f t="shared" si="529"/>
        <v>0</v>
      </c>
      <c r="AP1076" s="233"/>
      <c r="AQ1076" s="233"/>
      <c r="AR1076" s="233"/>
      <c r="AS1076" s="339">
        <f t="shared" si="530"/>
        <v>0</v>
      </c>
      <c r="AT1076" s="233"/>
      <c r="AU1076" s="233"/>
      <c r="AV1076" s="233"/>
      <c r="AW1076" s="260">
        <f t="shared" si="537"/>
        <v>0</v>
      </c>
      <c r="AX1076" s="235" t="s">
        <v>464</v>
      </c>
      <c r="AY1076" s="236" t="s">
        <v>452</v>
      </c>
      <c r="AZ1076" s="236" t="s">
        <v>461</v>
      </c>
      <c r="BA1076" s="229" t="s">
        <v>465</v>
      </c>
      <c r="BB1076" s="231">
        <v>0</v>
      </c>
      <c r="BC1076" s="231">
        <v>1</v>
      </c>
      <c r="BD1076" s="237" t="str">
        <f t="shared" si="538"/>
        <v>Llano (Pendientes naturales del terreno entre 0 y 5%)</v>
      </c>
      <c r="BE1076" s="231">
        <v>1</v>
      </c>
      <c r="BF1076" s="237" t="str">
        <f>VLOOKUP(BE1076,'Códigos 2'!$A$1:$B$12,2,FALSE)</f>
        <v xml:space="preserve"> Carpeta Asfáltica (CA)</v>
      </c>
      <c r="BG1076" s="238">
        <v>4</v>
      </c>
      <c r="BH1076" s="239">
        <v>12.2</v>
      </c>
      <c r="BI1076" s="231">
        <v>2</v>
      </c>
      <c r="BJ1076" s="231" t="str">
        <f t="shared" si="539"/>
        <v>Mejorado</v>
      </c>
      <c r="BK1076" s="240">
        <v>1.6</v>
      </c>
      <c r="BL1076" s="231">
        <v>50</v>
      </c>
      <c r="BM1076" s="231"/>
      <c r="BN1076" s="231">
        <v>5</v>
      </c>
      <c r="BO1076" s="237" t="str">
        <f t="shared" si="540"/>
        <v>Alineamiento recto o con curvas tan suaves que no exigen una reducción significativa en la velocidad promedio normal de recorrido.</v>
      </c>
      <c r="BP1076" s="231">
        <v>5</v>
      </c>
      <c r="BQ1076" s="237" t="str">
        <f t="shared" si="541"/>
        <v>Pendientes menores del 3% en todo el tramo.</v>
      </c>
      <c r="BR1076" s="231">
        <v>5</v>
      </c>
      <c r="BS1076" s="231">
        <v>4</v>
      </c>
      <c r="BT1076" s="237" t="str">
        <f t="shared" si="535"/>
        <v>Superficie generalmente firme y utilizable en todo tiempo, pero con algunos tramos cortos en que el ancho inicial ha sido reducido por erosión u otras causas.</v>
      </c>
      <c r="BU1076" s="231">
        <v>3</v>
      </c>
      <c r="BV1076" s="237" t="str">
        <f t="shared" si="542"/>
        <v>El señalamiento es regular en cuanto a cantidad y ubicación, siendo notable la falta de algunas señales de precaución y de guía.</v>
      </c>
      <c r="BW1076" s="231">
        <v>5</v>
      </c>
      <c r="BX1076" s="237" t="str">
        <f t="shared" si="543"/>
        <v>Todas las alcantarillas y cunetas están bastante limpias y funcionan debidamente.</v>
      </c>
      <c r="BY1076" s="231">
        <v>3</v>
      </c>
      <c r="BZ1076" s="237" t="str">
        <f t="shared" si="544"/>
        <v>Superficie con frecuentes baches o irregularidades .</v>
      </c>
      <c r="CA1076" s="231">
        <v>5</v>
      </c>
      <c r="CB1076" s="237" t="str">
        <f t="shared" si="545"/>
        <v>No existen evidencias de fallas en la estructura del pavimento, con la posible excepción de algunas en la superficie de ruedo.</v>
      </c>
      <c r="CC1076" s="231">
        <f t="shared" si="546"/>
        <v>0</v>
      </c>
      <c r="CD1076" s="229"/>
      <c r="CE1076" s="229"/>
      <c r="CF1076" s="270"/>
    </row>
    <row r="1077" spans="1:84" ht="69.95" customHeight="1" thickBot="1" x14ac:dyDescent="0.2">
      <c r="A1077" s="217"/>
      <c r="B1077" s="269">
        <v>60622</v>
      </c>
      <c r="C1077" s="231">
        <v>12</v>
      </c>
      <c r="D1077" s="231">
        <v>6</v>
      </c>
      <c r="E1077" s="232">
        <v>1</v>
      </c>
      <c r="F1077" s="231">
        <v>12</v>
      </c>
      <c r="G1077" s="231">
        <v>17</v>
      </c>
      <c r="H1077" s="230" t="str">
        <f>IF(G1077&lt;100,"Primaria",IF(AND(G1077&gt;39,G1077&lt;300),"Secundaria",IF(AND(G1077&gt;299),"Terciaria")))</f>
        <v>Primaria</v>
      </c>
      <c r="I1077" s="230">
        <v>3</v>
      </c>
      <c r="J1077" s="229" t="str">
        <f t="shared" si="525"/>
        <v>Conectores de Integración Territorial</v>
      </c>
      <c r="K1077" s="260">
        <f t="shared" si="526"/>
        <v>4.8099999999999996</v>
      </c>
      <c r="L1077" s="234">
        <f>L1076+K1077</f>
        <v>14.489999999999998</v>
      </c>
      <c r="M1077" s="233"/>
      <c r="N1077" s="233"/>
      <c r="O1077" s="233"/>
      <c r="P1077" s="260">
        <f t="shared" si="527"/>
        <v>0</v>
      </c>
      <c r="Q1077" s="233">
        <v>0.51</v>
      </c>
      <c r="R1077" s="233">
        <v>4.3</v>
      </c>
      <c r="S1077" s="233"/>
      <c r="T1077" s="260">
        <f t="shared" si="528"/>
        <v>4.8099999999999996</v>
      </c>
      <c r="U1077" s="233"/>
      <c r="V1077" s="233"/>
      <c r="W1077" s="233"/>
      <c r="X1077" s="233">
        <f t="shared" si="532"/>
        <v>0</v>
      </c>
      <c r="Y1077" s="233"/>
      <c r="Z1077" s="233"/>
      <c r="AA1077" s="233"/>
      <c r="AB1077" s="233">
        <f t="shared" si="533"/>
        <v>0</v>
      </c>
      <c r="AC1077" s="233">
        <f t="shared" ref="AC1077:AC1083" si="549">T1077+X1077+AB1077</f>
        <v>4.8099999999999996</v>
      </c>
      <c r="AD1077" s="233"/>
      <c r="AE1077" s="233"/>
      <c r="AF1077" s="233"/>
      <c r="AG1077" s="233">
        <f t="shared" si="547"/>
        <v>0</v>
      </c>
      <c r="AH1077" s="233"/>
      <c r="AI1077" s="233"/>
      <c r="AJ1077" s="233"/>
      <c r="AK1077" s="233">
        <f t="shared" si="548"/>
        <v>0</v>
      </c>
      <c r="AL1077" s="233"/>
      <c r="AM1077" s="233"/>
      <c r="AN1077" s="233"/>
      <c r="AO1077" s="233">
        <f t="shared" si="529"/>
        <v>0</v>
      </c>
      <c r="AP1077" s="233"/>
      <c r="AQ1077" s="233"/>
      <c r="AR1077" s="233"/>
      <c r="AS1077" s="339">
        <f t="shared" si="530"/>
        <v>0</v>
      </c>
      <c r="AT1077" s="233"/>
      <c r="AU1077" s="233"/>
      <c r="AV1077" s="233"/>
      <c r="AW1077" s="260">
        <f t="shared" si="537"/>
        <v>0</v>
      </c>
      <c r="AX1077" s="235" t="s">
        <v>466</v>
      </c>
      <c r="AY1077" s="236" t="s">
        <v>452</v>
      </c>
      <c r="AZ1077" s="236" t="s">
        <v>461</v>
      </c>
      <c r="BA1077" s="229" t="s">
        <v>467</v>
      </c>
      <c r="BB1077" s="231">
        <v>0</v>
      </c>
      <c r="BC1077" s="231">
        <v>1</v>
      </c>
      <c r="BD1077" s="237" t="str">
        <f t="shared" si="538"/>
        <v>Llano (Pendientes naturales del terreno entre 0 y 5%)</v>
      </c>
      <c r="BE1077" s="231">
        <v>1</v>
      </c>
      <c r="BF1077" s="237" t="str">
        <f>VLOOKUP(BE1077,'Códigos 2'!$A$1:$B$12,2,FALSE)</f>
        <v xml:space="preserve"> Carpeta Asfáltica (CA)</v>
      </c>
      <c r="BG1077" s="238">
        <v>2</v>
      </c>
      <c r="BH1077" s="239">
        <v>7.6</v>
      </c>
      <c r="BI1077" s="231">
        <v>0</v>
      </c>
      <c r="BJ1077" s="231" t="str">
        <f t="shared" si="539"/>
        <v>No existe</v>
      </c>
      <c r="BK1077" s="240">
        <v>0</v>
      </c>
      <c r="BL1077" s="231">
        <v>50</v>
      </c>
      <c r="BM1077" s="231"/>
      <c r="BN1077" s="231">
        <v>5</v>
      </c>
      <c r="BO1077" s="237" t="str">
        <f t="shared" si="540"/>
        <v>Alineamiento recto o con curvas tan suaves que no exigen una reducción significativa en la velocidad promedio normal de recorrido.</v>
      </c>
      <c r="BP1077" s="231">
        <v>5</v>
      </c>
      <c r="BQ1077" s="237" t="str">
        <f t="shared" si="541"/>
        <v>Pendientes menores del 3% en todo el tramo.</v>
      </c>
      <c r="BR1077" s="231">
        <v>5</v>
      </c>
      <c r="BS1077" s="231">
        <v>0</v>
      </c>
      <c r="BT1077" s="237" t="b">
        <f t="shared" si="535"/>
        <v>0</v>
      </c>
      <c r="BU1077" s="231">
        <v>3</v>
      </c>
      <c r="BV1077" s="237" t="str">
        <f t="shared" si="542"/>
        <v>El señalamiento es regular en cuanto a cantidad y ubicación, siendo notable la falta de algunas señales de precaución y de guía.</v>
      </c>
      <c r="BW1077" s="231">
        <v>5</v>
      </c>
      <c r="BX1077" s="237" t="str">
        <f t="shared" si="543"/>
        <v>Todas las alcantarillas y cunetas están bastante limpias y funcionan debidamente.</v>
      </c>
      <c r="BY1077" s="231">
        <v>3</v>
      </c>
      <c r="BZ1077" s="237" t="str">
        <f t="shared" si="544"/>
        <v>Superficie con frecuentes baches o irregularidades .</v>
      </c>
      <c r="CA1077" s="231">
        <v>5</v>
      </c>
      <c r="CB1077" s="237" t="str">
        <f t="shared" si="545"/>
        <v>No existen evidencias de fallas en la estructura del pavimento, con la posible excepción de algunas en la superficie de ruedo.</v>
      </c>
      <c r="CC1077" s="231">
        <f t="shared" si="546"/>
        <v>0</v>
      </c>
      <c r="CD1077" s="229" t="s">
        <v>468</v>
      </c>
      <c r="CE1077" s="229" t="s">
        <v>95</v>
      </c>
      <c r="CF1077" s="270" t="s">
        <v>469</v>
      </c>
    </row>
    <row r="1078" spans="1:84" ht="69.95" customHeight="1" thickBot="1" x14ac:dyDescent="0.2">
      <c r="A1078" s="217"/>
      <c r="B1078" s="269">
        <v>60623</v>
      </c>
      <c r="C1078" s="231">
        <v>12</v>
      </c>
      <c r="D1078" s="231">
        <v>6</v>
      </c>
      <c r="E1078" s="232">
        <v>1</v>
      </c>
      <c r="F1078" s="231">
        <v>1</v>
      </c>
      <c r="G1078" s="231">
        <v>17</v>
      </c>
      <c r="H1078" s="230" t="str">
        <f>IF(G1078&lt;100,"Primaria",IF(AND(G1078&gt;39,G1078&lt;300),"Secundaria",IF(AND(G1078&gt;299),"Terciaria")))</f>
        <v>Primaria</v>
      </c>
      <c r="I1078" s="230">
        <v>3</v>
      </c>
      <c r="J1078" s="229" t="str">
        <f t="shared" si="525"/>
        <v>Conectores de Integración Territorial</v>
      </c>
      <c r="K1078" s="260">
        <f t="shared" si="526"/>
        <v>3.7300000000000004</v>
      </c>
      <c r="L1078" s="234">
        <f>L1077+K1078</f>
        <v>18.22</v>
      </c>
      <c r="M1078" s="233"/>
      <c r="N1078" s="233"/>
      <c r="O1078" s="233"/>
      <c r="P1078" s="260">
        <f t="shared" si="527"/>
        <v>0</v>
      </c>
      <c r="Q1078" s="233"/>
      <c r="R1078" s="233"/>
      <c r="S1078" s="233"/>
      <c r="T1078" s="260">
        <f t="shared" si="528"/>
        <v>0</v>
      </c>
      <c r="U1078" s="233">
        <v>0.93</v>
      </c>
      <c r="V1078" s="233">
        <v>1.2250000000000001</v>
      </c>
      <c r="W1078" s="233">
        <v>1.575</v>
      </c>
      <c r="X1078" s="233">
        <f t="shared" si="532"/>
        <v>3.7300000000000004</v>
      </c>
      <c r="Y1078" s="233"/>
      <c r="Z1078" s="233"/>
      <c r="AA1078" s="233"/>
      <c r="AB1078" s="233">
        <f t="shared" si="533"/>
        <v>0</v>
      </c>
      <c r="AC1078" s="233">
        <f t="shared" si="549"/>
        <v>3.7300000000000004</v>
      </c>
      <c r="AD1078" s="233"/>
      <c r="AE1078" s="233"/>
      <c r="AF1078" s="233"/>
      <c r="AG1078" s="233">
        <f t="shared" si="547"/>
        <v>0</v>
      </c>
      <c r="AH1078" s="233"/>
      <c r="AI1078" s="233"/>
      <c r="AJ1078" s="233"/>
      <c r="AK1078" s="233">
        <f t="shared" si="548"/>
        <v>0</v>
      </c>
      <c r="AL1078" s="233"/>
      <c r="AM1078" s="233"/>
      <c r="AN1078" s="233"/>
      <c r="AO1078" s="233">
        <f t="shared" si="529"/>
        <v>0</v>
      </c>
      <c r="AP1078" s="233"/>
      <c r="AQ1078" s="233"/>
      <c r="AR1078" s="233"/>
      <c r="AS1078" s="339">
        <f t="shared" si="530"/>
        <v>0</v>
      </c>
      <c r="AT1078" s="233"/>
      <c r="AU1078" s="233"/>
      <c r="AV1078" s="233"/>
      <c r="AW1078" s="260">
        <f t="shared" si="537"/>
        <v>0</v>
      </c>
      <c r="AX1078" s="235" t="s">
        <v>470</v>
      </c>
      <c r="AY1078" s="236" t="s">
        <v>452</v>
      </c>
      <c r="AZ1078" s="236" t="s">
        <v>461</v>
      </c>
      <c r="BA1078" s="229" t="s">
        <v>471</v>
      </c>
      <c r="BB1078" s="231">
        <v>0</v>
      </c>
      <c r="BC1078" s="231">
        <v>1</v>
      </c>
      <c r="BD1078" s="237" t="str">
        <f t="shared" si="538"/>
        <v>Llano (Pendientes naturales del terreno entre 0 y 5%)</v>
      </c>
      <c r="BE1078" s="231">
        <v>2</v>
      </c>
      <c r="BF1078" s="237" t="str">
        <f>VLOOKUP(BE1078,'Códigos 2'!$A$1:$B$12,2,FALSE)</f>
        <v xml:space="preserve">Tratamiento superficial múltiple (TSM) </v>
      </c>
      <c r="BG1078" s="238">
        <v>2</v>
      </c>
      <c r="BH1078" s="239">
        <v>10</v>
      </c>
      <c r="BI1078" s="231">
        <v>2</v>
      </c>
      <c r="BJ1078" s="231" t="str">
        <f t="shared" si="539"/>
        <v>Mejorado</v>
      </c>
      <c r="BK1078" s="240">
        <v>0</v>
      </c>
      <c r="BL1078" s="231">
        <v>40</v>
      </c>
      <c r="BM1078" s="231"/>
      <c r="BN1078" s="231">
        <v>5</v>
      </c>
      <c r="BO1078" s="237" t="str">
        <f t="shared" si="540"/>
        <v>Alineamiento recto o con curvas tan suaves que no exigen una reducción significativa en la velocidad promedio normal de recorrido.</v>
      </c>
      <c r="BP1078" s="231">
        <v>5</v>
      </c>
      <c r="BQ1078" s="237" t="str">
        <f t="shared" si="541"/>
        <v>Pendientes menores del 3% en todo el tramo.</v>
      </c>
      <c r="BR1078" s="231">
        <v>5</v>
      </c>
      <c r="BS1078" s="231">
        <v>0</v>
      </c>
      <c r="BT1078" s="237" t="b">
        <f t="shared" si="535"/>
        <v>0</v>
      </c>
      <c r="BU1078" s="231">
        <v>3</v>
      </c>
      <c r="BV1078" s="237" t="str">
        <f t="shared" si="542"/>
        <v>El señalamiento es regular en cuanto a cantidad y ubicación, siendo notable la falta de algunas señales de precaución y de guía.</v>
      </c>
      <c r="BW1078" s="231">
        <v>5</v>
      </c>
      <c r="BX1078" s="237" t="str">
        <f t="shared" si="543"/>
        <v>Todas las alcantarillas y cunetas están bastante limpias y funcionan debidamente.</v>
      </c>
      <c r="BY1078" s="231">
        <v>3</v>
      </c>
      <c r="BZ1078" s="237" t="str">
        <f t="shared" si="544"/>
        <v>Superficie con frecuentes baches o irregularidades .</v>
      </c>
      <c r="CA1078" s="242">
        <v>5</v>
      </c>
      <c r="CB1078" s="237" t="str">
        <f t="shared" si="545"/>
        <v>No existen evidencias de fallas en la estructura del pavimento, con la posible excepción de algunas en la superficie de ruedo.</v>
      </c>
      <c r="CC1078" s="231">
        <f t="shared" si="546"/>
        <v>0</v>
      </c>
      <c r="CD1078" s="229"/>
      <c r="CE1078" s="229"/>
      <c r="CF1078" s="270"/>
    </row>
    <row r="1079" spans="1:84" ht="69.95" customHeight="1" thickBot="1" x14ac:dyDescent="0.2">
      <c r="A1079" s="217"/>
      <c r="B1079" s="269">
        <v>60630</v>
      </c>
      <c r="C1079" s="231">
        <v>12</v>
      </c>
      <c r="D1079" s="231">
        <v>6</v>
      </c>
      <c r="E1079" s="232">
        <v>4</v>
      </c>
      <c r="F1079" s="231"/>
      <c r="G1079" s="231">
        <v>144</v>
      </c>
      <c r="H1079" s="230" t="str">
        <f>IF(G1079&lt;100,"Primaria",IF(AND(G1079&gt;39,G1079&lt;300),"Secundaria",IF(AND(G1079&gt;299),"Terciaria")))</f>
        <v>Secundaria</v>
      </c>
      <c r="I1079" s="230">
        <v>4</v>
      </c>
      <c r="J1079" s="229" t="str">
        <f t="shared" si="525"/>
        <v>Red Básica de Accesso</v>
      </c>
      <c r="K1079" s="260">
        <f t="shared" si="526"/>
        <v>7.2850000000000001</v>
      </c>
      <c r="L1079" s="234">
        <f>K1079</f>
        <v>7.2850000000000001</v>
      </c>
      <c r="M1079" s="233"/>
      <c r="N1079" s="233"/>
      <c r="O1079" s="233"/>
      <c r="P1079" s="260">
        <f t="shared" si="527"/>
        <v>0</v>
      </c>
      <c r="Q1079" s="233">
        <v>7.2850000000000001</v>
      </c>
      <c r="R1079" s="233"/>
      <c r="S1079" s="233"/>
      <c r="T1079" s="260">
        <f t="shared" si="528"/>
        <v>7.2850000000000001</v>
      </c>
      <c r="U1079" s="233"/>
      <c r="V1079" s="233"/>
      <c r="W1079" s="233"/>
      <c r="X1079" s="233">
        <f t="shared" si="532"/>
        <v>0</v>
      </c>
      <c r="Y1079" s="233"/>
      <c r="Z1079" s="233"/>
      <c r="AA1079" s="233"/>
      <c r="AB1079" s="233">
        <f t="shared" si="533"/>
        <v>0</v>
      </c>
      <c r="AC1079" s="233">
        <f t="shared" si="549"/>
        <v>7.2850000000000001</v>
      </c>
      <c r="AD1079" s="233"/>
      <c r="AE1079" s="233"/>
      <c r="AF1079" s="233"/>
      <c r="AG1079" s="233">
        <f t="shared" si="547"/>
        <v>0</v>
      </c>
      <c r="AH1079" s="233"/>
      <c r="AI1079" s="233"/>
      <c r="AJ1079" s="233"/>
      <c r="AK1079" s="233">
        <f t="shared" si="548"/>
        <v>0</v>
      </c>
      <c r="AL1079" s="233"/>
      <c r="AM1079" s="233"/>
      <c r="AN1079" s="233"/>
      <c r="AO1079" s="233">
        <f t="shared" si="529"/>
        <v>0</v>
      </c>
      <c r="AP1079" s="233"/>
      <c r="AQ1079" s="233"/>
      <c r="AR1079" s="233"/>
      <c r="AS1079" s="339">
        <f t="shared" si="530"/>
        <v>0</v>
      </c>
      <c r="AT1079" s="233"/>
      <c r="AU1079" s="233"/>
      <c r="AV1079" s="233"/>
      <c r="AW1079" s="260">
        <f t="shared" si="537"/>
        <v>0</v>
      </c>
      <c r="AX1079" s="235" t="s">
        <v>1364</v>
      </c>
      <c r="AY1079" s="236" t="s">
        <v>452</v>
      </c>
      <c r="AZ1079" s="236" t="s">
        <v>294</v>
      </c>
      <c r="BA1079" s="229" t="s">
        <v>1365</v>
      </c>
      <c r="BB1079" s="231">
        <v>0</v>
      </c>
      <c r="BC1079" s="231">
        <v>2</v>
      </c>
      <c r="BD1079" s="237" t="str">
        <f t="shared" si="538"/>
        <v>Algo Ondulado (Pendientes naturales del terreno entre 6 y 14%)</v>
      </c>
      <c r="BE1079" s="231">
        <v>1</v>
      </c>
      <c r="BF1079" s="237" t="str">
        <f>VLOOKUP(BE1079,'Códigos 2'!$A$1:$B$12,2,FALSE)</f>
        <v xml:space="preserve"> Carpeta Asfáltica (CA)</v>
      </c>
      <c r="BG1079" s="238">
        <v>2</v>
      </c>
      <c r="BH1079" s="239">
        <v>7</v>
      </c>
      <c r="BI1079" s="231">
        <v>0</v>
      </c>
      <c r="BJ1079" s="231" t="str">
        <f t="shared" si="539"/>
        <v>No existe</v>
      </c>
      <c r="BK1079" s="240">
        <v>0</v>
      </c>
      <c r="BL1079" s="231">
        <v>70</v>
      </c>
      <c r="BM1079" s="231">
        <v>8627</v>
      </c>
      <c r="BN1079" s="231">
        <v>4</v>
      </c>
      <c r="BO1079" s="237" t="str">
        <f t="shared" si="540"/>
        <v>Alineamiento con algunas curvas que exigen una reducción significativa en la velocidad promedio de circulación.</v>
      </c>
      <c r="BP1079" s="231">
        <v>2</v>
      </c>
      <c r="BQ1079" s="237" t="str">
        <f t="shared" si="541"/>
        <v>Pendientes sostenidas entre 5 y 8% sobre una buena parte del tramo, condición que afecta en forma marcada la velocidad de recorrido y, cuando hay bastante tránsito, provoca frecuentes colas de vehículos detrás de los vehículos pesados.</v>
      </c>
      <c r="BR1079" s="231">
        <v>1</v>
      </c>
      <c r="BS1079" s="231">
        <v>0</v>
      </c>
      <c r="BT1079" s="237" t="b">
        <f t="shared" ref="BT1079:BT1083" si="550">IF(BS1079=5,"Superficie de los espaldones firme y regular, y donde se puede utilizar el ancho como fue construido originalmente.",IF(AND(BS1079=4),"Superficie generalmente firme y utilizable en todo tiempo, pero con algunos tramos cortos en que el ancho inicial ha sido reducido por erosión u otras causas.",IF(AND(BS1079=3),"Superficie erosionada o con baches profundos sobre una buena parte de la subsección, de manera que se inhibe el uso de los espaldones en la debida forma en esa parte.",IF(AND(BS1079=2),"Superficie erosionada o con baches profundos, o el ancho transitable de los espaldones reducido sustancialmente, en casi toda la subsección.",IF(AND(BS1079=1),"Se encuentra un desnivel peligroso entre el borde del pavimento y el espaldón, o la superficie está muy erosionada, con baches profundos o material suelto, o el ancho muy reducido del original.")))))</f>
        <v>0</v>
      </c>
      <c r="BU1079" s="231">
        <v>5</v>
      </c>
      <c r="BV1079" s="237" t="str">
        <f t="shared" si="542"/>
        <v xml:space="preserve">Las señales son completamente adecuadas en número y ubicación, </v>
      </c>
      <c r="BW1079" s="231">
        <v>5</v>
      </c>
      <c r="BX1079" s="237" t="str">
        <f t="shared" si="543"/>
        <v>Todas las alcantarillas y cunetas están bastante limpias y funcionan debidamente.</v>
      </c>
      <c r="BY1079" s="231">
        <v>5</v>
      </c>
      <c r="BZ1079" s="237" t="str">
        <f t="shared" si="544"/>
        <v>Superficie lisa, sin baches ni irregularidades notables.</v>
      </c>
      <c r="CA1079" s="231">
        <v>5</v>
      </c>
      <c r="CB1079" s="237" t="str">
        <f t="shared" si="545"/>
        <v>No existen evidencias de fallas en la estructura del pavimento, con la posible excepción de algunas en la superficie de ruedo.</v>
      </c>
      <c r="CC1079" s="231">
        <f t="shared" si="546"/>
        <v>22.939408674999999</v>
      </c>
      <c r="CD1079" s="229" t="s">
        <v>1366</v>
      </c>
      <c r="CE1079" s="229" t="s">
        <v>1154</v>
      </c>
      <c r="CF1079" s="270" t="s">
        <v>1367</v>
      </c>
    </row>
    <row r="1080" spans="1:84" ht="69.95" customHeight="1" thickBot="1" x14ac:dyDescent="0.2">
      <c r="A1080" s="217"/>
      <c r="B1080" s="269">
        <v>60641</v>
      </c>
      <c r="C1080" s="231">
        <v>12</v>
      </c>
      <c r="D1080" s="231">
        <v>6</v>
      </c>
      <c r="E1080" s="232">
        <v>4</v>
      </c>
      <c r="F1080" s="231">
        <v>1</v>
      </c>
      <c r="G1080" s="231">
        <v>615</v>
      </c>
      <c r="H1080" s="230" t="str">
        <f>IF(G1080&lt;100,"Primaria",IF(AND(RVN_0524!G931&gt;39,RVN_0524!G931&lt;300),"Secundaria",IF(AND(RVN_0524!G931&gt;299),"Terciaria")))</f>
        <v>Terciaria</v>
      </c>
      <c r="I1080" s="230">
        <v>4</v>
      </c>
      <c r="J1080" s="229" t="str">
        <f t="shared" si="525"/>
        <v>Red Básica de Accesso</v>
      </c>
      <c r="K1080" s="260">
        <f t="shared" si="526"/>
        <v>5.5299999999999994</v>
      </c>
      <c r="L1080" s="234">
        <f>K1080</f>
        <v>5.5299999999999994</v>
      </c>
      <c r="M1080" s="233"/>
      <c r="N1080" s="233"/>
      <c r="O1080" s="233"/>
      <c r="P1080" s="260">
        <f t="shared" si="527"/>
        <v>0</v>
      </c>
      <c r="Q1080" s="233">
        <v>1.67</v>
      </c>
      <c r="R1080" s="233"/>
      <c r="S1080" s="233"/>
      <c r="T1080" s="260">
        <f t="shared" si="528"/>
        <v>1.67</v>
      </c>
      <c r="U1080" s="233"/>
      <c r="V1080" s="233">
        <v>3.86</v>
      </c>
      <c r="W1080" s="233"/>
      <c r="X1080" s="233">
        <f t="shared" si="532"/>
        <v>3.86</v>
      </c>
      <c r="Y1080" s="233"/>
      <c r="Z1080" s="233"/>
      <c r="AA1080" s="233"/>
      <c r="AB1080" s="233">
        <f t="shared" si="533"/>
        <v>0</v>
      </c>
      <c r="AC1080" s="233">
        <f t="shared" si="549"/>
        <v>5.5299999999999994</v>
      </c>
      <c r="AD1080" s="233"/>
      <c r="AE1080" s="233"/>
      <c r="AF1080" s="233"/>
      <c r="AG1080" s="233">
        <f t="shared" si="547"/>
        <v>0</v>
      </c>
      <c r="AH1080" s="233"/>
      <c r="AI1080" s="233"/>
      <c r="AJ1080" s="233"/>
      <c r="AK1080" s="233">
        <f t="shared" si="548"/>
        <v>0</v>
      </c>
      <c r="AL1080" s="233"/>
      <c r="AM1080" s="233"/>
      <c r="AN1080" s="233"/>
      <c r="AO1080" s="233">
        <f t="shared" si="529"/>
        <v>0</v>
      </c>
      <c r="AP1080" s="233"/>
      <c r="AQ1080" s="233"/>
      <c r="AR1080" s="233"/>
      <c r="AS1080" s="339">
        <f t="shared" si="530"/>
        <v>0</v>
      </c>
      <c r="AT1080" s="233"/>
      <c r="AU1080" s="233"/>
      <c r="AV1080" s="233"/>
      <c r="AW1080" s="260">
        <f t="shared" si="537"/>
        <v>0</v>
      </c>
      <c r="AX1080" s="235" t="s">
        <v>2814</v>
      </c>
      <c r="AY1080" s="244" t="s">
        <v>610</v>
      </c>
      <c r="AZ1080" s="236" t="s">
        <v>294</v>
      </c>
      <c r="BA1080" s="229" t="s">
        <v>2815</v>
      </c>
      <c r="BB1080" s="231">
        <v>3</v>
      </c>
      <c r="BC1080" s="231">
        <v>4</v>
      </c>
      <c r="BD1080" s="237" t="str">
        <f t="shared" si="538"/>
        <v>Montañoso (Pendientes naturales del terreno mayores a 25%)</v>
      </c>
      <c r="BE1080" s="231">
        <v>2</v>
      </c>
      <c r="BF1080" s="237" t="str">
        <f>VLOOKUP(BE1080,'Códigos 2'!$A$1:$B$12,2,FALSE)</f>
        <v xml:space="preserve">Tratamiento superficial múltiple (TSM) </v>
      </c>
      <c r="BG1080" s="238">
        <v>2</v>
      </c>
      <c r="BH1080" s="239">
        <v>5</v>
      </c>
      <c r="BI1080" s="231">
        <v>0</v>
      </c>
      <c r="BJ1080" s="231" t="str">
        <f t="shared" si="539"/>
        <v>No existe</v>
      </c>
      <c r="BK1080" s="240">
        <v>0</v>
      </c>
      <c r="BL1080" s="231">
        <v>35</v>
      </c>
      <c r="BM1080" s="231">
        <v>542</v>
      </c>
      <c r="BN1080" s="231">
        <v>2</v>
      </c>
      <c r="BO1080" s="237" t="str">
        <f t="shared" si="540"/>
        <v>Curvas cerradas frecuentes y, por lo general, inconsistentes con el terreno y la clase de carretera.</v>
      </c>
      <c r="BP1080" s="231">
        <v>1</v>
      </c>
      <c r="BQ1080" s="237" t="str">
        <f t="shared" si="541"/>
        <v xml:space="preserve">Pendientes sostenidas en exceso del 7% en casi todo el tramo. </v>
      </c>
      <c r="BR1080" s="231">
        <v>1</v>
      </c>
      <c r="BS1080" s="231">
        <v>0</v>
      </c>
      <c r="BT1080" s="237" t="b">
        <f t="shared" si="550"/>
        <v>0</v>
      </c>
      <c r="BU1080" s="231">
        <v>5</v>
      </c>
      <c r="BV1080" s="237" t="str">
        <f t="shared" si="542"/>
        <v xml:space="preserve">Las señales son completamente adecuadas en número y ubicación, </v>
      </c>
      <c r="BW1080" s="231">
        <v>4</v>
      </c>
      <c r="BX1080" s="237" t="str">
        <f t="shared" si="543"/>
        <v>La mayoría de las alcantarillas y cunetas aparentemente funcionan bien, pero existen indicaciones en algunos sitios de que el agua se estanca.</v>
      </c>
      <c r="BY1080" s="231">
        <v>3</v>
      </c>
      <c r="BZ1080" s="237" t="str">
        <f t="shared" si="544"/>
        <v>Superficie con frecuentes baches o irregularidades .</v>
      </c>
      <c r="CA1080" s="231">
        <v>4</v>
      </c>
      <c r="CB1080" s="237" t="str">
        <f t="shared" si="545"/>
        <v>Existen huellas o corrugaciones que se derivan por debajo de la superficie de ruedo, pero que son aisladas y de poca extensión.</v>
      </c>
      <c r="CC1080" s="231">
        <f t="shared" si="546"/>
        <v>1.0939998999999998</v>
      </c>
      <c r="CD1080" s="229"/>
      <c r="CE1080" s="229"/>
      <c r="CF1080" s="270" t="s">
        <v>2816</v>
      </c>
    </row>
    <row r="1081" spans="1:84" ht="69.95" customHeight="1" thickBot="1" x14ac:dyDescent="0.2">
      <c r="A1081" s="217"/>
      <c r="B1081" s="269">
        <v>60642</v>
      </c>
      <c r="C1081" s="231">
        <v>12</v>
      </c>
      <c r="D1081" s="231">
        <v>6</v>
      </c>
      <c r="E1081" s="232">
        <v>4</v>
      </c>
      <c r="F1081" s="231">
        <v>1</v>
      </c>
      <c r="G1081" s="231">
        <v>615</v>
      </c>
      <c r="H1081" s="230" t="str">
        <f>IF(G1081&lt;100,"Primaria",IF(AND(RVN_0524!G932&gt;39,RVN_0524!G932&lt;300),"Secundaria",IF(AND(RVN_0524!G932&gt;299),"Terciaria")))</f>
        <v>Terciaria</v>
      </c>
      <c r="I1081" s="230">
        <v>4</v>
      </c>
      <c r="J1081" s="229" t="str">
        <f t="shared" si="525"/>
        <v>Red Básica de Accesso</v>
      </c>
      <c r="K1081" s="260">
        <f t="shared" si="526"/>
        <v>5.5350000000000001</v>
      </c>
      <c r="L1081" s="234">
        <f>L1080+K1081</f>
        <v>11.065</v>
      </c>
      <c r="M1081" s="233"/>
      <c r="N1081" s="233"/>
      <c r="O1081" s="233"/>
      <c r="P1081" s="260">
        <f t="shared" si="527"/>
        <v>0</v>
      </c>
      <c r="Q1081" s="233"/>
      <c r="R1081" s="233"/>
      <c r="S1081" s="233"/>
      <c r="T1081" s="260">
        <f t="shared" si="528"/>
        <v>0</v>
      </c>
      <c r="U1081" s="233"/>
      <c r="V1081" s="233">
        <v>5.5350000000000001</v>
      </c>
      <c r="W1081" s="233"/>
      <c r="X1081" s="233">
        <f t="shared" si="532"/>
        <v>5.5350000000000001</v>
      </c>
      <c r="Y1081" s="233"/>
      <c r="Z1081" s="233"/>
      <c r="AA1081" s="233"/>
      <c r="AB1081" s="233">
        <f t="shared" si="533"/>
        <v>0</v>
      </c>
      <c r="AC1081" s="233">
        <f t="shared" si="549"/>
        <v>5.5350000000000001</v>
      </c>
      <c r="AD1081" s="233"/>
      <c r="AE1081" s="233"/>
      <c r="AF1081" s="233"/>
      <c r="AG1081" s="233">
        <f t="shared" si="547"/>
        <v>0</v>
      </c>
      <c r="AH1081" s="233"/>
      <c r="AI1081" s="233"/>
      <c r="AJ1081" s="233"/>
      <c r="AK1081" s="233">
        <f t="shared" si="548"/>
        <v>0</v>
      </c>
      <c r="AL1081" s="233"/>
      <c r="AM1081" s="233"/>
      <c r="AN1081" s="233"/>
      <c r="AO1081" s="233">
        <f t="shared" si="529"/>
        <v>0</v>
      </c>
      <c r="AP1081" s="233"/>
      <c r="AQ1081" s="233"/>
      <c r="AR1081" s="233"/>
      <c r="AS1081" s="339">
        <f t="shared" si="530"/>
        <v>0</v>
      </c>
      <c r="AT1081" s="233"/>
      <c r="AU1081" s="233"/>
      <c r="AV1081" s="233"/>
      <c r="AW1081" s="260">
        <f t="shared" si="537"/>
        <v>0</v>
      </c>
      <c r="AX1081" s="235" t="s">
        <v>2817</v>
      </c>
      <c r="AY1081" s="236" t="s">
        <v>1160</v>
      </c>
      <c r="AZ1081" s="236" t="s">
        <v>294</v>
      </c>
      <c r="BA1081" s="252" t="s">
        <v>2440</v>
      </c>
      <c r="BB1081" s="231">
        <v>0</v>
      </c>
      <c r="BC1081" s="231">
        <v>4</v>
      </c>
      <c r="BD1081" s="237" t="str">
        <f t="shared" si="538"/>
        <v>Montañoso (Pendientes naturales del terreno mayores a 25%)</v>
      </c>
      <c r="BE1081" s="231">
        <v>2</v>
      </c>
      <c r="BF1081" s="237" t="str">
        <f>VLOOKUP(BE1081,'Códigos 2'!$A$1:$B$12,2,FALSE)</f>
        <v xml:space="preserve">Tratamiento superficial múltiple (TSM) </v>
      </c>
      <c r="BG1081" s="238">
        <v>2</v>
      </c>
      <c r="BH1081" s="239">
        <v>5</v>
      </c>
      <c r="BI1081" s="231">
        <v>0</v>
      </c>
      <c r="BJ1081" s="231" t="str">
        <f t="shared" si="539"/>
        <v>No existe</v>
      </c>
      <c r="BK1081" s="240">
        <v>0</v>
      </c>
      <c r="BL1081" s="231">
        <v>35</v>
      </c>
      <c r="BM1081" s="231">
        <v>446</v>
      </c>
      <c r="BN1081" s="231">
        <v>2</v>
      </c>
      <c r="BO1081" s="237" t="str">
        <f t="shared" si="540"/>
        <v>Curvas cerradas frecuentes y, por lo general, inconsistentes con el terreno y la clase de carretera.</v>
      </c>
      <c r="BP1081" s="231">
        <v>1</v>
      </c>
      <c r="BQ1081" s="237" t="str">
        <f t="shared" si="541"/>
        <v xml:space="preserve">Pendientes sostenidas en exceso del 7% en casi todo el tramo. </v>
      </c>
      <c r="BR1081" s="231">
        <v>1</v>
      </c>
      <c r="BS1081" s="231">
        <v>0</v>
      </c>
      <c r="BT1081" s="237" t="b">
        <f t="shared" si="550"/>
        <v>0</v>
      </c>
      <c r="BU1081" s="231">
        <v>5</v>
      </c>
      <c r="BV1081" s="237" t="str">
        <f t="shared" si="542"/>
        <v xml:space="preserve">Las señales son completamente adecuadas en número y ubicación, </v>
      </c>
      <c r="BW1081" s="231">
        <v>3</v>
      </c>
      <c r="BX1081" s="237" t="str">
        <f t="shared" si="543"/>
        <v>Parece que algunas alcantarillas o cunetas no tienen capacidad hidráulica suficiente, por la erosión o socavación aparente.</v>
      </c>
      <c r="BY1081" s="231">
        <v>3</v>
      </c>
      <c r="BZ1081" s="237" t="str">
        <f t="shared" si="544"/>
        <v>Superficie con frecuentes baches o irregularidades .</v>
      </c>
      <c r="CA1081" s="231">
        <v>4</v>
      </c>
      <c r="CB1081" s="237" t="str">
        <f t="shared" si="545"/>
        <v>Existen huellas o corrugaciones que se derivan por debajo de la superficie de ruedo, pero que son aisladas y de poca extensión.</v>
      </c>
      <c r="CC1081" s="231">
        <f t="shared" si="546"/>
        <v>0.90104265000000006</v>
      </c>
      <c r="CD1081" s="229"/>
      <c r="CE1081" s="229"/>
      <c r="CF1081" s="270" t="s">
        <v>2818</v>
      </c>
    </row>
    <row r="1082" spans="1:84" ht="69.95" customHeight="1" thickBot="1" x14ac:dyDescent="0.2">
      <c r="A1082" s="217"/>
      <c r="B1082" s="269">
        <v>60650</v>
      </c>
      <c r="C1082" s="231">
        <v>12</v>
      </c>
      <c r="D1082" s="231">
        <v>6</v>
      </c>
      <c r="E1082" s="232">
        <v>1</v>
      </c>
      <c r="F1082" s="231">
        <v>0</v>
      </c>
      <c r="G1082" s="231">
        <v>604</v>
      </c>
      <c r="H1082" s="230" t="b">
        <f>IF(G1082&lt;100,"Primaria",IF(AND(G1075&gt;39,G1075&lt;300),"Secundaria",IF(AND(G1075&gt;299),"Terciaria")))</f>
        <v>0</v>
      </c>
      <c r="I1082" s="230">
        <v>4</v>
      </c>
      <c r="J1082" s="229" t="str">
        <f t="shared" si="525"/>
        <v>Red Básica de Accesso</v>
      </c>
      <c r="K1082" s="260">
        <f t="shared" si="526"/>
        <v>7.26</v>
      </c>
      <c r="L1082" s="234">
        <f>L1081+K1082</f>
        <v>18.324999999999999</v>
      </c>
      <c r="M1082" s="233"/>
      <c r="N1082" s="233"/>
      <c r="O1082" s="233"/>
      <c r="P1082" s="260">
        <f t="shared" si="527"/>
        <v>0</v>
      </c>
      <c r="Q1082" s="233"/>
      <c r="R1082" s="233"/>
      <c r="S1082" s="233"/>
      <c r="T1082" s="260">
        <f t="shared" si="528"/>
        <v>0</v>
      </c>
      <c r="U1082" s="233"/>
      <c r="V1082" s="233"/>
      <c r="W1082" s="233"/>
      <c r="X1082" s="233">
        <f t="shared" si="532"/>
        <v>0</v>
      </c>
      <c r="Y1082" s="233"/>
      <c r="Z1082" s="233"/>
      <c r="AA1082" s="233"/>
      <c r="AB1082" s="233">
        <f t="shared" si="533"/>
        <v>0</v>
      </c>
      <c r="AC1082" s="233">
        <f t="shared" si="549"/>
        <v>0</v>
      </c>
      <c r="AD1082" s="233"/>
      <c r="AE1082" s="233">
        <v>7.26</v>
      </c>
      <c r="AF1082" s="233"/>
      <c r="AG1082" s="233">
        <f t="shared" si="547"/>
        <v>7.26</v>
      </c>
      <c r="AH1082" s="233"/>
      <c r="AI1082" s="233"/>
      <c r="AJ1082" s="233"/>
      <c r="AK1082" s="233">
        <f t="shared" si="548"/>
        <v>0</v>
      </c>
      <c r="AL1082" s="233"/>
      <c r="AM1082" s="233"/>
      <c r="AN1082" s="233"/>
      <c r="AO1082" s="233">
        <f t="shared" si="529"/>
        <v>0</v>
      </c>
      <c r="AP1082" s="233"/>
      <c r="AQ1082" s="233"/>
      <c r="AR1082" s="233"/>
      <c r="AS1082" s="339">
        <f t="shared" si="530"/>
        <v>0</v>
      </c>
      <c r="AT1082" s="233"/>
      <c r="AU1082" s="233"/>
      <c r="AV1082" s="233"/>
      <c r="AW1082" s="260">
        <f t="shared" si="537"/>
        <v>0</v>
      </c>
      <c r="AX1082" s="235" t="s">
        <v>2724</v>
      </c>
      <c r="AY1082" s="236" t="s">
        <v>1160</v>
      </c>
      <c r="AZ1082" s="236" t="s">
        <v>294</v>
      </c>
      <c r="BA1082" s="229" t="s">
        <v>2725</v>
      </c>
      <c r="BB1082" s="231">
        <v>2</v>
      </c>
      <c r="BC1082" s="231">
        <v>1</v>
      </c>
      <c r="BD1082" s="237" t="str">
        <f t="shared" si="538"/>
        <v>Llano (Pendientes naturales del terreno entre 0 y 5%)</v>
      </c>
      <c r="BE1082" s="231">
        <v>4</v>
      </c>
      <c r="BF1082" s="237" t="str">
        <f>VLOOKUP(BE1082,'Códigos 2'!$A$1:$B$12,2,FALSE)</f>
        <v>Lastre o grava</v>
      </c>
      <c r="BG1082" s="238">
        <v>2</v>
      </c>
      <c r="BH1082" s="239">
        <v>7</v>
      </c>
      <c r="BI1082" s="231">
        <v>0</v>
      </c>
      <c r="BJ1082" s="231" t="str">
        <f t="shared" si="539"/>
        <v>No existe</v>
      </c>
      <c r="BK1082" s="240">
        <v>0</v>
      </c>
      <c r="BL1082" s="231">
        <v>40</v>
      </c>
      <c r="BM1082" s="231">
        <v>211</v>
      </c>
      <c r="BN1082" s="231">
        <v>5</v>
      </c>
      <c r="BO1082" s="237" t="str">
        <f t="shared" si="540"/>
        <v>Alineamiento recto o con curvas tan suaves que no exigen una reducción significativa en la velocidad promedio normal de recorrido.</v>
      </c>
      <c r="BP1082" s="231">
        <v>5</v>
      </c>
      <c r="BQ1082" s="237" t="str">
        <f t="shared" si="541"/>
        <v>Pendientes menores del 3% en todo el tramo.</v>
      </c>
      <c r="BR1082" s="231">
        <v>2</v>
      </c>
      <c r="BS1082" s="231">
        <v>0</v>
      </c>
      <c r="BT1082" s="237" t="b">
        <f t="shared" si="550"/>
        <v>0</v>
      </c>
      <c r="BU1082" s="231">
        <v>2</v>
      </c>
      <c r="BV1082" s="237" t="str">
        <f t="shared" si="542"/>
        <v>Existen muy pocas señales</v>
      </c>
      <c r="BW1082" s="231">
        <v>3</v>
      </c>
      <c r="BX1082" s="237" t="str">
        <f t="shared" si="543"/>
        <v>Parece que algunas alcantarillas o cunetas no tienen capacidad hidráulica suficiente, por la erosión o socavación aparente.</v>
      </c>
      <c r="BY1082" s="231">
        <v>3</v>
      </c>
      <c r="BZ1082" s="237" t="str">
        <f t="shared" si="544"/>
        <v>Superficie con frecuentes baches o irregularidades .</v>
      </c>
      <c r="CA1082" s="231">
        <v>5</v>
      </c>
      <c r="CB1082" s="237" t="str">
        <f t="shared" si="545"/>
        <v>No existen evidencias de fallas en la estructura del pavimento, con la posible excepción de algunas en la superficie de ruedo.</v>
      </c>
      <c r="CC1082" s="231">
        <f t="shared" si="546"/>
        <v>0.55912889999999993</v>
      </c>
      <c r="CD1082" s="229"/>
      <c r="CE1082" s="229"/>
      <c r="CF1082" s="270" t="s">
        <v>2726</v>
      </c>
    </row>
    <row r="1083" spans="1:84" ht="69.95" customHeight="1" thickBot="1" x14ac:dyDescent="0.2">
      <c r="A1083" s="217"/>
      <c r="B1083" s="269">
        <v>60660</v>
      </c>
      <c r="C1083" s="231">
        <v>12</v>
      </c>
      <c r="D1083" s="231">
        <v>6</v>
      </c>
      <c r="E1083" s="232">
        <v>1</v>
      </c>
      <c r="F1083" s="231">
        <v>2</v>
      </c>
      <c r="G1083" s="231">
        <v>604</v>
      </c>
      <c r="H1083" s="230" t="b">
        <f>IF(G1083&lt;100,"Primaria",IF(AND(G1076&gt;39,G1076&lt;300),"Secundaria",IF(AND(G1076&gt;299),"Terciaria")))</f>
        <v>0</v>
      </c>
      <c r="I1083" s="230">
        <v>4</v>
      </c>
      <c r="J1083" s="229" t="str">
        <f t="shared" si="525"/>
        <v>Red Básica de Accesso</v>
      </c>
      <c r="K1083" s="260">
        <f t="shared" si="526"/>
        <v>9.0299999999999994</v>
      </c>
      <c r="L1083" s="234">
        <f>K1083</f>
        <v>9.0299999999999994</v>
      </c>
      <c r="M1083" s="233"/>
      <c r="N1083" s="233"/>
      <c r="O1083" s="233"/>
      <c r="P1083" s="260">
        <f t="shared" si="527"/>
        <v>0</v>
      </c>
      <c r="Q1083" s="233"/>
      <c r="R1083" s="233"/>
      <c r="S1083" s="233"/>
      <c r="T1083" s="260">
        <f t="shared" si="528"/>
        <v>0</v>
      </c>
      <c r="U1083" s="233"/>
      <c r="V1083" s="233"/>
      <c r="W1083" s="233"/>
      <c r="X1083" s="233">
        <f t="shared" si="532"/>
        <v>0</v>
      </c>
      <c r="Y1083" s="233"/>
      <c r="Z1083" s="233"/>
      <c r="AA1083" s="233"/>
      <c r="AB1083" s="233">
        <f t="shared" si="533"/>
        <v>0</v>
      </c>
      <c r="AC1083" s="233">
        <f t="shared" si="549"/>
        <v>0</v>
      </c>
      <c r="AD1083" s="233"/>
      <c r="AE1083" s="233">
        <v>9.0299999999999994</v>
      </c>
      <c r="AF1083" s="233"/>
      <c r="AG1083" s="233">
        <f t="shared" si="547"/>
        <v>9.0299999999999994</v>
      </c>
      <c r="AH1083" s="233"/>
      <c r="AI1083" s="233"/>
      <c r="AJ1083" s="233"/>
      <c r="AK1083" s="233">
        <f t="shared" si="548"/>
        <v>0</v>
      </c>
      <c r="AL1083" s="233"/>
      <c r="AM1083" s="233"/>
      <c r="AN1083" s="233"/>
      <c r="AO1083" s="233">
        <f t="shared" si="529"/>
        <v>0</v>
      </c>
      <c r="AP1083" s="233"/>
      <c r="AQ1083" s="233"/>
      <c r="AR1083" s="233"/>
      <c r="AS1083" s="339">
        <f t="shared" si="530"/>
        <v>0</v>
      </c>
      <c r="AT1083" s="233"/>
      <c r="AU1083" s="233"/>
      <c r="AV1083" s="233"/>
      <c r="AW1083" s="260">
        <f t="shared" si="537"/>
        <v>0</v>
      </c>
      <c r="AX1083" s="235" t="s">
        <v>2721</v>
      </c>
      <c r="AY1083" s="236" t="s">
        <v>1160</v>
      </c>
      <c r="AZ1083" s="236" t="s">
        <v>294</v>
      </c>
      <c r="BA1083" s="251" t="s">
        <v>2722</v>
      </c>
      <c r="BB1083" s="231">
        <v>0</v>
      </c>
      <c r="BC1083" s="231">
        <v>1</v>
      </c>
      <c r="BD1083" s="237" t="str">
        <f t="shared" si="538"/>
        <v>Llano (Pendientes naturales del terreno entre 0 y 5%)</v>
      </c>
      <c r="BE1083" s="231">
        <v>4</v>
      </c>
      <c r="BF1083" s="237" t="str">
        <f>VLOOKUP(BE1083,'Códigos 2'!$A$1:$B$12,2,FALSE)</f>
        <v>Lastre o grava</v>
      </c>
      <c r="BG1083" s="238">
        <v>2</v>
      </c>
      <c r="BH1083" s="239">
        <v>5.7</v>
      </c>
      <c r="BI1083" s="231">
        <v>0</v>
      </c>
      <c r="BJ1083" s="231" t="str">
        <f t="shared" si="539"/>
        <v>No existe</v>
      </c>
      <c r="BK1083" s="240">
        <v>0</v>
      </c>
      <c r="BL1083" s="231">
        <v>30</v>
      </c>
      <c r="BM1083" s="231">
        <v>146</v>
      </c>
      <c r="BN1083" s="231">
        <v>4</v>
      </c>
      <c r="BO1083" s="237" t="str">
        <f t="shared" si="540"/>
        <v>Alineamiento con algunas curvas que exigen una reducción significativa en la velocidad promedio de circulación.</v>
      </c>
      <c r="BP1083" s="231">
        <v>4</v>
      </c>
      <c r="BQ1083" s="237" t="str">
        <f t="shared" si="541"/>
        <v>Pendientes generalmente menores del 3% pero con algunas cuestas de corta longitud de hasta el 5%.</v>
      </c>
      <c r="BR1083" s="231">
        <v>2</v>
      </c>
      <c r="BS1083" s="231">
        <v>0</v>
      </c>
      <c r="BT1083" s="237" t="b">
        <f t="shared" si="550"/>
        <v>0</v>
      </c>
      <c r="BU1083" s="231">
        <v>3</v>
      </c>
      <c r="BV1083" s="237" t="str">
        <f t="shared" si="542"/>
        <v>El señalamiento es regular en cuanto a cantidad y ubicación, siendo notable la falta de algunas señales de precaución y de guía.</v>
      </c>
      <c r="BW1083" s="231">
        <v>3</v>
      </c>
      <c r="BX1083" s="237" t="str">
        <f t="shared" si="543"/>
        <v>Parece que algunas alcantarillas o cunetas no tienen capacidad hidráulica suficiente, por la erosión o socavación aparente.</v>
      </c>
      <c r="BY1083" s="231">
        <v>3</v>
      </c>
      <c r="BZ1083" s="237" t="str">
        <f t="shared" si="544"/>
        <v>Superficie con frecuentes baches o irregularidades .</v>
      </c>
      <c r="CA1083" s="231">
        <v>4</v>
      </c>
      <c r="CB1083" s="237" t="str">
        <f t="shared" si="545"/>
        <v>Existen huellas o corrugaciones que se derivan por debajo de la superficie de ruedo, pero que son aisladas y de poca extensión.</v>
      </c>
      <c r="CC1083" s="231">
        <f t="shared" si="546"/>
        <v>0.48120869999999993</v>
      </c>
      <c r="CD1083" s="229"/>
      <c r="CE1083" s="229"/>
      <c r="CF1083" s="270" t="s">
        <v>2723</v>
      </c>
    </row>
    <row r="1084" spans="1:84" ht="69.95" customHeight="1" thickBot="1" x14ac:dyDescent="0.2">
      <c r="A1084" s="217"/>
      <c r="B1084" s="269">
        <v>60671</v>
      </c>
      <c r="C1084" s="231">
        <v>12</v>
      </c>
      <c r="D1084" s="231">
        <v>6</v>
      </c>
      <c r="E1084" s="232">
        <v>1</v>
      </c>
      <c r="F1084" s="231">
        <v>2</v>
      </c>
      <c r="G1084" s="231">
        <v>606</v>
      </c>
      <c r="H1084" s="230" t="b">
        <f>IF(G1084&lt;100,"Primaria",IF(AND(G1076&gt;39,G1076&lt;300),"Secundaria",IF(AND(G1076&gt;299),"Terciaria")))</f>
        <v>0</v>
      </c>
      <c r="I1084" s="230">
        <v>3</v>
      </c>
      <c r="J1084" s="229" t="str">
        <f t="shared" si="525"/>
        <v>Conectores de Integración Territorial</v>
      </c>
      <c r="K1084" s="260">
        <f t="shared" si="526"/>
        <v>2.82</v>
      </c>
      <c r="L1084" s="234">
        <f>K1084</f>
        <v>2.82</v>
      </c>
      <c r="M1084" s="233"/>
      <c r="N1084" s="233"/>
      <c r="O1084" s="233"/>
      <c r="P1084" s="260">
        <f t="shared" si="527"/>
        <v>0</v>
      </c>
      <c r="Q1084" s="233">
        <v>2.82</v>
      </c>
      <c r="R1084" s="233"/>
      <c r="S1084" s="233"/>
      <c r="T1084" s="260">
        <f t="shared" si="528"/>
        <v>2.82</v>
      </c>
      <c r="U1084" s="233"/>
      <c r="V1084" s="233"/>
      <c r="W1084" s="233"/>
      <c r="X1084" s="233">
        <f t="shared" si="532"/>
        <v>0</v>
      </c>
      <c r="Y1084" s="233"/>
      <c r="Z1084" s="233"/>
      <c r="AA1084" s="233"/>
      <c r="AB1084" s="233">
        <f t="shared" si="533"/>
        <v>0</v>
      </c>
      <c r="AC1084" s="233"/>
      <c r="AD1084" s="233"/>
      <c r="AE1084" s="233"/>
      <c r="AF1084" s="233"/>
      <c r="AG1084" s="233">
        <f t="shared" si="547"/>
        <v>0</v>
      </c>
      <c r="AH1084" s="233"/>
      <c r="AI1084" s="233"/>
      <c r="AJ1084" s="233"/>
      <c r="AK1084" s="233">
        <f t="shared" si="548"/>
        <v>0</v>
      </c>
      <c r="AL1084" s="233"/>
      <c r="AM1084" s="233"/>
      <c r="AN1084" s="233"/>
      <c r="AO1084" s="233">
        <f t="shared" si="529"/>
        <v>0</v>
      </c>
      <c r="AP1084" s="233"/>
      <c r="AQ1084" s="233"/>
      <c r="AR1084" s="233"/>
      <c r="AS1084" s="339">
        <f t="shared" si="530"/>
        <v>0</v>
      </c>
      <c r="AT1084" s="233"/>
      <c r="AU1084" s="233"/>
      <c r="AV1084" s="233"/>
      <c r="AW1084" s="260">
        <f t="shared" si="537"/>
        <v>0</v>
      </c>
      <c r="AX1084" s="235" t="s">
        <v>2736</v>
      </c>
      <c r="AY1084" s="244" t="s">
        <v>250</v>
      </c>
      <c r="AZ1084" s="236" t="s">
        <v>767</v>
      </c>
      <c r="BA1084" s="229" t="s">
        <v>2737</v>
      </c>
      <c r="BB1084" s="231">
        <v>0</v>
      </c>
      <c r="BC1084" s="231">
        <v>2</v>
      </c>
      <c r="BD1084" s="237" t="str">
        <f t="shared" si="538"/>
        <v>Algo Ondulado (Pendientes naturales del terreno entre 6 y 14%)</v>
      </c>
      <c r="BE1084" s="231">
        <v>1</v>
      </c>
      <c r="BF1084" s="237" t="str">
        <f>VLOOKUP(BE1084,'Códigos 2'!$A$1:$B$12,2,FALSE)</f>
        <v xml:space="preserve"> Carpeta Asfáltica (CA)</v>
      </c>
      <c r="BG1084" s="238">
        <v>2</v>
      </c>
      <c r="BH1084" s="239">
        <v>6.7</v>
      </c>
      <c r="BI1084" s="231">
        <v>0</v>
      </c>
      <c r="BJ1084" s="231"/>
      <c r="BK1084" s="240">
        <v>0</v>
      </c>
      <c r="BL1084" s="231">
        <v>50</v>
      </c>
      <c r="BM1084" s="231">
        <v>0</v>
      </c>
      <c r="BN1084" s="231">
        <v>4</v>
      </c>
      <c r="BO1084" s="237"/>
      <c r="BP1084" s="231">
        <v>3</v>
      </c>
      <c r="BQ1084" s="237"/>
      <c r="BR1084" s="231">
        <v>2</v>
      </c>
      <c r="BS1084" s="231">
        <v>0</v>
      </c>
      <c r="BT1084" s="237"/>
      <c r="BU1084" s="231">
        <v>5</v>
      </c>
      <c r="BV1084" s="237"/>
      <c r="BW1084" s="231">
        <v>4</v>
      </c>
      <c r="BX1084" s="237"/>
      <c r="BY1084" s="231">
        <v>5</v>
      </c>
      <c r="BZ1084" s="237"/>
      <c r="CA1084" s="231">
        <v>5</v>
      </c>
      <c r="CB1084" s="237"/>
      <c r="CC1084" s="231"/>
      <c r="CD1084" s="229"/>
      <c r="CE1084" s="229"/>
      <c r="CF1084" s="270"/>
    </row>
    <row r="1085" spans="1:84" ht="69.95" customHeight="1" thickBot="1" x14ac:dyDescent="0.2">
      <c r="A1085" s="217"/>
      <c r="B1085" s="269">
        <v>60672</v>
      </c>
      <c r="C1085" s="231">
        <v>12</v>
      </c>
      <c r="D1085" s="231">
        <v>6</v>
      </c>
      <c r="E1085" s="232">
        <v>1</v>
      </c>
      <c r="F1085" s="231">
        <v>0</v>
      </c>
      <c r="G1085" s="231">
        <v>606</v>
      </c>
      <c r="H1085" s="230" t="b">
        <f>IF(G1085&lt;100,"Primaria",IF(AND(G1077&gt;39,G1077&lt;300),"Secundaria",IF(AND(G1077&gt;299),"Terciaria")))</f>
        <v>0</v>
      </c>
      <c r="I1085" s="230">
        <v>3</v>
      </c>
      <c r="J1085" s="229" t="str">
        <f t="shared" si="525"/>
        <v>Conectores de Integración Territorial</v>
      </c>
      <c r="K1085" s="260">
        <f t="shared" si="526"/>
        <v>4.2249999999999996</v>
      </c>
      <c r="L1085" s="234">
        <f>L1084+K1085</f>
        <v>7.0449999999999999</v>
      </c>
      <c r="M1085" s="233"/>
      <c r="N1085" s="233"/>
      <c r="O1085" s="233"/>
      <c r="P1085" s="260">
        <f t="shared" si="527"/>
        <v>0</v>
      </c>
      <c r="Q1085" s="233">
        <v>4.2249999999999996</v>
      </c>
      <c r="R1085" s="233"/>
      <c r="S1085" s="233"/>
      <c r="T1085" s="260">
        <f t="shared" si="528"/>
        <v>4.2249999999999996</v>
      </c>
      <c r="U1085" s="233"/>
      <c r="V1085" s="233"/>
      <c r="W1085" s="233"/>
      <c r="X1085" s="233">
        <f t="shared" si="532"/>
        <v>0</v>
      </c>
      <c r="Y1085" s="233"/>
      <c r="Z1085" s="233"/>
      <c r="AA1085" s="233"/>
      <c r="AB1085" s="233">
        <f t="shared" si="533"/>
        <v>0</v>
      </c>
      <c r="AC1085" s="233">
        <f t="shared" ref="AC1085:AC1092" si="551">T1085+X1085+AB1085</f>
        <v>4.2249999999999996</v>
      </c>
      <c r="AD1085" s="233"/>
      <c r="AE1085" s="233"/>
      <c r="AF1085" s="233"/>
      <c r="AG1085" s="233">
        <f t="shared" si="547"/>
        <v>0</v>
      </c>
      <c r="AH1085" s="233"/>
      <c r="AI1085" s="233"/>
      <c r="AJ1085" s="233"/>
      <c r="AK1085" s="233">
        <f t="shared" si="548"/>
        <v>0</v>
      </c>
      <c r="AL1085" s="233"/>
      <c r="AM1085" s="233"/>
      <c r="AN1085" s="233"/>
      <c r="AO1085" s="233">
        <f t="shared" si="529"/>
        <v>0</v>
      </c>
      <c r="AP1085" s="233"/>
      <c r="AQ1085" s="233"/>
      <c r="AR1085" s="233"/>
      <c r="AS1085" s="339">
        <f t="shared" si="530"/>
        <v>0</v>
      </c>
      <c r="AT1085" s="233"/>
      <c r="AU1085" s="233"/>
      <c r="AV1085" s="233"/>
      <c r="AW1085" s="260">
        <f t="shared" si="537"/>
        <v>0</v>
      </c>
      <c r="AX1085" s="235" t="s">
        <v>2738</v>
      </c>
      <c r="AY1085" s="244" t="s">
        <v>250</v>
      </c>
      <c r="AZ1085" s="236" t="s">
        <v>767</v>
      </c>
      <c r="BA1085" s="229" t="s">
        <v>2739</v>
      </c>
      <c r="BB1085" s="231">
        <v>1</v>
      </c>
      <c r="BC1085" s="231">
        <v>3</v>
      </c>
      <c r="BD1085" s="237" t="str">
        <f t="shared" si="538"/>
        <v>Muy Ondulado (Pendientes naturales del terreno entre 15 y 25%)</v>
      </c>
      <c r="BE1085" s="231">
        <v>1</v>
      </c>
      <c r="BF1085" s="237" t="str">
        <f>VLOOKUP(BE1085,'Códigos 2'!$A$1:$B$12,2,FALSE)</f>
        <v xml:space="preserve"> Carpeta Asfáltica (CA)</v>
      </c>
      <c r="BG1085" s="238">
        <v>2</v>
      </c>
      <c r="BH1085" s="239">
        <v>6.7</v>
      </c>
      <c r="BI1085" s="231">
        <v>0</v>
      </c>
      <c r="BJ1085" s="231" t="str">
        <f t="shared" ref="BJ1085:BJ1116" si="552">IF(BI1085=0,"No existe",IF(AND(BI1085=1),"Pavimentado",IF(AND(BI1085=2),"Mejorado",IF(AND(BI1085=3),"Tierra"))))</f>
        <v>No existe</v>
      </c>
      <c r="BK1085" s="240">
        <v>0</v>
      </c>
      <c r="BL1085" s="231">
        <v>40</v>
      </c>
      <c r="BM1085" s="231">
        <v>725</v>
      </c>
      <c r="BN1085" s="231">
        <v>3</v>
      </c>
      <c r="BO1085" s="237" t="str">
        <f t="shared" ref="BO1085:BO1116" si="553">IF(BN1085=5,"Alineamiento recto o con curvas tan suaves que no exigen una reducción significativa en la velocidad promedio normal de recorrido.",IF(AND(BN1085=4),"Alineamiento con algunas curvas que exigen una reducción significativa en la velocidad promedio de circulación.",IF(AND(BN1085=3),"Alineamiento algo sinuoso, pero con curvas cerradas que son aparentes y consistentes con las gradientes y las demás características del camino y del terreno que se atraviesa.",IF(AND(BN1085=2),"Curvas cerradas frecuentes y, por lo general, inconsistentes con el terreno y la clase de carretera.",IF(AND(BN1085=1),"Alineamiento muy sinuoso en todo el tramo, condición que admite solamente una velocidad de circulación muy baja.")))))</f>
        <v>Alineamiento algo sinuoso, pero con curvas cerradas que son aparentes y consistentes con las gradientes y las demás características del camino y del terreno que se atraviesa.</v>
      </c>
      <c r="BP1085" s="231">
        <v>2</v>
      </c>
      <c r="BQ1085" s="237" t="str">
        <f t="shared" ref="BQ1085:BQ1116" si="554">IF(BP1085=5,"Pendientes menores del 3% en todo el tramo.",IF(AND(BP1085=4),"Pendientes generalmente menores del 3% pero con algunas cuestas de corta longitud de hasta el 5%.",IF(AND(BP1085=3),"Pendientes generalmente entre 3 y 6%, pero con una rasante ondulada y, consecuentemente, con tramos cortos de subida fuerte.",IF(AND(BP1085=2),"Pendientes sostenidas entre 5 y 8% sobre una buena parte del tramo, condición que afecta en forma marcada la velocidad de recorrido y, cuando hay bastante tránsito, provoca frecuentes colas de vehículos detrás de los vehículos pesados.",IF(AND(BP1085=1),"Pendientes sostenidas en exceso del 7% en casi todo el tramo. ")))))</f>
        <v>Pendientes sostenidas entre 5 y 8% sobre una buena parte del tramo, condición que afecta en forma marcada la velocidad de recorrido y, cuando hay bastante tránsito, provoca frecuentes colas de vehículos detrás de los vehículos pesados.</v>
      </c>
      <c r="BR1085" s="231">
        <v>1</v>
      </c>
      <c r="BS1085" s="231">
        <v>0</v>
      </c>
      <c r="BT1085" s="237" t="b">
        <f t="shared" ref="BT1085:BT1116" si="555">IF(BS1085=5,"Superficie de los espaldones firme y regular, y donde se puede utilizar el ancho como fue construido originalmente.",IF(AND(BS1085=4),"Superficie generalmente firme y utilizable en todo tiempo, pero con algunos tramos cortos en que el ancho inicial ha sido reducido por erosión u otras causas.",IF(AND(BS1085=3),"Superficie erosionada o con baches profundos sobre una buena parte de la subsección, de manera que se inhibe el uso de los espaldones en la debida forma en esa parte.",IF(AND(BS1085=2),"Superficie erosionada o con baches profundos, o el ancho transitable de los espaldones reducido sustancialmente, en casi toda la subsección.",IF(AND(BS1085=1),"Se encuentra un desnivel peligroso entre el borde del pavimento y el espaldón, o la superficie está muy erosionada, con baches profundos o material suelto, o el ancho muy reducido del original.")))))</f>
        <v>0</v>
      </c>
      <c r="BU1085" s="231">
        <v>4</v>
      </c>
      <c r="BV1085" s="237" t="str">
        <f t="shared" ref="BV1085:BV1116" si="556">IF(BU1085=5,"Las señales son completamente adecuadas en número y ubicación, ",IF(AND(BU1085=4),"El señalamiento es bastante completo, faltando solamente algunas señales de guía para los usuarios que no conocen la ruta.",IF(AND(BU1085=3),"El señalamiento es regular en cuanto a cantidad y ubicación, siendo notable la falta de algunas señales de precaución y de guía.",IF(AND(BU1085=2),"Existen muy pocas señales",IF(AND(BU1085=1),"No existen señales o son tan inadecuadas, que no proveen información útil al conductor.")))))</f>
        <v>El señalamiento es bastante completo, faltando solamente algunas señales de guía para los usuarios que no conocen la ruta.</v>
      </c>
      <c r="BW1085" s="231">
        <v>4</v>
      </c>
      <c r="BX1085" s="237" t="str">
        <f t="shared" ref="BX1085:BX1116" si="557">IF(BW1085=5,"Todas las alcantarillas y cunetas están bastante limpias y funcionan debidamente.",IF(AND(BW1085=4),"La mayoría de las alcantarillas y cunetas aparentemente funcionan bien, pero existen indicaciones en algunos sitios de que el agua se estanca.",IF(AND(BW1085=3),"Parece que algunas alcantarillas o cunetas no tienen capacidad hidráulica suficiente, por la erosión o socavación aparente.",IF(AND(BW1085=2),"Parece que la mayoría de las alcantarillas y cunetas son inadecuadas; o hay vados en varios sitios en vez de estructuras de drenaje.",IF(AND(BW1085=1),"El agua escurre por la calzada durante períodos de lluvia sobre una buena parte de la sub-sección y no existen cunetas longitudinales definidas; las estructuras de drenaje no existen, o son completamente inadecuadas.")))))</f>
        <v>La mayoría de las alcantarillas y cunetas aparentemente funcionan bien, pero existen indicaciones en algunos sitios de que el agua se estanca.</v>
      </c>
      <c r="BY1085" s="231">
        <v>5</v>
      </c>
      <c r="BZ1085" s="237" t="str">
        <f t="shared" ref="BZ1085:BZ1116" si="558">IF(BY1085=5,"Superficie lisa, sin baches ni irregularidades notables.",IF(AND(BY1085=4),"Superficie generalmente lisa, pero con unas pequeñas corrugaciones u otras irregularidades aisladas, o con baches pequeños superficiales.",IF(AND(BY1085=3),"Superficie con frecuentes baches o irregularidades .",IF(AND(BY1085=2),"Superficie muy irregular o con baches extensos y frecuentes (o material suelto, en caso de superficies no pavimentadas).",IF(AND(BY1085=1),"Superficie muy deteriorada o irregular (o material suelto), hasta tal grado, en casi todo el tramo.")))))</f>
        <v>Superficie lisa, sin baches ni irregularidades notables.</v>
      </c>
      <c r="CA1085" s="231">
        <v>5</v>
      </c>
      <c r="CB1085" s="237" t="str">
        <f t="shared" ref="CB1085:CB1116" si="559">IF(CA1085=5,"No existen evidencias de fallas en la estructura del pavimento, con la posible excepción de algunas en la superficie de ruedo.",IF(AND(CA1085=4),"Existen huellas o corrugaciones que se derivan por debajo de la superficie de ruedo, pero que son aisladas y de poca extensión.",IF(AND(CA1085=3),"Existen deformaciones u otras fallas de consideración sobre una buena parte de la subsección y, aunque no son extensas todavía, parece que siguen extendiéndose.",IF(AND(CA1085=2),"Existen deformaciones u otras fallas de consideración sobre la mayor parte del tramo.",IF(AND(CA1085=1),"Existen corrugaciones o huellas profundas sobre casi toda la faja de ruedo del tramo, hasta tal grado que no sería factible corregir la falla de la estructura, sino que se tendría que reconstruirla completamente.")))))</f>
        <v>No existen evidencias de fallas en la estructura del pavimento, con la posible excepción de algunas en la superficie de ruedo.</v>
      </c>
      <c r="CC1085" s="231">
        <f t="shared" ref="CC1085:CC1116" si="560">(K1085*BM1085)*365/1000000</f>
        <v>1.1180406249999997</v>
      </c>
      <c r="CD1085" s="229" t="s">
        <v>2740</v>
      </c>
      <c r="CE1085" s="229" t="s">
        <v>1154</v>
      </c>
      <c r="CF1085" s="270" t="s">
        <v>2741</v>
      </c>
    </row>
    <row r="1086" spans="1:84" ht="69.95" customHeight="1" thickBot="1" x14ac:dyDescent="0.2">
      <c r="A1086" s="217"/>
      <c r="B1086" s="269">
        <v>60681</v>
      </c>
      <c r="C1086" s="231">
        <v>12</v>
      </c>
      <c r="D1086" s="231">
        <v>6</v>
      </c>
      <c r="E1086" s="232">
        <v>1</v>
      </c>
      <c r="F1086" s="231">
        <v>2</v>
      </c>
      <c r="G1086" s="231">
        <v>606</v>
      </c>
      <c r="H1086" s="230" t="b">
        <f>IF(G1086&lt;100,"Primaria",IF(AND(G1078&gt;39,G1078&lt;300),"Secundaria",IF(AND(G1078&gt;299),"Terciaria")))</f>
        <v>0</v>
      </c>
      <c r="I1086" s="230">
        <v>3</v>
      </c>
      <c r="J1086" s="229" t="str">
        <f t="shared" si="525"/>
        <v>Conectores de Integración Territorial</v>
      </c>
      <c r="K1086" s="260">
        <f t="shared" si="526"/>
        <v>3.7949999999999999</v>
      </c>
      <c r="L1086" s="234">
        <f>L1085+K1086</f>
        <v>10.84</v>
      </c>
      <c r="M1086" s="233"/>
      <c r="N1086" s="233"/>
      <c r="O1086" s="233"/>
      <c r="P1086" s="260">
        <f t="shared" si="527"/>
        <v>0</v>
      </c>
      <c r="Q1086" s="233">
        <v>3.7949999999999999</v>
      </c>
      <c r="R1086" s="233"/>
      <c r="S1086" s="233"/>
      <c r="T1086" s="260">
        <f t="shared" si="528"/>
        <v>3.7949999999999999</v>
      </c>
      <c r="U1086" s="233"/>
      <c r="V1086" s="233"/>
      <c r="W1086" s="233"/>
      <c r="X1086" s="233">
        <f t="shared" si="532"/>
        <v>0</v>
      </c>
      <c r="Y1086" s="233"/>
      <c r="Z1086" s="233"/>
      <c r="AA1086" s="233"/>
      <c r="AB1086" s="233">
        <f t="shared" si="533"/>
        <v>0</v>
      </c>
      <c r="AC1086" s="233">
        <f t="shared" si="551"/>
        <v>3.7949999999999999</v>
      </c>
      <c r="AD1086" s="233"/>
      <c r="AE1086" s="233"/>
      <c r="AF1086" s="233"/>
      <c r="AG1086" s="233">
        <f t="shared" si="547"/>
        <v>0</v>
      </c>
      <c r="AH1086" s="233"/>
      <c r="AI1086" s="233"/>
      <c r="AJ1086" s="233"/>
      <c r="AK1086" s="233">
        <f t="shared" si="548"/>
        <v>0</v>
      </c>
      <c r="AL1086" s="233"/>
      <c r="AM1086" s="233"/>
      <c r="AN1086" s="233"/>
      <c r="AO1086" s="233">
        <f t="shared" si="529"/>
        <v>0</v>
      </c>
      <c r="AP1086" s="233"/>
      <c r="AQ1086" s="233"/>
      <c r="AR1086" s="233"/>
      <c r="AS1086" s="339">
        <f t="shared" si="530"/>
        <v>0</v>
      </c>
      <c r="AT1086" s="233"/>
      <c r="AU1086" s="233"/>
      <c r="AV1086" s="233"/>
      <c r="AW1086" s="260">
        <f t="shared" si="537"/>
        <v>0</v>
      </c>
      <c r="AX1086" s="235" t="s">
        <v>2742</v>
      </c>
      <c r="AY1086" s="244" t="s">
        <v>250</v>
      </c>
      <c r="AZ1086" s="236" t="s">
        <v>767</v>
      </c>
      <c r="BA1086" s="229" t="s">
        <v>2743</v>
      </c>
      <c r="BB1086" s="231">
        <v>0</v>
      </c>
      <c r="BC1086" s="231">
        <v>4</v>
      </c>
      <c r="BD1086" s="237" t="str">
        <f t="shared" si="538"/>
        <v>Montañoso (Pendientes naturales del terreno mayores a 25%)</v>
      </c>
      <c r="BE1086" s="231">
        <v>1</v>
      </c>
      <c r="BF1086" s="237" t="str">
        <f>VLOOKUP(BE1086,'Códigos 2'!$A$1:$B$12,2,FALSE)</f>
        <v xml:space="preserve"> Carpeta Asfáltica (CA)</v>
      </c>
      <c r="BG1086" s="238">
        <v>2</v>
      </c>
      <c r="BH1086" s="239">
        <v>6.7</v>
      </c>
      <c r="BI1086" s="231">
        <v>0</v>
      </c>
      <c r="BJ1086" s="231" t="str">
        <f t="shared" si="552"/>
        <v>No existe</v>
      </c>
      <c r="BK1086" s="240">
        <v>0</v>
      </c>
      <c r="BL1086" s="231">
        <v>40</v>
      </c>
      <c r="BM1086" s="231">
        <v>725</v>
      </c>
      <c r="BN1086" s="231">
        <v>3</v>
      </c>
      <c r="BO1086" s="237" t="str">
        <f t="shared" si="553"/>
        <v>Alineamiento algo sinuoso, pero con curvas cerradas que son aparentes y consistentes con las gradientes y las demás características del camino y del terreno que se atraviesa.</v>
      </c>
      <c r="BP1086" s="231">
        <v>1</v>
      </c>
      <c r="BQ1086" s="237" t="str">
        <f t="shared" si="554"/>
        <v xml:space="preserve">Pendientes sostenidas en exceso del 7% en casi todo el tramo. </v>
      </c>
      <c r="BR1086" s="231">
        <v>1</v>
      </c>
      <c r="BS1086" s="231">
        <v>0</v>
      </c>
      <c r="BT1086" s="237" t="b">
        <f t="shared" si="555"/>
        <v>0</v>
      </c>
      <c r="BU1086" s="231">
        <v>5</v>
      </c>
      <c r="BV1086" s="237" t="str">
        <f t="shared" si="556"/>
        <v xml:space="preserve">Las señales son completamente adecuadas en número y ubicación, </v>
      </c>
      <c r="BW1086" s="231">
        <v>4</v>
      </c>
      <c r="BX1086" s="237" t="str">
        <f t="shared" si="557"/>
        <v>La mayoría de las alcantarillas y cunetas aparentemente funcionan bien, pero existen indicaciones en algunos sitios de que el agua se estanca.</v>
      </c>
      <c r="BY1086" s="231">
        <v>5</v>
      </c>
      <c r="BZ1086" s="237" t="str">
        <f t="shared" si="558"/>
        <v>Superficie lisa, sin baches ni irregularidades notables.</v>
      </c>
      <c r="CA1086" s="231">
        <v>5</v>
      </c>
      <c r="CB1086" s="237" t="str">
        <f t="shared" si="559"/>
        <v>No existen evidencias de fallas en la estructura del pavimento, con la posible excepción de algunas en la superficie de ruedo.</v>
      </c>
      <c r="CC1086" s="231">
        <f t="shared" si="560"/>
        <v>1.004251875</v>
      </c>
      <c r="CD1086" s="229"/>
      <c r="CE1086" s="229"/>
      <c r="CF1086" s="270"/>
    </row>
    <row r="1087" spans="1:84" ht="69.95" customHeight="1" thickBot="1" x14ac:dyDescent="0.2">
      <c r="A1087" s="217"/>
      <c r="B1087" s="269">
        <v>60682</v>
      </c>
      <c r="C1087" s="231">
        <v>12</v>
      </c>
      <c r="D1087" s="231">
        <v>6</v>
      </c>
      <c r="E1087" s="232">
        <v>1</v>
      </c>
      <c r="F1087" s="231">
        <v>0</v>
      </c>
      <c r="G1087" s="231">
        <v>606</v>
      </c>
      <c r="H1087" s="230" t="str">
        <f>IF(G1087&lt;100,"Primaria",IF(AND(G1079&gt;39,G1079&lt;300),"Secundaria",IF(AND(G1079&gt;299),"Terciaria")))</f>
        <v>Secundaria</v>
      </c>
      <c r="I1087" s="230">
        <v>3</v>
      </c>
      <c r="J1087" s="229" t="str">
        <f t="shared" si="525"/>
        <v>Conectores de Integración Territorial</v>
      </c>
      <c r="K1087" s="260">
        <f t="shared" si="526"/>
        <v>7.875</v>
      </c>
      <c r="L1087" s="234">
        <f>L1086+K1087</f>
        <v>18.715</v>
      </c>
      <c r="M1087" s="233"/>
      <c r="N1087" s="233"/>
      <c r="O1087" s="233"/>
      <c r="P1087" s="260">
        <f t="shared" si="527"/>
        <v>0</v>
      </c>
      <c r="Q1087" s="233">
        <v>7.875</v>
      </c>
      <c r="R1087" s="233"/>
      <c r="S1087" s="233"/>
      <c r="T1087" s="260">
        <f t="shared" si="528"/>
        <v>7.875</v>
      </c>
      <c r="U1087" s="233"/>
      <c r="V1087" s="233"/>
      <c r="W1087" s="233"/>
      <c r="X1087" s="233">
        <f t="shared" si="532"/>
        <v>0</v>
      </c>
      <c r="Y1087" s="233"/>
      <c r="Z1087" s="233"/>
      <c r="AA1087" s="233"/>
      <c r="AB1087" s="233">
        <f t="shared" si="533"/>
        <v>0</v>
      </c>
      <c r="AC1087" s="233">
        <f t="shared" si="551"/>
        <v>7.875</v>
      </c>
      <c r="AD1087" s="233"/>
      <c r="AE1087" s="233"/>
      <c r="AF1087" s="233"/>
      <c r="AG1087" s="233">
        <f t="shared" si="547"/>
        <v>0</v>
      </c>
      <c r="AH1087" s="233"/>
      <c r="AI1087" s="233"/>
      <c r="AJ1087" s="233"/>
      <c r="AK1087" s="233">
        <f t="shared" si="548"/>
        <v>0</v>
      </c>
      <c r="AL1087" s="233"/>
      <c r="AM1087" s="233"/>
      <c r="AN1087" s="233"/>
      <c r="AO1087" s="233">
        <f t="shared" si="529"/>
        <v>0</v>
      </c>
      <c r="AP1087" s="233"/>
      <c r="AQ1087" s="233"/>
      <c r="AR1087" s="233"/>
      <c r="AS1087" s="339">
        <f t="shared" si="530"/>
        <v>0</v>
      </c>
      <c r="AT1087" s="233"/>
      <c r="AU1087" s="233"/>
      <c r="AV1087" s="233"/>
      <c r="AW1087" s="260">
        <f t="shared" si="537"/>
        <v>0</v>
      </c>
      <c r="AX1087" s="235" t="s">
        <v>2744</v>
      </c>
      <c r="AY1087" s="244" t="s">
        <v>250</v>
      </c>
      <c r="AZ1087" s="236" t="s">
        <v>767</v>
      </c>
      <c r="BA1087" s="229" t="s">
        <v>1276</v>
      </c>
      <c r="BB1087" s="231">
        <v>3</v>
      </c>
      <c r="BC1087" s="231">
        <v>3</v>
      </c>
      <c r="BD1087" s="237" t="str">
        <f t="shared" si="538"/>
        <v>Muy Ondulado (Pendientes naturales del terreno entre 15 y 25%)</v>
      </c>
      <c r="BE1087" s="231">
        <v>1</v>
      </c>
      <c r="BF1087" s="237" t="str">
        <f>VLOOKUP(BE1087,'Códigos 2'!$A$1:$B$12,2,FALSE)</f>
        <v xml:space="preserve"> Carpeta Asfáltica (CA)</v>
      </c>
      <c r="BG1087" s="238">
        <v>2</v>
      </c>
      <c r="BH1087" s="239">
        <v>6.8</v>
      </c>
      <c r="BI1087" s="231">
        <v>0</v>
      </c>
      <c r="BJ1087" s="231" t="str">
        <f t="shared" si="552"/>
        <v>No existe</v>
      </c>
      <c r="BK1087" s="240">
        <v>0</v>
      </c>
      <c r="BL1087" s="231">
        <v>45</v>
      </c>
      <c r="BM1087" s="231">
        <v>698</v>
      </c>
      <c r="BN1087" s="231">
        <v>3</v>
      </c>
      <c r="BO1087" s="237" t="str">
        <f t="shared" si="553"/>
        <v>Alineamiento algo sinuoso, pero con curvas cerradas que son aparentes y consistentes con las gradientes y las demás características del camino y del terreno que se atraviesa.</v>
      </c>
      <c r="BP1087" s="231">
        <v>2</v>
      </c>
      <c r="BQ1087" s="237" t="str">
        <f t="shared" si="554"/>
        <v>Pendientes sostenidas entre 5 y 8% sobre una buena parte del tramo, condición que afecta en forma marcada la velocidad de recorrido y, cuando hay bastante tránsito, provoca frecuentes colas de vehículos detrás de los vehículos pesados.</v>
      </c>
      <c r="BR1087" s="231">
        <v>1</v>
      </c>
      <c r="BS1087" s="231">
        <v>0</v>
      </c>
      <c r="BT1087" s="237" t="b">
        <f t="shared" si="555"/>
        <v>0</v>
      </c>
      <c r="BU1087" s="231">
        <v>5</v>
      </c>
      <c r="BV1087" s="237" t="str">
        <f t="shared" si="556"/>
        <v xml:space="preserve">Las señales son completamente adecuadas en número y ubicación, </v>
      </c>
      <c r="BW1087" s="231">
        <v>4</v>
      </c>
      <c r="BX1087" s="237" t="str">
        <f t="shared" si="557"/>
        <v>La mayoría de las alcantarillas y cunetas aparentemente funcionan bien, pero existen indicaciones en algunos sitios de que el agua se estanca.</v>
      </c>
      <c r="BY1087" s="231">
        <v>4</v>
      </c>
      <c r="BZ1087" s="237" t="str">
        <f t="shared" si="558"/>
        <v>Superficie generalmente lisa, pero con unas pequeñas corrugaciones u otras irregularidades aisladas, o con baches pequeños superficiales.</v>
      </c>
      <c r="CA1087" s="231">
        <v>5</v>
      </c>
      <c r="CB1087" s="237" t="str">
        <f t="shared" si="559"/>
        <v>No existen evidencias de fallas en la estructura del pavimento, con la posible excepción de algunas en la superficie de ruedo.</v>
      </c>
      <c r="CC1087" s="231">
        <f t="shared" si="560"/>
        <v>2.0063137499999999</v>
      </c>
      <c r="CD1087" s="229"/>
      <c r="CE1087" s="229"/>
      <c r="CF1087" s="270" t="s">
        <v>2745</v>
      </c>
    </row>
    <row r="1088" spans="1:84" ht="69.95" customHeight="1" thickBot="1" x14ac:dyDescent="0.2">
      <c r="A1088" s="217"/>
      <c r="B1088" s="269">
        <v>60691</v>
      </c>
      <c r="C1088" s="231">
        <v>12</v>
      </c>
      <c r="D1088" s="231">
        <v>6</v>
      </c>
      <c r="E1088" s="232">
        <v>1</v>
      </c>
      <c r="F1088" s="231">
        <v>3</v>
      </c>
      <c r="G1088" s="231">
        <v>605</v>
      </c>
      <c r="H1088" s="230" t="str">
        <f>IF(G1088&lt;100,"Primaria",IF(AND(G1081&gt;39,G1081&lt;300),"Secundaria",IF(AND(G1081&gt;299),"Terciaria")))</f>
        <v>Terciaria</v>
      </c>
      <c r="I1088" s="230">
        <v>4</v>
      </c>
      <c r="J1088" s="229" t="str">
        <f t="shared" si="525"/>
        <v>Red Básica de Accesso</v>
      </c>
      <c r="K1088" s="260">
        <f t="shared" si="526"/>
        <v>5.0999999999999996</v>
      </c>
      <c r="L1088" s="234">
        <f>K1088</f>
        <v>5.0999999999999996</v>
      </c>
      <c r="M1088" s="233"/>
      <c r="N1088" s="233"/>
      <c r="O1088" s="233"/>
      <c r="P1088" s="260">
        <f t="shared" si="527"/>
        <v>0</v>
      </c>
      <c r="Q1088" s="233"/>
      <c r="R1088" s="233"/>
      <c r="S1088" s="233"/>
      <c r="T1088" s="260">
        <f t="shared" si="528"/>
        <v>0</v>
      </c>
      <c r="U1088" s="233"/>
      <c r="V1088" s="233"/>
      <c r="W1088" s="233"/>
      <c r="X1088" s="233">
        <f t="shared" si="532"/>
        <v>0</v>
      </c>
      <c r="Y1088" s="233"/>
      <c r="Z1088" s="233"/>
      <c r="AA1088" s="233"/>
      <c r="AB1088" s="233">
        <f t="shared" si="533"/>
        <v>0</v>
      </c>
      <c r="AC1088" s="233">
        <f t="shared" si="551"/>
        <v>0</v>
      </c>
      <c r="AD1088" s="233"/>
      <c r="AE1088" s="233"/>
      <c r="AF1088" s="233"/>
      <c r="AG1088" s="233">
        <f t="shared" si="547"/>
        <v>0</v>
      </c>
      <c r="AH1088" s="233"/>
      <c r="AI1088" s="233"/>
      <c r="AJ1088" s="233"/>
      <c r="AK1088" s="233">
        <f t="shared" si="548"/>
        <v>0</v>
      </c>
      <c r="AL1088" s="233"/>
      <c r="AM1088" s="233"/>
      <c r="AN1088" s="233"/>
      <c r="AO1088" s="233">
        <f t="shared" si="529"/>
        <v>0</v>
      </c>
      <c r="AP1088" s="233"/>
      <c r="AQ1088" s="233"/>
      <c r="AR1088" s="233"/>
      <c r="AS1088" s="339">
        <f t="shared" si="530"/>
        <v>0</v>
      </c>
      <c r="AT1088" s="233">
        <v>5.0999999999999996</v>
      </c>
      <c r="AU1088" s="233"/>
      <c r="AV1088" s="233"/>
      <c r="AW1088" s="260">
        <f t="shared" si="537"/>
        <v>5.0999999999999996</v>
      </c>
      <c r="AX1088" s="235" t="s">
        <v>2730</v>
      </c>
      <c r="AY1088" s="236" t="s">
        <v>250</v>
      </c>
      <c r="AZ1088" s="236" t="s">
        <v>767</v>
      </c>
      <c r="BA1088" s="251" t="s">
        <v>2731</v>
      </c>
      <c r="BB1088" s="231">
        <v>0</v>
      </c>
      <c r="BC1088" s="231">
        <v>3</v>
      </c>
      <c r="BD1088" s="237" t="str">
        <f t="shared" si="538"/>
        <v>Muy Ondulado (Pendientes naturales del terreno entre 15 y 25%)</v>
      </c>
      <c r="BE1088" s="231">
        <v>8</v>
      </c>
      <c r="BF1088" s="237" t="str">
        <f>VLOOKUP(BE1088,'Códigos 2'!$A$1:$B$12,2,FALSE)</f>
        <v xml:space="preserve">Material producto del perfilado de pavimentos asfálticos </v>
      </c>
      <c r="BG1088" s="238">
        <v>2</v>
      </c>
      <c r="BH1088" s="239">
        <v>5.5</v>
      </c>
      <c r="BI1088" s="231">
        <v>0</v>
      </c>
      <c r="BJ1088" s="231" t="str">
        <f t="shared" si="552"/>
        <v>No existe</v>
      </c>
      <c r="BK1088" s="240">
        <v>0</v>
      </c>
      <c r="BL1088" s="231">
        <v>15</v>
      </c>
      <c r="BM1088" s="231">
        <v>0</v>
      </c>
      <c r="BN1088" s="231">
        <v>3</v>
      </c>
      <c r="BO1088" s="237" t="str">
        <f t="shared" si="553"/>
        <v>Alineamiento algo sinuoso, pero con curvas cerradas que son aparentes y consistentes con las gradientes y las demás características del camino y del terreno que se atraviesa.</v>
      </c>
      <c r="BP1088" s="231">
        <v>2</v>
      </c>
      <c r="BQ1088" s="237" t="str">
        <f t="shared" si="554"/>
        <v>Pendientes sostenidas entre 5 y 8% sobre una buena parte del tramo, condición que afecta en forma marcada la velocidad de recorrido y, cuando hay bastante tránsito, provoca frecuentes colas de vehículos detrás de los vehículos pesados.</v>
      </c>
      <c r="BR1088" s="231">
        <v>1</v>
      </c>
      <c r="BS1088" s="231">
        <v>0</v>
      </c>
      <c r="BT1088" s="237" t="b">
        <f t="shared" si="555"/>
        <v>0</v>
      </c>
      <c r="BU1088" s="231">
        <v>3</v>
      </c>
      <c r="BV1088" s="237" t="str">
        <f t="shared" si="556"/>
        <v>El señalamiento es regular en cuanto a cantidad y ubicación, siendo notable la falta de algunas señales de precaución y de guía.</v>
      </c>
      <c r="BW1088" s="231">
        <v>3</v>
      </c>
      <c r="BX1088" s="237" t="str">
        <f t="shared" si="557"/>
        <v>Parece que algunas alcantarillas o cunetas no tienen capacidad hidráulica suficiente, por la erosión o socavación aparente.</v>
      </c>
      <c r="BY1088" s="231">
        <v>2</v>
      </c>
      <c r="BZ1088" s="237" t="str">
        <f t="shared" si="558"/>
        <v>Superficie muy irregular o con baches extensos y frecuentes (o material suelto, en caso de superficies no pavimentadas).</v>
      </c>
      <c r="CA1088" s="231">
        <v>4</v>
      </c>
      <c r="CB1088" s="237" t="str">
        <f t="shared" si="559"/>
        <v>Existen huellas o corrugaciones que se derivan por debajo de la superficie de ruedo, pero que son aisladas y de poca extensión.</v>
      </c>
      <c r="CC1088" s="231">
        <f t="shared" si="560"/>
        <v>0</v>
      </c>
      <c r="CD1088" s="229" t="s">
        <v>2732</v>
      </c>
      <c r="CE1088" s="229" t="s">
        <v>1154</v>
      </c>
      <c r="CF1088" s="270" t="s">
        <v>2733</v>
      </c>
    </row>
    <row r="1089" spans="1:84" ht="69.95" customHeight="1" thickBot="1" x14ac:dyDescent="0.2">
      <c r="A1089" s="217"/>
      <c r="B1089" s="269">
        <v>60692</v>
      </c>
      <c r="C1089" s="231">
        <v>12</v>
      </c>
      <c r="D1089" s="231">
        <v>6</v>
      </c>
      <c r="E1089" s="232">
        <v>1</v>
      </c>
      <c r="F1089" s="231">
        <v>7</v>
      </c>
      <c r="G1089" s="231">
        <v>605</v>
      </c>
      <c r="H1089" s="230" t="str">
        <f>IF(G1089&lt;100,"Primaria",IF(AND(G1082&gt;39,G1082&lt;300),"Secundaria",IF(AND(G1082&gt;299),"Terciaria")))</f>
        <v>Terciaria</v>
      </c>
      <c r="I1089" s="230">
        <v>4</v>
      </c>
      <c r="J1089" s="229" t="str">
        <f t="shared" si="525"/>
        <v>Red Básica de Accesso</v>
      </c>
      <c r="K1089" s="260">
        <f t="shared" si="526"/>
        <v>9.7949999999999999</v>
      </c>
      <c r="L1089" s="234">
        <f>L1088+K1089</f>
        <v>14.895</v>
      </c>
      <c r="M1089" s="233"/>
      <c r="N1089" s="233"/>
      <c r="O1089" s="233"/>
      <c r="P1089" s="260">
        <f t="shared" si="527"/>
        <v>0</v>
      </c>
      <c r="Q1089" s="233"/>
      <c r="R1089" s="233"/>
      <c r="S1089" s="233"/>
      <c r="T1089" s="260">
        <f t="shared" si="528"/>
        <v>0</v>
      </c>
      <c r="U1089" s="233"/>
      <c r="V1089" s="233"/>
      <c r="W1089" s="233"/>
      <c r="X1089" s="233">
        <f t="shared" si="532"/>
        <v>0</v>
      </c>
      <c r="Y1089" s="233"/>
      <c r="Z1089" s="233"/>
      <c r="AA1089" s="233"/>
      <c r="AB1089" s="233">
        <f t="shared" si="533"/>
        <v>0</v>
      </c>
      <c r="AC1089" s="233">
        <f t="shared" si="551"/>
        <v>0</v>
      </c>
      <c r="AD1089" s="233"/>
      <c r="AE1089" s="233"/>
      <c r="AF1089" s="233"/>
      <c r="AG1089" s="233">
        <f t="shared" si="547"/>
        <v>0</v>
      </c>
      <c r="AH1089" s="233"/>
      <c r="AI1089" s="233"/>
      <c r="AJ1089" s="233"/>
      <c r="AK1089" s="233">
        <f t="shared" si="548"/>
        <v>0</v>
      </c>
      <c r="AL1089" s="233"/>
      <c r="AM1089" s="233"/>
      <c r="AN1089" s="233"/>
      <c r="AO1089" s="233">
        <f t="shared" si="529"/>
        <v>0</v>
      </c>
      <c r="AP1089" s="233"/>
      <c r="AQ1089" s="233"/>
      <c r="AR1089" s="233"/>
      <c r="AS1089" s="339">
        <f t="shared" si="530"/>
        <v>0</v>
      </c>
      <c r="AT1089" s="233">
        <v>9.7949999999999999</v>
      </c>
      <c r="AU1089" s="233"/>
      <c r="AV1089" s="233"/>
      <c r="AW1089" s="260">
        <f t="shared" si="537"/>
        <v>9.7949999999999999</v>
      </c>
      <c r="AX1089" s="235" t="s">
        <v>2734</v>
      </c>
      <c r="AY1089" s="236" t="s">
        <v>250</v>
      </c>
      <c r="AZ1089" s="236" t="s">
        <v>767</v>
      </c>
      <c r="BA1089" s="229" t="s">
        <v>2735</v>
      </c>
      <c r="BB1089" s="231">
        <v>0</v>
      </c>
      <c r="BC1089" s="231">
        <v>4</v>
      </c>
      <c r="BD1089" s="237" t="str">
        <f t="shared" si="538"/>
        <v>Montañoso (Pendientes naturales del terreno mayores a 25%)</v>
      </c>
      <c r="BE1089" s="231">
        <v>8</v>
      </c>
      <c r="BF1089" s="237" t="str">
        <f>VLOOKUP(BE1089,'Códigos 2'!$A$1:$B$12,2,FALSE)</f>
        <v xml:space="preserve">Material producto del perfilado de pavimentos asfálticos </v>
      </c>
      <c r="BG1089" s="238">
        <v>1</v>
      </c>
      <c r="BH1089" s="239">
        <v>4.7</v>
      </c>
      <c r="BI1089" s="231">
        <v>0</v>
      </c>
      <c r="BJ1089" s="231" t="str">
        <f t="shared" si="552"/>
        <v>No existe</v>
      </c>
      <c r="BK1089" s="240">
        <v>0</v>
      </c>
      <c r="BL1089" s="231">
        <v>20</v>
      </c>
      <c r="BM1089" s="231">
        <v>98</v>
      </c>
      <c r="BN1089" s="231">
        <v>3</v>
      </c>
      <c r="BO1089" s="237" t="str">
        <f t="shared" si="553"/>
        <v>Alineamiento algo sinuoso, pero con curvas cerradas que son aparentes y consistentes con las gradientes y las demás características del camino y del terreno que se atraviesa.</v>
      </c>
      <c r="BP1089" s="231">
        <v>1</v>
      </c>
      <c r="BQ1089" s="237" t="str">
        <f t="shared" si="554"/>
        <v xml:space="preserve">Pendientes sostenidas en exceso del 7% en casi todo el tramo. </v>
      </c>
      <c r="BR1089" s="231">
        <v>1</v>
      </c>
      <c r="BS1089" s="231">
        <v>0</v>
      </c>
      <c r="BT1089" s="237" t="b">
        <f t="shared" si="555"/>
        <v>0</v>
      </c>
      <c r="BU1089" s="231">
        <v>3</v>
      </c>
      <c r="BV1089" s="237" t="str">
        <f t="shared" si="556"/>
        <v>El señalamiento es regular en cuanto a cantidad y ubicación, siendo notable la falta de algunas señales de precaución y de guía.</v>
      </c>
      <c r="BW1089" s="231">
        <v>3</v>
      </c>
      <c r="BX1089" s="237" t="str">
        <f t="shared" si="557"/>
        <v>Parece que algunas alcantarillas o cunetas no tienen capacidad hidráulica suficiente, por la erosión o socavación aparente.</v>
      </c>
      <c r="BY1089" s="231">
        <v>3</v>
      </c>
      <c r="BZ1089" s="237" t="str">
        <f t="shared" si="558"/>
        <v>Superficie con frecuentes baches o irregularidades .</v>
      </c>
      <c r="CA1089" s="231">
        <v>4</v>
      </c>
      <c r="CB1089" s="237" t="str">
        <f t="shared" si="559"/>
        <v>Existen huellas o corrugaciones que se derivan por debajo de la superficie de ruedo, pero que son aisladas y de poca extensión.</v>
      </c>
      <c r="CC1089" s="231">
        <f t="shared" si="560"/>
        <v>0.35036714999999996</v>
      </c>
      <c r="CD1089" s="229"/>
      <c r="CE1089" s="229"/>
      <c r="CF1089" s="270"/>
    </row>
    <row r="1090" spans="1:84" ht="69.95" customHeight="1" thickBot="1" x14ac:dyDescent="0.2">
      <c r="A1090" s="217"/>
      <c r="B1090" s="269">
        <v>60700</v>
      </c>
      <c r="C1090" s="231">
        <v>12</v>
      </c>
      <c r="D1090" s="231">
        <v>6</v>
      </c>
      <c r="E1090" s="232">
        <v>1</v>
      </c>
      <c r="F1090" s="231">
        <v>7</v>
      </c>
      <c r="G1090" s="231">
        <v>606</v>
      </c>
      <c r="H1090" s="230" t="str">
        <f>IF(G1090&lt;100,"Primaria",IF(AND(G1082&gt;39,G1082&lt;300),"Secundaria",IF(AND(G1082&gt;299),"Terciaria")))</f>
        <v>Terciaria</v>
      </c>
      <c r="I1090" s="230">
        <v>3</v>
      </c>
      <c r="J1090" s="229" t="str">
        <f t="shared" ref="J1090:J1153" si="561">IF(I1090=1,"Red de Alta Capacidad",IF(AND(I1090=2),"Distribuidores Regionales",IF(AND(I1090=3),"Conectores de Integración Territorial",IF(AND(I1090=4),"Red Básica de Accesso"))))</f>
        <v>Conectores de Integración Territorial</v>
      </c>
      <c r="K1090" s="260">
        <f t="shared" ref="K1090:K1153" si="562">P1090+$T1090+$X1090+$AB1090+$AG1090+$AK1090+$AW1090+AO1090+AS1090</f>
        <v>35.08</v>
      </c>
      <c r="L1090" s="234">
        <f>L1089+K1090</f>
        <v>49.974999999999994</v>
      </c>
      <c r="M1090" s="233">
        <v>0.06</v>
      </c>
      <c r="N1090" s="233"/>
      <c r="O1090" s="233"/>
      <c r="P1090" s="260">
        <f t="shared" ref="P1090:P1153" si="563">SUM(M1090:O1090)</f>
        <v>0.06</v>
      </c>
      <c r="Q1090" s="233">
        <v>0.58499999999999996</v>
      </c>
      <c r="R1090" s="233"/>
      <c r="S1090" s="233"/>
      <c r="T1090" s="260">
        <f t="shared" ref="T1090:T1153" si="564">SUM(Q1090:S1090)</f>
        <v>0.58499999999999996</v>
      </c>
      <c r="U1090" s="233"/>
      <c r="V1090" s="233"/>
      <c r="W1090" s="233"/>
      <c r="X1090" s="233">
        <f t="shared" si="532"/>
        <v>0</v>
      </c>
      <c r="Y1090" s="233"/>
      <c r="Z1090" s="233"/>
      <c r="AA1090" s="233"/>
      <c r="AB1090" s="233">
        <f t="shared" si="533"/>
        <v>0</v>
      </c>
      <c r="AC1090" s="233">
        <f t="shared" si="551"/>
        <v>0.58499999999999996</v>
      </c>
      <c r="AD1090" s="233">
        <v>14.76</v>
      </c>
      <c r="AE1090" s="233">
        <v>2.1349999999999998</v>
      </c>
      <c r="AF1090" s="233"/>
      <c r="AG1090" s="233">
        <f t="shared" si="547"/>
        <v>16.895</v>
      </c>
      <c r="AH1090" s="233"/>
      <c r="AI1090" s="233"/>
      <c r="AJ1090" s="233"/>
      <c r="AK1090" s="233">
        <f t="shared" si="548"/>
        <v>0</v>
      </c>
      <c r="AL1090" s="233"/>
      <c r="AM1090" s="233"/>
      <c r="AN1090" s="233"/>
      <c r="AO1090" s="233">
        <f t="shared" ref="AO1090:AO1153" si="565">SUM(AL1090:AN1090)</f>
        <v>0</v>
      </c>
      <c r="AP1090" s="233">
        <v>17.54</v>
      </c>
      <c r="AQ1090" s="233"/>
      <c r="AR1090" s="233"/>
      <c r="AS1090" s="339">
        <f t="shared" ref="AS1090:AS1153" si="566">SUM(AP1090:AR1090)</f>
        <v>17.54</v>
      </c>
      <c r="AT1090" s="233"/>
      <c r="AU1090" s="233"/>
      <c r="AV1090" s="233"/>
      <c r="AW1090" s="260">
        <f t="shared" si="537"/>
        <v>0</v>
      </c>
      <c r="AX1090" s="235" t="s">
        <v>2746</v>
      </c>
      <c r="AY1090" s="236" t="s">
        <v>2747</v>
      </c>
      <c r="AZ1090" s="236" t="s">
        <v>767</v>
      </c>
      <c r="BA1090" s="229" t="s">
        <v>2748</v>
      </c>
      <c r="BB1090" s="231">
        <v>0</v>
      </c>
      <c r="BC1090" s="231">
        <v>4</v>
      </c>
      <c r="BD1090" s="237" t="str">
        <f t="shared" si="538"/>
        <v>Montañoso (Pendientes naturales del terreno mayores a 25%)</v>
      </c>
      <c r="BE1090" s="231">
        <v>7</v>
      </c>
      <c r="BF1090" s="237" t="str">
        <f>VLOOKUP(BE1090,'Códigos 2'!$A$1:$B$12,2,FALSE)</f>
        <v xml:space="preserve">Sello asfáltico con emulsión de rompimiento lento (SA) </v>
      </c>
      <c r="BG1090" s="238">
        <v>2</v>
      </c>
      <c r="BH1090" s="239">
        <v>6.3</v>
      </c>
      <c r="BI1090" s="231">
        <v>0</v>
      </c>
      <c r="BJ1090" s="231" t="str">
        <f t="shared" si="552"/>
        <v>No existe</v>
      </c>
      <c r="BK1090" s="240">
        <v>0</v>
      </c>
      <c r="BL1090" s="231">
        <v>35</v>
      </c>
      <c r="BM1090" s="231">
        <v>0</v>
      </c>
      <c r="BN1090" s="231">
        <v>2</v>
      </c>
      <c r="BO1090" s="237" t="str">
        <f t="shared" si="553"/>
        <v>Curvas cerradas frecuentes y, por lo general, inconsistentes con el terreno y la clase de carretera.</v>
      </c>
      <c r="BP1090" s="231">
        <v>1</v>
      </c>
      <c r="BQ1090" s="237" t="str">
        <f t="shared" si="554"/>
        <v xml:space="preserve">Pendientes sostenidas en exceso del 7% en casi todo el tramo. </v>
      </c>
      <c r="BR1090" s="231">
        <v>1</v>
      </c>
      <c r="BS1090" s="231">
        <v>0</v>
      </c>
      <c r="BT1090" s="237" t="b">
        <f t="shared" si="555"/>
        <v>0</v>
      </c>
      <c r="BU1090" s="231">
        <v>3</v>
      </c>
      <c r="BV1090" s="237" t="str">
        <f t="shared" si="556"/>
        <v>El señalamiento es regular en cuanto a cantidad y ubicación, siendo notable la falta de algunas señales de precaución y de guía.</v>
      </c>
      <c r="BW1090" s="231">
        <v>4</v>
      </c>
      <c r="BX1090" s="237" t="str">
        <f t="shared" si="557"/>
        <v>La mayoría de las alcantarillas y cunetas aparentemente funcionan bien, pero existen indicaciones en algunos sitios de que el agua se estanca.</v>
      </c>
      <c r="BY1090" s="231">
        <v>4</v>
      </c>
      <c r="BZ1090" s="237" t="str">
        <f t="shared" si="558"/>
        <v>Superficie generalmente lisa, pero con unas pequeñas corrugaciones u otras irregularidades aisladas, o con baches pequeños superficiales.</v>
      </c>
      <c r="CA1090" s="231">
        <v>5</v>
      </c>
      <c r="CB1090" s="237" t="str">
        <f t="shared" si="559"/>
        <v>No existen evidencias de fallas en la estructura del pavimento, con la posible excepción de algunas en la superficie de ruedo.</v>
      </c>
      <c r="CC1090" s="231">
        <f t="shared" si="560"/>
        <v>0</v>
      </c>
      <c r="CD1090" s="229" t="s">
        <v>2749</v>
      </c>
      <c r="CE1090" s="229" t="s">
        <v>1154</v>
      </c>
      <c r="CF1090" s="270" t="s">
        <v>2750</v>
      </c>
    </row>
    <row r="1091" spans="1:84" ht="69.95" customHeight="1" thickBot="1" x14ac:dyDescent="0.2">
      <c r="A1091" s="217"/>
      <c r="B1091" s="269">
        <v>60710</v>
      </c>
      <c r="C1091" s="231">
        <v>12</v>
      </c>
      <c r="D1091" s="231">
        <v>6</v>
      </c>
      <c r="E1091" s="232">
        <v>1</v>
      </c>
      <c r="F1091" s="231">
        <v>9</v>
      </c>
      <c r="G1091" s="231">
        <v>606</v>
      </c>
      <c r="H1091" s="230" t="str">
        <f>IF(G1091&lt;100,"Primaria",IF(AND(G1083&gt;39,G1083&lt;300),"Secundaria",IF(AND(G1083&gt;299),"Terciaria")))</f>
        <v>Terciaria</v>
      </c>
      <c r="I1091" s="230">
        <v>3</v>
      </c>
      <c r="J1091" s="229" t="str">
        <f t="shared" si="561"/>
        <v>Conectores de Integración Territorial</v>
      </c>
      <c r="K1091" s="260">
        <f t="shared" si="562"/>
        <v>3.2450000000000001</v>
      </c>
      <c r="L1091" s="234">
        <f>L1090+K1091</f>
        <v>53.219999999999992</v>
      </c>
      <c r="M1091" s="233">
        <v>0.24</v>
      </c>
      <c r="N1091" s="233"/>
      <c r="O1091" s="233"/>
      <c r="P1091" s="260">
        <f t="shared" si="563"/>
        <v>0.24</v>
      </c>
      <c r="Q1091" s="233">
        <v>0.73</v>
      </c>
      <c r="R1091" s="233"/>
      <c r="S1091" s="233"/>
      <c r="T1091" s="260">
        <f t="shared" si="564"/>
        <v>0.73</v>
      </c>
      <c r="U1091" s="233"/>
      <c r="V1091" s="233"/>
      <c r="W1091" s="233"/>
      <c r="X1091" s="233">
        <f t="shared" si="532"/>
        <v>0</v>
      </c>
      <c r="Y1091" s="233"/>
      <c r="Z1091" s="233"/>
      <c r="AA1091" s="233"/>
      <c r="AB1091" s="233">
        <f t="shared" si="533"/>
        <v>0</v>
      </c>
      <c r="AC1091" s="233">
        <f t="shared" si="551"/>
        <v>0.73</v>
      </c>
      <c r="AD1091" s="233"/>
      <c r="AE1091" s="233"/>
      <c r="AF1091" s="233"/>
      <c r="AG1091" s="233">
        <f t="shared" si="547"/>
        <v>0</v>
      </c>
      <c r="AH1091" s="233"/>
      <c r="AI1091" s="233"/>
      <c r="AJ1091" s="233"/>
      <c r="AK1091" s="233">
        <f t="shared" si="548"/>
        <v>0</v>
      </c>
      <c r="AL1091" s="233">
        <v>2.2749999999999999</v>
      </c>
      <c r="AM1091" s="233"/>
      <c r="AN1091" s="233"/>
      <c r="AO1091" s="233">
        <f t="shared" si="565"/>
        <v>2.2749999999999999</v>
      </c>
      <c r="AP1091" s="233"/>
      <c r="AQ1091" s="233"/>
      <c r="AR1091" s="233"/>
      <c r="AS1091" s="339">
        <f t="shared" si="566"/>
        <v>0</v>
      </c>
      <c r="AT1091" s="233"/>
      <c r="AU1091" s="233"/>
      <c r="AV1091" s="233"/>
      <c r="AW1091" s="260">
        <f t="shared" si="537"/>
        <v>0</v>
      </c>
      <c r="AX1091" s="235" t="s">
        <v>2751</v>
      </c>
      <c r="AY1091" s="236" t="s">
        <v>2747</v>
      </c>
      <c r="AZ1091" s="236" t="s">
        <v>767</v>
      </c>
      <c r="BA1091" s="229" t="s">
        <v>2752</v>
      </c>
      <c r="BB1091" s="231">
        <v>0</v>
      </c>
      <c r="BC1091" s="231">
        <v>3</v>
      </c>
      <c r="BD1091" s="237" t="str">
        <f t="shared" si="538"/>
        <v>Muy Ondulado (Pendientes naturales del terreno entre 15 y 25%)</v>
      </c>
      <c r="BE1091" s="231">
        <v>12</v>
      </c>
      <c r="BF1091" s="237" t="str">
        <f>VLOOKUP(BE1091,'Códigos 2'!$A$1:$B$12,2,FALSE)</f>
        <v>Otros</v>
      </c>
      <c r="BG1091" s="238">
        <v>2</v>
      </c>
      <c r="BH1091" s="239">
        <v>5</v>
      </c>
      <c r="BI1091" s="231">
        <v>0</v>
      </c>
      <c r="BJ1091" s="231" t="str">
        <f t="shared" si="552"/>
        <v>No existe</v>
      </c>
      <c r="BK1091" s="240">
        <v>0</v>
      </c>
      <c r="BL1091" s="231">
        <v>30</v>
      </c>
      <c r="BM1091" s="231">
        <v>1712</v>
      </c>
      <c r="BN1091" s="231">
        <v>2</v>
      </c>
      <c r="BO1091" s="237" t="str">
        <f t="shared" si="553"/>
        <v>Curvas cerradas frecuentes y, por lo general, inconsistentes con el terreno y la clase de carretera.</v>
      </c>
      <c r="BP1091" s="231">
        <v>2</v>
      </c>
      <c r="BQ1091" s="237" t="str">
        <f t="shared" si="554"/>
        <v>Pendientes sostenidas entre 5 y 8% sobre una buena parte del tramo, condición que afecta en forma marcada la velocidad de recorrido y, cuando hay bastante tránsito, provoca frecuentes colas de vehículos detrás de los vehículos pesados.</v>
      </c>
      <c r="BR1091" s="231">
        <v>1</v>
      </c>
      <c r="BS1091" s="231">
        <v>0</v>
      </c>
      <c r="BT1091" s="237" t="b">
        <f t="shared" si="555"/>
        <v>0</v>
      </c>
      <c r="BU1091" s="231">
        <v>2</v>
      </c>
      <c r="BV1091" s="237" t="str">
        <f t="shared" si="556"/>
        <v>Existen muy pocas señales</v>
      </c>
      <c r="BW1091" s="231">
        <v>3</v>
      </c>
      <c r="BX1091" s="237" t="str">
        <f t="shared" si="557"/>
        <v>Parece que algunas alcantarillas o cunetas no tienen capacidad hidráulica suficiente, por la erosión o socavación aparente.</v>
      </c>
      <c r="BY1091" s="231">
        <v>4</v>
      </c>
      <c r="BZ1091" s="237" t="str">
        <f t="shared" si="558"/>
        <v>Superficie generalmente lisa, pero con unas pequeñas corrugaciones u otras irregularidades aisladas, o con baches pequeños superficiales.</v>
      </c>
      <c r="CA1091" s="231">
        <v>4</v>
      </c>
      <c r="CB1091" s="237" t="str">
        <f t="shared" si="559"/>
        <v>Existen huellas o corrugaciones que se derivan por debajo de la superficie de ruedo, pero que son aisladas y de poca extensión.</v>
      </c>
      <c r="CC1091" s="231">
        <f t="shared" si="560"/>
        <v>2.0277356000000002</v>
      </c>
      <c r="CD1091" s="229"/>
      <c r="CE1091" s="229"/>
      <c r="CF1091" s="270" t="s">
        <v>2753</v>
      </c>
    </row>
    <row r="1092" spans="1:84" ht="69.95" customHeight="1" thickBot="1" x14ac:dyDescent="0.2">
      <c r="A1092" s="217"/>
      <c r="B1092" s="269">
        <v>60720</v>
      </c>
      <c r="C1092" s="231">
        <v>12</v>
      </c>
      <c r="D1092" s="231">
        <v>6</v>
      </c>
      <c r="E1092" s="232">
        <v>1</v>
      </c>
      <c r="F1092" s="231">
        <v>3</v>
      </c>
      <c r="G1092" s="231">
        <v>603</v>
      </c>
      <c r="H1092" s="230" t="str">
        <f>IF(G1092&lt;100,"Primaria",IF(AND(G1085&gt;39,G1085&lt;300),"Secundaria",IF(AND(G1085&gt;299),"Terciaria")))</f>
        <v>Terciaria</v>
      </c>
      <c r="I1092" s="230">
        <v>4</v>
      </c>
      <c r="J1092" s="229" t="str">
        <f t="shared" si="561"/>
        <v>Red Básica de Accesso</v>
      </c>
      <c r="K1092" s="260">
        <f t="shared" si="562"/>
        <v>10.157</v>
      </c>
      <c r="L1092" s="234">
        <f>K1092</f>
        <v>10.157</v>
      </c>
      <c r="M1092" s="233"/>
      <c r="N1092" s="233"/>
      <c r="O1092" s="233"/>
      <c r="P1092" s="260">
        <f t="shared" si="563"/>
        <v>0</v>
      </c>
      <c r="Q1092" s="233">
        <v>0.1</v>
      </c>
      <c r="R1092" s="233"/>
      <c r="S1092" s="233"/>
      <c r="T1092" s="260">
        <f t="shared" si="564"/>
        <v>0.1</v>
      </c>
      <c r="U1092" s="233"/>
      <c r="V1092" s="233">
        <v>0.16500000000000001</v>
      </c>
      <c r="W1092" s="233">
        <v>0.36199999999999999</v>
      </c>
      <c r="X1092" s="233">
        <f t="shared" si="532"/>
        <v>0.52700000000000002</v>
      </c>
      <c r="Y1092" s="233"/>
      <c r="Z1092" s="233"/>
      <c r="AA1092" s="233"/>
      <c r="AB1092" s="233">
        <f t="shared" si="533"/>
        <v>0</v>
      </c>
      <c r="AC1092" s="233">
        <f t="shared" si="551"/>
        <v>0.627</v>
      </c>
      <c r="AD1092" s="233"/>
      <c r="AE1092" s="233"/>
      <c r="AF1092" s="233">
        <v>9.5299999999999994</v>
      </c>
      <c r="AG1092" s="233">
        <f t="shared" si="547"/>
        <v>9.5299999999999994</v>
      </c>
      <c r="AH1092" s="233"/>
      <c r="AI1092" s="233"/>
      <c r="AJ1092" s="233"/>
      <c r="AK1092" s="233">
        <f t="shared" si="548"/>
        <v>0</v>
      </c>
      <c r="AL1092" s="233"/>
      <c r="AM1092" s="233"/>
      <c r="AN1092" s="233"/>
      <c r="AO1092" s="233">
        <f t="shared" si="565"/>
        <v>0</v>
      </c>
      <c r="AP1092" s="233"/>
      <c r="AQ1092" s="233"/>
      <c r="AR1092" s="233"/>
      <c r="AS1092" s="339">
        <f t="shared" si="566"/>
        <v>0</v>
      </c>
      <c r="AT1092" s="233"/>
      <c r="AU1092" s="233"/>
      <c r="AV1092" s="233"/>
      <c r="AW1092" s="260">
        <f t="shared" si="537"/>
        <v>0</v>
      </c>
      <c r="AX1092" s="235" t="s">
        <v>2717</v>
      </c>
      <c r="AY1092" s="236" t="s">
        <v>2203</v>
      </c>
      <c r="AZ1092" s="244" t="s">
        <v>294</v>
      </c>
      <c r="BA1092" s="251" t="s">
        <v>2718</v>
      </c>
      <c r="BB1092" s="231">
        <v>0</v>
      </c>
      <c r="BC1092" s="231">
        <v>1</v>
      </c>
      <c r="BD1092" s="237" t="str">
        <f t="shared" si="538"/>
        <v>Llano (Pendientes naturales del terreno entre 0 y 5%)</v>
      </c>
      <c r="BE1092" s="231">
        <v>4</v>
      </c>
      <c r="BF1092" s="237" t="str">
        <f>VLOOKUP(BE1092,'Códigos 2'!$A$1:$B$12,2,FALSE)</f>
        <v>Lastre o grava</v>
      </c>
      <c r="BG1092" s="238">
        <v>2</v>
      </c>
      <c r="BH1092" s="239">
        <v>6.7</v>
      </c>
      <c r="BI1092" s="231">
        <v>0</v>
      </c>
      <c r="BJ1092" s="231" t="str">
        <f t="shared" si="552"/>
        <v>No existe</v>
      </c>
      <c r="BK1092" s="240">
        <v>0</v>
      </c>
      <c r="BL1092" s="231">
        <v>45</v>
      </c>
      <c r="BM1092" s="231">
        <v>296</v>
      </c>
      <c r="BN1092" s="231">
        <v>3</v>
      </c>
      <c r="BO1092" s="237" t="str">
        <f t="shared" si="553"/>
        <v>Alineamiento algo sinuoso, pero con curvas cerradas que son aparentes y consistentes con las gradientes y las demás características del camino y del terreno que se atraviesa.</v>
      </c>
      <c r="BP1092" s="231">
        <v>4</v>
      </c>
      <c r="BQ1092" s="237" t="str">
        <f t="shared" si="554"/>
        <v>Pendientes generalmente menores del 3% pero con algunas cuestas de corta longitud de hasta el 5%.</v>
      </c>
      <c r="BR1092" s="231">
        <v>1</v>
      </c>
      <c r="BS1092" s="231">
        <v>0</v>
      </c>
      <c r="BT1092" s="237" t="b">
        <f t="shared" si="555"/>
        <v>0</v>
      </c>
      <c r="BU1092" s="231">
        <v>3</v>
      </c>
      <c r="BV1092" s="237" t="str">
        <f t="shared" si="556"/>
        <v>El señalamiento es regular en cuanto a cantidad y ubicación, siendo notable la falta de algunas señales de precaución y de guía.</v>
      </c>
      <c r="BW1092" s="231">
        <v>3</v>
      </c>
      <c r="BX1092" s="237" t="str">
        <f t="shared" si="557"/>
        <v>Parece que algunas alcantarillas o cunetas no tienen capacidad hidráulica suficiente, por la erosión o socavación aparente.</v>
      </c>
      <c r="BY1092" s="231">
        <v>4</v>
      </c>
      <c r="BZ1092" s="237" t="str">
        <f t="shared" si="558"/>
        <v>Superficie generalmente lisa, pero con unas pequeñas corrugaciones u otras irregularidades aisladas, o con baches pequeños superficiales.</v>
      </c>
      <c r="CA1092" s="231">
        <v>4</v>
      </c>
      <c r="CB1092" s="237" t="str">
        <f t="shared" si="559"/>
        <v>Existen huellas o corrugaciones que se derivan por debajo de la superficie de ruedo, pero que son aisladas y de poca extensión.</v>
      </c>
      <c r="CC1092" s="231">
        <f t="shared" si="560"/>
        <v>1.09736228</v>
      </c>
      <c r="CD1092" s="229" t="s">
        <v>2719</v>
      </c>
      <c r="CE1092" s="229" t="s">
        <v>1154</v>
      </c>
      <c r="CF1092" s="270" t="s">
        <v>2720</v>
      </c>
    </row>
    <row r="1093" spans="1:84" ht="69.95" customHeight="1" thickBot="1" x14ac:dyDescent="0.2">
      <c r="A1093" s="217"/>
      <c r="B1093" s="269">
        <v>60730</v>
      </c>
      <c r="C1093" s="231">
        <v>12</v>
      </c>
      <c r="D1093" s="231">
        <v>6</v>
      </c>
      <c r="E1093" s="232">
        <v>1</v>
      </c>
      <c r="F1093" s="231">
        <v>3</v>
      </c>
      <c r="G1093" s="231">
        <v>132</v>
      </c>
      <c r="H1093" s="230" t="str">
        <f>IF(G1093&lt;100,"Primaria",IF(AND(G1093&gt;39,G1093&lt;300),"Secundaria",IF(AND(G1093&gt;299),"Terciaria")))</f>
        <v>Secundaria</v>
      </c>
      <c r="I1093" s="230">
        <v>3</v>
      </c>
      <c r="J1093" s="229" t="str">
        <f t="shared" si="561"/>
        <v>Conectores de Integración Territorial</v>
      </c>
      <c r="K1093" s="260">
        <f t="shared" si="562"/>
        <v>10.154999999999999</v>
      </c>
      <c r="L1093" s="234">
        <f>K1093</f>
        <v>10.154999999999999</v>
      </c>
      <c r="M1093" s="233"/>
      <c r="N1093" s="233"/>
      <c r="O1093" s="233"/>
      <c r="P1093" s="260">
        <f t="shared" si="563"/>
        <v>0</v>
      </c>
      <c r="Q1093" s="233">
        <v>0.1</v>
      </c>
      <c r="R1093" s="233"/>
      <c r="S1093" s="233"/>
      <c r="T1093" s="260">
        <f t="shared" si="564"/>
        <v>0.1</v>
      </c>
      <c r="U1093" s="233"/>
      <c r="V1093" s="233">
        <v>0.16500000000000001</v>
      </c>
      <c r="W1093" s="233">
        <v>0.36</v>
      </c>
      <c r="X1093" s="233">
        <f t="shared" si="532"/>
        <v>0.52500000000000002</v>
      </c>
      <c r="Y1093" s="233"/>
      <c r="Z1093" s="233"/>
      <c r="AA1093" s="233"/>
      <c r="AB1093" s="233">
        <f t="shared" si="533"/>
        <v>0</v>
      </c>
      <c r="AC1093" s="233">
        <f>P1093+T1093+X1093</f>
        <v>0.625</v>
      </c>
      <c r="AD1093" s="233">
        <v>9.5299999999999994</v>
      </c>
      <c r="AE1093" s="233"/>
      <c r="AF1093" s="233"/>
      <c r="AG1093" s="233">
        <f t="shared" si="547"/>
        <v>9.5299999999999994</v>
      </c>
      <c r="AH1093" s="233"/>
      <c r="AI1093" s="233"/>
      <c r="AJ1093" s="233"/>
      <c r="AK1093" s="233">
        <f t="shared" si="548"/>
        <v>0</v>
      </c>
      <c r="AL1093" s="233"/>
      <c r="AM1093" s="233"/>
      <c r="AN1093" s="233"/>
      <c r="AO1093" s="233">
        <f t="shared" si="565"/>
        <v>0</v>
      </c>
      <c r="AP1093" s="233"/>
      <c r="AQ1093" s="233"/>
      <c r="AR1093" s="233"/>
      <c r="AS1093" s="339">
        <f t="shared" si="566"/>
        <v>0</v>
      </c>
      <c r="AT1093" s="233"/>
      <c r="AU1093" s="233"/>
      <c r="AV1093" s="233"/>
      <c r="AW1093" s="260">
        <f t="shared" si="537"/>
        <v>0</v>
      </c>
      <c r="AX1093" s="235" t="s">
        <v>1159</v>
      </c>
      <c r="AY1093" s="236" t="s">
        <v>1160</v>
      </c>
      <c r="AZ1093" s="236" t="s">
        <v>294</v>
      </c>
      <c r="BA1093" s="229" t="s">
        <v>1161</v>
      </c>
      <c r="BB1093" s="231">
        <v>0</v>
      </c>
      <c r="BC1093" s="231">
        <v>2</v>
      </c>
      <c r="BD1093" s="237" t="str">
        <f t="shared" si="538"/>
        <v>Algo Ondulado (Pendientes naturales del terreno entre 6 y 14%)</v>
      </c>
      <c r="BE1093" s="231">
        <v>1</v>
      </c>
      <c r="BF1093" s="237" t="str">
        <f>VLOOKUP(BE1093,'Códigos 2'!$A$1:$B$12,2,FALSE)</f>
        <v xml:space="preserve"> Carpeta Asfáltica (CA)</v>
      </c>
      <c r="BG1093" s="238">
        <v>2</v>
      </c>
      <c r="BH1093" s="239">
        <v>5.9</v>
      </c>
      <c r="BI1093" s="231">
        <v>0</v>
      </c>
      <c r="BJ1093" s="231" t="str">
        <f t="shared" si="552"/>
        <v>No existe</v>
      </c>
      <c r="BK1093" s="240">
        <v>0</v>
      </c>
      <c r="BL1093" s="231">
        <v>70</v>
      </c>
      <c r="BM1093" s="231">
        <v>1000</v>
      </c>
      <c r="BN1093" s="231">
        <v>4</v>
      </c>
      <c r="BO1093" s="237" t="str">
        <f t="shared" si="553"/>
        <v>Alineamiento con algunas curvas que exigen una reducción significativa en la velocidad promedio de circulación.</v>
      </c>
      <c r="BP1093" s="231">
        <v>3</v>
      </c>
      <c r="BQ1093" s="237" t="str">
        <f t="shared" si="554"/>
        <v>Pendientes generalmente entre 3 y 6%, pero con una rasante ondulada y, consecuentemente, con tramos cortos de subida fuerte.</v>
      </c>
      <c r="BR1093" s="231">
        <v>1</v>
      </c>
      <c r="BS1093" s="231">
        <v>0</v>
      </c>
      <c r="BT1093" s="237" t="b">
        <f t="shared" si="555"/>
        <v>0</v>
      </c>
      <c r="BU1093" s="231">
        <v>4</v>
      </c>
      <c r="BV1093" s="237" t="str">
        <f t="shared" si="556"/>
        <v>El señalamiento es bastante completo, faltando solamente algunas señales de guía para los usuarios que no conocen la ruta.</v>
      </c>
      <c r="BW1093" s="231">
        <v>4</v>
      </c>
      <c r="BX1093" s="237" t="str">
        <f t="shared" si="557"/>
        <v>La mayoría de las alcantarillas y cunetas aparentemente funcionan bien, pero existen indicaciones en algunos sitios de que el agua se estanca.</v>
      </c>
      <c r="BY1093" s="231">
        <v>5</v>
      </c>
      <c r="BZ1093" s="237" t="str">
        <f t="shared" si="558"/>
        <v>Superficie lisa, sin baches ni irregularidades notables.</v>
      </c>
      <c r="CA1093" s="231">
        <v>5</v>
      </c>
      <c r="CB1093" s="237" t="str">
        <f t="shared" si="559"/>
        <v>No existen evidencias de fallas en la estructura del pavimento, con la posible excepción de algunas en la superficie de ruedo.</v>
      </c>
      <c r="CC1093" s="231">
        <f t="shared" si="560"/>
        <v>3.706575</v>
      </c>
      <c r="CD1093" s="229" t="s">
        <v>1162</v>
      </c>
      <c r="CE1093" s="229" t="s">
        <v>1154</v>
      </c>
      <c r="CF1093" s="270" t="s">
        <v>1163</v>
      </c>
    </row>
    <row r="1094" spans="1:84" ht="69.95" customHeight="1" thickBot="1" x14ac:dyDescent="0.2">
      <c r="A1094" s="217"/>
      <c r="B1094" s="269">
        <v>60741</v>
      </c>
      <c r="C1094" s="231">
        <v>12</v>
      </c>
      <c r="D1094" s="231">
        <v>6</v>
      </c>
      <c r="E1094" s="232">
        <v>1</v>
      </c>
      <c r="F1094" s="231">
        <v>6</v>
      </c>
      <c r="G1094" s="231">
        <v>601</v>
      </c>
      <c r="H1094" s="230" t="str">
        <f>IF(G1094&lt;100,"Primaria",IF(AND(RVN_0524!G890&gt;39,RVN_0524!G890&lt;300),"Secundaria",IF(AND(RVN_0524!G890&gt;299),"Terciaria")))</f>
        <v>Secundaria</v>
      </c>
      <c r="I1094" s="230">
        <v>3</v>
      </c>
      <c r="J1094" s="229" t="str">
        <f t="shared" si="561"/>
        <v>Conectores de Integración Territorial</v>
      </c>
      <c r="K1094" s="260">
        <f t="shared" si="562"/>
        <v>4.62</v>
      </c>
      <c r="L1094" s="234">
        <f>L1093+K1094</f>
        <v>14.774999999999999</v>
      </c>
      <c r="M1094" s="233"/>
      <c r="N1094" s="233"/>
      <c r="O1094" s="233"/>
      <c r="P1094" s="260">
        <f t="shared" si="563"/>
        <v>0</v>
      </c>
      <c r="Q1094" s="233"/>
      <c r="R1094" s="233"/>
      <c r="S1094" s="233"/>
      <c r="T1094" s="260">
        <f t="shared" si="564"/>
        <v>0</v>
      </c>
      <c r="U1094" s="233"/>
      <c r="V1094" s="233"/>
      <c r="W1094" s="233"/>
      <c r="X1094" s="233">
        <f t="shared" si="532"/>
        <v>0</v>
      </c>
      <c r="Y1094" s="233"/>
      <c r="Z1094" s="233"/>
      <c r="AA1094" s="233"/>
      <c r="AB1094" s="233">
        <f t="shared" si="533"/>
        <v>0</v>
      </c>
      <c r="AC1094" s="233">
        <f t="shared" ref="AC1094:AC1125" si="567">T1094+X1094+AB1094</f>
        <v>0</v>
      </c>
      <c r="AD1094" s="233"/>
      <c r="AE1094" s="233">
        <v>4.62</v>
      </c>
      <c r="AF1094" s="233"/>
      <c r="AG1094" s="233">
        <f t="shared" si="547"/>
        <v>4.62</v>
      </c>
      <c r="AH1094" s="233"/>
      <c r="AI1094" s="233"/>
      <c r="AJ1094" s="233"/>
      <c r="AK1094" s="233">
        <f t="shared" si="548"/>
        <v>0</v>
      </c>
      <c r="AL1094" s="233"/>
      <c r="AM1094" s="233"/>
      <c r="AN1094" s="233"/>
      <c r="AO1094" s="233">
        <f t="shared" si="565"/>
        <v>0</v>
      </c>
      <c r="AP1094" s="233"/>
      <c r="AQ1094" s="233"/>
      <c r="AR1094" s="233"/>
      <c r="AS1094" s="339">
        <f t="shared" si="566"/>
        <v>0</v>
      </c>
      <c r="AT1094" s="233"/>
      <c r="AU1094" s="233"/>
      <c r="AV1094" s="233"/>
      <c r="AW1094" s="260">
        <f t="shared" si="537"/>
        <v>0</v>
      </c>
      <c r="AX1094" s="235" t="s">
        <v>2706</v>
      </c>
      <c r="AY1094" s="236" t="s">
        <v>1160</v>
      </c>
      <c r="AZ1094" s="236" t="s">
        <v>294</v>
      </c>
      <c r="BA1094" s="229" t="s">
        <v>2707</v>
      </c>
      <c r="BB1094" s="231">
        <v>0</v>
      </c>
      <c r="BC1094" s="231">
        <v>2</v>
      </c>
      <c r="BD1094" s="237" t="str">
        <f t="shared" si="538"/>
        <v>Algo Ondulado (Pendientes naturales del terreno entre 6 y 14%)</v>
      </c>
      <c r="BE1094" s="231">
        <v>4</v>
      </c>
      <c r="BF1094" s="237" t="str">
        <f>VLOOKUP(BE1094,'Códigos 2'!$A$1:$B$12,2,FALSE)</f>
        <v>Lastre o grava</v>
      </c>
      <c r="BG1094" s="238">
        <v>1</v>
      </c>
      <c r="BH1094" s="239">
        <v>4.7</v>
      </c>
      <c r="BI1094" s="231">
        <v>0</v>
      </c>
      <c r="BJ1094" s="231" t="str">
        <f t="shared" si="552"/>
        <v>No existe</v>
      </c>
      <c r="BK1094" s="240">
        <v>0</v>
      </c>
      <c r="BL1094" s="231">
        <v>35</v>
      </c>
      <c r="BM1094" s="231">
        <v>26</v>
      </c>
      <c r="BN1094" s="231">
        <v>3</v>
      </c>
      <c r="BO1094" s="237" t="str">
        <f t="shared" si="553"/>
        <v>Alineamiento algo sinuoso, pero con curvas cerradas que son aparentes y consistentes con las gradientes y las demás características del camino y del terreno que se atraviesa.</v>
      </c>
      <c r="BP1094" s="231">
        <v>3</v>
      </c>
      <c r="BQ1094" s="237" t="str">
        <f t="shared" si="554"/>
        <v>Pendientes generalmente entre 3 y 6%, pero con una rasante ondulada y, consecuentemente, con tramos cortos de subida fuerte.</v>
      </c>
      <c r="BR1094" s="231">
        <v>1</v>
      </c>
      <c r="BS1094" s="231">
        <v>0</v>
      </c>
      <c r="BT1094" s="237" t="b">
        <f t="shared" si="555"/>
        <v>0</v>
      </c>
      <c r="BU1094" s="231">
        <v>2</v>
      </c>
      <c r="BV1094" s="237" t="str">
        <f t="shared" si="556"/>
        <v>Existen muy pocas señales</v>
      </c>
      <c r="BW1094" s="231">
        <v>3</v>
      </c>
      <c r="BX1094" s="237" t="str">
        <f t="shared" si="557"/>
        <v>Parece que algunas alcantarillas o cunetas no tienen capacidad hidráulica suficiente, por la erosión o socavación aparente.</v>
      </c>
      <c r="BY1094" s="231">
        <v>3</v>
      </c>
      <c r="BZ1094" s="237" t="str">
        <f t="shared" si="558"/>
        <v>Superficie con frecuentes baches o irregularidades .</v>
      </c>
      <c r="CA1094" s="231">
        <v>4</v>
      </c>
      <c r="CB1094" s="237" t="str">
        <f t="shared" si="559"/>
        <v>Existen huellas o corrugaciones que se derivan por debajo de la superficie de ruedo, pero que son aisladas y de poca extensión.</v>
      </c>
      <c r="CC1094" s="231">
        <f t="shared" si="560"/>
        <v>4.3843800000000002E-2</v>
      </c>
      <c r="CD1094" s="229"/>
      <c r="CE1094" s="229"/>
      <c r="CF1094" s="270" t="s">
        <v>2708</v>
      </c>
    </row>
    <row r="1095" spans="1:84" ht="69.95" customHeight="1" thickBot="1" x14ac:dyDescent="0.2">
      <c r="A1095" s="217"/>
      <c r="B1095" s="269">
        <v>60742</v>
      </c>
      <c r="C1095" s="231">
        <v>12</v>
      </c>
      <c r="D1095" s="231">
        <v>6</v>
      </c>
      <c r="E1095" s="232">
        <v>1</v>
      </c>
      <c r="F1095" s="231">
        <v>0</v>
      </c>
      <c r="G1095" s="231">
        <v>601</v>
      </c>
      <c r="H1095" s="230" t="str">
        <f>IF(G1095&lt;100,"Primaria",IF(AND(RVN_0524!G891&gt;39,RVN_0524!G891&lt;300),"Secundaria",IF(AND(RVN_0524!G891&gt;299),"Terciaria")))</f>
        <v>Terciaria</v>
      </c>
      <c r="I1095" s="230">
        <v>3</v>
      </c>
      <c r="J1095" s="229" t="str">
        <f t="shared" si="561"/>
        <v>Conectores de Integración Territorial</v>
      </c>
      <c r="K1095" s="260">
        <f t="shared" si="562"/>
        <v>11.43</v>
      </c>
      <c r="L1095" s="234">
        <f>L1094+K1095</f>
        <v>26.204999999999998</v>
      </c>
      <c r="M1095" s="233"/>
      <c r="N1095" s="233"/>
      <c r="O1095" s="233"/>
      <c r="P1095" s="260">
        <f t="shared" si="563"/>
        <v>0</v>
      </c>
      <c r="Q1095" s="233"/>
      <c r="R1095" s="233"/>
      <c r="S1095" s="233"/>
      <c r="T1095" s="260">
        <f t="shared" si="564"/>
        <v>0</v>
      </c>
      <c r="U1095" s="233"/>
      <c r="V1095" s="233"/>
      <c r="W1095" s="233"/>
      <c r="X1095" s="233">
        <f t="shared" si="532"/>
        <v>0</v>
      </c>
      <c r="Y1095" s="233"/>
      <c r="Z1095" s="233"/>
      <c r="AA1095" s="233"/>
      <c r="AB1095" s="233">
        <f t="shared" si="533"/>
        <v>0</v>
      </c>
      <c r="AC1095" s="233">
        <f t="shared" si="567"/>
        <v>0</v>
      </c>
      <c r="AD1095" s="233">
        <v>3.2349999999999999</v>
      </c>
      <c r="AE1095" s="233"/>
      <c r="AF1095" s="233">
        <v>8.1950000000000003</v>
      </c>
      <c r="AG1095" s="233">
        <f t="shared" si="547"/>
        <v>11.43</v>
      </c>
      <c r="AH1095" s="233"/>
      <c r="AI1095" s="233"/>
      <c r="AJ1095" s="233"/>
      <c r="AK1095" s="233">
        <f t="shared" si="548"/>
        <v>0</v>
      </c>
      <c r="AL1095" s="233"/>
      <c r="AM1095" s="233"/>
      <c r="AN1095" s="233"/>
      <c r="AO1095" s="233">
        <f t="shared" si="565"/>
        <v>0</v>
      </c>
      <c r="AP1095" s="233"/>
      <c r="AQ1095" s="233"/>
      <c r="AR1095" s="233"/>
      <c r="AS1095" s="339">
        <f t="shared" si="566"/>
        <v>0</v>
      </c>
      <c r="AT1095" s="233"/>
      <c r="AU1095" s="233"/>
      <c r="AV1095" s="233"/>
      <c r="AW1095" s="260">
        <f t="shared" si="537"/>
        <v>0</v>
      </c>
      <c r="AX1095" s="235" t="s">
        <v>2709</v>
      </c>
      <c r="AY1095" s="236" t="s">
        <v>1160</v>
      </c>
      <c r="AZ1095" s="236" t="s">
        <v>294</v>
      </c>
      <c r="BA1095" s="251" t="s">
        <v>2662</v>
      </c>
      <c r="BB1095" s="231">
        <v>0</v>
      </c>
      <c r="BC1095" s="231">
        <v>2</v>
      </c>
      <c r="BD1095" s="237" t="str">
        <f t="shared" si="538"/>
        <v>Algo Ondulado (Pendientes naturales del terreno entre 6 y 14%)</v>
      </c>
      <c r="BE1095" s="231">
        <v>4</v>
      </c>
      <c r="BF1095" s="237" t="str">
        <f>VLOOKUP(BE1095,'Códigos 2'!$A$1:$B$12,2,FALSE)</f>
        <v>Lastre o grava</v>
      </c>
      <c r="BG1095" s="238">
        <v>1</v>
      </c>
      <c r="BH1095" s="239">
        <v>4.9000000000000004</v>
      </c>
      <c r="BI1095" s="231">
        <v>0</v>
      </c>
      <c r="BJ1095" s="231" t="str">
        <f t="shared" si="552"/>
        <v>No existe</v>
      </c>
      <c r="BK1095" s="240">
        <v>0</v>
      </c>
      <c r="BL1095" s="231">
        <v>25</v>
      </c>
      <c r="BM1095" s="231">
        <v>148</v>
      </c>
      <c r="BN1095" s="231">
        <v>3</v>
      </c>
      <c r="BO1095" s="237" t="str">
        <f t="shared" si="553"/>
        <v>Alineamiento algo sinuoso, pero con curvas cerradas que son aparentes y consistentes con las gradientes y las demás características del camino y del terreno que se atraviesa.</v>
      </c>
      <c r="BP1095" s="231">
        <v>3</v>
      </c>
      <c r="BQ1095" s="237" t="str">
        <f t="shared" si="554"/>
        <v>Pendientes generalmente entre 3 y 6%, pero con una rasante ondulada y, consecuentemente, con tramos cortos de subida fuerte.</v>
      </c>
      <c r="BR1095" s="231">
        <v>1</v>
      </c>
      <c r="BS1095" s="231">
        <v>0</v>
      </c>
      <c r="BT1095" s="237" t="b">
        <f t="shared" si="555"/>
        <v>0</v>
      </c>
      <c r="BU1095" s="231">
        <v>3</v>
      </c>
      <c r="BV1095" s="237" t="str">
        <f t="shared" si="556"/>
        <v>El señalamiento es regular en cuanto a cantidad y ubicación, siendo notable la falta de algunas señales de precaución y de guía.</v>
      </c>
      <c r="BW1095" s="231">
        <v>3</v>
      </c>
      <c r="BX1095" s="237" t="str">
        <f t="shared" si="557"/>
        <v>Parece que algunas alcantarillas o cunetas no tienen capacidad hidráulica suficiente, por la erosión o socavación aparente.</v>
      </c>
      <c r="BY1095" s="231">
        <v>2</v>
      </c>
      <c r="BZ1095" s="237" t="str">
        <f t="shared" si="558"/>
        <v>Superficie muy irregular o con baches extensos y frecuentes (o material suelto, en caso de superficies no pavimentadas).</v>
      </c>
      <c r="CA1095" s="231">
        <v>3</v>
      </c>
      <c r="CB1095" s="237" t="str">
        <f t="shared" si="559"/>
        <v>Existen deformaciones u otras fallas de consideración sobre una buena parte de la subsección y, aunque no son extensas todavía, parece que siguen extendiéndose.</v>
      </c>
      <c r="CC1095" s="231">
        <f t="shared" si="560"/>
        <v>0.61744860000000001</v>
      </c>
      <c r="CD1095" s="229"/>
      <c r="CE1095" s="229"/>
      <c r="CF1095" s="270" t="s">
        <v>2710</v>
      </c>
    </row>
    <row r="1096" spans="1:84" ht="69.95" customHeight="1" thickBot="1" x14ac:dyDescent="0.2">
      <c r="A1096" s="217"/>
      <c r="B1096" s="269">
        <v>60750</v>
      </c>
      <c r="C1096" s="231">
        <v>12</v>
      </c>
      <c r="D1096" s="231">
        <v>6</v>
      </c>
      <c r="E1096" s="232">
        <v>1</v>
      </c>
      <c r="F1096" s="231">
        <v>6</v>
      </c>
      <c r="G1096" s="231">
        <v>602</v>
      </c>
      <c r="H1096" s="230" t="str">
        <f>IF(G1096&lt;100,"Primaria",IF(AND(RVN_0524!G893&gt;39,RVN_0524!G893&lt;300),"Secundaria",IF(AND(RVN_0524!G893&gt;299),"Terciaria")))</f>
        <v>Terciaria</v>
      </c>
      <c r="I1096" s="230">
        <v>3</v>
      </c>
      <c r="J1096" s="229" t="str">
        <f t="shared" si="561"/>
        <v>Conectores de Integración Territorial</v>
      </c>
      <c r="K1096" s="260">
        <f t="shared" si="562"/>
        <v>6.2100000000000009</v>
      </c>
      <c r="L1096" s="234">
        <f>L1095+K1096</f>
        <v>32.414999999999999</v>
      </c>
      <c r="M1096" s="233"/>
      <c r="N1096" s="233"/>
      <c r="O1096" s="233"/>
      <c r="P1096" s="260">
        <f t="shared" si="563"/>
        <v>0</v>
      </c>
      <c r="Q1096" s="233"/>
      <c r="R1096" s="233"/>
      <c r="S1096" s="233"/>
      <c r="T1096" s="260">
        <f t="shared" si="564"/>
        <v>0</v>
      </c>
      <c r="U1096" s="233"/>
      <c r="V1096" s="233"/>
      <c r="W1096" s="233"/>
      <c r="X1096" s="233">
        <f t="shared" si="532"/>
        <v>0</v>
      </c>
      <c r="Y1096" s="233"/>
      <c r="Z1096" s="233"/>
      <c r="AA1096" s="233">
        <v>0.17</v>
      </c>
      <c r="AB1096" s="233">
        <f t="shared" si="533"/>
        <v>0.17</v>
      </c>
      <c r="AC1096" s="233">
        <f t="shared" si="567"/>
        <v>0.17</v>
      </c>
      <c r="AD1096" s="233">
        <v>1.31</v>
      </c>
      <c r="AE1096" s="233">
        <v>4.7300000000000004</v>
      </c>
      <c r="AF1096" s="233"/>
      <c r="AG1096" s="233">
        <f t="shared" si="547"/>
        <v>6.0400000000000009</v>
      </c>
      <c r="AH1096" s="233"/>
      <c r="AI1096" s="233"/>
      <c r="AJ1096" s="233"/>
      <c r="AK1096" s="233">
        <f t="shared" si="548"/>
        <v>0</v>
      </c>
      <c r="AL1096" s="233"/>
      <c r="AM1096" s="233"/>
      <c r="AN1096" s="233"/>
      <c r="AO1096" s="233">
        <f t="shared" si="565"/>
        <v>0</v>
      </c>
      <c r="AP1096" s="233"/>
      <c r="AQ1096" s="233"/>
      <c r="AR1096" s="233"/>
      <c r="AS1096" s="339">
        <f t="shared" si="566"/>
        <v>0</v>
      </c>
      <c r="AT1096" s="233"/>
      <c r="AU1096" s="233"/>
      <c r="AV1096" s="233"/>
      <c r="AW1096" s="260">
        <f t="shared" si="537"/>
        <v>0</v>
      </c>
      <c r="AX1096" s="235" t="s">
        <v>2714</v>
      </c>
      <c r="AY1096" s="244" t="s">
        <v>1160</v>
      </c>
      <c r="AZ1096" s="236" t="s">
        <v>294</v>
      </c>
      <c r="BA1096" s="229" t="s">
        <v>2715</v>
      </c>
      <c r="BB1096" s="231">
        <v>0</v>
      </c>
      <c r="BC1096" s="231">
        <v>2</v>
      </c>
      <c r="BD1096" s="237" t="str">
        <f t="shared" si="538"/>
        <v>Algo Ondulado (Pendientes naturales del terreno entre 6 y 14%)</v>
      </c>
      <c r="BE1096" s="231">
        <v>4</v>
      </c>
      <c r="BF1096" s="237" t="str">
        <f>VLOOKUP(BE1096,'Códigos 2'!$A$1:$B$12,2,FALSE)</f>
        <v>Lastre o grava</v>
      </c>
      <c r="BG1096" s="238">
        <v>2</v>
      </c>
      <c r="BH1096" s="239">
        <v>5</v>
      </c>
      <c r="BI1096" s="231">
        <v>0</v>
      </c>
      <c r="BJ1096" s="231" t="str">
        <f t="shared" si="552"/>
        <v>No existe</v>
      </c>
      <c r="BK1096" s="240">
        <v>0</v>
      </c>
      <c r="BL1096" s="231">
        <v>30</v>
      </c>
      <c r="BM1096" s="231">
        <v>33</v>
      </c>
      <c r="BN1096" s="231">
        <v>4</v>
      </c>
      <c r="BO1096" s="237" t="str">
        <f t="shared" si="553"/>
        <v>Alineamiento con algunas curvas que exigen una reducción significativa en la velocidad promedio de circulación.</v>
      </c>
      <c r="BP1096" s="231">
        <v>3</v>
      </c>
      <c r="BQ1096" s="237" t="str">
        <f t="shared" si="554"/>
        <v>Pendientes generalmente entre 3 y 6%, pero con una rasante ondulada y, consecuentemente, con tramos cortos de subida fuerte.</v>
      </c>
      <c r="BR1096" s="231">
        <v>1</v>
      </c>
      <c r="BS1096" s="231">
        <v>0</v>
      </c>
      <c r="BT1096" s="237" t="b">
        <f t="shared" si="555"/>
        <v>0</v>
      </c>
      <c r="BU1096" s="231">
        <v>3</v>
      </c>
      <c r="BV1096" s="237" t="str">
        <f t="shared" si="556"/>
        <v>El señalamiento es regular en cuanto a cantidad y ubicación, siendo notable la falta de algunas señales de precaución y de guía.</v>
      </c>
      <c r="BW1096" s="231">
        <v>3</v>
      </c>
      <c r="BX1096" s="237" t="str">
        <f t="shared" si="557"/>
        <v>Parece que algunas alcantarillas o cunetas no tienen capacidad hidráulica suficiente, por la erosión o socavación aparente.</v>
      </c>
      <c r="BY1096" s="231">
        <v>3</v>
      </c>
      <c r="BZ1096" s="237" t="str">
        <f t="shared" si="558"/>
        <v>Superficie con frecuentes baches o irregularidades .</v>
      </c>
      <c r="CA1096" s="231">
        <v>4</v>
      </c>
      <c r="CB1096" s="237" t="str">
        <f t="shared" si="559"/>
        <v>Existen huellas o corrugaciones que se derivan por debajo de la superficie de ruedo, pero que son aisladas y de poca extensión.</v>
      </c>
      <c r="CC1096" s="231">
        <f t="shared" si="560"/>
        <v>7.4799450000000017E-2</v>
      </c>
      <c r="CD1096" s="229"/>
      <c r="CE1096" s="229"/>
      <c r="CF1096" s="270" t="s">
        <v>2716</v>
      </c>
    </row>
    <row r="1097" spans="1:84" ht="69.95" customHeight="1" thickBot="1" x14ac:dyDescent="0.2">
      <c r="A1097" s="217"/>
      <c r="B1097" s="269">
        <v>60761</v>
      </c>
      <c r="C1097" s="231">
        <v>12</v>
      </c>
      <c r="D1097" s="231">
        <v>6</v>
      </c>
      <c r="E1097" s="232">
        <v>1</v>
      </c>
      <c r="F1097" s="231">
        <v>4</v>
      </c>
      <c r="G1097" s="231">
        <v>21</v>
      </c>
      <c r="H1097" s="230" t="str">
        <f t="shared" ref="H1097:H1105" si="568">IF(G1097&lt;100,"Primaria",IF(AND(G1097&gt;39,G1097&lt;300),"Secundaria",IF(AND(G1097&gt;299),"Terciaria")))</f>
        <v>Primaria</v>
      </c>
      <c r="I1097" s="230">
        <v>2</v>
      </c>
      <c r="J1097" s="229" t="str">
        <f t="shared" si="561"/>
        <v>Distribuidores Regionales</v>
      </c>
      <c r="K1097" s="260">
        <f t="shared" si="562"/>
        <v>8.9600000000000009</v>
      </c>
      <c r="L1097" s="234">
        <f>L1096+K1097</f>
        <v>41.375</v>
      </c>
      <c r="M1097" s="233"/>
      <c r="N1097" s="233"/>
      <c r="O1097" s="233"/>
      <c r="P1097" s="260">
        <f t="shared" si="563"/>
        <v>0</v>
      </c>
      <c r="Q1097" s="233">
        <v>8.9600000000000009</v>
      </c>
      <c r="R1097" s="233"/>
      <c r="S1097" s="233"/>
      <c r="T1097" s="260">
        <f t="shared" si="564"/>
        <v>8.9600000000000009</v>
      </c>
      <c r="U1097" s="233"/>
      <c r="V1097" s="233"/>
      <c r="W1097" s="233"/>
      <c r="X1097" s="233">
        <f t="shared" ref="X1097:X1160" si="569">U1097+V1097+W1097</f>
        <v>0</v>
      </c>
      <c r="Y1097" s="233"/>
      <c r="Z1097" s="233"/>
      <c r="AA1097" s="233"/>
      <c r="AB1097" s="233">
        <f t="shared" ref="AB1097:AB1160" si="570">Y1097+Z1097+AA1097</f>
        <v>0</v>
      </c>
      <c r="AC1097" s="233">
        <f t="shared" si="567"/>
        <v>8.9600000000000009</v>
      </c>
      <c r="AD1097" s="233"/>
      <c r="AE1097" s="233"/>
      <c r="AF1097" s="233"/>
      <c r="AG1097" s="233">
        <f t="shared" si="547"/>
        <v>0</v>
      </c>
      <c r="AH1097" s="233"/>
      <c r="AI1097" s="233"/>
      <c r="AJ1097" s="233"/>
      <c r="AK1097" s="233">
        <f t="shared" si="548"/>
        <v>0</v>
      </c>
      <c r="AL1097" s="233"/>
      <c r="AM1097" s="233"/>
      <c r="AN1097" s="233"/>
      <c r="AO1097" s="233">
        <f t="shared" si="565"/>
        <v>0</v>
      </c>
      <c r="AP1097" s="233"/>
      <c r="AQ1097" s="233"/>
      <c r="AR1097" s="233"/>
      <c r="AS1097" s="339">
        <f t="shared" si="566"/>
        <v>0</v>
      </c>
      <c r="AT1097" s="233"/>
      <c r="AU1097" s="233"/>
      <c r="AV1097" s="233"/>
      <c r="AW1097" s="260">
        <f t="shared" si="537"/>
        <v>0</v>
      </c>
      <c r="AX1097" s="235" t="s">
        <v>530</v>
      </c>
      <c r="AY1097" s="236" t="s">
        <v>487</v>
      </c>
      <c r="AZ1097" s="236" t="s">
        <v>193</v>
      </c>
      <c r="BA1097" s="229" t="s">
        <v>454</v>
      </c>
      <c r="BB1097" s="231">
        <v>2</v>
      </c>
      <c r="BC1097" s="231">
        <v>1</v>
      </c>
      <c r="BD1097" s="237" t="str">
        <f t="shared" si="538"/>
        <v>Llano (Pendientes naturales del terreno entre 0 y 5%)</v>
      </c>
      <c r="BE1097" s="231">
        <v>1</v>
      </c>
      <c r="BF1097" s="237" t="str">
        <f>VLOOKUP(BE1097,'Códigos 2'!$A$1:$B$12,2,FALSE)</f>
        <v xml:space="preserve"> Carpeta Asfáltica (CA)</v>
      </c>
      <c r="BG1097" s="238">
        <v>2</v>
      </c>
      <c r="BH1097" s="239">
        <v>6.2</v>
      </c>
      <c r="BI1097" s="231">
        <v>0</v>
      </c>
      <c r="BJ1097" s="231" t="str">
        <f t="shared" si="552"/>
        <v>No existe</v>
      </c>
      <c r="BK1097" s="240">
        <v>0</v>
      </c>
      <c r="BL1097" s="231">
        <v>70</v>
      </c>
      <c r="BM1097" s="231">
        <v>2056</v>
      </c>
      <c r="BN1097" s="231">
        <v>5</v>
      </c>
      <c r="BO1097" s="237" t="str">
        <f t="shared" si="553"/>
        <v>Alineamiento recto o con curvas tan suaves que no exigen una reducción significativa en la velocidad promedio normal de recorrido.</v>
      </c>
      <c r="BP1097" s="231">
        <v>4</v>
      </c>
      <c r="BQ1097" s="237" t="str">
        <f t="shared" si="554"/>
        <v>Pendientes generalmente menores del 3% pero con algunas cuestas de corta longitud de hasta el 5%.</v>
      </c>
      <c r="BR1097" s="231">
        <v>2</v>
      </c>
      <c r="BS1097" s="231">
        <v>0</v>
      </c>
      <c r="BT1097" s="237" t="b">
        <f t="shared" si="555"/>
        <v>0</v>
      </c>
      <c r="BU1097" s="231">
        <v>5</v>
      </c>
      <c r="BV1097" s="237" t="str">
        <f t="shared" si="556"/>
        <v xml:space="preserve">Las señales son completamente adecuadas en número y ubicación, </v>
      </c>
      <c r="BW1097" s="231">
        <v>5</v>
      </c>
      <c r="BX1097" s="237" t="str">
        <f t="shared" si="557"/>
        <v>Todas las alcantarillas y cunetas están bastante limpias y funcionan debidamente.</v>
      </c>
      <c r="BY1097" s="231">
        <v>5</v>
      </c>
      <c r="BZ1097" s="237" t="str">
        <f t="shared" si="558"/>
        <v>Superficie lisa, sin baches ni irregularidades notables.</v>
      </c>
      <c r="CA1097" s="231">
        <v>5</v>
      </c>
      <c r="CB1097" s="237" t="str">
        <f t="shared" si="559"/>
        <v>No existen evidencias de fallas en la estructura del pavimento, con la posible excepción de algunas en la superficie de ruedo.</v>
      </c>
      <c r="CC1097" s="231">
        <f t="shared" si="560"/>
        <v>6.7239424000000003</v>
      </c>
      <c r="CD1097" s="229" t="s">
        <v>531</v>
      </c>
      <c r="CE1097" s="229" t="s">
        <v>489</v>
      </c>
      <c r="CF1097" s="270" t="s">
        <v>532</v>
      </c>
    </row>
    <row r="1098" spans="1:84" ht="69.95" customHeight="1" thickBot="1" x14ac:dyDescent="0.2">
      <c r="A1098" s="217"/>
      <c r="B1098" s="269">
        <v>60762</v>
      </c>
      <c r="C1098" s="231">
        <v>12</v>
      </c>
      <c r="D1098" s="231">
        <v>6</v>
      </c>
      <c r="E1098" s="232">
        <v>1</v>
      </c>
      <c r="F1098" s="231">
        <v>4</v>
      </c>
      <c r="G1098" s="231">
        <v>21</v>
      </c>
      <c r="H1098" s="230" t="str">
        <f t="shared" si="568"/>
        <v>Primaria</v>
      </c>
      <c r="I1098" s="230">
        <v>2</v>
      </c>
      <c r="J1098" s="229" t="str">
        <f t="shared" si="561"/>
        <v>Distribuidores Regionales</v>
      </c>
      <c r="K1098" s="260">
        <f t="shared" si="562"/>
        <v>10.48</v>
      </c>
      <c r="L1098" s="234">
        <f>L1097+K1098</f>
        <v>51.855000000000004</v>
      </c>
      <c r="M1098" s="233"/>
      <c r="N1098" s="233"/>
      <c r="O1098" s="233"/>
      <c r="P1098" s="260">
        <f t="shared" si="563"/>
        <v>0</v>
      </c>
      <c r="Q1098" s="233">
        <v>10.48</v>
      </c>
      <c r="R1098" s="233"/>
      <c r="S1098" s="233"/>
      <c r="T1098" s="260">
        <f t="shared" si="564"/>
        <v>10.48</v>
      </c>
      <c r="U1098" s="233"/>
      <c r="V1098" s="233"/>
      <c r="W1098" s="233"/>
      <c r="X1098" s="233">
        <f t="shared" si="569"/>
        <v>0</v>
      </c>
      <c r="Y1098" s="233"/>
      <c r="Z1098" s="233"/>
      <c r="AA1098" s="233"/>
      <c r="AB1098" s="233">
        <f t="shared" si="570"/>
        <v>0</v>
      </c>
      <c r="AC1098" s="233">
        <f t="shared" si="567"/>
        <v>10.48</v>
      </c>
      <c r="AD1098" s="233"/>
      <c r="AE1098" s="233"/>
      <c r="AF1098" s="233"/>
      <c r="AG1098" s="233">
        <f t="shared" si="547"/>
        <v>0</v>
      </c>
      <c r="AH1098" s="233"/>
      <c r="AI1098" s="233"/>
      <c r="AJ1098" s="233"/>
      <c r="AK1098" s="233">
        <f t="shared" si="548"/>
        <v>0</v>
      </c>
      <c r="AL1098" s="233"/>
      <c r="AM1098" s="233"/>
      <c r="AN1098" s="233"/>
      <c r="AO1098" s="233">
        <f t="shared" si="565"/>
        <v>0</v>
      </c>
      <c r="AP1098" s="233"/>
      <c r="AQ1098" s="233"/>
      <c r="AR1098" s="233"/>
      <c r="AS1098" s="339">
        <f t="shared" si="566"/>
        <v>0</v>
      </c>
      <c r="AT1098" s="233"/>
      <c r="AU1098" s="233"/>
      <c r="AV1098" s="233"/>
      <c r="AW1098" s="260">
        <f t="shared" si="537"/>
        <v>0</v>
      </c>
      <c r="AX1098" s="235" t="s">
        <v>533</v>
      </c>
      <c r="AY1098" s="236" t="s">
        <v>487</v>
      </c>
      <c r="AZ1098" s="236" t="s">
        <v>193</v>
      </c>
      <c r="BA1098" s="229" t="s">
        <v>534</v>
      </c>
      <c r="BB1098" s="231">
        <v>0</v>
      </c>
      <c r="BC1098" s="231">
        <v>1</v>
      </c>
      <c r="BD1098" s="237" t="str">
        <f t="shared" si="538"/>
        <v>Llano (Pendientes naturales del terreno entre 0 y 5%)</v>
      </c>
      <c r="BE1098" s="231">
        <v>1</v>
      </c>
      <c r="BF1098" s="237" t="str">
        <f>VLOOKUP(BE1098,'Códigos 2'!$A$1:$B$12,2,FALSE)</f>
        <v xml:space="preserve"> Carpeta Asfáltica (CA)</v>
      </c>
      <c r="BG1098" s="238">
        <v>2</v>
      </c>
      <c r="BH1098" s="239">
        <v>6.6</v>
      </c>
      <c r="BI1098" s="231">
        <v>1</v>
      </c>
      <c r="BJ1098" s="231" t="str">
        <f t="shared" si="552"/>
        <v>Pavimentado</v>
      </c>
      <c r="BK1098" s="240">
        <v>1.1000000000000001</v>
      </c>
      <c r="BL1098" s="231">
        <v>70</v>
      </c>
      <c r="BM1098" s="231">
        <v>1138</v>
      </c>
      <c r="BN1098" s="231">
        <v>5</v>
      </c>
      <c r="BO1098" s="237" t="str">
        <f t="shared" si="553"/>
        <v>Alineamiento recto o con curvas tan suaves que no exigen una reducción significativa en la velocidad promedio normal de recorrido.</v>
      </c>
      <c r="BP1098" s="231">
        <v>4</v>
      </c>
      <c r="BQ1098" s="237" t="str">
        <f t="shared" si="554"/>
        <v>Pendientes generalmente menores del 3% pero con algunas cuestas de corta longitud de hasta el 5%.</v>
      </c>
      <c r="BR1098" s="231">
        <v>2</v>
      </c>
      <c r="BS1098" s="231">
        <v>5</v>
      </c>
      <c r="BT1098" s="237" t="str">
        <f t="shared" si="555"/>
        <v>Superficie de los espaldones firme y regular, y donde se puede utilizar el ancho como fue construido originalmente.</v>
      </c>
      <c r="BU1098" s="231">
        <v>5</v>
      </c>
      <c r="BV1098" s="237" t="str">
        <f t="shared" si="556"/>
        <v xml:space="preserve">Las señales son completamente adecuadas en número y ubicación, </v>
      </c>
      <c r="BW1098" s="231">
        <v>5</v>
      </c>
      <c r="BX1098" s="237" t="str">
        <f t="shared" si="557"/>
        <v>Todas las alcantarillas y cunetas están bastante limpias y funcionan debidamente.</v>
      </c>
      <c r="BY1098" s="231">
        <v>5</v>
      </c>
      <c r="BZ1098" s="237" t="str">
        <f t="shared" si="558"/>
        <v>Superficie lisa, sin baches ni irregularidades notables.</v>
      </c>
      <c r="CA1098" s="231">
        <v>5</v>
      </c>
      <c r="CB1098" s="237" t="str">
        <f t="shared" si="559"/>
        <v>No existen evidencias de fallas en la estructura del pavimento, con la posible excepción de algunas en la superficie de ruedo.</v>
      </c>
      <c r="CC1098" s="231">
        <f t="shared" si="560"/>
        <v>4.3530775999999998</v>
      </c>
      <c r="CD1098" s="229" t="s">
        <v>535</v>
      </c>
      <c r="CE1098" s="229" t="s">
        <v>489</v>
      </c>
      <c r="CF1098" s="270" t="s">
        <v>536</v>
      </c>
    </row>
    <row r="1099" spans="1:84" ht="69.95" customHeight="1" thickBot="1" x14ac:dyDescent="0.2">
      <c r="A1099" s="217"/>
      <c r="B1099" s="269">
        <v>60770</v>
      </c>
      <c r="C1099" s="231">
        <v>12</v>
      </c>
      <c r="D1099" s="231">
        <v>6</v>
      </c>
      <c r="E1099" s="232">
        <v>1</v>
      </c>
      <c r="F1099" s="231">
        <v>5</v>
      </c>
      <c r="G1099" s="231">
        <v>621</v>
      </c>
      <c r="H1099" s="230" t="str">
        <f t="shared" si="568"/>
        <v>Terciaria</v>
      </c>
      <c r="I1099" s="230">
        <v>4</v>
      </c>
      <c r="J1099" s="229" t="str">
        <f t="shared" si="561"/>
        <v>Red Básica de Accesso</v>
      </c>
      <c r="K1099" s="260">
        <f t="shared" si="562"/>
        <v>4.165</v>
      </c>
      <c r="L1099" s="234">
        <f>K1099</f>
        <v>4.165</v>
      </c>
      <c r="M1099" s="233"/>
      <c r="N1099" s="233"/>
      <c r="O1099" s="233"/>
      <c r="P1099" s="260">
        <f t="shared" si="563"/>
        <v>0</v>
      </c>
      <c r="Q1099" s="233"/>
      <c r="R1099" s="233"/>
      <c r="S1099" s="233"/>
      <c r="T1099" s="260">
        <f t="shared" si="564"/>
        <v>0</v>
      </c>
      <c r="U1099" s="233"/>
      <c r="V1099" s="233"/>
      <c r="W1099" s="233">
        <v>4.165</v>
      </c>
      <c r="X1099" s="233">
        <f t="shared" si="569"/>
        <v>4.165</v>
      </c>
      <c r="Y1099" s="233"/>
      <c r="Z1099" s="233"/>
      <c r="AA1099" s="233"/>
      <c r="AB1099" s="233">
        <f t="shared" si="570"/>
        <v>0</v>
      </c>
      <c r="AC1099" s="233">
        <f t="shared" si="567"/>
        <v>4.165</v>
      </c>
      <c r="AD1099" s="233"/>
      <c r="AE1099" s="233"/>
      <c r="AF1099" s="233"/>
      <c r="AG1099" s="233">
        <f t="shared" si="547"/>
        <v>0</v>
      </c>
      <c r="AH1099" s="233"/>
      <c r="AI1099" s="233"/>
      <c r="AJ1099" s="233"/>
      <c r="AK1099" s="233">
        <f t="shared" si="548"/>
        <v>0</v>
      </c>
      <c r="AL1099" s="233"/>
      <c r="AM1099" s="233"/>
      <c r="AN1099" s="233"/>
      <c r="AO1099" s="233">
        <f t="shared" si="565"/>
        <v>0</v>
      </c>
      <c r="AP1099" s="233"/>
      <c r="AQ1099" s="233"/>
      <c r="AR1099" s="233"/>
      <c r="AS1099" s="339">
        <f t="shared" si="566"/>
        <v>0</v>
      </c>
      <c r="AT1099" s="233"/>
      <c r="AU1099" s="233"/>
      <c r="AV1099" s="233"/>
      <c r="AW1099" s="260">
        <f t="shared" si="537"/>
        <v>0</v>
      </c>
      <c r="AX1099" s="235" t="s">
        <v>2845</v>
      </c>
      <c r="AY1099" s="236" t="s">
        <v>2846</v>
      </c>
      <c r="AZ1099" s="236" t="s">
        <v>2847</v>
      </c>
      <c r="BA1099" s="229" t="s">
        <v>2848</v>
      </c>
      <c r="BB1099" s="231">
        <v>0</v>
      </c>
      <c r="BC1099" s="231">
        <v>3</v>
      </c>
      <c r="BD1099" s="237" t="str">
        <f t="shared" si="538"/>
        <v>Muy Ondulado (Pendientes naturales del terreno entre 15 y 25%)</v>
      </c>
      <c r="BE1099" s="231">
        <v>2</v>
      </c>
      <c r="BF1099" s="237" t="str">
        <f>VLOOKUP(BE1099,'Códigos 2'!$A$1:$B$12,2,FALSE)</f>
        <v xml:space="preserve">Tratamiento superficial múltiple (TSM) </v>
      </c>
      <c r="BG1099" s="238">
        <v>2</v>
      </c>
      <c r="BH1099" s="239">
        <v>6.2</v>
      </c>
      <c r="BI1099" s="231">
        <v>0</v>
      </c>
      <c r="BJ1099" s="231" t="str">
        <f t="shared" si="552"/>
        <v>No existe</v>
      </c>
      <c r="BK1099" s="240">
        <v>0</v>
      </c>
      <c r="BL1099" s="231">
        <v>50</v>
      </c>
      <c r="BM1099" s="231"/>
      <c r="BN1099" s="231">
        <v>3</v>
      </c>
      <c r="BO1099" s="237" t="str">
        <f t="shared" si="553"/>
        <v>Alineamiento algo sinuoso, pero con curvas cerradas que son aparentes y consistentes con las gradientes y las demás características del camino y del terreno que se atraviesa.</v>
      </c>
      <c r="BP1099" s="231">
        <v>3</v>
      </c>
      <c r="BQ1099" s="237" t="str">
        <f t="shared" si="554"/>
        <v>Pendientes generalmente entre 3 y 6%, pero con una rasante ondulada y, consecuentemente, con tramos cortos de subida fuerte.</v>
      </c>
      <c r="BR1099" s="231">
        <v>1</v>
      </c>
      <c r="BS1099" s="231">
        <v>0</v>
      </c>
      <c r="BT1099" s="237" t="b">
        <f t="shared" si="555"/>
        <v>0</v>
      </c>
      <c r="BU1099" s="231">
        <v>3</v>
      </c>
      <c r="BV1099" s="237" t="str">
        <f t="shared" si="556"/>
        <v>El señalamiento es regular en cuanto a cantidad y ubicación, siendo notable la falta de algunas señales de precaución y de guía.</v>
      </c>
      <c r="BW1099" s="231">
        <v>4</v>
      </c>
      <c r="BX1099" s="237" t="str">
        <f t="shared" si="557"/>
        <v>La mayoría de las alcantarillas y cunetas aparentemente funcionan bien, pero existen indicaciones en algunos sitios de que el agua se estanca.</v>
      </c>
      <c r="BY1099" s="231">
        <v>2</v>
      </c>
      <c r="BZ1099" s="237" t="str">
        <f t="shared" si="558"/>
        <v>Superficie muy irregular o con baches extensos y frecuentes (o material suelto, en caso de superficies no pavimentadas).</v>
      </c>
      <c r="CA1099" s="231">
        <v>4</v>
      </c>
      <c r="CB1099" s="237" t="str">
        <f t="shared" si="559"/>
        <v>Existen huellas o corrugaciones que se derivan por debajo de la superficie de ruedo, pero que son aisladas y de poca extensión.</v>
      </c>
      <c r="CC1099" s="231">
        <f t="shared" si="560"/>
        <v>0</v>
      </c>
      <c r="CD1099" s="229" t="s">
        <v>2849</v>
      </c>
      <c r="CE1099" s="229" t="s">
        <v>489</v>
      </c>
      <c r="CF1099" s="270" t="s">
        <v>2850</v>
      </c>
    </row>
    <row r="1100" spans="1:84" ht="69.95" customHeight="1" thickBot="1" x14ac:dyDescent="0.2">
      <c r="A1100" s="217"/>
      <c r="B1100" s="269">
        <v>60780</v>
      </c>
      <c r="C1100" s="231">
        <v>12</v>
      </c>
      <c r="D1100" s="231">
        <v>6</v>
      </c>
      <c r="E1100" s="232">
        <v>1</v>
      </c>
      <c r="F1100" s="231">
        <v>4</v>
      </c>
      <c r="G1100" s="231">
        <v>21</v>
      </c>
      <c r="H1100" s="230" t="str">
        <f t="shared" si="568"/>
        <v>Primaria</v>
      </c>
      <c r="I1100" s="230">
        <v>2</v>
      </c>
      <c r="J1100" s="229" t="str">
        <f t="shared" si="561"/>
        <v>Distribuidores Regionales</v>
      </c>
      <c r="K1100" s="260">
        <f t="shared" si="562"/>
        <v>8.9849999999999994</v>
      </c>
      <c r="L1100" s="234">
        <f>L1099+K1100</f>
        <v>13.149999999999999</v>
      </c>
      <c r="M1100" s="233"/>
      <c r="N1100" s="233"/>
      <c r="O1100" s="233"/>
      <c r="P1100" s="260">
        <f t="shared" si="563"/>
        <v>0</v>
      </c>
      <c r="Q1100" s="233">
        <v>0.51500000000000001</v>
      </c>
      <c r="R1100" s="233"/>
      <c r="S1100" s="233"/>
      <c r="T1100" s="260">
        <f t="shared" si="564"/>
        <v>0.51500000000000001</v>
      </c>
      <c r="U1100" s="233"/>
      <c r="V1100" s="233">
        <v>4.46</v>
      </c>
      <c r="W1100" s="233">
        <v>4.01</v>
      </c>
      <c r="X1100" s="233">
        <f t="shared" si="569"/>
        <v>8.4699999999999989</v>
      </c>
      <c r="Y1100" s="233"/>
      <c r="Z1100" s="233"/>
      <c r="AA1100" s="233"/>
      <c r="AB1100" s="233">
        <f t="shared" si="570"/>
        <v>0</v>
      </c>
      <c r="AC1100" s="233">
        <f t="shared" si="567"/>
        <v>8.9849999999999994</v>
      </c>
      <c r="AD1100" s="233"/>
      <c r="AE1100" s="233"/>
      <c r="AF1100" s="233"/>
      <c r="AG1100" s="233">
        <f t="shared" si="547"/>
        <v>0</v>
      </c>
      <c r="AH1100" s="233"/>
      <c r="AI1100" s="233"/>
      <c r="AJ1100" s="233"/>
      <c r="AK1100" s="233">
        <f t="shared" si="548"/>
        <v>0</v>
      </c>
      <c r="AL1100" s="233"/>
      <c r="AM1100" s="233"/>
      <c r="AN1100" s="233"/>
      <c r="AO1100" s="233">
        <f t="shared" si="565"/>
        <v>0</v>
      </c>
      <c r="AP1100" s="233"/>
      <c r="AQ1100" s="233"/>
      <c r="AR1100" s="233"/>
      <c r="AS1100" s="339">
        <f t="shared" si="566"/>
        <v>0</v>
      </c>
      <c r="AT1100" s="233"/>
      <c r="AU1100" s="233"/>
      <c r="AV1100" s="233"/>
      <c r="AW1100" s="260">
        <f t="shared" si="537"/>
        <v>0</v>
      </c>
      <c r="AX1100" s="235" t="s">
        <v>537</v>
      </c>
      <c r="AY1100" s="236" t="s">
        <v>487</v>
      </c>
      <c r="AZ1100" s="236" t="s">
        <v>193</v>
      </c>
      <c r="BA1100" s="229" t="s">
        <v>538</v>
      </c>
      <c r="BB1100" s="231">
        <v>2</v>
      </c>
      <c r="BC1100" s="231">
        <v>1</v>
      </c>
      <c r="BD1100" s="237" t="str">
        <f t="shared" si="538"/>
        <v>Llano (Pendientes naturales del terreno entre 0 y 5%)</v>
      </c>
      <c r="BE1100" s="231">
        <v>2</v>
      </c>
      <c r="BF1100" s="237" t="str">
        <f>VLOOKUP(BE1100,'Códigos 2'!$A$1:$B$12,2,FALSE)</f>
        <v xml:space="preserve">Tratamiento superficial múltiple (TSM) </v>
      </c>
      <c r="BG1100" s="238">
        <v>2</v>
      </c>
      <c r="BH1100" s="239">
        <v>5.7</v>
      </c>
      <c r="BI1100" s="231">
        <v>0</v>
      </c>
      <c r="BJ1100" s="231" t="str">
        <f t="shared" si="552"/>
        <v>No existe</v>
      </c>
      <c r="BK1100" s="240">
        <v>0</v>
      </c>
      <c r="BL1100" s="231">
        <v>50</v>
      </c>
      <c r="BM1100" s="231">
        <v>951</v>
      </c>
      <c r="BN1100" s="231">
        <v>4</v>
      </c>
      <c r="BO1100" s="237" t="str">
        <f t="shared" si="553"/>
        <v>Alineamiento con algunas curvas que exigen una reducción significativa en la velocidad promedio de circulación.</v>
      </c>
      <c r="BP1100" s="231">
        <v>4</v>
      </c>
      <c r="BQ1100" s="237" t="str">
        <f t="shared" si="554"/>
        <v>Pendientes generalmente menores del 3% pero con algunas cuestas de corta longitud de hasta el 5%.</v>
      </c>
      <c r="BR1100" s="231">
        <v>1</v>
      </c>
      <c r="BS1100" s="231">
        <v>0</v>
      </c>
      <c r="BT1100" s="237" t="b">
        <f t="shared" si="555"/>
        <v>0</v>
      </c>
      <c r="BU1100" s="231">
        <v>3</v>
      </c>
      <c r="BV1100" s="237" t="str">
        <f t="shared" si="556"/>
        <v>El señalamiento es regular en cuanto a cantidad y ubicación, siendo notable la falta de algunas señales de precaución y de guía.</v>
      </c>
      <c r="BW1100" s="231">
        <v>5</v>
      </c>
      <c r="BX1100" s="237" t="str">
        <f t="shared" si="557"/>
        <v>Todas las alcantarillas y cunetas están bastante limpias y funcionan debidamente.</v>
      </c>
      <c r="BY1100" s="231">
        <v>3</v>
      </c>
      <c r="BZ1100" s="237" t="str">
        <f t="shared" si="558"/>
        <v>Superficie con frecuentes baches o irregularidades .</v>
      </c>
      <c r="CA1100" s="231">
        <v>5</v>
      </c>
      <c r="CB1100" s="237" t="str">
        <f t="shared" si="559"/>
        <v>No existen evidencias de fallas en la estructura del pavimento, con la posible excepción de algunas en la superficie de ruedo.</v>
      </c>
      <c r="CC1100" s="231">
        <f t="shared" si="560"/>
        <v>3.1188282749999994</v>
      </c>
      <c r="CD1100" s="229"/>
      <c r="CE1100" s="229"/>
      <c r="CF1100" s="270" t="s">
        <v>539</v>
      </c>
    </row>
    <row r="1101" spans="1:84" ht="69.95" customHeight="1" thickBot="1" x14ac:dyDescent="0.2">
      <c r="A1101" s="217"/>
      <c r="B1101" s="269">
        <v>60790</v>
      </c>
      <c r="C1101" s="231">
        <v>12</v>
      </c>
      <c r="D1101" s="231">
        <v>6</v>
      </c>
      <c r="E1101" s="232">
        <v>1</v>
      </c>
      <c r="F1101" s="231">
        <v>3</v>
      </c>
      <c r="G1101" s="231">
        <v>160</v>
      </c>
      <c r="H1101" s="230" t="str">
        <f t="shared" si="568"/>
        <v>Secundaria</v>
      </c>
      <c r="I1101" s="230">
        <v>2</v>
      </c>
      <c r="J1101" s="229" t="str">
        <f t="shared" si="561"/>
        <v>Distribuidores Regionales</v>
      </c>
      <c r="K1101" s="260">
        <f t="shared" si="562"/>
        <v>15.25</v>
      </c>
      <c r="L1101" s="234">
        <f>K1101</f>
        <v>15.25</v>
      </c>
      <c r="M1101" s="233"/>
      <c r="N1101" s="233"/>
      <c r="O1101" s="233"/>
      <c r="P1101" s="260">
        <f t="shared" si="563"/>
        <v>0</v>
      </c>
      <c r="Q1101" s="233"/>
      <c r="R1101" s="233"/>
      <c r="S1101" s="233"/>
      <c r="T1101" s="260">
        <f t="shared" si="564"/>
        <v>0</v>
      </c>
      <c r="U1101" s="233">
        <v>0.105</v>
      </c>
      <c r="V1101" s="233"/>
      <c r="W1101" s="233">
        <v>0.375</v>
      </c>
      <c r="X1101" s="233">
        <f t="shared" si="569"/>
        <v>0.48</v>
      </c>
      <c r="Y1101" s="233"/>
      <c r="Z1101" s="233"/>
      <c r="AA1101" s="233"/>
      <c r="AB1101" s="233">
        <f t="shared" si="570"/>
        <v>0</v>
      </c>
      <c r="AC1101" s="233">
        <f t="shared" si="567"/>
        <v>0.48</v>
      </c>
      <c r="AD1101" s="233"/>
      <c r="AE1101" s="233">
        <v>12.77</v>
      </c>
      <c r="AF1101" s="233">
        <v>2</v>
      </c>
      <c r="AG1101" s="233">
        <f t="shared" si="547"/>
        <v>14.77</v>
      </c>
      <c r="AH1101" s="233"/>
      <c r="AI1101" s="233"/>
      <c r="AJ1101" s="233"/>
      <c r="AK1101" s="233">
        <f t="shared" si="548"/>
        <v>0</v>
      </c>
      <c r="AL1101" s="233"/>
      <c r="AM1101" s="233"/>
      <c r="AN1101" s="233"/>
      <c r="AO1101" s="233">
        <f t="shared" si="565"/>
        <v>0</v>
      </c>
      <c r="AP1101" s="233"/>
      <c r="AQ1101" s="233"/>
      <c r="AR1101" s="233"/>
      <c r="AS1101" s="339">
        <f t="shared" si="566"/>
        <v>0</v>
      </c>
      <c r="AT1101" s="233"/>
      <c r="AU1101" s="233"/>
      <c r="AV1101" s="233"/>
      <c r="AW1101" s="260">
        <f t="shared" si="537"/>
        <v>0</v>
      </c>
      <c r="AX1101" s="235" t="s">
        <v>1512</v>
      </c>
      <c r="AY1101" s="236" t="s">
        <v>1513</v>
      </c>
      <c r="AZ1101" s="236" t="s">
        <v>1514</v>
      </c>
      <c r="BA1101" s="229" t="s">
        <v>1097</v>
      </c>
      <c r="BB1101" s="231">
        <v>0</v>
      </c>
      <c r="BC1101" s="231">
        <v>3</v>
      </c>
      <c r="BD1101" s="237" t="str">
        <f t="shared" si="538"/>
        <v>Muy Ondulado (Pendientes naturales del terreno entre 15 y 25%)</v>
      </c>
      <c r="BE1101" s="231">
        <v>4</v>
      </c>
      <c r="BF1101" s="237" t="str">
        <f>VLOOKUP(BE1101,'Códigos 2'!$A$1:$B$12,2,FALSE)</f>
        <v>Lastre o grava</v>
      </c>
      <c r="BG1101" s="238">
        <v>2</v>
      </c>
      <c r="BH1101" s="239">
        <v>6.2</v>
      </c>
      <c r="BI1101" s="231">
        <v>0</v>
      </c>
      <c r="BJ1101" s="231" t="str">
        <f t="shared" si="552"/>
        <v>No existe</v>
      </c>
      <c r="BK1101" s="240">
        <v>0</v>
      </c>
      <c r="BL1101" s="231">
        <v>35</v>
      </c>
      <c r="BM1101" s="231"/>
      <c r="BN1101" s="231">
        <v>3</v>
      </c>
      <c r="BO1101" s="237" t="str">
        <f t="shared" si="553"/>
        <v>Alineamiento algo sinuoso, pero con curvas cerradas que son aparentes y consistentes con las gradientes y las demás características del camino y del terreno que se atraviesa.</v>
      </c>
      <c r="BP1101" s="231">
        <v>1</v>
      </c>
      <c r="BQ1101" s="237" t="str">
        <f t="shared" si="554"/>
        <v xml:space="preserve">Pendientes sostenidas en exceso del 7% en casi todo el tramo. </v>
      </c>
      <c r="BR1101" s="231">
        <v>1</v>
      </c>
      <c r="BS1101" s="231">
        <v>0</v>
      </c>
      <c r="BT1101" s="237" t="b">
        <f t="shared" si="555"/>
        <v>0</v>
      </c>
      <c r="BU1101" s="231">
        <v>3</v>
      </c>
      <c r="BV1101" s="237" t="str">
        <f t="shared" si="556"/>
        <v>El señalamiento es regular en cuanto a cantidad y ubicación, siendo notable la falta de algunas señales de precaución y de guía.</v>
      </c>
      <c r="BW1101" s="231">
        <v>4</v>
      </c>
      <c r="BX1101" s="237" t="str">
        <f t="shared" si="557"/>
        <v>La mayoría de las alcantarillas y cunetas aparentemente funcionan bien, pero existen indicaciones en algunos sitios de que el agua se estanca.</v>
      </c>
      <c r="BY1101" s="231">
        <v>3</v>
      </c>
      <c r="BZ1101" s="237" t="str">
        <f t="shared" si="558"/>
        <v>Superficie con frecuentes baches o irregularidades .</v>
      </c>
      <c r="CA1101" s="231">
        <v>4</v>
      </c>
      <c r="CB1101" s="237" t="str">
        <f t="shared" si="559"/>
        <v>Existen huellas o corrugaciones que se derivan por debajo de la superficie de ruedo, pero que son aisladas y de poca extensión.</v>
      </c>
      <c r="CC1101" s="231">
        <f t="shared" si="560"/>
        <v>0</v>
      </c>
      <c r="CD1101" s="229" t="s">
        <v>1515</v>
      </c>
      <c r="CE1101" s="229" t="s">
        <v>489</v>
      </c>
      <c r="CF1101" s="270" t="s">
        <v>1516</v>
      </c>
    </row>
    <row r="1102" spans="1:84" ht="69.95" customHeight="1" thickBot="1" x14ac:dyDescent="0.2">
      <c r="A1102" s="217"/>
      <c r="B1102" s="269">
        <v>60800</v>
      </c>
      <c r="C1102" s="231">
        <v>12</v>
      </c>
      <c r="D1102" s="231">
        <v>6</v>
      </c>
      <c r="E1102" s="232">
        <v>1</v>
      </c>
      <c r="F1102" s="231">
        <v>5</v>
      </c>
      <c r="G1102" s="231">
        <v>160</v>
      </c>
      <c r="H1102" s="230" t="str">
        <f t="shared" si="568"/>
        <v>Secundaria</v>
      </c>
      <c r="I1102" s="230">
        <v>2</v>
      </c>
      <c r="J1102" s="229" t="str">
        <f t="shared" si="561"/>
        <v>Distribuidores Regionales</v>
      </c>
      <c r="K1102" s="260">
        <f t="shared" si="562"/>
        <v>8.86</v>
      </c>
      <c r="L1102" s="234">
        <f t="shared" ref="L1102:L1107" si="571">L1101+K1102</f>
        <v>24.11</v>
      </c>
      <c r="M1102" s="233"/>
      <c r="N1102" s="233"/>
      <c r="O1102" s="233"/>
      <c r="P1102" s="260">
        <f t="shared" si="563"/>
        <v>0</v>
      </c>
      <c r="Q1102" s="233"/>
      <c r="R1102" s="233"/>
      <c r="S1102" s="233"/>
      <c r="T1102" s="260">
        <f t="shared" si="564"/>
        <v>0</v>
      </c>
      <c r="U1102" s="233"/>
      <c r="V1102" s="233">
        <v>1.2</v>
      </c>
      <c r="W1102" s="233"/>
      <c r="X1102" s="233">
        <f t="shared" si="569"/>
        <v>1.2</v>
      </c>
      <c r="Y1102" s="233"/>
      <c r="Z1102" s="233"/>
      <c r="AA1102" s="233"/>
      <c r="AB1102" s="233">
        <f t="shared" si="570"/>
        <v>0</v>
      </c>
      <c r="AC1102" s="233">
        <f t="shared" si="567"/>
        <v>1.2</v>
      </c>
      <c r="AD1102" s="233"/>
      <c r="AE1102" s="233"/>
      <c r="AF1102" s="233">
        <v>7.66</v>
      </c>
      <c r="AG1102" s="233">
        <f t="shared" si="547"/>
        <v>7.66</v>
      </c>
      <c r="AH1102" s="233"/>
      <c r="AI1102" s="233"/>
      <c r="AJ1102" s="233"/>
      <c r="AK1102" s="233">
        <f t="shared" si="548"/>
        <v>0</v>
      </c>
      <c r="AL1102" s="233"/>
      <c r="AM1102" s="233"/>
      <c r="AN1102" s="233"/>
      <c r="AO1102" s="233">
        <f t="shared" si="565"/>
        <v>0</v>
      </c>
      <c r="AP1102" s="233"/>
      <c r="AQ1102" s="233"/>
      <c r="AR1102" s="233"/>
      <c r="AS1102" s="339">
        <f t="shared" si="566"/>
        <v>0</v>
      </c>
      <c r="AT1102" s="233"/>
      <c r="AU1102" s="233"/>
      <c r="AV1102" s="233"/>
      <c r="AW1102" s="260">
        <f t="shared" si="537"/>
        <v>0</v>
      </c>
      <c r="AX1102" s="235" t="s">
        <v>1517</v>
      </c>
      <c r="AY1102" s="236" t="s">
        <v>1513</v>
      </c>
      <c r="AZ1102" s="236" t="s">
        <v>1514</v>
      </c>
      <c r="BA1102" s="229" t="s">
        <v>1518</v>
      </c>
      <c r="BB1102" s="231">
        <v>2</v>
      </c>
      <c r="BC1102" s="231">
        <v>2</v>
      </c>
      <c r="BD1102" s="237" t="str">
        <f t="shared" si="538"/>
        <v>Algo Ondulado (Pendientes naturales del terreno entre 6 y 14%)</v>
      </c>
      <c r="BE1102" s="231">
        <v>4</v>
      </c>
      <c r="BF1102" s="237" t="str">
        <f>VLOOKUP(BE1102,'Códigos 2'!$A$1:$B$12,2,FALSE)</f>
        <v>Lastre o grava</v>
      </c>
      <c r="BG1102" s="238">
        <v>2</v>
      </c>
      <c r="BH1102" s="239">
        <v>6.4</v>
      </c>
      <c r="BI1102" s="231">
        <v>0</v>
      </c>
      <c r="BJ1102" s="231" t="str">
        <f t="shared" si="552"/>
        <v>No existe</v>
      </c>
      <c r="BK1102" s="240">
        <v>0</v>
      </c>
      <c r="BL1102" s="231">
        <v>30</v>
      </c>
      <c r="BM1102" s="231"/>
      <c r="BN1102" s="231">
        <v>3</v>
      </c>
      <c r="BO1102" s="237" t="str">
        <f t="shared" si="553"/>
        <v>Alineamiento algo sinuoso, pero con curvas cerradas que son aparentes y consistentes con las gradientes y las demás características del camino y del terreno que se atraviesa.</v>
      </c>
      <c r="BP1102" s="231">
        <v>3</v>
      </c>
      <c r="BQ1102" s="237" t="str">
        <f t="shared" si="554"/>
        <v>Pendientes generalmente entre 3 y 6%, pero con una rasante ondulada y, consecuentemente, con tramos cortos de subida fuerte.</v>
      </c>
      <c r="BR1102" s="231">
        <v>1</v>
      </c>
      <c r="BS1102" s="231">
        <v>0</v>
      </c>
      <c r="BT1102" s="237" t="b">
        <f t="shared" si="555"/>
        <v>0</v>
      </c>
      <c r="BU1102" s="231">
        <v>3</v>
      </c>
      <c r="BV1102" s="237" t="str">
        <f t="shared" si="556"/>
        <v>El señalamiento es regular en cuanto a cantidad y ubicación, siendo notable la falta de algunas señales de precaución y de guía.</v>
      </c>
      <c r="BW1102" s="231">
        <v>3</v>
      </c>
      <c r="BX1102" s="237" t="str">
        <f t="shared" si="557"/>
        <v>Parece que algunas alcantarillas o cunetas no tienen capacidad hidráulica suficiente, por la erosión o socavación aparente.</v>
      </c>
      <c r="BY1102" s="231">
        <v>2</v>
      </c>
      <c r="BZ1102" s="237" t="str">
        <f t="shared" si="558"/>
        <v>Superficie muy irregular o con baches extensos y frecuentes (o material suelto, en caso de superficies no pavimentadas).</v>
      </c>
      <c r="CA1102" s="231">
        <v>4</v>
      </c>
      <c r="CB1102" s="237" t="str">
        <f t="shared" si="559"/>
        <v>Existen huellas o corrugaciones que se derivan por debajo de la superficie de ruedo, pero que son aisladas y de poca extensión.</v>
      </c>
      <c r="CC1102" s="231">
        <f t="shared" si="560"/>
        <v>0</v>
      </c>
      <c r="CD1102" s="229" t="s">
        <v>1519</v>
      </c>
      <c r="CE1102" s="229" t="s">
        <v>489</v>
      </c>
      <c r="CF1102" s="270" t="s">
        <v>1520</v>
      </c>
    </row>
    <row r="1103" spans="1:84" ht="69.95" customHeight="1" thickBot="1" x14ac:dyDescent="0.2">
      <c r="A1103" s="217"/>
      <c r="B1103" s="269">
        <v>60811</v>
      </c>
      <c r="C1103" s="231">
        <v>12</v>
      </c>
      <c r="D1103" s="231">
        <v>6</v>
      </c>
      <c r="E1103" s="232">
        <v>1</v>
      </c>
      <c r="F1103" s="231">
        <v>5</v>
      </c>
      <c r="G1103" s="231">
        <v>160</v>
      </c>
      <c r="H1103" s="230" t="str">
        <f t="shared" si="568"/>
        <v>Secundaria</v>
      </c>
      <c r="I1103" s="230">
        <v>2</v>
      </c>
      <c r="J1103" s="229" t="str">
        <f t="shared" si="561"/>
        <v>Distribuidores Regionales</v>
      </c>
      <c r="K1103" s="260">
        <f t="shared" si="562"/>
        <v>9.57</v>
      </c>
      <c r="L1103" s="234">
        <f t="shared" si="571"/>
        <v>33.68</v>
      </c>
      <c r="M1103" s="233"/>
      <c r="N1103" s="233"/>
      <c r="O1103" s="233"/>
      <c r="P1103" s="260">
        <f t="shared" si="563"/>
        <v>0</v>
      </c>
      <c r="Q1103" s="233"/>
      <c r="R1103" s="233"/>
      <c r="S1103" s="233"/>
      <c r="T1103" s="260">
        <f t="shared" si="564"/>
        <v>0</v>
      </c>
      <c r="U1103" s="233"/>
      <c r="V1103" s="233">
        <v>9.57</v>
      </c>
      <c r="W1103" s="233"/>
      <c r="X1103" s="233">
        <f t="shared" si="569"/>
        <v>9.57</v>
      </c>
      <c r="Y1103" s="233"/>
      <c r="Z1103" s="233"/>
      <c r="AA1103" s="233"/>
      <c r="AB1103" s="233">
        <f t="shared" si="570"/>
        <v>0</v>
      </c>
      <c r="AC1103" s="233">
        <f t="shared" si="567"/>
        <v>9.57</v>
      </c>
      <c r="AD1103" s="233"/>
      <c r="AE1103" s="233"/>
      <c r="AF1103" s="233"/>
      <c r="AG1103" s="233">
        <f t="shared" si="547"/>
        <v>0</v>
      </c>
      <c r="AH1103" s="233"/>
      <c r="AI1103" s="233"/>
      <c r="AJ1103" s="233"/>
      <c r="AK1103" s="233">
        <f t="shared" si="548"/>
        <v>0</v>
      </c>
      <c r="AL1103" s="233"/>
      <c r="AM1103" s="233"/>
      <c r="AN1103" s="233"/>
      <c r="AO1103" s="233">
        <f t="shared" si="565"/>
        <v>0</v>
      </c>
      <c r="AP1103" s="233"/>
      <c r="AQ1103" s="233"/>
      <c r="AR1103" s="233"/>
      <c r="AS1103" s="339">
        <f t="shared" si="566"/>
        <v>0</v>
      </c>
      <c r="AT1103" s="233"/>
      <c r="AU1103" s="233"/>
      <c r="AV1103" s="233"/>
      <c r="AW1103" s="260">
        <f t="shared" si="537"/>
        <v>0</v>
      </c>
      <c r="AX1103" s="235" t="s">
        <v>1521</v>
      </c>
      <c r="AY1103" s="236" t="s">
        <v>1513</v>
      </c>
      <c r="AZ1103" s="236" t="s">
        <v>1514</v>
      </c>
      <c r="BA1103" s="229" t="s">
        <v>965</v>
      </c>
      <c r="BB1103" s="231">
        <v>2</v>
      </c>
      <c r="BC1103" s="231">
        <v>3</v>
      </c>
      <c r="BD1103" s="237" t="str">
        <f t="shared" si="538"/>
        <v>Muy Ondulado (Pendientes naturales del terreno entre 15 y 25%)</v>
      </c>
      <c r="BE1103" s="231">
        <v>2</v>
      </c>
      <c r="BF1103" s="237" t="str">
        <f>VLOOKUP(BE1103,'Códigos 2'!$A$1:$B$12,2,FALSE)</f>
        <v xml:space="preserve">Tratamiento superficial múltiple (TSM) </v>
      </c>
      <c r="BG1103" s="238">
        <v>2</v>
      </c>
      <c r="BH1103" s="239">
        <v>6</v>
      </c>
      <c r="BI1103" s="231">
        <v>0</v>
      </c>
      <c r="BJ1103" s="231" t="str">
        <f t="shared" si="552"/>
        <v>No existe</v>
      </c>
      <c r="BK1103" s="240">
        <v>0</v>
      </c>
      <c r="BL1103" s="231">
        <v>40</v>
      </c>
      <c r="BM1103" s="231"/>
      <c r="BN1103" s="231">
        <v>3</v>
      </c>
      <c r="BO1103" s="237" t="str">
        <f t="shared" si="553"/>
        <v>Alineamiento algo sinuoso, pero con curvas cerradas que son aparentes y consistentes con las gradientes y las demás características del camino y del terreno que se atraviesa.</v>
      </c>
      <c r="BP1103" s="231">
        <v>2</v>
      </c>
      <c r="BQ1103" s="237" t="str">
        <f t="shared" si="554"/>
        <v>Pendientes sostenidas entre 5 y 8% sobre una buena parte del tramo, condición que afecta en forma marcada la velocidad de recorrido y, cuando hay bastante tránsito, provoca frecuentes colas de vehículos detrás de los vehículos pesados.</v>
      </c>
      <c r="BR1103" s="231">
        <v>1</v>
      </c>
      <c r="BS1103" s="231">
        <v>0</v>
      </c>
      <c r="BT1103" s="237" t="b">
        <f t="shared" si="555"/>
        <v>0</v>
      </c>
      <c r="BU1103" s="231">
        <v>3</v>
      </c>
      <c r="BV1103" s="237" t="str">
        <f t="shared" si="556"/>
        <v>El señalamiento es regular en cuanto a cantidad y ubicación, siendo notable la falta de algunas señales de precaución y de guía.</v>
      </c>
      <c r="BW1103" s="231">
        <v>3</v>
      </c>
      <c r="BX1103" s="237" t="str">
        <f t="shared" si="557"/>
        <v>Parece que algunas alcantarillas o cunetas no tienen capacidad hidráulica suficiente, por la erosión o socavación aparente.</v>
      </c>
      <c r="BY1103" s="231">
        <v>3</v>
      </c>
      <c r="BZ1103" s="237" t="str">
        <f t="shared" si="558"/>
        <v>Superficie con frecuentes baches o irregularidades .</v>
      </c>
      <c r="CA1103" s="231">
        <v>4</v>
      </c>
      <c r="CB1103" s="237" t="str">
        <f t="shared" si="559"/>
        <v>Existen huellas o corrugaciones que se derivan por debajo de la superficie de ruedo, pero que son aisladas y de poca extensión.</v>
      </c>
      <c r="CC1103" s="231">
        <f t="shared" si="560"/>
        <v>0</v>
      </c>
      <c r="CD1103" s="229" t="s">
        <v>1522</v>
      </c>
      <c r="CE1103" s="229" t="s">
        <v>489</v>
      </c>
      <c r="CF1103" s="270" t="s">
        <v>1523</v>
      </c>
    </row>
    <row r="1104" spans="1:84" ht="69.95" customHeight="1" thickBot="1" x14ac:dyDescent="0.2">
      <c r="A1104" s="217"/>
      <c r="B1104" s="269">
        <v>60812</v>
      </c>
      <c r="C1104" s="231">
        <v>12</v>
      </c>
      <c r="D1104" s="231">
        <v>6</v>
      </c>
      <c r="E1104" s="232">
        <v>1</v>
      </c>
      <c r="F1104" s="231">
        <v>5</v>
      </c>
      <c r="G1104" s="231">
        <v>160</v>
      </c>
      <c r="H1104" s="230" t="str">
        <f t="shared" si="568"/>
        <v>Secundaria</v>
      </c>
      <c r="I1104" s="230">
        <v>2</v>
      </c>
      <c r="J1104" s="229" t="str">
        <f t="shared" si="561"/>
        <v>Distribuidores Regionales</v>
      </c>
      <c r="K1104" s="260">
        <f t="shared" si="562"/>
        <v>11.905000000000001</v>
      </c>
      <c r="L1104" s="234">
        <f t="shared" si="571"/>
        <v>45.585000000000001</v>
      </c>
      <c r="M1104" s="233"/>
      <c r="N1104" s="233"/>
      <c r="O1104" s="233"/>
      <c r="P1104" s="260">
        <f t="shared" si="563"/>
        <v>0</v>
      </c>
      <c r="Q1104" s="233"/>
      <c r="R1104" s="233"/>
      <c r="S1104" s="233"/>
      <c r="T1104" s="260">
        <f t="shared" si="564"/>
        <v>0</v>
      </c>
      <c r="U1104" s="233">
        <v>5.6050000000000004</v>
      </c>
      <c r="V1104" s="233">
        <v>3.48</v>
      </c>
      <c r="W1104" s="233">
        <v>2.82</v>
      </c>
      <c r="X1104" s="233">
        <f t="shared" si="569"/>
        <v>11.905000000000001</v>
      </c>
      <c r="Y1104" s="233"/>
      <c r="Z1104" s="233"/>
      <c r="AA1104" s="233"/>
      <c r="AB1104" s="233">
        <f t="shared" si="570"/>
        <v>0</v>
      </c>
      <c r="AC1104" s="233">
        <f t="shared" si="567"/>
        <v>11.905000000000001</v>
      </c>
      <c r="AD1104" s="233"/>
      <c r="AE1104" s="233"/>
      <c r="AF1104" s="233"/>
      <c r="AG1104" s="233">
        <f t="shared" si="547"/>
        <v>0</v>
      </c>
      <c r="AH1104" s="233"/>
      <c r="AI1104" s="233"/>
      <c r="AJ1104" s="233"/>
      <c r="AK1104" s="233">
        <f t="shared" si="548"/>
        <v>0</v>
      </c>
      <c r="AL1104" s="233"/>
      <c r="AM1104" s="233"/>
      <c r="AN1104" s="233"/>
      <c r="AO1104" s="233">
        <f t="shared" si="565"/>
        <v>0</v>
      </c>
      <c r="AP1104" s="233"/>
      <c r="AQ1104" s="233"/>
      <c r="AR1104" s="233"/>
      <c r="AS1104" s="339">
        <f t="shared" si="566"/>
        <v>0</v>
      </c>
      <c r="AT1104" s="233"/>
      <c r="AU1104" s="233"/>
      <c r="AV1104" s="233"/>
      <c r="AW1104" s="260">
        <f t="shared" si="537"/>
        <v>0</v>
      </c>
      <c r="AX1104" s="235" t="s">
        <v>1524</v>
      </c>
      <c r="AY1104" s="236" t="s">
        <v>1513</v>
      </c>
      <c r="AZ1104" s="236" t="s">
        <v>1514</v>
      </c>
      <c r="BA1104" s="229" t="s">
        <v>900</v>
      </c>
      <c r="BB1104" s="231">
        <v>2</v>
      </c>
      <c r="BC1104" s="231">
        <v>2</v>
      </c>
      <c r="BD1104" s="237" t="str">
        <f t="shared" si="538"/>
        <v>Algo Ondulado (Pendientes naturales del terreno entre 6 y 14%)</v>
      </c>
      <c r="BE1104" s="231">
        <v>2</v>
      </c>
      <c r="BF1104" s="237" t="str">
        <f>VLOOKUP(BE1104,'Códigos 2'!$A$1:$B$12,2,FALSE)</f>
        <v xml:space="preserve">Tratamiento superficial múltiple (TSM) </v>
      </c>
      <c r="BG1104" s="238">
        <v>2</v>
      </c>
      <c r="BH1104" s="239">
        <v>5.7</v>
      </c>
      <c r="BI1104" s="231">
        <v>0</v>
      </c>
      <c r="BJ1104" s="231" t="str">
        <f t="shared" si="552"/>
        <v>No existe</v>
      </c>
      <c r="BK1104" s="240">
        <v>0</v>
      </c>
      <c r="BL1104" s="231">
        <v>50</v>
      </c>
      <c r="BM1104" s="231">
        <v>465</v>
      </c>
      <c r="BN1104" s="231">
        <v>4</v>
      </c>
      <c r="BO1104" s="237" t="str">
        <f t="shared" si="553"/>
        <v>Alineamiento con algunas curvas que exigen una reducción significativa en la velocidad promedio de circulación.</v>
      </c>
      <c r="BP1104" s="231">
        <v>3</v>
      </c>
      <c r="BQ1104" s="237" t="str">
        <f t="shared" si="554"/>
        <v>Pendientes generalmente entre 3 y 6%, pero con una rasante ondulada y, consecuentemente, con tramos cortos de subida fuerte.</v>
      </c>
      <c r="BR1104" s="231">
        <v>1</v>
      </c>
      <c r="BS1104" s="231">
        <v>0</v>
      </c>
      <c r="BT1104" s="237" t="b">
        <f t="shared" si="555"/>
        <v>0</v>
      </c>
      <c r="BU1104" s="231">
        <v>3</v>
      </c>
      <c r="BV1104" s="237" t="str">
        <f t="shared" si="556"/>
        <v>El señalamiento es regular en cuanto a cantidad y ubicación, siendo notable la falta de algunas señales de precaución y de guía.</v>
      </c>
      <c r="BW1104" s="231">
        <v>3</v>
      </c>
      <c r="BX1104" s="237" t="str">
        <f t="shared" si="557"/>
        <v>Parece que algunas alcantarillas o cunetas no tienen capacidad hidráulica suficiente, por la erosión o socavación aparente.</v>
      </c>
      <c r="BY1104" s="231">
        <v>3</v>
      </c>
      <c r="BZ1104" s="237" t="str">
        <f t="shared" si="558"/>
        <v>Superficie con frecuentes baches o irregularidades .</v>
      </c>
      <c r="CA1104" s="231">
        <v>4</v>
      </c>
      <c r="CB1104" s="237" t="str">
        <f t="shared" si="559"/>
        <v>Existen huellas o corrugaciones que se derivan por debajo de la superficie de ruedo, pero que son aisladas y de poca extensión.</v>
      </c>
      <c r="CC1104" s="231">
        <f t="shared" si="560"/>
        <v>2.0205761250000003</v>
      </c>
      <c r="CD1104" s="229"/>
      <c r="CE1104" s="229"/>
      <c r="CF1104" s="270" t="s">
        <v>1525</v>
      </c>
    </row>
    <row r="1105" spans="1:84" ht="69.95" customHeight="1" thickBot="1" x14ac:dyDescent="0.2">
      <c r="A1105" s="217"/>
      <c r="B1105" s="269">
        <v>60813</v>
      </c>
      <c r="C1105" s="231">
        <v>12</v>
      </c>
      <c r="D1105" s="231">
        <v>6</v>
      </c>
      <c r="E1105" s="232">
        <v>1</v>
      </c>
      <c r="F1105" s="231"/>
      <c r="G1105" s="231">
        <v>160</v>
      </c>
      <c r="H1105" s="230" t="str">
        <f t="shared" si="568"/>
        <v>Secundaria</v>
      </c>
      <c r="I1105" s="230">
        <v>2</v>
      </c>
      <c r="J1105" s="229" t="str">
        <f t="shared" si="561"/>
        <v>Distribuidores Regionales</v>
      </c>
      <c r="K1105" s="260">
        <f t="shared" si="562"/>
        <v>12.185</v>
      </c>
      <c r="L1105" s="234">
        <f t="shared" si="571"/>
        <v>57.77</v>
      </c>
      <c r="M1105" s="233"/>
      <c r="N1105" s="233"/>
      <c r="O1105" s="233"/>
      <c r="P1105" s="260">
        <f t="shared" si="563"/>
        <v>0</v>
      </c>
      <c r="Q1105" s="233"/>
      <c r="R1105" s="233"/>
      <c r="S1105" s="233"/>
      <c r="T1105" s="260">
        <f t="shared" si="564"/>
        <v>0</v>
      </c>
      <c r="U1105" s="233">
        <v>12.185</v>
      </c>
      <c r="V1105" s="233"/>
      <c r="W1105" s="233"/>
      <c r="X1105" s="233">
        <f t="shared" si="569"/>
        <v>12.185</v>
      </c>
      <c r="Y1105" s="233"/>
      <c r="Z1105" s="233"/>
      <c r="AA1105" s="233"/>
      <c r="AB1105" s="233">
        <f t="shared" si="570"/>
        <v>0</v>
      </c>
      <c r="AC1105" s="233">
        <f t="shared" si="567"/>
        <v>12.185</v>
      </c>
      <c r="AD1105" s="233"/>
      <c r="AE1105" s="233"/>
      <c r="AF1105" s="233"/>
      <c r="AG1105" s="233">
        <f t="shared" si="547"/>
        <v>0</v>
      </c>
      <c r="AH1105" s="233"/>
      <c r="AI1105" s="233"/>
      <c r="AJ1105" s="233"/>
      <c r="AK1105" s="233">
        <f t="shared" si="548"/>
        <v>0</v>
      </c>
      <c r="AL1105" s="233"/>
      <c r="AM1105" s="233"/>
      <c r="AN1105" s="233"/>
      <c r="AO1105" s="233">
        <f t="shared" si="565"/>
        <v>0</v>
      </c>
      <c r="AP1105" s="233"/>
      <c r="AQ1105" s="233"/>
      <c r="AR1105" s="233"/>
      <c r="AS1105" s="339">
        <f t="shared" si="566"/>
        <v>0</v>
      </c>
      <c r="AT1105" s="233"/>
      <c r="AU1105" s="233"/>
      <c r="AV1105" s="233"/>
      <c r="AW1105" s="260">
        <f t="shared" si="537"/>
        <v>0</v>
      </c>
      <c r="AX1105" s="235" t="s">
        <v>1526</v>
      </c>
      <c r="AY1105" s="236" t="s">
        <v>1513</v>
      </c>
      <c r="AZ1105" s="236" t="s">
        <v>1514</v>
      </c>
      <c r="BA1105" s="229" t="s">
        <v>384</v>
      </c>
      <c r="BB1105" s="231">
        <v>2</v>
      </c>
      <c r="BC1105" s="231">
        <v>2</v>
      </c>
      <c r="BD1105" s="237" t="str">
        <f t="shared" si="538"/>
        <v>Algo Ondulado (Pendientes naturales del terreno entre 6 y 14%)</v>
      </c>
      <c r="BE1105" s="231">
        <v>2</v>
      </c>
      <c r="BF1105" s="237" t="str">
        <f>VLOOKUP(BE1105,'Códigos 2'!$A$1:$B$12,2,FALSE)</f>
        <v xml:space="preserve">Tratamiento superficial múltiple (TSM) </v>
      </c>
      <c r="BG1105" s="238">
        <v>2</v>
      </c>
      <c r="BH1105" s="239">
        <v>7</v>
      </c>
      <c r="BI1105" s="231">
        <v>0</v>
      </c>
      <c r="BJ1105" s="231" t="str">
        <f t="shared" si="552"/>
        <v>No existe</v>
      </c>
      <c r="BK1105" s="240">
        <v>0</v>
      </c>
      <c r="BL1105" s="231">
        <v>35</v>
      </c>
      <c r="BM1105" s="231"/>
      <c r="BN1105" s="231">
        <v>3</v>
      </c>
      <c r="BO1105" s="237" t="str">
        <f t="shared" si="553"/>
        <v>Alineamiento algo sinuoso, pero con curvas cerradas que son aparentes y consistentes con las gradientes y las demás características del camino y del terreno que se atraviesa.</v>
      </c>
      <c r="BP1105" s="231">
        <v>3</v>
      </c>
      <c r="BQ1105" s="237" t="str">
        <f t="shared" si="554"/>
        <v>Pendientes generalmente entre 3 y 6%, pero con una rasante ondulada y, consecuentemente, con tramos cortos de subida fuerte.</v>
      </c>
      <c r="BR1105" s="231">
        <v>1</v>
      </c>
      <c r="BS1105" s="231">
        <v>0</v>
      </c>
      <c r="BT1105" s="237" t="b">
        <f t="shared" si="555"/>
        <v>0</v>
      </c>
      <c r="BU1105" s="231">
        <v>3</v>
      </c>
      <c r="BV1105" s="237" t="str">
        <f t="shared" si="556"/>
        <v>El señalamiento es regular en cuanto a cantidad y ubicación, siendo notable la falta de algunas señales de precaución y de guía.</v>
      </c>
      <c r="BW1105" s="231">
        <v>5</v>
      </c>
      <c r="BX1105" s="237" t="str">
        <f t="shared" si="557"/>
        <v>Todas las alcantarillas y cunetas están bastante limpias y funcionan debidamente.</v>
      </c>
      <c r="BY1105" s="231">
        <v>4</v>
      </c>
      <c r="BZ1105" s="237" t="str">
        <f t="shared" si="558"/>
        <v>Superficie generalmente lisa, pero con unas pequeñas corrugaciones u otras irregularidades aisladas, o con baches pequeños superficiales.</v>
      </c>
      <c r="CA1105" s="231">
        <v>5</v>
      </c>
      <c r="CB1105" s="237" t="str">
        <f t="shared" si="559"/>
        <v>No existen evidencias de fallas en la estructura del pavimento, con la posible excepción de algunas en la superficie de ruedo.</v>
      </c>
      <c r="CC1105" s="231">
        <f t="shared" si="560"/>
        <v>0</v>
      </c>
      <c r="CD1105" s="229" t="s">
        <v>1527</v>
      </c>
      <c r="CE1105" s="229" t="s">
        <v>489</v>
      </c>
      <c r="CF1105" s="270" t="s">
        <v>1528</v>
      </c>
    </row>
    <row r="1106" spans="1:84" ht="69.95" customHeight="1" thickBot="1" x14ac:dyDescent="0.2">
      <c r="A1106" s="217"/>
      <c r="B1106" s="269">
        <v>60830</v>
      </c>
      <c r="C1106" s="231">
        <v>12</v>
      </c>
      <c r="D1106" s="231">
        <v>6</v>
      </c>
      <c r="E1106" s="232">
        <v>4</v>
      </c>
      <c r="F1106" s="231">
        <v>0</v>
      </c>
      <c r="G1106" s="231">
        <v>604</v>
      </c>
      <c r="H1106" s="230" t="str">
        <f>IF(G1106&lt;100,"Primaria",IF(AND(G1099&gt;39,G1099&lt;300),"Secundaria",IF(AND(G1099&gt;299),"Terciaria")))</f>
        <v>Terciaria</v>
      </c>
      <c r="I1106" s="230">
        <v>4</v>
      </c>
      <c r="J1106" s="229" t="str">
        <f t="shared" si="561"/>
        <v>Red Básica de Accesso</v>
      </c>
      <c r="K1106" s="260">
        <f t="shared" si="562"/>
        <v>1.7150000000000001</v>
      </c>
      <c r="L1106" s="234">
        <f t="shared" si="571"/>
        <v>59.485000000000007</v>
      </c>
      <c r="M1106" s="233"/>
      <c r="N1106" s="233"/>
      <c r="O1106" s="233"/>
      <c r="P1106" s="260">
        <f t="shared" si="563"/>
        <v>0</v>
      </c>
      <c r="Q1106" s="233"/>
      <c r="R1106" s="233"/>
      <c r="S1106" s="233"/>
      <c r="T1106" s="260">
        <f t="shared" si="564"/>
        <v>0</v>
      </c>
      <c r="U1106" s="233"/>
      <c r="V1106" s="233"/>
      <c r="W1106" s="233"/>
      <c r="X1106" s="233">
        <f t="shared" si="569"/>
        <v>0</v>
      </c>
      <c r="Y1106" s="233"/>
      <c r="Z1106" s="233"/>
      <c r="AA1106" s="233"/>
      <c r="AB1106" s="233">
        <f t="shared" si="570"/>
        <v>0</v>
      </c>
      <c r="AC1106" s="233">
        <f t="shared" si="567"/>
        <v>0</v>
      </c>
      <c r="AD1106" s="233">
        <v>1.7150000000000001</v>
      </c>
      <c r="AE1106" s="233"/>
      <c r="AF1106" s="233"/>
      <c r="AG1106" s="233">
        <f t="shared" si="547"/>
        <v>1.7150000000000001</v>
      </c>
      <c r="AH1106" s="233"/>
      <c r="AI1106" s="233"/>
      <c r="AJ1106" s="233"/>
      <c r="AK1106" s="233">
        <f t="shared" si="548"/>
        <v>0</v>
      </c>
      <c r="AL1106" s="233"/>
      <c r="AM1106" s="233"/>
      <c r="AN1106" s="233"/>
      <c r="AO1106" s="233">
        <f t="shared" si="565"/>
        <v>0</v>
      </c>
      <c r="AP1106" s="233"/>
      <c r="AQ1106" s="233"/>
      <c r="AR1106" s="233"/>
      <c r="AS1106" s="339">
        <f t="shared" si="566"/>
        <v>0</v>
      </c>
      <c r="AT1106" s="233"/>
      <c r="AU1106" s="233"/>
      <c r="AV1106" s="233"/>
      <c r="AW1106" s="260">
        <f t="shared" si="537"/>
        <v>0</v>
      </c>
      <c r="AX1106" s="235" t="s">
        <v>2727</v>
      </c>
      <c r="AY1106" s="236" t="s">
        <v>1160</v>
      </c>
      <c r="AZ1106" s="236" t="s">
        <v>294</v>
      </c>
      <c r="BA1106" s="229" t="s">
        <v>2728</v>
      </c>
      <c r="BB1106" s="231">
        <v>0</v>
      </c>
      <c r="BC1106" s="231">
        <v>2</v>
      </c>
      <c r="BD1106" s="237" t="str">
        <f t="shared" si="538"/>
        <v>Algo Ondulado (Pendientes naturales del terreno entre 6 y 14%)</v>
      </c>
      <c r="BE1106" s="231">
        <v>4</v>
      </c>
      <c r="BF1106" s="237" t="str">
        <f>VLOOKUP(BE1106,'Códigos 2'!$A$1:$B$12,2,FALSE)</f>
        <v>Lastre o grava</v>
      </c>
      <c r="BG1106" s="238">
        <v>2</v>
      </c>
      <c r="BH1106" s="239">
        <v>6</v>
      </c>
      <c r="BI1106" s="231">
        <v>0</v>
      </c>
      <c r="BJ1106" s="231" t="str">
        <f t="shared" si="552"/>
        <v>No existe</v>
      </c>
      <c r="BK1106" s="240">
        <v>0</v>
      </c>
      <c r="BL1106" s="231">
        <v>40</v>
      </c>
      <c r="BM1106" s="231">
        <v>813</v>
      </c>
      <c r="BN1106" s="231">
        <v>3</v>
      </c>
      <c r="BO1106" s="237" t="str">
        <f t="shared" si="553"/>
        <v>Alineamiento algo sinuoso, pero con curvas cerradas que son aparentes y consistentes con las gradientes y las demás características del camino y del terreno que se atraviesa.</v>
      </c>
      <c r="BP1106" s="231">
        <v>3</v>
      </c>
      <c r="BQ1106" s="237" t="str">
        <f t="shared" si="554"/>
        <v>Pendientes generalmente entre 3 y 6%, pero con una rasante ondulada y, consecuentemente, con tramos cortos de subida fuerte.</v>
      </c>
      <c r="BR1106" s="231">
        <v>1</v>
      </c>
      <c r="BS1106" s="231">
        <v>0</v>
      </c>
      <c r="BT1106" s="237" t="b">
        <f t="shared" si="555"/>
        <v>0</v>
      </c>
      <c r="BU1106" s="231">
        <v>3</v>
      </c>
      <c r="BV1106" s="237" t="str">
        <f t="shared" si="556"/>
        <v>El señalamiento es regular en cuanto a cantidad y ubicación, siendo notable la falta de algunas señales de precaución y de guía.</v>
      </c>
      <c r="BW1106" s="231">
        <v>3</v>
      </c>
      <c r="BX1106" s="237" t="str">
        <f t="shared" si="557"/>
        <v>Parece que algunas alcantarillas o cunetas no tienen capacidad hidráulica suficiente, por la erosión o socavación aparente.</v>
      </c>
      <c r="BY1106" s="231">
        <v>4</v>
      </c>
      <c r="BZ1106" s="237" t="str">
        <f t="shared" si="558"/>
        <v>Superficie generalmente lisa, pero con unas pequeñas corrugaciones u otras irregularidades aisladas, o con baches pequeños superficiales.</v>
      </c>
      <c r="CA1106" s="231">
        <v>5</v>
      </c>
      <c r="CB1106" s="237" t="str">
        <f t="shared" si="559"/>
        <v>No existen evidencias de fallas en la estructura del pavimento, con la posible excepción de algunas en la superficie de ruedo.</v>
      </c>
      <c r="CC1106" s="231">
        <f t="shared" si="560"/>
        <v>0.50891767500000007</v>
      </c>
      <c r="CD1106" s="229"/>
      <c r="CE1106" s="229"/>
      <c r="CF1106" s="270" t="s">
        <v>2729</v>
      </c>
    </row>
    <row r="1107" spans="1:84" ht="69.95" customHeight="1" thickBot="1" x14ac:dyDescent="0.2">
      <c r="A1107" s="217"/>
      <c r="B1107" s="269">
        <v>60840</v>
      </c>
      <c r="C1107" s="231">
        <v>12</v>
      </c>
      <c r="D1107" s="231">
        <v>6</v>
      </c>
      <c r="E1107" s="232">
        <v>2</v>
      </c>
      <c r="F1107" s="231"/>
      <c r="G1107" s="231">
        <v>23</v>
      </c>
      <c r="H1107" s="230" t="str">
        <f t="shared" ref="H1107:H1114" si="572">IF(G1107&lt;100,"Primaria",IF(AND(G1107&gt;39,G1107&lt;300),"Secundaria",IF(AND(G1107&gt;299),"Terciaria")))</f>
        <v>Primaria</v>
      </c>
      <c r="I1107" s="230">
        <v>1</v>
      </c>
      <c r="J1107" s="229" t="str">
        <f t="shared" si="561"/>
        <v>Red de Alta Capacidad</v>
      </c>
      <c r="K1107" s="260">
        <f t="shared" si="562"/>
        <v>6.5649999999999995</v>
      </c>
      <c r="L1107" s="234">
        <f t="shared" si="571"/>
        <v>66.050000000000011</v>
      </c>
      <c r="M1107" s="233"/>
      <c r="N1107" s="233"/>
      <c r="O1107" s="233"/>
      <c r="P1107" s="260">
        <f t="shared" si="563"/>
        <v>0</v>
      </c>
      <c r="Q1107" s="233">
        <v>6.06</v>
      </c>
      <c r="R1107" s="233">
        <v>0.505</v>
      </c>
      <c r="S1107" s="233"/>
      <c r="T1107" s="260">
        <f t="shared" si="564"/>
        <v>6.5649999999999995</v>
      </c>
      <c r="U1107" s="233"/>
      <c r="V1107" s="233"/>
      <c r="W1107" s="233"/>
      <c r="X1107" s="233">
        <f t="shared" si="569"/>
        <v>0</v>
      </c>
      <c r="Y1107" s="233"/>
      <c r="Z1107" s="233"/>
      <c r="AA1107" s="233"/>
      <c r="AB1107" s="233">
        <f t="shared" si="570"/>
        <v>0</v>
      </c>
      <c r="AC1107" s="233">
        <f t="shared" si="567"/>
        <v>6.5649999999999995</v>
      </c>
      <c r="AD1107" s="233"/>
      <c r="AE1107" s="233"/>
      <c r="AF1107" s="233"/>
      <c r="AG1107" s="233">
        <f t="shared" si="547"/>
        <v>0</v>
      </c>
      <c r="AH1107" s="233"/>
      <c r="AI1107" s="233"/>
      <c r="AJ1107" s="233"/>
      <c r="AK1107" s="233">
        <f t="shared" si="548"/>
        <v>0</v>
      </c>
      <c r="AL1107" s="233"/>
      <c r="AM1107" s="233"/>
      <c r="AN1107" s="233"/>
      <c r="AO1107" s="233">
        <f t="shared" si="565"/>
        <v>0</v>
      </c>
      <c r="AP1107" s="233"/>
      <c r="AQ1107" s="233"/>
      <c r="AR1107" s="233"/>
      <c r="AS1107" s="339">
        <f t="shared" si="566"/>
        <v>0</v>
      </c>
      <c r="AT1107" s="233"/>
      <c r="AU1107" s="233"/>
      <c r="AV1107" s="233"/>
      <c r="AW1107" s="260">
        <f t="shared" si="537"/>
        <v>0</v>
      </c>
      <c r="AX1107" s="235" t="s">
        <v>550</v>
      </c>
      <c r="AY1107" s="236" t="s">
        <v>452</v>
      </c>
      <c r="AZ1107" s="236" t="s">
        <v>547</v>
      </c>
      <c r="BA1107" s="229">
        <v>50</v>
      </c>
      <c r="BB1107" s="231">
        <v>0</v>
      </c>
      <c r="BC1107" s="231">
        <v>2</v>
      </c>
      <c r="BD1107" s="237" t="str">
        <f t="shared" si="538"/>
        <v>Algo Ondulado (Pendientes naturales del terreno entre 6 y 14%)</v>
      </c>
      <c r="BE1107" s="231">
        <v>1</v>
      </c>
      <c r="BF1107" s="237" t="str">
        <f>VLOOKUP(BE1107,'Códigos 2'!$A$1:$B$12,2,FALSE)</f>
        <v xml:space="preserve"> Carpeta Asfáltica (CA)</v>
      </c>
      <c r="BG1107" s="238">
        <v>2</v>
      </c>
      <c r="BH1107" s="239">
        <v>9.3000000000000007</v>
      </c>
      <c r="BI1107" s="231">
        <v>1</v>
      </c>
      <c r="BJ1107" s="231" t="str">
        <f t="shared" si="552"/>
        <v>Pavimentado</v>
      </c>
      <c r="BK1107" s="240">
        <v>1.8</v>
      </c>
      <c r="BL1107" s="231">
        <v>60</v>
      </c>
      <c r="BM1107" s="231"/>
      <c r="BN1107" s="231">
        <v>4</v>
      </c>
      <c r="BO1107" s="237" t="str">
        <f t="shared" si="553"/>
        <v>Alineamiento con algunas curvas que exigen una reducción significativa en la velocidad promedio de circulación.</v>
      </c>
      <c r="BP1107" s="231">
        <v>3</v>
      </c>
      <c r="BQ1107" s="237" t="str">
        <f t="shared" si="554"/>
        <v>Pendientes generalmente entre 3 y 6%, pero con una rasante ondulada y, consecuentemente, con tramos cortos de subida fuerte.</v>
      </c>
      <c r="BR1107" s="231">
        <v>1</v>
      </c>
      <c r="BS1107" s="231">
        <v>5</v>
      </c>
      <c r="BT1107" s="237" t="str">
        <f t="shared" si="555"/>
        <v>Superficie de los espaldones firme y regular, y donde se puede utilizar el ancho como fue construido originalmente.</v>
      </c>
      <c r="BU1107" s="231">
        <v>4</v>
      </c>
      <c r="BV1107" s="237" t="str">
        <f t="shared" si="556"/>
        <v>El señalamiento es bastante completo, faltando solamente algunas señales de guía para los usuarios que no conocen la ruta.</v>
      </c>
      <c r="BW1107" s="231">
        <v>5</v>
      </c>
      <c r="BX1107" s="237" t="str">
        <f t="shared" si="557"/>
        <v>Todas las alcantarillas y cunetas están bastante limpias y funcionan debidamente.</v>
      </c>
      <c r="BY1107" s="231">
        <v>4</v>
      </c>
      <c r="BZ1107" s="237" t="str">
        <f t="shared" si="558"/>
        <v>Superficie generalmente lisa, pero con unas pequeñas corrugaciones u otras irregularidades aisladas, o con baches pequeños superficiales.</v>
      </c>
      <c r="CA1107" s="231">
        <v>5</v>
      </c>
      <c r="CB1107" s="237" t="str">
        <f t="shared" si="559"/>
        <v>No existen evidencias de fallas en la estructura del pavimento, con la posible excepción de algunas en la superficie de ruedo.</v>
      </c>
      <c r="CC1107" s="231">
        <f t="shared" si="560"/>
        <v>0</v>
      </c>
      <c r="CD1107" s="229"/>
      <c r="CE1107" s="229"/>
      <c r="CF1107" s="270"/>
    </row>
    <row r="1108" spans="1:84" ht="69.95" customHeight="1" thickBot="1" x14ac:dyDescent="0.2">
      <c r="A1108" s="217"/>
      <c r="B1108" s="269">
        <v>60860</v>
      </c>
      <c r="C1108" s="231">
        <v>12</v>
      </c>
      <c r="D1108" s="231">
        <v>6</v>
      </c>
      <c r="E1108" s="232">
        <v>1</v>
      </c>
      <c r="F1108" s="231"/>
      <c r="G1108" s="231">
        <v>624</v>
      </c>
      <c r="H1108" s="230" t="str">
        <f t="shared" si="572"/>
        <v>Terciaria</v>
      </c>
      <c r="I1108" s="230">
        <v>4</v>
      </c>
      <c r="J1108" s="229" t="str">
        <f t="shared" si="561"/>
        <v>Red Básica de Accesso</v>
      </c>
      <c r="K1108" s="260">
        <f t="shared" si="562"/>
        <v>6.5949999999999998</v>
      </c>
      <c r="L1108" s="234">
        <f>K1108</f>
        <v>6.5949999999999998</v>
      </c>
      <c r="M1108" s="233"/>
      <c r="N1108" s="233"/>
      <c r="O1108" s="233"/>
      <c r="P1108" s="260">
        <f t="shared" si="563"/>
        <v>0</v>
      </c>
      <c r="Q1108" s="233">
        <v>0.38500000000000001</v>
      </c>
      <c r="R1108" s="233"/>
      <c r="S1108" s="233"/>
      <c r="T1108" s="260">
        <f t="shared" si="564"/>
        <v>0.38500000000000001</v>
      </c>
      <c r="U1108" s="233"/>
      <c r="V1108" s="233">
        <v>1.63</v>
      </c>
      <c r="W1108" s="233"/>
      <c r="X1108" s="233">
        <f t="shared" si="569"/>
        <v>1.63</v>
      </c>
      <c r="Y1108" s="233"/>
      <c r="Z1108" s="233"/>
      <c r="AA1108" s="233"/>
      <c r="AB1108" s="233">
        <f t="shared" si="570"/>
        <v>0</v>
      </c>
      <c r="AC1108" s="233">
        <f t="shared" si="567"/>
        <v>2.0149999999999997</v>
      </c>
      <c r="AD1108" s="233">
        <v>4.58</v>
      </c>
      <c r="AE1108" s="233"/>
      <c r="AF1108" s="233"/>
      <c r="AG1108" s="233">
        <f t="shared" si="547"/>
        <v>4.58</v>
      </c>
      <c r="AH1108" s="233"/>
      <c r="AI1108" s="233"/>
      <c r="AJ1108" s="233"/>
      <c r="AK1108" s="233">
        <f t="shared" si="548"/>
        <v>0</v>
      </c>
      <c r="AL1108" s="233"/>
      <c r="AM1108" s="233"/>
      <c r="AN1108" s="233"/>
      <c r="AO1108" s="233">
        <f t="shared" si="565"/>
        <v>0</v>
      </c>
      <c r="AP1108" s="233"/>
      <c r="AQ1108" s="233"/>
      <c r="AR1108" s="233"/>
      <c r="AS1108" s="339">
        <f t="shared" si="566"/>
        <v>0</v>
      </c>
      <c r="AT1108" s="233"/>
      <c r="AU1108" s="233"/>
      <c r="AV1108" s="233"/>
      <c r="AW1108" s="260">
        <f t="shared" si="537"/>
        <v>0</v>
      </c>
      <c r="AX1108" s="235" t="s">
        <v>2864</v>
      </c>
      <c r="AY1108" s="236" t="s">
        <v>2846</v>
      </c>
      <c r="AZ1108" s="236" t="s">
        <v>2847</v>
      </c>
      <c r="BA1108" s="229" t="s">
        <v>2865</v>
      </c>
      <c r="BB1108" s="231">
        <v>0</v>
      </c>
      <c r="BC1108" s="231">
        <v>3</v>
      </c>
      <c r="BD1108" s="237" t="str">
        <f t="shared" si="538"/>
        <v>Muy Ondulado (Pendientes naturales del terreno entre 15 y 25%)</v>
      </c>
      <c r="BE1108" s="231">
        <v>7</v>
      </c>
      <c r="BF1108" s="237" t="str">
        <f>VLOOKUP(BE1108,'Códigos 2'!$A$1:$B$12,2,FALSE)</f>
        <v xml:space="preserve">Sello asfáltico con emulsión de rompimiento lento (SA) </v>
      </c>
      <c r="BG1108" s="238">
        <v>2</v>
      </c>
      <c r="BH1108" s="239">
        <v>5.5</v>
      </c>
      <c r="BI1108" s="231">
        <v>0</v>
      </c>
      <c r="BJ1108" s="231" t="str">
        <f t="shared" si="552"/>
        <v>No existe</v>
      </c>
      <c r="BK1108" s="240">
        <v>0</v>
      </c>
      <c r="BL1108" s="231">
        <v>35</v>
      </c>
      <c r="BM1108" s="231"/>
      <c r="BN1108" s="231">
        <v>3</v>
      </c>
      <c r="BO1108" s="237" t="str">
        <f t="shared" si="553"/>
        <v>Alineamiento algo sinuoso, pero con curvas cerradas que son aparentes y consistentes con las gradientes y las demás características del camino y del terreno que se atraviesa.</v>
      </c>
      <c r="BP1108" s="231">
        <v>2</v>
      </c>
      <c r="BQ1108" s="237" t="str">
        <f t="shared" si="554"/>
        <v>Pendientes sostenidas entre 5 y 8% sobre una buena parte del tramo, condición que afecta en forma marcada la velocidad de recorrido y, cuando hay bastante tránsito, provoca frecuentes colas de vehículos detrás de los vehículos pesados.</v>
      </c>
      <c r="BR1108" s="231">
        <v>1</v>
      </c>
      <c r="BS1108" s="231">
        <v>0</v>
      </c>
      <c r="BT1108" s="237" t="b">
        <f t="shared" si="555"/>
        <v>0</v>
      </c>
      <c r="BU1108" s="231">
        <v>3</v>
      </c>
      <c r="BV1108" s="237" t="str">
        <f t="shared" si="556"/>
        <v>El señalamiento es regular en cuanto a cantidad y ubicación, siendo notable la falta de algunas señales de precaución y de guía.</v>
      </c>
      <c r="BW1108" s="231">
        <v>4</v>
      </c>
      <c r="BX1108" s="237" t="str">
        <f t="shared" si="557"/>
        <v>La mayoría de las alcantarillas y cunetas aparentemente funcionan bien, pero existen indicaciones en algunos sitios de que el agua se estanca.</v>
      </c>
      <c r="BY1108" s="231">
        <v>4</v>
      </c>
      <c r="BZ1108" s="237" t="str">
        <f t="shared" si="558"/>
        <v>Superficie generalmente lisa, pero con unas pequeñas corrugaciones u otras irregularidades aisladas, o con baches pequeños superficiales.</v>
      </c>
      <c r="CA1108" s="231">
        <v>5</v>
      </c>
      <c r="CB1108" s="237" t="str">
        <f t="shared" si="559"/>
        <v>No existen evidencias de fallas en la estructura del pavimento, con la posible excepción de algunas en la superficie de ruedo.</v>
      </c>
      <c r="CC1108" s="231">
        <f t="shared" si="560"/>
        <v>0</v>
      </c>
      <c r="CD1108" s="229" t="s">
        <v>2866</v>
      </c>
      <c r="CE1108" s="229" t="s">
        <v>489</v>
      </c>
      <c r="CF1108" s="270" t="s">
        <v>2867</v>
      </c>
    </row>
    <row r="1109" spans="1:84" ht="69.95" customHeight="1" thickBot="1" x14ac:dyDescent="0.2">
      <c r="A1109" s="217"/>
      <c r="B1109" s="269">
        <v>60871</v>
      </c>
      <c r="C1109" s="231">
        <v>12</v>
      </c>
      <c r="D1109" s="231">
        <v>6</v>
      </c>
      <c r="E1109" s="232">
        <v>1</v>
      </c>
      <c r="F1109" s="231">
        <v>11</v>
      </c>
      <c r="G1109" s="231">
        <v>160</v>
      </c>
      <c r="H1109" s="230" t="str">
        <f t="shared" si="572"/>
        <v>Secundaria</v>
      </c>
      <c r="I1109" s="230">
        <v>2</v>
      </c>
      <c r="J1109" s="229" t="str">
        <f t="shared" si="561"/>
        <v>Distribuidores Regionales</v>
      </c>
      <c r="K1109" s="260">
        <f t="shared" si="562"/>
        <v>5.2649999999999997</v>
      </c>
      <c r="L1109" s="234">
        <f>L1108+K1109</f>
        <v>11.86</v>
      </c>
      <c r="M1109" s="233"/>
      <c r="N1109" s="233"/>
      <c r="O1109" s="233"/>
      <c r="P1109" s="260">
        <f t="shared" si="563"/>
        <v>0</v>
      </c>
      <c r="Q1109" s="233"/>
      <c r="R1109" s="233"/>
      <c r="S1109" s="233"/>
      <c r="T1109" s="260">
        <f t="shared" si="564"/>
        <v>0</v>
      </c>
      <c r="U1109" s="233"/>
      <c r="V1109" s="233">
        <v>0.66500000000000004</v>
      </c>
      <c r="W1109" s="233"/>
      <c r="X1109" s="233">
        <f t="shared" si="569"/>
        <v>0.66500000000000004</v>
      </c>
      <c r="Y1109" s="233"/>
      <c r="Z1109" s="233"/>
      <c r="AA1109" s="233"/>
      <c r="AB1109" s="233">
        <f t="shared" si="570"/>
        <v>0</v>
      </c>
      <c r="AC1109" s="233">
        <f t="shared" si="567"/>
        <v>0.66500000000000004</v>
      </c>
      <c r="AD1109" s="233"/>
      <c r="AE1109" s="233">
        <v>4.085</v>
      </c>
      <c r="AF1109" s="233">
        <v>0.51500000000000001</v>
      </c>
      <c r="AG1109" s="233">
        <f t="shared" si="547"/>
        <v>4.5999999999999996</v>
      </c>
      <c r="AH1109" s="233"/>
      <c r="AI1109" s="233"/>
      <c r="AJ1109" s="233"/>
      <c r="AK1109" s="233">
        <f t="shared" si="548"/>
        <v>0</v>
      </c>
      <c r="AL1109" s="233"/>
      <c r="AM1109" s="233"/>
      <c r="AN1109" s="233"/>
      <c r="AO1109" s="233">
        <f t="shared" si="565"/>
        <v>0</v>
      </c>
      <c r="AP1109" s="233"/>
      <c r="AQ1109" s="233"/>
      <c r="AR1109" s="233"/>
      <c r="AS1109" s="339">
        <f t="shared" si="566"/>
        <v>0</v>
      </c>
      <c r="AT1109" s="233"/>
      <c r="AU1109" s="233"/>
      <c r="AV1109" s="233"/>
      <c r="AW1109" s="260">
        <f t="shared" si="537"/>
        <v>0</v>
      </c>
      <c r="AX1109" s="235" t="s">
        <v>1529</v>
      </c>
      <c r="AY1109" s="236" t="s">
        <v>1513</v>
      </c>
      <c r="AZ1109" s="236" t="s">
        <v>1514</v>
      </c>
      <c r="BA1109" s="229" t="s">
        <v>1530</v>
      </c>
      <c r="BB1109" s="231">
        <v>0</v>
      </c>
      <c r="BC1109" s="231">
        <v>2</v>
      </c>
      <c r="BD1109" s="237" t="str">
        <f t="shared" si="538"/>
        <v>Algo Ondulado (Pendientes naturales del terreno entre 6 y 14%)</v>
      </c>
      <c r="BE1109" s="231">
        <v>4</v>
      </c>
      <c r="BF1109" s="237" t="str">
        <f>VLOOKUP(BE1109,'Códigos 2'!$A$1:$B$12,2,FALSE)</f>
        <v>Lastre o grava</v>
      </c>
      <c r="BG1109" s="238">
        <v>2</v>
      </c>
      <c r="BH1109" s="239">
        <v>6.5</v>
      </c>
      <c r="BI1109" s="231">
        <v>0</v>
      </c>
      <c r="BJ1109" s="231" t="str">
        <f t="shared" si="552"/>
        <v>No existe</v>
      </c>
      <c r="BK1109" s="240">
        <v>0</v>
      </c>
      <c r="BL1109" s="231">
        <v>35</v>
      </c>
      <c r="BM1109" s="231">
        <v>1430</v>
      </c>
      <c r="BN1109" s="231">
        <v>3</v>
      </c>
      <c r="BO1109" s="237" t="str">
        <f t="shared" si="553"/>
        <v>Alineamiento algo sinuoso, pero con curvas cerradas que son aparentes y consistentes con las gradientes y las demás características del camino y del terreno que se atraviesa.</v>
      </c>
      <c r="BP1109" s="231">
        <v>4</v>
      </c>
      <c r="BQ1109" s="237" t="str">
        <f t="shared" si="554"/>
        <v>Pendientes generalmente menores del 3% pero con algunas cuestas de corta longitud de hasta el 5%.</v>
      </c>
      <c r="BR1109" s="231">
        <v>1</v>
      </c>
      <c r="BS1109" s="231">
        <v>0</v>
      </c>
      <c r="BT1109" s="237" t="b">
        <f t="shared" si="555"/>
        <v>0</v>
      </c>
      <c r="BU1109" s="231">
        <v>3</v>
      </c>
      <c r="BV1109" s="237" t="str">
        <f t="shared" si="556"/>
        <v>El señalamiento es regular en cuanto a cantidad y ubicación, siendo notable la falta de algunas señales de precaución y de guía.</v>
      </c>
      <c r="BW1109" s="231">
        <v>4</v>
      </c>
      <c r="BX1109" s="237" t="str">
        <f t="shared" si="557"/>
        <v>La mayoría de las alcantarillas y cunetas aparentemente funcionan bien, pero existen indicaciones en algunos sitios de que el agua se estanca.</v>
      </c>
      <c r="BY1109" s="231">
        <v>3</v>
      </c>
      <c r="BZ1109" s="237" t="str">
        <f t="shared" si="558"/>
        <v>Superficie con frecuentes baches o irregularidades .</v>
      </c>
      <c r="CA1109" s="231">
        <v>5</v>
      </c>
      <c r="CB1109" s="237" t="str">
        <f t="shared" si="559"/>
        <v>No existen evidencias de fallas en la estructura del pavimento, con la posible excepción de algunas en la superficie de ruedo.</v>
      </c>
      <c r="CC1109" s="231">
        <f t="shared" si="560"/>
        <v>2.74806675</v>
      </c>
      <c r="CD1109" s="229"/>
      <c r="CE1109" s="229"/>
      <c r="CF1109" s="270" t="s">
        <v>1531</v>
      </c>
    </row>
    <row r="1110" spans="1:84" ht="69.95" customHeight="1" thickBot="1" x14ac:dyDescent="0.2">
      <c r="A1110" s="217"/>
      <c r="B1110" s="269">
        <v>60872</v>
      </c>
      <c r="C1110" s="231">
        <v>12</v>
      </c>
      <c r="D1110" s="231">
        <v>6</v>
      </c>
      <c r="E1110" s="232">
        <v>1</v>
      </c>
      <c r="F1110" s="231">
        <v>11</v>
      </c>
      <c r="G1110" s="231">
        <v>160</v>
      </c>
      <c r="H1110" s="230" t="str">
        <f t="shared" si="572"/>
        <v>Secundaria</v>
      </c>
      <c r="I1110" s="230">
        <v>2</v>
      </c>
      <c r="J1110" s="229" t="str">
        <f t="shared" si="561"/>
        <v>Distribuidores Regionales</v>
      </c>
      <c r="K1110" s="260">
        <f t="shared" si="562"/>
        <v>6.6750000000000007</v>
      </c>
      <c r="L1110" s="234">
        <f>L1109+K1110</f>
        <v>18.535</v>
      </c>
      <c r="M1110" s="233"/>
      <c r="N1110" s="233"/>
      <c r="O1110" s="233"/>
      <c r="P1110" s="260">
        <f t="shared" si="563"/>
        <v>0</v>
      </c>
      <c r="Q1110" s="233"/>
      <c r="R1110" s="233"/>
      <c r="S1110" s="233"/>
      <c r="T1110" s="260">
        <f t="shared" si="564"/>
        <v>0</v>
      </c>
      <c r="U1110" s="233"/>
      <c r="V1110" s="233"/>
      <c r="W1110" s="233"/>
      <c r="X1110" s="233">
        <f t="shared" si="569"/>
        <v>0</v>
      </c>
      <c r="Y1110" s="233"/>
      <c r="Z1110" s="233"/>
      <c r="AA1110" s="233"/>
      <c r="AB1110" s="233">
        <f t="shared" si="570"/>
        <v>0</v>
      </c>
      <c r="AC1110" s="233">
        <f t="shared" si="567"/>
        <v>0</v>
      </c>
      <c r="AD1110" s="233">
        <v>1.825</v>
      </c>
      <c r="AE1110" s="233">
        <v>4.4850000000000003</v>
      </c>
      <c r="AF1110" s="233">
        <v>0.36499999999999999</v>
      </c>
      <c r="AG1110" s="233">
        <f t="shared" si="547"/>
        <v>6.6750000000000007</v>
      </c>
      <c r="AH1110" s="233"/>
      <c r="AI1110" s="233"/>
      <c r="AJ1110" s="233"/>
      <c r="AK1110" s="233">
        <f t="shared" si="548"/>
        <v>0</v>
      </c>
      <c r="AL1110" s="233"/>
      <c r="AM1110" s="233"/>
      <c r="AN1110" s="233"/>
      <c r="AO1110" s="233">
        <f t="shared" si="565"/>
        <v>0</v>
      </c>
      <c r="AP1110" s="233"/>
      <c r="AQ1110" s="233"/>
      <c r="AR1110" s="233"/>
      <c r="AS1110" s="339">
        <f t="shared" si="566"/>
        <v>0</v>
      </c>
      <c r="AT1110" s="233"/>
      <c r="AU1110" s="233"/>
      <c r="AV1110" s="233"/>
      <c r="AW1110" s="260">
        <f t="shared" si="537"/>
        <v>0</v>
      </c>
      <c r="AX1110" s="235" t="s">
        <v>1532</v>
      </c>
      <c r="AY1110" s="236" t="s">
        <v>1513</v>
      </c>
      <c r="AZ1110" s="236" t="s">
        <v>1514</v>
      </c>
      <c r="BA1110" s="229" t="s">
        <v>1533</v>
      </c>
      <c r="BB1110" s="231">
        <v>1</v>
      </c>
      <c r="BC1110" s="231">
        <v>3</v>
      </c>
      <c r="BD1110" s="237" t="str">
        <f t="shared" si="538"/>
        <v>Muy Ondulado (Pendientes naturales del terreno entre 15 y 25%)</v>
      </c>
      <c r="BE1110" s="231">
        <v>4</v>
      </c>
      <c r="BF1110" s="237" t="str">
        <f>VLOOKUP(BE1110,'Códigos 2'!$A$1:$B$12,2,FALSE)</f>
        <v>Lastre o grava</v>
      </c>
      <c r="BG1110" s="238">
        <v>1</v>
      </c>
      <c r="BH1110" s="239">
        <v>4.7</v>
      </c>
      <c r="BI1110" s="231">
        <v>0</v>
      </c>
      <c r="BJ1110" s="231" t="str">
        <f t="shared" si="552"/>
        <v>No existe</v>
      </c>
      <c r="BK1110" s="240">
        <v>0</v>
      </c>
      <c r="BL1110" s="231">
        <v>35</v>
      </c>
      <c r="BM1110" s="231">
        <v>60</v>
      </c>
      <c r="BN1110" s="231">
        <v>2</v>
      </c>
      <c r="BO1110" s="237" t="str">
        <f t="shared" si="553"/>
        <v>Curvas cerradas frecuentes y, por lo general, inconsistentes con el terreno y la clase de carretera.</v>
      </c>
      <c r="BP1110" s="231">
        <v>2</v>
      </c>
      <c r="BQ1110" s="237" t="str">
        <f t="shared" si="554"/>
        <v>Pendientes sostenidas entre 5 y 8% sobre una buena parte del tramo, condición que afecta en forma marcada la velocidad de recorrido y, cuando hay bastante tránsito, provoca frecuentes colas de vehículos detrás de los vehículos pesados.</v>
      </c>
      <c r="BR1110" s="231">
        <v>1</v>
      </c>
      <c r="BS1110" s="231">
        <v>0</v>
      </c>
      <c r="BT1110" s="237" t="b">
        <f t="shared" si="555"/>
        <v>0</v>
      </c>
      <c r="BU1110" s="231">
        <v>3</v>
      </c>
      <c r="BV1110" s="237" t="str">
        <f t="shared" si="556"/>
        <v>El señalamiento es regular en cuanto a cantidad y ubicación, siendo notable la falta de algunas señales de precaución y de guía.</v>
      </c>
      <c r="BW1110" s="231">
        <v>3</v>
      </c>
      <c r="BX1110" s="237" t="str">
        <f t="shared" si="557"/>
        <v>Parece que algunas alcantarillas o cunetas no tienen capacidad hidráulica suficiente, por la erosión o socavación aparente.</v>
      </c>
      <c r="BY1110" s="231">
        <v>3</v>
      </c>
      <c r="BZ1110" s="237" t="str">
        <f t="shared" si="558"/>
        <v>Superficie con frecuentes baches o irregularidades .</v>
      </c>
      <c r="CA1110" s="231">
        <v>4</v>
      </c>
      <c r="CB1110" s="237" t="str">
        <f t="shared" si="559"/>
        <v>Existen huellas o corrugaciones que se derivan por debajo de la superficie de ruedo, pero que son aisladas y de poca extensión.</v>
      </c>
      <c r="CC1110" s="231">
        <f t="shared" si="560"/>
        <v>0.14618250000000002</v>
      </c>
      <c r="CD1110" s="229"/>
      <c r="CE1110" s="229"/>
      <c r="CF1110" s="270" t="s">
        <v>1534</v>
      </c>
    </row>
    <row r="1111" spans="1:84" ht="69.95" customHeight="1" thickBot="1" x14ac:dyDescent="0.2">
      <c r="A1111" s="217"/>
      <c r="B1111" s="269">
        <v>60873</v>
      </c>
      <c r="C1111" s="231">
        <v>12</v>
      </c>
      <c r="D1111" s="231">
        <v>6</v>
      </c>
      <c r="E1111" s="232">
        <v>1</v>
      </c>
      <c r="F1111" s="231">
        <v>11</v>
      </c>
      <c r="G1111" s="231">
        <v>160</v>
      </c>
      <c r="H1111" s="230" t="str">
        <f t="shared" si="572"/>
        <v>Secundaria</v>
      </c>
      <c r="I1111" s="230">
        <v>2</v>
      </c>
      <c r="J1111" s="229" t="str">
        <f t="shared" si="561"/>
        <v>Distribuidores Regionales</v>
      </c>
      <c r="K1111" s="260">
        <f t="shared" si="562"/>
        <v>6.15</v>
      </c>
      <c r="L1111" s="234">
        <f>L1110+K1111</f>
        <v>24.685000000000002</v>
      </c>
      <c r="M1111" s="233"/>
      <c r="N1111" s="233"/>
      <c r="O1111" s="233"/>
      <c r="P1111" s="260">
        <f t="shared" si="563"/>
        <v>0</v>
      </c>
      <c r="Q1111" s="233"/>
      <c r="R1111" s="233"/>
      <c r="S1111" s="233"/>
      <c r="T1111" s="260">
        <f t="shared" si="564"/>
        <v>0</v>
      </c>
      <c r="U1111" s="233"/>
      <c r="V1111" s="233"/>
      <c r="W1111" s="233"/>
      <c r="X1111" s="233">
        <f t="shared" si="569"/>
        <v>0</v>
      </c>
      <c r="Y1111" s="233"/>
      <c r="Z1111" s="233"/>
      <c r="AA1111" s="233"/>
      <c r="AB1111" s="233">
        <f t="shared" si="570"/>
        <v>0</v>
      </c>
      <c r="AC1111" s="233">
        <f t="shared" si="567"/>
        <v>0</v>
      </c>
      <c r="AD1111" s="233"/>
      <c r="AE1111" s="233">
        <v>6.15</v>
      </c>
      <c r="AF1111" s="233"/>
      <c r="AG1111" s="233">
        <f t="shared" si="547"/>
        <v>6.15</v>
      </c>
      <c r="AH1111" s="233"/>
      <c r="AI1111" s="233"/>
      <c r="AJ1111" s="233"/>
      <c r="AK1111" s="233">
        <f t="shared" si="548"/>
        <v>0</v>
      </c>
      <c r="AL1111" s="233"/>
      <c r="AM1111" s="233"/>
      <c r="AN1111" s="233"/>
      <c r="AO1111" s="233">
        <f t="shared" si="565"/>
        <v>0</v>
      </c>
      <c r="AP1111" s="233"/>
      <c r="AQ1111" s="233"/>
      <c r="AR1111" s="233"/>
      <c r="AS1111" s="339">
        <f t="shared" si="566"/>
        <v>0</v>
      </c>
      <c r="AT1111" s="233"/>
      <c r="AU1111" s="233"/>
      <c r="AV1111" s="233"/>
      <c r="AW1111" s="260">
        <f t="shared" si="537"/>
        <v>0</v>
      </c>
      <c r="AX1111" s="235" t="s">
        <v>1535</v>
      </c>
      <c r="AY1111" s="236" t="s">
        <v>1513</v>
      </c>
      <c r="AZ1111" s="236" t="s">
        <v>1514</v>
      </c>
      <c r="BA1111" s="229" t="s">
        <v>933</v>
      </c>
      <c r="BB1111" s="231">
        <v>2</v>
      </c>
      <c r="BC1111" s="231">
        <v>3</v>
      </c>
      <c r="BD1111" s="237" t="str">
        <f t="shared" si="538"/>
        <v>Muy Ondulado (Pendientes naturales del terreno entre 15 y 25%)</v>
      </c>
      <c r="BE1111" s="231">
        <v>4</v>
      </c>
      <c r="BF1111" s="237" t="str">
        <f>VLOOKUP(BE1111,'Códigos 2'!$A$1:$B$12,2,FALSE)</f>
        <v>Lastre o grava</v>
      </c>
      <c r="BG1111" s="238">
        <v>2</v>
      </c>
      <c r="BH1111" s="239">
        <v>5</v>
      </c>
      <c r="BI1111" s="231">
        <v>0</v>
      </c>
      <c r="BJ1111" s="231" t="str">
        <f t="shared" si="552"/>
        <v>No existe</v>
      </c>
      <c r="BK1111" s="240">
        <v>0</v>
      </c>
      <c r="BL1111" s="231">
        <v>35</v>
      </c>
      <c r="BM1111" s="231"/>
      <c r="BN1111" s="231">
        <v>2</v>
      </c>
      <c r="BO1111" s="237" t="str">
        <f t="shared" si="553"/>
        <v>Curvas cerradas frecuentes y, por lo general, inconsistentes con el terreno y la clase de carretera.</v>
      </c>
      <c r="BP1111" s="231">
        <v>1</v>
      </c>
      <c r="BQ1111" s="237" t="str">
        <f t="shared" si="554"/>
        <v xml:space="preserve">Pendientes sostenidas en exceso del 7% en casi todo el tramo. </v>
      </c>
      <c r="BR1111" s="231">
        <v>1</v>
      </c>
      <c r="BS1111" s="231">
        <v>0</v>
      </c>
      <c r="BT1111" s="237" t="b">
        <f t="shared" si="555"/>
        <v>0</v>
      </c>
      <c r="BU1111" s="231">
        <v>2</v>
      </c>
      <c r="BV1111" s="237" t="str">
        <f t="shared" si="556"/>
        <v>Existen muy pocas señales</v>
      </c>
      <c r="BW1111" s="231">
        <v>3</v>
      </c>
      <c r="BX1111" s="237" t="str">
        <f t="shared" si="557"/>
        <v>Parece que algunas alcantarillas o cunetas no tienen capacidad hidráulica suficiente, por la erosión o socavación aparente.</v>
      </c>
      <c r="BY1111" s="231">
        <v>3</v>
      </c>
      <c r="BZ1111" s="237" t="str">
        <f t="shared" si="558"/>
        <v>Superficie con frecuentes baches o irregularidades .</v>
      </c>
      <c r="CA1111" s="231">
        <v>3</v>
      </c>
      <c r="CB1111" s="237" t="str">
        <f t="shared" si="559"/>
        <v>Existen deformaciones u otras fallas de consideración sobre una buena parte de la subsección y, aunque no son extensas todavía, parece que siguen extendiéndose.</v>
      </c>
      <c r="CC1111" s="231">
        <f t="shared" si="560"/>
        <v>0</v>
      </c>
      <c r="CD1111" s="229"/>
      <c r="CE1111" s="229"/>
      <c r="CF1111" s="270"/>
    </row>
    <row r="1112" spans="1:84" ht="69.95" customHeight="1" thickBot="1" x14ac:dyDescent="0.2">
      <c r="A1112" s="217"/>
      <c r="B1112" s="269">
        <v>60874</v>
      </c>
      <c r="C1112" s="231">
        <v>12</v>
      </c>
      <c r="D1112" s="231">
        <v>6</v>
      </c>
      <c r="E1112" s="232">
        <v>1</v>
      </c>
      <c r="F1112" s="231">
        <v>11</v>
      </c>
      <c r="G1112" s="231">
        <v>160</v>
      </c>
      <c r="H1112" s="230" t="str">
        <f t="shared" si="572"/>
        <v>Secundaria</v>
      </c>
      <c r="I1112" s="230">
        <v>2</v>
      </c>
      <c r="J1112" s="229" t="str">
        <f t="shared" si="561"/>
        <v>Distribuidores Regionales</v>
      </c>
      <c r="K1112" s="260">
        <f t="shared" si="562"/>
        <v>3.22</v>
      </c>
      <c r="L1112" s="234">
        <f>L1111+K1112</f>
        <v>27.905000000000001</v>
      </c>
      <c r="M1112" s="233"/>
      <c r="N1112" s="233"/>
      <c r="O1112" s="233"/>
      <c r="P1112" s="260">
        <f t="shared" si="563"/>
        <v>0</v>
      </c>
      <c r="Q1112" s="233"/>
      <c r="R1112" s="233"/>
      <c r="S1112" s="233"/>
      <c r="T1112" s="260">
        <f t="shared" si="564"/>
        <v>0</v>
      </c>
      <c r="U1112" s="233"/>
      <c r="V1112" s="233"/>
      <c r="W1112" s="233"/>
      <c r="X1112" s="233">
        <f t="shared" si="569"/>
        <v>0</v>
      </c>
      <c r="Y1112" s="233"/>
      <c r="Z1112" s="233"/>
      <c r="AA1112" s="233"/>
      <c r="AB1112" s="233">
        <f t="shared" si="570"/>
        <v>0</v>
      </c>
      <c r="AC1112" s="233">
        <f t="shared" si="567"/>
        <v>0</v>
      </c>
      <c r="AD1112" s="233">
        <v>3.22</v>
      </c>
      <c r="AE1112" s="233"/>
      <c r="AF1112" s="233"/>
      <c r="AG1112" s="233">
        <f t="shared" si="547"/>
        <v>3.22</v>
      </c>
      <c r="AH1112" s="233"/>
      <c r="AI1112" s="233"/>
      <c r="AJ1112" s="233"/>
      <c r="AK1112" s="233">
        <f t="shared" si="548"/>
        <v>0</v>
      </c>
      <c r="AL1112" s="233"/>
      <c r="AM1112" s="233"/>
      <c r="AN1112" s="233"/>
      <c r="AO1112" s="233">
        <f t="shared" si="565"/>
        <v>0</v>
      </c>
      <c r="AP1112" s="233"/>
      <c r="AQ1112" s="233"/>
      <c r="AR1112" s="233"/>
      <c r="AS1112" s="339">
        <f t="shared" si="566"/>
        <v>0</v>
      </c>
      <c r="AT1112" s="233"/>
      <c r="AU1112" s="233"/>
      <c r="AV1112" s="233"/>
      <c r="AW1112" s="260">
        <f t="shared" si="537"/>
        <v>0</v>
      </c>
      <c r="AX1112" s="235" t="s">
        <v>1536</v>
      </c>
      <c r="AY1112" s="236" t="s">
        <v>1513</v>
      </c>
      <c r="AZ1112" s="236" t="s">
        <v>1514</v>
      </c>
      <c r="BA1112" s="229" t="s">
        <v>1537</v>
      </c>
      <c r="BB1112" s="231">
        <v>1</v>
      </c>
      <c r="BC1112" s="231">
        <v>2</v>
      </c>
      <c r="BD1112" s="237" t="str">
        <f t="shared" si="538"/>
        <v>Algo Ondulado (Pendientes naturales del terreno entre 6 y 14%)</v>
      </c>
      <c r="BE1112" s="231">
        <v>4</v>
      </c>
      <c r="BF1112" s="237" t="str">
        <f>VLOOKUP(BE1112,'Códigos 2'!$A$1:$B$12,2,FALSE)</f>
        <v>Lastre o grava</v>
      </c>
      <c r="BG1112" s="238">
        <v>2</v>
      </c>
      <c r="BH1112" s="239">
        <v>5</v>
      </c>
      <c r="BI1112" s="231">
        <v>0</v>
      </c>
      <c r="BJ1112" s="231" t="str">
        <f t="shared" si="552"/>
        <v>No existe</v>
      </c>
      <c r="BK1112" s="240">
        <v>0</v>
      </c>
      <c r="BL1112" s="231">
        <v>40</v>
      </c>
      <c r="BM1112" s="231"/>
      <c r="BN1112" s="231">
        <v>3</v>
      </c>
      <c r="BO1112" s="237" t="str">
        <f t="shared" si="553"/>
        <v>Alineamiento algo sinuoso, pero con curvas cerradas que son aparentes y consistentes con las gradientes y las demás características del camino y del terreno que se atraviesa.</v>
      </c>
      <c r="BP1112" s="231">
        <v>3</v>
      </c>
      <c r="BQ1112" s="237" t="str">
        <f t="shared" si="554"/>
        <v>Pendientes generalmente entre 3 y 6%, pero con una rasante ondulada y, consecuentemente, con tramos cortos de subida fuerte.</v>
      </c>
      <c r="BR1112" s="231">
        <v>1</v>
      </c>
      <c r="BS1112" s="231">
        <v>0</v>
      </c>
      <c r="BT1112" s="237" t="b">
        <f t="shared" si="555"/>
        <v>0</v>
      </c>
      <c r="BU1112" s="231">
        <v>3</v>
      </c>
      <c r="BV1112" s="237" t="str">
        <f t="shared" si="556"/>
        <v>El señalamiento es regular en cuanto a cantidad y ubicación, siendo notable la falta de algunas señales de precaución y de guía.</v>
      </c>
      <c r="BW1112" s="231">
        <v>3</v>
      </c>
      <c r="BX1112" s="237" t="str">
        <f t="shared" si="557"/>
        <v>Parece que algunas alcantarillas o cunetas no tienen capacidad hidráulica suficiente, por la erosión o socavación aparente.</v>
      </c>
      <c r="BY1112" s="231">
        <v>4</v>
      </c>
      <c r="BZ1112" s="237" t="str">
        <f t="shared" si="558"/>
        <v>Superficie generalmente lisa, pero con unas pequeñas corrugaciones u otras irregularidades aisladas, o con baches pequeños superficiales.</v>
      </c>
      <c r="CA1112" s="231">
        <v>4</v>
      </c>
      <c r="CB1112" s="237" t="str">
        <f t="shared" si="559"/>
        <v>Existen huellas o corrugaciones que se derivan por debajo de la superficie de ruedo, pero que son aisladas y de poca extensión.</v>
      </c>
      <c r="CC1112" s="231">
        <f t="shared" si="560"/>
        <v>0</v>
      </c>
      <c r="CD1112" s="229"/>
      <c r="CE1112" s="229"/>
      <c r="CF1112" s="270"/>
    </row>
    <row r="1113" spans="1:84" ht="69.95" customHeight="1" thickBot="1" x14ac:dyDescent="0.2">
      <c r="A1113" s="217"/>
      <c r="B1113" s="269">
        <v>60921</v>
      </c>
      <c r="C1113" s="231">
        <v>12</v>
      </c>
      <c r="D1113" s="231">
        <v>6</v>
      </c>
      <c r="E1113" s="232">
        <v>1</v>
      </c>
      <c r="F1113" s="231">
        <v>4</v>
      </c>
      <c r="G1113" s="231">
        <v>163</v>
      </c>
      <c r="H1113" s="230" t="str">
        <f t="shared" si="572"/>
        <v>Secundaria</v>
      </c>
      <c r="I1113" s="230">
        <v>2</v>
      </c>
      <c r="J1113" s="229" t="str">
        <f t="shared" si="561"/>
        <v>Distribuidores Regionales</v>
      </c>
      <c r="K1113" s="260">
        <f t="shared" si="562"/>
        <v>5.4749999999999996</v>
      </c>
      <c r="L1113" s="234">
        <v>19.715</v>
      </c>
      <c r="M1113" s="233"/>
      <c r="N1113" s="233"/>
      <c r="O1113" s="233"/>
      <c r="P1113" s="260">
        <f t="shared" si="563"/>
        <v>0</v>
      </c>
      <c r="Q1113" s="233"/>
      <c r="R1113" s="233"/>
      <c r="S1113" s="233"/>
      <c r="T1113" s="260">
        <f t="shared" si="564"/>
        <v>0</v>
      </c>
      <c r="U1113" s="233"/>
      <c r="V1113" s="233"/>
      <c r="W1113" s="233"/>
      <c r="X1113" s="233">
        <f t="shared" si="569"/>
        <v>0</v>
      </c>
      <c r="Y1113" s="233"/>
      <c r="Z1113" s="233"/>
      <c r="AA1113" s="233"/>
      <c r="AB1113" s="233">
        <f t="shared" si="570"/>
        <v>0</v>
      </c>
      <c r="AC1113" s="233">
        <f t="shared" si="567"/>
        <v>0</v>
      </c>
      <c r="AD1113" s="233"/>
      <c r="AE1113" s="233"/>
      <c r="AF1113" s="233"/>
      <c r="AG1113" s="233">
        <f t="shared" si="547"/>
        <v>0</v>
      </c>
      <c r="AH1113" s="233"/>
      <c r="AI1113" s="233"/>
      <c r="AJ1113" s="233"/>
      <c r="AK1113" s="233">
        <f t="shared" si="548"/>
        <v>0</v>
      </c>
      <c r="AL1113" s="233"/>
      <c r="AM1113" s="233"/>
      <c r="AN1113" s="233"/>
      <c r="AO1113" s="233">
        <f t="shared" si="565"/>
        <v>0</v>
      </c>
      <c r="AP1113" s="233">
        <v>5.4749999999999996</v>
      </c>
      <c r="AQ1113" s="233"/>
      <c r="AR1113" s="233"/>
      <c r="AS1113" s="339">
        <f t="shared" si="566"/>
        <v>5.4749999999999996</v>
      </c>
      <c r="AT1113" s="233"/>
      <c r="AU1113" s="233"/>
      <c r="AV1113" s="233"/>
      <c r="AW1113" s="260">
        <f t="shared" si="537"/>
        <v>0</v>
      </c>
      <c r="AX1113" s="235" t="s">
        <v>1575</v>
      </c>
      <c r="AY1113" s="236" t="s">
        <v>1487</v>
      </c>
      <c r="AZ1113" s="236" t="s">
        <v>473</v>
      </c>
      <c r="BA1113" s="229" t="s">
        <v>900</v>
      </c>
      <c r="BB1113" s="231">
        <v>0</v>
      </c>
      <c r="BC1113" s="231">
        <v>3</v>
      </c>
      <c r="BD1113" s="237" t="str">
        <f t="shared" si="538"/>
        <v>Muy Ondulado (Pendientes naturales del terreno entre 15 y 25%)</v>
      </c>
      <c r="BE1113" s="231">
        <v>7</v>
      </c>
      <c r="BF1113" s="237" t="str">
        <f>VLOOKUP(BE1113,'Códigos 2'!$A$1:$B$12,2,FALSE)</f>
        <v xml:space="preserve">Sello asfáltico con emulsión de rompimiento lento (SA) </v>
      </c>
      <c r="BG1113" s="238">
        <v>2</v>
      </c>
      <c r="BH1113" s="239">
        <v>6.3</v>
      </c>
      <c r="BI1113" s="231">
        <v>0</v>
      </c>
      <c r="BJ1113" s="231" t="str">
        <f t="shared" si="552"/>
        <v>No existe</v>
      </c>
      <c r="BK1113" s="240">
        <v>0</v>
      </c>
      <c r="BL1113" s="231">
        <v>25</v>
      </c>
      <c r="BM1113" s="231">
        <v>515</v>
      </c>
      <c r="BN1113" s="231">
        <v>4</v>
      </c>
      <c r="BO1113" s="237" t="str">
        <f t="shared" si="553"/>
        <v>Alineamiento con algunas curvas que exigen una reducción significativa en la velocidad promedio de circulación.</v>
      </c>
      <c r="BP1113" s="231">
        <v>1</v>
      </c>
      <c r="BQ1113" s="237" t="str">
        <f t="shared" si="554"/>
        <v xml:space="preserve">Pendientes sostenidas en exceso del 7% en casi todo el tramo. </v>
      </c>
      <c r="BR1113" s="231">
        <v>1</v>
      </c>
      <c r="BS1113" s="231">
        <v>0</v>
      </c>
      <c r="BT1113" s="237" t="b">
        <f t="shared" si="555"/>
        <v>0</v>
      </c>
      <c r="BU1113" s="231">
        <v>3</v>
      </c>
      <c r="BV1113" s="237" t="str">
        <f t="shared" si="556"/>
        <v>El señalamiento es regular en cuanto a cantidad y ubicación, siendo notable la falta de algunas señales de precaución y de guía.</v>
      </c>
      <c r="BW1113" s="231">
        <v>3</v>
      </c>
      <c r="BX1113" s="237" t="str">
        <f t="shared" si="557"/>
        <v>Parece que algunas alcantarillas o cunetas no tienen capacidad hidráulica suficiente, por la erosión o socavación aparente.</v>
      </c>
      <c r="BY1113" s="231">
        <v>2</v>
      </c>
      <c r="BZ1113" s="237" t="str">
        <f t="shared" si="558"/>
        <v>Superficie muy irregular o con baches extensos y frecuentes (o material suelto, en caso de superficies no pavimentadas).</v>
      </c>
      <c r="CA1113" s="231">
        <v>4</v>
      </c>
      <c r="CB1113" s="237" t="str">
        <f t="shared" si="559"/>
        <v>Existen huellas o corrugaciones que se derivan por debajo de la superficie de ruedo, pero que son aisladas y de poca extensión.</v>
      </c>
      <c r="CC1113" s="231">
        <f t="shared" si="560"/>
        <v>1.029163125</v>
      </c>
      <c r="CD1113" s="229" t="s">
        <v>1576</v>
      </c>
      <c r="CE1113" s="229" t="s">
        <v>489</v>
      </c>
      <c r="CF1113" s="270" t="s">
        <v>1577</v>
      </c>
    </row>
    <row r="1114" spans="1:84" ht="69.95" customHeight="1" thickBot="1" x14ac:dyDescent="0.2">
      <c r="A1114" s="217"/>
      <c r="B1114" s="269">
        <v>60922</v>
      </c>
      <c r="C1114" s="231">
        <v>12</v>
      </c>
      <c r="D1114" s="231">
        <v>6</v>
      </c>
      <c r="E1114" s="232">
        <v>1</v>
      </c>
      <c r="F1114" s="231"/>
      <c r="G1114" s="231">
        <v>163</v>
      </c>
      <c r="H1114" s="230" t="str">
        <f t="shared" si="572"/>
        <v>Secundaria</v>
      </c>
      <c r="I1114" s="230">
        <v>2</v>
      </c>
      <c r="J1114" s="229" t="str">
        <f t="shared" si="561"/>
        <v>Distribuidores Regionales</v>
      </c>
      <c r="K1114" s="260">
        <f t="shared" si="562"/>
        <v>14.24</v>
      </c>
      <c r="L1114" s="234">
        <v>35.674999999999997</v>
      </c>
      <c r="M1114" s="233"/>
      <c r="N1114" s="233"/>
      <c r="O1114" s="233"/>
      <c r="P1114" s="260">
        <f t="shared" si="563"/>
        <v>0</v>
      </c>
      <c r="Q1114" s="233"/>
      <c r="R1114" s="233"/>
      <c r="S1114" s="233"/>
      <c r="T1114" s="260">
        <f t="shared" si="564"/>
        <v>0</v>
      </c>
      <c r="U1114" s="233"/>
      <c r="V1114" s="233"/>
      <c r="W1114" s="233"/>
      <c r="X1114" s="233">
        <f t="shared" si="569"/>
        <v>0</v>
      </c>
      <c r="Y1114" s="233"/>
      <c r="Z1114" s="233"/>
      <c r="AA1114" s="233"/>
      <c r="AB1114" s="233">
        <f t="shared" si="570"/>
        <v>0</v>
      </c>
      <c r="AC1114" s="233">
        <f t="shared" si="567"/>
        <v>0</v>
      </c>
      <c r="AD1114" s="233"/>
      <c r="AE1114" s="233"/>
      <c r="AF1114" s="233">
        <v>14.24</v>
      </c>
      <c r="AG1114" s="233">
        <f t="shared" si="547"/>
        <v>14.24</v>
      </c>
      <c r="AH1114" s="233"/>
      <c r="AI1114" s="233"/>
      <c r="AJ1114" s="233"/>
      <c r="AK1114" s="233">
        <f t="shared" si="548"/>
        <v>0</v>
      </c>
      <c r="AL1114" s="233"/>
      <c r="AM1114" s="233"/>
      <c r="AN1114" s="233"/>
      <c r="AO1114" s="233">
        <f t="shared" si="565"/>
        <v>0</v>
      </c>
      <c r="AP1114" s="233"/>
      <c r="AQ1114" s="233"/>
      <c r="AR1114" s="233"/>
      <c r="AS1114" s="339">
        <f t="shared" si="566"/>
        <v>0</v>
      </c>
      <c r="AT1114" s="233"/>
      <c r="AU1114" s="233"/>
      <c r="AV1114" s="233"/>
      <c r="AW1114" s="260">
        <f t="shared" si="537"/>
        <v>0</v>
      </c>
      <c r="AX1114" s="235" t="s">
        <v>1578</v>
      </c>
      <c r="AY1114" s="236" t="s">
        <v>1496</v>
      </c>
      <c r="AZ1114" s="236"/>
      <c r="BA1114" s="229" t="s">
        <v>1579</v>
      </c>
      <c r="BB1114" s="231">
        <v>2</v>
      </c>
      <c r="BC1114" s="231">
        <v>1</v>
      </c>
      <c r="BD1114" s="237" t="str">
        <f t="shared" si="538"/>
        <v>Llano (Pendientes naturales del terreno entre 0 y 5%)</v>
      </c>
      <c r="BE1114" s="231">
        <v>4</v>
      </c>
      <c r="BF1114" s="237" t="str">
        <f>VLOOKUP(BE1114,'Códigos 2'!$A$1:$B$12,2,FALSE)</f>
        <v>Lastre o grava</v>
      </c>
      <c r="BG1114" s="238">
        <v>2</v>
      </c>
      <c r="BH1114" s="239">
        <v>6</v>
      </c>
      <c r="BI1114" s="231">
        <v>0</v>
      </c>
      <c r="BJ1114" s="231" t="str">
        <f t="shared" si="552"/>
        <v>No existe</v>
      </c>
      <c r="BK1114" s="240">
        <v>0</v>
      </c>
      <c r="BL1114" s="231">
        <v>25</v>
      </c>
      <c r="BM1114" s="231">
        <v>185</v>
      </c>
      <c r="BN1114" s="231">
        <v>3</v>
      </c>
      <c r="BO1114" s="237" t="str">
        <f t="shared" si="553"/>
        <v>Alineamiento algo sinuoso, pero con curvas cerradas que son aparentes y consistentes con las gradientes y las demás características del camino y del terreno que se atraviesa.</v>
      </c>
      <c r="BP1114" s="231">
        <v>4</v>
      </c>
      <c r="BQ1114" s="237" t="str">
        <f t="shared" si="554"/>
        <v>Pendientes generalmente menores del 3% pero con algunas cuestas de corta longitud de hasta el 5%.</v>
      </c>
      <c r="BR1114" s="231">
        <v>2</v>
      </c>
      <c r="BS1114" s="231">
        <v>0</v>
      </c>
      <c r="BT1114" s="237" t="b">
        <f t="shared" si="555"/>
        <v>0</v>
      </c>
      <c r="BU1114" s="231">
        <v>3</v>
      </c>
      <c r="BV1114" s="237" t="str">
        <f t="shared" si="556"/>
        <v>El señalamiento es regular en cuanto a cantidad y ubicación, siendo notable la falta de algunas señales de precaución y de guía.</v>
      </c>
      <c r="BW1114" s="231">
        <v>3</v>
      </c>
      <c r="BX1114" s="237" t="str">
        <f t="shared" si="557"/>
        <v>Parece que algunas alcantarillas o cunetas no tienen capacidad hidráulica suficiente, por la erosión o socavación aparente.</v>
      </c>
      <c r="BY1114" s="231">
        <v>2</v>
      </c>
      <c r="BZ1114" s="237" t="str">
        <f t="shared" si="558"/>
        <v>Superficie muy irregular o con baches extensos y frecuentes (o material suelto, en caso de superficies no pavimentadas).</v>
      </c>
      <c r="CA1114" s="231">
        <v>4</v>
      </c>
      <c r="CB1114" s="237" t="str">
        <f t="shared" si="559"/>
        <v>Existen huellas o corrugaciones que se derivan por debajo de la superficie de ruedo, pero que son aisladas y de poca extensión.</v>
      </c>
      <c r="CC1114" s="231">
        <f t="shared" si="560"/>
        <v>0.96155599999999997</v>
      </c>
      <c r="CD1114" s="229"/>
      <c r="CE1114" s="229"/>
      <c r="CF1114" s="270" t="s">
        <v>1580</v>
      </c>
    </row>
    <row r="1115" spans="1:84" ht="69.95" customHeight="1" thickBot="1" x14ac:dyDescent="0.2">
      <c r="A1115" s="217"/>
      <c r="B1115" s="269">
        <v>60940</v>
      </c>
      <c r="C1115" s="231">
        <v>12</v>
      </c>
      <c r="D1115" s="231">
        <v>6</v>
      </c>
      <c r="E1115" s="232">
        <v>1</v>
      </c>
      <c r="F1115" s="231">
        <v>4</v>
      </c>
      <c r="G1115" s="231">
        <v>623</v>
      </c>
      <c r="H1115" s="230" t="str">
        <f>IF(G1115&lt;100,"Primaria",IF(AND(RVN_0524!G946&gt;39,RVN_0524!G946&lt;300),"Secundaria",IF(AND(RVN_0524!G946&gt;299),"Terciaria")))</f>
        <v>Terciaria</v>
      </c>
      <c r="I1115" s="230">
        <v>4</v>
      </c>
      <c r="J1115" s="229" t="str">
        <f t="shared" si="561"/>
        <v>Red Básica de Accesso</v>
      </c>
      <c r="K1115" s="260">
        <f t="shared" si="562"/>
        <v>12.54</v>
      </c>
      <c r="L1115" s="234">
        <f>L1114+K1115</f>
        <v>48.214999999999996</v>
      </c>
      <c r="M1115" s="233"/>
      <c r="N1115" s="233"/>
      <c r="O1115" s="233"/>
      <c r="P1115" s="260">
        <f t="shared" si="563"/>
        <v>0</v>
      </c>
      <c r="Q1115" s="233"/>
      <c r="R1115" s="233"/>
      <c r="S1115" s="233"/>
      <c r="T1115" s="260">
        <f t="shared" si="564"/>
        <v>0</v>
      </c>
      <c r="U1115" s="233"/>
      <c r="V1115" s="233"/>
      <c r="W1115" s="233"/>
      <c r="X1115" s="233">
        <f t="shared" si="569"/>
        <v>0</v>
      </c>
      <c r="Y1115" s="233"/>
      <c r="Z1115" s="233"/>
      <c r="AA1115" s="233"/>
      <c r="AB1115" s="233">
        <f t="shared" si="570"/>
        <v>0</v>
      </c>
      <c r="AC1115" s="233">
        <f t="shared" si="567"/>
        <v>0</v>
      </c>
      <c r="AD1115" s="233">
        <v>1.1000000000000001</v>
      </c>
      <c r="AE1115" s="233">
        <v>11.44</v>
      </c>
      <c r="AF1115" s="233"/>
      <c r="AG1115" s="233">
        <f t="shared" si="547"/>
        <v>12.54</v>
      </c>
      <c r="AH1115" s="233"/>
      <c r="AI1115" s="233"/>
      <c r="AJ1115" s="233"/>
      <c r="AK1115" s="233">
        <f t="shared" si="548"/>
        <v>0</v>
      </c>
      <c r="AL1115" s="233"/>
      <c r="AM1115" s="233"/>
      <c r="AN1115" s="233"/>
      <c r="AO1115" s="233">
        <f t="shared" si="565"/>
        <v>0</v>
      </c>
      <c r="AP1115" s="233"/>
      <c r="AQ1115" s="233"/>
      <c r="AR1115" s="233"/>
      <c r="AS1115" s="339">
        <f t="shared" si="566"/>
        <v>0</v>
      </c>
      <c r="AT1115" s="233"/>
      <c r="AU1115" s="233"/>
      <c r="AV1115" s="233"/>
      <c r="AW1115" s="260">
        <f t="shared" si="537"/>
        <v>0</v>
      </c>
      <c r="AX1115" s="235" t="s">
        <v>2860</v>
      </c>
      <c r="AY1115" s="236" t="s">
        <v>1487</v>
      </c>
      <c r="AZ1115" s="236" t="s">
        <v>473</v>
      </c>
      <c r="BA1115" s="229" t="s">
        <v>2342</v>
      </c>
      <c r="BB1115" s="231">
        <v>3</v>
      </c>
      <c r="BC1115" s="231">
        <v>3</v>
      </c>
      <c r="BD1115" s="237" t="str">
        <f t="shared" si="538"/>
        <v>Muy Ondulado (Pendientes naturales del terreno entre 15 y 25%)</v>
      </c>
      <c r="BE1115" s="231">
        <v>7</v>
      </c>
      <c r="BF1115" s="237" t="str">
        <f>VLOOKUP(BE1115,'Códigos 2'!$A$1:$B$12,2,FALSE)</f>
        <v xml:space="preserve">Sello asfáltico con emulsión de rompimiento lento (SA) </v>
      </c>
      <c r="BG1115" s="238">
        <v>2</v>
      </c>
      <c r="BH1115" s="239">
        <v>5</v>
      </c>
      <c r="BI1115" s="231">
        <v>0</v>
      </c>
      <c r="BJ1115" s="231" t="str">
        <f t="shared" si="552"/>
        <v>No existe</v>
      </c>
      <c r="BK1115" s="240">
        <v>0</v>
      </c>
      <c r="BL1115" s="231">
        <v>30</v>
      </c>
      <c r="BM1115" s="231">
        <v>103</v>
      </c>
      <c r="BN1115" s="231">
        <v>3</v>
      </c>
      <c r="BO1115" s="237" t="str">
        <f t="shared" si="553"/>
        <v>Alineamiento algo sinuoso, pero con curvas cerradas que son aparentes y consistentes con las gradientes y las demás características del camino y del terreno que se atraviesa.</v>
      </c>
      <c r="BP1115" s="231">
        <v>2</v>
      </c>
      <c r="BQ1115" s="237" t="str">
        <f t="shared" si="554"/>
        <v>Pendientes sostenidas entre 5 y 8% sobre una buena parte del tramo, condición que afecta en forma marcada la velocidad de recorrido y, cuando hay bastante tránsito, provoca frecuentes colas de vehículos detrás de los vehículos pesados.</v>
      </c>
      <c r="BR1115" s="231">
        <v>1</v>
      </c>
      <c r="BS1115" s="231">
        <v>0</v>
      </c>
      <c r="BT1115" s="237" t="b">
        <f t="shared" si="555"/>
        <v>0</v>
      </c>
      <c r="BU1115" s="231">
        <v>2</v>
      </c>
      <c r="BV1115" s="237" t="str">
        <f t="shared" si="556"/>
        <v>Existen muy pocas señales</v>
      </c>
      <c r="BW1115" s="231">
        <v>3</v>
      </c>
      <c r="BX1115" s="237" t="str">
        <f t="shared" si="557"/>
        <v>Parece que algunas alcantarillas o cunetas no tienen capacidad hidráulica suficiente, por la erosión o socavación aparente.</v>
      </c>
      <c r="BY1115" s="231">
        <v>3</v>
      </c>
      <c r="BZ1115" s="237" t="str">
        <f t="shared" si="558"/>
        <v>Superficie con frecuentes baches o irregularidades .</v>
      </c>
      <c r="CA1115" s="231">
        <v>4</v>
      </c>
      <c r="CB1115" s="237" t="str">
        <f t="shared" si="559"/>
        <v>Existen huellas o corrugaciones que se derivan por debajo de la superficie de ruedo, pero que son aisladas y de poca extensión.</v>
      </c>
      <c r="CC1115" s="231">
        <f t="shared" si="560"/>
        <v>0.47144130000000001</v>
      </c>
      <c r="CD1115" s="229"/>
      <c r="CE1115" s="229"/>
      <c r="CF1115" s="270" t="s">
        <v>2861</v>
      </c>
    </row>
    <row r="1116" spans="1:84" ht="69.95" customHeight="1" thickBot="1" x14ac:dyDescent="0.2">
      <c r="A1116" s="217"/>
      <c r="B1116" s="269">
        <v>60950</v>
      </c>
      <c r="C1116" s="231">
        <v>10</v>
      </c>
      <c r="D1116" s="231">
        <v>6</v>
      </c>
      <c r="E1116" s="232">
        <v>3</v>
      </c>
      <c r="F1116" s="231">
        <v>2</v>
      </c>
      <c r="G1116" s="231">
        <v>610</v>
      </c>
      <c r="H1116" s="230" t="s">
        <v>2476</v>
      </c>
      <c r="I1116" s="230">
        <v>3</v>
      </c>
      <c r="J1116" s="229" t="str">
        <f t="shared" si="561"/>
        <v>Conectores de Integración Territorial</v>
      </c>
      <c r="K1116" s="260">
        <f t="shared" si="562"/>
        <v>2.8150000000000004</v>
      </c>
      <c r="L1116" s="234">
        <f>K1116</f>
        <v>2.8150000000000004</v>
      </c>
      <c r="M1116" s="233"/>
      <c r="N1116" s="233"/>
      <c r="O1116" s="233"/>
      <c r="P1116" s="260">
        <f t="shared" si="563"/>
        <v>0</v>
      </c>
      <c r="Q1116" s="233"/>
      <c r="R1116" s="233"/>
      <c r="S1116" s="233"/>
      <c r="T1116" s="260">
        <f t="shared" si="564"/>
        <v>0</v>
      </c>
      <c r="U1116" s="233"/>
      <c r="V1116" s="233"/>
      <c r="W1116" s="233">
        <v>0.28000000000000003</v>
      </c>
      <c r="X1116" s="233">
        <f t="shared" si="569"/>
        <v>0.28000000000000003</v>
      </c>
      <c r="Y1116" s="233"/>
      <c r="Z1116" s="233"/>
      <c r="AA1116" s="233"/>
      <c r="AB1116" s="233">
        <f t="shared" si="570"/>
        <v>0</v>
      </c>
      <c r="AC1116" s="233">
        <f t="shared" si="567"/>
        <v>0.28000000000000003</v>
      </c>
      <c r="AD1116" s="233"/>
      <c r="AE1116" s="233">
        <v>2.5350000000000001</v>
      </c>
      <c r="AF1116" s="233"/>
      <c r="AG1116" s="233">
        <f t="shared" si="547"/>
        <v>2.5350000000000001</v>
      </c>
      <c r="AH1116" s="233"/>
      <c r="AI1116" s="233"/>
      <c r="AJ1116" s="233"/>
      <c r="AK1116" s="233">
        <f t="shared" si="548"/>
        <v>0</v>
      </c>
      <c r="AL1116" s="233"/>
      <c r="AM1116" s="233"/>
      <c r="AN1116" s="233"/>
      <c r="AO1116" s="233">
        <f t="shared" si="565"/>
        <v>0</v>
      </c>
      <c r="AP1116" s="233"/>
      <c r="AQ1116" s="233"/>
      <c r="AR1116" s="233"/>
      <c r="AS1116" s="339">
        <f t="shared" si="566"/>
        <v>0</v>
      </c>
      <c r="AT1116" s="233"/>
      <c r="AU1116" s="233"/>
      <c r="AV1116" s="233"/>
      <c r="AW1116" s="260">
        <f t="shared" si="537"/>
        <v>0</v>
      </c>
      <c r="AX1116" s="235" t="s">
        <v>2777</v>
      </c>
      <c r="AY1116" s="236" t="s">
        <v>1160</v>
      </c>
      <c r="AZ1116" s="236" t="s">
        <v>193</v>
      </c>
      <c r="BA1116" s="229" t="s">
        <v>380</v>
      </c>
      <c r="BB1116" s="231">
        <v>3</v>
      </c>
      <c r="BC1116" s="231">
        <v>1</v>
      </c>
      <c r="BD1116" s="237" t="str">
        <f t="shared" si="538"/>
        <v>Llano (Pendientes naturales del terreno entre 0 y 5%)</v>
      </c>
      <c r="BE1116" s="231">
        <v>4</v>
      </c>
      <c r="BF1116" s="237" t="str">
        <f>VLOOKUP(BE1116,'Códigos 2'!$A$1:$B$12,2,FALSE)</f>
        <v>Lastre o grava</v>
      </c>
      <c r="BG1116" s="238">
        <v>2</v>
      </c>
      <c r="BH1116" s="239">
        <v>6.8</v>
      </c>
      <c r="BI1116" s="231">
        <v>0</v>
      </c>
      <c r="BJ1116" s="231" t="str">
        <f t="shared" si="552"/>
        <v>No existe</v>
      </c>
      <c r="BK1116" s="240">
        <v>0</v>
      </c>
      <c r="BL1116" s="231">
        <v>35</v>
      </c>
      <c r="BM1116" s="231">
        <v>117</v>
      </c>
      <c r="BN1116" s="231">
        <v>5</v>
      </c>
      <c r="BO1116" s="237" t="str">
        <f t="shared" si="553"/>
        <v>Alineamiento recto o con curvas tan suaves que no exigen una reducción significativa en la velocidad promedio normal de recorrido.</v>
      </c>
      <c r="BP1116" s="231">
        <v>4</v>
      </c>
      <c r="BQ1116" s="237" t="str">
        <f t="shared" si="554"/>
        <v>Pendientes generalmente menores del 3% pero con algunas cuestas de corta longitud de hasta el 5%.</v>
      </c>
      <c r="BR1116" s="231">
        <v>2</v>
      </c>
      <c r="BS1116" s="231">
        <v>0</v>
      </c>
      <c r="BT1116" s="237" t="b">
        <f t="shared" si="555"/>
        <v>0</v>
      </c>
      <c r="BU1116" s="231">
        <v>2</v>
      </c>
      <c r="BV1116" s="237" t="str">
        <f t="shared" si="556"/>
        <v>Existen muy pocas señales</v>
      </c>
      <c r="BW1116" s="231">
        <v>3</v>
      </c>
      <c r="BX1116" s="237" t="str">
        <f t="shared" si="557"/>
        <v>Parece que algunas alcantarillas o cunetas no tienen capacidad hidráulica suficiente, por la erosión o socavación aparente.</v>
      </c>
      <c r="BY1116" s="231">
        <v>3</v>
      </c>
      <c r="BZ1116" s="237" t="str">
        <f t="shared" si="558"/>
        <v>Superficie con frecuentes baches o irregularidades .</v>
      </c>
      <c r="CA1116" s="231">
        <v>3</v>
      </c>
      <c r="CB1116" s="237" t="str">
        <f t="shared" si="559"/>
        <v>Existen deformaciones u otras fallas de consideración sobre una buena parte de la subsección y, aunque no son extensas todavía, parece que siguen extendiéndose.</v>
      </c>
      <c r="CC1116" s="231">
        <f t="shared" si="560"/>
        <v>0.12021457500000002</v>
      </c>
      <c r="CD1116" s="229"/>
      <c r="CE1116" s="229"/>
      <c r="CF1116" s="270" t="s">
        <v>2778</v>
      </c>
    </row>
    <row r="1117" spans="1:84" ht="69.95" customHeight="1" thickBot="1" x14ac:dyDescent="0.2">
      <c r="A1117" s="217"/>
      <c r="B1117" s="269">
        <v>60971</v>
      </c>
      <c r="C1117" s="231">
        <v>10</v>
      </c>
      <c r="D1117" s="231">
        <v>6</v>
      </c>
      <c r="E1117" s="232">
        <v>3</v>
      </c>
      <c r="F1117" s="231">
        <v>2</v>
      </c>
      <c r="G1117" s="231">
        <v>610</v>
      </c>
      <c r="H1117" s="230" t="s">
        <v>2476</v>
      </c>
      <c r="I1117" s="230">
        <v>3</v>
      </c>
      <c r="J1117" s="229" t="str">
        <f t="shared" si="561"/>
        <v>Conectores de Integración Territorial</v>
      </c>
      <c r="K1117" s="260">
        <f t="shared" si="562"/>
        <v>6.8049999999999997</v>
      </c>
      <c r="L1117" s="234">
        <f>L1116+K1117</f>
        <v>9.620000000000001</v>
      </c>
      <c r="M1117" s="233"/>
      <c r="N1117" s="233"/>
      <c r="O1117" s="233"/>
      <c r="P1117" s="260">
        <f t="shared" si="563"/>
        <v>0</v>
      </c>
      <c r="Q1117" s="233"/>
      <c r="R1117" s="233"/>
      <c r="S1117" s="233"/>
      <c r="T1117" s="260">
        <f t="shared" si="564"/>
        <v>0</v>
      </c>
      <c r="U1117" s="233"/>
      <c r="V1117" s="233">
        <v>0.14499999999999999</v>
      </c>
      <c r="W1117" s="233"/>
      <c r="X1117" s="233">
        <f t="shared" si="569"/>
        <v>0.14499999999999999</v>
      </c>
      <c r="Y1117" s="233"/>
      <c r="Z1117" s="233"/>
      <c r="AA1117" s="233"/>
      <c r="AB1117" s="233">
        <f t="shared" si="570"/>
        <v>0</v>
      </c>
      <c r="AC1117" s="233">
        <f t="shared" si="567"/>
        <v>0.14499999999999999</v>
      </c>
      <c r="AD1117" s="233">
        <v>0.63500000000000001</v>
      </c>
      <c r="AE1117" s="233">
        <v>1.075</v>
      </c>
      <c r="AF1117" s="233">
        <v>1.075</v>
      </c>
      <c r="AG1117" s="233">
        <f t="shared" si="547"/>
        <v>2.7850000000000001</v>
      </c>
      <c r="AH1117" s="233">
        <v>3.875</v>
      </c>
      <c r="AI1117" s="233"/>
      <c r="AJ1117" s="233"/>
      <c r="AK1117" s="233">
        <f t="shared" si="548"/>
        <v>3.875</v>
      </c>
      <c r="AL1117" s="233"/>
      <c r="AM1117" s="233"/>
      <c r="AN1117" s="233"/>
      <c r="AO1117" s="233">
        <f t="shared" si="565"/>
        <v>0</v>
      </c>
      <c r="AP1117" s="233"/>
      <c r="AQ1117" s="233"/>
      <c r="AR1117" s="233"/>
      <c r="AS1117" s="339">
        <f t="shared" si="566"/>
        <v>0</v>
      </c>
      <c r="AT1117" s="233"/>
      <c r="AU1117" s="233"/>
      <c r="AV1117" s="233"/>
      <c r="AW1117" s="260">
        <f t="shared" ref="AW1117:AW1180" si="573">SUM(AT1117:AV1117)</f>
        <v>0</v>
      </c>
      <c r="AX1117" s="235" t="s">
        <v>2779</v>
      </c>
      <c r="AY1117" s="236" t="s">
        <v>1160</v>
      </c>
      <c r="AZ1117" s="236" t="s">
        <v>193</v>
      </c>
      <c r="BA1117" s="229" t="s">
        <v>835</v>
      </c>
      <c r="BB1117" s="231">
        <v>6</v>
      </c>
      <c r="BC1117" s="231">
        <v>0</v>
      </c>
      <c r="BD1117" s="237" t="b">
        <f t="shared" ref="BD1117:BD1180" si="574">IF(BC1117=1,"Llano (Pendientes naturales del terreno entre 0 y 5%)",IF(AND(BC1117=2),"Algo Ondulado (Pendientes naturales del terreno entre 6 y 14%)",IF(AND(BC1117=3),"Muy Ondulado (Pendientes naturales del terreno entre 15 y 25%)",IF(AND(BC1117=4),"Montañoso (Pendientes naturales del terreno mayores a 25%)"))))</f>
        <v>0</v>
      </c>
      <c r="BE1117" s="231">
        <v>8</v>
      </c>
      <c r="BF1117" s="237" t="str">
        <f>VLOOKUP(BE1117,'Códigos 2'!$A$1:$B$12,2,FALSE)</f>
        <v xml:space="preserve">Material producto del perfilado de pavimentos asfálticos </v>
      </c>
      <c r="BG1117" s="238">
        <v>0</v>
      </c>
      <c r="BH1117" s="239">
        <v>0</v>
      </c>
      <c r="BI1117" s="231">
        <v>0</v>
      </c>
      <c r="BJ1117" s="231" t="str">
        <f t="shared" ref="BJ1117:BJ1148" si="575">IF(BI1117=0,"No existe",IF(AND(BI1117=1),"Pavimentado",IF(AND(BI1117=2),"Mejorado",IF(AND(BI1117=3),"Tierra"))))</f>
        <v>No existe</v>
      </c>
      <c r="BK1117" s="240">
        <v>0</v>
      </c>
      <c r="BL1117" s="231">
        <v>0</v>
      </c>
      <c r="BM1117" s="231"/>
      <c r="BN1117" s="231">
        <v>0</v>
      </c>
      <c r="BO1117" s="237" t="b">
        <f t="shared" ref="BO1117:BO1148" si="576">IF(BN1117=5,"Alineamiento recto o con curvas tan suaves que no exigen una reducción significativa en la velocidad promedio normal de recorrido.",IF(AND(BN1117=4),"Alineamiento con algunas curvas que exigen una reducción significativa en la velocidad promedio de circulación.",IF(AND(BN1117=3),"Alineamiento algo sinuoso, pero con curvas cerradas que son aparentes y consistentes con las gradientes y las demás características del camino y del terreno que se atraviesa.",IF(AND(BN1117=2),"Curvas cerradas frecuentes y, por lo general, inconsistentes con el terreno y la clase de carretera.",IF(AND(BN1117=1),"Alineamiento muy sinuoso en todo el tramo, condición que admite solamente una velocidad de circulación muy baja.")))))</f>
        <v>0</v>
      </c>
      <c r="BP1117" s="231">
        <v>0</v>
      </c>
      <c r="BQ1117" s="237" t="b">
        <f t="shared" ref="BQ1117:BQ1148" si="577">IF(BP1117=5,"Pendientes menores del 3% en todo el tramo.",IF(AND(BP1117=4),"Pendientes generalmente menores del 3% pero con algunas cuestas de corta longitud de hasta el 5%.",IF(AND(BP1117=3),"Pendientes generalmente entre 3 y 6%, pero con una rasante ondulada y, consecuentemente, con tramos cortos de subida fuerte.",IF(AND(BP1117=2),"Pendientes sostenidas entre 5 y 8% sobre una buena parte del tramo, condición que afecta en forma marcada la velocidad de recorrido y, cuando hay bastante tránsito, provoca frecuentes colas de vehículos detrás de los vehículos pesados.",IF(AND(BP1117=1),"Pendientes sostenidas en exceso del 7% en casi todo el tramo. ")))))</f>
        <v>0</v>
      </c>
      <c r="BR1117" s="231">
        <v>0</v>
      </c>
      <c r="BS1117" s="231">
        <v>0</v>
      </c>
      <c r="BT1117" s="237" t="b">
        <f t="shared" ref="BT1117:BT1148" si="578">IF(BS1117=5,"Superficie de los espaldones firme y regular, y donde se puede utilizar el ancho como fue construido originalmente.",IF(AND(BS1117=4),"Superficie generalmente firme y utilizable en todo tiempo, pero con algunos tramos cortos en que el ancho inicial ha sido reducido por erosión u otras causas.",IF(AND(BS1117=3),"Superficie erosionada o con baches profundos sobre una buena parte de la subsección, de manera que se inhibe el uso de los espaldones en la debida forma en esa parte.",IF(AND(BS1117=2),"Superficie erosionada o con baches profundos, o el ancho transitable de los espaldones reducido sustancialmente, en casi toda la subsección.",IF(AND(BS1117=1),"Se encuentra un desnivel peligroso entre el borde del pavimento y el espaldón, o la superficie está muy erosionada, con baches profundos o material suelto, o el ancho muy reducido del original.")))))</f>
        <v>0</v>
      </c>
      <c r="BU1117" s="231">
        <v>0</v>
      </c>
      <c r="BV1117" s="237" t="b">
        <f t="shared" ref="BV1117:BV1148" si="579">IF(BU1117=5,"Las señales son completamente adecuadas en número y ubicación, ",IF(AND(BU1117=4),"El señalamiento es bastante completo, faltando solamente algunas señales de guía para los usuarios que no conocen la ruta.",IF(AND(BU1117=3),"El señalamiento es regular en cuanto a cantidad y ubicación, siendo notable la falta de algunas señales de precaución y de guía.",IF(AND(BU1117=2),"Existen muy pocas señales",IF(AND(BU1117=1),"No existen señales o son tan inadecuadas, que no proveen información útil al conductor.")))))</f>
        <v>0</v>
      </c>
      <c r="BW1117" s="231">
        <v>0</v>
      </c>
      <c r="BX1117" s="237" t="b">
        <f t="shared" ref="BX1117:BX1148" si="580">IF(BW1117=5,"Todas las alcantarillas y cunetas están bastante limpias y funcionan debidamente.",IF(AND(BW1117=4),"La mayoría de las alcantarillas y cunetas aparentemente funcionan bien, pero existen indicaciones en algunos sitios de que el agua se estanca.",IF(AND(BW1117=3),"Parece que algunas alcantarillas o cunetas no tienen capacidad hidráulica suficiente, por la erosión o socavación aparente.",IF(AND(BW1117=2),"Parece que la mayoría de las alcantarillas y cunetas son inadecuadas; o hay vados en varios sitios en vez de estructuras de drenaje.",IF(AND(BW1117=1),"El agua escurre por la calzada durante períodos de lluvia sobre una buena parte de la sub-sección y no existen cunetas longitudinales definidas; las estructuras de drenaje no existen, o son completamente inadecuadas.")))))</f>
        <v>0</v>
      </c>
      <c r="BY1117" s="231">
        <v>3</v>
      </c>
      <c r="BZ1117" s="237" t="str">
        <f t="shared" ref="BZ1117:BZ1148" si="581">IF(BY1117=5,"Superficie lisa, sin baches ni irregularidades notables.",IF(AND(BY1117=4),"Superficie generalmente lisa, pero con unas pequeñas corrugaciones u otras irregularidades aisladas, o con baches pequeños superficiales.",IF(AND(BY1117=3),"Superficie con frecuentes baches o irregularidades .",IF(AND(BY1117=2),"Superficie muy irregular o con baches extensos y frecuentes (o material suelto, en caso de superficies no pavimentadas).",IF(AND(BY1117=1),"Superficie muy deteriorada o irregular (o material suelto), hasta tal grado, en casi todo el tramo.")))))</f>
        <v>Superficie con frecuentes baches o irregularidades .</v>
      </c>
      <c r="CA1117" s="231">
        <v>3</v>
      </c>
      <c r="CB1117" s="237" t="str">
        <f t="shared" ref="CB1117:CB1148" si="582">IF(CA1117=5,"No existen evidencias de fallas en la estructura del pavimento, con la posible excepción de algunas en la superficie de ruedo.",IF(AND(CA1117=4),"Existen huellas o corrugaciones que se derivan por debajo de la superficie de ruedo, pero que son aisladas y de poca extensión.",IF(AND(CA1117=3),"Existen deformaciones u otras fallas de consideración sobre una buena parte de la subsección y, aunque no son extensas todavía, parece que siguen extendiéndose.",IF(AND(CA1117=2),"Existen deformaciones u otras fallas de consideración sobre la mayor parte del tramo.",IF(AND(CA1117=1),"Existen corrugaciones o huellas profundas sobre casi toda la faja de ruedo del tramo, hasta tal grado que no sería factible corregir la falla de la estructura, sino que se tendría que reconstruirla completamente.")))))</f>
        <v>Existen deformaciones u otras fallas de consideración sobre una buena parte de la subsección y, aunque no son extensas todavía, parece que siguen extendiéndose.</v>
      </c>
      <c r="CC1117" s="231">
        <f t="shared" ref="CC1117:CC1148" si="583">(K1117*BM1117)*365/1000000</f>
        <v>0</v>
      </c>
      <c r="CD1117" s="229"/>
      <c r="CE1117" s="229"/>
      <c r="CF1117" s="270"/>
    </row>
    <row r="1118" spans="1:84" ht="69.95" customHeight="1" thickBot="1" x14ac:dyDescent="0.2">
      <c r="A1118" s="217"/>
      <c r="B1118" s="269">
        <v>60972</v>
      </c>
      <c r="C1118" s="231">
        <v>10</v>
      </c>
      <c r="D1118" s="231">
        <v>6</v>
      </c>
      <c r="E1118" s="232">
        <v>3</v>
      </c>
      <c r="F1118" s="231">
        <v>9</v>
      </c>
      <c r="G1118" s="231">
        <v>610</v>
      </c>
      <c r="H1118" s="230" t="s">
        <v>2476</v>
      </c>
      <c r="I1118" s="230">
        <v>3</v>
      </c>
      <c r="J1118" s="229" t="str">
        <f t="shared" si="561"/>
        <v>Conectores de Integración Territorial</v>
      </c>
      <c r="K1118" s="260">
        <f t="shared" si="562"/>
        <v>11.620000000000001</v>
      </c>
      <c r="L1118" s="234">
        <f>L1117+K1118</f>
        <v>21.240000000000002</v>
      </c>
      <c r="M1118" s="233">
        <v>0.15</v>
      </c>
      <c r="N1118" s="233"/>
      <c r="O1118" s="233"/>
      <c r="P1118" s="260">
        <f t="shared" si="563"/>
        <v>0.15</v>
      </c>
      <c r="Q1118" s="233">
        <v>0.21</v>
      </c>
      <c r="R1118" s="233"/>
      <c r="S1118" s="233"/>
      <c r="T1118" s="260">
        <f t="shared" si="564"/>
        <v>0.21</v>
      </c>
      <c r="U1118" s="233">
        <v>0.13</v>
      </c>
      <c r="V1118" s="233">
        <v>0.2</v>
      </c>
      <c r="W1118" s="233"/>
      <c r="X1118" s="233">
        <f t="shared" si="569"/>
        <v>0.33</v>
      </c>
      <c r="Y1118" s="233">
        <v>0.19500000000000001</v>
      </c>
      <c r="Z1118" s="233"/>
      <c r="AA1118" s="233"/>
      <c r="AB1118" s="233">
        <f t="shared" si="570"/>
        <v>0.19500000000000001</v>
      </c>
      <c r="AC1118" s="233">
        <f t="shared" si="567"/>
        <v>0.7350000000000001</v>
      </c>
      <c r="AD1118" s="233">
        <v>1.39</v>
      </c>
      <c r="AE1118" s="233">
        <v>8.89</v>
      </c>
      <c r="AF1118" s="233">
        <v>0.45500000000000002</v>
      </c>
      <c r="AG1118" s="233">
        <f t="shared" si="547"/>
        <v>10.735000000000001</v>
      </c>
      <c r="AH1118" s="233"/>
      <c r="AI1118" s="233"/>
      <c r="AJ1118" s="233"/>
      <c r="AK1118" s="233">
        <f t="shared" si="548"/>
        <v>0</v>
      </c>
      <c r="AL1118" s="233"/>
      <c r="AM1118" s="233"/>
      <c r="AN1118" s="233"/>
      <c r="AO1118" s="233">
        <f t="shared" si="565"/>
        <v>0</v>
      </c>
      <c r="AP1118" s="233"/>
      <c r="AQ1118" s="233"/>
      <c r="AR1118" s="233"/>
      <c r="AS1118" s="339">
        <f t="shared" si="566"/>
        <v>0</v>
      </c>
      <c r="AT1118" s="233"/>
      <c r="AU1118" s="233"/>
      <c r="AV1118" s="233"/>
      <c r="AW1118" s="260">
        <f t="shared" si="573"/>
        <v>0</v>
      </c>
      <c r="AX1118" s="235" t="s">
        <v>2780</v>
      </c>
      <c r="AY1118" s="236" t="s">
        <v>1160</v>
      </c>
      <c r="AZ1118" s="236" t="s">
        <v>193</v>
      </c>
      <c r="BA1118" s="229" t="s">
        <v>2781</v>
      </c>
      <c r="BB1118" s="231">
        <v>5</v>
      </c>
      <c r="BC1118" s="231">
        <v>2</v>
      </c>
      <c r="BD1118" s="237" t="str">
        <f t="shared" si="574"/>
        <v>Algo Ondulado (Pendientes naturales del terreno entre 6 y 14%)</v>
      </c>
      <c r="BE1118" s="231">
        <v>4</v>
      </c>
      <c r="BF1118" s="237" t="str">
        <f>VLOOKUP(BE1118,'Códigos 2'!$A$1:$B$12,2,FALSE)</f>
        <v>Lastre o grava</v>
      </c>
      <c r="BG1118" s="238">
        <v>1</v>
      </c>
      <c r="BH1118" s="239">
        <v>4.5</v>
      </c>
      <c r="BI1118" s="231">
        <v>0</v>
      </c>
      <c r="BJ1118" s="231" t="str">
        <f t="shared" si="575"/>
        <v>No existe</v>
      </c>
      <c r="BK1118" s="240">
        <v>0</v>
      </c>
      <c r="BL1118" s="231">
        <v>30</v>
      </c>
      <c r="BM1118" s="231">
        <v>30</v>
      </c>
      <c r="BN1118" s="231">
        <v>3</v>
      </c>
      <c r="BO1118" s="237" t="str">
        <f t="shared" si="576"/>
        <v>Alineamiento algo sinuoso, pero con curvas cerradas que son aparentes y consistentes con las gradientes y las demás características del camino y del terreno que se atraviesa.</v>
      </c>
      <c r="BP1118" s="231">
        <v>2</v>
      </c>
      <c r="BQ1118" s="237" t="str">
        <f t="shared" si="577"/>
        <v>Pendientes sostenidas entre 5 y 8% sobre una buena parte del tramo, condición que afecta en forma marcada la velocidad de recorrido y, cuando hay bastante tránsito, provoca frecuentes colas de vehículos detrás de los vehículos pesados.</v>
      </c>
      <c r="BR1118" s="231">
        <v>1</v>
      </c>
      <c r="BS1118" s="231">
        <v>0</v>
      </c>
      <c r="BT1118" s="237" t="b">
        <f t="shared" si="578"/>
        <v>0</v>
      </c>
      <c r="BU1118" s="231">
        <v>2</v>
      </c>
      <c r="BV1118" s="237" t="str">
        <f t="shared" si="579"/>
        <v>Existen muy pocas señales</v>
      </c>
      <c r="BW1118" s="231">
        <v>3</v>
      </c>
      <c r="BX1118" s="237" t="str">
        <f t="shared" si="580"/>
        <v>Parece que algunas alcantarillas o cunetas no tienen capacidad hidráulica suficiente, por la erosión o socavación aparente.</v>
      </c>
      <c r="BY1118" s="231">
        <v>3</v>
      </c>
      <c r="BZ1118" s="237" t="str">
        <f t="shared" si="581"/>
        <v>Superficie con frecuentes baches o irregularidades .</v>
      </c>
      <c r="CA1118" s="231">
        <v>3</v>
      </c>
      <c r="CB1118" s="237" t="str">
        <f t="shared" si="582"/>
        <v>Existen deformaciones u otras fallas de consideración sobre una buena parte de la subsección y, aunque no son extensas todavía, parece que siguen extendiéndose.</v>
      </c>
      <c r="CC1118" s="231">
        <f t="shared" si="583"/>
        <v>0.12723900000000002</v>
      </c>
      <c r="CD1118" s="229"/>
      <c r="CE1118" s="229"/>
      <c r="CF1118" s="270"/>
    </row>
    <row r="1119" spans="1:84" ht="69.95" customHeight="1" thickBot="1" x14ac:dyDescent="0.2">
      <c r="A1119" s="217"/>
      <c r="B1119" s="269">
        <v>60981</v>
      </c>
      <c r="C1119" s="231">
        <v>10</v>
      </c>
      <c r="D1119" s="231">
        <v>6</v>
      </c>
      <c r="E1119" s="232">
        <v>3</v>
      </c>
      <c r="F1119" s="231"/>
      <c r="G1119" s="231">
        <v>237</v>
      </c>
      <c r="H1119" s="230" t="str">
        <f>IF(G1119&lt;100,"Primaria",IF(AND(G1119&gt;39,G1119&lt;300),"Secundaria",IF(AND(G1119&gt;299),"Terciaria")))</f>
        <v>Secundaria</v>
      </c>
      <c r="I1119" s="230">
        <v>1</v>
      </c>
      <c r="J1119" s="229" t="str">
        <f t="shared" si="561"/>
        <v>Red de Alta Capacidad</v>
      </c>
      <c r="K1119" s="260">
        <f t="shared" si="562"/>
        <v>8.69</v>
      </c>
      <c r="L1119" s="234">
        <f>L1118+K1119</f>
        <v>29.93</v>
      </c>
      <c r="M1119" s="233"/>
      <c r="N1119" s="233"/>
      <c r="O1119" s="233"/>
      <c r="P1119" s="260">
        <f t="shared" si="563"/>
        <v>0</v>
      </c>
      <c r="Q1119" s="233">
        <v>8.69</v>
      </c>
      <c r="R1119" s="233"/>
      <c r="S1119" s="233"/>
      <c r="T1119" s="260">
        <f t="shared" si="564"/>
        <v>8.69</v>
      </c>
      <c r="U1119" s="233"/>
      <c r="V1119" s="233"/>
      <c r="W1119" s="233"/>
      <c r="X1119" s="233">
        <f t="shared" si="569"/>
        <v>0</v>
      </c>
      <c r="Y1119" s="233"/>
      <c r="Z1119" s="233"/>
      <c r="AA1119" s="233"/>
      <c r="AB1119" s="233">
        <f t="shared" si="570"/>
        <v>0</v>
      </c>
      <c r="AC1119" s="233">
        <f t="shared" si="567"/>
        <v>8.69</v>
      </c>
      <c r="AD1119" s="233"/>
      <c r="AE1119" s="233"/>
      <c r="AF1119" s="233"/>
      <c r="AG1119" s="233">
        <f t="shared" si="547"/>
        <v>0</v>
      </c>
      <c r="AH1119" s="233"/>
      <c r="AI1119" s="233"/>
      <c r="AJ1119" s="233"/>
      <c r="AK1119" s="233">
        <f t="shared" si="548"/>
        <v>0</v>
      </c>
      <c r="AL1119" s="233"/>
      <c r="AM1119" s="233"/>
      <c r="AN1119" s="233"/>
      <c r="AO1119" s="233">
        <f t="shared" si="565"/>
        <v>0</v>
      </c>
      <c r="AP1119" s="233"/>
      <c r="AQ1119" s="233"/>
      <c r="AR1119" s="233"/>
      <c r="AS1119" s="339">
        <f t="shared" si="566"/>
        <v>0</v>
      </c>
      <c r="AT1119" s="233"/>
      <c r="AU1119" s="233"/>
      <c r="AV1119" s="233"/>
      <c r="AW1119" s="260">
        <f t="shared" si="573"/>
        <v>0</v>
      </c>
      <c r="AX1119" s="235" t="s">
        <v>2102</v>
      </c>
      <c r="AY1119" s="236" t="s">
        <v>610</v>
      </c>
      <c r="AZ1119" s="236" t="s">
        <v>851</v>
      </c>
      <c r="BA1119" s="229" t="s">
        <v>2103</v>
      </c>
      <c r="BB1119" s="231">
        <v>0</v>
      </c>
      <c r="BC1119" s="231">
        <v>4</v>
      </c>
      <c r="BD1119" s="237" t="str">
        <f t="shared" si="574"/>
        <v>Montañoso (Pendientes naturales del terreno mayores a 25%)</v>
      </c>
      <c r="BE1119" s="231">
        <v>1</v>
      </c>
      <c r="BF1119" s="237" t="str">
        <f>VLOOKUP(BE1119,'Códigos 2'!$A$1:$B$12,2,FALSE)</f>
        <v xml:space="preserve"> Carpeta Asfáltica (CA)</v>
      </c>
      <c r="BG1119" s="238">
        <v>2</v>
      </c>
      <c r="BH1119" s="239">
        <v>6.7</v>
      </c>
      <c r="BI1119" s="231">
        <v>0</v>
      </c>
      <c r="BJ1119" s="231" t="str">
        <f t="shared" si="575"/>
        <v>No existe</v>
      </c>
      <c r="BK1119" s="240">
        <v>0</v>
      </c>
      <c r="BL1119" s="231">
        <v>60</v>
      </c>
      <c r="BM1119" s="231">
        <v>568</v>
      </c>
      <c r="BN1119" s="231">
        <v>3</v>
      </c>
      <c r="BO1119" s="237" t="str">
        <f t="shared" si="576"/>
        <v>Alineamiento algo sinuoso, pero con curvas cerradas que son aparentes y consistentes con las gradientes y las demás características del camino y del terreno que se atraviesa.</v>
      </c>
      <c r="BP1119" s="231">
        <v>1</v>
      </c>
      <c r="BQ1119" s="237" t="str">
        <f t="shared" si="577"/>
        <v xml:space="preserve">Pendientes sostenidas en exceso del 7% en casi todo el tramo. </v>
      </c>
      <c r="BR1119" s="231">
        <v>1</v>
      </c>
      <c r="BS1119" s="231">
        <v>0</v>
      </c>
      <c r="BT1119" s="237" t="b">
        <f t="shared" si="578"/>
        <v>0</v>
      </c>
      <c r="BU1119" s="231">
        <v>5</v>
      </c>
      <c r="BV1119" s="237" t="str">
        <f t="shared" si="579"/>
        <v xml:space="preserve">Las señales son completamente adecuadas en número y ubicación, </v>
      </c>
      <c r="BW1119" s="231">
        <v>4</v>
      </c>
      <c r="BX1119" s="237" t="str">
        <f t="shared" si="580"/>
        <v>La mayoría de las alcantarillas y cunetas aparentemente funcionan bien, pero existen indicaciones en algunos sitios de que el agua se estanca.</v>
      </c>
      <c r="BY1119" s="231">
        <v>5</v>
      </c>
      <c r="BZ1119" s="237" t="str">
        <f t="shared" si="581"/>
        <v>Superficie lisa, sin baches ni irregularidades notables.</v>
      </c>
      <c r="CA1119" s="231">
        <v>5</v>
      </c>
      <c r="CB1119" s="237" t="str">
        <f t="shared" si="582"/>
        <v>No existen evidencias de fallas en la estructura del pavimento, con la posible excepción de algunas en la superficie de ruedo.</v>
      </c>
      <c r="CC1119" s="231">
        <f t="shared" si="583"/>
        <v>1.8016108</v>
      </c>
      <c r="CD1119" s="229" t="s">
        <v>2104</v>
      </c>
      <c r="CE1119" s="229" t="s">
        <v>2085</v>
      </c>
      <c r="CF1119" s="270" t="s">
        <v>2105</v>
      </c>
    </row>
    <row r="1120" spans="1:84" ht="69.95" customHeight="1" thickBot="1" x14ac:dyDescent="0.2">
      <c r="A1120" s="217"/>
      <c r="B1120" s="269">
        <v>60982</v>
      </c>
      <c r="C1120" s="231">
        <v>10</v>
      </c>
      <c r="D1120" s="231">
        <v>6</v>
      </c>
      <c r="E1120" s="232">
        <v>3</v>
      </c>
      <c r="F1120" s="231"/>
      <c r="G1120" s="231">
        <v>237</v>
      </c>
      <c r="H1120" s="230" t="str">
        <f>IF(G1120&lt;100,"Primaria",IF(AND(G1120&gt;39,G1120&lt;300),"Secundaria",IF(AND(G1120&gt;299),"Terciaria")))</f>
        <v>Secundaria</v>
      </c>
      <c r="I1120" s="230">
        <v>1</v>
      </c>
      <c r="J1120" s="229" t="str">
        <f t="shared" si="561"/>
        <v>Red de Alta Capacidad</v>
      </c>
      <c r="K1120" s="260">
        <f t="shared" si="562"/>
        <v>19.754999999999999</v>
      </c>
      <c r="L1120" s="234">
        <f>L1119+K1120</f>
        <v>49.685000000000002</v>
      </c>
      <c r="M1120" s="233"/>
      <c r="N1120" s="233"/>
      <c r="O1120" s="233"/>
      <c r="P1120" s="260">
        <f t="shared" si="563"/>
        <v>0</v>
      </c>
      <c r="Q1120" s="233"/>
      <c r="R1120" s="233"/>
      <c r="S1120" s="233"/>
      <c r="T1120" s="260">
        <f t="shared" si="564"/>
        <v>0</v>
      </c>
      <c r="U1120" s="233">
        <v>19.754999999999999</v>
      </c>
      <c r="V1120" s="233"/>
      <c r="W1120" s="233"/>
      <c r="X1120" s="233">
        <f t="shared" si="569"/>
        <v>19.754999999999999</v>
      </c>
      <c r="Y1120" s="233"/>
      <c r="Z1120" s="233"/>
      <c r="AA1120" s="233"/>
      <c r="AB1120" s="233">
        <f t="shared" si="570"/>
        <v>0</v>
      </c>
      <c r="AC1120" s="233">
        <f t="shared" si="567"/>
        <v>19.754999999999999</v>
      </c>
      <c r="AD1120" s="233"/>
      <c r="AE1120" s="233"/>
      <c r="AF1120" s="233"/>
      <c r="AG1120" s="233">
        <f t="shared" si="547"/>
        <v>0</v>
      </c>
      <c r="AH1120" s="233"/>
      <c r="AI1120" s="233"/>
      <c r="AJ1120" s="233"/>
      <c r="AK1120" s="233">
        <f t="shared" si="548"/>
        <v>0</v>
      </c>
      <c r="AL1120" s="233"/>
      <c r="AM1120" s="233"/>
      <c r="AN1120" s="233"/>
      <c r="AO1120" s="233">
        <f t="shared" si="565"/>
        <v>0</v>
      </c>
      <c r="AP1120" s="233"/>
      <c r="AQ1120" s="233"/>
      <c r="AR1120" s="233"/>
      <c r="AS1120" s="339">
        <f t="shared" si="566"/>
        <v>0</v>
      </c>
      <c r="AT1120" s="233"/>
      <c r="AU1120" s="233"/>
      <c r="AV1120" s="233"/>
      <c r="AW1120" s="260">
        <f t="shared" si="573"/>
        <v>0</v>
      </c>
      <c r="AX1120" s="235" t="s">
        <v>2098</v>
      </c>
      <c r="AY1120" s="236" t="s">
        <v>610</v>
      </c>
      <c r="AZ1120" s="236" t="s">
        <v>851</v>
      </c>
      <c r="BA1120" s="229" t="s">
        <v>2099</v>
      </c>
      <c r="BB1120" s="231">
        <v>0</v>
      </c>
      <c r="BC1120" s="231">
        <v>3</v>
      </c>
      <c r="BD1120" s="237" t="str">
        <f t="shared" si="574"/>
        <v>Muy Ondulado (Pendientes naturales del terreno entre 15 y 25%)</v>
      </c>
      <c r="BE1120" s="231">
        <v>1</v>
      </c>
      <c r="BF1120" s="237" t="str">
        <f>VLOOKUP(BE1120,'Códigos 2'!$A$1:$B$12,2,FALSE)</f>
        <v xml:space="preserve"> Carpeta Asfáltica (CA)</v>
      </c>
      <c r="BG1120" s="238">
        <v>2</v>
      </c>
      <c r="BH1120" s="239">
        <v>6.5</v>
      </c>
      <c r="BI1120" s="231">
        <v>0</v>
      </c>
      <c r="BJ1120" s="231" t="str">
        <f t="shared" si="575"/>
        <v>No existe</v>
      </c>
      <c r="BK1120" s="240">
        <v>0</v>
      </c>
      <c r="BL1120" s="231">
        <v>60</v>
      </c>
      <c r="BM1120" s="231"/>
      <c r="BN1120" s="231">
        <v>3</v>
      </c>
      <c r="BO1120" s="237" t="str">
        <f t="shared" si="576"/>
        <v>Alineamiento algo sinuoso, pero con curvas cerradas que son aparentes y consistentes con las gradientes y las demás características del camino y del terreno que se atraviesa.</v>
      </c>
      <c r="BP1120" s="231">
        <v>2</v>
      </c>
      <c r="BQ1120" s="237" t="str">
        <f t="shared" si="577"/>
        <v>Pendientes sostenidas entre 5 y 8% sobre una buena parte del tramo, condición que afecta en forma marcada la velocidad de recorrido y, cuando hay bastante tránsito, provoca frecuentes colas de vehículos detrás de los vehículos pesados.</v>
      </c>
      <c r="BR1120" s="231">
        <v>1</v>
      </c>
      <c r="BS1120" s="231">
        <v>0</v>
      </c>
      <c r="BT1120" s="237" t="b">
        <f t="shared" si="578"/>
        <v>0</v>
      </c>
      <c r="BU1120" s="231">
        <v>5</v>
      </c>
      <c r="BV1120" s="237" t="str">
        <f t="shared" si="579"/>
        <v xml:space="preserve">Las señales son completamente adecuadas en número y ubicación, </v>
      </c>
      <c r="BW1120" s="231">
        <v>4</v>
      </c>
      <c r="BX1120" s="237" t="str">
        <f t="shared" si="580"/>
        <v>La mayoría de las alcantarillas y cunetas aparentemente funcionan bien, pero existen indicaciones en algunos sitios de que el agua se estanca.</v>
      </c>
      <c r="BY1120" s="231">
        <v>5</v>
      </c>
      <c r="BZ1120" s="237" t="str">
        <f t="shared" si="581"/>
        <v>Superficie lisa, sin baches ni irregularidades notables.</v>
      </c>
      <c r="CA1120" s="231">
        <v>5</v>
      </c>
      <c r="CB1120" s="237" t="str">
        <f t="shared" si="582"/>
        <v>No existen evidencias de fallas en la estructura del pavimento, con la posible excepción de algunas en la superficie de ruedo.</v>
      </c>
      <c r="CC1120" s="231">
        <f t="shared" si="583"/>
        <v>0</v>
      </c>
      <c r="CD1120" s="229" t="s">
        <v>2100</v>
      </c>
      <c r="CE1120" s="229" t="s">
        <v>2085</v>
      </c>
      <c r="CF1120" s="270" t="s">
        <v>2101</v>
      </c>
    </row>
    <row r="1121" spans="1:84" ht="69.95" customHeight="1" thickBot="1" x14ac:dyDescent="0.2">
      <c r="A1121" s="217"/>
      <c r="B1121" s="269">
        <v>60991</v>
      </c>
      <c r="C1121" s="231">
        <v>11</v>
      </c>
      <c r="D1121" s="231">
        <v>6</v>
      </c>
      <c r="E1121" s="232">
        <v>8</v>
      </c>
      <c r="F1121" s="231">
        <v>0</v>
      </c>
      <c r="G1121" s="231">
        <v>617</v>
      </c>
      <c r="H1121" s="230" t="b">
        <f>IF(G1121&lt;100,"Primaria",IF(AND(RVN_0524!G934&gt;39,RVN_0524!G934&lt;300),"Secundaria",IF(AND(RVN_0524!G934&gt;299),"Terciaria")))</f>
        <v>0</v>
      </c>
      <c r="I1121" s="230">
        <v>3</v>
      </c>
      <c r="J1121" s="229" t="str">
        <f t="shared" si="561"/>
        <v>Conectores de Integración Territorial</v>
      </c>
      <c r="K1121" s="260">
        <f t="shared" si="562"/>
        <v>5.6199999999999992</v>
      </c>
      <c r="L1121" s="234">
        <f>K1121</f>
        <v>5.6199999999999992</v>
      </c>
      <c r="M1121" s="233"/>
      <c r="N1121" s="233"/>
      <c r="O1121" s="233"/>
      <c r="P1121" s="260">
        <f t="shared" si="563"/>
        <v>0</v>
      </c>
      <c r="Q1121" s="233">
        <v>1.44</v>
      </c>
      <c r="R1121" s="233"/>
      <c r="S1121" s="233"/>
      <c r="T1121" s="260">
        <f t="shared" si="564"/>
        <v>1.44</v>
      </c>
      <c r="U1121" s="233">
        <v>4.18</v>
      </c>
      <c r="V1121" s="233"/>
      <c r="W1121" s="233"/>
      <c r="X1121" s="233">
        <f t="shared" si="569"/>
        <v>4.18</v>
      </c>
      <c r="Y1121" s="233"/>
      <c r="Z1121" s="233"/>
      <c r="AA1121" s="233"/>
      <c r="AB1121" s="233">
        <f t="shared" si="570"/>
        <v>0</v>
      </c>
      <c r="AC1121" s="233">
        <f t="shared" si="567"/>
        <v>5.6199999999999992</v>
      </c>
      <c r="AD1121" s="233"/>
      <c r="AE1121" s="233"/>
      <c r="AF1121" s="233"/>
      <c r="AG1121" s="233">
        <f t="shared" ref="AG1121:AG1174" si="584">SUM(AD1121:AF1121)</f>
        <v>0</v>
      </c>
      <c r="AH1121" s="233"/>
      <c r="AI1121" s="233"/>
      <c r="AJ1121" s="233"/>
      <c r="AK1121" s="233">
        <f t="shared" ref="AK1121:AK1174" si="585">SUM(AH1121:AJ1121)</f>
        <v>0</v>
      </c>
      <c r="AL1121" s="233"/>
      <c r="AM1121" s="233"/>
      <c r="AN1121" s="233"/>
      <c r="AO1121" s="233">
        <f t="shared" si="565"/>
        <v>0</v>
      </c>
      <c r="AP1121" s="233"/>
      <c r="AQ1121" s="233"/>
      <c r="AR1121" s="233"/>
      <c r="AS1121" s="339">
        <f t="shared" si="566"/>
        <v>0</v>
      </c>
      <c r="AT1121" s="233"/>
      <c r="AU1121" s="233"/>
      <c r="AV1121" s="233"/>
      <c r="AW1121" s="260">
        <f t="shared" si="573"/>
        <v>0</v>
      </c>
      <c r="AX1121" s="235" t="s">
        <v>2822</v>
      </c>
      <c r="AY1121" s="236" t="s">
        <v>610</v>
      </c>
      <c r="AZ1121" s="236" t="s">
        <v>851</v>
      </c>
      <c r="BA1121" s="229" t="s">
        <v>2823</v>
      </c>
      <c r="BB1121" s="231">
        <v>0</v>
      </c>
      <c r="BC1121" s="231">
        <v>3</v>
      </c>
      <c r="BD1121" s="237" t="str">
        <f t="shared" si="574"/>
        <v>Muy Ondulado (Pendientes naturales del terreno entre 15 y 25%)</v>
      </c>
      <c r="BE1121" s="231">
        <v>2</v>
      </c>
      <c r="BF1121" s="237" t="str">
        <f>VLOOKUP(BE1121,'Códigos 2'!$A$1:$B$12,2,FALSE)</f>
        <v xml:space="preserve">Tratamiento superficial múltiple (TSM) </v>
      </c>
      <c r="BG1121" s="238">
        <v>2</v>
      </c>
      <c r="BH1121" s="239">
        <v>6.2</v>
      </c>
      <c r="BI1121" s="231">
        <v>0</v>
      </c>
      <c r="BJ1121" s="231" t="str">
        <f t="shared" si="575"/>
        <v>No existe</v>
      </c>
      <c r="BK1121" s="240">
        <v>0</v>
      </c>
      <c r="BL1121" s="231">
        <v>50</v>
      </c>
      <c r="BM1121" s="231">
        <v>800</v>
      </c>
      <c r="BN1121" s="231">
        <v>3</v>
      </c>
      <c r="BO1121" s="237" t="str">
        <f t="shared" si="576"/>
        <v>Alineamiento algo sinuoso, pero con curvas cerradas que son aparentes y consistentes con las gradientes y las demás características del camino y del terreno que se atraviesa.</v>
      </c>
      <c r="BP1121" s="231">
        <v>2</v>
      </c>
      <c r="BQ1121" s="237" t="str">
        <f t="shared" si="577"/>
        <v>Pendientes sostenidas entre 5 y 8% sobre una buena parte del tramo, condición que afecta en forma marcada la velocidad de recorrido y, cuando hay bastante tránsito, provoca frecuentes colas de vehículos detrás de los vehículos pesados.</v>
      </c>
      <c r="BR1121" s="231">
        <v>1</v>
      </c>
      <c r="BS1121" s="231">
        <v>0</v>
      </c>
      <c r="BT1121" s="237" t="b">
        <f t="shared" si="578"/>
        <v>0</v>
      </c>
      <c r="BU1121" s="231">
        <v>3</v>
      </c>
      <c r="BV1121" s="237" t="str">
        <f t="shared" si="579"/>
        <v>El señalamiento es regular en cuanto a cantidad y ubicación, siendo notable la falta de algunas señales de precaución y de guía.</v>
      </c>
      <c r="BW1121" s="231">
        <v>4</v>
      </c>
      <c r="BX1121" s="237" t="str">
        <f t="shared" si="580"/>
        <v>La mayoría de las alcantarillas y cunetas aparentemente funcionan bien, pero existen indicaciones en algunos sitios de que el agua se estanca.</v>
      </c>
      <c r="BY1121" s="231">
        <v>4</v>
      </c>
      <c r="BZ1121" s="237" t="str">
        <f t="shared" si="581"/>
        <v>Superficie generalmente lisa, pero con unas pequeñas corrugaciones u otras irregularidades aisladas, o con baches pequeños superficiales.</v>
      </c>
      <c r="CA1121" s="231">
        <v>5</v>
      </c>
      <c r="CB1121" s="237" t="str">
        <f t="shared" si="582"/>
        <v>No existen evidencias de fallas en la estructura del pavimento, con la posible excepción de algunas en la superficie de ruedo.</v>
      </c>
      <c r="CC1121" s="231">
        <f t="shared" si="583"/>
        <v>1.6410399999999998</v>
      </c>
      <c r="CD1121" s="229"/>
      <c r="CE1121" s="229"/>
      <c r="CF1121" s="270" t="s">
        <v>2824</v>
      </c>
    </row>
    <row r="1122" spans="1:84" ht="69.95" customHeight="1" thickBot="1" x14ac:dyDescent="0.2">
      <c r="A1122" s="217"/>
      <c r="B1122" s="269">
        <v>60992</v>
      </c>
      <c r="C1122" s="231">
        <v>11</v>
      </c>
      <c r="D1122" s="231">
        <v>6</v>
      </c>
      <c r="E1122" s="232">
        <v>8</v>
      </c>
      <c r="F1122" s="231">
        <v>0</v>
      </c>
      <c r="G1122" s="231">
        <v>617</v>
      </c>
      <c r="H1122" s="230" t="str">
        <f>IF(G1122&lt;100,"Primaria",IF(AND(RVN_0524!G935&gt;39,RVN_0524!G935&lt;300),"Secundaria",IF(AND(RVN_0524!G935&gt;299),"Terciaria")))</f>
        <v>Secundaria</v>
      </c>
      <c r="I1122" s="230">
        <v>3</v>
      </c>
      <c r="J1122" s="229" t="str">
        <f t="shared" si="561"/>
        <v>Conectores de Integración Territorial</v>
      </c>
      <c r="K1122" s="260">
        <f t="shared" si="562"/>
        <v>5.8800000000000008</v>
      </c>
      <c r="L1122" s="234">
        <f>L1121+K1122</f>
        <v>11.5</v>
      </c>
      <c r="M1122" s="233"/>
      <c r="N1122" s="233"/>
      <c r="O1122" s="233"/>
      <c r="P1122" s="260">
        <f t="shared" si="563"/>
        <v>0</v>
      </c>
      <c r="Q1122" s="233">
        <v>2.8050000000000002</v>
      </c>
      <c r="R1122" s="233"/>
      <c r="S1122" s="233"/>
      <c r="T1122" s="260">
        <f t="shared" si="564"/>
        <v>2.8050000000000002</v>
      </c>
      <c r="U1122" s="233">
        <v>3.0750000000000002</v>
      </c>
      <c r="V1122" s="233"/>
      <c r="W1122" s="233"/>
      <c r="X1122" s="233">
        <f t="shared" si="569"/>
        <v>3.0750000000000002</v>
      </c>
      <c r="Y1122" s="233"/>
      <c r="Z1122" s="233"/>
      <c r="AA1122" s="233"/>
      <c r="AB1122" s="233">
        <f t="shared" si="570"/>
        <v>0</v>
      </c>
      <c r="AC1122" s="233">
        <f t="shared" si="567"/>
        <v>5.8800000000000008</v>
      </c>
      <c r="AD1122" s="233"/>
      <c r="AE1122" s="233"/>
      <c r="AF1122" s="233"/>
      <c r="AG1122" s="233">
        <f t="shared" si="584"/>
        <v>0</v>
      </c>
      <c r="AH1122" s="233"/>
      <c r="AI1122" s="233"/>
      <c r="AJ1122" s="233"/>
      <c r="AK1122" s="233">
        <f t="shared" si="585"/>
        <v>0</v>
      </c>
      <c r="AL1122" s="233"/>
      <c r="AM1122" s="233"/>
      <c r="AN1122" s="233"/>
      <c r="AO1122" s="233">
        <f t="shared" si="565"/>
        <v>0</v>
      </c>
      <c r="AP1122" s="233"/>
      <c r="AQ1122" s="233"/>
      <c r="AR1122" s="233"/>
      <c r="AS1122" s="339">
        <f t="shared" si="566"/>
        <v>0</v>
      </c>
      <c r="AT1122" s="233"/>
      <c r="AU1122" s="233"/>
      <c r="AV1122" s="233"/>
      <c r="AW1122" s="260">
        <f t="shared" si="573"/>
        <v>0</v>
      </c>
      <c r="AX1122" s="235" t="s">
        <v>2825</v>
      </c>
      <c r="AY1122" s="236" t="s">
        <v>610</v>
      </c>
      <c r="AZ1122" s="236" t="s">
        <v>851</v>
      </c>
      <c r="BA1122" s="229" t="s">
        <v>2826</v>
      </c>
      <c r="BB1122" s="231">
        <v>1</v>
      </c>
      <c r="BC1122" s="231">
        <v>3</v>
      </c>
      <c r="BD1122" s="237" t="str">
        <f t="shared" si="574"/>
        <v>Muy Ondulado (Pendientes naturales del terreno entre 15 y 25%)</v>
      </c>
      <c r="BE1122" s="231">
        <v>2</v>
      </c>
      <c r="BF1122" s="237" t="str">
        <f>VLOOKUP(BE1122,'Códigos 2'!$A$1:$B$12,2,FALSE)</f>
        <v xml:space="preserve">Tratamiento superficial múltiple (TSM) </v>
      </c>
      <c r="BG1122" s="238">
        <v>2</v>
      </c>
      <c r="BH1122" s="239">
        <v>6</v>
      </c>
      <c r="BI1122" s="231">
        <v>0</v>
      </c>
      <c r="BJ1122" s="231" t="str">
        <f t="shared" si="575"/>
        <v>No existe</v>
      </c>
      <c r="BK1122" s="240">
        <v>0</v>
      </c>
      <c r="BL1122" s="231">
        <v>50</v>
      </c>
      <c r="BM1122" s="231">
        <v>1217</v>
      </c>
      <c r="BN1122" s="231">
        <v>3</v>
      </c>
      <c r="BO1122" s="237" t="str">
        <f t="shared" si="576"/>
        <v>Alineamiento algo sinuoso, pero con curvas cerradas que son aparentes y consistentes con las gradientes y las demás características del camino y del terreno que se atraviesa.</v>
      </c>
      <c r="BP1122" s="231">
        <v>1</v>
      </c>
      <c r="BQ1122" s="237" t="str">
        <f t="shared" si="577"/>
        <v xml:space="preserve">Pendientes sostenidas en exceso del 7% en casi todo el tramo. </v>
      </c>
      <c r="BR1122" s="231">
        <v>1</v>
      </c>
      <c r="BS1122" s="231">
        <v>0</v>
      </c>
      <c r="BT1122" s="237" t="b">
        <f t="shared" si="578"/>
        <v>0</v>
      </c>
      <c r="BU1122" s="231">
        <v>3</v>
      </c>
      <c r="BV1122" s="237" t="str">
        <f t="shared" si="579"/>
        <v>El señalamiento es regular en cuanto a cantidad y ubicación, siendo notable la falta de algunas señales de precaución y de guía.</v>
      </c>
      <c r="BW1122" s="231">
        <v>5</v>
      </c>
      <c r="BX1122" s="237" t="str">
        <f t="shared" si="580"/>
        <v>Todas las alcantarillas y cunetas están bastante limpias y funcionan debidamente.</v>
      </c>
      <c r="BY1122" s="231">
        <v>4</v>
      </c>
      <c r="BZ1122" s="237" t="str">
        <f t="shared" si="581"/>
        <v>Superficie generalmente lisa, pero con unas pequeñas corrugaciones u otras irregularidades aisladas, o con baches pequeños superficiales.</v>
      </c>
      <c r="CA1122" s="231">
        <v>5</v>
      </c>
      <c r="CB1122" s="237" t="str">
        <f t="shared" si="582"/>
        <v>No existen evidencias de fallas en la estructura del pavimento, con la posible excepción de algunas en la superficie de ruedo.</v>
      </c>
      <c r="CC1122" s="231">
        <f t="shared" si="583"/>
        <v>2.6119254000000005</v>
      </c>
      <c r="CD1122" s="229"/>
      <c r="CE1122" s="229"/>
      <c r="CF1122" s="270" t="s">
        <v>2827</v>
      </c>
    </row>
    <row r="1123" spans="1:84" ht="69.95" customHeight="1" thickBot="1" x14ac:dyDescent="0.2">
      <c r="A1123" s="217"/>
      <c r="B1123" s="269">
        <v>61000</v>
      </c>
      <c r="C1123" s="231">
        <v>11</v>
      </c>
      <c r="D1123" s="231">
        <v>6</v>
      </c>
      <c r="E1123" s="232">
        <v>5</v>
      </c>
      <c r="F1123" s="231">
        <v>1</v>
      </c>
      <c r="G1123" s="231">
        <v>168</v>
      </c>
      <c r="H1123" s="230" t="str">
        <f t="shared" ref="H1123:H1142" si="586">IF(G1123&lt;100,"Primaria",IF(AND(G1123&gt;39,G1123&lt;300),"Secundaria",IF(AND(G1123&gt;299),"Terciaria")))</f>
        <v>Secundaria</v>
      </c>
      <c r="I1123" s="230">
        <v>4</v>
      </c>
      <c r="J1123" s="229" t="str">
        <f t="shared" si="561"/>
        <v>Red Básica de Accesso</v>
      </c>
      <c r="K1123" s="260">
        <f t="shared" si="562"/>
        <v>4.0049999999999999</v>
      </c>
      <c r="L1123" s="234">
        <f>K1123</f>
        <v>4.0049999999999999</v>
      </c>
      <c r="M1123" s="233"/>
      <c r="N1123" s="233"/>
      <c r="O1123" s="233"/>
      <c r="P1123" s="260">
        <f t="shared" si="563"/>
        <v>0</v>
      </c>
      <c r="Q1123" s="233">
        <v>3.2149999999999999</v>
      </c>
      <c r="R1123" s="233">
        <v>0.67500000000000004</v>
      </c>
      <c r="S1123" s="233">
        <v>0.115</v>
      </c>
      <c r="T1123" s="260">
        <f t="shared" si="564"/>
        <v>4.0049999999999999</v>
      </c>
      <c r="U1123" s="233"/>
      <c r="V1123" s="233"/>
      <c r="W1123" s="233"/>
      <c r="X1123" s="233">
        <f t="shared" si="569"/>
        <v>0</v>
      </c>
      <c r="Y1123" s="233"/>
      <c r="Z1123" s="233"/>
      <c r="AA1123" s="233"/>
      <c r="AB1123" s="233">
        <f t="shared" si="570"/>
        <v>0</v>
      </c>
      <c r="AC1123" s="233">
        <f t="shared" si="567"/>
        <v>4.0049999999999999</v>
      </c>
      <c r="AD1123" s="233"/>
      <c r="AE1123" s="233"/>
      <c r="AF1123" s="233"/>
      <c r="AG1123" s="233">
        <f t="shared" si="584"/>
        <v>0</v>
      </c>
      <c r="AH1123" s="233"/>
      <c r="AI1123" s="233"/>
      <c r="AJ1123" s="233"/>
      <c r="AK1123" s="233">
        <f t="shared" si="585"/>
        <v>0</v>
      </c>
      <c r="AL1123" s="233"/>
      <c r="AM1123" s="233"/>
      <c r="AN1123" s="233"/>
      <c r="AO1123" s="233">
        <f t="shared" si="565"/>
        <v>0</v>
      </c>
      <c r="AP1123" s="233"/>
      <c r="AQ1123" s="233"/>
      <c r="AR1123" s="233"/>
      <c r="AS1123" s="339">
        <f t="shared" si="566"/>
        <v>0</v>
      </c>
      <c r="AT1123" s="233"/>
      <c r="AU1123" s="233"/>
      <c r="AV1123" s="233"/>
      <c r="AW1123" s="260">
        <f t="shared" si="573"/>
        <v>0</v>
      </c>
      <c r="AX1123" s="235" t="s">
        <v>1624</v>
      </c>
      <c r="AY1123" s="236" t="s">
        <v>610</v>
      </c>
      <c r="AZ1123" s="236" t="s">
        <v>458</v>
      </c>
      <c r="BA1123" s="229" t="s">
        <v>1625</v>
      </c>
      <c r="BB1123" s="231">
        <v>2</v>
      </c>
      <c r="BC1123" s="231">
        <v>1</v>
      </c>
      <c r="BD1123" s="237" t="str">
        <f t="shared" si="574"/>
        <v>Llano (Pendientes naturales del terreno entre 0 y 5%)</v>
      </c>
      <c r="BE1123" s="231">
        <v>1</v>
      </c>
      <c r="BF1123" s="237" t="str">
        <f>VLOOKUP(BE1123,'Códigos 2'!$A$1:$B$12,2,FALSE)</f>
        <v xml:space="preserve"> Carpeta Asfáltica (CA)</v>
      </c>
      <c r="BG1123" s="238">
        <v>2</v>
      </c>
      <c r="BH1123" s="239">
        <v>6.2</v>
      </c>
      <c r="BI1123" s="231">
        <v>0</v>
      </c>
      <c r="BJ1123" s="231" t="str">
        <f t="shared" si="575"/>
        <v>No existe</v>
      </c>
      <c r="BK1123" s="240">
        <v>0</v>
      </c>
      <c r="BL1123" s="231">
        <v>50</v>
      </c>
      <c r="BM1123" s="231">
        <v>1868</v>
      </c>
      <c r="BN1123" s="231">
        <v>4</v>
      </c>
      <c r="BO1123" s="237" t="str">
        <f t="shared" si="576"/>
        <v>Alineamiento con algunas curvas que exigen una reducción significativa en la velocidad promedio de circulación.</v>
      </c>
      <c r="BP1123" s="231">
        <v>5</v>
      </c>
      <c r="BQ1123" s="237" t="str">
        <f t="shared" si="577"/>
        <v>Pendientes menores del 3% en todo el tramo.</v>
      </c>
      <c r="BR1123" s="231">
        <v>2</v>
      </c>
      <c r="BS1123" s="231">
        <v>0</v>
      </c>
      <c r="BT1123" s="237" t="b">
        <f t="shared" si="578"/>
        <v>0</v>
      </c>
      <c r="BU1123" s="231">
        <v>3</v>
      </c>
      <c r="BV1123" s="237" t="str">
        <f t="shared" si="579"/>
        <v>El señalamiento es regular en cuanto a cantidad y ubicación, siendo notable la falta de algunas señales de precaución y de guía.</v>
      </c>
      <c r="BW1123" s="231">
        <v>5</v>
      </c>
      <c r="BX1123" s="237" t="str">
        <f t="shared" si="580"/>
        <v>Todas las alcantarillas y cunetas están bastante limpias y funcionan debidamente.</v>
      </c>
      <c r="BY1123" s="231">
        <v>4</v>
      </c>
      <c r="BZ1123" s="237" t="str">
        <f t="shared" si="581"/>
        <v>Superficie generalmente lisa, pero con unas pequeñas corrugaciones u otras irregularidades aisladas, o con baches pequeños superficiales.</v>
      </c>
      <c r="CA1123" s="231">
        <v>5</v>
      </c>
      <c r="CB1123" s="237" t="str">
        <f t="shared" si="582"/>
        <v>No existen evidencias de fallas en la estructura del pavimento, con la posible excepción de algunas en la superficie de ruedo.</v>
      </c>
      <c r="CC1123" s="231">
        <f t="shared" si="583"/>
        <v>2.7306891000000002</v>
      </c>
      <c r="CD1123" s="229"/>
      <c r="CE1123" s="229"/>
      <c r="CF1123" s="270" t="s">
        <v>1626</v>
      </c>
    </row>
    <row r="1124" spans="1:84" ht="69.95" customHeight="1" thickBot="1" x14ac:dyDescent="0.2">
      <c r="A1124" s="217"/>
      <c r="B1124" s="269">
        <v>61010</v>
      </c>
      <c r="C1124" s="231">
        <v>11</v>
      </c>
      <c r="D1124" s="231">
        <v>6</v>
      </c>
      <c r="E1124" s="232">
        <v>7</v>
      </c>
      <c r="F1124" s="231"/>
      <c r="G1124" s="231">
        <v>611</v>
      </c>
      <c r="H1124" s="230" t="str">
        <f t="shared" si="586"/>
        <v>Terciaria</v>
      </c>
      <c r="I1124" s="230">
        <v>4</v>
      </c>
      <c r="J1124" s="229" t="str">
        <f t="shared" si="561"/>
        <v>Red Básica de Accesso</v>
      </c>
      <c r="K1124" s="260">
        <f t="shared" si="562"/>
        <v>7.55</v>
      </c>
      <c r="L1124" s="234">
        <f t="shared" ref="L1124:L1138" si="587">L1123+K1124</f>
        <v>11.555</v>
      </c>
      <c r="M1124" s="233"/>
      <c r="N1124" s="233"/>
      <c r="O1124" s="233"/>
      <c r="P1124" s="260">
        <f t="shared" si="563"/>
        <v>0</v>
      </c>
      <c r="Q1124" s="233"/>
      <c r="R1124" s="233"/>
      <c r="S1124" s="233"/>
      <c r="T1124" s="260">
        <f t="shared" si="564"/>
        <v>0</v>
      </c>
      <c r="U1124" s="233"/>
      <c r="V1124" s="233">
        <v>0.3</v>
      </c>
      <c r="W1124" s="233"/>
      <c r="X1124" s="233">
        <f t="shared" si="569"/>
        <v>0.3</v>
      </c>
      <c r="Y1124" s="233"/>
      <c r="Z1124" s="233"/>
      <c r="AA1124" s="233"/>
      <c r="AB1124" s="233">
        <f t="shared" si="570"/>
        <v>0</v>
      </c>
      <c r="AC1124" s="233">
        <f t="shared" si="567"/>
        <v>0.3</v>
      </c>
      <c r="AD1124" s="233"/>
      <c r="AE1124" s="233">
        <v>1.23</v>
      </c>
      <c r="AF1124" s="233">
        <v>6.02</v>
      </c>
      <c r="AG1124" s="233">
        <f t="shared" si="584"/>
        <v>7.25</v>
      </c>
      <c r="AH1124" s="233"/>
      <c r="AI1124" s="233"/>
      <c r="AJ1124" s="233"/>
      <c r="AK1124" s="233">
        <f t="shared" si="585"/>
        <v>0</v>
      </c>
      <c r="AL1124" s="233"/>
      <c r="AM1124" s="233"/>
      <c r="AN1124" s="233"/>
      <c r="AO1124" s="233">
        <f t="shared" si="565"/>
        <v>0</v>
      </c>
      <c r="AP1124" s="233"/>
      <c r="AQ1124" s="233"/>
      <c r="AR1124" s="233"/>
      <c r="AS1124" s="339">
        <f t="shared" si="566"/>
        <v>0</v>
      </c>
      <c r="AT1124" s="233"/>
      <c r="AU1124" s="233"/>
      <c r="AV1124" s="233"/>
      <c r="AW1124" s="260">
        <f t="shared" si="573"/>
        <v>0</v>
      </c>
      <c r="AX1124" s="235" t="s">
        <v>2785</v>
      </c>
      <c r="AY1124" s="236" t="s">
        <v>2783</v>
      </c>
      <c r="AZ1124" s="236" t="s">
        <v>452</v>
      </c>
      <c r="BA1124" s="229" t="s">
        <v>384</v>
      </c>
      <c r="BB1124" s="231">
        <v>4</v>
      </c>
      <c r="BC1124" s="231">
        <v>1</v>
      </c>
      <c r="BD1124" s="237" t="str">
        <f t="shared" si="574"/>
        <v>Llano (Pendientes naturales del terreno entre 0 y 5%)</v>
      </c>
      <c r="BE1124" s="231">
        <v>4</v>
      </c>
      <c r="BF1124" s="237" t="str">
        <f>VLOOKUP(BE1124,'Códigos 2'!$A$1:$B$12,2,FALSE)</f>
        <v>Lastre o grava</v>
      </c>
      <c r="BG1124" s="238">
        <v>2</v>
      </c>
      <c r="BH1124" s="239">
        <v>6.5</v>
      </c>
      <c r="BI1124" s="231">
        <v>0</v>
      </c>
      <c r="BJ1124" s="231" t="str">
        <f t="shared" si="575"/>
        <v>No existe</v>
      </c>
      <c r="BK1124" s="240">
        <v>0</v>
      </c>
      <c r="BL1124" s="231">
        <v>20</v>
      </c>
      <c r="BM1124" s="231">
        <v>605</v>
      </c>
      <c r="BN1124" s="231">
        <v>4</v>
      </c>
      <c r="BO1124" s="237" t="str">
        <f t="shared" si="576"/>
        <v>Alineamiento con algunas curvas que exigen una reducción significativa en la velocidad promedio de circulación.</v>
      </c>
      <c r="BP1124" s="231">
        <v>4</v>
      </c>
      <c r="BQ1124" s="237" t="str">
        <f t="shared" si="577"/>
        <v>Pendientes generalmente menores del 3% pero con algunas cuestas de corta longitud de hasta el 5%.</v>
      </c>
      <c r="BR1124" s="231">
        <v>1</v>
      </c>
      <c r="BS1124" s="231">
        <v>0</v>
      </c>
      <c r="BT1124" s="237" t="b">
        <f t="shared" si="578"/>
        <v>0</v>
      </c>
      <c r="BU1124" s="231">
        <v>3</v>
      </c>
      <c r="BV1124" s="237" t="str">
        <f t="shared" si="579"/>
        <v>El señalamiento es regular en cuanto a cantidad y ubicación, siendo notable la falta de algunas señales de precaución y de guía.</v>
      </c>
      <c r="BW1124" s="231">
        <v>3</v>
      </c>
      <c r="BX1124" s="237" t="str">
        <f t="shared" si="580"/>
        <v>Parece que algunas alcantarillas o cunetas no tienen capacidad hidráulica suficiente, por la erosión o socavación aparente.</v>
      </c>
      <c r="BY1124" s="231">
        <v>2</v>
      </c>
      <c r="BZ1124" s="237" t="str">
        <f t="shared" si="581"/>
        <v>Superficie muy irregular o con baches extensos y frecuentes (o material suelto, en caso de superficies no pavimentadas).</v>
      </c>
      <c r="CA1124" s="231">
        <v>5</v>
      </c>
      <c r="CB1124" s="237" t="str">
        <f t="shared" si="582"/>
        <v>No existen evidencias de fallas en la estructura del pavimento, con la posible excepción de algunas en la superficie de ruedo.</v>
      </c>
      <c r="CC1124" s="231">
        <f t="shared" si="583"/>
        <v>1.66722875</v>
      </c>
      <c r="CD1124" s="229"/>
      <c r="CE1124" s="229"/>
      <c r="CF1124" s="270" t="s">
        <v>2786</v>
      </c>
    </row>
    <row r="1125" spans="1:84" ht="69.95" customHeight="1" thickBot="1" x14ac:dyDescent="0.2">
      <c r="A1125" s="217"/>
      <c r="B1125" s="269">
        <v>61020</v>
      </c>
      <c r="C1125" s="231">
        <v>11</v>
      </c>
      <c r="D1125" s="231">
        <v>6</v>
      </c>
      <c r="E1125" s="232">
        <v>7</v>
      </c>
      <c r="F1125" s="231"/>
      <c r="G1125" s="231">
        <v>611</v>
      </c>
      <c r="H1125" s="230" t="str">
        <f t="shared" si="586"/>
        <v>Terciaria</v>
      </c>
      <c r="I1125" s="230">
        <v>4</v>
      </c>
      <c r="J1125" s="229" t="str">
        <f t="shared" si="561"/>
        <v>Red Básica de Accesso</v>
      </c>
      <c r="K1125" s="260">
        <f t="shared" si="562"/>
        <v>8.59</v>
      </c>
      <c r="L1125" s="234">
        <f t="shared" si="587"/>
        <v>20.145</v>
      </c>
      <c r="M1125" s="233"/>
      <c r="N1125" s="233"/>
      <c r="O1125" s="233"/>
      <c r="P1125" s="260">
        <f t="shared" si="563"/>
        <v>0</v>
      </c>
      <c r="Q1125" s="233"/>
      <c r="R1125" s="233"/>
      <c r="S1125" s="233"/>
      <c r="T1125" s="260">
        <f t="shared" si="564"/>
        <v>0</v>
      </c>
      <c r="U1125" s="233"/>
      <c r="V1125" s="233"/>
      <c r="W1125" s="233"/>
      <c r="X1125" s="233">
        <f t="shared" si="569"/>
        <v>0</v>
      </c>
      <c r="Y1125" s="233"/>
      <c r="Z1125" s="233"/>
      <c r="AA1125" s="233"/>
      <c r="AB1125" s="233">
        <f t="shared" si="570"/>
        <v>0</v>
      </c>
      <c r="AC1125" s="233">
        <f t="shared" si="567"/>
        <v>0</v>
      </c>
      <c r="AD1125" s="233"/>
      <c r="AE1125" s="233">
        <v>8.59</v>
      </c>
      <c r="AF1125" s="233"/>
      <c r="AG1125" s="233">
        <f t="shared" si="584"/>
        <v>8.59</v>
      </c>
      <c r="AH1125" s="233"/>
      <c r="AI1125" s="233"/>
      <c r="AJ1125" s="233"/>
      <c r="AK1125" s="233">
        <f t="shared" si="585"/>
        <v>0</v>
      </c>
      <c r="AL1125" s="233"/>
      <c r="AM1125" s="233"/>
      <c r="AN1125" s="233"/>
      <c r="AO1125" s="233">
        <f t="shared" si="565"/>
        <v>0</v>
      </c>
      <c r="AP1125" s="233"/>
      <c r="AQ1125" s="233"/>
      <c r="AR1125" s="233"/>
      <c r="AS1125" s="339">
        <f t="shared" si="566"/>
        <v>0</v>
      </c>
      <c r="AT1125" s="233"/>
      <c r="AU1125" s="233"/>
      <c r="AV1125" s="233"/>
      <c r="AW1125" s="260">
        <f t="shared" si="573"/>
        <v>0</v>
      </c>
      <c r="AX1125" s="235" t="s">
        <v>2787</v>
      </c>
      <c r="AY1125" s="236" t="s">
        <v>2783</v>
      </c>
      <c r="AZ1125" s="236" t="s">
        <v>452</v>
      </c>
      <c r="BA1125" s="229" t="s">
        <v>860</v>
      </c>
      <c r="BB1125" s="231">
        <v>0</v>
      </c>
      <c r="BC1125" s="231">
        <v>3</v>
      </c>
      <c r="BD1125" s="237" t="str">
        <f t="shared" si="574"/>
        <v>Muy Ondulado (Pendientes naturales del terreno entre 15 y 25%)</v>
      </c>
      <c r="BE1125" s="231">
        <v>4</v>
      </c>
      <c r="BF1125" s="237" t="str">
        <f>VLOOKUP(BE1125,'Códigos 2'!$A$1:$B$12,2,FALSE)</f>
        <v>Lastre o grava</v>
      </c>
      <c r="BG1125" s="238">
        <v>2</v>
      </c>
      <c r="BH1125" s="239">
        <v>5</v>
      </c>
      <c r="BI1125" s="231">
        <v>0</v>
      </c>
      <c r="BJ1125" s="231" t="str">
        <f t="shared" si="575"/>
        <v>No existe</v>
      </c>
      <c r="BK1125" s="240">
        <v>0</v>
      </c>
      <c r="BL1125" s="231">
        <v>25</v>
      </c>
      <c r="BM1125" s="231">
        <v>194</v>
      </c>
      <c r="BN1125" s="231">
        <v>3</v>
      </c>
      <c r="BO1125" s="237" t="str">
        <f t="shared" si="576"/>
        <v>Alineamiento algo sinuoso, pero con curvas cerradas que son aparentes y consistentes con las gradientes y las demás características del camino y del terreno que se atraviesa.</v>
      </c>
      <c r="BP1125" s="231">
        <v>1</v>
      </c>
      <c r="BQ1125" s="237" t="str">
        <f t="shared" si="577"/>
        <v xml:space="preserve">Pendientes sostenidas en exceso del 7% en casi todo el tramo. </v>
      </c>
      <c r="BR1125" s="231">
        <v>1</v>
      </c>
      <c r="BS1125" s="231">
        <v>0</v>
      </c>
      <c r="BT1125" s="237" t="b">
        <f t="shared" si="578"/>
        <v>0</v>
      </c>
      <c r="BU1125" s="231">
        <v>3</v>
      </c>
      <c r="BV1125" s="237" t="str">
        <f t="shared" si="579"/>
        <v>El señalamiento es regular en cuanto a cantidad y ubicación, siendo notable la falta de algunas señales de precaución y de guía.</v>
      </c>
      <c r="BW1125" s="231">
        <v>3</v>
      </c>
      <c r="BX1125" s="237" t="str">
        <f t="shared" si="580"/>
        <v>Parece que algunas alcantarillas o cunetas no tienen capacidad hidráulica suficiente, por la erosión o socavación aparente.</v>
      </c>
      <c r="BY1125" s="231">
        <v>3</v>
      </c>
      <c r="BZ1125" s="237" t="str">
        <f t="shared" si="581"/>
        <v>Superficie con frecuentes baches o irregularidades .</v>
      </c>
      <c r="CA1125" s="231">
        <v>4</v>
      </c>
      <c r="CB1125" s="237" t="str">
        <f t="shared" si="582"/>
        <v>Existen huellas o corrugaciones que se derivan por debajo de la superficie de ruedo, pero que son aisladas y de poca extensión.</v>
      </c>
      <c r="CC1125" s="231">
        <f t="shared" si="583"/>
        <v>0.60825790000000002</v>
      </c>
      <c r="CD1125" s="229"/>
      <c r="CE1125" s="229"/>
      <c r="CF1125" s="270" t="s">
        <v>2788</v>
      </c>
    </row>
    <row r="1126" spans="1:84" ht="69.95" customHeight="1" thickBot="1" x14ac:dyDescent="0.2">
      <c r="A1126" s="217"/>
      <c r="B1126" s="269">
        <v>61030</v>
      </c>
      <c r="C1126" s="231">
        <v>11</v>
      </c>
      <c r="D1126" s="231">
        <v>6</v>
      </c>
      <c r="E1126" s="232" t="s">
        <v>126</v>
      </c>
      <c r="F1126" s="231"/>
      <c r="G1126" s="231">
        <v>238</v>
      </c>
      <c r="H1126" s="230" t="str">
        <f t="shared" si="586"/>
        <v>Secundaria</v>
      </c>
      <c r="I1126" s="230">
        <v>3</v>
      </c>
      <c r="J1126" s="229" t="str">
        <f t="shared" si="561"/>
        <v>Conectores de Integración Territorial</v>
      </c>
      <c r="K1126" s="260">
        <f t="shared" si="562"/>
        <v>16.97</v>
      </c>
      <c r="L1126" s="234">
        <f t="shared" si="587"/>
        <v>37.114999999999995</v>
      </c>
      <c r="M1126" s="233"/>
      <c r="N1126" s="233"/>
      <c r="O1126" s="233"/>
      <c r="P1126" s="260">
        <f t="shared" si="563"/>
        <v>0</v>
      </c>
      <c r="Q1126" s="233"/>
      <c r="R1126" s="233"/>
      <c r="S1126" s="233"/>
      <c r="T1126" s="260">
        <f t="shared" si="564"/>
        <v>0</v>
      </c>
      <c r="U1126" s="233"/>
      <c r="V1126" s="233"/>
      <c r="W1126" s="233"/>
      <c r="X1126" s="233">
        <f t="shared" si="569"/>
        <v>0</v>
      </c>
      <c r="Y1126" s="233"/>
      <c r="Z1126" s="233"/>
      <c r="AA1126" s="233"/>
      <c r="AB1126" s="233">
        <f t="shared" si="570"/>
        <v>0</v>
      </c>
      <c r="AC1126" s="233">
        <f t="shared" ref="AC1126:AC1157" si="588">T1126+X1126+AB1126</f>
        <v>0</v>
      </c>
      <c r="AD1126" s="233"/>
      <c r="AE1126" s="233">
        <v>3.48</v>
      </c>
      <c r="AF1126" s="233">
        <v>13.49</v>
      </c>
      <c r="AG1126" s="233">
        <f t="shared" si="584"/>
        <v>16.97</v>
      </c>
      <c r="AH1126" s="233"/>
      <c r="AI1126" s="233"/>
      <c r="AJ1126" s="233"/>
      <c r="AK1126" s="233">
        <f t="shared" si="585"/>
        <v>0</v>
      </c>
      <c r="AL1126" s="233"/>
      <c r="AM1126" s="233"/>
      <c r="AN1126" s="233"/>
      <c r="AO1126" s="233">
        <f t="shared" si="565"/>
        <v>0</v>
      </c>
      <c r="AP1126" s="233"/>
      <c r="AQ1126" s="233"/>
      <c r="AR1126" s="233"/>
      <c r="AS1126" s="339">
        <f t="shared" si="566"/>
        <v>0</v>
      </c>
      <c r="AT1126" s="233"/>
      <c r="AU1126" s="233"/>
      <c r="AV1126" s="233"/>
      <c r="AW1126" s="260">
        <f t="shared" si="573"/>
        <v>0</v>
      </c>
      <c r="AX1126" s="235" t="s">
        <v>2115</v>
      </c>
      <c r="AY1126" s="236" t="s">
        <v>1945</v>
      </c>
      <c r="AZ1126" s="236" t="s">
        <v>452</v>
      </c>
      <c r="BA1126" s="229" t="s">
        <v>927</v>
      </c>
      <c r="BB1126" s="231">
        <v>0</v>
      </c>
      <c r="BC1126" s="231">
        <v>1</v>
      </c>
      <c r="BD1126" s="237" t="str">
        <f t="shared" si="574"/>
        <v>Llano (Pendientes naturales del terreno entre 0 y 5%)</v>
      </c>
      <c r="BE1126" s="231">
        <v>4</v>
      </c>
      <c r="BF1126" s="237" t="str">
        <f>VLOOKUP(BE1126,'Códigos 2'!$A$1:$B$12,2,FALSE)</f>
        <v>Lastre o grava</v>
      </c>
      <c r="BG1126" s="238">
        <v>2</v>
      </c>
      <c r="BH1126" s="239">
        <v>6.8</v>
      </c>
      <c r="BI1126" s="231">
        <v>0</v>
      </c>
      <c r="BJ1126" s="231" t="str">
        <f t="shared" si="575"/>
        <v>No existe</v>
      </c>
      <c r="BK1126" s="240">
        <v>0</v>
      </c>
      <c r="BL1126" s="231">
        <v>20</v>
      </c>
      <c r="BM1126" s="231">
        <v>224</v>
      </c>
      <c r="BN1126" s="231">
        <v>3</v>
      </c>
      <c r="BO1126" s="237" t="str">
        <f t="shared" si="576"/>
        <v>Alineamiento algo sinuoso, pero con curvas cerradas que son aparentes y consistentes con las gradientes y las demás características del camino y del terreno que se atraviesa.</v>
      </c>
      <c r="BP1126" s="231">
        <v>4</v>
      </c>
      <c r="BQ1126" s="237" t="str">
        <f t="shared" si="577"/>
        <v>Pendientes generalmente menores del 3% pero con algunas cuestas de corta longitud de hasta el 5%.</v>
      </c>
      <c r="BR1126" s="231">
        <v>1</v>
      </c>
      <c r="BS1126" s="231">
        <v>0</v>
      </c>
      <c r="BT1126" s="237" t="b">
        <f t="shared" si="578"/>
        <v>0</v>
      </c>
      <c r="BU1126" s="231">
        <v>2</v>
      </c>
      <c r="BV1126" s="237" t="str">
        <f t="shared" si="579"/>
        <v>Existen muy pocas señales</v>
      </c>
      <c r="BW1126" s="231">
        <v>3</v>
      </c>
      <c r="BX1126" s="237" t="str">
        <f t="shared" si="580"/>
        <v>Parece que algunas alcantarillas o cunetas no tienen capacidad hidráulica suficiente, por la erosión o socavación aparente.</v>
      </c>
      <c r="BY1126" s="231">
        <v>2</v>
      </c>
      <c r="BZ1126" s="237" t="str">
        <f t="shared" si="581"/>
        <v>Superficie muy irregular o con baches extensos y frecuentes (o material suelto, en caso de superficies no pavimentadas).</v>
      </c>
      <c r="CA1126" s="231">
        <v>4</v>
      </c>
      <c r="CB1126" s="237" t="str">
        <f t="shared" si="582"/>
        <v>Existen huellas o corrugaciones que se derivan por debajo de la superficie de ruedo, pero que son aisladas y de poca extensión.</v>
      </c>
      <c r="CC1126" s="231">
        <f t="shared" si="583"/>
        <v>1.3874671999999999</v>
      </c>
      <c r="CD1126" s="229"/>
      <c r="CE1126" s="229"/>
      <c r="CF1126" s="270" t="s">
        <v>2116</v>
      </c>
    </row>
    <row r="1127" spans="1:84" ht="69.95" customHeight="1" thickBot="1" x14ac:dyDescent="0.2">
      <c r="A1127" s="217"/>
      <c r="B1127" s="269">
        <v>61041</v>
      </c>
      <c r="C1127" s="231">
        <v>11</v>
      </c>
      <c r="D1127" s="231">
        <v>6</v>
      </c>
      <c r="E1127" s="232">
        <v>7</v>
      </c>
      <c r="F1127" s="231"/>
      <c r="G1127" s="231">
        <v>238</v>
      </c>
      <c r="H1127" s="230" t="str">
        <f t="shared" si="586"/>
        <v>Secundaria</v>
      </c>
      <c r="I1127" s="230">
        <v>3</v>
      </c>
      <c r="J1127" s="229" t="str">
        <f t="shared" si="561"/>
        <v>Conectores de Integración Territorial</v>
      </c>
      <c r="K1127" s="260">
        <f t="shared" si="562"/>
        <v>4.1449999999999996</v>
      </c>
      <c r="L1127" s="234">
        <f t="shared" si="587"/>
        <v>41.259999999999991</v>
      </c>
      <c r="M1127" s="233"/>
      <c r="N1127" s="233"/>
      <c r="O1127" s="233"/>
      <c r="P1127" s="260">
        <f t="shared" si="563"/>
        <v>0</v>
      </c>
      <c r="Q1127" s="233"/>
      <c r="R1127" s="233"/>
      <c r="S1127" s="233"/>
      <c r="T1127" s="260">
        <f t="shared" si="564"/>
        <v>0</v>
      </c>
      <c r="U1127" s="233"/>
      <c r="V1127" s="233">
        <v>0.40500000000000003</v>
      </c>
      <c r="W1127" s="233">
        <v>3.61</v>
      </c>
      <c r="X1127" s="233">
        <f t="shared" si="569"/>
        <v>4.0149999999999997</v>
      </c>
      <c r="Y1127" s="233"/>
      <c r="Z1127" s="233"/>
      <c r="AA1127" s="233"/>
      <c r="AB1127" s="233">
        <f t="shared" si="570"/>
        <v>0</v>
      </c>
      <c r="AC1127" s="233">
        <f t="shared" si="588"/>
        <v>4.0149999999999997</v>
      </c>
      <c r="AD1127" s="233"/>
      <c r="AE1127" s="233">
        <v>0.13</v>
      </c>
      <c r="AF1127" s="233"/>
      <c r="AG1127" s="233">
        <f t="shared" si="584"/>
        <v>0.13</v>
      </c>
      <c r="AH1127" s="233"/>
      <c r="AI1127" s="233"/>
      <c r="AJ1127" s="233"/>
      <c r="AK1127" s="233">
        <f t="shared" si="585"/>
        <v>0</v>
      </c>
      <c r="AL1127" s="233"/>
      <c r="AM1127" s="233"/>
      <c r="AN1127" s="233"/>
      <c r="AO1127" s="233">
        <f t="shared" si="565"/>
        <v>0</v>
      </c>
      <c r="AP1127" s="233"/>
      <c r="AQ1127" s="233"/>
      <c r="AR1127" s="233"/>
      <c r="AS1127" s="339">
        <f t="shared" si="566"/>
        <v>0</v>
      </c>
      <c r="AT1127" s="233"/>
      <c r="AU1127" s="233"/>
      <c r="AV1127" s="233"/>
      <c r="AW1127" s="260">
        <f t="shared" si="573"/>
        <v>0</v>
      </c>
      <c r="AX1127" s="235" t="s">
        <v>2117</v>
      </c>
      <c r="AY1127" s="236" t="s">
        <v>1945</v>
      </c>
      <c r="AZ1127" s="236" t="s">
        <v>452</v>
      </c>
      <c r="BA1127" s="229" t="s">
        <v>945</v>
      </c>
      <c r="BB1127" s="231">
        <v>0</v>
      </c>
      <c r="BC1127" s="231">
        <v>2</v>
      </c>
      <c r="BD1127" s="237" t="str">
        <f t="shared" si="574"/>
        <v>Algo Ondulado (Pendientes naturales del terreno entre 6 y 14%)</v>
      </c>
      <c r="BE1127" s="231">
        <v>2</v>
      </c>
      <c r="BF1127" s="237" t="str">
        <f>VLOOKUP(BE1127,'Códigos 2'!$A$1:$B$12,2,FALSE)</f>
        <v xml:space="preserve">Tratamiento superficial múltiple (TSM) </v>
      </c>
      <c r="BG1127" s="238">
        <v>2</v>
      </c>
      <c r="BH1127" s="239">
        <v>5.5</v>
      </c>
      <c r="BI1127" s="231">
        <v>0</v>
      </c>
      <c r="BJ1127" s="231" t="str">
        <f t="shared" si="575"/>
        <v>No existe</v>
      </c>
      <c r="BK1127" s="240">
        <v>0</v>
      </c>
      <c r="BL1127" s="231">
        <v>15</v>
      </c>
      <c r="BM1127" s="231">
        <v>263</v>
      </c>
      <c r="BN1127" s="231">
        <v>4</v>
      </c>
      <c r="BO1127" s="237" t="str">
        <f t="shared" si="576"/>
        <v>Alineamiento con algunas curvas que exigen una reducción significativa en la velocidad promedio de circulación.</v>
      </c>
      <c r="BP1127" s="231">
        <v>3</v>
      </c>
      <c r="BQ1127" s="237" t="str">
        <f t="shared" si="577"/>
        <v>Pendientes generalmente entre 3 y 6%, pero con una rasante ondulada y, consecuentemente, con tramos cortos de subida fuerte.</v>
      </c>
      <c r="BR1127" s="231">
        <v>1</v>
      </c>
      <c r="BS1127" s="231">
        <v>0</v>
      </c>
      <c r="BT1127" s="237" t="b">
        <f t="shared" si="578"/>
        <v>0</v>
      </c>
      <c r="BU1127" s="231">
        <v>1</v>
      </c>
      <c r="BV1127" s="237" t="str">
        <f t="shared" si="579"/>
        <v>No existen señales o son tan inadecuadas, que no proveen información útil al conductor.</v>
      </c>
      <c r="BW1127" s="231">
        <v>3</v>
      </c>
      <c r="BX1127" s="237" t="str">
        <f t="shared" si="580"/>
        <v>Parece que algunas alcantarillas o cunetas no tienen capacidad hidráulica suficiente, por la erosión o socavación aparente.</v>
      </c>
      <c r="BY1127" s="231">
        <v>1</v>
      </c>
      <c r="BZ1127" s="237" t="str">
        <f t="shared" si="581"/>
        <v>Superficie muy deteriorada o irregular (o material suelto), hasta tal grado, en casi todo el tramo.</v>
      </c>
      <c r="CA1127" s="231">
        <v>3</v>
      </c>
      <c r="CB1127" s="237" t="str">
        <f t="shared" si="582"/>
        <v>Existen deformaciones u otras fallas de consideración sobre una buena parte de la subsección y, aunque no son extensas todavía, parece que siguen extendiéndose.</v>
      </c>
      <c r="CC1127" s="231">
        <f t="shared" si="583"/>
        <v>0.397899275</v>
      </c>
      <c r="CD1127" s="229"/>
      <c r="CE1127" s="229"/>
      <c r="CF1127" s="270"/>
    </row>
    <row r="1128" spans="1:84" ht="69.95" customHeight="1" thickBot="1" x14ac:dyDescent="0.2">
      <c r="A1128" s="217"/>
      <c r="B1128" s="269">
        <v>61042</v>
      </c>
      <c r="C1128" s="231">
        <v>11</v>
      </c>
      <c r="D1128" s="231">
        <v>6</v>
      </c>
      <c r="E1128" s="232">
        <v>7</v>
      </c>
      <c r="F1128" s="231"/>
      <c r="G1128" s="231">
        <v>238</v>
      </c>
      <c r="H1128" s="230" t="str">
        <f t="shared" si="586"/>
        <v>Secundaria</v>
      </c>
      <c r="I1128" s="230">
        <v>3</v>
      </c>
      <c r="J1128" s="229" t="str">
        <f t="shared" si="561"/>
        <v>Conectores de Integración Territorial</v>
      </c>
      <c r="K1128" s="260">
        <f t="shared" si="562"/>
        <v>5.6499999999999995</v>
      </c>
      <c r="L1128" s="234">
        <f t="shared" si="587"/>
        <v>46.909999999999989</v>
      </c>
      <c r="M1128" s="233"/>
      <c r="N1128" s="233"/>
      <c r="O1128" s="233"/>
      <c r="P1128" s="260">
        <f t="shared" si="563"/>
        <v>0</v>
      </c>
      <c r="Q1128" s="233">
        <v>5.56</v>
      </c>
      <c r="R1128" s="233"/>
      <c r="S1128" s="233"/>
      <c r="T1128" s="260">
        <f t="shared" si="564"/>
        <v>5.56</v>
      </c>
      <c r="U1128" s="233"/>
      <c r="V1128" s="233">
        <v>4.4999999999999998E-2</v>
      </c>
      <c r="W1128" s="233"/>
      <c r="X1128" s="233">
        <f t="shared" si="569"/>
        <v>4.4999999999999998E-2</v>
      </c>
      <c r="Y1128" s="233"/>
      <c r="Z1128" s="233"/>
      <c r="AA1128" s="233"/>
      <c r="AB1128" s="233">
        <f t="shared" si="570"/>
        <v>0</v>
      </c>
      <c r="AC1128" s="233">
        <f t="shared" si="588"/>
        <v>5.6049999999999995</v>
      </c>
      <c r="AD1128" s="233"/>
      <c r="AE1128" s="233">
        <v>4.4999999999999998E-2</v>
      </c>
      <c r="AF1128" s="233"/>
      <c r="AG1128" s="233">
        <f t="shared" si="584"/>
        <v>4.4999999999999998E-2</v>
      </c>
      <c r="AH1128" s="233"/>
      <c r="AI1128" s="233"/>
      <c r="AJ1128" s="233"/>
      <c r="AK1128" s="233">
        <f t="shared" si="585"/>
        <v>0</v>
      </c>
      <c r="AL1128" s="233"/>
      <c r="AM1128" s="233"/>
      <c r="AN1128" s="233"/>
      <c r="AO1128" s="233">
        <f t="shared" si="565"/>
        <v>0</v>
      </c>
      <c r="AP1128" s="233"/>
      <c r="AQ1128" s="233"/>
      <c r="AR1128" s="233"/>
      <c r="AS1128" s="339">
        <f t="shared" si="566"/>
        <v>0</v>
      </c>
      <c r="AT1128" s="233"/>
      <c r="AU1128" s="233"/>
      <c r="AV1128" s="233"/>
      <c r="AW1128" s="260">
        <f t="shared" si="573"/>
        <v>0</v>
      </c>
      <c r="AX1128" s="235" t="s">
        <v>2118</v>
      </c>
      <c r="AY1128" s="236" t="s">
        <v>1945</v>
      </c>
      <c r="AZ1128" s="236" t="s">
        <v>452</v>
      </c>
      <c r="BA1128" s="229" t="s">
        <v>945</v>
      </c>
      <c r="BB1128" s="231">
        <v>0</v>
      </c>
      <c r="BC1128" s="231">
        <v>4</v>
      </c>
      <c r="BD1128" s="237" t="str">
        <f t="shared" si="574"/>
        <v>Montañoso (Pendientes naturales del terreno mayores a 25%)</v>
      </c>
      <c r="BE1128" s="231">
        <v>1</v>
      </c>
      <c r="BF1128" s="237" t="str">
        <f>VLOOKUP(BE1128,'Códigos 2'!$A$1:$B$12,2,FALSE)</f>
        <v xml:space="preserve"> Carpeta Asfáltica (CA)</v>
      </c>
      <c r="BG1128" s="238">
        <v>2</v>
      </c>
      <c r="BH1128" s="239">
        <v>6.5</v>
      </c>
      <c r="BI1128" s="231">
        <v>0</v>
      </c>
      <c r="BJ1128" s="231" t="str">
        <f t="shared" si="575"/>
        <v>No existe</v>
      </c>
      <c r="BK1128" s="240">
        <v>0</v>
      </c>
      <c r="BL1128" s="231">
        <v>45</v>
      </c>
      <c r="BM1128" s="231">
        <v>263</v>
      </c>
      <c r="BN1128" s="231">
        <v>3</v>
      </c>
      <c r="BO1128" s="237" t="str">
        <f t="shared" si="576"/>
        <v>Alineamiento algo sinuoso, pero con curvas cerradas que son aparentes y consistentes con las gradientes y las demás características del camino y del terreno que se atraviesa.</v>
      </c>
      <c r="BP1128" s="231">
        <v>2</v>
      </c>
      <c r="BQ1128" s="237" t="str">
        <f t="shared" si="577"/>
        <v>Pendientes sostenidas entre 5 y 8% sobre una buena parte del tramo, condición que afecta en forma marcada la velocidad de recorrido y, cuando hay bastante tránsito, provoca frecuentes colas de vehículos detrás de los vehículos pesados.</v>
      </c>
      <c r="BR1128" s="231">
        <v>1</v>
      </c>
      <c r="BS1128" s="231">
        <v>0</v>
      </c>
      <c r="BT1128" s="237" t="b">
        <f t="shared" si="578"/>
        <v>0</v>
      </c>
      <c r="BU1128" s="231">
        <v>2</v>
      </c>
      <c r="BV1128" s="237" t="str">
        <f t="shared" si="579"/>
        <v>Existen muy pocas señales</v>
      </c>
      <c r="BW1128" s="231">
        <v>5</v>
      </c>
      <c r="BX1128" s="237" t="str">
        <f t="shared" si="580"/>
        <v>Todas las alcantarillas y cunetas están bastante limpias y funcionan debidamente.</v>
      </c>
      <c r="BY1128" s="231">
        <v>5</v>
      </c>
      <c r="BZ1128" s="237" t="str">
        <f t="shared" si="581"/>
        <v>Superficie lisa, sin baches ni irregularidades notables.</v>
      </c>
      <c r="CA1128" s="231">
        <v>5</v>
      </c>
      <c r="CB1128" s="237" t="str">
        <f t="shared" si="582"/>
        <v>No existen evidencias de fallas en la estructura del pavimento, con la posible excepción de algunas en la superficie de ruedo.</v>
      </c>
      <c r="CC1128" s="231">
        <f t="shared" si="583"/>
        <v>0.54237174999999993</v>
      </c>
      <c r="CD1128" s="229"/>
      <c r="CE1128" s="229"/>
      <c r="CF1128" s="270" t="s">
        <v>2119</v>
      </c>
    </row>
    <row r="1129" spans="1:84" ht="69.95" customHeight="1" thickBot="1" x14ac:dyDescent="0.2">
      <c r="A1129" s="217"/>
      <c r="B1129" s="269">
        <v>61050</v>
      </c>
      <c r="C1129" s="231"/>
      <c r="D1129" s="231">
        <v>6</v>
      </c>
      <c r="E1129" s="232">
        <v>6</v>
      </c>
      <c r="F1129" s="231"/>
      <c r="G1129" s="231">
        <v>34</v>
      </c>
      <c r="H1129" s="230" t="str">
        <f t="shared" si="586"/>
        <v>Primaria</v>
      </c>
      <c r="I1129" s="230">
        <v>1</v>
      </c>
      <c r="J1129" s="229" t="str">
        <f t="shared" si="561"/>
        <v>Red de Alta Capacidad</v>
      </c>
      <c r="K1129" s="260">
        <f t="shared" si="562"/>
        <v>1.4550000000000001</v>
      </c>
      <c r="L1129" s="234">
        <f t="shared" si="587"/>
        <v>48.364999999999988</v>
      </c>
      <c r="M1129" s="233"/>
      <c r="N1129" s="233"/>
      <c r="O1129" s="233"/>
      <c r="P1129" s="260">
        <f t="shared" si="563"/>
        <v>0</v>
      </c>
      <c r="Q1129" s="233"/>
      <c r="R1129" s="233"/>
      <c r="S1129" s="233"/>
      <c r="T1129" s="260">
        <f t="shared" si="564"/>
        <v>0</v>
      </c>
      <c r="U1129" s="233"/>
      <c r="V1129" s="233"/>
      <c r="W1129" s="233"/>
      <c r="X1129" s="233">
        <f t="shared" si="569"/>
        <v>0</v>
      </c>
      <c r="Y1129" s="233"/>
      <c r="Z1129" s="233"/>
      <c r="AA1129" s="233"/>
      <c r="AB1129" s="233">
        <f t="shared" si="570"/>
        <v>0</v>
      </c>
      <c r="AC1129" s="233">
        <f t="shared" si="588"/>
        <v>0</v>
      </c>
      <c r="AD1129" s="233"/>
      <c r="AE1129" s="233"/>
      <c r="AF1129" s="233">
        <v>1.4550000000000001</v>
      </c>
      <c r="AG1129" s="233">
        <f t="shared" si="584"/>
        <v>1.4550000000000001</v>
      </c>
      <c r="AH1129" s="233"/>
      <c r="AI1129" s="233"/>
      <c r="AJ1129" s="233"/>
      <c r="AK1129" s="233">
        <f t="shared" si="585"/>
        <v>0</v>
      </c>
      <c r="AL1129" s="233"/>
      <c r="AM1129" s="233"/>
      <c r="AN1129" s="233"/>
      <c r="AO1129" s="233">
        <f t="shared" si="565"/>
        <v>0</v>
      </c>
      <c r="AP1129" s="233"/>
      <c r="AQ1129" s="233"/>
      <c r="AR1129" s="233"/>
      <c r="AS1129" s="339">
        <f t="shared" si="566"/>
        <v>0</v>
      </c>
      <c r="AT1129" s="233"/>
      <c r="AU1129" s="233"/>
      <c r="AV1129" s="233"/>
      <c r="AW1129" s="260">
        <f t="shared" si="573"/>
        <v>0</v>
      </c>
      <c r="AX1129" s="235" t="s">
        <v>659</v>
      </c>
      <c r="AY1129" s="236" t="s">
        <v>660</v>
      </c>
      <c r="AZ1129" s="236"/>
      <c r="BA1129" s="229" t="s">
        <v>661</v>
      </c>
      <c r="BB1129" s="231">
        <v>0</v>
      </c>
      <c r="BC1129" s="231">
        <v>1</v>
      </c>
      <c r="BD1129" s="237" t="str">
        <f t="shared" si="574"/>
        <v>Llano (Pendientes naturales del terreno entre 0 y 5%)</v>
      </c>
      <c r="BE1129" s="231">
        <v>4</v>
      </c>
      <c r="BF1129" s="237" t="str">
        <f>VLOOKUP(BE1129,'Códigos 2'!$A$1:$B$12,2,FALSE)</f>
        <v>Lastre o grava</v>
      </c>
      <c r="BG1129" s="238">
        <v>2</v>
      </c>
      <c r="BH1129" s="239">
        <v>6.6</v>
      </c>
      <c r="BI1129" s="231">
        <v>0</v>
      </c>
      <c r="BJ1129" s="231" t="str">
        <f t="shared" si="575"/>
        <v>No existe</v>
      </c>
      <c r="BK1129" s="240">
        <v>0</v>
      </c>
      <c r="BL1129" s="231">
        <v>30</v>
      </c>
      <c r="BM1129" s="231">
        <v>0</v>
      </c>
      <c r="BN1129" s="231">
        <v>3</v>
      </c>
      <c r="BO1129" s="237" t="str">
        <f t="shared" si="576"/>
        <v>Alineamiento algo sinuoso, pero con curvas cerradas que son aparentes y consistentes con las gradientes y las demás características del camino y del terreno que se atraviesa.</v>
      </c>
      <c r="BP1129" s="231">
        <v>5</v>
      </c>
      <c r="BQ1129" s="237" t="str">
        <f t="shared" si="577"/>
        <v>Pendientes menores del 3% en todo el tramo.</v>
      </c>
      <c r="BR1129" s="231">
        <v>3</v>
      </c>
      <c r="BS1129" s="231">
        <v>0</v>
      </c>
      <c r="BT1129" s="237" t="b">
        <f t="shared" si="578"/>
        <v>0</v>
      </c>
      <c r="BU1129" s="231">
        <v>1</v>
      </c>
      <c r="BV1129" s="237" t="str">
        <f t="shared" si="579"/>
        <v>No existen señales o son tan inadecuadas, que no proveen información útil al conductor.</v>
      </c>
      <c r="BW1129" s="231">
        <v>3</v>
      </c>
      <c r="BX1129" s="237" t="str">
        <f t="shared" si="580"/>
        <v>Parece que algunas alcantarillas o cunetas no tienen capacidad hidráulica suficiente, por la erosión o socavación aparente.</v>
      </c>
      <c r="BY1129" s="231">
        <v>2</v>
      </c>
      <c r="BZ1129" s="237" t="str">
        <f t="shared" si="581"/>
        <v>Superficie muy irregular o con baches extensos y frecuentes (o material suelto, en caso de superficies no pavimentadas).</v>
      </c>
      <c r="CA1129" s="231">
        <v>3</v>
      </c>
      <c r="CB1129" s="237" t="str">
        <f t="shared" si="582"/>
        <v>Existen deformaciones u otras fallas de consideración sobre una buena parte de la subsección y, aunque no son extensas todavía, parece que siguen extendiéndose.</v>
      </c>
      <c r="CC1129" s="231">
        <f t="shared" si="583"/>
        <v>0</v>
      </c>
      <c r="CD1129" s="229"/>
      <c r="CE1129" s="229"/>
      <c r="CF1129" s="270"/>
    </row>
    <row r="1130" spans="1:84" ht="69.95" customHeight="1" thickBot="1" x14ac:dyDescent="0.2">
      <c r="A1130" s="217"/>
      <c r="B1130" s="269">
        <v>61060</v>
      </c>
      <c r="C1130" s="231"/>
      <c r="D1130" s="231">
        <v>6</v>
      </c>
      <c r="E1130" s="232">
        <v>6</v>
      </c>
      <c r="F1130" s="231"/>
      <c r="G1130" s="231">
        <v>34</v>
      </c>
      <c r="H1130" s="230" t="str">
        <f t="shared" si="586"/>
        <v>Primaria</v>
      </c>
      <c r="I1130" s="230">
        <v>1</v>
      </c>
      <c r="J1130" s="229" t="str">
        <f t="shared" si="561"/>
        <v>Red de Alta Capacidad</v>
      </c>
      <c r="K1130" s="260">
        <f t="shared" si="562"/>
        <v>1.365</v>
      </c>
      <c r="L1130" s="234">
        <f t="shared" si="587"/>
        <v>49.72999999999999</v>
      </c>
      <c r="M1130" s="233"/>
      <c r="N1130" s="233"/>
      <c r="O1130" s="233"/>
      <c r="P1130" s="260">
        <f t="shared" si="563"/>
        <v>0</v>
      </c>
      <c r="Q1130" s="233"/>
      <c r="R1130" s="233"/>
      <c r="S1130" s="233"/>
      <c r="T1130" s="260">
        <f t="shared" si="564"/>
        <v>0</v>
      </c>
      <c r="U1130" s="233"/>
      <c r="V1130" s="233"/>
      <c r="W1130" s="233"/>
      <c r="X1130" s="233">
        <f t="shared" si="569"/>
        <v>0</v>
      </c>
      <c r="Y1130" s="233"/>
      <c r="Z1130" s="233"/>
      <c r="AA1130" s="233"/>
      <c r="AB1130" s="233">
        <f t="shared" si="570"/>
        <v>0</v>
      </c>
      <c r="AC1130" s="233">
        <f t="shared" si="588"/>
        <v>0</v>
      </c>
      <c r="AD1130" s="233"/>
      <c r="AE1130" s="233"/>
      <c r="AF1130" s="233">
        <v>1.365</v>
      </c>
      <c r="AG1130" s="233">
        <f t="shared" si="584"/>
        <v>1.365</v>
      </c>
      <c r="AH1130" s="233"/>
      <c r="AI1130" s="233"/>
      <c r="AJ1130" s="233"/>
      <c r="AK1130" s="233">
        <f t="shared" si="585"/>
        <v>0</v>
      </c>
      <c r="AL1130" s="233"/>
      <c r="AM1130" s="233"/>
      <c r="AN1130" s="233"/>
      <c r="AO1130" s="233">
        <f t="shared" si="565"/>
        <v>0</v>
      </c>
      <c r="AP1130" s="233"/>
      <c r="AQ1130" s="233"/>
      <c r="AR1130" s="233"/>
      <c r="AS1130" s="339">
        <f t="shared" si="566"/>
        <v>0</v>
      </c>
      <c r="AT1130" s="233"/>
      <c r="AU1130" s="233"/>
      <c r="AV1130" s="233"/>
      <c r="AW1130" s="260">
        <f t="shared" si="573"/>
        <v>0</v>
      </c>
      <c r="AX1130" s="235" t="s">
        <v>662</v>
      </c>
      <c r="AY1130" s="236" t="s">
        <v>660</v>
      </c>
      <c r="AZ1130" s="236"/>
      <c r="BA1130" s="229" t="s">
        <v>663</v>
      </c>
      <c r="BB1130" s="231">
        <v>0</v>
      </c>
      <c r="BC1130" s="231">
        <v>1</v>
      </c>
      <c r="BD1130" s="237" t="str">
        <f t="shared" si="574"/>
        <v>Llano (Pendientes naturales del terreno entre 0 y 5%)</v>
      </c>
      <c r="BE1130" s="231">
        <v>4</v>
      </c>
      <c r="BF1130" s="237" t="str">
        <f>VLOOKUP(BE1130,'Códigos 2'!$A$1:$B$12,2,FALSE)</f>
        <v>Lastre o grava</v>
      </c>
      <c r="BG1130" s="238">
        <v>2</v>
      </c>
      <c r="BH1130" s="239">
        <v>6.2</v>
      </c>
      <c r="BI1130" s="231">
        <v>0</v>
      </c>
      <c r="BJ1130" s="231" t="str">
        <f t="shared" si="575"/>
        <v>No existe</v>
      </c>
      <c r="BK1130" s="240">
        <v>0</v>
      </c>
      <c r="BL1130" s="231">
        <v>30</v>
      </c>
      <c r="BM1130" s="231">
        <v>0</v>
      </c>
      <c r="BN1130" s="231">
        <v>3</v>
      </c>
      <c r="BO1130" s="237" t="str">
        <f t="shared" si="576"/>
        <v>Alineamiento algo sinuoso, pero con curvas cerradas que son aparentes y consistentes con las gradientes y las demás características del camino y del terreno que se atraviesa.</v>
      </c>
      <c r="BP1130" s="231">
        <v>5</v>
      </c>
      <c r="BQ1130" s="237" t="str">
        <f t="shared" si="577"/>
        <v>Pendientes menores del 3% en todo el tramo.</v>
      </c>
      <c r="BR1130" s="231">
        <v>3</v>
      </c>
      <c r="BS1130" s="231">
        <v>0</v>
      </c>
      <c r="BT1130" s="237" t="b">
        <f t="shared" si="578"/>
        <v>0</v>
      </c>
      <c r="BU1130" s="231">
        <v>1</v>
      </c>
      <c r="BV1130" s="237" t="str">
        <f t="shared" si="579"/>
        <v>No existen señales o son tan inadecuadas, que no proveen información útil al conductor.</v>
      </c>
      <c r="BW1130" s="231">
        <v>3</v>
      </c>
      <c r="BX1130" s="237" t="str">
        <f t="shared" si="580"/>
        <v>Parece que algunas alcantarillas o cunetas no tienen capacidad hidráulica suficiente, por la erosión o socavación aparente.</v>
      </c>
      <c r="BY1130" s="231">
        <v>2</v>
      </c>
      <c r="BZ1130" s="237" t="str">
        <f t="shared" si="581"/>
        <v>Superficie muy irregular o con baches extensos y frecuentes (o material suelto, en caso de superficies no pavimentadas).</v>
      </c>
      <c r="CA1130" s="231">
        <v>3</v>
      </c>
      <c r="CB1130" s="237" t="str">
        <f t="shared" si="582"/>
        <v>Existen deformaciones u otras fallas de consideración sobre una buena parte de la subsección y, aunque no son extensas todavía, parece que siguen extendiéndose.</v>
      </c>
      <c r="CC1130" s="231">
        <f t="shared" si="583"/>
        <v>0</v>
      </c>
      <c r="CD1130" s="229"/>
      <c r="CE1130" s="229"/>
      <c r="CF1130" s="270"/>
    </row>
    <row r="1131" spans="1:84" ht="69.95" customHeight="1" thickBot="1" x14ac:dyDescent="0.2">
      <c r="A1131" s="217"/>
      <c r="B1131" s="269">
        <v>61070</v>
      </c>
      <c r="C1131" s="231"/>
      <c r="D1131" s="231">
        <v>6</v>
      </c>
      <c r="E1131" s="232">
        <v>6</v>
      </c>
      <c r="F1131" s="231"/>
      <c r="G1131" s="231">
        <v>34</v>
      </c>
      <c r="H1131" s="230" t="str">
        <f t="shared" si="586"/>
        <v>Primaria</v>
      </c>
      <c r="I1131" s="230">
        <v>1</v>
      </c>
      <c r="J1131" s="229" t="str">
        <f t="shared" si="561"/>
        <v>Red de Alta Capacidad</v>
      </c>
      <c r="K1131" s="260">
        <f t="shared" si="562"/>
        <v>1.45</v>
      </c>
      <c r="L1131" s="234">
        <f t="shared" si="587"/>
        <v>51.179999999999993</v>
      </c>
      <c r="M1131" s="233"/>
      <c r="N1131" s="233"/>
      <c r="O1131" s="233"/>
      <c r="P1131" s="260">
        <f t="shared" si="563"/>
        <v>0</v>
      </c>
      <c r="Q1131" s="233"/>
      <c r="R1131" s="233"/>
      <c r="S1131" s="233"/>
      <c r="T1131" s="260">
        <f t="shared" si="564"/>
        <v>0</v>
      </c>
      <c r="U1131" s="233"/>
      <c r="V1131" s="233"/>
      <c r="W1131" s="233"/>
      <c r="X1131" s="233">
        <f t="shared" si="569"/>
        <v>0</v>
      </c>
      <c r="Y1131" s="233"/>
      <c r="Z1131" s="233"/>
      <c r="AA1131" s="233"/>
      <c r="AB1131" s="233">
        <f t="shared" si="570"/>
        <v>0</v>
      </c>
      <c r="AC1131" s="233">
        <f t="shared" si="588"/>
        <v>0</v>
      </c>
      <c r="AD1131" s="233"/>
      <c r="AE1131" s="233"/>
      <c r="AF1131" s="233">
        <v>1.45</v>
      </c>
      <c r="AG1131" s="233">
        <f t="shared" si="584"/>
        <v>1.45</v>
      </c>
      <c r="AH1131" s="233"/>
      <c r="AI1131" s="233"/>
      <c r="AJ1131" s="233"/>
      <c r="AK1131" s="233">
        <f t="shared" si="585"/>
        <v>0</v>
      </c>
      <c r="AL1131" s="233"/>
      <c r="AM1131" s="233"/>
      <c r="AN1131" s="233"/>
      <c r="AO1131" s="233">
        <f t="shared" si="565"/>
        <v>0</v>
      </c>
      <c r="AP1131" s="233"/>
      <c r="AQ1131" s="233"/>
      <c r="AR1131" s="233"/>
      <c r="AS1131" s="339">
        <f t="shared" si="566"/>
        <v>0</v>
      </c>
      <c r="AT1131" s="233"/>
      <c r="AU1131" s="233"/>
      <c r="AV1131" s="233"/>
      <c r="AW1131" s="260">
        <f t="shared" si="573"/>
        <v>0</v>
      </c>
      <c r="AX1131" s="235" t="s">
        <v>664</v>
      </c>
      <c r="AY1131" s="236" t="s">
        <v>660</v>
      </c>
      <c r="AZ1131" s="236"/>
      <c r="BA1131" s="229" t="s">
        <v>665</v>
      </c>
      <c r="BB1131" s="231">
        <v>1</v>
      </c>
      <c r="BC1131" s="231">
        <v>1</v>
      </c>
      <c r="BD1131" s="237" t="str">
        <f t="shared" si="574"/>
        <v>Llano (Pendientes naturales del terreno entre 0 y 5%)</v>
      </c>
      <c r="BE1131" s="231">
        <v>4</v>
      </c>
      <c r="BF1131" s="237" t="str">
        <f>VLOOKUP(BE1131,'Códigos 2'!$A$1:$B$12,2,FALSE)</f>
        <v>Lastre o grava</v>
      </c>
      <c r="BG1131" s="238">
        <v>2</v>
      </c>
      <c r="BH1131" s="239">
        <v>6.5</v>
      </c>
      <c r="BI1131" s="231">
        <v>0</v>
      </c>
      <c r="BJ1131" s="231" t="str">
        <f t="shared" si="575"/>
        <v>No existe</v>
      </c>
      <c r="BK1131" s="240">
        <v>0</v>
      </c>
      <c r="BL1131" s="231">
        <v>35</v>
      </c>
      <c r="BM1131" s="231">
        <v>0</v>
      </c>
      <c r="BN1131" s="231">
        <v>5</v>
      </c>
      <c r="BO1131" s="237" t="str">
        <f t="shared" si="576"/>
        <v>Alineamiento recto o con curvas tan suaves que no exigen una reducción significativa en la velocidad promedio normal de recorrido.</v>
      </c>
      <c r="BP1131" s="231">
        <v>5</v>
      </c>
      <c r="BQ1131" s="237" t="str">
        <f t="shared" si="577"/>
        <v>Pendientes menores del 3% en todo el tramo.</v>
      </c>
      <c r="BR1131" s="231">
        <v>4</v>
      </c>
      <c r="BS1131" s="231">
        <v>0</v>
      </c>
      <c r="BT1131" s="237" t="b">
        <f t="shared" si="578"/>
        <v>0</v>
      </c>
      <c r="BU1131" s="231">
        <v>1</v>
      </c>
      <c r="BV1131" s="237" t="str">
        <f t="shared" si="579"/>
        <v>No existen señales o son tan inadecuadas, que no proveen información útil al conductor.</v>
      </c>
      <c r="BW1131" s="231">
        <v>3</v>
      </c>
      <c r="BX1131" s="237" t="str">
        <f t="shared" si="580"/>
        <v>Parece que algunas alcantarillas o cunetas no tienen capacidad hidráulica suficiente, por la erosión o socavación aparente.</v>
      </c>
      <c r="BY1131" s="231">
        <v>2</v>
      </c>
      <c r="BZ1131" s="237" t="str">
        <f t="shared" si="581"/>
        <v>Superficie muy irregular o con baches extensos y frecuentes (o material suelto, en caso de superficies no pavimentadas).</v>
      </c>
      <c r="CA1131" s="231">
        <v>3</v>
      </c>
      <c r="CB1131" s="237" t="str">
        <f t="shared" si="582"/>
        <v>Existen deformaciones u otras fallas de consideración sobre una buena parte de la subsección y, aunque no son extensas todavía, parece que siguen extendiéndose.</v>
      </c>
      <c r="CC1131" s="231">
        <f t="shared" si="583"/>
        <v>0</v>
      </c>
      <c r="CD1131" s="229"/>
      <c r="CE1131" s="229"/>
      <c r="CF1131" s="270"/>
    </row>
    <row r="1132" spans="1:84" ht="69.95" customHeight="1" thickBot="1" x14ac:dyDescent="0.2">
      <c r="A1132" s="217"/>
      <c r="B1132" s="269">
        <v>61080</v>
      </c>
      <c r="C1132" s="231"/>
      <c r="D1132" s="231">
        <v>6</v>
      </c>
      <c r="E1132" s="232">
        <v>6</v>
      </c>
      <c r="F1132" s="231"/>
      <c r="G1132" s="231">
        <v>34</v>
      </c>
      <c r="H1132" s="230" t="str">
        <f t="shared" si="586"/>
        <v>Primaria</v>
      </c>
      <c r="I1132" s="230">
        <v>1</v>
      </c>
      <c r="J1132" s="229" t="str">
        <f t="shared" si="561"/>
        <v>Red de Alta Capacidad</v>
      </c>
      <c r="K1132" s="260">
        <f t="shared" si="562"/>
        <v>2.82</v>
      </c>
      <c r="L1132" s="234">
        <f t="shared" si="587"/>
        <v>53.999999999999993</v>
      </c>
      <c r="M1132" s="233"/>
      <c r="N1132" s="233"/>
      <c r="O1132" s="233"/>
      <c r="P1132" s="260">
        <f t="shared" si="563"/>
        <v>0</v>
      </c>
      <c r="Q1132" s="233"/>
      <c r="R1132" s="233"/>
      <c r="S1132" s="233"/>
      <c r="T1132" s="260">
        <f t="shared" si="564"/>
        <v>0</v>
      </c>
      <c r="U1132" s="233"/>
      <c r="V1132" s="233">
        <v>2.82</v>
      </c>
      <c r="W1132" s="233"/>
      <c r="X1132" s="233">
        <f t="shared" si="569"/>
        <v>2.82</v>
      </c>
      <c r="Y1132" s="233"/>
      <c r="Z1132" s="233"/>
      <c r="AA1132" s="233"/>
      <c r="AB1132" s="233">
        <f t="shared" si="570"/>
        <v>0</v>
      </c>
      <c r="AC1132" s="233">
        <f t="shared" si="588"/>
        <v>2.82</v>
      </c>
      <c r="AD1132" s="233"/>
      <c r="AE1132" s="233"/>
      <c r="AF1132" s="233"/>
      <c r="AG1132" s="233">
        <f t="shared" si="584"/>
        <v>0</v>
      </c>
      <c r="AH1132" s="233"/>
      <c r="AI1132" s="233"/>
      <c r="AJ1132" s="233"/>
      <c r="AK1132" s="233">
        <f t="shared" si="585"/>
        <v>0</v>
      </c>
      <c r="AL1132" s="233"/>
      <c r="AM1132" s="233"/>
      <c r="AN1132" s="233"/>
      <c r="AO1132" s="233">
        <f t="shared" si="565"/>
        <v>0</v>
      </c>
      <c r="AP1132" s="233"/>
      <c r="AQ1132" s="233"/>
      <c r="AR1132" s="233"/>
      <c r="AS1132" s="339">
        <f t="shared" si="566"/>
        <v>0</v>
      </c>
      <c r="AT1132" s="233"/>
      <c r="AU1132" s="233"/>
      <c r="AV1132" s="233"/>
      <c r="AW1132" s="260">
        <f t="shared" si="573"/>
        <v>0</v>
      </c>
      <c r="AX1132" s="235" t="s">
        <v>666</v>
      </c>
      <c r="AY1132" s="236" t="s">
        <v>660</v>
      </c>
      <c r="AZ1132" s="236"/>
      <c r="BA1132" s="229" t="s">
        <v>667</v>
      </c>
      <c r="BB1132" s="231">
        <v>0</v>
      </c>
      <c r="BC1132" s="231">
        <v>2</v>
      </c>
      <c r="BD1132" s="237" t="str">
        <f t="shared" si="574"/>
        <v>Algo Ondulado (Pendientes naturales del terreno entre 6 y 14%)</v>
      </c>
      <c r="BE1132" s="231">
        <v>2</v>
      </c>
      <c r="BF1132" s="237" t="str">
        <f>VLOOKUP(BE1132,'Códigos 2'!$A$1:$B$12,2,FALSE)</f>
        <v xml:space="preserve">Tratamiento superficial múltiple (TSM) </v>
      </c>
      <c r="BG1132" s="238">
        <v>2</v>
      </c>
      <c r="BH1132" s="239">
        <v>5.8</v>
      </c>
      <c r="BI1132" s="231">
        <v>0</v>
      </c>
      <c r="BJ1132" s="231" t="str">
        <f t="shared" si="575"/>
        <v>No existe</v>
      </c>
      <c r="BK1132" s="240">
        <v>0</v>
      </c>
      <c r="BL1132" s="231">
        <v>35</v>
      </c>
      <c r="BM1132" s="231">
        <v>0</v>
      </c>
      <c r="BN1132" s="231">
        <v>4</v>
      </c>
      <c r="BO1132" s="237" t="str">
        <f t="shared" si="576"/>
        <v>Alineamiento con algunas curvas que exigen una reducción significativa en la velocidad promedio de circulación.</v>
      </c>
      <c r="BP1132" s="231">
        <v>4</v>
      </c>
      <c r="BQ1132" s="237" t="str">
        <f t="shared" si="577"/>
        <v>Pendientes generalmente menores del 3% pero con algunas cuestas de corta longitud de hasta el 5%.</v>
      </c>
      <c r="BR1132" s="231">
        <v>3</v>
      </c>
      <c r="BS1132" s="231">
        <v>0</v>
      </c>
      <c r="BT1132" s="237" t="b">
        <f t="shared" si="578"/>
        <v>0</v>
      </c>
      <c r="BU1132" s="231">
        <v>1</v>
      </c>
      <c r="BV1132" s="237" t="str">
        <f t="shared" si="579"/>
        <v>No existen señales o son tan inadecuadas, que no proveen información útil al conductor.</v>
      </c>
      <c r="BW1132" s="231">
        <v>3</v>
      </c>
      <c r="BX1132" s="237" t="str">
        <f t="shared" si="580"/>
        <v>Parece que algunas alcantarillas o cunetas no tienen capacidad hidráulica suficiente, por la erosión o socavación aparente.</v>
      </c>
      <c r="BY1132" s="231">
        <v>3</v>
      </c>
      <c r="BZ1132" s="237" t="str">
        <f t="shared" si="581"/>
        <v>Superficie con frecuentes baches o irregularidades .</v>
      </c>
      <c r="CA1132" s="231">
        <v>4</v>
      </c>
      <c r="CB1132" s="237" t="str">
        <f t="shared" si="582"/>
        <v>Existen huellas o corrugaciones que se derivan por debajo de la superficie de ruedo, pero que son aisladas y de poca extensión.</v>
      </c>
      <c r="CC1132" s="231">
        <f t="shared" si="583"/>
        <v>0</v>
      </c>
      <c r="CD1132" s="229"/>
      <c r="CE1132" s="229"/>
      <c r="CF1132" s="270"/>
    </row>
    <row r="1133" spans="1:84" ht="69.95" customHeight="1" thickBot="1" x14ac:dyDescent="0.2">
      <c r="A1133" s="217"/>
      <c r="B1133" s="269">
        <v>70001</v>
      </c>
      <c r="C1133" s="231">
        <v>8</v>
      </c>
      <c r="D1133" s="231">
        <v>7</v>
      </c>
      <c r="E1133" s="232">
        <v>4</v>
      </c>
      <c r="F1133" s="231">
        <v>2</v>
      </c>
      <c r="G1133" s="231">
        <v>36</v>
      </c>
      <c r="H1133" s="230" t="str">
        <f t="shared" si="586"/>
        <v>Primaria</v>
      </c>
      <c r="I1133" s="230">
        <v>1</v>
      </c>
      <c r="J1133" s="229" t="str">
        <f t="shared" si="561"/>
        <v>Red de Alta Capacidad</v>
      </c>
      <c r="K1133" s="260">
        <f t="shared" si="562"/>
        <v>6.13</v>
      </c>
      <c r="L1133" s="234">
        <f t="shared" si="587"/>
        <v>60.129999999999995</v>
      </c>
      <c r="M1133" s="233"/>
      <c r="N1133" s="233"/>
      <c r="O1133" s="233"/>
      <c r="P1133" s="260">
        <f t="shared" si="563"/>
        <v>0</v>
      </c>
      <c r="Q1133" s="233">
        <v>6.13</v>
      </c>
      <c r="R1133" s="233"/>
      <c r="S1133" s="233"/>
      <c r="T1133" s="260">
        <f t="shared" si="564"/>
        <v>6.13</v>
      </c>
      <c r="U1133" s="233"/>
      <c r="V1133" s="233"/>
      <c r="W1133" s="233"/>
      <c r="X1133" s="233">
        <f t="shared" si="569"/>
        <v>0</v>
      </c>
      <c r="Y1133" s="233"/>
      <c r="Z1133" s="233"/>
      <c r="AA1133" s="233"/>
      <c r="AB1133" s="233">
        <f t="shared" si="570"/>
        <v>0</v>
      </c>
      <c r="AC1133" s="233">
        <f t="shared" si="588"/>
        <v>6.13</v>
      </c>
      <c r="AD1133" s="233"/>
      <c r="AE1133" s="233"/>
      <c r="AF1133" s="233"/>
      <c r="AG1133" s="233">
        <f t="shared" si="584"/>
        <v>0</v>
      </c>
      <c r="AH1133" s="233"/>
      <c r="AI1133" s="233"/>
      <c r="AJ1133" s="233"/>
      <c r="AK1133" s="233">
        <f t="shared" si="585"/>
        <v>0</v>
      </c>
      <c r="AL1133" s="233"/>
      <c r="AM1133" s="233"/>
      <c r="AN1133" s="233"/>
      <c r="AO1133" s="233">
        <f t="shared" si="565"/>
        <v>0</v>
      </c>
      <c r="AP1133" s="233"/>
      <c r="AQ1133" s="233"/>
      <c r="AR1133" s="233"/>
      <c r="AS1133" s="339">
        <f t="shared" si="566"/>
        <v>0</v>
      </c>
      <c r="AT1133" s="233"/>
      <c r="AU1133" s="233"/>
      <c r="AV1133" s="233"/>
      <c r="AW1133" s="260">
        <f t="shared" si="573"/>
        <v>0</v>
      </c>
      <c r="AX1133" s="235" t="s">
        <v>718</v>
      </c>
      <c r="AY1133" s="236" t="s">
        <v>453</v>
      </c>
      <c r="AZ1133" s="236" t="s">
        <v>71</v>
      </c>
      <c r="BA1133" s="229"/>
      <c r="BB1133" s="231">
        <v>1</v>
      </c>
      <c r="BC1133" s="231">
        <v>1</v>
      </c>
      <c r="BD1133" s="237" t="str">
        <f t="shared" si="574"/>
        <v>Llano (Pendientes naturales del terreno entre 0 y 5%)</v>
      </c>
      <c r="BE1133" s="231">
        <v>1</v>
      </c>
      <c r="BF1133" s="237" t="str">
        <f>VLOOKUP(BE1133,'Códigos 2'!$A$1:$B$12,2,FALSE)</f>
        <v xml:space="preserve"> Carpeta Asfáltica (CA)</v>
      </c>
      <c r="BG1133" s="238">
        <v>2</v>
      </c>
      <c r="BH1133" s="239">
        <v>7</v>
      </c>
      <c r="BI1133" s="231">
        <v>1</v>
      </c>
      <c r="BJ1133" s="231" t="str">
        <f t="shared" si="575"/>
        <v>Pavimentado</v>
      </c>
      <c r="BK1133" s="240">
        <v>1.7</v>
      </c>
      <c r="BL1133" s="231">
        <v>70</v>
      </c>
      <c r="BM1133" s="231">
        <v>831</v>
      </c>
      <c r="BN1133" s="231">
        <v>5</v>
      </c>
      <c r="BO1133" s="237" t="str">
        <f t="shared" si="576"/>
        <v>Alineamiento recto o con curvas tan suaves que no exigen una reducción significativa en la velocidad promedio normal de recorrido.</v>
      </c>
      <c r="BP1133" s="231">
        <v>5</v>
      </c>
      <c r="BQ1133" s="237" t="str">
        <f t="shared" si="577"/>
        <v>Pendientes menores del 3% en todo el tramo.</v>
      </c>
      <c r="BR1133" s="231">
        <v>3</v>
      </c>
      <c r="BS1133" s="231">
        <v>5</v>
      </c>
      <c r="BT1133" s="237" t="str">
        <f t="shared" si="578"/>
        <v>Superficie de los espaldones firme y regular, y donde se puede utilizar el ancho como fue construido originalmente.</v>
      </c>
      <c r="BU1133" s="231">
        <v>5</v>
      </c>
      <c r="BV1133" s="237" t="str">
        <f t="shared" si="579"/>
        <v xml:space="preserve">Las señales son completamente adecuadas en número y ubicación, </v>
      </c>
      <c r="BW1133" s="231">
        <v>5</v>
      </c>
      <c r="BX1133" s="237" t="str">
        <f t="shared" si="580"/>
        <v>Todas las alcantarillas y cunetas están bastante limpias y funcionan debidamente.</v>
      </c>
      <c r="BY1133" s="231">
        <v>4</v>
      </c>
      <c r="BZ1133" s="237" t="str">
        <f t="shared" si="581"/>
        <v>Superficie generalmente lisa, pero con unas pequeñas corrugaciones u otras irregularidades aisladas, o con baches pequeños superficiales.</v>
      </c>
      <c r="CA1133" s="231">
        <v>5</v>
      </c>
      <c r="CB1133" s="237" t="str">
        <f t="shared" si="582"/>
        <v>No existen evidencias de fallas en la estructura del pavimento, con la posible excepción de algunas en la superficie de ruedo.</v>
      </c>
      <c r="CC1133" s="231">
        <f t="shared" si="583"/>
        <v>1.8593209499999999</v>
      </c>
      <c r="CD1133" s="229"/>
      <c r="CE1133" s="229"/>
      <c r="CF1133" s="270"/>
    </row>
    <row r="1134" spans="1:84" ht="69.95" customHeight="1" thickBot="1" x14ac:dyDescent="0.2">
      <c r="A1134" s="217"/>
      <c r="B1134" s="269">
        <v>70002</v>
      </c>
      <c r="C1134" s="231">
        <v>8</v>
      </c>
      <c r="D1134" s="231">
        <v>7</v>
      </c>
      <c r="E1134" s="232">
        <v>4</v>
      </c>
      <c r="F1134" s="231">
        <v>1</v>
      </c>
      <c r="G1134" s="231">
        <v>36</v>
      </c>
      <c r="H1134" s="230" t="str">
        <f t="shared" si="586"/>
        <v>Primaria</v>
      </c>
      <c r="I1134" s="230">
        <v>1</v>
      </c>
      <c r="J1134" s="229" t="str">
        <f t="shared" si="561"/>
        <v>Red de Alta Capacidad</v>
      </c>
      <c r="K1134" s="260">
        <f t="shared" si="562"/>
        <v>25.91</v>
      </c>
      <c r="L1134" s="234">
        <f t="shared" si="587"/>
        <v>86.039999999999992</v>
      </c>
      <c r="M1134" s="233"/>
      <c r="N1134" s="233"/>
      <c r="O1134" s="233"/>
      <c r="P1134" s="260">
        <f t="shared" si="563"/>
        <v>0</v>
      </c>
      <c r="Q1134" s="233">
        <v>25.91</v>
      </c>
      <c r="R1134" s="233"/>
      <c r="S1134" s="233"/>
      <c r="T1134" s="260">
        <f t="shared" si="564"/>
        <v>25.91</v>
      </c>
      <c r="U1134" s="233"/>
      <c r="V1134" s="233"/>
      <c r="W1134" s="233"/>
      <c r="X1134" s="233">
        <f t="shared" si="569"/>
        <v>0</v>
      </c>
      <c r="Y1134" s="233"/>
      <c r="Z1134" s="233"/>
      <c r="AA1134" s="233"/>
      <c r="AB1134" s="233">
        <f t="shared" si="570"/>
        <v>0</v>
      </c>
      <c r="AC1134" s="233">
        <f t="shared" si="588"/>
        <v>25.91</v>
      </c>
      <c r="AD1134" s="233"/>
      <c r="AE1134" s="233"/>
      <c r="AF1134" s="233"/>
      <c r="AG1134" s="233">
        <f t="shared" si="584"/>
        <v>0</v>
      </c>
      <c r="AH1134" s="233"/>
      <c r="AI1134" s="233"/>
      <c r="AJ1134" s="233"/>
      <c r="AK1134" s="233">
        <f t="shared" si="585"/>
        <v>0</v>
      </c>
      <c r="AL1134" s="233"/>
      <c r="AM1134" s="233"/>
      <c r="AN1134" s="233"/>
      <c r="AO1134" s="233">
        <f t="shared" si="565"/>
        <v>0</v>
      </c>
      <c r="AP1134" s="233"/>
      <c r="AQ1134" s="233"/>
      <c r="AR1134" s="233"/>
      <c r="AS1134" s="339">
        <f t="shared" si="566"/>
        <v>0</v>
      </c>
      <c r="AT1134" s="233"/>
      <c r="AU1134" s="233"/>
      <c r="AV1134" s="233"/>
      <c r="AW1134" s="260">
        <f t="shared" si="573"/>
        <v>0</v>
      </c>
      <c r="AX1134" s="235" t="s">
        <v>714</v>
      </c>
      <c r="AY1134" s="236" t="s">
        <v>453</v>
      </c>
      <c r="AZ1134" s="236" t="s">
        <v>71</v>
      </c>
      <c r="BA1134" s="229" t="s">
        <v>715</v>
      </c>
      <c r="BB1134" s="231">
        <v>0</v>
      </c>
      <c r="BC1134" s="231">
        <v>1</v>
      </c>
      <c r="BD1134" s="237" t="str">
        <f t="shared" si="574"/>
        <v>Llano (Pendientes naturales del terreno entre 0 y 5%)</v>
      </c>
      <c r="BE1134" s="231">
        <v>1</v>
      </c>
      <c r="BF1134" s="237" t="str">
        <f>VLOOKUP(BE1134,'Códigos 2'!$A$1:$B$12,2,FALSE)</f>
        <v xml:space="preserve"> Carpeta Asfáltica (CA)</v>
      </c>
      <c r="BG1134" s="238">
        <v>2</v>
      </c>
      <c r="BH1134" s="239">
        <v>7</v>
      </c>
      <c r="BI1134" s="231">
        <v>1</v>
      </c>
      <c r="BJ1134" s="231" t="str">
        <f t="shared" si="575"/>
        <v>Pavimentado</v>
      </c>
      <c r="BK1134" s="240">
        <v>1.7</v>
      </c>
      <c r="BL1134" s="231">
        <v>80</v>
      </c>
      <c r="BM1134" s="231"/>
      <c r="BN1134" s="231">
        <v>5</v>
      </c>
      <c r="BO1134" s="237" t="str">
        <f t="shared" si="576"/>
        <v>Alineamiento recto o con curvas tan suaves que no exigen una reducción significativa en la velocidad promedio normal de recorrido.</v>
      </c>
      <c r="BP1134" s="231">
        <v>5</v>
      </c>
      <c r="BQ1134" s="237" t="str">
        <f t="shared" si="577"/>
        <v>Pendientes menores del 3% en todo el tramo.</v>
      </c>
      <c r="BR1134" s="231">
        <v>2</v>
      </c>
      <c r="BS1134" s="231">
        <v>5</v>
      </c>
      <c r="BT1134" s="237" t="str">
        <f t="shared" si="578"/>
        <v>Superficie de los espaldones firme y regular, y donde se puede utilizar el ancho como fue construido originalmente.</v>
      </c>
      <c r="BU1134" s="231">
        <v>5</v>
      </c>
      <c r="BV1134" s="237" t="str">
        <f t="shared" si="579"/>
        <v xml:space="preserve">Las señales son completamente adecuadas en número y ubicación, </v>
      </c>
      <c r="BW1134" s="231">
        <v>5</v>
      </c>
      <c r="BX1134" s="237" t="str">
        <f t="shared" si="580"/>
        <v>Todas las alcantarillas y cunetas están bastante limpias y funcionan debidamente.</v>
      </c>
      <c r="BY1134" s="231">
        <v>4</v>
      </c>
      <c r="BZ1134" s="237" t="str">
        <f t="shared" si="581"/>
        <v>Superficie generalmente lisa, pero con unas pequeñas corrugaciones u otras irregularidades aisladas, o con baches pequeños superficiales.</v>
      </c>
      <c r="CA1134" s="231">
        <v>5</v>
      </c>
      <c r="CB1134" s="237" t="str">
        <f t="shared" si="582"/>
        <v>No existen evidencias de fallas en la estructura del pavimento, con la posible excepción de algunas en la superficie de ruedo.</v>
      </c>
      <c r="CC1134" s="231">
        <f t="shared" si="583"/>
        <v>0</v>
      </c>
      <c r="CD1134" s="229" t="s">
        <v>716</v>
      </c>
      <c r="CE1134" s="229" t="s">
        <v>332</v>
      </c>
      <c r="CF1134" s="270" t="s">
        <v>717</v>
      </c>
    </row>
    <row r="1135" spans="1:84" ht="69.95" customHeight="1" thickBot="1" x14ac:dyDescent="0.2">
      <c r="A1135" s="217"/>
      <c r="B1135" s="269">
        <v>70010</v>
      </c>
      <c r="C1135" s="231">
        <v>8</v>
      </c>
      <c r="D1135" s="231">
        <v>7</v>
      </c>
      <c r="E1135" s="232">
        <v>4</v>
      </c>
      <c r="F1135" s="231">
        <v>3</v>
      </c>
      <c r="G1135" s="231">
        <v>36</v>
      </c>
      <c r="H1135" s="230" t="str">
        <f t="shared" si="586"/>
        <v>Primaria</v>
      </c>
      <c r="I1135" s="230">
        <v>1</v>
      </c>
      <c r="J1135" s="229" t="str">
        <f t="shared" si="561"/>
        <v>Red de Alta Capacidad</v>
      </c>
      <c r="K1135" s="260">
        <f t="shared" si="562"/>
        <v>8.7850000000000001</v>
      </c>
      <c r="L1135" s="234">
        <f t="shared" si="587"/>
        <v>94.824999999999989</v>
      </c>
      <c r="M1135" s="233"/>
      <c r="N1135" s="233"/>
      <c r="O1135" s="233"/>
      <c r="P1135" s="260">
        <f t="shared" si="563"/>
        <v>0</v>
      </c>
      <c r="Q1135" s="233">
        <v>8.7850000000000001</v>
      </c>
      <c r="R1135" s="233"/>
      <c r="S1135" s="233"/>
      <c r="T1135" s="260">
        <f t="shared" si="564"/>
        <v>8.7850000000000001</v>
      </c>
      <c r="U1135" s="233"/>
      <c r="V1135" s="233"/>
      <c r="W1135" s="233"/>
      <c r="X1135" s="233">
        <f t="shared" si="569"/>
        <v>0</v>
      </c>
      <c r="Y1135" s="233"/>
      <c r="Z1135" s="233"/>
      <c r="AA1135" s="233"/>
      <c r="AB1135" s="233">
        <f t="shared" si="570"/>
        <v>0</v>
      </c>
      <c r="AC1135" s="233">
        <f t="shared" si="588"/>
        <v>8.7850000000000001</v>
      </c>
      <c r="AD1135" s="233"/>
      <c r="AE1135" s="233"/>
      <c r="AF1135" s="233"/>
      <c r="AG1135" s="233">
        <f t="shared" si="584"/>
        <v>0</v>
      </c>
      <c r="AH1135" s="233"/>
      <c r="AI1135" s="233"/>
      <c r="AJ1135" s="233"/>
      <c r="AK1135" s="233">
        <f t="shared" si="585"/>
        <v>0</v>
      </c>
      <c r="AL1135" s="233"/>
      <c r="AM1135" s="233"/>
      <c r="AN1135" s="233"/>
      <c r="AO1135" s="233">
        <f t="shared" si="565"/>
        <v>0</v>
      </c>
      <c r="AP1135" s="233"/>
      <c r="AQ1135" s="233"/>
      <c r="AR1135" s="233"/>
      <c r="AS1135" s="339">
        <f t="shared" si="566"/>
        <v>0</v>
      </c>
      <c r="AT1135" s="233"/>
      <c r="AU1135" s="233"/>
      <c r="AV1135" s="233"/>
      <c r="AW1135" s="260">
        <f t="shared" si="573"/>
        <v>0</v>
      </c>
      <c r="AX1135" s="235" t="s">
        <v>710</v>
      </c>
      <c r="AY1135" s="236" t="s">
        <v>453</v>
      </c>
      <c r="AZ1135" s="236" t="s">
        <v>71</v>
      </c>
      <c r="BA1135" s="229" t="s">
        <v>711</v>
      </c>
      <c r="BB1135" s="231">
        <v>0</v>
      </c>
      <c r="BC1135" s="231">
        <v>3</v>
      </c>
      <c r="BD1135" s="237" t="str">
        <f t="shared" si="574"/>
        <v>Muy Ondulado (Pendientes naturales del terreno entre 15 y 25%)</v>
      </c>
      <c r="BE1135" s="231">
        <v>1</v>
      </c>
      <c r="BF1135" s="237" t="str">
        <f>VLOOKUP(BE1135,'Códigos 2'!$A$1:$B$12,2,FALSE)</f>
        <v xml:space="preserve"> Carpeta Asfáltica (CA)</v>
      </c>
      <c r="BG1135" s="238">
        <v>2</v>
      </c>
      <c r="BH1135" s="239">
        <v>7.2</v>
      </c>
      <c r="BI1135" s="231">
        <v>0</v>
      </c>
      <c r="BJ1135" s="231" t="str">
        <f t="shared" si="575"/>
        <v>No existe</v>
      </c>
      <c r="BK1135" s="240">
        <v>0</v>
      </c>
      <c r="BL1135" s="231">
        <v>60</v>
      </c>
      <c r="BM1135" s="231"/>
      <c r="BN1135" s="231">
        <v>3</v>
      </c>
      <c r="BO1135" s="237" t="str">
        <f t="shared" si="576"/>
        <v>Alineamiento algo sinuoso, pero con curvas cerradas que son aparentes y consistentes con las gradientes y las demás características del camino y del terreno que se atraviesa.</v>
      </c>
      <c r="BP1135" s="231">
        <v>1</v>
      </c>
      <c r="BQ1135" s="237" t="str">
        <f t="shared" si="577"/>
        <v xml:space="preserve">Pendientes sostenidas en exceso del 7% en casi todo el tramo. </v>
      </c>
      <c r="BR1135" s="231">
        <v>1</v>
      </c>
      <c r="BS1135" s="231">
        <v>0</v>
      </c>
      <c r="BT1135" s="237" t="b">
        <f t="shared" si="578"/>
        <v>0</v>
      </c>
      <c r="BU1135" s="231">
        <v>5</v>
      </c>
      <c r="BV1135" s="237" t="str">
        <f t="shared" si="579"/>
        <v xml:space="preserve">Las señales son completamente adecuadas en número y ubicación, </v>
      </c>
      <c r="BW1135" s="231">
        <v>4</v>
      </c>
      <c r="BX1135" s="237" t="str">
        <f t="shared" si="580"/>
        <v>La mayoría de las alcantarillas y cunetas aparentemente funcionan bien, pero existen indicaciones en algunos sitios de que el agua se estanca.</v>
      </c>
      <c r="BY1135" s="231">
        <v>5</v>
      </c>
      <c r="BZ1135" s="237" t="str">
        <f t="shared" si="581"/>
        <v>Superficie lisa, sin baches ni irregularidades notables.</v>
      </c>
      <c r="CA1135" s="231">
        <v>5</v>
      </c>
      <c r="CB1135" s="237" t="str">
        <f t="shared" si="582"/>
        <v>No existen evidencias de fallas en la estructura del pavimento, con la posible excepción de algunas en la superficie de ruedo.</v>
      </c>
      <c r="CC1135" s="231">
        <f t="shared" si="583"/>
        <v>0</v>
      </c>
      <c r="CD1135" s="229" t="s">
        <v>712</v>
      </c>
      <c r="CE1135" s="229" t="s">
        <v>332</v>
      </c>
      <c r="CF1135" s="270" t="s">
        <v>713</v>
      </c>
    </row>
    <row r="1136" spans="1:84" ht="69.95" customHeight="1" thickBot="1" x14ac:dyDescent="0.2">
      <c r="A1136" s="217"/>
      <c r="B1136" s="269">
        <v>70020</v>
      </c>
      <c r="C1136" s="231">
        <v>8</v>
      </c>
      <c r="D1136" s="231">
        <v>7</v>
      </c>
      <c r="E1136" s="232">
        <v>4</v>
      </c>
      <c r="F1136" s="231">
        <v>3</v>
      </c>
      <c r="G1136" s="231">
        <v>36</v>
      </c>
      <c r="H1136" s="230" t="str">
        <f t="shared" si="586"/>
        <v>Primaria</v>
      </c>
      <c r="I1136" s="230">
        <v>1</v>
      </c>
      <c r="J1136" s="229" t="str">
        <f t="shared" si="561"/>
        <v>Red de Alta Capacidad</v>
      </c>
      <c r="K1136" s="260">
        <f t="shared" si="562"/>
        <v>9.8249999999999993</v>
      </c>
      <c r="L1136" s="234">
        <f t="shared" si="587"/>
        <v>104.64999999999999</v>
      </c>
      <c r="M1136" s="233"/>
      <c r="N1136" s="233"/>
      <c r="O1136" s="233"/>
      <c r="P1136" s="260">
        <f t="shared" si="563"/>
        <v>0</v>
      </c>
      <c r="Q1136" s="233">
        <v>9.8249999999999993</v>
      </c>
      <c r="R1136" s="233"/>
      <c r="S1136" s="233"/>
      <c r="T1136" s="260">
        <f t="shared" si="564"/>
        <v>9.8249999999999993</v>
      </c>
      <c r="U1136" s="233"/>
      <c r="V1136" s="233"/>
      <c r="W1136" s="233"/>
      <c r="X1136" s="233">
        <f t="shared" si="569"/>
        <v>0</v>
      </c>
      <c r="Y1136" s="233"/>
      <c r="Z1136" s="233"/>
      <c r="AA1136" s="233"/>
      <c r="AB1136" s="233">
        <f t="shared" si="570"/>
        <v>0</v>
      </c>
      <c r="AC1136" s="233">
        <f t="shared" si="588"/>
        <v>9.8249999999999993</v>
      </c>
      <c r="AD1136" s="233"/>
      <c r="AE1136" s="233"/>
      <c r="AF1136" s="233"/>
      <c r="AG1136" s="233">
        <f t="shared" si="584"/>
        <v>0</v>
      </c>
      <c r="AH1136" s="233"/>
      <c r="AI1136" s="233"/>
      <c r="AJ1136" s="233"/>
      <c r="AK1136" s="233">
        <f t="shared" si="585"/>
        <v>0</v>
      </c>
      <c r="AL1136" s="233"/>
      <c r="AM1136" s="233"/>
      <c r="AN1136" s="233"/>
      <c r="AO1136" s="233">
        <f t="shared" si="565"/>
        <v>0</v>
      </c>
      <c r="AP1136" s="233"/>
      <c r="AQ1136" s="233"/>
      <c r="AR1136" s="233"/>
      <c r="AS1136" s="339">
        <f t="shared" si="566"/>
        <v>0</v>
      </c>
      <c r="AT1136" s="233"/>
      <c r="AU1136" s="233"/>
      <c r="AV1136" s="233"/>
      <c r="AW1136" s="260">
        <f t="shared" si="573"/>
        <v>0</v>
      </c>
      <c r="AX1136" s="235" t="s">
        <v>708</v>
      </c>
      <c r="AY1136" s="236" t="s">
        <v>453</v>
      </c>
      <c r="AZ1136" s="236" t="s">
        <v>71</v>
      </c>
      <c r="BA1136" s="229" t="s">
        <v>705</v>
      </c>
      <c r="BB1136" s="231">
        <v>0</v>
      </c>
      <c r="BC1136" s="231">
        <v>1</v>
      </c>
      <c r="BD1136" s="237" t="str">
        <f t="shared" si="574"/>
        <v>Llano (Pendientes naturales del terreno entre 0 y 5%)</v>
      </c>
      <c r="BE1136" s="231">
        <v>1</v>
      </c>
      <c r="BF1136" s="237" t="str">
        <f>VLOOKUP(BE1136,'Códigos 2'!$A$1:$B$12,2,FALSE)</f>
        <v xml:space="preserve"> Carpeta Asfáltica (CA)</v>
      </c>
      <c r="BG1136" s="238">
        <v>2</v>
      </c>
      <c r="BH1136" s="239">
        <v>6.3</v>
      </c>
      <c r="BI1136" s="231">
        <v>0</v>
      </c>
      <c r="BJ1136" s="231" t="str">
        <f t="shared" si="575"/>
        <v>No existe</v>
      </c>
      <c r="BK1136" s="240">
        <v>0</v>
      </c>
      <c r="BL1136" s="231">
        <v>70</v>
      </c>
      <c r="BM1136" s="231">
        <v>2577</v>
      </c>
      <c r="BN1136" s="231">
        <v>5</v>
      </c>
      <c r="BO1136" s="237" t="str">
        <f t="shared" si="576"/>
        <v>Alineamiento recto o con curvas tan suaves que no exigen una reducción significativa en la velocidad promedio normal de recorrido.</v>
      </c>
      <c r="BP1136" s="231">
        <v>4</v>
      </c>
      <c r="BQ1136" s="237" t="str">
        <f t="shared" si="577"/>
        <v>Pendientes generalmente menores del 3% pero con algunas cuestas de corta longitud de hasta el 5%.</v>
      </c>
      <c r="BR1136" s="231">
        <v>4</v>
      </c>
      <c r="BS1136" s="231">
        <v>0</v>
      </c>
      <c r="BT1136" s="237" t="b">
        <f t="shared" si="578"/>
        <v>0</v>
      </c>
      <c r="BU1136" s="231">
        <v>4</v>
      </c>
      <c r="BV1136" s="237" t="str">
        <f t="shared" si="579"/>
        <v>El señalamiento es bastante completo, faltando solamente algunas señales de guía para los usuarios que no conocen la ruta.</v>
      </c>
      <c r="BW1136" s="231">
        <v>4</v>
      </c>
      <c r="BX1136" s="237" t="str">
        <f t="shared" si="580"/>
        <v>La mayoría de las alcantarillas y cunetas aparentemente funcionan bien, pero existen indicaciones en algunos sitios de que el agua se estanca.</v>
      </c>
      <c r="BY1136" s="231">
        <v>5</v>
      </c>
      <c r="BZ1136" s="237" t="str">
        <f t="shared" si="581"/>
        <v>Superficie lisa, sin baches ni irregularidades notables.</v>
      </c>
      <c r="CA1136" s="231">
        <v>5</v>
      </c>
      <c r="CB1136" s="237" t="str">
        <f t="shared" si="582"/>
        <v>No existen evidencias de fallas en la estructura del pavimento, con la posible excepción de algunas en la superficie de ruedo.</v>
      </c>
      <c r="CC1136" s="231">
        <f t="shared" si="583"/>
        <v>9.2414441249999992</v>
      </c>
      <c r="CD1136" s="229"/>
      <c r="CE1136" s="229"/>
      <c r="CF1136" s="270" t="s">
        <v>709</v>
      </c>
    </row>
    <row r="1137" spans="1:84" ht="69.95" customHeight="1" thickBot="1" x14ac:dyDescent="0.2">
      <c r="A1137" s="217"/>
      <c r="B1137" s="269">
        <v>70030</v>
      </c>
      <c r="C1137" s="231">
        <v>8</v>
      </c>
      <c r="D1137" s="231">
        <v>7</v>
      </c>
      <c r="E1137" s="232">
        <v>4</v>
      </c>
      <c r="F1137" s="231">
        <v>3</v>
      </c>
      <c r="G1137" s="231">
        <v>36</v>
      </c>
      <c r="H1137" s="230" t="str">
        <f t="shared" si="586"/>
        <v>Primaria</v>
      </c>
      <c r="I1137" s="230">
        <v>1</v>
      </c>
      <c r="J1137" s="229" t="str">
        <f t="shared" si="561"/>
        <v>Red de Alta Capacidad</v>
      </c>
      <c r="K1137" s="260">
        <f t="shared" si="562"/>
        <v>6.58</v>
      </c>
      <c r="L1137" s="234">
        <f t="shared" si="587"/>
        <v>111.22999999999999</v>
      </c>
      <c r="M1137" s="233"/>
      <c r="N1137" s="233"/>
      <c r="O1137" s="233"/>
      <c r="P1137" s="260">
        <f t="shared" si="563"/>
        <v>0</v>
      </c>
      <c r="Q1137" s="233">
        <v>3.3</v>
      </c>
      <c r="R1137" s="233"/>
      <c r="S1137" s="233">
        <v>3.28</v>
      </c>
      <c r="T1137" s="260">
        <f t="shared" si="564"/>
        <v>6.58</v>
      </c>
      <c r="U1137" s="233"/>
      <c r="V1137" s="233"/>
      <c r="W1137" s="233"/>
      <c r="X1137" s="233">
        <f t="shared" si="569"/>
        <v>0</v>
      </c>
      <c r="Y1137" s="233"/>
      <c r="Z1137" s="233"/>
      <c r="AA1137" s="233"/>
      <c r="AB1137" s="233">
        <f t="shared" si="570"/>
        <v>0</v>
      </c>
      <c r="AC1137" s="233">
        <f t="shared" si="588"/>
        <v>6.58</v>
      </c>
      <c r="AD1137" s="233"/>
      <c r="AE1137" s="233"/>
      <c r="AF1137" s="233"/>
      <c r="AG1137" s="233">
        <f t="shared" si="584"/>
        <v>0</v>
      </c>
      <c r="AH1137" s="233"/>
      <c r="AI1137" s="233"/>
      <c r="AJ1137" s="233"/>
      <c r="AK1137" s="233">
        <f t="shared" si="585"/>
        <v>0</v>
      </c>
      <c r="AL1137" s="233"/>
      <c r="AM1137" s="233"/>
      <c r="AN1137" s="233"/>
      <c r="AO1137" s="233">
        <f t="shared" si="565"/>
        <v>0</v>
      </c>
      <c r="AP1137" s="233"/>
      <c r="AQ1137" s="233"/>
      <c r="AR1137" s="233"/>
      <c r="AS1137" s="339">
        <f t="shared" si="566"/>
        <v>0</v>
      </c>
      <c r="AT1137" s="233"/>
      <c r="AU1137" s="233"/>
      <c r="AV1137" s="233"/>
      <c r="AW1137" s="260">
        <f t="shared" si="573"/>
        <v>0</v>
      </c>
      <c r="AX1137" s="235" t="s">
        <v>704</v>
      </c>
      <c r="AY1137" s="236" t="s">
        <v>453</v>
      </c>
      <c r="AZ1137" s="236" t="s">
        <v>71</v>
      </c>
      <c r="BA1137" s="229" t="s">
        <v>705</v>
      </c>
      <c r="BB1137" s="231">
        <v>0</v>
      </c>
      <c r="BC1137" s="231">
        <v>1</v>
      </c>
      <c r="BD1137" s="237" t="str">
        <f t="shared" si="574"/>
        <v>Llano (Pendientes naturales del terreno entre 0 y 5%)</v>
      </c>
      <c r="BE1137" s="231">
        <v>1</v>
      </c>
      <c r="BF1137" s="237" t="str">
        <f>VLOOKUP(BE1137,'Códigos 2'!$A$1:$B$12,2,FALSE)</f>
        <v xml:space="preserve"> Carpeta Asfáltica (CA)</v>
      </c>
      <c r="BG1137" s="238">
        <v>2</v>
      </c>
      <c r="BH1137" s="239">
        <v>6.1</v>
      </c>
      <c r="BI1137" s="231">
        <v>0</v>
      </c>
      <c r="BJ1137" s="231" t="str">
        <f t="shared" si="575"/>
        <v>No existe</v>
      </c>
      <c r="BK1137" s="240">
        <v>0</v>
      </c>
      <c r="BL1137" s="231">
        <v>70</v>
      </c>
      <c r="BM1137" s="231"/>
      <c r="BN1137" s="231">
        <v>5</v>
      </c>
      <c r="BO1137" s="237" t="str">
        <f t="shared" si="576"/>
        <v>Alineamiento recto o con curvas tan suaves que no exigen una reducción significativa en la velocidad promedio normal de recorrido.</v>
      </c>
      <c r="BP1137" s="231">
        <v>5</v>
      </c>
      <c r="BQ1137" s="237" t="str">
        <f t="shared" si="577"/>
        <v>Pendientes menores del 3% en todo el tramo.</v>
      </c>
      <c r="BR1137" s="231">
        <v>4</v>
      </c>
      <c r="BS1137" s="231">
        <v>0</v>
      </c>
      <c r="BT1137" s="237" t="b">
        <f t="shared" si="578"/>
        <v>0</v>
      </c>
      <c r="BU1137" s="231">
        <v>3</v>
      </c>
      <c r="BV1137" s="237" t="str">
        <f t="shared" si="579"/>
        <v>El señalamiento es regular en cuanto a cantidad y ubicación, siendo notable la falta de algunas señales de precaución y de guía.</v>
      </c>
      <c r="BW1137" s="231">
        <v>4</v>
      </c>
      <c r="BX1137" s="237" t="str">
        <f t="shared" si="580"/>
        <v>La mayoría de las alcantarillas y cunetas aparentemente funcionan bien, pero existen indicaciones en algunos sitios de que el agua se estanca.</v>
      </c>
      <c r="BY1137" s="231">
        <v>4</v>
      </c>
      <c r="BZ1137" s="237" t="str">
        <f t="shared" si="581"/>
        <v>Superficie generalmente lisa, pero con unas pequeñas corrugaciones u otras irregularidades aisladas, o con baches pequeños superficiales.</v>
      </c>
      <c r="CA1137" s="231">
        <v>5</v>
      </c>
      <c r="CB1137" s="237" t="str">
        <f t="shared" si="582"/>
        <v>No existen evidencias de fallas en la estructura del pavimento, con la posible excepción de algunas en la superficie de ruedo.</v>
      </c>
      <c r="CC1137" s="231">
        <f t="shared" si="583"/>
        <v>0</v>
      </c>
      <c r="CD1137" s="229" t="s">
        <v>706</v>
      </c>
      <c r="CE1137" s="229" t="s">
        <v>332</v>
      </c>
      <c r="CF1137" s="270" t="s">
        <v>707</v>
      </c>
    </row>
    <row r="1138" spans="1:84" ht="69.95" customHeight="1" thickBot="1" x14ac:dyDescent="0.2">
      <c r="A1138" s="217"/>
      <c r="B1138" s="269">
        <v>70040</v>
      </c>
      <c r="C1138" s="231">
        <v>8</v>
      </c>
      <c r="D1138" s="231">
        <v>7</v>
      </c>
      <c r="E1138" s="232">
        <v>1</v>
      </c>
      <c r="F1138" s="231">
        <v>4</v>
      </c>
      <c r="G1138" s="231">
        <v>36</v>
      </c>
      <c r="H1138" s="230" t="str">
        <f t="shared" si="586"/>
        <v>Primaria</v>
      </c>
      <c r="I1138" s="230">
        <v>1</v>
      </c>
      <c r="J1138" s="229" t="str">
        <f t="shared" si="561"/>
        <v>Red de Alta Capacidad</v>
      </c>
      <c r="K1138" s="260">
        <f t="shared" si="562"/>
        <v>25.015000000000001</v>
      </c>
      <c r="L1138" s="234">
        <f t="shared" si="587"/>
        <v>136.245</v>
      </c>
      <c r="M1138" s="233"/>
      <c r="N1138" s="233"/>
      <c r="O1138" s="233"/>
      <c r="P1138" s="260">
        <f t="shared" si="563"/>
        <v>0</v>
      </c>
      <c r="Q1138" s="233">
        <v>2.7749999999999999</v>
      </c>
      <c r="R1138" s="233">
        <v>2.69</v>
      </c>
      <c r="S1138" s="233">
        <v>13.22</v>
      </c>
      <c r="T1138" s="260">
        <f t="shared" si="564"/>
        <v>18.685000000000002</v>
      </c>
      <c r="U1138" s="233"/>
      <c r="V1138" s="233"/>
      <c r="W1138" s="233">
        <v>6.33</v>
      </c>
      <c r="X1138" s="233">
        <f t="shared" si="569"/>
        <v>6.33</v>
      </c>
      <c r="Y1138" s="233"/>
      <c r="Z1138" s="233"/>
      <c r="AA1138" s="233"/>
      <c r="AB1138" s="233">
        <f t="shared" si="570"/>
        <v>0</v>
      </c>
      <c r="AC1138" s="233">
        <f t="shared" si="588"/>
        <v>25.015000000000001</v>
      </c>
      <c r="AD1138" s="233"/>
      <c r="AE1138" s="233"/>
      <c r="AF1138" s="233"/>
      <c r="AG1138" s="233">
        <f t="shared" si="584"/>
        <v>0</v>
      </c>
      <c r="AH1138" s="233"/>
      <c r="AI1138" s="233"/>
      <c r="AJ1138" s="233"/>
      <c r="AK1138" s="233">
        <f t="shared" si="585"/>
        <v>0</v>
      </c>
      <c r="AL1138" s="233"/>
      <c r="AM1138" s="233"/>
      <c r="AN1138" s="233"/>
      <c r="AO1138" s="233">
        <f t="shared" si="565"/>
        <v>0</v>
      </c>
      <c r="AP1138" s="233"/>
      <c r="AQ1138" s="233"/>
      <c r="AR1138" s="233"/>
      <c r="AS1138" s="339">
        <f t="shared" si="566"/>
        <v>0</v>
      </c>
      <c r="AT1138" s="233"/>
      <c r="AU1138" s="233"/>
      <c r="AV1138" s="233"/>
      <c r="AW1138" s="260">
        <f t="shared" si="573"/>
        <v>0</v>
      </c>
      <c r="AX1138" s="235" t="s">
        <v>700</v>
      </c>
      <c r="AY1138" s="236" t="s">
        <v>453</v>
      </c>
      <c r="AZ1138" s="236" t="s">
        <v>71</v>
      </c>
      <c r="BA1138" s="229" t="s">
        <v>701</v>
      </c>
      <c r="BB1138" s="231">
        <v>6</v>
      </c>
      <c r="BC1138" s="231">
        <v>1</v>
      </c>
      <c r="BD1138" s="237" t="str">
        <f t="shared" si="574"/>
        <v>Llano (Pendientes naturales del terreno entre 0 y 5%)</v>
      </c>
      <c r="BE1138" s="231">
        <v>1</v>
      </c>
      <c r="BF1138" s="237" t="str">
        <f>VLOOKUP(BE1138,'Códigos 2'!$A$1:$B$12,2,FALSE)</f>
        <v xml:space="preserve"> Carpeta Asfáltica (CA)</v>
      </c>
      <c r="BG1138" s="238">
        <v>2</v>
      </c>
      <c r="BH1138" s="239">
        <v>6.1</v>
      </c>
      <c r="BI1138" s="231">
        <v>0</v>
      </c>
      <c r="BJ1138" s="231" t="str">
        <f t="shared" si="575"/>
        <v>No existe</v>
      </c>
      <c r="BK1138" s="240">
        <v>0</v>
      </c>
      <c r="BL1138" s="231">
        <v>45</v>
      </c>
      <c r="BM1138" s="231"/>
      <c r="BN1138" s="231">
        <v>5</v>
      </c>
      <c r="BO1138" s="237" t="str">
        <f t="shared" si="576"/>
        <v>Alineamiento recto o con curvas tan suaves que no exigen una reducción significativa en la velocidad promedio normal de recorrido.</v>
      </c>
      <c r="BP1138" s="231">
        <v>5</v>
      </c>
      <c r="BQ1138" s="237" t="str">
        <f t="shared" si="577"/>
        <v>Pendientes menores del 3% en todo el tramo.</v>
      </c>
      <c r="BR1138" s="231">
        <v>2</v>
      </c>
      <c r="BS1138" s="231">
        <v>0</v>
      </c>
      <c r="BT1138" s="237" t="b">
        <f t="shared" si="578"/>
        <v>0</v>
      </c>
      <c r="BU1138" s="231">
        <v>4</v>
      </c>
      <c r="BV1138" s="237" t="str">
        <f t="shared" si="579"/>
        <v>El señalamiento es bastante completo, faltando solamente algunas señales de guía para los usuarios que no conocen la ruta.</v>
      </c>
      <c r="BW1138" s="231">
        <v>4</v>
      </c>
      <c r="BX1138" s="237" t="str">
        <f t="shared" si="580"/>
        <v>La mayoría de las alcantarillas y cunetas aparentemente funcionan bien, pero existen indicaciones en algunos sitios de que el agua se estanca.</v>
      </c>
      <c r="BY1138" s="231">
        <v>2</v>
      </c>
      <c r="BZ1138" s="237" t="str">
        <f t="shared" si="581"/>
        <v>Superficie muy irregular o con baches extensos y frecuentes (o material suelto, en caso de superficies no pavimentadas).</v>
      </c>
      <c r="CA1138" s="231">
        <v>4</v>
      </c>
      <c r="CB1138" s="237" t="str">
        <f t="shared" si="582"/>
        <v>Existen huellas o corrugaciones que se derivan por debajo de la superficie de ruedo, pero que son aisladas y de poca extensión.</v>
      </c>
      <c r="CC1138" s="231">
        <f t="shared" si="583"/>
        <v>0</v>
      </c>
      <c r="CD1138" s="229" t="s">
        <v>702</v>
      </c>
      <c r="CE1138" s="229" t="s">
        <v>332</v>
      </c>
      <c r="CF1138" s="270" t="s">
        <v>703</v>
      </c>
    </row>
    <row r="1139" spans="1:84" ht="69.95" customHeight="1" thickBot="1" x14ac:dyDescent="0.2">
      <c r="A1139" s="217"/>
      <c r="B1139" s="269">
        <v>70050</v>
      </c>
      <c r="C1139" s="231">
        <v>8</v>
      </c>
      <c r="D1139" s="231">
        <v>7</v>
      </c>
      <c r="E1139" s="232">
        <v>1</v>
      </c>
      <c r="F1139" s="231">
        <v>1</v>
      </c>
      <c r="G1139" s="231">
        <v>36</v>
      </c>
      <c r="H1139" s="230" t="str">
        <f t="shared" si="586"/>
        <v>Primaria</v>
      </c>
      <c r="I1139" s="230">
        <v>1</v>
      </c>
      <c r="J1139" s="229" t="str">
        <f t="shared" si="561"/>
        <v>Red de Alta Capacidad</v>
      </c>
      <c r="K1139" s="260">
        <f t="shared" si="562"/>
        <v>10.555</v>
      </c>
      <c r="L1139" s="234">
        <f>K1139</f>
        <v>10.555</v>
      </c>
      <c r="M1139" s="233"/>
      <c r="N1139" s="233"/>
      <c r="O1139" s="233"/>
      <c r="P1139" s="260">
        <f t="shared" si="563"/>
        <v>0</v>
      </c>
      <c r="Q1139" s="233"/>
      <c r="R1139" s="233">
        <v>6.48</v>
      </c>
      <c r="S1139" s="233">
        <v>4.0750000000000002</v>
      </c>
      <c r="T1139" s="260">
        <f t="shared" si="564"/>
        <v>10.555</v>
      </c>
      <c r="U1139" s="233"/>
      <c r="V1139" s="233"/>
      <c r="W1139" s="233"/>
      <c r="X1139" s="233">
        <f t="shared" si="569"/>
        <v>0</v>
      </c>
      <c r="Y1139" s="233"/>
      <c r="Z1139" s="233"/>
      <c r="AA1139" s="233"/>
      <c r="AB1139" s="233">
        <f t="shared" si="570"/>
        <v>0</v>
      </c>
      <c r="AC1139" s="233">
        <f t="shared" si="588"/>
        <v>10.555</v>
      </c>
      <c r="AD1139" s="233"/>
      <c r="AE1139" s="233"/>
      <c r="AF1139" s="233"/>
      <c r="AG1139" s="233">
        <f t="shared" si="584"/>
        <v>0</v>
      </c>
      <c r="AH1139" s="233"/>
      <c r="AI1139" s="233"/>
      <c r="AJ1139" s="233"/>
      <c r="AK1139" s="233">
        <f t="shared" si="585"/>
        <v>0</v>
      </c>
      <c r="AL1139" s="233"/>
      <c r="AM1139" s="233"/>
      <c r="AN1139" s="233"/>
      <c r="AO1139" s="233">
        <f t="shared" si="565"/>
        <v>0</v>
      </c>
      <c r="AP1139" s="233"/>
      <c r="AQ1139" s="233"/>
      <c r="AR1139" s="233"/>
      <c r="AS1139" s="339">
        <f t="shared" si="566"/>
        <v>0</v>
      </c>
      <c r="AT1139" s="233"/>
      <c r="AU1139" s="233"/>
      <c r="AV1139" s="233"/>
      <c r="AW1139" s="260">
        <f t="shared" si="573"/>
        <v>0</v>
      </c>
      <c r="AX1139" s="235" t="s">
        <v>697</v>
      </c>
      <c r="AY1139" s="236" t="s">
        <v>453</v>
      </c>
      <c r="AZ1139" s="236" t="s">
        <v>71</v>
      </c>
      <c r="BA1139" s="229">
        <v>15.7</v>
      </c>
      <c r="BB1139" s="231">
        <v>1</v>
      </c>
      <c r="BC1139" s="231">
        <v>1</v>
      </c>
      <c r="BD1139" s="237" t="str">
        <f t="shared" si="574"/>
        <v>Llano (Pendientes naturales del terreno entre 0 y 5%)</v>
      </c>
      <c r="BE1139" s="231">
        <v>1</v>
      </c>
      <c r="BF1139" s="237" t="str">
        <f>VLOOKUP(BE1139,'Códigos 2'!$A$1:$B$12,2,FALSE)</f>
        <v xml:space="preserve"> Carpeta Asfáltica (CA)</v>
      </c>
      <c r="BG1139" s="238">
        <v>2</v>
      </c>
      <c r="BH1139" s="239">
        <v>6.5</v>
      </c>
      <c r="BI1139" s="231">
        <v>0</v>
      </c>
      <c r="BJ1139" s="231" t="str">
        <f t="shared" si="575"/>
        <v>No existe</v>
      </c>
      <c r="BK1139" s="240">
        <v>0</v>
      </c>
      <c r="BL1139" s="231">
        <v>70</v>
      </c>
      <c r="BM1139" s="231"/>
      <c r="BN1139" s="231">
        <v>5</v>
      </c>
      <c r="BO1139" s="237" t="str">
        <f t="shared" si="576"/>
        <v>Alineamiento recto o con curvas tan suaves que no exigen una reducción significativa en la velocidad promedio normal de recorrido.</v>
      </c>
      <c r="BP1139" s="231">
        <v>5</v>
      </c>
      <c r="BQ1139" s="237" t="str">
        <f t="shared" si="577"/>
        <v>Pendientes menores del 3% en todo el tramo.</v>
      </c>
      <c r="BR1139" s="231">
        <v>2</v>
      </c>
      <c r="BS1139" s="231">
        <v>0</v>
      </c>
      <c r="BT1139" s="237" t="b">
        <f t="shared" si="578"/>
        <v>0</v>
      </c>
      <c r="BU1139" s="231">
        <v>4</v>
      </c>
      <c r="BV1139" s="237" t="str">
        <f t="shared" si="579"/>
        <v>El señalamiento es bastante completo, faltando solamente algunas señales de guía para los usuarios que no conocen la ruta.</v>
      </c>
      <c r="BW1139" s="231">
        <v>4</v>
      </c>
      <c r="BX1139" s="237" t="str">
        <f t="shared" si="580"/>
        <v>La mayoría de las alcantarillas y cunetas aparentemente funcionan bien, pero existen indicaciones en algunos sitios de que el agua se estanca.</v>
      </c>
      <c r="BY1139" s="231">
        <v>3</v>
      </c>
      <c r="BZ1139" s="237" t="str">
        <f t="shared" si="581"/>
        <v>Superficie con frecuentes baches o irregularidades .</v>
      </c>
      <c r="CA1139" s="231">
        <v>4</v>
      </c>
      <c r="CB1139" s="237" t="str">
        <f t="shared" si="582"/>
        <v>Existen huellas o corrugaciones que se derivan por debajo de la superficie de ruedo, pero que son aisladas y de poca extensión.</v>
      </c>
      <c r="CC1139" s="231">
        <f t="shared" si="583"/>
        <v>0</v>
      </c>
      <c r="CD1139" s="229" t="s">
        <v>698</v>
      </c>
      <c r="CE1139" s="229" t="s">
        <v>332</v>
      </c>
      <c r="CF1139" s="270" t="s">
        <v>699</v>
      </c>
    </row>
    <row r="1140" spans="1:84" ht="69.95" customHeight="1" thickBot="1" x14ac:dyDescent="0.2">
      <c r="A1140" s="217">
        <v>17</v>
      </c>
      <c r="B1140" s="269">
        <v>70070</v>
      </c>
      <c r="C1140" s="231">
        <v>8</v>
      </c>
      <c r="D1140" s="231">
        <v>7</v>
      </c>
      <c r="E1140" s="232">
        <v>1</v>
      </c>
      <c r="F1140" s="231">
        <v>3</v>
      </c>
      <c r="G1140" s="231">
        <v>32</v>
      </c>
      <c r="H1140" s="230" t="str">
        <f t="shared" si="586"/>
        <v>Primaria</v>
      </c>
      <c r="I1140" s="230">
        <v>1</v>
      </c>
      <c r="J1140" s="229" t="str">
        <f t="shared" si="561"/>
        <v>Red de Alta Capacidad</v>
      </c>
      <c r="K1140" s="260">
        <f t="shared" si="562"/>
        <v>12.035</v>
      </c>
      <c r="L1140" s="234">
        <f>L1139+K1140</f>
        <v>22.59</v>
      </c>
      <c r="M1140" s="233"/>
      <c r="N1140" s="233"/>
      <c r="O1140" s="233"/>
      <c r="P1140" s="260">
        <f t="shared" si="563"/>
        <v>0</v>
      </c>
      <c r="Q1140" s="233">
        <v>3.96</v>
      </c>
      <c r="R1140" s="233">
        <v>7.5949999999999998</v>
      </c>
      <c r="S1140" s="233">
        <v>0.48</v>
      </c>
      <c r="T1140" s="260">
        <f t="shared" si="564"/>
        <v>12.035</v>
      </c>
      <c r="U1140" s="233"/>
      <c r="V1140" s="233"/>
      <c r="W1140" s="233"/>
      <c r="X1140" s="233">
        <f t="shared" si="569"/>
        <v>0</v>
      </c>
      <c r="Y1140" s="233"/>
      <c r="Z1140" s="233"/>
      <c r="AA1140" s="233"/>
      <c r="AB1140" s="233">
        <f t="shared" si="570"/>
        <v>0</v>
      </c>
      <c r="AC1140" s="233">
        <f t="shared" si="588"/>
        <v>12.035</v>
      </c>
      <c r="AD1140" s="233"/>
      <c r="AE1140" s="233"/>
      <c r="AF1140" s="233"/>
      <c r="AG1140" s="233">
        <f t="shared" si="584"/>
        <v>0</v>
      </c>
      <c r="AH1140" s="233"/>
      <c r="AI1140" s="233"/>
      <c r="AJ1140" s="233"/>
      <c r="AK1140" s="233">
        <f t="shared" si="585"/>
        <v>0</v>
      </c>
      <c r="AL1140" s="233"/>
      <c r="AM1140" s="233"/>
      <c r="AN1140" s="233"/>
      <c r="AO1140" s="233">
        <f t="shared" si="565"/>
        <v>0</v>
      </c>
      <c r="AP1140" s="233"/>
      <c r="AQ1140" s="233"/>
      <c r="AR1140" s="233"/>
      <c r="AS1140" s="339">
        <f t="shared" si="566"/>
        <v>0</v>
      </c>
      <c r="AT1140" s="233"/>
      <c r="AU1140" s="233"/>
      <c r="AV1140" s="233"/>
      <c r="AW1140" s="260">
        <f t="shared" si="573"/>
        <v>0</v>
      </c>
      <c r="AX1140" s="235" t="s">
        <v>605</v>
      </c>
      <c r="AY1140" s="236" t="s">
        <v>328</v>
      </c>
      <c r="AZ1140" s="236" t="s">
        <v>586</v>
      </c>
      <c r="BA1140" s="229" t="s">
        <v>72</v>
      </c>
      <c r="BB1140" s="231">
        <v>1</v>
      </c>
      <c r="BC1140" s="231">
        <v>1</v>
      </c>
      <c r="BD1140" s="237" t="str">
        <f t="shared" si="574"/>
        <v>Llano (Pendientes naturales del terreno entre 0 y 5%)</v>
      </c>
      <c r="BE1140" s="231">
        <v>1</v>
      </c>
      <c r="BF1140" s="237" t="str">
        <f>VLOOKUP(BE1140,'Códigos 2'!$A$1:$B$12,2,FALSE)</f>
        <v xml:space="preserve"> Carpeta Asfáltica (CA)</v>
      </c>
      <c r="BG1140" s="238">
        <v>2</v>
      </c>
      <c r="BH1140" s="239">
        <v>7.2</v>
      </c>
      <c r="BI1140" s="231">
        <v>1</v>
      </c>
      <c r="BJ1140" s="231" t="str">
        <f t="shared" si="575"/>
        <v>Pavimentado</v>
      </c>
      <c r="BK1140" s="240">
        <v>1.2</v>
      </c>
      <c r="BL1140" s="231">
        <v>50</v>
      </c>
      <c r="BM1140" s="231">
        <v>14153</v>
      </c>
      <c r="BN1140" s="231">
        <v>5</v>
      </c>
      <c r="BO1140" s="237" t="str">
        <f t="shared" si="576"/>
        <v>Alineamiento recto o con curvas tan suaves que no exigen una reducción significativa en la velocidad promedio normal de recorrido.</v>
      </c>
      <c r="BP1140" s="231">
        <v>4</v>
      </c>
      <c r="BQ1140" s="237" t="str">
        <f t="shared" si="577"/>
        <v>Pendientes generalmente menores del 3% pero con algunas cuestas de corta longitud de hasta el 5%.</v>
      </c>
      <c r="BR1140" s="231">
        <v>5</v>
      </c>
      <c r="BS1140" s="231">
        <v>4</v>
      </c>
      <c r="BT1140" s="237" t="str">
        <f t="shared" si="578"/>
        <v>Superficie generalmente firme y utilizable en todo tiempo, pero con algunos tramos cortos en que el ancho inicial ha sido reducido por erosión u otras causas.</v>
      </c>
      <c r="BU1140" s="231">
        <v>3</v>
      </c>
      <c r="BV1140" s="237" t="str">
        <f t="shared" si="579"/>
        <v>El señalamiento es regular en cuanto a cantidad y ubicación, siendo notable la falta de algunas señales de precaución y de guía.</v>
      </c>
      <c r="BW1140" s="231">
        <v>4</v>
      </c>
      <c r="BX1140" s="237" t="str">
        <f t="shared" si="580"/>
        <v>La mayoría de las alcantarillas y cunetas aparentemente funcionan bien, pero existen indicaciones en algunos sitios de que el agua se estanca.</v>
      </c>
      <c r="BY1140" s="231">
        <v>3</v>
      </c>
      <c r="BZ1140" s="237" t="str">
        <f t="shared" si="581"/>
        <v>Superficie con frecuentes baches o irregularidades .</v>
      </c>
      <c r="CA1140" s="231">
        <v>4</v>
      </c>
      <c r="CB1140" s="237" t="str">
        <f t="shared" si="582"/>
        <v>Existen huellas o corrugaciones que se derivan por debajo de la superficie de ruedo, pero que son aisladas y de poca extensión.</v>
      </c>
      <c r="CC1140" s="231">
        <f t="shared" si="583"/>
        <v>62.170944575</v>
      </c>
      <c r="CD1140" s="229" t="s">
        <v>606</v>
      </c>
      <c r="CE1140" s="229" t="s">
        <v>332</v>
      </c>
      <c r="CF1140" s="270" t="s">
        <v>607</v>
      </c>
    </row>
    <row r="1141" spans="1:84" ht="69.95" customHeight="1" thickBot="1" x14ac:dyDescent="0.2">
      <c r="A1141" s="217">
        <v>16</v>
      </c>
      <c r="B1141" s="269">
        <v>70080</v>
      </c>
      <c r="C1141" s="231">
        <v>8</v>
      </c>
      <c r="D1141" s="231">
        <v>7</v>
      </c>
      <c r="E1141" s="232">
        <v>1</v>
      </c>
      <c r="F1141" s="231">
        <v>3</v>
      </c>
      <c r="G1141" s="231">
        <v>32</v>
      </c>
      <c r="H1141" s="230" t="str">
        <f t="shared" si="586"/>
        <v>Primaria</v>
      </c>
      <c r="I1141" s="230">
        <v>1</v>
      </c>
      <c r="J1141" s="229" t="str">
        <f t="shared" si="561"/>
        <v>Red de Alta Capacidad</v>
      </c>
      <c r="K1141" s="260">
        <f t="shared" si="562"/>
        <v>9.620000000000001</v>
      </c>
      <c r="L1141" s="234">
        <f>L1140+K1141</f>
        <v>32.21</v>
      </c>
      <c r="M1141" s="233"/>
      <c r="N1141" s="233"/>
      <c r="O1141" s="233"/>
      <c r="P1141" s="260">
        <f t="shared" si="563"/>
        <v>0</v>
      </c>
      <c r="Q1141" s="233">
        <v>3.0750000000000002</v>
      </c>
      <c r="R1141" s="233">
        <v>6.5449999999999999</v>
      </c>
      <c r="S1141" s="233"/>
      <c r="T1141" s="260">
        <f t="shared" si="564"/>
        <v>9.620000000000001</v>
      </c>
      <c r="U1141" s="233"/>
      <c r="V1141" s="233"/>
      <c r="W1141" s="233"/>
      <c r="X1141" s="233">
        <f t="shared" si="569"/>
        <v>0</v>
      </c>
      <c r="Y1141" s="233"/>
      <c r="Z1141" s="233"/>
      <c r="AA1141" s="233"/>
      <c r="AB1141" s="233">
        <f t="shared" si="570"/>
        <v>0</v>
      </c>
      <c r="AC1141" s="233">
        <f t="shared" si="588"/>
        <v>9.620000000000001</v>
      </c>
      <c r="AD1141" s="233"/>
      <c r="AE1141" s="233"/>
      <c r="AF1141" s="233"/>
      <c r="AG1141" s="233">
        <f t="shared" si="584"/>
        <v>0</v>
      </c>
      <c r="AH1141" s="233"/>
      <c r="AI1141" s="233"/>
      <c r="AJ1141" s="233"/>
      <c r="AK1141" s="233">
        <f t="shared" si="585"/>
        <v>0</v>
      </c>
      <c r="AL1141" s="233"/>
      <c r="AM1141" s="233"/>
      <c r="AN1141" s="233"/>
      <c r="AO1141" s="233">
        <f t="shared" si="565"/>
        <v>0</v>
      </c>
      <c r="AP1141" s="233"/>
      <c r="AQ1141" s="233"/>
      <c r="AR1141" s="233"/>
      <c r="AS1141" s="339">
        <f t="shared" si="566"/>
        <v>0</v>
      </c>
      <c r="AT1141" s="233"/>
      <c r="AU1141" s="233"/>
      <c r="AV1141" s="233"/>
      <c r="AW1141" s="260">
        <f t="shared" si="573"/>
        <v>0</v>
      </c>
      <c r="AX1141" s="235" t="s">
        <v>604</v>
      </c>
      <c r="AY1141" s="236" t="s">
        <v>328</v>
      </c>
      <c r="AZ1141" s="236" t="s">
        <v>586</v>
      </c>
      <c r="BA1141" s="229" t="s">
        <v>72</v>
      </c>
      <c r="BB1141" s="231">
        <v>0</v>
      </c>
      <c r="BC1141" s="231">
        <v>1</v>
      </c>
      <c r="BD1141" s="237" t="str">
        <f t="shared" si="574"/>
        <v>Llano (Pendientes naturales del terreno entre 0 y 5%)</v>
      </c>
      <c r="BE1141" s="231">
        <v>1</v>
      </c>
      <c r="BF1141" s="237" t="str">
        <f>VLOOKUP(BE1141,'Códigos 2'!$A$1:$B$12,2,FALSE)</f>
        <v xml:space="preserve"> Carpeta Asfáltica (CA)</v>
      </c>
      <c r="BG1141" s="238">
        <v>2</v>
      </c>
      <c r="BH1141" s="239">
        <v>7.5</v>
      </c>
      <c r="BI1141" s="231">
        <v>1</v>
      </c>
      <c r="BJ1141" s="231" t="str">
        <f t="shared" si="575"/>
        <v>Pavimentado</v>
      </c>
      <c r="BK1141" s="240">
        <v>0.5</v>
      </c>
      <c r="BL1141" s="231">
        <v>80</v>
      </c>
      <c r="BM1141" s="231">
        <v>7149</v>
      </c>
      <c r="BN1141" s="231">
        <v>5</v>
      </c>
      <c r="BO1141" s="237" t="str">
        <f t="shared" si="576"/>
        <v>Alineamiento recto o con curvas tan suaves que no exigen una reducción significativa en la velocidad promedio normal de recorrido.</v>
      </c>
      <c r="BP1141" s="231">
        <v>4</v>
      </c>
      <c r="BQ1141" s="237" t="str">
        <f t="shared" si="577"/>
        <v>Pendientes generalmente menores del 3% pero con algunas cuestas de corta longitud de hasta el 5%.</v>
      </c>
      <c r="BR1141" s="231">
        <v>5</v>
      </c>
      <c r="BS1141" s="231">
        <v>4</v>
      </c>
      <c r="BT1141" s="237" t="str">
        <f t="shared" si="578"/>
        <v>Superficie generalmente firme y utilizable en todo tiempo, pero con algunos tramos cortos en que el ancho inicial ha sido reducido por erosión u otras causas.</v>
      </c>
      <c r="BU1141" s="231">
        <v>3</v>
      </c>
      <c r="BV1141" s="237" t="str">
        <f t="shared" si="579"/>
        <v>El señalamiento es regular en cuanto a cantidad y ubicación, siendo notable la falta de algunas señales de precaución y de guía.</v>
      </c>
      <c r="BW1141" s="231">
        <v>5</v>
      </c>
      <c r="BX1141" s="237" t="str">
        <f t="shared" si="580"/>
        <v>Todas las alcantarillas y cunetas están bastante limpias y funcionan debidamente.</v>
      </c>
      <c r="BY1141" s="231">
        <v>3</v>
      </c>
      <c r="BZ1141" s="237" t="str">
        <f t="shared" si="581"/>
        <v>Superficie con frecuentes baches o irregularidades .</v>
      </c>
      <c r="CA1141" s="231">
        <v>5</v>
      </c>
      <c r="CB1141" s="237" t="str">
        <f t="shared" si="582"/>
        <v>No existen evidencias de fallas en la estructura del pavimento, con la posible excepción de algunas en la superficie de ruedo.</v>
      </c>
      <c r="CC1141" s="231">
        <f t="shared" si="583"/>
        <v>25.102283700000005</v>
      </c>
      <c r="CD1141" s="229"/>
      <c r="CE1141" s="229"/>
      <c r="CF1141" s="270"/>
    </row>
    <row r="1142" spans="1:84" ht="69.95" customHeight="1" thickBot="1" x14ac:dyDescent="0.2">
      <c r="A1142" s="217">
        <v>13</v>
      </c>
      <c r="B1142" s="269">
        <v>70090</v>
      </c>
      <c r="C1142" s="231">
        <v>9</v>
      </c>
      <c r="D1142" s="231">
        <v>7</v>
      </c>
      <c r="E1142" s="232">
        <v>3</v>
      </c>
      <c r="F1142" s="231">
        <v>1</v>
      </c>
      <c r="G1142" s="231">
        <v>32</v>
      </c>
      <c r="H1142" s="230" t="str">
        <f t="shared" si="586"/>
        <v>Primaria</v>
      </c>
      <c r="I1142" s="230">
        <v>1</v>
      </c>
      <c r="J1142" s="229" t="str">
        <f t="shared" si="561"/>
        <v>Red de Alta Capacidad</v>
      </c>
      <c r="K1142" s="260">
        <f t="shared" si="562"/>
        <v>12.92</v>
      </c>
      <c r="L1142" s="234">
        <f>L1141+K1142</f>
        <v>45.13</v>
      </c>
      <c r="M1142" s="233"/>
      <c r="N1142" s="233"/>
      <c r="O1142" s="233"/>
      <c r="P1142" s="260">
        <f t="shared" si="563"/>
        <v>0</v>
      </c>
      <c r="Q1142" s="233">
        <v>2.8849999999999998</v>
      </c>
      <c r="R1142" s="233">
        <v>4.7549999999999999</v>
      </c>
      <c r="S1142" s="233">
        <v>5.28</v>
      </c>
      <c r="T1142" s="260">
        <f t="shared" si="564"/>
        <v>12.92</v>
      </c>
      <c r="U1142" s="233"/>
      <c r="V1142" s="233"/>
      <c r="W1142" s="233"/>
      <c r="X1142" s="233">
        <f t="shared" si="569"/>
        <v>0</v>
      </c>
      <c r="Y1142" s="233"/>
      <c r="Z1142" s="233"/>
      <c r="AA1142" s="233"/>
      <c r="AB1142" s="233">
        <f t="shared" si="570"/>
        <v>0</v>
      </c>
      <c r="AC1142" s="233">
        <f t="shared" si="588"/>
        <v>12.92</v>
      </c>
      <c r="AD1142" s="233"/>
      <c r="AE1142" s="233"/>
      <c r="AF1142" s="233"/>
      <c r="AG1142" s="233">
        <f t="shared" si="584"/>
        <v>0</v>
      </c>
      <c r="AH1142" s="233"/>
      <c r="AI1142" s="233"/>
      <c r="AJ1142" s="233"/>
      <c r="AK1142" s="233">
        <f t="shared" si="585"/>
        <v>0</v>
      </c>
      <c r="AL1142" s="233"/>
      <c r="AM1142" s="233"/>
      <c r="AN1142" s="233"/>
      <c r="AO1142" s="233">
        <f t="shared" si="565"/>
        <v>0</v>
      </c>
      <c r="AP1142" s="233"/>
      <c r="AQ1142" s="233"/>
      <c r="AR1142" s="233"/>
      <c r="AS1142" s="339">
        <f t="shared" si="566"/>
        <v>0</v>
      </c>
      <c r="AT1142" s="233"/>
      <c r="AU1142" s="233"/>
      <c r="AV1142" s="233"/>
      <c r="AW1142" s="260">
        <f t="shared" si="573"/>
        <v>0</v>
      </c>
      <c r="AX1142" s="235" t="s">
        <v>599</v>
      </c>
      <c r="AY1142" s="236" t="s">
        <v>595</v>
      </c>
      <c r="AZ1142" s="236" t="s">
        <v>586</v>
      </c>
      <c r="BA1142" s="229" t="s">
        <v>72</v>
      </c>
      <c r="BB1142" s="231">
        <v>0</v>
      </c>
      <c r="BC1142" s="231">
        <v>3</v>
      </c>
      <c r="BD1142" s="237" t="str">
        <f t="shared" si="574"/>
        <v>Muy Ondulado (Pendientes naturales del terreno entre 15 y 25%)</v>
      </c>
      <c r="BE1142" s="231">
        <v>1</v>
      </c>
      <c r="BF1142" s="237" t="str">
        <f>VLOOKUP(BE1142,'Códigos 2'!$A$1:$B$12,2,FALSE)</f>
        <v xml:space="preserve"> Carpeta Asfáltica (CA)</v>
      </c>
      <c r="BG1142" s="238">
        <v>2</v>
      </c>
      <c r="BH1142" s="239">
        <v>7.6</v>
      </c>
      <c r="BI1142" s="231">
        <v>1</v>
      </c>
      <c r="BJ1142" s="231" t="str">
        <f t="shared" si="575"/>
        <v>Pavimentado</v>
      </c>
      <c r="BK1142" s="240">
        <v>0.5</v>
      </c>
      <c r="BL1142" s="231">
        <v>80</v>
      </c>
      <c r="BM1142" s="231">
        <v>8369</v>
      </c>
      <c r="BN1142" s="231">
        <v>5</v>
      </c>
      <c r="BO1142" s="237" t="str">
        <f t="shared" si="576"/>
        <v>Alineamiento recto o con curvas tan suaves que no exigen una reducción significativa en la velocidad promedio normal de recorrido.</v>
      </c>
      <c r="BP1142" s="231">
        <v>3</v>
      </c>
      <c r="BQ1142" s="237" t="str">
        <f t="shared" si="577"/>
        <v>Pendientes generalmente entre 3 y 6%, pero con una rasante ondulada y, consecuentemente, con tramos cortos de subida fuerte.</v>
      </c>
      <c r="BR1142" s="231">
        <v>2</v>
      </c>
      <c r="BS1142" s="231">
        <v>4</v>
      </c>
      <c r="BT1142" s="237" t="str">
        <f t="shared" si="578"/>
        <v>Superficie generalmente firme y utilizable en todo tiempo, pero con algunos tramos cortos en que el ancho inicial ha sido reducido por erosión u otras causas.</v>
      </c>
      <c r="BU1142" s="231">
        <v>4</v>
      </c>
      <c r="BV1142" s="237" t="str">
        <f t="shared" si="579"/>
        <v>El señalamiento es bastante completo, faltando solamente algunas señales de guía para los usuarios que no conocen la ruta.</v>
      </c>
      <c r="BW1142" s="231">
        <v>4</v>
      </c>
      <c r="BX1142" s="237" t="str">
        <f t="shared" si="580"/>
        <v>La mayoría de las alcantarillas y cunetas aparentemente funcionan bien, pero existen indicaciones en algunos sitios de que el agua se estanca.</v>
      </c>
      <c r="BY1142" s="231">
        <v>3</v>
      </c>
      <c r="BZ1142" s="237" t="str">
        <f t="shared" si="581"/>
        <v>Superficie con frecuentes baches o irregularidades .</v>
      </c>
      <c r="CA1142" s="231">
        <v>5</v>
      </c>
      <c r="CB1142" s="237" t="str">
        <f t="shared" si="582"/>
        <v>No existen evidencias de fallas en la estructura del pavimento, con la posible excepción de algunas en la superficie de ruedo.</v>
      </c>
      <c r="CC1142" s="231">
        <f t="shared" si="583"/>
        <v>39.466530199999994</v>
      </c>
      <c r="CD1142" s="229"/>
      <c r="CE1142" s="229"/>
      <c r="CF1142" s="270"/>
    </row>
    <row r="1143" spans="1:84" ht="69.95" customHeight="1" thickBot="1" x14ac:dyDescent="0.2">
      <c r="A1143" s="217"/>
      <c r="B1143" s="269">
        <v>70101</v>
      </c>
      <c r="C1143" s="231">
        <v>9</v>
      </c>
      <c r="D1143" s="231">
        <v>7</v>
      </c>
      <c r="E1143" s="232">
        <v>2</v>
      </c>
      <c r="F1143" s="231">
        <v>1</v>
      </c>
      <c r="G1143" s="231">
        <v>149</v>
      </c>
      <c r="H1143" s="230" t="b">
        <f>IF(G1143&lt;100,"Primaria",IF(AND(G1136&gt;39,G1136&lt;300),"Secundaria",IF(AND(G1136&gt;299),"Terciaria")))</f>
        <v>0</v>
      </c>
      <c r="I1143" s="230">
        <v>4</v>
      </c>
      <c r="J1143" s="229" t="str">
        <f t="shared" si="561"/>
        <v>Red Básica de Accesso</v>
      </c>
      <c r="K1143" s="260">
        <f t="shared" si="562"/>
        <v>1.2549999999999999</v>
      </c>
      <c r="L1143" s="234">
        <f>L1142+K1143</f>
        <v>46.385000000000005</v>
      </c>
      <c r="M1143" s="233"/>
      <c r="N1143" s="233"/>
      <c r="O1143" s="233"/>
      <c r="P1143" s="260">
        <f t="shared" si="563"/>
        <v>0</v>
      </c>
      <c r="Q1143" s="233">
        <v>1.2549999999999999</v>
      </c>
      <c r="R1143" s="233"/>
      <c r="S1143" s="233"/>
      <c r="T1143" s="260">
        <f t="shared" si="564"/>
        <v>1.2549999999999999</v>
      </c>
      <c r="U1143" s="233"/>
      <c r="V1143" s="233"/>
      <c r="W1143" s="233"/>
      <c r="X1143" s="233">
        <f t="shared" si="569"/>
        <v>0</v>
      </c>
      <c r="Y1143" s="233"/>
      <c r="Z1143" s="233"/>
      <c r="AA1143" s="233"/>
      <c r="AB1143" s="233">
        <f t="shared" si="570"/>
        <v>0</v>
      </c>
      <c r="AC1143" s="233">
        <f t="shared" si="588"/>
        <v>1.2549999999999999</v>
      </c>
      <c r="AD1143" s="233"/>
      <c r="AE1143" s="233"/>
      <c r="AF1143" s="233"/>
      <c r="AG1143" s="233">
        <f t="shared" si="584"/>
        <v>0</v>
      </c>
      <c r="AH1143" s="233"/>
      <c r="AI1143" s="233"/>
      <c r="AJ1143" s="233"/>
      <c r="AK1143" s="233">
        <f t="shared" si="585"/>
        <v>0</v>
      </c>
      <c r="AL1143" s="233"/>
      <c r="AM1143" s="233"/>
      <c r="AN1143" s="233"/>
      <c r="AO1143" s="233">
        <f t="shared" si="565"/>
        <v>0</v>
      </c>
      <c r="AP1143" s="233"/>
      <c r="AQ1143" s="233"/>
      <c r="AR1143" s="233"/>
      <c r="AS1143" s="339">
        <f t="shared" si="566"/>
        <v>0</v>
      </c>
      <c r="AT1143" s="233"/>
      <c r="AU1143" s="233"/>
      <c r="AV1143" s="233"/>
      <c r="AW1143" s="260">
        <f t="shared" si="573"/>
        <v>0</v>
      </c>
      <c r="AX1143" s="235" t="s">
        <v>1413</v>
      </c>
      <c r="AY1143" s="236" t="s">
        <v>1409</v>
      </c>
      <c r="AZ1143" s="244" t="s">
        <v>1145</v>
      </c>
      <c r="BA1143" s="229" t="s">
        <v>1414</v>
      </c>
      <c r="BB1143" s="231">
        <v>0</v>
      </c>
      <c r="BC1143" s="231">
        <v>1</v>
      </c>
      <c r="BD1143" s="237" t="str">
        <f t="shared" si="574"/>
        <v>Llano (Pendientes naturales del terreno entre 0 y 5%)</v>
      </c>
      <c r="BE1143" s="231">
        <v>1</v>
      </c>
      <c r="BF1143" s="237" t="str">
        <f>VLOOKUP(BE1143,'Códigos 2'!$A$1:$B$12,2,FALSE)</f>
        <v xml:space="preserve"> Carpeta Asfáltica (CA)</v>
      </c>
      <c r="BG1143" s="238">
        <v>2</v>
      </c>
      <c r="BH1143" s="239">
        <v>7.8</v>
      </c>
      <c r="BI1143" s="231">
        <v>0</v>
      </c>
      <c r="BJ1143" s="231" t="str">
        <f t="shared" si="575"/>
        <v>No existe</v>
      </c>
      <c r="BK1143" s="240">
        <v>0</v>
      </c>
      <c r="BL1143" s="231">
        <v>50</v>
      </c>
      <c r="BM1143" s="231">
        <v>0</v>
      </c>
      <c r="BN1143" s="231">
        <v>5</v>
      </c>
      <c r="BO1143" s="237" t="str">
        <f t="shared" si="576"/>
        <v>Alineamiento recto o con curvas tan suaves que no exigen una reducción significativa en la velocidad promedio normal de recorrido.</v>
      </c>
      <c r="BP1143" s="231">
        <v>5</v>
      </c>
      <c r="BQ1143" s="237" t="str">
        <f t="shared" si="577"/>
        <v>Pendientes menores del 3% en todo el tramo.</v>
      </c>
      <c r="BR1143" s="231">
        <v>5</v>
      </c>
      <c r="BS1143" s="231">
        <v>0</v>
      </c>
      <c r="BT1143" s="237" t="b">
        <f t="shared" si="578"/>
        <v>0</v>
      </c>
      <c r="BU1143" s="231">
        <v>5</v>
      </c>
      <c r="BV1143" s="237" t="str">
        <f t="shared" si="579"/>
        <v xml:space="preserve">Las señales son completamente adecuadas en número y ubicación, </v>
      </c>
      <c r="BW1143" s="231">
        <v>5</v>
      </c>
      <c r="BX1143" s="237" t="str">
        <f t="shared" si="580"/>
        <v>Todas las alcantarillas y cunetas están bastante limpias y funcionan debidamente.</v>
      </c>
      <c r="BY1143" s="231">
        <v>5</v>
      </c>
      <c r="BZ1143" s="237" t="str">
        <f t="shared" si="581"/>
        <v>Superficie lisa, sin baches ni irregularidades notables.</v>
      </c>
      <c r="CA1143" s="231">
        <v>5</v>
      </c>
      <c r="CB1143" s="237" t="str">
        <f t="shared" si="582"/>
        <v>No existen evidencias de fallas en la estructura del pavimento, con la posible excepción de algunas en la superficie de ruedo.</v>
      </c>
      <c r="CC1143" s="231">
        <f t="shared" si="583"/>
        <v>0</v>
      </c>
      <c r="CD1143" s="229"/>
      <c r="CE1143" s="229"/>
      <c r="CF1143" s="270" t="s">
        <v>1415</v>
      </c>
    </row>
    <row r="1144" spans="1:84" ht="69.95" customHeight="1" thickBot="1" x14ac:dyDescent="0.2">
      <c r="A1144" s="217"/>
      <c r="B1144" s="269">
        <v>70102</v>
      </c>
      <c r="C1144" s="231">
        <v>9</v>
      </c>
      <c r="D1144" s="231">
        <v>7</v>
      </c>
      <c r="E1144" s="232">
        <v>2</v>
      </c>
      <c r="F1144" s="231">
        <v>1</v>
      </c>
      <c r="G1144" s="231">
        <v>149</v>
      </c>
      <c r="H1144" s="230" t="b">
        <f>IF(G1144&lt;100,"Primaria",IF(AND(G1137&gt;39,G1137&lt;300),"Secundaria",IF(AND(G1137&gt;299),"Terciaria")))</f>
        <v>0</v>
      </c>
      <c r="I1144" s="230">
        <v>4</v>
      </c>
      <c r="J1144" s="229" t="str">
        <f t="shared" si="561"/>
        <v>Red Básica de Accesso</v>
      </c>
      <c r="K1144" s="260">
        <f t="shared" si="562"/>
        <v>1.33</v>
      </c>
      <c r="L1144" s="234">
        <f>K1144</f>
        <v>1.33</v>
      </c>
      <c r="M1144" s="233"/>
      <c r="N1144" s="233"/>
      <c r="O1144" s="233"/>
      <c r="P1144" s="260">
        <f t="shared" si="563"/>
        <v>0</v>
      </c>
      <c r="Q1144" s="233">
        <v>1.33</v>
      </c>
      <c r="R1144" s="233"/>
      <c r="S1144" s="233"/>
      <c r="T1144" s="260">
        <f t="shared" si="564"/>
        <v>1.33</v>
      </c>
      <c r="U1144" s="233"/>
      <c r="V1144" s="233"/>
      <c r="W1144" s="233"/>
      <c r="X1144" s="233">
        <f t="shared" si="569"/>
        <v>0</v>
      </c>
      <c r="Y1144" s="233"/>
      <c r="Z1144" s="233"/>
      <c r="AA1144" s="233"/>
      <c r="AB1144" s="233">
        <f t="shared" si="570"/>
        <v>0</v>
      </c>
      <c r="AC1144" s="233">
        <f t="shared" si="588"/>
        <v>1.33</v>
      </c>
      <c r="AD1144" s="233"/>
      <c r="AE1144" s="233"/>
      <c r="AF1144" s="233"/>
      <c r="AG1144" s="233">
        <f t="shared" si="584"/>
        <v>0</v>
      </c>
      <c r="AH1144" s="233"/>
      <c r="AI1144" s="233"/>
      <c r="AJ1144" s="233"/>
      <c r="AK1144" s="233">
        <f t="shared" si="585"/>
        <v>0</v>
      </c>
      <c r="AL1144" s="233"/>
      <c r="AM1144" s="233"/>
      <c r="AN1144" s="233"/>
      <c r="AO1144" s="233">
        <f t="shared" si="565"/>
        <v>0</v>
      </c>
      <c r="AP1144" s="233"/>
      <c r="AQ1144" s="233"/>
      <c r="AR1144" s="233"/>
      <c r="AS1144" s="339">
        <f t="shared" si="566"/>
        <v>0</v>
      </c>
      <c r="AT1144" s="233"/>
      <c r="AU1144" s="233"/>
      <c r="AV1144" s="233"/>
      <c r="AW1144" s="260">
        <f t="shared" si="573"/>
        <v>0</v>
      </c>
      <c r="AX1144" s="235" t="s">
        <v>1408</v>
      </c>
      <c r="AY1144" s="236" t="s">
        <v>1409</v>
      </c>
      <c r="AZ1144" s="244" t="s">
        <v>1145</v>
      </c>
      <c r="BA1144" s="229" t="s">
        <v>1410</v>
      </c>
      <c r="BB1144" s="231">
        <v>0</v>
      </c>
      <c r="BC1144" s="231">
        <v>1</v>
      </c>
      <c r="BD1144" s="237" t="str">
        <f t="shared" si="574"/>
        <v>Llano (Pendientes naturales del terreno entre 0 y 5%)</v>
      </c>
      <c r="BE1144" s="231">
        <v>1</v>
      </c>
      <c r="BF1144" s="237" t="str">
        <f>VLOOKUP(BE1144,'Códigos 2'!$A$1:$B$12,2,FALSE)</f>
        <v xml:space="preserve"> Carpeta Asfáltica (CA)</v>
      </c>
      <c r="BG1144" s="238">
        <v>2</v>
      </c>
      <c r="BH1144" s="239">
        <v>8.4</v>
      </c>
      <c r="BI1144" s="231">
        <v>0</v>
      </c>
      <c r="BJ1144" s="231" t="str">
        <f t="shared" si="575"/>
        <v>No existe</v>
      </c>
      <c r="BK1144" s="240">
        <v>0</v>
      </c>
      <c r="BL1144" s="231">
        <v>40</v>
      </c>
      <c r="BM1144" s="231">
        <v>16962</v>
      </c>
      <c r="BN1144" s="231">
        <v>4</v>
      </c>
      <c r="BO1144" s="237" t="str">
        <f t="shared" si="576"/>
        <v>Alineamiento con algunas curvas que exigen una reducción significativa en la velocidad promedio de circulación.</v>
      </c>
      <c r="BP1144" s="231">
        <v>5</v>
      </c>
      <c r="BQ1144" s="237" t="str">
        <f t="shared" si="577"/>
        <v>Pendientes menores del 3% en todo el tramo.</v>
      </c>
      <c r="BR1144" s="231">
        <v>2</v>
      </c>
      <c r="BS1144" s="231">
        <v>0</v>
      </c>
      <c r="BT1144" s="237" t="b">
        <f t="shared" si="578"/>
        <v>0</v>
      </c>
      <c r="BU1144" s="231">
        <v>5</v>
      </c>
      <c r="BV1144" s="237" t="str">
        <f t="shared" si="579"/>
        <v xml:space="preserve">Las señales son completamente adecuadas en número y ubicación, </v>
      </c>
      <c r="BW1144" s="231">
        <v>5</v>
      </c>
      <c r="BX1144" s="237" t="str">
        <f t="shared" si="580"/>
        <v>Todas las alcantarillas y cunetas están bastante limpias y funcionan debidamente.</v>
      </c>
      <c r="BY1144" s="231">
        <v>5</v>
      </c>
      <c r="BZ1144" s="237" t="str">
        <f t="shared" si="581"/>
        <v>Superficie lisa, sin baches ni irregularidades notables.</v>
      </c>
      <c r="CA1144" s="231">
        <v>5</v>
      </c>
      <c r="CB1144" s="237" t="str">
        <f t="shared" si="582"/>
        <v>No existen evidencias de fallas en la estructura del pavimento, con la posible excepción de algunas en la superficie de ruedo.</v>
      </c>
      <c r="CC1144" s="231">
        <f t="shared" si="583"/>
        <v>8.2342029000000014</v>
      </c>
      <c r="CD1144" s="229"/>
      <c r="CE1144" s="229" t="s">
        <v>1411</v>
      </c>
      <c r="CF1144" s="270" t="s">
        <v>1412</v>
      </c>
    </row>
    <row r="1145" spans="1:84" ht="69.95" customHeight="1" thickBot="1" x14ac:dyDescent="0.2">
      <c r="A1145" s="217">
        <v>1</v>
      </c>
      <c r="B1145" s="269">
        <v>70110</v>
      </c>
      <c r="C1145" s="231">
        <v>9</v>
      </c>
      <c r="D1145" s="231">
        <v>7</v>
      </c>
      <c r="E1145" s="232">
        <v>2</v>
      </c>
      <c r="F1145" s="231">
        <v>1</v>
      </c>
      <c r="G1145" s="231">
        <v>4</v>
      </c>
      <c r="H1145" s="230" t="str">
        <f t="shared" ref="H1145:H1150" si="589">IF(G1145&lt;100,"Primaria",IF(AND(G1145&gt;39,G1145&lt;300),"Secundaria",IF(AND(G1145&gt;299),"Terciaria")))</f>
        <v>Primaria</v>
      </c>
      <c r="I1145" s="230">
        <v>1</v>
      </c>
      <c r="J1145" s="229" t="str">
        <f t="shared" si="561"/>
        <v>Red de Alta Capacidad</v>
      </c>
      <c r="K1145" s="260">
        <f t="shared" si="562"/>
        <v>0.44</v>
      </c>
      <c r="L1145" s="234">
        <f>K1145</f>
        <v>0.44</v>
      </c>
      <c r="M1145" s="233"/>
      <c r="N1145" s="233"/>
      <c r="O1145" s="233"/>
      <c r="P1145" s="260">
        <f t="shared" si="563"/>
        <v>0</v>
      </c>
      <c r="Q1145" s="233">
        <v>0.44</v>
      </c>
      <c r="R1145" s="233"/>
      <c r="S1145" s="233"/>
      <c r="T1145" s="260">
        <f t="shared" si="564"/>
        <v>0.44</v>
      </c>
      <c r="U1145" s="233"/>
      <c r="V1145" s="233"/>
      <c r="W1145" s="233"/>
      <c r="X1145" s="233">
        <f t="shared" si="569"/>
        <v>0</v>
      </c>
      <c r="Y1145" s="233"/>
      <c r="Z1145" s="233"/>
      <c r="AA1145" s="233"/>
      <c r="AB1145" s="233">
        <f t="shared" si="570"/>
        <v>0</v>
      </c>
      <c r="AC1145" s="233">
        <f t="shared" si="588"/>
        <v>0.44</v>
      </c>
      <c r="AD1145" s="233"/>
      <c r="AE1145" s="233"/>
      <c r="AF1145" s="233"/>
      <c r="AG1145" s="233">
        <f t="shared" si="584"/>
        <v>0</v>
      </c>
      <c r="AH1145" s="233"/>
      <c r="AI1145" s="233"/>
      <c r="AJ1145" s="233"/>
      <c r="AK1145" s="233">
        <f t="shared" si="585"/>
        <v>0</v>
      </c>
      <c r="AL1145" s="233"/>
      <c r="AM1145" s="233"/>
      <c r="AN1145" s="233"/>
      <c r="AO1145" s="233">
        <f t="shared" si="565"/>
        <v>0</v>
      </c>
      <c r="AP1145" s="233"/>
      <c r="AQ1145" s="233"/>
      <c r="AR1145" s="233"/>
      <c r="AS1145" s="339">
        <f t="shared" si="566"/>
        <v>0</v>
      </c>
      <c r="AT1145" s="233"/>
      <c r="AU1145" s="233"/>
      <c r="AV1145" s="233"/>
      <c r="AW1145" s="260">
        <f t="shared" si="573"/>
        <v>0</v>
      </c>
      <c r="AX1145" s="235" t="s">
        <v>304</v>
      </c>
      <c r="AY1145" s="236" t="s">
        <v>305</v>
      </c>
      <c r="AZ1145" s="236" t="s">
        <v>306</v>
      </c>
      <c r="BA1145" s="229" t="s">
        <v>72</v>
      </c>
      <c r="BB1145" s="231">
        <v>0</v>
      </c>
      <c r="BC1145" s="231">
        <v>1</v>
      </c>
      <c r="BD1145" s="237" t="str">
        <f t="shared" si="574"/>
        <v>Llano (Pendientes naturales del terreno entre 0 y 5%)</v>
      </c>
      <c r="BE1145" s="231">
        <v>1</v>
      </c>
      <c r="BF1145" s="237" t="str">
        <f>VLOOKUP(BE1145,'Códigos 2'!$A$1:$B$12,2,FALSE)</f>
        <v xml:space="preserve"> Carpeta Asfáltica (CA)</v>
      </c>
      <c r="BG1145" s="238">
        <v>2</v>
      </c>
      <c r="BH1145" s="239">
        <v>6.3</v>
      </c>
      <c r="BI1145" s="231">
        <v>0</v>
      </c>
      <c r="BJ1145" s="231" t="str">
        <f t="shared" si="575"/>
        <v>No existe</v>
      </c>
      <c r="BK1145" s="240">
        <v>0</v>
      </c>
      <c r="BL1145" s="231">
        <v>60</v>
      </c>
      <c r="BM1145" s="231">
        <v>5085</v>
      </c>
      <c r="BN1145" s="231">
        <v>5</v>
      </c>
      <c r="BO1145" s="237" t="str">
        <f t="shared" si="576"/>
        <v>Alineamiento recto o con curvas tan suaves que no exigen una reducción significativa en la velocidad promedio normal de recorrido.</v>
      </c>
      <c r="BP1145" s="231">
        <v>4</v>
      </c>
      <c r="BQ1145" s="237" t="str">
        <f t="shared" si="577"/>
        <v>Pendientes generalmente menores del 3% pero con algunas cuestas de corta longitud de hasta el 5%.</v>
      </c>
      <c r="BR1145" s="231">
        <v>5</v>
      </c>
      <c r="BS1145" s="231">
        <v>0</v>
      </c>
      <c r="BT1145" s="237" t="b">
        <f t="shared" si="578"/>
        <v>0</v>
      </c>
      <c r="BU1145" s="231">
        <v>4</v>
      </c>
      <c r="BV1145" s="237" t="str">
        <f t="shared" si="579"/>
        <v>El señalamiento es bastante completo, faltando solamente algunas señales de guía para los usuarios que no conocen la ruta.</v>
      </c>
      <c r="BW1145" s="231">
        <v>5</v>
      </c>
      <c r="BX1145" s="237" t="str">
        <f t="shared" si="580"/>
        <v>Todas las alcantarillas y cunetas están bastante limpias y funcionan debidamente.</v>
      </c>
      <c r="BY1145" s="231">
        <v>4</v>
      </c>
      <c r="BZ1145" s="237" t="str">
        <f t="shared" si="581"/>
        <v>Superficie generalmente lisa, pero con unas pequeñas corrugaciones u otras irregularidades aisladas, o con baches pequeños superficiales.</v>
      </c>
      <c r="CA1145" s="231">
        <v>5</v>
      </c>
      <c r="CB1145" s="237" t="str">
        <f t="shared" si="582"/>
        <v>No existen evidencias de fallas en la estructura del pavimento, con la posible excepción de algunas en la superficie de ruedo.</v>
      </c>
      <c r="CC1145" s="231">
        <f t="shared" si="583"/>
        <v>0.81665100000000002</v>
      </c>
      <c r="CD1145" s="229"/>
      <c r="CE1145" s="229"/>
      <c r="CF1145" s="270" t="s">
        <v>307</v>
      </c>
    </row>
    <row r="1146" spans="1:84" ht="69.95" customHeight="1" thickBot="1" x14ac:dyDescent="0.2">
      <c r="A1146" s="217">
        <v>12</v>
      </c>
      <c r="B1146" s="269">
        <v>70130</v>
      </c>
      <c r="C1146" s="231">
        <v>9</v>
      </c>
      <c r="D1146" s="231">
        <v>7</v>
      </c>
      <c r="E1146" s="232">
        <v>3</v>
      </c>
      <c r="F1146" s="231">
        <v>4</v>
      </c>
      <c r="G1146" s="231">
        <v>32</v>
      </c>
      <c r="H1146" s="230" t="str">
        <f t="shared" si="589"/>
        <v>Primaria</v>
      </c>
      <c r="I1146" s="230">
        <v>1</v>
      </c>
      <c r="J1146" s="229" t="str">
        <f t="shared" si="561"/>
        <v>Red de Alta Capacidad</v>
      </c>
      <c r="K1146" s="260">
        <f t="shared" si="562"/>
        <v>12.540000000000001</v>
      </c>
      <c r="L1146" s="234">
        <f>L1145+K1146</f>
        <v>12.98</v>
      </c>
      <c r="M1146" s="233"/>
      <c r="N1146" s="233"/>
      <c r="O1146" s="233"/>
      <c r="P1146" s="260">
        <f t="shared" si="563"/>
        <v>0</v>
      </c>
      <c r="Q1146" s="233">
        <v>2.4449999999999998</v>
      </c>
      <c r="R1146" s="233"/>
      <c r="S1146" s="233">
        <v>10.095000000000001</v>
      </c>
      <c r="T1146" s="260">
        <f t="shared" si="564"/>
        <v>12.540000000000001</v>
      </c>
      <c r="U1146" s="233"/>
      <c r="V1146" s="233"/>
      <c r="W1146" s="233"/>
      <c r="X1146" s="233">
        <f t="shared" si="569"/>
        <v>0</v>
      </c>
      <c r="Y1146" s="233"/>
      <c r="Z1146" s="233"/>
      <c r="AA1146" s="233"/>
      <c r="AB1146" s="233">
        <f t="shared" si="570"/>
        <v>0</v>
      </c>
      <c r="AC1146" s="233">
        <f t="shared" si="588"/>
        <v>12.540000000000001</v>
      </c>
      <c r="AD1146" s="233"/>
      <c r="AE1146" s="233"/>
      <c r="AF1146" s="233"/>
      <c r="AG1146" s="233">
        <f t="shared" si="584"/>
        <v>0</v>
      </c>
      <c r="AH1146" s="233"/>
      <c r="AI1146" s="233"/>
      <c r="AJ1146" s="233"/>
      <c r="AK1146" s="233">
        <f t="shared" si="585"/>
        <v>0</v>
      </c>
      <c r="AL1146" s="233"/>
      <c r="AM1146" s="233"/>
      <c r="AN1146" s="233"/>
      <c r="AO1146" s="233">
        <f t="shared" si="565"/>
        <v>0</v>
      </c>
      <c r="AP1146" s="233"/>
      <c r="AQ1146" s="233"/>
      <c r="AR1146" s="233"/>
      <c r="AS1146" s="339">
        <f t="shared" si="566"/>
        <v>0</v>
      </c>
      <c r="AT1146" s="233"/>
      <c r="AU1146" s="233"/>
      <c r="AV1146" s="233"/>
      <c r="AW1146" s="260">
        <f t="shared" si="573"/>
        <v>0</v>
      </c>
      <c r="AX1146" s="235" t="s">
        <v>598</v>
      </c>
      <c r="AY1146" s="236" t="s">
        <v>328</v>
      </c>
      <c r="AZ1146" s="236" t="s">
        <v>586</v>
      </c>
      <c r="BA1146" s="229" t="s">
        <v>72</v>
      </c>
      <c r="BB1146" s="231">
        <v>0</v>
      </c>
      <c r="BC1146" s="231">
        <v>2</v>
      </c>
      <c r="BD1146" s="237" t="str">
        <f t="shared" si="574"/>
        <v>Algo Ondulado (Pendientes naturales del terreno entre 6 y 14%)</v>
      </c>
      <c r="BE1146" s="231">
        <v>1</v>
      </c>
      <c r="BF1146" s="237" t="str">
        <f>VLOOKUP(BE1146,'Códigos 2'!$A$1:$B$12,2,FALSE)</f>
        <v xml:space="preserve"> Carpeta Asfáltica (CA)</v>
      </c>
      <c r="BG1146" s="238">
        <v>2</v>
      </c>
      <c r="BH1146" s="239">
        <v>7.7</v>
      </c>
      <c r="BI1146" s="231">
        <v>1</v>
      </c>
      <c r="BJ1146" s="231" t="str">
        <f t="shared" si="575"/>
        <v>Pavimentado</v>
      </c>
      <c r="BK1146" s="240">
        <v>0.5</v>
      </c>
      <c r="BL1146" s="231">
        <v>70</v>
      </c>
      <c r="BM1146" s="231">
        <v>10095</v>
      </c>
      <c r="BN1146" s="231">
        <v>5</v>
      </c>
      <c r="BO1146" s="237" t="str">
        <f t="shared" si="576"/>
        <v>Alineamiento recto o con curvas tan suaves que no exigen una reducción significativa en la velocidad promedio normal de recorrido.</v>
      </c>
      <c r="BP1146" s="231">
        <v>4</v>
      </c>
      <c r="BQ1146" s="237" t="str">
        <f t="shared" si="577"/>
        <v>Pendientes generalmente menores del 3% pero con algunas cuestas de corta longitud de hasta el 5%.</v>
      </c>
      <c r="BR1146" s="231">
        <v>2</v>
      </c>
      <c r="BS1146" s="231">
        <v>4</v>
      </c>
      <c r="BT1146" s="237" t="str">
        <f t="shared" si="578"/>
        <v>Superficie generalmente firme y utilizable en todo tiempo, pero con algunos tramos cortos en que el ancho inicial ha sido reducido por erosión u otras causas.</v>
      </c>
      <c r="BU1146" s="231">
        <v>5</v>
      </c>
      <c r="BV1146" s="237" t="str">
        <f t="shared" si="579"/>
        <v xml:space="preserve">Las señales son completamente adecuadas en número y ubicación, </v>
      </c>
      <c r="BW1146" s="231">
        <v>4</v>
      </c>
      <c r="BX1146" s="237" t="str">
        <f t="shared" si="580"/>
        <v>La mayoría de las alcantarillas y cunetas aparentemente funcionan bien, pero existen indicaciones en algunos sitios de que el agua se estanca.</v>
      </c>
      <c r="BY1146" s="231">
        <v>2</v>
      </c>
      <c r="BZ1146" s="237" t="str">
        <f t="shared" si="581"/>
        <v>Superficie muy irregular o con baches extensos y frecuentes (o material suelto, en caso de superficies no pavimentadas).</v>
      </c>
      <c r="CA1146" s="231">
        <v>5</v>
      </c>
      <c r="CB1146" s="237" t="str">
        <f t="shared" si="582"/>
        <v>No existen evidencias de fallas en la estructura del pavimento, con la posible excepción de algunas en la superficie de ruedo.</v>
      </c>
      <c r="CC1146" s="231">
        <f t="shared" si="583"/>
        <v>46.205824499999999</v>
      </c>
      <c r="CD1146" s="229"/>
      <c r="CE1146" s="229"/>
      <c r="CF1146" s="270"/>
    </row>
    <row r="1147" spans="1:84" ht="69.95" customHeight="1" thickBot="1" x14ac:dyDescent="0.2">
      <c r="A1147" s="217">
        <v>11</v>
      </c>
      <c r="B1147" s="269">
        <v>70141</v>
      </c>
      <c r="C1147" s="231">
        <v>9</v>
      </c>
      <c r="D1147" s="231">
        <v>7</v>
      </c>
      <c r="E1147" s="232">
        <v>6</v>
      </c>
      <c r="F1147" s="231">
        <v>1</v>
      </c>
      <c r="G1147" s="231">
        <v>32</v>
      </c>
      <c r="H1147" s="230" t="str">
        <f t="shared" si="589"/>
        <v>Primaria</v>
      </c>
      <c r="I1147" s="230">
        <v>1</v>
      </c>
      <c r="J1147" s="229" t="str">
        <f t="shared" si="561"/>
        <v>Red de Alta Capacidad</v>
      </c>
      <c r="K1147" s="260">
        <f t="shared" si="562"/>
        <v>10.63</v>
      </c>
      <c r="L1147" s="234">
        <f>L1146+K1147</f>
        <v>23.61</v>
      </c>
      <c r="M1147" s="233"/>
      <c r="N1147" s="233"/>
      <c r="O1147" s="233"/>
      <c r="P1147" s="260">
        <f t="shared" si="563"/>
        <v>0</v>
      </c>
      <c r="Q1147" s="233">
        <v>10.63</v>
      </c>
      <c r="R1147" s="233"/>
      <c r="S1147" s="233"/>
      <c r="T1147" s="260">
        <f t="shared" si="564"/>
        <v>10.63</v>
      </c>
      <c r="U1147" s="233"/>
      <c r="V1147" s="233"/>
      <c r="W1147" s="233"/>
      <c r="X1147" s="233">
        <f t="shared" si="569"/>
        <v>0</v>
      </c>
      <c r="Y1147" s="233"/>
      <c r="Z1147" s="233"/>
      <c r="AA1147" s="233"/>
      <c r="AB1147" s="233">
        <f t="shared" si="570"/>
        <v>0</v>
      </c>
      <c r="AC1147" s="233">
        <f t="shared" si="588"/>
        <v>10.63</v>
      </c>
      <c r="AD1147" s="233"/>
      <c r="AE1147" s="233"/>
      <c r="AF1147" s="233"/>
      <c r="AG1147" s="233">
        <f t="shared" si="584"/>
        <v>0</v>
      </c>
      <c r="AH1147" s="233"/>
      <c r="AI1147" s="233"/>
      <c r="AJ1147" s="233"/>
      <c r="AK1147" s="233">
        <f t="shared" si="585"/>
        <v>0</v>
      </c>
      <c r="AL1147" s="233"/>
      <c r="AM1147" s="233"/>
      <c r="AN1147" s="233"/>
      <c r="AO1147" s="233">
        <f t="shared" si="565"/>
        <v>0</v>
      </c>
      <c r="AP1147" s="233"/>
      <c r="AQ1147" s="233"/>
      <c r="AR1147" s="233"/>
      <c r="AS1147" s="339">
        <f t="shared" si="566"/>
        <v>0</v>
      </c>
      <c r="AT1147" s="233"/>
      <c r="AU1147" s="233"/>
      <c r="AV1147" s="233"/>
      <c r="AW1147" s="260">
        <f t="shared" si="573"/>
        <v>0</v>
      </c>
      <c r="AX1147" s="235" t="s">
        <v>594</v>
      </c>
      <c r="AY1147" s="236" t="s">
        <v>595</v>
      </c>
      <c r="AZ1147" s="236" t="s">
        <v>586</v>
      </c>
      <c r="BA1147" s="229" t="s">
        <v>72</v>
      </c>
      <c r="BB1147" s="231">
        <v>0</v>
      </c>
      <c r="BC1147" s="231">
        <v>1</v>
      </c>
      <c r="BD1147" s="237" t="str">
        <f t="shared" si="574"/>
        <v>Llano (Pendientes naturales del terreno entre 0 y 5%)</v>
      </c>
      <c r="BE1147" s="231">
        <v>1</v>
      </c>
      <c r="BF1147" s="237" t="str">
        <f>VLOOKUP(BE1147,'Códigos 2'!$A$1:$B$12,2,FALSE)</f>
        <v xml:space="preserve"> Carpeta Asfáltica (CA)</v>
      </c>
      <c r="BG1147" s="238">
        <v>2</v>
      </c>
      <c r="BH1147" s="239">
        <v>7</v>
      </c>
      <c r="BI1147" s="231">
        <v>0</v>
      </c>
      <c r="BJ1147" s="231" t="str">
        <f t="shared" si="575"/>
        <v>No existe</v>
      </c>
      <c r="BK1147" s="240">
        <v>0</v>
      </c>
      <c r="BL1147" s="231">
        <v>80</v>
      </c>
      <c r="BM1147" s="231"/>
      <c r="BN1147" s="231">
        <v>5</v>
      </c>
      <c r="BO1147" s="237" t="str">
        <f t="shared" si="576"/>
        <v>Alineamiento recto o con curvas tan suaves que no exigen una reducción significativa en la velocidad promedio normal de recorrido.</v>
      </c>
      <c r="BP1147" s="231">
        <v>4</v>
      </c>
      <c r="BQ1147" s="237" t="str">
        <f t="shared" si="577"/>
        <v>Pendientes generalmente menores del 3% pero con algunas cuestas de corta longitud de hasta el 5%.</v>
      </c>
      <c r="BR1147" s="231">
        <v>5</v>
      </c>
      <c r="BS1147" s="231">
        <v>0</v>
      </c>
      <c r="BT1147" s="237" t="b">
        <f t="shared" si="578"/>
        <v>0</v>
      </c>
      <c r="BU1147" s="231">
        <v>5</v>
      </c>
      <c r="BV1147" s="237" t="str">
        <f t="shared" si="579"/>
        <v xml:space="preserve">Las señales son completamente adecuadas en número y ubicación, </v>
      </c>
      <c r="BW1147" s="231">
        <v>4</v>
      </c>
      <c r="BX1147" s="237" t="str">
        <f t="shared" si="580"/>
        <v>La mayoría de las alcantarillas y cunetas aparentemente funcionan bien, pero existen indicaciones en algunos sitios de que el agua se estanca.</v>
      </c>
      <c r="BY1147" s="231">
        <v>5</v>
      </c>
      <c r="BZ1147" s="237" t="str">
        <f t="shared" si="581"/>
        <v>Superficie lisa, sin baches ni irregularidades notables.</v>
      </c>
      <c r="CA1147" s="231">
        <v>5</v>
      </c>
      <c r="CB1147" s="237" t="str">
        <f t="shared" si="582"/>
        <v>No existen evidencias de fallas en la estructura del pavimento, con la posible excepción de algunas en la superficie de ruedo.</v>
      </c>
      <c r="CC1147" s="231">
        <f t="shared" si="583"/>
        <v>0</v>
      </c>
      <c r="CD1147" s="229" t="s">
        <v>596</v>
      </c>
      <c r="CE1147" s="229" t="s">
        <v>310</v>
      </c>
      <c r="CF1147" s="270" t="s">
        <v>597</v>
      </c>
    </row>
    <row r="1148" spans="1:84" ht="69.95" customHeight="1" thickBot="1" x14ac:dyDescent="0.2">
      <c r="A1148" s="217">
        <v>10</v>
      </c>
      <c r="B1148" s="269">
        <v>70142</v>
      </c>
      <c r="C1148" s="231">
        <v>9</v>
      </c>
      <c r="D1148" s="231">
        <v>7</v>
      </c>
      <c r="E1148" s="232">
        <v>6</v>
      </c>
      <c r="F1148" s="231">
        <v>1</v>
      </c>
      <c r="G1148" s="231">
        <v>32</v>
      </c>
      <c r="H1148" s="230" t="str">
        <f t="shared" si="589"/>
        <v>Primaria</v>
      </c>
      <c r="I1148" s="230">
        <v>1</v>
      </c>
      <c r="J1148" s="229" t="str">
        <f t="shared" si="561"/>
        <v>Red de Alta Capacidad</v>
      </c>
      <c r="K1148" s="260">
        <f t="shared" si="562"/>
        <v>6.32</v>
      </c>
      <c r="L1148" s="234">
        <f>L1147+K1148</f>
        <v>29.93</v>
      </c>
      <c r="M1148" s="233"/>
      <c r="N1148" s="233"/>
      <c r="O1148" s="233"/>
      <c r="P1148" s="260">
        <f t="shared" si="563"/>
        <v>0</v>
      </c>
      <c r="Q1148" s="233">
        <v>6.32</v>
      </c>
      <c r="R1148" s="233"/>
      <c r="S1148" s="233"/>
      <c r="T1148" s="260">
        <f t="shared" si="564"/>
        <v>6.32</v>
      </c>
      <c r="U1148" s="233"/>
      <c r="V1148" s="233"/>
      <c r="W1148" s="233"/>
      <c r="X1148" s="233">
        <f t="shared" si="569"/>
        <v>0</v>
      </c>
      <c r="Y1148" s="233"/>
      <c r="Z1148" s="233"/>
      <c r="AA1148" s="233"/>
      <c r="AB1148" s="233">
        <f t="shared" si="570"/>
        <v>0</v>
      </c>
      <c r="AC1148" s="233">
        <f t="shared" si="588"/>
        <v>6.32</v>
      </c>
      <c r="AD1148" s="233"/>
      <c r="AE1148" s="233"/>
      <c r="AF1148" s="233"/>
      <c r="AG1148" s="233">
        <f t="shared" si="584"/>
        <v>0</v>
      </c>
      <c r="AH1148" s="233"/>
      <c r="AI1148" s="233"/>
      <c r="AJ1148" s="233"/>
      <c r="AK1148" s="233">
        <f t="shared" si="585"/>
        <v>0</v>
      </c>
      <c r="AL1148" s="233"/>
      <c r="AM1148" s="233"/>
      <c r="AN1148" s="233"/>
      <c r="AO1148" s="233">
        <f t="shared" si="565"/>
        <v>0</v>
      </c>
      <c r="AP1148" s="233"/>
      <c r="AQ1148" s="233"/>
      <c r="AR1148" s="233"/>
      <c r="AS1148" s="339">
        <f t="shared" si="566"/>
        <v>0</v>
      </c>
      <c r="AT1148" s="233"/>
      <c r="AU1148" s="233"/>
      <c r="AV1148" s="233"/>
      <c r="AW1148" s="260">
        <f t="shared" si="573"/>
        <v>0</v>
      </c>
      <c r="AX1148" s="235" t="s">
        <v>593</v>
      </c>
      <c r="AY1148" s="236" t="s">
        <v>328</v>
      </c>
      <c r="AZ1148" s="236" t="s">
        <v>586</v>
      </c>
      <c r="BA1148" s="229" t="s">
        <v>72</v>
      </c>
      <c r="BB1148" s="231">
        <v>0</v>
      </c>
      <c r="BC1148" s="231">
        <v>1</v>
      </c>
      <c r="BD1148" s="237" t="str">
        <f t="shared" si="574"/>
        <v>Llano (Pendientes naturales del terreno entre 0 y 5%)</v>
      </c>
      <c r="BE1148" s="231">
        <v>1</v>
      </c>
      <c r="BF1148" s="237" t="str">
        <f>VLOOKUP(BE1148,'Códigos 2'!$A$1:$B$12,2,FALSE)</f>
        <v xml:space="preserve"> Carpeta Asfáltica (CA)</v>
      </c>
      <c r="BG1148" s="238">
        <v>2</v>
      </c>
      <c r="BH1148" s="239">
        <v>7.3</v>
      </c>
      <c r="BI1148" s="231">
        <v>1</v>
      </c>
      <c r="BJ1148" s="231" t="str">
        <f t="shared" si="575"/>
        <v>Pavimentado</v>
      </c>
      <c r="BK1148" s="240">
        <v>0.6</v>
      </c>
      <c r="BL1148" s="231">
        <v>80</v>
      </c>
      <c r="BM1148" s="231">
        <v>12819</v>
      </c>
      <c r="BN1148" s="231">
        <v>5</v>
      </c>
      <c r="BO1148" s="237" t="str">
        <f t="shared" si="576"/>
        <v>Alineamiento recto o con curvas tan suaves que no exigen una reducción significativa en la velocidad promedio normal de recorrido.</v>
      </c>
      <c r="BP1148" s="231">
        <v>5</v>
      </c>
      <c r="BQ1148" s="237" t="str">
        <f t="shared" si="577"/>
        <v>Pendientes menores del 3% en todo el tramo.</v>
      </c>
      <c r="BR1148" s="231">
        <v>3</v>
      </c>
      <c r="BS1148" s="231">
        <v>5</v>
      </c>
      <c r="BT1148" s="237" t="str">
        <f t="shared" si="578"/>
        <v>Superficie de los espaldones firme y regular, y donde se puede utilizar el ancho como fue construido originalmente.</v>
      </c>
      <c r="BU1148" s="231">
        <v>5</v>
      </c>
      <c r="BV1148" s="237" t="str">
        <f t="shared" si="579"/>
        <v xml:space="preserve">Las señales son completamente adecuadas en número y ubicación, </v>
      </c>
      <c r="BW1148" s="231">
        <v>4</v>
      </c>
      <c r="BX1148" s="237" t="str">
        <f t="shared" si="580"/>
        <v>La mayoría de las alcantarillas y cunetas aparentemente funcionan bien, pero existen indicaciones en algunos sitios de que el agua se estanca.</v>
      </c>
      <c r="BY1148" s="231">
        <v>5</v>
      </c>
      <c r="BZ1148" s="237" t="str">
        <f t="shared" si="581"/>
        <v>Superficie lisa, sin baches ni irregularidades notables.</v>
      </c>
      <c r="CA1148" s="231">
        <v>5</v>
      </c>
      <c r="CB1148" s="237" t="str">
        <f t="shared" si="582"/>
        <v>No existen evidencias de fallas en la estructura del pavimento, con la posible excepción de algunas en la superficie de ruedo.</v>
      </c>
      <c r="CC1148" s="231">
        <f t="shared" si="583"/>
        <v>29.570869200000001</v>
      </c>
      <c r="CD1148" s="229"/>
      <c r="CE1148" s="229"/>
      <c r="CF1148" s="270"/>
    </row>
    <row r="1149" spans="1:84" ht="69.95" customHeight="1" thickBot="1" x14ac:dyDescent="0.2">
      <c r="A1149" s="217">
        <v>8</v>
      </c>
      <c r="B1149" s="269">
        <v>70150</v>
      </c>
      <c r="C1149" s="231">
        <v>9</v>
      </c>
      <c r="D1149" s="231">
        <v>7</v>
      </c>
      <c r="E1149" s="232">
        <v>2</v>
      </c>
      <c r="F1149" s="231">
        <v>1</v>
      </c>
      <c r="G1149" s="231">
        <v>32</v>
      </c>
      <c r="H1149" s="230" t="str">
        <f t="shared" si="589"/>
        <v>Primaria</v>
      </c>
      <c r="I1149" s="230">
        <v>1</v>
      </c>
      <c r="J1149" s="229" t="str">
        <f t="shared" si="561"/>
        <v>Red de Alta Capacidad</v>
      </c>
      <c r="K1149" s="260">
        <f t="shared" si="562"/>
        <v>13.26</v>
      </c>
      <c r="L1149" s="234">
        <f>L1148+K1149</f>
        <v>43.19</v>
      </c>
      <c r="M1149" s="233"/>
      <c r="N1149" s="233"/>
      <c r="O1149" s="233"/>
      <c r="P1149" s="260">
        <f t="shared" si="563"/>
        <v>0</v>
      </c>
      <c r="Q1149" s="233">
        <v>13.26</v>
      </c>
      <c r="R1149" s="233"/>
      <c r="S1149" s="233"/>
      <c r="T1149" s="260">
        <f t="shared" si="564"/>
        <v>13.26</v>
      </c>
      <c r="U1149" s="233"/>
      <c r="V1149" s="233"/>
      <c r="W1149" s="233"/>
      <c r="X1149" s="233">
        <f t="shared" si="569"/>
        <v>0</v>
      </c>
      <c r="Y1149" s="233"/>
      <c r="Z1149" s="233"/>
      <c r="AA1149" s="233"/>
      <c r="AB1149" s="233">
        <f t="shared" si="570"/>
        <v>0</v>
      </c>
      <c r="AC1149" s="233">
        <f t="shared" si="588"/>
        <v>13.26</v>
      </c>
      <c r="AD1149" s="233"/>
      <c r="AE1149" s="233"/>
      <c r="AF1149" s="233"/>
      <c r="AG1149" s="233">
        <f t="shared" si="584"/>
        <v>0</v>
      </c>
      <c r="AH1149" s="233"/>
      <c r="AI1149" s="233"/>
      <c r="AJ1149" s="233"/>
      <c r="AK1149" s="233">
        <f t="shared" si="585"/>
        <v>0</v>
      </c>
      <c r="AL1149" s="233"/>
      <c r="AM1149" s="233"/>
      <c r="AN1149" s="233"/>
      <c r="AO1149" s="233">
        <f t="shared" si="565"/>
        <v>0</v>
      </c>
      <c r="AP1149" s="233"/>
      <c r="AQ1149" s="233"/>
      <c r="AR1149" s="233"/>
      <c r="AS1149" s="339">
        <f t="shared" si="566"/>
        <v>0</v>
      </c>
      <c r="AT1149" s="233"/>
      <c r="AU1149" s="233"/>
      <c r="AV1149" s="233"/>
      <c r="AW1149" s="260">
        <f t="shared" si="573"/>
        <v>0</v>
      </c>
      <c r="AX1149" s="235" t="s">
        <v>587</v>
      </c>
      <c r="AY1149" s="236" t="s">
        <v>328</v>
      </c>
      <c r="AZ1149" s="236" t="s">
        <v>586</v>
      </c>
      <c r="BA1149" s="229" t="s">
        <v>72</v>
      </c>
      <c r="BB1149" s="231">
        <v>0</v>
      </c>
      <c r="BC1149" s="231">
        <v>2</v>
      </c>
      <c r="BD1149" s="237" t="str">
        <f t="shared" si="574"/>
        <v>Algo Ondulado (Pendientes naturales del terreno entre 6 y 14%)</v>
      </c>
      <c r="BE1149" s="231">
        <v>1</v>
      </c>
      <c r="BF1149" s="237" t="str">
        <f>VLOOKUP(BE1149,'Códigos 2'!$A$1:$B$12,2,FALSE)</f>
        <v xml:space="preserve"> Carpeta Asfáltica (CA)</v>
      </c>
      <c r="BG1149" s="238">
        <v>2</v>
      </c>
      <c r="BH1149" s="239">
        <v>7.3</v>
      </c>
      <c r="BI1149" s="231">
        <v>1</v>
      </c>
      <c r="BJ1149" s="231" t="str">
        <f t="shared" ref="BJ1149:BJ1180" si="590">IF(BI1149=0,"No existe",IF(AND(BI1149=1),"Pavimentado",IF(AND(BI1149=2),"Mejorado",IF(AND(BI1149=3),"Tierra"))))</f>
        <v>Pavimentado</v>
      </c>
      <c r="BK1149" s="240">
        <v>0.6</v>
      </c>
      <c r="BL1149" s="231">
        <v>70</v>
      </c>
      <c r="BM1149" s="231"/>
      <c r="BN1149" s="231">
        <v>5</v>
      </c>
      <c r="BO1149" s="237" t="str">
        <f t="shared" ref="BO1149:BO1180" si="591">IF(BN1149=5,"Alineamiento recto o con curvas tan suaves que no exigen una reducción significativa en la velocidad promedio normal de recorrido.",IF(AND(BN1149=4),"Alineamiento con algunas curvas que exigen una reducción significativa en la velocidad promedio de circulación.",IF(AND(BN1149=3),"Alineamiento algo sinuoso, pero con curvas cerradas que son aparentes y consistentes con las gradientes y las demás características del camino y del terreno que se atraviesa.",IF(AND(BN1149=2),"Curvas cerradas frecuentes y, por lo general, inconsistentes con el terreno y la clase de carretera.",IF(AND(BN1149=1),"Alineamiento muy sinuoso en todo el tramo, condición que admite solamente una velocidad de circulación muy baja.")))))</f>
        <v>Alineamiento recto o con curvas tan suaves que no exigen una reducción significativa en la velocidad promedio normal de recorrido.</v>
      </c>
      <c r="BP1149" s="231">
        <v>4</v>
      </c>
      <c r="BQ1149" s="237" t="str">
        <f t="shared" ref="BQ1149:BQ1180" si="592">IF(BP1149=5,"Pendientes menores del 3% en todo el tramo.",IF(AND(BP1149=4),"Pendientes generalmente menores del 3% pero con algunas cuestas de corta longitud de hasta el 5%.",IF(AND(BP1149=3),"Pendientes generalmente entre 3 y 6%, pero con una rasante ondulada y, consecuentemente, con tramos cortos de subida fuerte.",IF(AND(BP1149=2),"Pendientes sostenidas entre 5 y 8% sobre una buena parte del tramo, condición que afecta en forma marcada la velocidad de recorrido y, cuando hay bastante tránsito, provoca frecuentes colas de vehículos detrás de los vehículos pesados.",IF(AND(BP1149=1),"Pendientes sostenidas en exceso del 7% en casi todo el tramo. ")))))</f>
        <v>Pendientes generalmente menores del 3% pero con algunas cuestas de corta longitud de hasta el 5%.</v>
      </c>
      <c r="BR1149" s="231">
        <v>2</v>
      </c>
      <c r="BS1149" s="231">
        <v>5</v>
      </c>
      <c r="BT1149" s="237" t="str">
        <f t="shared" ref="BT1149:BT1180" si="593">IF(BS1149=5,"Superficie de los espaldones firme y regular, y donde se puede utilizar el ancho como fue construido originalmente.",IF(AND(BS1149=4),"Superficie generalmente firme y utilizable en todo tiempo, pero con algunos tramos cortos en que el ancho inicial ha sido reducido por erosión u otras causas.",IF(AND(BS1149=3),"Superficie erosionada o con baches profundos sobre una buena parte de la subsección, de manera que se inhibe el uso de los espaldones en la debida forma en esa parte.",IF(AND(BS1149=2),"Superficie erosionada o con baches profundos, o el ancho transitable de los espaldones reducido sustancialmente, en casi toda la subsección.",IF(AND(BS1149=1),"Se encuentra un desnivel peligroso entre el borde del pavimento y el espaldón, o la superficie está muy erosionada, con baches profundos o material suelto, o el ancho muy reducido del original.")))))</f>
        <v>Superficie de los espaldones firme y regular, y donde se puede utilizar el ancho como fue construido originalmente.</v>
      </c>
      <c r="BU1149" s="231">
        <v>5</v>
      </c>
      <c r="BV1149" s="237" t="str">
        <f t="shared" ref="BV1149:BV1180" si="594">IF(BU1149=5,"Las señales son completamente adecuadas en número y ubicación, ",IF(AND(BU1149=4),"El señalamiento es bastante completo, faltando solamente algunas señales de guía para los usuarios que no conocen la ruta.",IF(AND(BU1149=3),"El señalamiento es regular en cuanto a cantidad y ubicación, siendo notable la falta de algunas señales de precaución y de guía.",IF(AND(BU1149=2),"Existen muy pocas señales",IF(AND(BU1149=1),"No existen señales o son tan inadecuadas, que no proveen información útil al conductor.")))))</f>
        <v xml:space="preserve">Las señales son completamente adecuadas en número y ubicación, </v>
      </c>
      <c r="BW1149" s="231">
        <v>4</v>
      </c>
      <c r="BX1149" s="237" t="str">
        <f t="shared" ref="BX1149:BX1180" si="595">IF(BW1149=5,"Todas las alcantarillas y cunetas están bastante limpias y funcionan debidamente.",IF(AND(BW1149=4),"La mayoría de las alcantarillas y cunetas aparentemente funcionan bien, pero existen indicaciones en algunos sitios de que el agua se estanca.",IF(AND(BW1149=3),"Parece que algunas alcantarillas o cunetas no tienen capacidad hidráulica suficiente, por la erosión o socavación aparente.",IF(AND(BW1149=2),"Parece que la mayoría de las alcantarillas y cunetas son inadecuadas; o hay vados en varios sitios en vez de estructuras de drenaje.",IF(AND(BW1149=1),"El agua escurre por la calzada durante períodos de lluvia sobre una buena parte de la sub-sección y no existen cunetas longitudinales definidas; las estructuras de drenaje no existen, o son completamente inadecuadas.")))))</f>
        <v>La mayoría de las alcantarillas y cunetas aparentemente funcionan bien, pero existen indicaciones en algunos sitios de que el agua se estanca.</v>
      </c>
      <c r="BY1149" s="231">
        <v>4</v>
      </c>
      <c r="BZ1149" s="237" t="str">
        <f t="shared" ref="BZ1149:BZ1180" si="596">IF(BY1149=5,"Superficie lisa, sin baches ni irregularidades notables.",IF(AND(BY1149=4),"Superficie generalmente lisa, pero con unas pequeñas corrugaciones u otras irregularidades aisladas, o con baches pequeños superficiales.",IF(AND(BY1149=3),"Superficie con frecuentes baches o irregularidades .",IF(AND(BY1149=2),"Superficie muy irregular o con baches extensos y frecuentes (o material suelto, en caso de superficies no pavimentadas).",IF(AND(BY1149=1),"Superficie muy deteriorada o irregular (o material suelto), hasta tal grado, en casi todo el tramo.")))))</f>
        <v>Superficie generalmente lisa, pero con unas pequeñas corrugaciones u otras irregularidades aisladas, o con baches pequeños superficiales.</v>
      </c>
      <c r="CA1149" s="231">
        <v>5</v>
      </c>
      <c r="CB1149" s="237" t="str">
        <f t="shared" ref="CB1149:CB1180" si="597">IF(CA1149=5,"No existen evidencias de fallas en la estructura del pavimento, con la posible excepción de algunas en la superficie de ruedo.",IF(AND(CA1149=4),"Existen huellas o corrugaciones que se derivan por debajo de la superficie de ruedo, pero que son aisladas y de poca extensión.",IF(AND(CA1149=3),"Existen deformaciones u otras fallas de consideración sobre una buena parte de la subsección y, aunque no son extensas todavía, parece que siguen extendiéndose.",IF(AND(CA1149=2),"Existen deformaciones u otras fallas de consideración sobre la mayor parte del tramo.",IF(AND(CA1149=1),"Existen corrugaciones o huellas profundas sobre casi toda la faja de ruedo del tramo, hasta tal grado que no sería factible corregir la falla de la estructura, sino que se tendría que reconstruirla completamente.")))))</f>
        <v>No existen evidencias de fallas en la estructura del pavimento, con la posible excepción de algunas en la superficie de ruedo.</v>
      </c>
      <c r="CC1149" s="231">
        <f t="shared" ref="CC1149:CC1180" si="598">(K1149*BM1149)*365/1000000</f>
        <v>0</v>
      </c>
      <c r="CD1149" s="229" t="s">
        <v>588</v>
      </c>
      <c r="CE1149" s="229" t="s">
        <v>310</v>
      </c>
      <c r="CF1149" s="270" t="s">
        <v>589</v>
      </c>
    </row>
    <row r="1150" spans="1:84" ht="69.95" customHeight="1" thickBot="1" x14ac:dyDescent="0.2">
      <c r="A1150" s="217">
        <v>7</v>
      </c>
      <c r="B1150" s="269">
        <v>70160</v>
      </c>
      <c r="C1150" s="231">
        <v>9</v>
      </c>
      <c r="D1150" s="231">
        <v>7</v>
      </c>
      <c r="E1150" s="232">
        <v>2</v>
      </c>
      <c r="F1150" s="231">
        <v>1</v>
      </c>
      <c r="G1150" s="231">
        <v>32</v>
      </c>
      <c r="H1150" s="230" t="str">
        <f t="shared" si="589"/>
        <v>Primaria</v>
      </c>
      <c r="I1150" s="230">
        <v>2</v>
      </c>
      <c r="J1150" s="229" t="str">
        <f t="shared" si="561"/>
        <v>Distribuidores Regionales</v>
      </c>
      <c r="K1150" s="260">
        <f t="shared" si="562"/>
        <v>10.345000000000001</v>
      </c>
      <c r="L1150" s="234">
        <f>L1149+K1150</f>
        <v>53.534999999999997</v>
      </c>
      <c r="M1150" s="233"/>
      <c r="N1150" s="233"/>
      <c r="O1150" s="233"/>
      <c r="P1150" s="260">
        <f t="shared" si="563"/>
        <v>0</v>
      </c>
      <c r="Q1150" s="233">
        <v>10.345000000000001</v>
      </c>
      <c r="R1150" s="233"/>
      <c r="S1150" s="233"/>
      <c r="T1150" s="260">
        <f t="shared" si="564"/>
        <v>10.345000000000001</v>
      </c>
      <c r="U1150" s="233"/>
      <c r="V1150" s="233"/>
      <c r="W1150" s="233"/>
      <c r="X1150" s="233">
        <f t="shared" si="569"/>
        <v>0</v>
      </c>
      <c r="Y1150" s="233"/>
      <c r="Z1150" s="233"/>
      <c r="AA1150" s="233"/>
      <c r="AB1150" s="233">
        <f t="shared" si="570"/>
        <v>0</v>
      </c>
      <c r="AC1150" s="233">
        <f t="shared" si="588"/>
        <v>10.345000000000001</v>
      </c>
      <c r="AD1150" s="233"/>
      <c r="AE1150" s="233"/>
      <c r="AF1150" s="233"/>
      <c r="AG1150" s="233">
        <f t="shared" si="584"/>
        <v>0</v>
      </c>
      <c r="AH1150" s="233"/>
      <c r="AI1150" s="233"/>
      <c r="AJ1150" s="233"/>
      <c r="AK1150" s="233">
        <f t="shared" si="585"/>
        <v>0</v>
      </c>
      <c r="AL1150" s="233"/>
      <c r="AM1150" s="233"/>
      <c r="AN1150" s="233"/>
      <c r="AO1150" s="233">
        <f t="shared" si="565"/>
        <v>0</v>
      </c>
      <c r="AP1150" s="233"/>
      <c r="AQ1150" s="233"/>
      <c r="AR1150" s="233"/>
      <c r="AS1150" s="339">
        <f t="shared" si="566"/>
        <v>0</v>
      </c>
      <c r="AT1150" s="233"/>
      <c r="AU1150" s="233"/>
      <c r="AV1150" s="233"/>
      <c r="AW1150" s="260">
        <f t="shared" si="573"/>
        <v>0</v>
      </c>
      <c r="AX1150" s="235" t="s">
        <v>585</v>
      </c>
      <c r="AY1150" s="236" t="s">
        <v>250</v>
      </c>
      <c r="AZ1150" s="236" t="s">
        <v>586</v>
      </c>
      <c r="BA1150" s="229" t="s">
        <v>253</v>
      </c>
      <c r="BB1150" s="231">
        <v>0</v>
      </c>
      <c r="BC1150" s="231">
        <v>4</v>
      </c>
      <c r="BD1150" s="237" t="str">
        <f t="shared" si="574"/>
        <v>Montañoso (Pendientes naturales del terreno mayores a 25%)</v>
      </c>
      <c r="BE1150" s="231">
        <v>1</v>
      </c>
      <c r="BF1150" s="237" t="str">
        <f>VLOOKUP(BE1150,'Códigos 2'!$A$1:$B$12,2,FALSE)</f>
        <v xml:space="preserve"> Carpeta Asfáltica (CA)</v>
      </c>
      <c r="BG1150" s="238">
        <v>3</v>
      </c>
      <c r="BH1150" s="239">
        <v>11</v>
      </c>
      <c r="BI1150" s="231">
        <v>0</v>
      </c>
      <c r="BJ1150" s="231" t="str">
        <f t="shared" si="590"/>
        <v>No existe</v>
      </c>
      <c r="BK1150" s="240">
        <v>0</v>
      </c>
      <c r="BL1150" s="231">
        <v>60</v>
      </c>
      <c r="BM1150" s="231">
        <v>8390</v>
      </c>
      <c r="BN1150" s="231">
        <v>4</v>
      </c>
      <c r="BO1150" s="237" t="str">
        <f t="shared" si="591"/>
        <v>Alineamiento con algunas curvas que exigen una reducción significativa en la velocidad promedio de circulación.</v>
      </c>
      <c r="BP1150" s="231">
        <v>1</v>
      </c>
      <c r="BQ1150" s="237" t="str">
        <f t="shared" si="592"/>
        <v xml:space="preserve">Pendientes sostenidas en exceso del 7% en casi todo el tramo. </v>
      </c>
      <c r="BR1150" s="231">
        <v>2</v>
      </c>
      <c r="BS1150" s="231">
        <v>0</v>
      </c>
      <c r="BT1150" s="237" t="b">
        <f t="shared" si="593"/>
        <v>0</v>
      </c>
      <c r="BU1150" s="231">
        <v>5</v>
      </c>
      <c r="BV1150" s="237" t="str">
        <f t="shared" si="594"/>
        <v xml:space="preserve">Las señales son completamente adecuadas en número y ubicación, </v>
      </c>
      <c r="BW1150" s="231">
        <v>5</v>
      </c>
      <c r="BX1150" s="237" t="str">
        <f t="shared" si="595"/>
        <v>Todas las alcantarillas y cunetas están bastante limpias y funcionan debidamente.</v>
      </c>
      <c r="BY1150" s="231">
        <v>4</v>
      </c>
      <c r="BZ1150" s="237" t="str">
        <f t="shared" si="596"/>
        <v>Superficie generalmente lisa, pero con unas pequeñas corrugaciones u otras irregularidades aisladas, o con baches pequeños superficiales.</v>
      </c>
      <c r="CA1150" s="231">
        <v>5</v>
      </c>
      <c r="CB1150" s="237" t="str">
        <f t="shared" si="597"/>
        <v>No existen evidencias de fallas en la estructura del pavimento, con la posible excepción de algunas en la superficie de ruedo.</v>
      </c>
      <c r="CC1150" s="231">
        <f t="shared" si="598"/>
        <v>31.680010750000001</v>
      </c>
      <c r="CD1150" s="229"/>
      <c r="CE1150" s="229"/>
      <c r="CF1150" s="270"/>
    </row>
    <row r="1151" spans="1:84" ht="69.95" customHeight="1" thickBot="1" x14ac:dyDescent="0.2">
      <c r="A1151" s="217"/>
      <c r="B1151" s="269">
        <v>70170</v>
      </c>
      <c r="C1151" s="231">
        <v>9</v>
      </c>
      <c r="D1151" s="231">
        <v>7</v>
      </c>
      <c r="E1151" s="232">
        <v>6</v>
      </c>
      <c r="F1151" s="231">
        <v>4</v>
      </c>
      <c r="G1151" s="231">
        <v>811</v>
      </c>
      <c r="H1151" s="230" t="str">
        <f>IF(G1151&lt;100,"Primaria",IF(AND(G1144&gt;39,G1144&lt;300),"Secundaria",IF(AND(G1144&gt;299),"Terciaria")))</f>
        <v>Secundaria</v>
      </c>
      <c r="I1151" s="230">
        <v>4</v>
      </c>
      <c r="J1151" s="229" t="str">
        <f t="shared" si="561"/>
        <v>Red Básica de Accesso</v>
      </c>
      <c r="K1151" s="260">
        <f t="shared" si="562"/>
        <v>6.83</v>
      </c>
      <c r="L1151" s="234">
        <f>K1151</f>
        <v>6.83</v>
      </c>
      <c r="M1151" s="233"/>
      <c r="N1151" s="233"/>
      <c r="O1151" s="233"/>
      <c r="P1151" s="260">
        <f t="shared" si="563"/>
        <v>0</v>
      </c>
      <c r="Q1151" s="233"/>
      <c r="R1151" s="233"/>
      <c r="S1151" s="233"/>
      <c r="T1151" s="260">
        <f t="shared" si="564"/>
        <v>0</v>
      </c>
      <c r="U1151" s="233"/>
      <c r="V1151" s="233"/>
      <c r="W1151" s="233"/>
      <c r="X1151" s="233">
        <f t="shared" si="569"/>
        <v>0</v>
      </c>
      <c r="Y1151" s="233"/>
      <c r="Z1151" s="233"/>
      <c r="AA1151" s="233"/>
      <c r="AB1151" s="233">
        <f t="shared" si="570"/>
        <v>0</v>
      </c>
      <c r="AC1151" s="233">
        <f t="shared" si="588"/>
        <v>0</v>
      </c>
      <c r="AD1151" s="233"/>
      <c r="AE1151" s="233">
        <v>3.0449999999999999</v>
      </c>
      <c r="AF1151" s="233">
        <v>3.7850000000000001</v>
      </c>
      <c r="AG1151" s="233">
        <f t="shared" si="584"/>
        <v>6.83</v>
      </c>
      <c r="AH1151" s="233"/>
      <c r="AI1151" s="233"/>
      <c r="AJ1151" s="233"/>
      <c r="AK1151" s="233">
        <f t="shared" si="585"/>
        <v>0</v>
      </c>
      <c r="AL1151" s="233"/>
      <c r="AM1151" s="233"/>
      <c r="AN1151" s="233"/>
      <c r="AO1151" s="233">
        <f t="shared" si="565"/>
        <v>0</v>
      </c>
      <c r="AP1151" s="233"/>
      <c r="AQ1151" s="233"/>
      <c r="AR1151" s="233"/>
      <c r="AS1151" s="339">
        <f t="shared" si="566"/>
        <v>0</v>
      </c>
      <c r="AT1151" s="233"/>
      <c r="AU1151" s="233"/>
      <c r="AV1151" s="233"/>
      <c r="AW1151" s="260">
        <f t="shared" si="573"/>
        <v>0</v>
      </c>
      <c r="AX1151" s="235" t="s">
        <v>3313</v>
      </c>
      <c r="AY1151" s="244" t="s">
        <v>3296</v>
      </c>
      <c r="AZ1151" s="236" t="s">
        <v>1145</v>
      </c>
      <c r="BA1151" s="229" t="s">
        <v>3314</v>
      </c>
      <c r="BB1151" s="231">
        <v>1</v>
      </c>
      <c r="BC1151" s="231">
        <v>1</v>
      </c>
      <c r="BD1151" s="237" t="str">
        <f t="shared" si="574"/>
        <v>Llano (Pendientes naturales del terreno entre 0 y 5%)</v>
      </c>
      <c r="BE1151" s="231">
        <v>4</v>
      </c>
      <c r="BF1151" s="237" t="str">
        <f>VLOOKUP(BE1151,'Códigos 2'!$A$1:$B$12,2,FALSE)</f>
        <v>Lastre o grava</v>
      </c>
      <c r="BG1151" s="238">
        <v>2</v>
      </c>
      <c r="BH1151" s="239">
        <v>6.3</v>
      </c>
      <c r="BI1151" s="231">
        <v>0</v>
      </c>
      <c r="BJ1151" s="231" t="str">
        <f t="shared" si="590"/>
        <v>No existe</v>
      </c>
      <c r="BK1151" s="240">
        <v>0</v>
      </c>
      <c r="BL1151" s="231">
        <v>20</v>
      </c>
      <c r="BM1151" s="231">
        <v>401</v>
      </c>
      <c r="BN1151" s="231">
        <v>4</v>
      </c>
      <c r="BO1151" s="237" t="str">
        <f t="shared" si="591"/>
        <v>Alineamiento con algunas curvas que exigen una reducción significativa en la velocidad promedio de circulación.</v>
      </c>
      <c r="BP1151" s="231">
        <v>4</v>
      </c>
      <c r="BQ1151" s="237" t="str">
        <f t="shared" si="592"/>
        <v>Pendientes generalmente menores del 3% pero con algunas cuestas de corta longitud de hasta el 5%.</v>
      </c>
      <c r="BR1151" s="231">
        <v>2</v>
      </c>
      <c r="BS1151" s="231">
        <v>0</v>
      </c>
      <c r="BT1151" s="237" t="b">
        <f t="shared" si="593"/>
        <v>0</v>
      </c>
      <c r="BU1151" s="231">
        <v>3</v>
      </c>
      <c r="BV1151" s="237" t="str">
        <f t="shared" si="594"/>
        <v>El señalamiento es regular en cuanto a cantidad y ubicación, siendo notable la falta de algunas señales de precaución y de guía.</v>
      </c>
      <c r="BW1151" s="231">
        <v>4</v>
      </c>
      <c r="BX1151" s="237" t="str">
        <f t="shared" si="595"/>
        <v>La mayoría de las alcantarillas y cunetas aparentemente funcionan bien, pero existen indicaciones en algunos sitios de que el agua se estanca.</v>
      </c>
      <c r="BY1151" s="231">
        <v>2</v>
      </c>
      <c r="BZ1151" s="237" t="str">
        <f t="shared" si="596"/>
        <v>Superficie muy irregular o con baches extensos y frecuentes (o material suelto, en caso de superficies no pavimentadas).</v>
      </c>
      <c r="CA1151" s="231">
        <v>4</v>
      </c>
      <c r="CB1151" s="237" t="str">
        <f t="shared" si="597"/>
        <v>Existen huellas o corrugaciones que se derivan por debajo de la superficie de ruedo, pero que son aisladas y de poca extensión.</v>
      </c>
      <c r="CC1151" s="231">
        <f t="shared" si="598"/>
        <v>0.99967295</v>
      </c>
      <c r="CD1151" s="229"/>
      <c r="CE1151" s="229"/>
      <c r="CF1151" s="270" t="s">
        <v>3315</v>
      </c>
    </row>
    <row r="1152" spans="1:84" ht="69.95" customHeight="1" thickBot="1" x14ac:dyDescent="0.2">
      <c r="A1152" s="217"/>
      <c r="B1152" s="269">
        <v>70180</v>
      </c>
      <c r="C1152" s="231">
        <v>9</v>
      </c>
      <c r="D1152" s="231">
        <v>7</v>
      </c>
      <c r="E1152" s="232">
        <v>5</v>
      </c>
      <c r="F1152" s="231">
        <v>1</v>
      </c>
      <c r="G1152" s="231">
        <v>804</v>
      </c>
      <c r="H1152" s="230" t="b">
        <f>IF(G1152&lt;100,"Primaria",IF(AND(G1145&gt;39,G1145&lt;300),"Secundaria",IF(AND(G1145&gt;299),"Terciaria")))</f>
        <v>0</v>
      </c>
      <c r="I1152" s="230">
        <v>4</v>
      </c>
      <c r="J1152" s="229" t="str">
        <f t="shared" si="561"/>
        <v>Red Básica de Accesso</v>
      </c>
      <c r="K1152" s="260">
        <f t="shared" si="562"/>
        <v>8.01</v>
      </c>
      <c r="L1152" s="234">
        <f>L1151+K1152</f>
        <v>14.84</v>
      </c>
      <c r="M1152" s="233"/>
      <c r="N1152" s="233"/>
      <c r="O1152" s="233"/>
      <c r="P1152" s="260">
        <f t="shared" si="563"/>
        <v>0</v>
      </c>
      <c r="Q1152" s="233"/>
      <c r="R1152" s="233"/>
      <c r="S1152" s="233"/>
      <c r="T1152" s="260">
        <f t="shared" si="564"/>
        <v>0</v>
      </c>
      <c r="U1152" s="233"/>
      <c r="V1152" s="233"/>
      <c r="W1152" s="233"/>
      <c r="X1152" s="233">
        <f t="shared" si="569"/>
        <v>0</v>
      </c>
      <c r="Y1152" s="233"/>
      <c r="Z1152" s="233"/>
      <c r="AA1152" s="233"/>
      <c r="AB1152" s="233">
        <f t="shared" si="570"/>
        <v>0</v>
      </c>
      <c r="AC1152" s="233">
        <f t="shared" si="588"/>
        <v>0</v>
      </c>
      <c r="AD1152" s="233">
        <v>3.3</v>
      </c>
      <c r="AE1152" s="233">
        <v>2.66</v>
      </c>
      <c r="AF1152" s="233">
        <v>2.0499999999999998</v>
      </c>
      <c r="AG1152" s="233">
        <f t="shared" si="584"/>
        <v>8.01</v>
      </c>
      <c r="AH1152" s="233"/>
      <c r="AI1152" s="233"/>
      <c r="AJ1152" s="233"/>
      <c r="AK1152" s="233">
        <f t="shared" si="585"/>
        <v>0</v>
      </c>
      <c r="AL1152" s="233"/>
      <c r="AM1152" s="233"/>
      <c r="AN1152" s="233"/>
      <c r="AO1152" s="233">
        <f t="shared" si="565"/>
        <v>0</v>
      </c>
      <c r="AP1152" s="233"/>
      <c r="AQ1152" s="233"/>
      <c r="AR1152" s="233"/>
      <c r="AS1152" s="339">
        <f t="shared" si="566"/>
        <v>0</v>
      </c>
      <c r="AT1152" s="233"/>
      <c r="AU1152" s="233"/>
      <c r="AV1152" s="233"/>
      <c r="AW1152" s="260">
        <f t="shared" si="573"/>
        <v>0</v>
      </c>
      <c r="AX1152" s="235" t="s">
        <v>3264</v>
      </c>
      <c r="AY1152" s="236" t="s">
        <v>3241</v>
      </c>
      <c r="AZ1152" s="236" t="s">
        <v>71</v>
      </c>
      <c r="BA1152" s="229" t="s">
        <v>3265</v>
      </c>
      <c r="BB1152" s="231">
        <v>1</v>
      </c>
      <c r="BC1152" s="231">
        <v>1</v>
      </c>
      <c r="BD1152" s="237" t="str">
        <f t="shared" si="574"/>
        <v>Llano (Pendientes naturales del terreno entre 0 y 5%)</v>
      </c>
      <c r="BE1152" s="231">
        <v>4</v>
      </c>
      <c r="BF1152" s="237" t="str">
        <f>VLOOKUP(BE1152,'Códigos 2'!$A$1:$B$12,2,FALSE)</f>
        <v>Lastre o grava</v>
      </c>
      <c r="BG1152" s="238">
        <v>2</v>
      </c>
      <c r="BH1152" s="239">
        <v>6.5</v>
      </c>
      <c r="BI1152" s="231">
        <v>0</v>
      </c>
      <c r="BJ1152" s="231" t="str">
        <f t="shared" si="590"/>
        <v>No existe</v>
      </c>
      <c r="BK1152" s="240">
        <v>0</v>
      </c>
      <c r="BL1152" s="231">
        <v>30</v>
      </c>
      <c r="BM1152" s="231">
        <v>149</v>
      </c>
      <c r="BN1152" s="231">
        <v>4</v>
      </c>
      <c r="BO1152" s="237" t="str">
        <f t="shared" si="591"/>
        <v>Alineamiento con algunas curvas que exigen una reducción significativa en la velocidad promedio de circulación.</v>
      </c>
      <c r="BP1152" s="231">
        <v>5</v>
      </c>
      <c r="BQ1152" s="237" t="str">
        <f t="shared" si="592"/>
        <v>Pendientes menores del 3% en todo el tramo.</v>
      </c>
      <c r="BR1152" s="231">
        <v>1</v>
      </c>
      <c r="BS1152" s="231">
        <v>0</v>
      </c>
      <c r="BT1152" s="237" t="b">
        <f t="shared" si="593"/>
        <v>0</v>
      </c>
      <c r="BU1152" s="231">
        <v>3</v>
      </c>
      <c r="BV1152" s="237" t="str">
        <f t="shared" si="594"/>
        <v>El señalamiento es regular en cuanto a cantidad y ubicación, siendo notable la falta de algunas señales de precaución y de guía.</v>
      </c>
      <c r="BW1152" s="231">
        <v>3</v>
      </c>
      <c r="BX1152" s="237" t="str">
        <f t="shared" si="595"/>
        <v>Parece que algunas alcantarillas o cunetas no tienen capacidad hidráulica suficiente, por la erosión o socavación aparente.</v>
      </c>
      <c r="BY1152" s="231">
        <v>3</v>
      </c>
      <c r="BZ1152" s="237" t="str">
        <f t="shared" si="596"/>
        <v>Superficie con frecuentes baches o irregularidades .</v>
      </c>
      <c r="CA1152" s="231">
        <v>4</v>
      </c>
      <c r="CB1152" s="237" t="str">
        <f t="shared" si="597"/>
        <v>Existen huellas o corrugaciones que se derivan por debajo de la superficie de ruedo, pero que son aisladas y de poca extensión.</v>
      </c>
      <c r="CC1152" s="231">
        <f t="shared" si="598"/>
        <v>0.43562384999999998</v>
      </c>
      <c r="CD1152" s="229"/>
      <c r="CE1152" s="229"/>
      <c r="CF1152" s="270" t="s">
        <v>3266</v>
      </c>
    </row>
    <row r="1153" spans="1:84" ht="69.95" customHeight="1" thickBot="1" x14ac:dyDescent="0.2">
      <c r="A1153" s="217"/>
      <c r="B1153" s="269">
        <v>70190</v>
      </c>
      <c r="C1153" s="231">
        <v>8</v>
      </c>
      <c r="D1153" s="231">
        <v>7</v>
      </c>
      <c r="E1153" s="232">
        <v>5</v>
      </c>
      <c r="F1153" s="231">
        <v>1</v>
      </c>
      <c r="G1153" s="231">
        <v>813</v>
      </c>
      <c r="H1153" s="230" t="b">
        <f>IF(G1153&lt;100,"Primaria",IF(AND(G1146&gt;39,G1146&lt;300),"Secundaria",IF(AND(G1146&gt;299),"Terciaria")))</f>
        <v>0</v>
      </c>
      <c r="I1153" s="230">
        <v>4</v>
      </c>
      <c r="J1153" s="229" t="str">
        <f t="shared" si="561"/>
        <v>Red Básica de Accesso</v>
      </c>
      <c r="K1153" s="260">
        <f t="shared" si="562"/>
        <v>6.625</v>
      </c>
      <c r="L1153" s="234">
        <f>L1152+K1153</f>
        <v>21.465</v>
      </c>
      <c r="M1153" s="233"/>
      <c r="N1153" s="233"/>
      <c r="O1153" s="233"/>
      <c r="P1153" s="260">
        <f t="shared" si="563"/>
        <v>0</v>
      </c>
      <c r="Q1153" s="233"/>
      <c r="R1153" s="233"/>
      <c r="S1153" s="233"/>
      <c r="T1153" s="260">
        <f t="shared" si="564"/>
        <v>0</v>
      </c>
      <c r="U1153" s="233"/>
      <c r="V1153" s="233"/>
      <c r="W1153" s="233"/>
      <c r="X1153" s="233">
        <f t="shared" si="569"/>
        <v>0</v>
      </c>
      <c r="Y1153" s="233"/>
      <c r="Z1153" s="233"/>
      <c r="AA1153" s="233"/>
      <c r="AB1153" s="233">
        <f t="shared" si="570"/>
        <v>0</v>
      </c>
      <c r="AC1153" s="233">
        <f t="shared" si="588"/>
        <v>0</v>
      </c>
      <c r="AD1153" s="233">
        <v>3.9049999999999998</v>
      </c>
      <c r="AE1153" s="233">
        <v>0.74</v>
      </c>
      <c r="AF1153" s="233">
        <v>1.98</v>
      </c>
      <c r="AG1153" s="233">
        <f t="shared" si="584"/>
        <v>6.625</v>
      </c>
      <c r="AH1153" s="233"/>
      <c r="AI1153" s="233"/>
      <c r="AJ1153" s="233"/>
      <c r="AK1153" s="233">
        <f t="shared" si="585"/>
        <v>0</v>
      </c>
      <c r="AL1153" s="233"/>
      <c r="AM1153" s="233"/>
      <c r="AN1153" s="233"/>
      <c r="AO1153" s="233">
        <f t="shared" si="565"/>
        <v>0</v>
      </c>
      <c r="AP1153" s="233"/>
      <c r="AQ1153" s="233"/>
      <c r="AR1153" s="233"/>
      <c r="AS1153" s="339">
        <f t="shared" si="566"/>
        <v>0</v>
      </c>
      <c r="AT1153" s="233"/>
      <c r="AU1153" s="233"/>
      <c r="AV1153" s="233"/>
      <c r="AW1153" s="260">
        <f t="shared" si="573"/>
        <v>0</v>
      </c>
      <c r="AX1153" s="235" t="s">
        <v>3337</v>
      </c>
      <c r="AY1153" s="236" t="s">
        <v>2142</v>
      </c>
      <c r="AZ1153" s="236" t="s">
        <v>71</v>
      </c>
      <c r="BA1153" s="229" t="s">
        <v>3338</v>
      </c>
      <c r="BB1153" s="231">
        <v>0</v>
      </c>
      <c r="BC1153" s="231">
        <v>1</v>
      </c>
      <c r="BD1153" s="237" t="str">
        <f t="shared" si="574"/>
        <v>Llano (Pendientes naturales del terreno entre 0 y 5%)</v>
      </c>
      <c r="BE1153" s="231">
        <v>4</v>
      </c>
      <c r="BF1153" s="237" t="str">
        <f>VLOOKUP(BE1153,'Códigos 2'!$A$1:$B$12,2,FALSE)</f>
        <v>Lastre o grava</v>
      </c>
      <c r="BG1153" s="238">
        <v>2</v>
      </c>
      <c r="BH1153" s="239">
        <v>5.5</v>
      </c>
      <c r="BI1153" s="231">
        <v>0</v>
      </c>
      <c r="BJ1153" s="231" t="str">
        <f t="shared" si="590"/>
        <v>No existe</v>
      </c>
      <c r="BK1153" s="240">
        <v>0</v>
      </c>
      <c r="BL1153" s="231">
        <v>40</v>
      </c>
      <c r="BM1153" s="231">
        <v>92</v>
      </c>
      <c r="BN1153" s="231">
        <v>4</v>
      </c>
      <c r="BO1153" s="237" t="str">
        <f t="shared" si="591"/>
        <v>Alineamiento con algunas curvas que exigen una reducción significativa en la velocidad promedio de circulación.</v>
      </c>
      <c r="BP1153" s="231">
        <v>5</v>
      </c>
      <c r="BQ1153" s="237" t="str">
        <f t="shared" si="592"/>
        <v>Pendientes menores del 3% en todo el tramo.</v>
      </c>
      <c r="BR1153" s="231">
        <v>2</v>
      </c>
      <c r="BS1153" s="231">
        <v>0</v>
      </c>
      <c r="BT1153" s="237" t="b">
        <f t="shared" si="593"/>
        <v>0</v>
      </c>
      <c r="BU1153" s="231">
        <v>1</v>
      </c>
      <c r="BV1153" s="237" t="str">
        <f t="shared" si="594"/>
        <v>No existen señales o son tan inadecuadas, que no proveen información útil al conductor.</v>
      </c>
      <c r="BW1153" s="231">
        <v>3</v>
      </c>
      <c r="BX1153" s="237" t="str">
        <f t="shared" si="595"/>
        <v>Parece que algunas alcantarillas o cunetas no tienen capacidad hidráulica suficiente, por la erosión o socavación aparente.</v>
      </c>
      <c r="BY1153" s="231">
        <v>3</v>
      </c>
      <c r="BZ1153" s="237" t="str">
        <f t="shared" si="596"/>
        <v>Superficie con frecuentes baches o irregularidades .</v>
      </c>
      <c r="CA1153" s="231">
        <v>4</v>
      </c>
      <c r="CB1153" s="237" t="str">
        <f t="shared" si="597"/>
        <v>Existen huellas o corrugaciones que se derivan por debajo de la superficie de ruedo, pero que son aisladas y de poca extensión.</v>
      </c>
      <c r="CC1153" s="231">
        <f t="shared" si="598"/>
        <v>0.22246750000000001</v>
      </c>
      <c r="CD1153" s="229"/>
      <c r="CE1153" s="229"/>
      <c r="CF1153" s="270" t="s">
        <v>3339</v>
      </c>
    </row>
    <row r="1154" spans="1:84" ht="69.95" customHeight="1" thickBot="1" x14ac:dyDescent="0.2">
      <c r="A1154" s="217"/>
      <c r="B1154" s="269">
        <v>70201</v>
      </c>
      <c r="C1154" s="231">
        <v>8</v>
      </c>
      <c r="D1154" s="231">
        <v>7</v>
      </c>
      <c r="E1154" s="232">
        <v>4</v>
      </c>
      <c r="F1154" s="231"/>
      <c r="G1154" s="231">
        <v>801</v>
      </c>
      <c r="H1154" s="230" t="str">
        <f>IF(G1154&lt;100,"Primaria",IF(AND(RVN_0524!G1101&gt;39,RVN_0524!G1101&lt;300),"Secundaria",IF(AND(RVN_0524!G1101&gt;299),"Terciaria")))</f>
        <v>Secundaria</v>
      </c>
      <c r="I1154" s="230">
        <v>4</v>
      </c>
      <c r="J1154" s="229" t="str">
        <f t="shared" ref="J1154:J1217" si="599">IF(I1154=1,"Red de Alta Capacidad",IF(AND(I1154=2),"Distribuidores Regionales",IF(AND(I1154=3),"Conectores de Integración Territorial",IF(AND(I1154=4),"Red Básica de Accesso"))))</f>
        <v>Red Básica de Accesso</v>
      </c>
      <c r="K1154" s="260">
        <f t="shared" ref="K1154:K1220" si="600">P1154+$T1154+$X1154+$AB1154+$AG1154+$AK1154+$AW1154+AO1154+AS1154</f>
        <v>16.87</v>
      </c>
      <c r="L1154" s="234">
        <f>K1154</f>
        <v>16.87</v>
      </c>
      <c r="M1154" s="233"/>
      <c r="N1154" s="233"/>
      <c r="O1154" s="233"/>
      <c r="P1154" s="260">
        <f t="shared" ref="P1154:P1217" si="601">SUM(M1154:O1154)</f>
        <v>0</v>
      </c>
      <c r="Q1154" s="233">
        <v>1.01</v>
      </c>
      <c r="R1154" s="233"/>
      <c r="S1154" s="233"/>
      <c r="T1154" s="260">
        <f t="shared" ref="T1154:T1217" si="602">SUM(Q1154:S1154)</f>
        <v>1.01</v>
      </c>
      <c r="U1154" s="233"/>
      <c r="V1154" s="233"/>
      <c r="W1154" s="233"/>
      <c r="X1154" s="233">
        <f t="shared" si="569"/>
        <v>0</v>
      </c>
      <c r="Y1154" s="233"/>
      <c r="Z1154" s="233"/>
      <c r="AA1154" s="233"/>
      <c r="AB1154" s="233">
        <f t="shared" si="570"/>
        <v>0</v>
      </c>
      <c r="AC1154" s="233">
        <f t="shared" si="588"/>
        <v>1.01</v>
      </c>
      <c r="AD1154" s="233"/>
      <c r="AE1154" s="233">
        <v>7.3949999999999996</v>
      </c>
      <c r="AF1154" s="233">
        <v>8.4649999999999999</v>
      </c>
      <c r="AG1154" s="233">
        <f t="shared" si="584"/>
        <v>15.86</v>
      </c>
      <c r="AH1154" s="233"/>
      <c r="AI1154" s="233"/>
      <c r="AJ1154" s="233"/>
      <c r="AK1154" s="233">
        <f t="shared" si="585"/>
        <v>0</v>
      </c>
      <c r="AL1154" s="233"/>
      <c r="AM1154" s="233"/>
      <c r="AN1154" s="233"/>
      <c r="AO1154" s="233">
        <f t="shared" ref="AO1154:AO1217" si="603">SUM(AL1154:AN1154)</f>
        <v>0</v>
      </c>
      <c r="AP1154" s="233"/>
      <c r="AQ1154" s="233"/>
      <c r="AR1154" s="233"/>
      <c r="AS1154" s="339">
        <f t="shared" ref="AS1154:AS1217" si="604">SUM(AP1154:AR1154)</f>
        <v>0</v>
      </c>
      <c r="AT1154" s="233"/>
      <c r="AU1154" s="233"/>
      <c r="AV1154" s="233"/>
      <c r="AW1154" s="260">
        <f t="shared" si="573"/>
        <v>0</v>
      </c>
      <c r="AX1154" s="235" t="s">
        <v>3240</v>
      </c>
      <c r="AY1154" s="236" t="s">
        <v>3241</v>
      </c>
      <c r="AZ1154" s="236" t="s">
        <v>71</v>
      </c>
      <c r="BA1154" s="229" t="s">
        <v>3162</v>
      </c>
      <c r="BB1154" s="231">
        <v>4</v>
      </c>
      <c r="BC1154" s="231">
        <v>4</v>
      </c>
      <c r="BD1154" s="237" t="str">
        <f t="shared" si="574"/>
        <v>Montañoso (Pendientes naturales del terreno mayores a 25%)</v>
      </c>
      <c r="BE1154" s="231">
        <v>4</v>
      </c>
      <c r="BF1154" s="237" t="str">
        <f>VLOOKUP(BE1154,'Códigos 2'!$A$1:$B$12,2,FALSE)</f>
        <v>Lastre o grava</v>
      </c>
      <c r="BG1154" s="238">
        <v>2</v>
      </c>
      <c r="BH1154" s="239">
        <v>5.6</v>
      </c>
      <c r="BI1154" s="231">
        <v>0</v>
      </c>
      <c r="BJ1154" s="231" t="str">
        <f t="shared" si="590"/>
        <v>No existe</v>
      </c>
      <c r="BK1154" s="240">
        <v>0</v>
      </c>
      <c r="BL1154" s="231">
        <v>20</v>
      </c>
      <c r="BM1154" s="231">
        <v>246</v>
      </c>
      <c r="BN1154" s="231">
        <v>2</v>
      </c>
      <c r="BO1154" s="237" t="str">
        <f t="shared" si="591"/>
        <v>Curvas cerradas frecuentes y, por lo general, inconsistentes con el terreno y la clase de carretera.</v>
      </c>
      <c r="BP1154" s="231">
        <v>2</v>
      </c>
      <c r="BQ1154" s="237" t="str">
        <f t="shared" si="592"/>
        <v>Pendientes sostenidas entre 5 y 8% sobre una buena parte del tramo, condición que afecta en forma marcada la velocidad de recorrido y, cuando hay bastante tránsito, provoca frecuentes colas de vehículos detrás de los vehículos pesados.</v>
      </c>
      <c r="BR1154" s="231">
        <v>1</v>
      </c>
      <c r="BS1154" s="231">
        <v>0</v>
      </c>
      <c r="BT1154" s="237" t="b">
        <f t="shared" si="593"/>
        <v>0</v>
      </c>
      <c r="BU1154" s="231">
        <v>3</v>
      </c>
      <c r="BV1154" s="237" t="str">
        <f t="shared" si="594"/>
        <v>El señalamiento es regular en cuanto a cantidad y ubicación, siendo notable la falta de algunas señales de precaución y de guía.</v>
      </c>
      <c r="BW1154" s="231">
        <v>4</v>
      </c>
      <c r="BX1154" s="237" t="str">
        <f t="shared" si="595"/>
        <v>La mayoría de las alcantarillas y cunetas aparentemente funcionan bien, pero existen indicaciones en algunos sitios de que el agua se estanca.</v>
      </c>
      <c r="BY1154" s="231">
        <v>2</v>
      </c>
      <c r="BZ1154" s="237" t="str">
        <f t="shared" si="596"/>
        <v>Superficie muy irregular o con baches extensos y frecuentes (o material suelto, en caso de superficies no pavimentadas).</v>
      </c>
      <c r="CA1154" s="231">
        <v>5</v>
      </c>
      <c r="CB1154" s="237" t="str">
        <f t="shared" si="597"/>
        <v>No existen evidencias de fallas en la estructura del pavimento, con la posible excepción de algunas en la superficie de ruedo.</v>
      </c>
      <c r="CC1154" s="231">
        <f t="shared" si="598"/>
        <v>1.5147573000000001</v>
      </c>
      <c r="CD1154" s="229" t="s">
        <v>3242</v>
      </c>
      <c r="CE1154" s="229" t="s">
        <v>332</v>
      </c>
      <c r="CF1154" s="270" t="s">
        <v>3243</v>
      </c>
    </row>
    <row r="1155" spans="1:84" ht="69.95" customHeight="1" thickBot="1" x14ac:dyDescent="0.2">
      <c r="A1155" s="217"/>
      <c r="B1155" s="269">
        <v>70202</v>
      </c>
      <c r="C1155" s="231">
        <v>8</v>
      </c>
      <c r="D1155" s="231">
        <v>7</v>
      </c>
      <c r="E1155" s="232">
        <v>4</v>
      </c>
      <c r="F1155" s="231"/>
      <c r="G1155" s="231">
        <v>801</v>
      </c>
      <c r="H1155" s="230" t="str">
        <f>IF(G1155&lt;100,"Primaria",IF(AND(RVN_0524!G1102&gt;39,RVN_0524!G1102&lt;300),"Secundaria",IF(AND(RVN_0524!G1102&gt;299),"Terciaria")))</f>
        <v>Secundaria</v>
      </c>
      <c r="I1155" s="230">
        <v>4</v>
      </c>
      <c r="J1155" s="229" t="str">
        <f t="shared" si="599"/>
        <v>Red Básica de Accesso</v>
      </c>
      <c r="K1155" s="260">
        <f t="shared" si="600"/>
        <v>3.0750000000000002</v>
      </c>
      <c r="L1155" s="234">
        <f>L1154+K1155</f>
        <v>19.945</v>
      </c>
      <c r="M1155" s="233"/>
      <c r="N1155" s="233"/>
      <c r="O1155" s="233"/>
      <c r="P1155" s="260">
        <f t="shared" si="601"/>
        <v>0</v>
      </c>
      <c r="Q1155" s="233"/>
      <c r="R1155" s="233"/>
      <c r="S1155" s="233"/>
      <c r="T1155" s="260">
        <f t="shared" si="602"/>
        <v>0</v>
      </c>
      <c r="U1155" s="233"/>
      <c r="V1155" s="233"/>
      <c r="W1155" s="233"/>
      <c r="X1155" s="233">
        <f t="shared" si="569"/>
        <v>0</v>
      </c>
      <c r="Y1155" s="233"/>
      <c r="Z1155" s="233"/>
      <c r="AA1155" s="233"/>
      <c r="AB1155" s="233">
        <f t="shared" si="570"/>
        <v>0</v>
      </c>
      <c r="AC1155" s="233">
        <f t="shared" si="588"/>
        <v>0</v>
      </c>
      <c r="AD1155" s="233"/>
      <c r="AE1155" s="233"/>
      <c r="AF1155" s="233">
        <v>3.0750000000000002</v>
      </c>
      <c r="AG1155" s="233">
        <f t="shared" si="584"/>
        <v>3.0750000000000002</v>
      </c>
      <c r="AH1155" s="233"/>
      <c r="AI1155" s="233"/>
      <c r="AJ1155" s="233"/>
      <c r="AK1155" s="233">
        <f t="shared" si="585"/>
        <v>0</v>
      </c>
      <c r="AL1155" s="233"/>
      <c r="AM1155" s="233"/>
      <c r="AN1155" s="233"/>
      <c r="AO1155" s="233">
        <f t="shared" si="603"/>
        <v>0</v>
      </c>
      <c r="AP1155" s="233"/>
      <c r="AQ1155" s="233"/>
      <c r="AR1155" s="233"/>
      <c r="AS1155" s="339">
        <f t="shared" si="604"/>
        <v>0</v>
      </c>
      <c r="AT1155" s="233"/>
      <c r="AU1155" s="233"/>
      <c r="AV1155" s="233"/>
      <c r="AW1155" s="260">
        <f t="shared" si="573"/>
        <v>0</v>
      </c>
      <c r="AX1155" s="235" t="s">
        <v>3244</v>
      </c>
      <c r="AY1155" s="236" t="s">
        <v>3241</v>
      </c>
      <c r="AZ1155" s="236" t="s">
        <v>71</v>
      </c>
      <c r="BA1155" s="229" t="s">
        <v>3245</v>
      </c>
      <c r="BB1155" s="231">
        <v>1</v>
      </c>
      <c r="BC1155" s="231">
        <v>1</v>
      </c>
      <c r="BD1155" s="237" t="str">
        <f t="shared" si="574"/>
        <v>Llano (Pendientes naturales del terreno entre 0 y 5%)</v>
      </c>
      <c r="BE1155" s="231">
        <v>4</v>
      </c>
      <c r="BF1155" s="237" t="str">
        <f>VLOOKUP(BE1155,'Códigos 2'!$A$1:$B$12,2,FALSE)</f>
        <v>Lastre o grava</v>
      </c>
      <c r="BG1155" s="238">
        <v>2</v>
      </c>
      <c r="BH1155" s="239">
        <v>6.6</v>
      </c>
      <c r="BI1155" s="231">
        <v>0</v>
      </c>
      <c r="BJ1155" s="231" t="str">
        <f t="shared" si="590"/>
        <v>No existe</v>
      </c>
      <c r="BK1155" s="240">
        <v>0</v>
      </c>
      <c r="BL1155" s="231">
        <v>20</v>
      </c>
      <c r="BM1155" s="231">
        <v>253</v>
      </c>
      <c r="BN1155" s="231">
        <v>5</v>
      </c>
      <c r="BO1155" s="237" t="str">
        <f t="shared" si="591"/>
        <v>Alineamiento recto o con curvas tan suaves que no exigen una reducción significativa en la velocidad promedio normal de recorrido.</v>
      </c>
      <c r="BP1155" s="231">
        <v>5</v>
      </c>
      <c r="BQ1155" s="237" t="str">
        <f t="shared" si="592"/>
        <v>Pendientes menores del 3% en todo el tramo.</v>
      </c>
      <c r="BR1155" s="231">
        <v>2</v>
      </c>
      <c r="BS1155" s="231">
        <v>0</v>
      </c>
      <c r="BT1155" s="237" t="b">
        <f t="shared" si="593"/>
        <v>0</v>
      </c>
      <c r="BU1155" s="231">
        <v>3</v>
      </c>
      <c r="BV1155" s="237" t="str">
        <f t="shared" si="594"/>
        <v>El señalamiento es regular en cuanto a cantidad y ubicación, siendo notable la falta de algunas señales de precaución y de guía.</v>
      </c>
      <c r="BW1155" s="231">
        <v>3</v>
      </c>
      <c r="BX1155" s="237" t="str">
        <f t="shared" si="595"/>
        <v>Parece que algunas alcantarillas o cunetas no tienen capacidad hidráulica suficiente, por la erosión o socavación aparente.</v>
      </c>
      <c r="BY1155" s="231">
        <v>2</v>
      </c>
      <c r="BZ1155" s="237" t="str">
        <f t="shared" si="596"/>
        <v>Superficie muy irregular o con baches extensos y frecuentes (o material suelto, en caso de superficies no pavimentadas).</v>
      </c>
      <c r="CA1155" s="231">
        <v>4</v>
      </c>
      <c r="CB1155" s="237" t="str">
        <f t="shared" si="597"/>
        <v>Existen huellas o corrugaciones que se derivan por debajo de la superficie de ruedo, pero que son aisladas y de poca extensión.</v>
      </c>
      <c r="CC1155" s="231">
        <f t="shared" si="598"/>
        <v>0.283960875</v>
      </c>
      <c r="CD1155" s="229"/>
      <c r="CE1155" s="229"/>
      <c r="CF1155" s="270" t="s">
        <v>3246</v>
      </c>
    </row>
    <row r="1156" spans="1:84" ht="69.95" customHeight="1" thickBot="1" x14ac:dyDescent="0.2">
      <c r="A1156" s="217"/>
      <c r="B1156" s="269">
        <v>70211</v>
      </c>
      <c r="C1156" s="231">
        <v>8</v>
      </c>
      <c r="D1156" s="231">
        <v>7</v>
      </c>
      <c r="E1156" s="232">
        <v>1</v>
      </c>
      <c r="F1156" s="231">
        <v>1</v>
      </c>
      <c r="G1156" s="231">
        <v>241</v>
      </c>
      <c r="H1156" s="230" t="str">
        <f>IF(G1156&lt;100,"Primaria",IF(AND(G1156&gt;39,G1156&lt;300),"Secundaria",IF(AND(G1156&gt;299),"Terciaria")))</f>
        <v>Secundaria</v>
      </c>
      <c r="I1156" s="230">
        <v>2</v>
      </c>
      <c r="J1156" s="229" t="str">
        <f t="shared" si="599"/>
        <v>Distribuidores Regionales</v>
      </c>
      <c r="K1156" s="260">
        <f t="shared" si="600"/>
        <v>9.5949999999999989</v>
      </c>
      <c r="L1156" s="234">
        <f>K1156</f>
        <v>9.5949999999999989</v>
      </c>
      <c r="M1156" s="233"/>
      <c r="N1156" s="233"/>
      <c r="O1156" s="233"/>
      <c r="P1156" s="260">
        <f t="shared" si="601"/>
        <v>0</v>
      </c>
      <c r="Q1156" s="233">
        <v>4.0449999999999999</v>
      </c>
      <c r="R1156" s="233"/>
      <c r="S1156" s="233">
        <v>0.1</v>
      </c>
      <c r="T1156" s="260">
        <f t="shared" si="602"/>
        <v>4.1449999999999996</v>
      </c>
      <c r="U1156" s="233">
        <v>1.825</v>
      </c>
      <c r="V1156" s="233">
        <v>0.63</v>
      </c>
      <c r="W1156" s="233">
        <v>2.9950000000000001</v>
      </c>
      <c r="X1156" s="233">
        <f t="shared" si="569"/>
        <v>5.45</v>
      </c>
      <c r="Y1156" s="233"/>
      <c r="Z1156" s="233"/>
      <c r="AA1156" s="233"/>
      <c r="AB1156" s="233">
        <f t="shared" si="570"/>
        <v>0</v>
      </c>
      <c r="AC1156" s="233">
        <f t="shared" si="588"/>
        <v>9.5949999999999989</v>
      </c>
      <c r="AD1156" s="233"/>
      <c r="AE1156" s="233"/>
      <c r="AF1156" s="233"/>
      <c r="AG1156" s="233">
        <f t="shared" si="584"/>
        <v>0</v>
      </c>
      <c r="AH1156" s="233"/>
      <c r="AI1156" s="233"/>
      <c r="AJ1156" s="233"/>
      <c r="AK1156" s="233">
        <f t="shared" si="585"/>
        <v>0</v>
      </c>
      <c r="AL1156" s="233"/>
      <c r="AM1156" s="233"/>
      <c r="AN1156" s="233"/>
      <c r="AO1156" s="233">
        <f t="shared" si="603"/>
        <v>0</v>
      </c>
      <c r="AP1156" s="233"/>
      <c r="AQ1156" s="233"/>
      <c r="AR1156" s="233"/>
      <c r="AS1156" s="339">
        <f t="shared" si="604"/>
        <v>0</v>
      </c>
      <c r="AT1156" s="233"/>
      <c r="AU1156" s="233"/>
      <c r="AV1156" s="233"/>
      <c r="AW1156" s="260">
        <f t="shared" si="573"/>
        <v>0</v>
      </c>
      <c r="AX1156" s="235" t="s">
        <v>2149</v>
      </c>
      <c r="AY1156" s="236" t="s">
        <v>2059</v>
      </c>
      <c r="AZ1156" s="236" t="s">
        <v>71</v>
      </c>
      <c r="BA1156" s="229" t="s">
        <v>1352</v>
      </c>
      <c r="BB1156" s="231">
        <v>1</v>
      </c>
      <c r="BC1156" s="231">
        <v>1</v>
      </c>
      <c r="BD1156" s="237" t="str">
        <f t="shared" si="574"/>
        <v>Llano (Pendientes naturales del terreno entre 0 y 5%)</v>
      </c>
      <c r="BE1156" s="231">
        <v>2</v>
      </c>
      <c r="BF1156" s="237" t="str">
        <f>VLOOKUP(BE1156,'Códigos 2'!$A$1:$B$12,2,FALSE)</f>
        <v xml:space="preserve">Tratamiento superficial múltiple (TSM) </v>
      </c>
      <c r="BG1156" s="238">
        <v>2</v>
      </c>
      <c r="BH1156" s="239">
        <v>6.2</v>
      </c>
      <c r="BI1156" s="231">
        <v>0</v>
      </c>
      <c r="BJ1156" s="231" t="str">
        <f t="shared" si="590"/>
        <v>No existe</v>
      </c>
      <c r="BK1156" s="240">
        <v>0</v>
      </c>
      <c r="BL1156" s="231">
        <v>60</v>
      </c>
      <c r="BM1156" s="231"/>
      <c r="BN1156" s="231">
        <v>4</v>
      </c>
      <c r="BO1156" s="237" t="str">
        <f t="shared" si="591"/>
        <v>Alineamiento con algunas curvas que exigen una reducción significativa en la velocidad promedio de circulación.</v>
      </c>
      <c r="BP1156" s="231">
        <v>4</v>
      </c>
      <c r="BQ1156" s="237" t="str">
        <f t="shared" si="592"/>
        <v>Pendientes generalmente menores del 3% pero con algunas cuestas de corta longitud de hasta el 5%.</v>
      </c>
      <c r="BR1156" s="231">
        <v>1</v>
      </c>
      <c r="BS1156" s="231">
        <v>0</v>
      </c>
      <c r="BT1156" s="237" t="b">
        <f t="shared" si="593"/>
        <v>0</v>
      </c>
      <c r="BU1156" s="231">
        <v>2</v>
      </c>
      <c r="BV1156" s="237" t="str">
        <f t="shared" si="594"/>
        <v>Existen muy pocas señales</v>
      </c>
      <c r="BW1156" s="231">
        <v>4</v>
      </c>
      <c r="BX1156" s="237" t="str">
        <f t="shared" si="595"/>
        <v>La mayoría de las alcantarillas y cunetas aparentemente funcionan bien, pero existen indicaciones en algunos sitios de que el agua se estanca.</v>
      </c>
      <c r="BY1156" s="231">
        <v>3</v>
      </c>
      <c r="BZ1156" s="237" t="str">
        <f t="shared" si="596"/>
        <v>Superficie con frecuentes baches o irregularidades .</v>
      </c>
      <c r="CA1156" s="231">
        <v>4</v>
      </c>
      <c r="CB1156" s="237" t="str">
        <f t="shared" si="597"/>
        <v>Existen huellas o corrugaciones que se derivan por debajo de la superficie de ruedo, pero que son aisladas y de poca extensión.</v>
      </c>
      <c r="CC1156" s="231">
        <f t="shared" si="598"/>
        <v>0</v>
      </c>
      <c r="CD1156" s="229" t="s">
        <v>2150</v>
      </c>
      <c r="CE1156" s="229" t="s">
        <v>332</v>
      </c>
      <c r="CF1156" s="270" t="s">
        <v>2151</v>
      </c>
    </row>
    <row r="1157" spans="1:84" ht="69.95" customHeight="1" thickBot="1" x14ac:dyDescent="0.2">
      <c r="A1157" s="217"/>
      <c r="B1157" s="269">
        <v>70212</v>
      </c>
      <c r="C1157" s="231">
        <v>8</v>
      </c>
      <c r="D1157" s="231">
        <v>7</v>
      </c>
      <c r="E1157" s="232">
        <v>1</v>
      </c>
      <c r="F1157" s="231">
        <v>4</v>
      </c>
      <c r="G1157" s="231">
        <v>241</v>
      </c>
      <c r="H1157" s="230" t="str">
        <f>IF(G1157&lt;100,"Primaria",IF(AND(G1157&gt;39,G1157&lt;300),"Secundaria",IF(AND(G1157&gt;299),"Terciaria")))</f>
        <v>Secundaria</v>
      </c>
      <c r="I1157" s="230">
        <v>2</v>
      </c>
      <c r="J1157" s="229" t="str">
        <f t="shared" si="599"/>
        <v>Distribuidores Regionales</v>
      </c>
      <c r="K1157" s="260">
        <f t="shared" si="600"/>
        <v>2.7600000000000002</v>
      </c>
      <c r="L1157" s="234">
        <f>L1156+K1157</f>
        <v>12.354999999999999</v>
      </c>
      <c r="M1157" s="233"/>
      <c r="N1157" s="233"/>
      <c r="O1157" s="233"/>
      <c r="P1157" s="260">
        <f t="shared" si="601"/>
        <v>0</v>
      </c>
      <c r="Q1157" s="233"/>
      <c r="R1157" s="233">
        <v>0.9</v>
      </c>
      <c r="S1157" s="233">
        <v>1.86</v>
      </c>
      <c r="T1157" s="260">
        <f t="shared" si="602"/>
        <v>2.7600000000000002</v>
      </c>
      <c r="U1157" s="233"/>
      <c r="V1157" s="233"/>
      <c r="W1157" s="233"/>
      <c r="X1157" s="233">
        <f t="shared" si="569"/>
        <v>0</v>
      </c>
      <c r="Y1157" s="233"/>
      <c r="Z1157" s="233"/>
      <c r="AA1157" s="233"/>
      <c r="AB1157" s="233">
        <f t="shared" si="570"/>
        <v>0</v>
      </c>
      <c r="AC1157" s="233">
        <f t="shared" si="588"/>
        <v>2.7600000000000002</v>
      </c>
      <c r="AD1157" s="233"/>
      <c r="AE1157" s="233"/>
      <c r="AF1157" s="233"/>
      <c r="AG1157" s="233">
        <f t="shared" si="584"/>
        <v>0</v>
      </c>
      <c r="AH1157" s="233"/>
      <c r="AI1157" s="233"/>
      <c r="AJ1157" s="233"/>
      <c r="AK1157" s="233">
        <f t="shared" si="585"/>
        <v>0</v>
      </c>
      <c r="AL1157" s="233"/>
      <c r="AM1157" s="233"/>
      <c r="AN1157" s="233"/>
      <c r="AO1157" s="233">
        <f t="shared" si="603"/>
        <v>0</v>
      </c>
      <c r="AP1157" s="233"/>
      <c r="AQ1157" s="233"/>
      <c r="AR1157" s="233"/>
      <c r="AS1157" s="339">
        <f t="shared" si="604"/>
        <v>0</v>
      </c>
      <c r="AT1157" s="233"/>
      <c r="AU1157" s="233"/>
      <c r="AV1157" s="233"/>
      <c r="AW1157" s="260">
        <f t="shared" si="573"/>
        <v>0</v>
      </c>
      <c r="AX1157" s="235" t="s">
        <v>2152</v>
      </c>
      <c r="AY1157" s="236" t="s">
        <v>2059</v>
      </c>
      <c r="AZ1157" s="236" t="s">
        <v>71</v>
      </c>
      <c r="BA1157" s="229" t="s">
        <v>1358</v>
      </c>
      <c r="BB1157" s="231">
        <v>0</v>
      </c>
      <c r="BC1157" s="231">
        <v>1</v>
      </c>
      <c r="BD1157" s="237" t="str">
        <f t="shared" si="574"/>
        <v>Llano (Pendientes naturales del terreno entre 0 y 5%)</v>
      </c>
      <c r="BE1157" s="231">
        <v>1</v>
      </c>
      <c r="BF1157" s="237" t="str">
        <f>VLOOKUP(BE1157,'Códigos 2'!$A$1:$B$12,2,FALSE)</f>
        <v xml:space="preserve"> Carpeta Asfáltica (CA)</v>
      </c>
      <c r="BG1157" s="238">
        <v>2</v>
      </c>
      <c r="BH1157" s="239">
        <v>6.6</v>
      </c>
      <c r="BI1157" s="231">
        <v>0</v>
      </c>
      <c r="BJ1157" s="231" t="str">
        <f t="shared" si="590"/>
        <v>No existe</v>
      </c>
      <c r="BK1157" s="240">
        <v>0</v>
      </c>
      <c r="BL1157" s="231">
        <v>50</v>
      </c>
      <c r="BM1157" s="231"/>
      <c r="BN1157" s="231">
        <v>4</v>
      </c>
      <c r="BO1157" s="237" t="str">
        <f t="shared" si="591"/>
        <v>Alineamiento con algunas curvas que exigen una reducción significativa en la velocidad promedio de circulación.</v>
      </c>
      <c r="BP1157" s="231">
        <v>5</v>
      </c>
      <c r="BQ1157" s="237" t="str">
        <f t="shared" si="592"/>
        <v>Pendientes menores del 3% en todo el tramo.</v>
      </c>
      <c r="BR1157" s="231">
        <v>1</v>
      </c>
      <c r="BS1157" s="231">
        <v>0</v>
      </c>
      <c r="BT1157" s="237" t="b">
        <f t="shared" si="593"/>
        <v>0</v>
      </c>
      <c r="BU1157" s="231">
        <v>3</v>
      </c>
      <c r="BV1157" s="237" t="str">
        <f t="shared" si="594"/>
        <v>El señalamiento es regular en cuanto a cantidad y ubicación, siendo notable la falta de algunas señales de precaución y de guía.</v>
      </c>
      <c r="BW1157" s="231">
        <v>4</v>
      </c>
      <c r="BX1157" s="237" t="str">
        <f t="shared" si="595"/>
        <v>La mayoría de las alcantarillas y cunetas aparentemente funcionan bien, pero existen indicaciones en algunos sitios de que el agua se estanca.</v>
      </c>
      <c r="BY1157" s="231">
        <v>2</v>
      </c>
      <c r="BZ1157" s="237" t="str">
        <f t="shared" si="596"/>
        <v>Superficie muy irregular o con baches extensos y frecuentes (o material suelto, en caso de superficies no pavimentadas).</v>
      </c>
      <c r="CA1157" s="231">
        <v>4</v>
      </c>
      <c r="CB1157" s="237" t="str">
        <f t="shared" si="597"/>
        <v>Existen huellas o corrugaciones que se derivan por debajo de la superficie de ruedo, pero que son aisladas y de poca extensión.</v>
      </c>
      <c r="CC1157" s="231">
        <f t="shared" si="598"/>
        <v>0</v>
      </c>
      <c r="CD1157" s="229" t="s">
        <v>2153</v>
      </c>
      <c r="CE1157" s="229" t="s">
        <v>332</v>
      </c>
      <c r="CF1157" s="270" t="s">
        <v>2154</v>
      </c>
    </row>
    <row r="1158" spans="1:84" ht="69.95" customHeight="1" thickBot="1" x14ac:dyDescent="0.2">
      <c r="A1158" s="217"/>
      <c r="B1158" s="269">
        <v>70221</v>
      </c>
      <c r="C1158" s="231">
        <v>8</v>
      </c>
      <c r="D1158" s="231">
        <v>7</v>
      </c>
      <c r="E1158" s="232">
        <v>1</v>
      </c>
      <c r="F1158" s="231">
        <v>4</v>
      </c>
      <c r="G1158" s="231">
        <v>802</v>
      </c>
      <c r="H1158" s="230" t="str">
        <f>IF(G1158&lt;100,"Primaria",IF(AND(RVN_0524!G1103&gt;39,RVN_0524!G1103&lt;300),"Secundaria",IF(AND(RVN_0524!G1103&gt;299),"Terciaria")))</f>
        <v>Secundaria</v>
      </c>
      <c r="I1158" s="230">
        <v>4</v>
      </c>
      <c r="J1158" s="229" t="str">
        <f t="shared" si="599"/>
        <v>Red Básica de Accesso</v>
      </c>
      <c r="K1158" s="260">
        <f t="shared" si="600"/>
        <v>3.28</v>
      </c>
      <c r="L1158" s="234">
        <f>K1158</f>
        <v>3.28</v>
      </c>
      <c r="M1158" s="233"/>
      <c r="N1158" s="233"/>
      <c r="O1158" s="233"/>
      <c r="P1158" s="260">
        <f t="shared" si="601"/>
        <v>0</v>
      </c>
      <c r="Q1158" s="233"/>
      <c r="R1158" s="233"/>
      <c r="S1158" s="233"/>
      <c r="T1158" s="260">
        <f t="shared" si="602"/>
        <v>0</v>
      </c>
      <c r="U1158" s="233"/>
      <c r="V1158" s="233"/>
      <c r="W1158" s="233">
        <v>3.28</v>
      </c>
      <c r="X1158" s="233">
        <f t="shared" si="569"/>
        <v>3.28</v>
      </c>
      <c r="Y1158" s="233"/>
      <c r="Z1158" s="233"/>
      <c r="AA1158" s="233"/>
      <c r="AB1158" s="233">
        <f t="shared" si="570"/>
        <v>0</v>
      </c>
      <c r="AC1158" s="233">
        <f t="shared" ref="AC1158:AC1189" si="605">T1158+X1158+AB1158</f>
        <v>3.28</v>
      </c>
      <c r="AD1158" s="233"/>
      <c r="AE1158" s="233"/>
      <c r="AF1158" s="233"/>
      <c r="AG1158" s="233">
        <f t="shared" si="584"/>
        <v>0</v>
      </c>
      <c r="AH1158" s="233"/>
      <c r="AI1158" s="233"/>
      <c r="AJ1158" s="233"/>
      <c r="AK1158" s="233">
        <f t="shared" si="585"/>
        <v>0</v>
      </c>
      <c r="AL1158" s="233"/>
      <c r="AM1158" s="233"/>
      <c r="AN1158" s="233"/>
      <c r="AO1158" s="233">
        <f t="shared" si="603"/>
        <v>0</v>
      </c>
      <c r="AP1158" s="233"/>
      <c r="AQ1158" s="233"/>
      <c r="AR1158" s="233"/>
      <c r="AS1158" s="339">
        <f t="shared" si="604"/>
        <v>0</v>
      </c>
      <c r="AT1158" s="233"/>
      <c r="AU1158" s="233"/>
      <c r="AV1158" s="233"/>
      <c r="AW1158" s="260">
        <f t="shared" si="573"/>
        <v>0</v>
      </c>
      <c r="AX1158" s="235" t="s">
        <v>3247</v>
      </c>
      <c r="AY1158" s="236" t="s">
        <v>2142</v>
      </c>
      <c r="AZ1158" s="236" t="s">
        <v>71</v>
      </c>
      <c r="BA1158" s="229" t="s">
        <v>3248</v>
      </c>
      <c r="BB1158" s="231">
        <v>1</v>
      </c>
      <c r="BC1158" s="231">
        <v>1</v>
      </c>
      <c r="BD1158" s="237" t="str">
        <f t="shared" si="574"/>
        <v>Llano (Pendientes naturales del terreno entre 0 y 5%)</v>
      </c>
      <c r="BE1158" s="231">
        <v>2</v>
      </c>
      <c r="BF1158" s="237" t="str">
        <f>VLOOKUP(BE1158,'Códigos 2'!$A$1:$B$12,2,FALSE)</f>
        <v xml:space="preserve">Tratamiento superficial múltiple (TSM) </v>
      </c>
      <c r="BG1158" s="238">
        <v>2</v>
      </c>
      <c r="BH1158" s="239">
        <v>6.2</v>
      </c>
      <c r="BI1158" s="231">
        <v>0</v>
      </c>
      <c r="BJ1158" s="231" t="str">
        <f t="shared" si="590"/>
        <v>No existe</v>
      </c>
      <c r="BK1158" s="240">
        <v>0</v>
      </c>
      <c r="BL1158" s="231">
        <v>35</v>
      </c>
      <c r="BM1158" s="231">
        <v>707</v>
      </c>
      <c r="BN1158" s="231">
        <v>4</v>
      </c>
      <c r="BO1158" s="237" t="str">
        <f t="shared" si="591"/>
        <v>Alineamiento con algunas curvas que exigen una reducción significativa en la velocidad promedio de circulación.</v>
      </c>
      <c r="BP1158" s="231">
        <v>5</v>
      </c>
      <c r="BQ1158" s="237" t="str">
        <f t="shared" si="592"/>
        <v>Pendientes menores del 3% en todo el tramo.</v>
      </c>
      <c r="BR1158" s="231">
        <v>2</v>
      </c>
      <c r="BS1158" s="231">
        <v>0</v>
      </c>
      <c r="BT1158" s="237" t="b">
        <f t="shared" si="593"/>
        <v>0</v>
      </c>
      <c r="BU1158" s="231">
        <v>2</v>
      </c>
      <c r="BV1158" s="237" t="str">
        <f t="shared" si="594"/>
        <v>Existen muy pocas señales</v>
      </c>
      <c r="BW1158" s="231">
        <v>3</v>
      </c>
      <c r="BX1158" s="237" t="str">
        <f t="shared" si="595"/>
        <v>Parece que algunas alcantarillas o cunetas no tienen capacidad hidráulica suficiente, por la erosión o socavación aparente.</v>
      </c>
      <c r="BY1158" s="231">
        <v>2</v>
      </c>
      <c r="BZ1158" s="237" t="str">
        <f t="shared" si="596"/>
        <v>Superficie muy irregular o con baches extensos y frecuentes (o material suelto, en caso de superficies no pavimentadas).</v>
      </c>
      <c r="CA1158" s="231">
        <v>4</v>
      </c>
      <c r="CB1158" s="237" t="str">
        <f t="shared" si="597"/>
        <v>Existen huellas o corrugaciones que se derivan por debajo de la superficie de ruedo, pero que son aisladas y de poca extensión.</v>
      </c>
      <c r="CC1158" s="231">
        <f t="shared" si="598"/>
        <v>0.84642040000000007</v>
      </c>
      <c r="CD1158" s="229"/>
      <c r="CE1158" s="229"/>
      <c r="CF1158" s="270" t="s">
        <v>3249</v>
      </c>
    </row>
    <row r="1159" spans="1:84" ht="69.95" customHeight="1" thickBot="1" x14ac:dyDescent="0.2">
      <c r="A1159" s="217"/>
      <c r="B1159" s="269">
        <v>70222</v>
      </c>
      <c r="C1159" s="231">
        <v>8</v>
      </c>
      <c r="D1159" s="231">
        <v>7</v>
      </c>
      <c r="E1159" s="232">
        <v>1</v>
      </c>
      <c r="F1159" s="231">
        <v>0</v>
      </c>
      <c r="G1159" s="231">
        <v>802</v>
      </c>
      <c r="H1159" s="230" t="str">
        <f>IF(G1159&lt;100,"Primaria",IF(AND(RVN_0524!G1104&gt;39,RVN_0524!G1104&lt;300),"Secundaria",IF(AND(RVN_0524!G1104&gt;299),"Terciaria")))</f>
        <v>Secundaria</v>
      </c>
      <c r="I1159" s="230">
        <v>4</v>
      </c>
      <c r="J1159" s="229" t="str">
        <f t="shared" si="599"/>
        <v>Red Básica de Accesso</v>
      </c>
      <c r="K1159" s="260">
        <f t="shared" si="600"/>
        <v>3.59</v>
      </c>
      <c r="L1159" s="234">
        <f>L1158+K1159</f>
        <v>6.8699999999999992</v>
      </c>
      <c r="M1159" s="233"/>
      <c r="N1159" s="233"/>
      <c r="O1159" s="233"/>
      <c r="P1159" s="260">
        <f t="shared" si="601"/>
        <v>0</v>
      </c>
      <c r="Q1159" s="233"/>
      <c r="R1159" s="233"/>
      <c r="S1159" s="233"/>
      <c r="T1159" s="260">
        <f t="shared" si="602"/>
        <v>0</v>
      </c>
      <c r="U1159" s="233"/>
      <c r="V1159" s="233"/>
      <c r="W1159" s="233"/>
      <c r="X1159" s="233">
        <f t="shared" si="569"/>
        <v>0</v>
      </c>
      <c r="Y1159" s="233"/>
      <c r="Z1159" s="233"/>
      <c r="AA1159" s="233"/>
      <c r="AB1159" s="233">
        <f t="shared" si="570"/>
        <v>0</v>
      </c>
      <c r="AC1159" s="233">
        <f t="shared" si="605"/>
        <v>0</v>
      </c>
      <c r="AD1159" s="233"/>
      <c r="AE1159" s="233">
        <v>3.59</v>
      </c>
      <c r="AF1159" s="233"/>
      <c r="AG1159" s="233">
        <f t="shared" si="584"/>
        <v>3.59</v>
      </c>
      <c r="AH1159" s="233"/>
      <c r="AI1159" s="233"/>
      <c r="AJ1159" s="233"/>
      <c r="AK1159" s="233">
        <f t="shared" si="585"/>
        <v>0</v>
      </c>
      <c r="AL1159" s="233"/>
      <c r="AM1159" s="233"/>
      <c r="AN1159" s="233"/>
      <c r="AO1159" s="233">
        <f t="shared" si="603"/>
        <v>0</v>
      </c>
      <c r="AP1159" s="233"/>
      <c r="AQ1159" s="233"/>
      <c r="AR1159" s="233"/>
      <c r="AS1159" s="339">
        <f t="shared" si="604"/>
        <v>0</v>
      </c>
      <c r="AT1159" s="233"/>
      <c r="AU1159" s="233"/>
      <c r="AV1159" s="233"/>
      <c r="AW1159" s="260">
        <f t="shared" si="573"/>
        <v>0</v>
      </c>
      <c r="AX1159" s="235" t="s">
        <v>3250</v>
      </c>
      <c r="AY1159" s="236" t="s">
        <v>2142</v>
      </c>
      <c r="AZ1159" s="236" t="s">
        <v>71</v>
      </c>
      <c r="BA1159" s="229" t="s">
        <v>3251</v>
      </c>
      <c r="BB1159" s="231">
        <v>0</v>
      </c>
      <c r="BC1159" s="231">
        <v>4</v>
      </c>
      <c r="BD1159" s="237" t="str">
        <f t="shared" si="574"/>
        <v>Montañoso (Pendientes naturales del terreno mayores a 25%)</v>
      </c>
      <c r="BE1159" s="231">
        <v>4</v>
      </c>
      <c r="BF1159" s="237" t="str">
        <f>VLOOKUP(BE1159,'Códigos 2'!$A$1:$B$12,2,FALSE)</f>
        <v>Lastre o grava</v>
      </c>
      <c r="BG1159" s="238">
        <v>1</v>
      </c>
      <c r="BH1159" s="239">
        <v>4.3</v>
      </c>
      <c r="BI1159" s="231">
        <v>0</v>
      </c>
      <c r="BJ1159" s="231" t="str">
        <f t="shared" si="590"/>
        <v>No existe</v>
      </c>
      <c r="BK1159" s="240">
        <v>0</v>
      </c>
      <c r="BL1159" s="231">
        <v>25</v>
      </c>
      <c r="BM1159" s="231">
        <v>43</v>
      </c>
      <c r="BN1159" s="231">
        <v>2</v>
      </c>
      <c r="BO1159" s="237" t="str">
        <f t="shared" si="591"/>
        <v>Curvas cerradas frecuentes y, por lo general, inconsistentes con el terreno y la clase de carretera.</v>
      </c>
      <c r="BP1159" s="231">
        <v>1</v>
      </c>
      <c r="BQ1159" s="237" t="str">
        <f t="shared" si="592"/>
        <v xml:space="preserve">Pendientes sostenidas en exceso del 7% en casi todo el tramo. </v>
      </c>
      <c r="BR1159" s="231">
        <v>1</v>
      </c>
      <c r="BS1159" s="231">
        <v>0</v>
      </c>
      <c r="BT1159" s="237" t="b">
        <f t="shared" si="593"/>
        <v>0</v>
      </c>
      <c r="BU1159" s="231">
        <v>2</v>
      </c>
      <c r="BV1159" s="237" t="str">
        <f t="shared" si="594"/>
        <v>Existen muy pocas señales</v>
      </c>
      <c r="BW1159" s="231">
        <v>3</v>
      </c>
      <c r="BX1159" s="237" t="str">
        <f t="shared" si="595"/>
        <v>Parece que algunas alcantarillas o cunetas no tienen capacidad hidráulica suficiente, por la erosión o socavación aparente.</v>
      </c>
      <c r="BY1159" s="231">
        <v>3</v>
      </c>
      <c r="BZ1159" s="237" t="str">
        <f t="shared" si="596"/>
        <v>Superficie con frecuentes baches o irregularidades .</v>
      </c>
      <c r="CA1159" s="231">
        <v>4</v>
      </c>
      <c r="CB1159" s="237" t="str">
        <f t="shared" si="597"/>
        <v>Existen huellas o corrugaciones que se derivan por debajo de la superficie de ruedo, pero que son aisladas y de poca extensión.</v>
      </c>
      <c r="CC1159" s="231">
        <f t="shared" si="598"/>
        <v>5.6345050000000001E-2</v>
      </c>
      <c r="CD1159" s="229"/>
      <c r="CE1159" s="229"/>
      <c r="CF1159" s="270" t="s">
        <v>3252</v>
      </c>
    </row>
    <row r="1160" spans="1:84" ht="69.95" customHeight="1" thickBot="1" x14ac:dyDescent="0.2">
      <c r="A1160" s="217"/>
      <c r="B1160" s="269">
        <v>70223</v>
      </c>
      <c r="C1160" s="231">
        <v>8</v>
      </c>
      <c r="D1160" s="231">
        <v>7</v>
      </c>
      <c r="E1160" s="232">
        <v>1</v>
      </c>
      <c r="F1160" s="231">
        <v>4</v>
      </c>
      <c r="G1160" s="231">
        <v>802</v>
      </c>
      <c r="H1160" s="230" t="str">
        <f>IF(G1160&lt;100,"Primaria",IF(AND(RVN_0524!G1105&gt;39,RVN_0524!G1105&lt;300),"Secundaria",IF(AND(RVN_0524!G1105&gt;299),"Terciaria")))</f>
        <v>Secundaria</v>
      </c>
      <c r="I1160" s="230">
        <v>4</v>
      </c>
      <c r="J1160" s="229" t="str">
        <f t="shared" si="599"/>
        <v>Red Básica de Accesso</v>
      </c>
      <c r="K1160" s="260">
        <f t="shared" si="600"/>
        <v>3.8000000000000003</v>
      </c>
      <c r="L1160" s="234">
        <f>L1159+K1160</f>
        <v>10.67</v>
      </c>
      <c r="M1160" s="233"/>
      <c r="N1160" s="233"/>
      <c r="O1160" s="233"/>
      <c r="P1160" s="260">
        <f t="shared" si="601"/>
        <v>0</v>
      </c>
      <c r="Q1160" s="233"/>
      <c r="R1160" s="233"/>
      <c r="S1160" s="233"/>
      <c r="T1160" s="260">
        <f t="shared" si="602"/>
        <v>0</v>
      </c>
      <c r="U1160" s="233"/>
      <c r="V1160" s="233"/>
      <c r="W1160" s="233"/>
      <c r="X1160" s="233">
        <f t="shared" si="569"/>
        <v>0</v>
      </c>
      <c r="Y1160" s="233"/>
      <c r="Z1160" s="233"/>
      <c r="AA1160" s="233"/>
      <c r="AB1160" s="233">
        <f t="shared" si="570"/>
        <v>0</v>
      </c>
      <c r="AC1160" s="233">
        <f t="shared" si="605"/>
        <v>0</v>
      </c>
      <c r="AD1160" s="233"/>
      <c r="AE1160" s="233">
        <v>0.68</v>
      </c>
      <c r="AF1160" s="233">
        <v>3.12</v>
      </c>
      <c r="AG1160" s="233">
        <f t="shared" si="584"/>
        <v>3.8000000000000003</v>
      </c>
      <c r="AH1160" s="233"/>
      <c r="AI1160" s="233"/>
      <c r="AJ1160" s="233"/>
      <c r="AK1160" s="233">
        <f t="shared" si="585"/>
        <v>0</v>
      </c>
      <c r="AL1160" s="233"/>
      <c r="AM1160" s="233"/>
      <c r="AN1160" s="233"/>
      <c r="AO1160" s="233">
        <f t="shared" si="603"/>
        <v>0</v>
      </c>
      <c r="AP1160" s="233"/>
      <c r="AQ1160" s="233"/>
      <c r="AR1160" s="233"/>
      <c r="AS1160" s="339">
        <f t="shared" si="604"/>
        <v>0</v>
      </c>
      <c r="AT1160" s="233"/>
      <c r="AU1160" s="233"/>
      <c r="AV1160" s="233"/>
      <c r="AW1160" s="260">
        <f t="shared" si="573"/>
        <v>0</v>
      </c>
      <c r="AX1160" s="235" t="s">
        <v>3253</v>
      </c>
      <c r="AY1160" s="236" t="s">
        <v>2142</v>
      </c>
      <c r="AZ1160" s="236" t="s">
        <v>71</v>
      </c>
      <c r="BA1160" s="229" t="s">
        <v>3254</v>
      </c>
      <c r="BB1160" s="231">
        <v>2</v>
      </c>
      <c r="BC1160" s="231">
        <v>1</v>
      </c>
      <c r="BD1160" s="237" t="str">
        <f t="shared" si="574"/>
        <v>Llano (Pendientes naturales del terreno entre 0 y 5%)</v>
      </c>
      <c r="BE1160" s="231">
        <v>4</v>
      </c>
      <c r="BF1160" s="237" t="str">
        <f>VLOOKUP(BE1160,'Códigos 2'!$A$1:$B$12,2,FALSE)</f>
        <v>Lastre o grava</v>
      </c>
      <c r="BG1160" s="238">
        <v>1</v>
      </c>
      <c r="BH1160" s="239">
        <v>3.5</v>
      </c>
      <c r="BI1160" s="231">
        <v>0</v>
      </c>
      <c r="BJ1160" s="231" t="str">
        <f t="shared" si="590"/>
        <v>No existe</v>
      </c>
      <c r="BK1160" s="240">
        <v>0</v>
      </c>
      <c r="BL1160" s="231">
        <v>15</v>
      </c>
      <c r="BM1160" s="231">
        <v>5</v>
      </c>
      <c r="BN1160" s="231">
        <v>3</v>
      </c>
      <c r="BO1160" s="237" t="str">
        <f t="shared" si="591"/>
        <v>Alineamiento algo sinuoso, pero con curvas cerradas que son aparentes y consistentes con las gradientes y las demás características del camino y del terreno que se atraviesa.</v>
      </c>
      <c r="BP1160" s="231">
        <v>5</v>
      </c>
      <c r="BQ1160" s="237" t="str">
        <f t="shared" si="592"/>
        <v>Pendientes menores del 3% en todo el tramo.</v>
      </c>
      <c r="BR1160" s="231">
        <v>1</v>
      </c>
      <c r="BS1160" s="231">
        <v>0</v>
      </c>
      <c r="BT1160" s="237" t="b">
        <f t="shared" si="593"/>
        <v>0</v>
      </c>
      <c r="BU1160" s="231">
        <v>1</v>
      </c>
      <c r="BV1160" s="237" t="str">
        <f t="shared" si="594"/>
        <v>No existen señales o son tan inadecuadas, que no proveen información útil al conductor.</v>
      </c>
      <c r="BW1160" s="231">
        <v>2</v>
      </c>
      <c r="BX1160" s="237" t="str">
        <f t="shared" si="595"/>
        <v>Parece que la mayoría de las alcantarillas y cunetas son inadecuadas; o hay vados en varios sitios en vez de estructuras de drenaje.</v>
      </c>
      <c r="BY1160" s="231">
        <v>2</v>
      </c>
      <c r="BZ1160" s="237" t="str">
        <f t="shared" si="596"/>
        <v>Superficie muy irregular o con baches extensos y frecuentes (o material suelto, en caso de superficies no pavimentadas).</v>
      </c>
      <c r="CA1160" s="231">
        <v>3</v>
      </c>
      <c r="CB1160" s="237" t="str">
        <f t="shared" si="597"/>
        <v>Existen deformaciones u otras fallas de consideración sobre una buena parte de la subsección y, aunque no son extensas todavía, parece que siguen extendiéndose.</v>
      </c>
      <c r="CC1160" s="231">
        <f t="shared" si="598"/>
        <v>6.9350000000000002E-3</v>
      </c>
      <c r="CD1160" s="229"/>
      <c r="CE1160" s="229"/>
      <c r="CF1160" s="270"/>
    </row>
    <row r="1161" spans="1:84" ht="69.95" customHeight="1" thickBot="1" x14ac:dyDescent="0.2">
      <c r="A1161" s="217"/>
      <c r="B1161" s="269">
        <v>70230</v>
      </c>
      <c r="C1161" s="231">
        <v>8</v>
      </c>
      <c r="D1161" s="231">
        <v>7</v>
      </c>
      <c r="E1161" s="232">
        <v>1</v>
      </c>
      <c r="F1161" s="231">
        <v>2</v>
      </c>
      <c r="G1161" s="231">
        <v>234</v>
      </c>
      <c r="H1161" s="230" t="str">
        <f>IF(G1161&lt;100,"Primaria",IF(AND(G1161&gt;39,G1161&lt;300),"Secundaria",IF(AND(G1161&gt;299),"Terciaria")))</f>
        <v>Secundaria</v>
      </c>
      <c r="I1161" s="230">
        <v>4</v>
      </c>
      <c r="J1161" s="229" t="str">
        <f t="shared" si="599"/>
        <v>Red Básica de Accesso</v>
      </c>
      <c r="K1161" s="260">
        <f t="shared" si="600"/>
        <v>9.6999999999999993</v>
      </c>
      <c r="L1161" s="234">
        <f>K1161</f>
        <v>9.6999999999999993</v>
      </c>
      <c r="M1161" s="233"/>
      <c r="N1161" s="233"/>
      <c r="O1161" s="233"/>
      <c r="P1161" s="260">
        <f t="shared" si="601"/>
        <v>0</v>
      </c>
      <c r="Q1161" s="233">
        <v>9.6999999999999993</v>
      </c>
      <c r="R1161" s="233"/>
      <c r="S1161" s="233"/>
      <c r="T1161" s="260">
        <f t="shared" si="602"/>
        <v>9.6999999999999993</v>
      </c>
      <c r="U1161" s="233"/>
      <c r="V1161" s="233"/>
      <c r="W1161" s="233"/>
      <c r="X1161" s="233">
        <f t="shared" ref="X1161:X1220" si="606">U1161+V1161+W1161</f>
        <v>0</v>
      </c>
      <c r="Y1161" s="233"/>
      <c r="Z1161" s="233"/>
      <c r="AA1161" s="233"/>
      <c r="AB1161" s="233">
        <f t="shared" ref="AB1161:AB1220" si="607">Y1161+Z1161+AA1161</f>
        <v>0</v>
      </c>
      <c r="AC1161" s="233">
        <f t="shared" si="605"/>
        <v>9.6999999999999993</v>
      </c>
      <c r="AD1161" s="233"/>
      <c r="AE1161" s="233"/>
      <c r="AF1161" s="233"/>
      <c r="AG1161" s="233">
        <f t="shared" si="584"/>
        <v>0</v>
      </c>
      <c r="AH1161" s="233"/>
      <c r="AI1161" s="233"/>
      <c r="AJ1161" s="233"/>
      <c r="AK1161" s="233">
        <f t="shared" si="585"/>
        <v>0</v>
      </c>
      <c r="AL1161" s="233"/>
      <c r="AM1161" s="233"/>
      <c r="AN1161" s="233"/>
      <c r="AO1161" s="233">
        <f t="shared" si="603"/>
        <v>0</v>
      </c>
      <c r="AP1161" s="233"/>
      <c r="AQ1161" s="233"/>
      <c r="AR1161" s="233"/>
      <c r="AS1161" s="339">
        <f t="shared" si="604"/>
        <v>0</v>
      </c>
      <c r="AT1161" s="233"/>
      <c r="AU1161" s="233"/>
      <c r="AV1161" s="233"/>
      <c r="AW1161" s="260">
        <f t="shared" si="573"/>
        <v>0</v>
      </c>
      <c r="AX1161" s="235" t="s">
        <v>2058</v>
      </c>
      <c r="AY1161" s="236" t="s">
        <v>2059</v>
      </c>
      <c r="AZ1161" s="236" t="s">
        <v>71</v>
      </c>
      <c r="BA1161" s="229" t="s">
        <v>1110</v>
      </c>
      <c r="BB1161" s="231">
        <v>0</v>
      </c>
      <c r="BC1161" s="231">
        <v>3</v>
      </c>
      <c r="BD1161" s="237" t="str">
        <f t="shared" si="574"/>
        <v>Muy Ondulado (Pendientes naturales del terreno entre 15 y 25%)</v>
      </c>
      <c r="BE1161" s="231">
        <v>1</v>
      </c>
      <c r="BF1161" s="237" t="str">
        <f>VLOOKUP(BE1161,'Códigos 2'!$A$1:$B$12,2,FALSE)</f>
        <v xml:space="preserve"> Carpeta Asfáltica (CA)</v>
      </c>
      <c r="BG1161" s="238">
        <v>2</v>
      </c>
      <c r="BH1161" s="239">
        <v>7.4</v>
      </c>
      <c r="BI1161" s="231">
        <v>0</v>
      </c>
      <c r="BJ1161" s="231" t="str">
        <f t="shared" si="590"/>
        <v>No existe</v>
      </c>
      <c r="BK1161" s="240">
        <v>0</v>
      </c>
      <c r="BL1161" s="231">
        <v>50</v>
      </c>
      <c r="BM1161" s="231"/>
      <c r="BN1161" s="231">
        <v>3</v>
      </c>
      <c r="BO1161" s="237" t="str">
        <f t="shared" si="591"/>
        <v>Alineamiento algo sinuoso, pero con curvas cerradas que son aparentes y consistentes con las gradientes y las demás características del camino y del terreno que se atraviesa.</v>
      </c>
      <c r="BP1161" s="231">
        <v>1</v>
      </c>
      <c r="BQ1161" s="237" t="str">
        <f t="shared" si="592"/>
        <v xml:space="preserve">Pendientes sostenidas en exceso del 7% en casi todo el tramo. </v>
      </c>
      <c r="BR1161" s="231">
        <v>1</v>
      </c>
      <c r="BS1161" s="231">
        <v>0</v>
      </c>
      <c r="BT1161" s="237" t="b">
        <f t="shared" si="593"/>
        <v>0</v>
      </c>
      <c r="BU1161" s="231">
        <v>3</v>
      </c>
      <c r="BV1161" s="237" t="str">
        <f t="shared" si="594"/>
        <v>El señalamiento es regular en cuanto a cantidad y ubicación, siendo notable la falta de algunas señales de precaución y de guía.</v>
      </c>
      <c r="BW1161" s="231">
        <v>4</v>
      </c>
      <c r="BX1161" s="237" t="str">
        <f t="shared" si="595"/>
        <v>La mayoría de las alcantarillas y cunetas aparentemente funcionan bien, pero existen indicaciones en algunos sitios de que el agua se estanca.</v>
      </c>
      <c r="BY1161" s="231">
        <v>4</v>
      </c>
      <c r="BZ1161" s="237" t="str">
        <f t="shared" si="596"/>
        <v>Superficie generalmente lisa, pero con unas pequeñas corrugaciones u otras irregularidades aisladas, o con baches pequeños superficiales.</v>
      </c>
      <c r="CA1161" s="231">
        <v>5</v>
      </c>
      <c r="CB1161" s="237" t="str">
        <f t="shared" si="597"/>
        <v>No existen evidencias de fallas en la estructura del pavimento, con la posible excepción de algunas en la superficie de ruedo.</v>
      </c>
      <c r="CC1161" s="231">
        <f t="shared" si="598"/>
        <v>0</v>
      </c>
      <c r="CD1161" s="229" t="s">
        <v>2060</v>
      </c>
      <c r="CE1161" s="229" t="s">
        <v>332</v>
      </c>
      <c r="CF1161" s="270" t="s">
        <v>2061</v>
      </c>
    </row>
    <row r="1162" spans="1:84" ht="69.95" customHeight="1" thickBot="1" x14ac:dyDescent="0.2">
      <c r="A1162" s="217"/>
      <c r="B1162" s="269">
        <v>70250</v>
      </c>
      <c r="C1162" s="231">
        <v>9</v>
      </c>
      <c r="D1162" s="231">
        <v>7</v>
      </c>
      <c r="E1162" s="232">
        <v>3</v>
      </c>
      <c r="F1162" s="231"/>
      <c r="G1162" s="231">
        <v>812</v>
      </c>
      <c r="H1162" s="230" t="str">
        <f t="shared" ref="H1162:H1168" si="608">IF(G1162&lt;100,"Primaria",IF(AND(G1155&gt;39,G1155&lt;300),"Secundaria",IF(AND(G1155&gt;299),"Terciaria")))</f>
        <v>Terciaria</v>
      </c>
      <c r="I1162" s="230">
        <v>4</v>
      </c>
      <c r="J1162" s="229" t="str">
        <f t="shared" si="599"/>
        <v>Red Básica de Accesso</v>
      </c>
      <c r="K1162" s="260">
        <f t="shared" si="600"/>
        <v>4.37</v>
      </c>
      <c r="L1162" s="234">
        <f>L1161+K1162</f>
        <v>14.07</v>
      </c>
      <c r="M1162" s="233"/>
      <c r="N1162" s="233"/>
      <c r="O1162" s="233"/>
      <c r="P1162" s="260">
        <f t="shared" si="601"/>
        <v>0</v>
      </c>
      <c r="Q1162" s="233">
        <v>0.84</v>
      </c>
      <c r="R1162" s="233"/>
      <c r="S1162" s="233"/>
      <c r="T1162" s="260">
        <f t="shared" si="602"/>
        <v>0.84</v>
      </c>
      <c r="U1162" s="233"/>
      <c r="V1162" s="233"/>
      <c r="W1162" s="233"/>
      <c r="X1162" s="233">
        <f t="shared" si="606"/>
        <v>0</v>
      </c>
      <c r="Y1162" s="233"/>
      <c r="Z1162" s="233"/>
      <c r="AA1162" s="233"/>
      <c r="AB1162" s="233">
        <f t="shared" si="607"/>
        <v>0</v>
      </c>
      <c r="AC1162" s="233">
        <f t="shared" si="605"/>
        <v>0.84</v>
      </c>
      <c r="AD1162" s="233"/>
      <c r="AE1162" s="233">
        <v>2.16</v>
      </c>
      <c r="AF1162" s="233"/>
      <c r="AG1162" s="233">
        <f t="shared" si="584"/>
        <v>2.16</v>
      </c>
      <c r="AH1162" s="233"/>
      <c r="AI1162" s="233"/>
      <c r="AJ1162" s="233"/>
      <c r="AK1162" s="233">
        <f t="shared" si="585"/>
        <v>0</v>
      </c>
      <c r="AL1162" s="233"/>
      <c r="AM1162" s="233"/>
      <c r="AN1162" s="233"/>
      <c r="AO1162" s="233">
        <f t="shared" si="603"/>
        <v>0</v>
      </c>
      <c r="AP1162" s="233"/>
      <c r="AQ1162" s="233"/>
      <c r="AR1162" s="233"/>
      <c r="AS1162" s="339">
        <f t="shared" si="604"/>
        <v>0</v>
      </c>
      <c r="AT1162" s="233">
        <v>1.37</v>
      </c>
      <c r="AU1162" s="233"/>
      <c r="AV1162" s="233"/>
      <c r="AW1162" s="260">
        <f t="shared" si="573"/>
        <v>1.37</v>
      </c>
      <c r="AX1162" s="235" t="s">
        <v>3330</v>
      </c>
      <c r="AY1162" s="244" t="s">
        <v>3296</v>
      </c>
      <c r="AZ1162" s="236" t="s">
        <v>7566</v>
      </c>
      <c r="BA1162" s="229" t="s">
        <v>3331</v>
      </c>
      <c r="BB1162" s="231">
        <v>0</v>
      </c>
      <c r="BC1162" s="231">
        <v>1</v>
      </c>
      <c r="BD1162" s="237" t="str">
        <f t="shared" si="574"/>
        <v>Llano (Pendientes naturales del terreno entre 0 y 5%)</v>
      </c>
      <c r="BE1162" s="231">
        <v>8</v>
      </c>
      <c r="BF1162" s="237" t="str">
        <f>VLOOKUP(BE1162,'Códigos 2'!$A$1:$B$12,2,FALSE)</f>
        <v xml:space="preserve">Material producto del perfilado de pavimentos asfálticos </v>
      </c>
      <c r="BG1162" s="238">
        <v>2</v>
      </c>
      <c r="BH1162" s="239">
        <v>6.5</v>
      </c>
      <c r="BI1162" s="231">
        <v>0</v>
      </c>
      <c r="BJ1162" s="231" t="str">
        <f t="shared" si="590"/>
        <v>No existe</v>
      </c>
      <c r="BK1162" s="240">
        <v>0</v>
      </c>
      <c r="BL1162" s="231">
        <v>40</v>
      </c>
      <c r="BM1162" s="231">
        <v>539</v>
      </c>
      <c r="BN1162" s="231">
        <v>4</v>
      </c>
      <c r="BO1162" s="237" t="str">
        <f t="shared" si="591"/>
        <v>Alineamiento con algunas curvas que exigen una reducción significativa en la velocidad promedio de circulación.</v>
      </c>
      <c r="BP1162" s="231">
        <v>5</v>
      </c>
      <c r="BQ1162" s="237" t="str">
        <f t="shared" si="592"/>
        <v>Pendientes menores del 3% en todo el tramo.</v>
      </c>
      <c r="BR1162" s="231">
        <v>1</v>
      </c>
      <c r="BS1162" s="231">
        <v>0</v>
      </c>
      <c r="BT1162" s="237" t="b">
        <f t="shared" si="593"/>
        <v>0</v>
      </c>
      <c r="BU1162" s="231">
        <v>2</v>
      </c>
      <c r="BV1162" s="237" t="str">
        <f t="shared" si="594"/>
        <v>Existen muy pocas señales</v>
      </c>
      <c r="BW1162" s="231">
        <v>4</v>
      </c>
      <c r="BX1162" s="237" t="str">
        <f t="shared" si="595"/>
        <v>La mayoría de las alcantarillas y cunetas aparentemente funcionan bien, pero existen indicaciones en algunos sitios de que el agua se estanca.</v>
      </c>
      <c r="BY1162" s="231">
        <v>2</v>
      </c>
      <c r="BZ1162" s="237" t="str">
        <f t="shared" si="596"/>
        <v>Superficie muy irregular o con baches extensos y frecuentes (o material suelto, en caso de superficies no pavimentadas).</v>
      </c>
      <c r="CA1162" s="231">
        <v>4</v>
      </c>
      <c r="CB1162" s="237" t="str">
        <f t="shared" si="597"/>
        <v>Existen huellas o corrugaciones que se derivan por debajo de la superficie de ruedo, pero que son aisladas y de poca extensión.</v>
      </c>
      <c r="CC1162" s="231">
        <f t="shared" si="598"/>
        <v>0.85973194999999991</v>
      </c>
      <c r="CD1162" s="229"/>
      <c r="CE1162" s="229"/>
      <c r="CF1162" s="270" t="s">
        <v>3332</v>
      </c>
    </row>
    <row r="1163" spans="1:84" ht="69.95" customHeight="1" thickBot="1" x14ac:dyDescent="0.2">
      <c r="A1163" s="217"/>
      <c r="B1163" s="269">
        <v>70260</v>
      </c>
      <c r="C1163" s="231">
        <v>8</v>
      </c>
      <c r="D1163" s="231">
        <v>7</v>
      </c>
      <c r="E1163" s="232">
        <v>5</v>
      </c>
      <c r="F1163" s="231">
        <v>3</v>
      </c>
      <c r="G1163" s="231">
        <v>807</v>
      </c>
      <c r="H1163" s="230" t="str">
        <f t="shared" si="608"/>
        <v>Secundaria</v>
      </c>
      <c r="I1163" s="230">
        <v>4</v>
      </c>
      <c r="J1163" s="229" t="str">
        <f t="shared" si="599"/>
        <v>Red Básica de Accesso</v>
      </c>
      <c r="K1163" s="260">
        <f t="shared" si="600"/>
        <v>3.1799999999999997</v>
      </c>
      <c r="L1163" s="234">
        <f>K1163</f>
        <v>3.1799999999999997</v>
      </c>
      <c r="M1163" s="233"/>
      <c r="N1163" s="233"/>
      <c r="O1163" s="233"/>
      <c r="P1163" s="260">
        <f t="shared" si="601"/>
        <v>0</v>
      </c>
      <c r="Q1163" s="233"/>
      <c r="R1163" s="233"/>
      <c r="S1163" s="233">
        <v>1.2350000000000001</v>
      </c>
      <c r="T1163" s="260">
        <f t="shared" si="602"/>
        <v>1.2350000000000001</v>
      </c>
      <c r="U1163" s="233"/>
      <c r="V1163" s="233">
        <v>0.19</v>
      </c>
      <c r="W1163" s="233">
        <v>1.7549999999999999</v>
      </c>
      <c r="X1163" s="233">
        <f t="shared" si="606"/>
        <v>1.9449999999999998</v>
      </c>
      <c r="Y1163" s="233"/>
      <c r="Z1163" s="233"/>
      <c r="AA1163" s="233"/>
      <c r="AB1163" s="233">
        <f t="shared" si="607"/>
        <v>0</v>
      </c>
      <c r="AC1163" s="233">
        <f t="shared" si="605"/>
        <v>3.1799999999999997</v>
      </c>
      <c r="AD1163" s="233"/>
      <c r="AE1163" s="233"/>
      <c r="AF1163" s="233"/>
      <c r="AG1163" s="233">
        <f t="shared" si="584"/>
        <v>0</v>
      </c>
      <c r="AH1163" s="233"/>
      <c r="AI1163" s="233"/>
      <c r="AJ1163" s="233"/>
      <c r="AK1163" s="233">
        <f t="shared" si="585"/>
        <v>0</v>
      </c>
      <c r="AL1163" s="233"/>
      <c r="AM1163" s="233"/>
      <c r="AN1163" s="233"/>
      <c r="AO1163" s="233">
        <f t="shared" si="603"/>
        <v>0</v>
      </c>
      <c r="AP1163" s="233"/>
      <c r="AQ1163" s="233"/>
      <c r="AR1163" s="233"/>
      <c r="AS1163" s="339">
        <f t="shared" si="604"/>
        <v>0</v>
      </c>
      <c r="AT1163" s="233"/>
      <c r="AU1163" s="233"/>
      <c r="AV1163" s="233"/>
      <c r="AW1163" s="260">
        <f t="shared" si="573"/>
        <v>0</v>
      </c>
      <c r="AX1163" s="235" t="s">
        <v>3295</v>
      </c>
      <c r="AY1163" s="244" t="s">
        <v>3296</v>
      </c>
      <c r="AZ1163" s="236" t="s">
        <v>71</v>
      </c>
      <c r="BA1163" s="229" t="s">
        <v>3297</v>
      </c>
      <c r="BB1163" s="231">
        <v>0</v>
      </c>
      <c r="BC1163" s="231">
        <v>1</v>
      </c>
      <c r="BD1163" s="237" t="str">
        <f t="shared" si="574"/>
        <v>Llano (Pendientes naturales del terreno entre 0 y 5%)</v>
      </c>
      <c r="BE1163" s="231">
        <v>1</v>
      </c>
      <c r="BF1163" s="237" t="str">
        <f>VLOOKUP(BE1163,'Códigos 2'!$A$1:$B$12,2,FALSE)</f>
        <v xml:space="preserve"> Carpeta Asfáltica (CA)</v>
      </c>
      <c r="BG1163" s="238">
        <v>2</v>
      </c>
      <c r="BH1163" s="239">
        <v>5.8</v>
      </c>
      <c r="BI1163" s="231">
        <v>0</v>
      </c>
      <c r="BJ1163" s="231" t="str">
        <f t="shared" si="590"/>
        <v>No existe</v>
      </c>
      <c r="BK1163" s="240">
        <v>0</v>
      </c>
      <c r="BL1163" s="231">
        <v>40</v>
      </c>
      <c r="BM1163" s="231">
        <v>1159</v>
      </c>
      <c r="BN1163" s="231">
        <v>4</v>
      </c>
      <c r="BO1163" s="237" t="str">
        <f t="shared" si="591"/>
        <v>Alineamiento con algunas curvas que exigen una reducción significativa en la velocidad promedio de circulación.</v>
      </c>
      <c r="BP1163" s="231">
        <v>5</v>
      </c>
      <c r="BQ1163" s="237" t="str">
        <f t="shared" si="592"/>
        <v>Pendientes menores del 3% en todo el tramo.</v>
      </c>
      <c r="BR1163" s="231">
        <v>1</v>
      </c>
      <c r="BS1163" s="231">
        <v>0</v>
      </c>
      <c r="BT1163" s="237" t="b">
        <f t="shared" si="593"/>
        <v>0</v>
      </c>
      <c r="BU1163" s="231">
        <v>3</v>
      </c>
      <c r="BV1163" s="237" t="str">
        <f t="shared" si="594"/>
        <v>El señalamiento es regular en cuanto a cantidad y ubicación, siendo notable la falta de algunas señales de precaución y de guía.</v>
      </c>
      <c r="BW1163" s="231">
        <v>4</v>
      </c>
      <c r="BX1163" s="237" t="str">
        <f t="shared" si="595"/>
        <v>La mayoría de las alcantarillas y cunetas aparentemente funcionan bien, pero existen indicaciones en algunos sitios de que el agua se estanca.</v>
      </c>
      <c r="BY1163" s="231">
        <v>1</v>
      </c>
      <c r="BZ1163" s="237" t="str">
        <f t="shared" si="596"/>
        <v>Superficie muy deteriorada o irregular (o material suelto), hasta tal grado, en casi todo el tramo.</v>
      </c>
      <c r="CA1163" s="231">
        <v>4</v>
      </c>
      <c r="CB1163" s="237" t="str">
        <f t="shared" si="597"/>
        <v>Existen huellas o corrugaciones que se derivan por debajo de la superficie de ruedo, pero que son aisladas y de poca extensión.</v>
      </c>
      <c r="CC1163" s="231">
        <f t="shared" si="598"/>
        <v>1.3452513000000001</v>
      </c>
      <c r="CD1163" s="229"/>
      <c r="CE1163" s="229"/>
      <c r="CF1163" s="270" t="s">
        <v>3298</v>
      </c>
    </row>
    <row r="1164" spans="1:84" ht="69.95" customHeight="1" thickBot="1" x14ac:dyDescent="0.2">
      <c r="A1164" s="217"/>
      <c r="B1164" s="269">
        <v>70270</v>
      </c>
      <c r="C1164" s="231">
        <v>8</v>
      </c>
      <c r="D1164" s="231">
        <v>7</v>
      </c>
      <c r="E1164" s="232">
        <v>5</v>
      </c>
      <c r="F1164" s="231">
        <v>2</v>
      </c>
      <c r="G1164" s="231">
        <v>805</v>
      </c>
      <c r="H1164" s="230" t="str">
        <f t="shared" si="608"/>
        <v>Secundaria</v>
      </c>
      <c r="I1164" s="230">
        <v>3</v>
      </c>
      <c r="J1164" s="229" t="str">
        <f t="shared" si="599"/>
        <v>Conectores de Integración Territorial</v>
      </c>
      <c r="K1164" s="260">
        <f t="shared" si="600"/>
        <v>4.8550000000000004</v>
      </c>
      <c r="L1164" s="234">
        <f>K1164</f>
        <v>4.8550000000000004</v>
      </c>
      <c r="M1164" s="233"/>
      <c r="N1164" s="233"/>
      <c r="O1164" s="233"/>
      <c r="P1164" s="260">
        <f t="shared" si="601"/>
        <v>0</v>
      </c>
      <c r="Q1164" s="233"/>
      <c r="R1164" s="233">
        <v>2.63</v>
      </c>
      <c r="S1164" s="233"/>
      <c r="T1164" s="260">
        <f t="shared" si="602"/>
        <v>2.63</v>
      </c>
      <c r="U1164" s="233"/>
      <c r="V1164" s="233"/>
      <c r="W1164" s="233">
        <v>1.97</v>
      </c>
      <c r="X1164" s="233">
        <f t="shared" si="606"/>
        <v>1.97</v>
      </c>
      <c r="Y1164" s="233"/>
      <c r="Z1164" s="233"/>
      <c r="AA1164" s="233"/>
      <c r="AB1164" s="233">
        <f t="shared" si="607"/>
        <v>0</v>
      </c>
      <c r="AC1164" s="233">
        <f t="shared" si="605"/>
        <v>4.5999999999999996</v>
      </c>
      <c r="AD1164" s="233"/>
      <c r="AE1164" s="233"/>
      <c r="AF1164" s="233">
        <v>0.15</v>
      </c>
      <c r="AG1164" s="233">
        <f t="shared" si="584"/>
        <v>0.15</v>
      </c>
      <c r="AH1164" s="233"/>
      <c r="AI1164" s="233"/>
      <c r="AJ1164" s="233">
        <v>0.105</v>
      </c>
      <c r="AK1164" s="233">
        <f t="shared" si="585"/>
        <v>0.105</v>
      </c>
      <c r="AL1164" s="233"/>
      <c r="AM1164" s="233"/>
      <c r="AN1164" s="233"/>
      <c r="AO1164" s="233">
        <f t="shared" si="603"/>
        <v>0</v>
      </c>
      <c r="AP1164" s="233"/>
      <c r="AQ1164" s="233"/>
      <c r="AR1164" s="233"/>
      <c r="AS1164" s="339">
        <f t="shared" si="604"/>
        <v>0</v>
      </c>
      <c r="AT1164" s="233"/>
      <c r="AU1164" s="233"/>
      <c r="AV1164" s="233"/>
      <c r="AW1164" s="260">
        <f t="shared" si="573"/>
        <v>0</v>
      </c>
      <c r="AX1164" s="235" t="s">
        <v>3271</v>
      </c>
      <c r="AY1164" s="244" t="s">
        <v>3241</v>
      </c>
      <c r="AZ1164" s="236" t="s">
        <v>71</v>
      </c>
      <c r="BA1164" s="229" t="s">
        <v>3272</v>
      </c>
      <c r="BB1164" s="231">
        <v>2</v>
      </c>
      <c r="BC1164" s="231">
        <v>1</v>
      </c>
      <c r="BD1164" s="237" t="str">
        <f t="shared" si="574"/>
        <v>Llano (Pendientes naturales del terreno entre 0 y 5%)</v>
      </c>
      <c r="BE1164" s="231">
        <v>1</v>
      </c>
      <c r="BF1164" s="237" t="str">
        <f>VLOOKUP(BE1164,'Códigos 2'!$A$1:$B$12,2,FALSE)</f>
        <v xml:space="preserve"> Carpeta Asfáltica (CA)</v>
      </c>
      <c r="BG1164" s="238">
        <v>0</v>
      </c>
      <c r="BH1164" s="239">
        <v>0</v>
      </c>
      <c r="BI1164" s="231">
        <v>0</v>
      </c>
      <c r="BJ1164" s="231" t="str">
        <f t="shared" si="590"/>
        <v>No existe</v>
      </c>
      <c r="BK1164" s="240">
        <v>0</v>
      </c>
      <c r="BL1164" s="231">
        <v>50</v>
      </c>
      <c r="BM1164" s="231">
        <v>2154</v>
      </c>
      <c r="BN1164" s="231">
        <v>4</v>
      </c>
      <c r="BO1164" s="237" t="str">
        <f t="shared" si="591"/>
        <v>Alineamiento con algunas curvas que exigen una reducción significativa en la velocidad promedio de circulación.</v>
      </c>
      <c r="BP1164" s="231">
        <v>5</v>
      </c>
      <c r="BQ1164" s="237" t="str">
        <f t="shared" si="592"/>
        <v>Pendientes menores del 3% en todo el tramo.</v>
      </c>
      <c r="BR1164" s="231">
        <v>2</v>
      </c>
      <c r="BS1164" s="231">
        <v>0</v>
      </c>
      <c r="BT1164" s="237" t="b">
        <f t="shared" si="593"/>
        <v>0</v>
      </c>
      <c r="BU1164" s="231">
        <v>3</v>
      </c>
      <c r="BV1164" s="237" t="str">
        <f t="shared" si="594"/>
        <v>El señalamiento es regular en cuanto a cantidad y ubicación, siendo notable la falta de algunas señales de precaución y de guía.</v>
      </c>
      <c r="BW1164" s="231">
        <v>5</v>
      </c>
      <c r="BX1164" s="237" t="str">
        <f t="shared" si="595"/>
        <v>Todas las alcantarillas y cunetas están bastante limpias y funcionan debidamente.</v>
      </c>
      <c r="BY1164" s="231">
        <v>3</v>
      </c>
      <c r="BZ1164" s="237" t="str">
        <f t="shared" si="596"/>
        <v>Superficie con frecuentes baches o irregularidades .</v>
      </c>
      <c r="CA1164" s="231">
        <v>4</v>
      </c>
      <c r="CB1164" s="237" t="str">
        <f t="shared" si="597"/>
        <v>Existen huellas o corrugaciones que se derivan por debajo de la superficie de ruedo, pero que son aisladas y de poca extensión.</v>
      </c>
      <c r="CC1164" s="231">
        <f t="shared" si="598"/>
        <v>3.8170495499999997</v>
      </c>
      <c r="CD1164" s="229"/>
      <c r="CE1164" s="229"/>
      <c r="CF1164" s="270" t="s">
        <v>3273</v>
      </c>
    </row>
    <row r="1165" spans="1:84" ht="69.95" customHeight="1" thickBot="1" x14ac:dyDescent="0.2">
      <c r="A1165" s="217"/>
      <c r="B1165" s="269">
        <v>70280</v>
      </c>
      <c r="C1165" s="231">
        <v>8</v>
      </c>
      <c r="D1165" s="231">
        <v>7</v>
      </c>
      <c r="E1165" s="232">
        <v>5</v>
      </c>
      <c r="F1165" s="231">
        <v>1</v>
      </c>
      <c r="G1165" s="231">
        <v>804</v>
      </c>
      <c r="H1165" s="230" t="str">
        <f t="shared" si="608"/>
        <v>Terciaria</v>
      </c>
      <c r="I1165" s="230">
        <v>4</v>
      </c>
      <c r="J1165" s="229" t="str">
        <f t="shared" si="599"/>
        <v>Red Básica de Accesso</v>
      </c>
      <c r="K1165" s="260">
        <f t="shared" si="600"/>
        <v>6.4150000000000009</v>
      </c>
      <c r="L1165" s="234">
        <f>K1165</f>
        <v>6.4150000000000009</v>
      </c>
      <c r="M1165" s="233"/>
      <c r="N1165" s="233"/>
      <c r="O1165" s="233"/>
      <c r="P1165" s="260">
        <f t="shared" si="601"/>
        <v>0</v>
      </c>
      <c r="Q1165" s="233">
        <v>1.56</v>
      </c>
      <c r="R1165" s="233"/>
      <c r="S1165" s="233"/>
      <c r="T1165" s="260">
        <f t="shared" si="602"/>
        <v>1.56</v>
      </c>
      <c r="U1165" s="233"/>
      <c r="V1165" s="233"/>
      <c r="W1165" s="233"/>
      <c r="X1165" s="233">
        <f t="shared" si="606"/>
        <v>0</v>
      </c>
      <c r="Y1165" s="233"/>
      <c r="Z1165" s="233"/>
      <c r="AA1165" s="233"/>
      <c r="AB1165" s="233">
        <f t="shared" si="607"/>
        <v>0</v>
      </c>
      <c r="AC1165" s="233">
        <f t="shared" si="605"/>
        <v>1.56</v>
      </c>
      <c r="AD1165" s="233"/>
      <c r="AE1165" s="233">
        <v>0.82499999999999996</v>
      </c>
      <c r="AF1165" s="233">
        <v>4.03</v>
      </c>
      <c r="AG1165" s="233">
        <f t="shared" si="584"/>
        <v>4.8550000000000004</v>
      </c>
      <c r="AH1165" s="233"/>
      <c r="AI1165" s="233"/>
      <c r="AJ1165" s="233"/>
      <c r="AK1165" s="233">
        <f t="shared" si="585"/>
        <v>0</v>
      </c>
      <c r="AL1165" s="233"/>
      <c r="AM1165" s="233"/>
      <c r="AN1165" s="233"/>
      <c r="AO1165" s="233">
        <f t="shared" si="603"/>
        <v>0</v>
      </c>
      <c r="AP1165" s="233"/>
      <c r="AQ1165" s="233"/>
      <c r="AR1165" s="233"/>
      <c r="AS1165" s="339">
        <f t="shared" si="604"/>
        <v>0</v>
      </c>
      <c r="AT1165" s="233"/>
      <c r="AU1165" s="233"/>
      <c r="AV1165" s="233"/>
      <c r="AW1165" s="260">
        <f t="shared" si="573"/>
        <v>0</v>
      </c>
      <c r="AX1165" s="235" t="s">
        <v>3261</v>
      </c>
      <c r="AY1165" s="236" t="s">
        <v>3241</v>
      </c>
      <c r="AZ1165" s="236" t="s">
        <v>71</v>
      </c>
      <c r="BA1165" s="229" t="s">
        <v>3262</v>
      </c>
      <c r="BB1165" s="231">
        <v>0</v>
      </c>
      <c r="BC1165" s="231">
        <v>1</v>
      </c>
      <c r="BD1165" s="237" t="str">
        <f t="shared" si="574"/>
        <v>Llano (Pendientes naturales del terreno entre 0 y 5%)</v>
      </c>
      <c r="BE1165" s="231">
        <v>4</v>
      </c>
      <c r="BF1165" s="237" t="str">
        <f>VLOOKUP(BE1165,'Códigos 2'!$A$1:$B$12,2,FALSE)</f>
        <v>Lastre o grava</v>
      </c>
      <c r="BG1165" s="238">
        <v>2</v>
      </c>
      <c r="BH1165" s="239">
        <v>7.5</v>
      </c>
      <c r="BI1165" s="231">
        <v>0</v>
      </c>
      <c r="BJ1165" s="231" t="str">
        <f t="shared" si="590"/>
        <v>No existe</v>
      </c>
      <c r="BK1165" s="240">
        <v>0</v>
      </c>
      <c r="BL1165" s="231">
        <v>25</v>
      </c>
      <c r="BM1165" s="231">
        <v>0</v>
      </c>
      <c r="BN1165" s="231">
        <v>5</v>
      </c>
      <c r="BO1165" s="237" t="str">
        <f t="shared" si="591"/>
        <v>Alineamiento recto o con curvas tan suaves que no exigen una reducción significativa en la velocidad promedio normal de recorrido.</v>
      </c>
      <c r="BP1165" s="231">
        <v>5</v>
      </c>
      <c r="BQ1165" s="237" t="str">
        <f t="shared" si="592"/>
        <v>Pendientes menores del 3% en todo el tramo.</v>
      </c>
      <c r="BR1165" s="231">
        <v>2</v>
      </c>
      <c r="BS1165" s="231">
        <v>0</v>
      </c>
      <c r="BT1165" s="237" t="b">
        <f t="shared" si="593"/>
        <v>0</v>
      </c>
      <c r="BU1165" s="231">
        <v>2</v>
      </c>
      <c r="BV1165" s="237" t="str">
        <f t="shared" si="594"/>
        <v>Existen muy pocas señales</v>
      </c>
      <c r="BW1165" s="231">
        <v>3</v>
      </c>
      <c r="BX1165" s="237" t="str">
        <f t="shared" si="595"/>
        <v>Parece que algunas alcantarillas o cunetas no tienen capacidad hidráulica suficiente, por la erosión o socavación aparente.</v>
      </c>
      <c r="BY1165" s="231">
        <v>2</v>
      </c>
      <c r="BZ1165" s="237" t="str">
        <f t="shared" si="596"/>
        <v>Superficie muy irregular o con baches extensos y frecuentes (o material suelto, en caso de superficies no pavimentadas).</v>
      </c>
      <c r="CA1165" s="231">
        <v>4</v>
      </c>
      <c r="CB1165" s="237" t="str">
        <f t="shared" si="597"/>
        <v>Existen huellas o corrugaciones que se derivan por debajo de la superficie de ruedo, pero que son aisladas y de poca extensión.</v>
      </c>
      <c r="CC1165" s="231">
        <f t="shared" si="598"/>
        <v>0</v>
      </c>
      <c r="CD1165" s="229"/>
      <c r="CE1165" s="229"/>
      <c r="CF1165" s="270" t="s">
        <v>3263</v>
      </c>
    </row>
    <row r="1166" spans="1:84" ht="69.95" customHeight="1" thickBot="1" x14ac:dyDescent="0.2">
      <c r="A1166" s="217"/>
      <c r="B1166" s="269">
        <v>70291</v>
      </c>
      <c r="C1166" s="231">
        <v>9</v>
      </c>
      <c r="D1166" s="231">
        <v>7</v>
      </c>
      <c r="E1166" s="232">
        <v>3</v>
      </c>
      <c r="F1166" s="231"/>
      <c r="G1166" s="231">
        <v>806</v>
      </c>
      <c r="H1166" s="230" t="str">
        <f t="shared" si="608"/>
        <v>Terciaria</v>
      </c>
      <c r="I1166" s="230">
        <v>4</v>
      </c>
      <c r="J1166" s="229" t="str">
        <f t="shared" si="599"/>
        <v>Red Básica de Accesso</v>
      </c>
      <c r="K1166" s="260">
        <f t="shared" si="600"/>
        <v>6.86</v>
      </c>
      <c r="L1166" s="234">
        <f>K1166</f>
        <v>6.86</v>
      </c>
      <c r="M1166" s="233"/>
      <c r="N1166" s="233"/>
      <c r="O1166" s="233"/>
      <c r="P1166" s="260">
        <f t="shared" si="601"/>
        <v>0</v>
      </c>
      <c r="Q1166" s="233">
        <v>6.86</v>
      </c>
      <c r="R1166" s="233"/>
      <c r="S1166" s="233"/>
      <c r="T1166" s="260">
        <f t="shared" si="602"/>
        <v>6.86</v>
      </c>
      <c r="U1166" s="233"/>
      <c r="V1166" s="233"/>
      <c r="W1166" s="233"/>
      <c r="X1166" s="233">
        <f t="shared" si="606"/>
        <v>0</v>
      </c>
      <c r="Y1166" s="233"/>
      <c r="Z1166" s="233"/>
      <c r="AA1166" s="233"/>
      <c r="AB1166" s="233">
        <f t="shared" si="607"/>
        <v>0</v>
      </c>
      <c r="AC1166" s="233">
        <f t="shared" si="605"/>
        <v>6.86</v>
      </c>
      <c r="AD1166" s="233"/>
      <c r="AE1166" s="233"/>
      <c r="AF1166" s="233"/>
      <c r="AG1166" s="233">
        <f t="shared" si="584"/>
        <v>0</v>
      </c>
      <c r="AH1166" s="233"/>
      <c r="AI1166" s="233"/>
      <c r="AJ1166" s="233"/>
      <c r="AK1166" s="233">
        <f t="shared" si="585"/>
        <v>0</v>
      </c>
      <c r="AL1166" s="233"/>
      <c r="AM1166" s="233"/>
      <c r="AN1166" s="233"/>
      <c r="AO1166" s="233">
        <f t="shared" si="603"/>
        <v>0</v>
      </c>
      <c r="AP1166" s="233"/>
      <c r="AQ1166" s="233"/>
      <c r="AR1166" s="233"/>
      <c r="AS1166" s="339">
        <f t="shared" si="604"/>
        <v>0</v>
      </c>
      <c r="AT1166" s="233"/>
      <c r="AU1166" s="233"/>
      <c r="AV1166" s="233"/>
      <c r="AW1166" s="260">
        <f t="shared" si="573"/>
        <v>0</v>
      </c>
      <c r="AX1166" s="235" t="s">
        <v>3282</v>
      </c>
      <c r="AY1166" s="236" t="s">
        <v>453</v>
      </c>
      <c r="AZ1166" s="236" t="s">
        <v>1145</v>
      </c>
      <c r="BA1166" s="229" t="s">
        <v>3283</v>
      </c>
      <c r="BB1166" s="231">
        <v>1</v>
      </c>
      <c r="BC1166" s="231">
        <v>1</v>
      </c>
      <c r="BD1166" s="237" t="str">
        <f t="shared" si="574"/>
        <v>Llano (Pendientes naturales del terreno entre 0 y 5%)</v>
      </c>
      <c r="BE1166" s="231">
        <v>1</v>
      </c>
      <c r="BF1166" s="237" t="str">
        <f>VLOOKUP(BE1166,'Códigos 2'!$A$1:$B$12,2,FALSE)</f>
        <v xml:space="preserve"> Carpeta Asfáltica (CA)</v>
      </c>
      <c r="BG1166" s="238">
        <v>2</v>
      </c>
      <c r="BH1166" s="239">
        <v>6.5</v>
      </c>
      <c r="BI1166" s="231">
        <v>0</v>
      </c>
      <c r="BJ1166" s="231" t="str">
        <f t="shared" si="590"/>
        <v>No existe</v>
      </c>
      <c r="BK1166" s="240">
        <v>0</v>
      </c>
      <c r="BL1166" s="231">
        <v>45</v>
      </c>
      <c r="BM1166" s="231">
        <v>0</v>
      </c>
      <c r="BN1166" s="231">
        <v>4</v>
      </c>
      <c r="BO1166" s="237" t="str">
        <f t="shared" si="591"/>
        <v>Alineamiento con algunas curvas que exigen una reducción significativa en la velocidad promedio de circulación.</v>
      </c>
      <c r="BP1166" s="231">
        <v>5</v>
      </c>
      <c r="BQ1166" s="237" t="str">
        <f t="shared" si="592"/>
        <v>Pendientes menores del 3% en todo el tramo.</v>
      </c>
      <c r="BR1166" s="231">
        <v>2</v>
      </c>
      <c r="BS1166" s="231">
        <v>0</v>
      </c>
      <c r="BT1166" s="237" t="b">
        <f t="shared" si="593"/>
        <v>0</v>
      </c>
      <c r="BU1166" s="231">
        <v>3</v>
      </c>
      <c r="BV1166" s="237" t="str">
        <f t="shared" si="594"/>
        <v>El señalamiento es regular en cuanto a cantidad y ubicación, siendo notable la falta de algunas señales de precaución y de guía.</v>
      </c>
      <c r="BW1166" s="231">
        <v>5</v>
      </c>
      <c r="BX1166" s="237" t="str">
        <f t="shared" si="595"/>
        <v>Todas las alcantarillas y cunetas están bastante limpias y funcionan debidamente.</v>
      </c>
      <c r="BY1166" s="231">
        <v>5</v>
      </c>
      <c r="BZ1166" s="237" t="str">
        <f t="shared" si="596"/>
        <v>Superficie lisa, sin baches ni irregularidades notables.</v>
      </c>
      <c r="CA1166" s="231">
        <v>5</v>
      </c>
      <c r="CB1166" s="237" t="str">
        <f t="shared" si="597"/>
        <v>No existen evidencias de fallas en la estructura del pavimento, con la posible excepción de algunas en la superficie de ruedo.</v>
      </c>
      <c r="CC1166" s="231">
        <f t="shared" si="598"/>
        <v>0</v>
      </c>
      <c r="CD1166" s="229" t="s">
        <v>3284</v>
      </c>
      <c r="CE1166" s="229" t="s">
        <v>332</v>
      </c>
      <c r="CF1166" s="270" t="s">
        <v>3285</v>
      </c>
    </row>
    <row r="1167" spans="1:84" ht="69.95" customHeight="1" thickBot="1" x14ac:dyDescent="0.2">
      <c r="A1167" s="217"/>
      <c r="B1167" s="269">
        <v>70292</v>
      </c>
      <c r="C1167" s="231">
        <v>9</v>
      </c>
      <c r="D1167" s="231">
        <v>7</v>
      </c>
      <c r="E1167" s="232">
        <v>3</v>
      </c>
      <c r="F1167" s="231"/>
      <c r="G1167" s="231">
        <v>806</v>
      </c>
      <c r="H1167" s="230" t="str">
        <f t="shared" si="608"/>
        <v>Terciaria</v>
      </c>
      <c r="I1167" s="230">
        <v>4</v>
      </c>
      <c r="J1167" s="229" t="str">
        <f t="shared" si="599"/>
        <v>Red Básica de Accesso</v>
      </c>
      <c r="K1167" s="260">
        <f t="shared" si="600"/>
        <v>7.0149999999999997</v>
      </c>
      <c r="L1167" s="234">
        <f>L1166+K1167</f>
        <v>13.875</v>
      </c>
      <c r="M1167" s="233"/>
      <c r="N1167" s="233"/>
      <c r="O1167" s="233"/>
      <c r="P1167" s="260">
        <f t="shared" si="601"/>
        <v>0</v>
      </c>
      <c r="Q1167" s="233"/>
      <c r="R1167" s="233"/>
      <c r="S1167" s="233"/>
      <c r="T1167" s="260">
        <f t="shared" si="602"/>
        <v>0</v>
      </c>
      <c r="U1167" s="233"/>
      <c r="V1167" s="233"/>
      <c r="W1167" s="233"/>
      <c r="X1167" s="233">
        <f t="shared" si="606"/>
        <v>0</v>
      </c>
      <c r="Y1167" s="233"/>
      <c r="Z1167" s="233"/>
      <c r="AA1167" s="233"/>
      <c r="AB1167" s="233">
        <f t="shared" si="607"/>
        <v>0</v>
      </c>
      <c r="AC1167" s="233">
        <f t="shared" si="605"/>
        <v>0</v>
      </c>
      <c r="AD1167" s="233"/>
      <c r="AE1167" s="233">
        <v>0.55000000000000004</v>
      </c>
      <c r="AF1167" s="233">
        <v>6.4649999999999999</v>
      </c>
      <c r="AG1167" s="233">
        <f t="shared" si="584"/>
        <v>7.0149999999999997</v>
      </c>
      <c r="AH1167" s="233"/>
      <c r="AI1167" s="233"/>
      <c r="AJ1167" s="233"/>
      <c r="AK1167" s="233">
        <f t="shared" si="585"/>
        <v>0</v>
      </c>
      <c r="AL1167" s="233"/>
      <c r="AM1167" s="233"/>
      <c r="AN1167" s="233"/>
      <c r="AO1167" s="233">
        <f t="shared" si="603"/>
        <v>0</v>
      </c>
      <c r="AP1167" s="233"/>
      <c r="AQ1167" s="233"/>
      <c r="AR1167" s="233"/>
      <c r="AS1167" s="339">
        <f t="shared" si="604"/>
        <v>0</v>
      </c>
      <c r="AT1167" s="233"/>
      <c r="AU1167" s="233"/>
      <c r="AV1167" s="233"/>
      <c r="AW1167" s="260">
        <f t="shared" si="573"/>
        <v>0</v>
      </c>
      <c r="AX1167" s="235" t="s">
        <v>3286</v>
      </c>
      <c r="AY1167" s="236" t="s">
        <v>453</v>
      </c>
      <c r="AZ1167" s="236" t="s">
        <v>1145</v>
      </c>
      <c r="BA1167" s="229" t="s">
        <v>3287</v>
      </c>
      <c r="BB1167" s="231">
        <v>2</v>
      </c>
      <c r="BC1167" s="231">
        <v>1</v>
      </c>
      <c r="BD1167" s="237" t="str">
        <f t="shared" si="574"/>
        <v>Llano (Pendientes naturales del terreno entre 0 y 5%)</v>
      </c>
      <c r="BE1167" s="231">
        <v>4</v>
      </c>
      <c r="BF1167" s="237" t="str">
        <f>VLOOKUP(BE1167,'Códigos 2'!$A$1:$B$12,2,FALSE)</f>
        <v>Lastre o grava</v>
      </c>
      <c r="BG1167" s="238">
        <v>2</v>
      </c>
      <c r="BH1167" s="239">
        <v>6</v>
      </c>
      <c r="BI1167" s="231">
        <v>0</v>
      </c>
      <c r="BJ1167" s="231" t="str">
        <f t="shared" si="590"/>
        <v>No existe</v>
      </c>
      <c r="BK1167" s="240">
        <v>0</v>
      </c>
      <c r="BL1167" s="231">
        <v>20</v>
      </c>
      <c r="BM1167" s="231">
        <v>511</v>
      </c>
      <c r="BN1167" s="231">
        <v>4</v>
      </c>
      <c r="BO1167" s="237" t="str">
        <f t="shared" si="591"/>
        <v>Alineamiento con algunas curvas que exigen una reducción significativa en la velocidad promedio de circulación.</v>
      </c>
      <c r="BP1167" s="231">
        <v>5</v>
      </c>
      <c r="BQ1167" s="237" t="str">
        <f t="shared" si="592"/>
        <v>Pendientes menores del 3% en todo el tramo.</v>
      </c>
      <c r="BR1167" s="231">
        <v>2</v>
      </c>
      <c r="BS1167" s="231">
        <v>0</v>
      </c>
      <c r="BT1167" s="237" t="b">
        <f t="shared" si="593"/>
        <v>0</v>
      </c>
      <c r="BU1167" s="231">
        <v>3</v>
      </c>
      <c r="BV1167" s="237" t="str">
        <f t="shared" si="594"/>
        <v>El señalamiento es regular en cuanto a cantidad y ubicación, siendo notable la falta de algunas señales de precaución y de guía.</v>
      </c>
      <c r="BW1167" s="231">
        <v>4</v>
      </c>
      <c r="BX1167" s="237" t="str">
        <f t="shared" si="595"/>
        <v>La mayoría de las alcantarillas y cunetas aparentemente funcionan bien, pero existen indicaciones en algunos sitios de que el agua se estanca.</v>
      </c>
      <c r="BY1167" s="231">
        <v>2</v>
      </c>
      <c r="BZ1167" s="237" t="str">
        <f t="shared" si="596"/>
        <v>Superficie muy irregular o con baches extensos y frecuentes (o material suelto, en caso de superficies no pavimentadas).</v>
      </c>
      <c r="CA1167" s="231">
        <v>4</v>
      </c>
      <c r="CB1167" s="237" t="str">
        <f t="shared" si="597"/>
        <v>Existen huellas o corrugaciones que se derivan por debajo de la superficie de ruedo, pero que son aisladas y de poca extensión.</v>
      </c>
      <c r="CC1167" s="231">
        <f t="shared" si="598"/>
        <v>1.3084027250000001</v>
      </c>
      <c r="CD1167" s="229"/>
      <c r="CE1167" s="229"/>
      <c r="CF1167" s="270" t="s">
        <v>3288</v>
      </c>
    </row>
    <row r="1168" spans="1:84" ht="69.95" customHeight="1" thickBot="1" x14ac:dyDescent="0.2">
      <c r="A1168" s="217"/>
      <c r="B1168" s="269">
        <v>70300</v>
      </c>
      <c r="C1168" s="231">
        <v>9</v>
      </c>
      <c r="D1168" s="231">
        <v>7</v>
      </c>
      <c r="E1168" s="232">
        <v>6</v>
      </c>
      <c r="F1168" s="231">
        <v>4</v>
      </c>
      <c r="G1168" s="231">
        <v>811</v>
      </c>
      <c r="H1168" s="230" t="str">
        <f t="shared" si="608"/>
        <v>Secundaria</v>
      </c>
      <c r="I1168" s="230">
        <v>4</v>
      </c>
      <c r="J1168" s="229" t="str">
        <f t="shared" si="599"/>
        <v>Red Básica de Accesso</v>
      </c>
      <c r="K1168" s="260">
        <f t="shared" si="600"/>
        <v>0.79</v>
      </c>
      <c r="L1168" s="234">
        <f>L1167+K1168</f>
        <v>14.664999999999999</v>
      </c>
      <c r="M1168" s="233"/>
      <c r="N1168" s="233"/>
      <c r="O1168" s="233"/>
      <c r="P1168" s="260">
        <f t="shared" si="601"/>
        <v>0</v>
      </c>
      <c r="Q1168" s="233">
        <v>0.79</v>
      </c>
      <c r="R1168" s="233"/>
      <c r="S1168" s="233"/>
      <c r="T1168" s="260">
        <f t="shared" si="602"/>
        <v>0.79</v>
      </c>
      <c r="U1168" s="233"/>
      <c r="V1168" s="233"/>
      <c r="W1168" s="233"/>
      <c r="X1168" s="233">
        <f t="shared" si="606"/>
        <v>0</v>
      </c>
      <c r="Y1168" s="233"/>
      <c r="Z1168" s="233"/>
      <c r="AA1168" s="233"/>
      <c r="AB1168" s="233">
        <f t="shared" si="607"/>
        <v>0</v>
      </c>
      <c r="AC1168" s="233">
        <f t="shared" si="605"/>
        <v>0.79</v>
      </c>
      <c r="AD1168" s="233"/>
      <c r="AE1168" s="233"/>
      <c r="AF1168" s="233"/>
      <c r="AG1168" s="233">
        <f t="shared" si="584"/>
        <v>0</v>
      </c>
      <c r="AH1168" s="233"/>
      <c r="AI1168" s="233"/>
      <c r="AJ1168" s="233"/>
      <c r="AK1168" s="233">
        <f t="shared" si="585"/>
        <v>0</v>
      </c>
      <c r="AL1168" s="233"/>
      <c r="AM1168" s="233"/>
      <c r="AN1168" s="233"/>
      <c r="AO1168" s="233">
        <f t="shared" si="603"/>
        <v>0</v>
      </c>
      <c r="AP1168" s="233"/>
      <c r="AQ1168" s="233"/>
      <c r="AR1168" s="233"/>
      <c r="AS1168" s="339">
        <f t="shared" si="604"/>
        <v>0</v>
      </c>
      <c r="AT1168" s="233"/>
      <c r="AU1168" s="233"/>
      <c r="AV1168" s="233"/>
      <c r="AW1168" s="260">
        <f t="shared" si="573"/>
        <v>0</v>
      </c>
      <c r="AX1168" s="235" t="s">
        <v>3319</v>
      </c>
      <c r="AY1168" s="236" t="s">
        <v>453</v>
      </c>
      <c r="AZ1168" s="236" t="s">
        <v>1145</v>
      </c>
      <c r="BA1168" s="229" t="s">
        <v>3320</v>
      </c>
      <c r="BB1168" s="231">
        <v>0</v>
      </c>
      <c r="BC1168" s="231">
        <v>1</v>
      </c>
      <c r="BD1168" s="237" t="str">
        <f t="shared" si="574"/>
        <v>Llano (Pendientes naturales del terreno entre 0 y 5%)</v>
      </c>
      <c r="BE1168" s="231">
        <v>1</v>
      </c>
      <c r="BF1168" s="237" t="str">
        <f>VLOOKUP(BE1168,'Códigos 2'!$A$1:$B$12,2,FALSE)</f>
        <v xml:space="preserve"> Carpeta Asfáltica (CA)</v>
      </c>
      <c r="BG1168" s="238">
        <v>2</v>
      </c>
      <c r="BH1168" s="239">
        <v>6.5</v>
      </c>
      <c r="BI1168" s="231">
        <v>1</v>
      </c>
      <c r="BJ1168" s="231" t="str">
        <f t="shared" si="590"/>
        <v>Pavimentado</v>
      </c>
      <c r="BK1168" s="240">
        <v>0.5</v>
      </c>
      <c r="BL1168" s="231">
        <v>60</v>
      </c>
      <c r="BM1168" s="231">
        <v>1809</v>
      </c>
      <c r="BN1168" s="231">
        <v>5</v>
      </c>
      <c r="BO1168" s="237" t="str">
        <f t="shared" si="591"/>
        <v>Alineamiento recto o con curvas tan suaves que no exigen una reducción significativa en la velocidad promedio normal de recorrido.</v>
      </c>
      <c r="BP1168" s="231">
        <v>5</v>
      </c>
      <c r="BQ1168" s="237" t="str">
        <f t="shared" si="592"/>
        <v>Pendientes menores del 3% en todo el tramo.</v>
      </c>
      <c r="BR1168" s="231">
        <v>5</v>
      </c>
      <c r="BS1168" s="231">
        <v>5</v>
      </c>
      <c r="BT1168" s="237" t="str">
        <f t="shared" si="593"/>
        <v>Superficie de los espaldones firme y regular, y donde se puede utilizar el ancho como fue construido originalmente.</v>
      </c>
      <c r="BU1168" s="231">
        <v>3</v>
      </c>
      <c r="BV1168" s="237" t="str">
        <f t="shared" si="594"/>
        <v>El señalamiento es regular en cuanto a cantidad y ubicación, siendo notable la falta de algunas señales de precaución y de guía.</v>
      </c>
      <c r="BW1168" s="231">
        <v>4</v>
      </c>
      <c r="BX1168" s="237" t="str">
        <f t="shared" si="595"/>
        <v>La mayoría de las alcantarillas y cunetas aparentemente funcionan bien, pero existen indicaciones en algunos sitios de que el agua se estanca.</v>
      </c>
      <c r="BY1168" s="231">
        <v>5</v>
      </c>
      <c r="BZ1168" s="237" t="str">
        <f t="shared" si="596"/>
        <v>Superficie lisa, sin baches ni irregularidades notables.</v>
      </c>
      <c r="CA1168" s="231">
        <v>5</v>
      </c>
      <c r="CB1168" s="237" t="str">
        <f t="shared" si="597"/>
        <v>No existen evidencias de fallas en la estructura del pavimento, con la posible excepción de algunas en la superficie de ruedo.</v>
      </c>
      <c r="CC1168" s="231">
        <f t="shared" si="598"/>
        <v>0.52162514999999998</v>
      </c>
      <c r="CD1168" s="229"/>
      <c r="CE1168" s="229"/>
      <c r="CF1168" s="270" t="s">
        <v>3321</v>
      </c>
    </row>
    <row r="1169" spans="1:84" ht="69.95" customHeight="1" thickBot="1" x14ac:dyDescent="0.2">
      <c r="A1169" s="217"/>
      <c r="B1169" s="269">
        <v>70310</v>
      </c>
      <c r="C1169" s="231">
        <v>9</v>
      </c>
      <c r="D1169" s="231">
        <v>7</v>
      </c>
      <c r="E1169" s="232">
        <v>3</v>
      </c>
      <c r="F1169" s="231">
        <v>6</v>
      </c>
      <c r="G1169" s="231">
        <v>415</v>
      </c>
      <c r="H1169" s="230" t="str">
        <f>IF(G1169&lt;100,"Primaria",IF(AND(G1169&gt;39,G1169&lt;300),"Secundaria",IF(AND(G1169&gt;299),"Terciaria")))</f>
        <v>Terciaria</v>
      </c>
      <c r="I1169" s="230">
        <v>3</v>
      </c>
      <c r="J1169" s="229" t="str">
        <f t="shared" si="599"/>
        <v>Conectores de Integración Territorial</v>
      </c>
      <c r="K1169" s="260">
        <f t="shared" si="600"/>
        <v>6.8650000000000002</v>
      </c>
      <c r="L1169" s="234">
        <f>L1168+K1169</f>
        <v>21.53</v>
      </c>
      <c r="M1169" s="233"/>
      <c r="N1169" s="233"/>
      <c r="O1169" s="233"/>
      <c r="P1169" s="260">
        <f t="shared" si="601"/>
        <v>0</v>
      </c>
      <c r="Q1169" s="233">
        <v>6.7</v>
      </c>
      <c r="R1169" s="233"/>
      <c r="S1169" s="233"/>
      <c r="T1169" s="260">
        <f t="shared" si="602"/>
        <v>6.7</v>
      </c>
      <c r="U1169" s="233">
        <v>0.16500000000000001</v>
      </c>
      <c r="V1169" s="233"/>
      <c r="W1169" s="233"/>
      <c r="X1169" s="233">
        <f t="shared" si="606"/>
        <v>0.16500000000000001</v>
      </c>
      <c r="Y1169" s="233"/>
      <c r="Z1169" s="233"/>
      <c r="AA1169" s="233"/>
      <c r="AB1169" s="233">
        <f t="shared" si="607"/>
        <v>0</v>
      </c>
      <c r="AC1169" s="233">
        <f t="shared" si="605"/>
        <v>6.8650000000000002</v>
      </c>
      <c r="AD1169" s="233"/>
      <c r="AE1169" s="233"/>
      <c r="AF1169" s="233"/>
      <c r="AG1169" s="233">
        <f t="shared" si="584"/>
        <v>0</v>
      </c>
      <c r="AH1169" s="233"/>
      <c r="AI1169" s="233"/>
      <c r="AJ1169" s="233"/>
      <c r="AK1169" s="233">
        <f t="shared" si="585"/>
        <v>0</v>
      </c>
      <c r="AL1169" s="233"/>
      <c r="AM1169" s="233"/>
      <c r="AN1169" s="233"/>
      <c r="AO1169" s="233">
        <f t="shared" si="603"/>
        <v>0</v>
      </c>
      <c r="AP1169" s="233"/>
      <c r="AQ1169" s="233"/>
      <c r="AR1169" s="233"/>
      <c r="AS1169" s="339">
        <f t="shared" si="604"/>
        <v>0</v>
      </c>
      <c r="AT1169" s="233"/>
      <c r="AU1169" s="233"/>
      <c r="AV1169" s="233"/>
      <c r="AW1169" s="260">
        <f t="shared" si="573"/>
        <v>0</v>
      </c>
      <c r="AX1169" s="235" t="s">
        <v>2634</v>
      </c>
      <c r="AY1169" s="236" t="s">
        <v>2621</v>
      </c>
      <c r="AZ1169" s="236" t="s">
        <v>975</v>
      </c>
      <c r="BA1169" s="229" t="s">
        <v>2635</v>
      </c>
      <c r="BB1169" s="231">
        <v>1</v>
      </c>
      <c r="BC1169" s="231">
        <v>2</v>
      </c>
      <c r="BD1169" s="237" t="str">
        <f t="shared" si="574"/>
        <v>Algo Ondulado (Pendientes naturales del terreno entre 6 y 14%)</v>
      </c>
      <c r="BE1169" s="231">
        <v>1</v>
      </c>
      <c r="BF1169" s="237" t="str">
        <f>VLOOKUP(BE1169,'Códigos 2'!$A$1:$B$12,2,FALSE)</f>
        <v xml:space="preserve"> Carpeta Asfáltica (CA)</v>
      </c>
      <c r="BG1169" s="238">
        <v>2</v>
      </c>
      <c r="BH1169" s="239">
        <v>5.8</v>
      </c>
      <c r="BI1169" s="231">
        <v>0</v>
      </c>
      <c r="BJ1169" s="231" t="str">
        <f t="shared" si="590"/>
        <v>No existe</v>
      </c>
      <c r="BK1169" s="240">
        <v>0</v>
      </c>
      <c r="BL1169" s="231">
        <v>50</v>
      </c>
      <c r="BM1169" s="231"/>
      <c r="BN1169" s="231">
        <v>4</v>
      </c>
      <c r="BO1169" s="237" t="str">
        <f t="shared" si="591"/>
        <v>Alineamiento con algunas curvas que exigen una reducción significativa en la velocidad promedio de circulación.</v>
      </c>
      <c r="BP1169" s="231">
        <v>3</v>
      </c>
      <c r="BQ1169" s="237" t="str">
        <f t="shared" si="592"/>
        <v>Pendientes generalmente entre 3 y 6%, pero con una rasante ondulada y, consecuentemente, con tramos cortos de subida fuerte.</v>
      </c>
      <c r="BR1169" s="231">
        <v>1</v>
      </c>
      <c r="BS1169" s="231">
        <v>0</v>
      </c>
      <c r="BT1169" s="237" t="b">
        <f t="shared" si="593"/>
        <v>0</v>
      </c>
      <c r="BU1169" s="231">
        <v>4</v>
      </c>
      <c r="BV1169" s="237" t="str">
        <f t="shared" si="594"/>
        <v>El señalamiento es bastante completo, faltando solamente algunas señales de guía para los usuarios que no conocen la ruta.</v>
      </c>
      <c r="BW1169" s="231">
        <v>4</v>
      </c>
      <c r="BX1169" s="237" t="str">
        <f t="shared" si="595"/>
        <v>La mayoría de las alcantarillas y cunetas aparentemente funcionan bien, pero existen indicaciones en algunos sitios de que el agua se estanca.</v>
      </c>
      <c r="BY1169" s="231">
        <v>4</v>
      </c>
      <c r="BZ1169" s="237" t="str">
        <f t="shared" si="596"/>
        <v>Superficie generalmente lisa, pero con unas pequeñas corrugaciones u otras irregularidades aisladas, o con baches pequeños superficiales.</v>
      </c>
      <c r="CA1169" s="231">
        <v>5</v>
      </c>
      <c r="CB1169" s="237" t="str">
        <f t="shared" si="597"/>
        <v>No existen evidencias de fallas en la estructura del pavimento, con la posible excepción de algunas en la superficie de ruedo.</v>
      </c>
      <c r="CC1169" s="231">
        <f t="shared" si="598"/>
        <v>0</v>
      </c>
      <c r="CD1169" s="229"/>
      <c r="CE1169" s="229"/>
      <c r="CF1169" s="270"/>
    </row>
    <row r="1170" spans="1:84" ht="69.95" customHeight="1" thickBot="1" x14ac:dyDescent="0.2">
      <c r="A1170" s="217"/>
      <c r="B1170" s="269">
        <v>70321</v>
      </c>
      <c r="C1170" s="231">
        <v>9</v>
      </c>
      <c r="D1170" s="231">
        <v>7</v>
      </c>
      <c r="E1170" s="232">
        <v>6</v>
      </c>
      <c r="F1170" s="231">
        <v>5</v>
      </c>
      <c r="G1170" s="231">
        <v>248</v>
      </c>
      <c r="H1170" s="230" t="str">
        <f>IF(G1170&lt;100,"Primaria",IF(AND(G1170&gt;39,G1170&lt;300),"Secundaria",IF(AND(G1170&gt;299),"Terciaria")))</f>
        <v>Secundaria</v>
      </c>
      <c r="I1170" s="230">
        <v>3</v>
      </c>
      <c r="J1170" s="229" t="str">
        <f t="shared" si="599"/>
        <v>Conectores de Integración Territorial</v>
      </c>
      <c r="K1170" s="260">
        <f t="shared" si="600"/>
        <v>7.2249999999999996</v>
      </c>
      <c r="L1170" s="234">
        <f>L1169+K1170</f>
        <v>28.755000000000003</v>
      </c>
      <c r="M1170" s="233"/>
      <c r="N1170" s="233"/>
      <c r="O1170" s="233"/>
      <c r="P1170" s="260">
        <f t="shared" si="601"/>
        <v>0</v>
      </c>
      <c r="Q1170" s="233">
        <v>0.27</v>
      </c>
      <c r="R1170" s="233"/>
      <c r="S1170" s="233"/>
      <c r="T1170" s="260">
        <f t="shared" si="602"/>
        <v>0.27</v>
      </c>
      <c r="U1170" s="233"/>
      <c r="V1170" s="233"/>
      <c r="W1170" s="233"/>
      <c r="X1170" s="233">
        <f t="shared" si="606"/>
        <v>0</v>
      </c>
      <c r="Y1170" s="233"/>
      <c r="Z1170" s="233"/>
      <c r="AA1170" s="233"/>
      <c r="AB1170" s="233">
        <f t="shared" si="607"/>
        <v>0</v>
      </c>
      <c r="AC1170" s="233">
        <f t="shared" si="605"/>
        <v>0.27</v>
      </c>
      <c r="AD1170" s="233"/>
      <c r="AE1170" s="233">
        <v>5.4050000000000002</v>
      </c>
      <c r="AF1170" s="233">
        <v>1.55</v>
      </c>
      <c r="AG1170" s="233">
        <f t="shared" si="584"/>
        <v>6.9550000000000001</v>
      </c>
      <c r="AH1170" s="233"/>
      <c r="AI1170" s="233"/>
      <c r="AJ1170" s="233"/>
      <c r="AK1170" s="233">
        <f t="shared" si="585"/>
        <v>0</v>
      </c>
      <c r="AL1170" s="233"/>
      <c r="AM1170" s="233"/>
      <c r="AN1170" s="233"/>
      <c r="AO1170" s="233">
        <f t="shared" si="603"/>
        <v>0</v>
      </c>
      <c r="AP1170" s="233"/>
      <c r="AQ1170" s="233"/>
      <c r="AR1170" s="233"/>
      <c r="AS1170" s="339">
        <f t="shared" si="604"/>
        <v>0</v>
      </c>
      <c r="AT1170" s="233"/>
      <c r="AU1170" s="233"/>
      <c r="AV1170" s="233"/>
      <c r="AW1170" s="260">
        <f t="shared" si="573"/>
        <v>0</v>
      </c>
      <c r="AX1170" s="235" t="s">
        <v>2228</v>
      </c>
      <c r="AY1170" s="236" t="s">
        <v>2142</v>
      </c>
      <c r="AZ1170" s="236" t="s">
        <v>1145</v>
      </c>
      <c r="BA1170" s="229" t="s">
        <v>2229</v>
      </c>
      <c r="BB1170" s="231">
        <v>0</v>
      </c>
      <c r="BC1170" s="231">
        <v>1</v>
      </c>
      <c r="BD1170" s="237" t="str">
        <f t="shared" si="574"/>
        <v>Llano (Pendientes naturales del terreno entre 0 y 5%)</v>
      </c>
      <c r="BE1170" s="231">
        <v>4</v>
      </c>
      <c r="BF1170" s="237" t="str">
        <f>VLOOKUP(BE1170,'Códigos 2'!$A$1:$B$12,2,FALSE)</f>
        <v>Lastre o grava</v>
      </c>
      <c r="BG1170" s="238">
        <v>2</v>
      </c>
      <c r="BH1170" s="239">
        <v>6.5</v>
      </c>
      <c r="BI1170" s="231">
        <v>0</v>
      </c>
      <c r="BJ1170" s="231" t="str">
        <f t="shared" si="590"/>
        <v>No existe</v>
      </c>
      <c r="BK1170" s="240">
        <v>0</v>
      </c>
      <c r="BL1170" s="231">
        <v>25</v>
      </c>
      <c r="BM1170" s="231">
        <v>190</v>
      </c>
      <c r="BN1170" s="231">
        <v>4</v>
      </c>
      <c r="BO1170" s="237" t="str">
        <f t="shared" si="591"/>
        <v>Alineamiento con algunas curvas que exigen una reducción significativa en la velocidad promedio de circulación.</v>
      </c>
      <c r="BP1170" s="231">
        <v>4</v>
      </c>
      <c r="BQ1170" s="237" t="str">
        <f t="shared" si="592"/>
        <v>Pendientes generalmente menores del 3% pero con algunas cuestas de corta longitud de hasta el 5%.</v>
      </c>
      <c r="BR1170" s="231">
        <v>1</v>
      </c>
      <c r="BS1170" s="231">
        <v>0</v>
      </c>
      <c r="BT1170" s="237" t="b">
        <f t="shared" si="593"/>
        <v>0</v>
      </c>
      <c r="BU1170" s="231">
        <v>2</v>
      </c>
      <c r="BV1170" s="237" t="str">
        <f t="shared" si="594"/>
        <v>Existen muy pocas señales</v>
      </c>
      <c r="BW1170" s="231">
        <v>4</v>
      </c>
      <c r="BX1170" s="237" t="str">
        <f t="shared" si="595"/>
        <v>La mayoría de las alcantarillas y cunetas aparentemente funcionan bien, pero existen indicaciones en algunos sitios de que el agua se estanca.</v>
      </c>
      <c r="BY1170" s="231">
        <v>3</v>
      </c>
      <c r="BZ1170" s="237" t="str">
        <f t="shared" si="596"/>
        <v>Superficie con frecuentes baches o irregularidades .</v>
      </c>
      <c r="CA1170" s="231">
        <v>4</v>
      </c>
      <c r="CB1170" s="237" t="str">
        <f t="shared" si="597"/>
        <v>Existen huellas o corrugaciones que se derivan por debajo de la superficie de ruedo, pero que son aisladas y de poca extensión.</v>
      </c>
      <c r="CC1170" s="231">
        <f t="shared" si="598"/>
        <v>0.50105374999999996</v>
      </c>
      <c r="CD1170" s="229"/>
      <c r="CE1170" s="229"/>
      <c r="CF1170" s="270" t="s">
        <v>2230</v>
      </c>
    </row>
    <row r="1171" spans="1:84" ht="69.95" customHeight="1" thickBot="1" x14ac:dyDescent="0.2">
      <c r="A1171" s="217"/>
      <c r="B1171" s="269">
        <v>70322</v>
      </c>
      <c r="C1171" s="231">
        <v>9</v>
      </c>
      <c r="D1171" s="231">
        <v>7</v>
      </c>
      <c r="E1171" s="232">
        <v>6</v>
      </c>
      <c r="F1171" s="231">
        <v>4</v>
      </c>
      <c r="G1171" s="231">
        <v>248</v>
      </c>
      <c r="H1171" s="230" t="str">
        <f>IF(G1171&lt;100,"Primaria",IF(AND(G1171&gt;39,G1171&lt;300),"Secundaria",IF(AND(G1171&gt;299),"Terciaria")))</f>
        <v>Secundaria</v>
      </c>
      <c r="I1171" s="230">
        <v>3</v>
      </c>
      <c r="J1171" s="229" t="str">
        <f t="shared" si="599"/>
        <v>Conectores de Integración Territorial</v>
      </c>
      <c r="K1171" s="260">
        <f t="shared" si="600"/>
        <v>6.53</v>
      </c>
      <c r="L1171" s="234">
        <f>L1170+K1171</f>
        <v>35.285000000000004</v>
      </c>
      <c r="M1171" s="233"/>
      <c r="N1171" s="233"/>
      <c r="O1171" s="233"/>
      <c r="P1171" s="260">
        <f t="shared" si="601"/>
        <v>0</v>
      </c>
      <c r="Q1171" s="233"/>
      <c r="R1171" s="233"/>
      <c r="S1171" s="233"/>
      <c r="T1171" s="260">
        <f t="shared" si="602"/>
        <v>0</v>
      </c>
      <c r="U1171" s="233"/>
      <c r="V1171" s="233"/>
      <c r="W1171" s="233"/>
      <c r="X1171" s="233">
        <f t="shared" si="606"/>
        <v>0</v>
      </c>
      <c r="Y1171" s="233"/>
      <c r="Z1171" s="233"/>
      <c r="AA1171" s="233"/>
      <c r="AB1171" s="233">
        <f t="shared" si="607"/>
        <v>0</v>
      </c>
      <c r="AC1171" s="233">
        <f t="shared" si="605"/>
        <v>0</v>
      </c>
      <c r="AD1171" s="233"/>
      <c r="AE1171" s="233">
        <v>2.29</v>
      </c>
      <c r="AF1171" s="233">
        <v>4.24</v>
      </c>
      <c r="AG1171" s="233">
        <f t="shared" si="584"/>
        <v>6.53</v>
      </c>
      <c r="AH1171" s="233"/>
      <c r="AI1171" s="233"/>
      <c r="AJ1171" s="233"/>
      <c r="AK1171" s="233">
        <f t="shared" si="585"/>
        <v>0</v>
      </c>
      <c r="AL1171" s="233"/>
      <c r="AM1171" s="233"/>
      <c r="AN1171" s="233"/>
      <c r="AO1171" s="233">
        <f t="shared" si="603"/>
        <v>0</v>
      </c>
      <c r="AP1171" s="233"/>
      <c r="AQ1171" s="233"/>
      <c r="AR1171" s="233"/>
      <c r="AS1171" s="339">
        <f t="shared" si="604"/>
        <v>0</v>
      </c>
      <c r="AT1171" s="233"/>
      <c r="AU1171" s="233"/>
      <c r="AV1171" s="233"/>
      <c r="AW1171" s="260">
        <f t="shared" si="573"/>
        <v>0</v>
      </c>
      <c r="AX1171" s="235" t="s">
        <v>2225</v>
      </c>
      <c r="AY1171" s="236" t="s">
        <v>2142</v>
      </c>
      <c r="AZ1171" s="236" t="s">
        <v>1145</v>
      </c>
      <c r="BA1171" s="229" t="s">
        <v>2226</v>
      </c>
      <c r="BB1171" s="231">
        <v>3</v>
      </c>
      <c r="BC1171" s="231">
        <v>1</v>
      </c>
      <c r="BD1171" s="237" t="str">
        <f t="shared" si="574"/>
        <v>Llano (Pendientes naturales del terreno entre 0 y 5%)</v>
      </c>
      <c r="BE1171" s="231">
        <v>4</v>
      </c>
      <c r="BF1171" s="237" t="str">
        <f>VLOOKUP(BE1171,'Códigos 2'!$A$1:$B$12,2,FALSE)</f>
        <v>Lastre o grava</v>
      </c>
      <c r="BG1171" s="238">
        <v>2</v>
      </c>
      <c r="BH1171" s="239">
        <v>6.7</v>
      </c>
      <c r="BI1171" s="231">
        <v>0</v>
      </c>
      <c r="BJ1171" s="231" t="str">
        <f t="shared" si="590"/>
        <v>No existe</v>
      </c>
      <c r="BK1171" s="240">
        <v>0</v>
      </c>
      <c r="BL1171" s="231">
        <v>20</v>
      </c>
      <c r="BM1171" s="231">
        <v>395</v>
      </c>
      <c r="BN1171" s="231">
        <v>4</v>
      </c>
      <c r="BO1171" s="237" t="str">
        <f t="shared" si="591"/>
        <v>Alineamiento con algunas curvas que exigen una reducción significativa en la velocidad promedio de circulación.</v>
      </c>
      <c r="BP1171" s="231">
        <v>4</v>
      </c>
      <c r="BQ1171" s="237" t="str">
        <f t="shared" si="592"/>
        <v>Pendientes generalmente menores del 3% pero con algunas cuestas de corta longitud de hasta el 5%.</v>
      </c>
      <c r="BR1171" s="231">
        <v>1</v>
      </c>
      <c r="BS1171" s="231">
        <v>0</v>
      </c>
      <c r="BT1171" s="237" t="b">
        <f t="shared" si="593"/>
        <v>0</v>
      </c>
      <c r="BU1171" s="231">
        <v>3</v>
      </c>
      <c r="BV1171" s="237" t="str">
        <f t="shared" si="594"/>
        <v>El señalamiento es regular en cuanto a cantidad y ubicación, siendo notable la falta de algunas señales de precaución y de guía.</v>
      </c>
      <c r="BW1171" s="231">
        <v>3</v>
      </c>
      <c r="BX1171" s="237" t="str">
        <f t="shared" si="595"/>
        <v>Parece que algunas alcantarillas o cunetas no tienen capacidad hidráulica suficiente, por la erosión o socavación aparente.</v>
      </c>
      <c r="BY1171" s="231">
        <v>2</v>
      </c>
      <c r="BZ1171" s="237" t="str">
        <f t="shared" si="596"/>
        <v>Superficie muy irregular o con baches extensos y frecuentes (o material suelto, en caso de superficies no pavimentadas).</v>
      </c>
      <c r="CA1171" s="231">
        <v>4</v>
      </c>
      <c r="CB1171" s="237" t="str">
        <f t="shared" si="597"/>
        <v>Existen huellas o corrugaciones que se derivan por debajo de la superficie de ruedo, pero que son aisladas y de poca extensión.</v>
      </c>
      <c r="CC1171" s="231">
        <f t="shared" si="598"/>
        <v>0.94146275000000001</v>
      </c>
      <c r="CD1171" s="229"/>
      <c r="CE1171" s="229"/>
      <c r="CF1171" s="270" t="s">
        <v>2227</v>
      </c>
    </row>
    <row r="1172" spans="1:84" ht="69.95" customHeight="1" thickBot="1" x14ac:dyDescent="0.2">
      <c r="A1172" s="217"/>
      <c r="B1172" s="269">
        <v>70330</v>
      </c>
      <c r="C1172" s="231">
        <v>8</v>
      </c>
      <c r="D1172" s="231">
        <v>7</v>
      </c>
      <c r="E1172" s="232">
        <v>5</v>
      </c>
      <c r="F1172" s="231">
        <v>3</v>
      </c>
      <c r="G1172" s="231">
        <v>803</v>
      </c>
      <c r="H1172" s="230" t="str">
        <f>IF(G1172&lt;100,"Primaria",IF(AND(RVN_0524!G1106&gt;39,RVN_0524!G1106&lt;300),"Secundaria",IF(AND(RVN_0524!G1106&gt;299),"Terciaria")))</f>
        <v>Terciaria</v>
      </c>
      <c r="I1172" s="230">
        <v>4</v>
      </c>
      <c r="J1172" s="229" t="str">
        <f t="shared" si="599"/>
        <v>Red Básica de Accesso</v>
      </c>
      <c r="K1172" s="260">
        <f t="shared" si="600"/>
        <v>1.82</v>
      </c>
      <c r="L1172" s="234">
        <f>K1172</f>
        <v>1.82</v>
      </c>
      <c r="M1172" s="233"/>
      <c r="N1172" s="233"/>
      <c r="O1172" s="233"/>
      <c r="P1172" s="260">
        <f t="shared" si="601"/>
        <v>0</v>
      </c>
      <c r="Q1172" s="233">
        <v>1.2350000000000001</v>
      </c>
      <c r="R1172" s="233"/>
      <c r="S1172" s="233">
        <v>0.58499999999999996</v>
      </c>
      <c r="T1172" s="260">
        <f t="shared" si="602"/>
        <v>1.82</v>
      </c>
      <c r="U1172" s="233"/>
      <c r="V1172" s="233"/>
      <c r="W1172" s="233"/>
      <c r="X1172" s="233">
        <f t="shared" si="606"/>
        <v>0</v>
      </c>
      <c r="Y1172" s="233"/>
      <c r="Z1172" s="233"/>
      <c r="AA1172" s="233"/>
      <c r="AB1172" s="233">
        <f t="shared" si="607"/>
        <v>0</v>
      </c>
      <c r="AC1172" s="233">
        <f t="shared" si="605"/>
        <v>1.82</v>
      </c>
      <c r="AD1172" s="233"/>
      <c r="AE1172" s="233"/>
      <c r="AF1172" s="233"/>
      <c r="AG1172" s="233">
        <f t="shared" si="584"/>
        <v>0</v>
      </c>
      <c r="AH1172" s="233"/>
      <c r="AI1172" s="233"/>
      <c r="AJ1172" s="233"/>
      <c r="AK1172" s="233">
        <f t="shared" si="585"/>
        <v>0</v>
      </c>
      <c r="AL1172" s="233"/>
      <c r="AM1172" s="233"/>
      <c r="AN1172" s="233"/>
      <c r="AO1172" s="233">
        <f t="shared" si="603"/>
        <v>0</v>
      </c>
      <c r="AP1172" s="233"/>
      <c r="AQ1172" s="233"/>
      <c r="AR1172" s="233"/>
      <c r="AS1172" s="339">
        <f t="shared" si="604"/>
        <v>0</v>
      </c>
      <c r="AT1172" s="233"/>
      <c r="AU1172" s="233"/>
      <c r="AV1172" s="233"/>
      <c r="AW1172" s="260">
        <f t="shared" si="573"/>
        <v>0</v>
      </c>
      <c r="AX1172" s="235" t="s">
        <v>3255</v>
      </c>
      <c r="AY1172" s="236" t="s">
        <v>3241</v>
      </c>
      <c r="AZ1172" s="236" t="s">
        <v>71</v>
      </c>
      <c r="BA1172" s="236" t="s">
        <v>3256</v>
      </c>
      <c r="BB1172" s="231">
        <v>0</v>
      </c>
      <c r="BC1172" s="231">
        <v>1</v>
      </c>
      <c r="BD1172" s="237" t="str">
        <f t="shared" si="574"/>
        <v>Llano (Pendientes naturales del terreno entre 0 y 5%)</v>
      </c>
      <c r="BE1172" s="231">
        <v>1</v>
      </c>
      <c r="BF1172" s="237" t="str">
        <f>VLOOKUP(BE1172,'Códigos 2'!$A$1:$B$12,2,FALSE)</f>
        <v xml:space="preserve"> Carpeta Asfáltica (CA)</v>
      </c>
      <c r="BG1172" s="238">
        <v>2</v>
      </c>
      <c r="BH1172" s="239">
        <v>6.2</v>
      </c>
      <c r="BI1172" s="231">
        <v>0</v>
      </c>
      <c r="BJ1172" s="231" t="str">
        <f t="shared" si="590"/>
        <v>No existe</v>
      </c>
      <c r="BK1172" s="240">
        <v>0</v>
      </c>
      <c r="BL1172" s="231">
        <v>50</v>
      </c>
      <c r="BM1172" s="231">
        <v>914</v>
      </c>
      <c r="BN1172" s="231">
        <v>5</v>
      </c>
      <c r="BO1172" s="237" t="str">
        <f t="shared" si="591"/>
        <v>Alineamiento recto o con curvas tan suaves que no exigen una reducción significativa en la velocidad promedio normal de recorrido.</v>
      </c>
      <c r="BP1172" s="231">
        <v>5</v>
      </c>
      <c r="BQ1172" s="237" t="str">
        <f t="shared" si="592"/>
        <v>Pendientes menores del 3% en todo el tramo.</v>
      </c>
      <c r="BR1172" s="231">
        <v>5</v>
      </c>
      <c r="BS1172" s="231">
        <v>0</v>
      </c>
      <c r="BT1172" s="237" t="b">
        <f t="shared" si="593"/>
        <v>0</v>
      </c>
      <c r="BU1172" s="231">
        <v>3</v>
      </c>
      <c r="BV1172" s="237" t="str">
        <f t="shared" si="594"/>
        <v>El señalamiento es regular en cuanto a cantidad y ubicación, siendo notable la falta de algunas señales de precaución y de guía.</v>
      </c>
      <c r="BW1172" s="231">
        <v>4</v>
      </c>
      <c r="BX1172" s="237" t="str">
        <f t="shared" si="595"/>
        <v>La mayoría de las alcantarillas y cunetas aparentemente funcionan bien, pero existen indicaciones en algunos sitios de que el agua se estanca.</v>
      </c>
      <c r="BY1172" s="231">
        <v>4</v>
      </c>
      <c r="BZ1172" s="237" t="str">
        <f t="shared" si="596"/>
        <v>Superficie generalmente lisa, pero con unas pequeñas corrugaciones u otras irregularidades aisladas, o con baches pequeños superficiales.</v>
      </c>
      <c r="CA1172" s="231">
        <v>5</v>
      </c>
      <c r="CB1172" s="237" t="str">
        <f t="shared" si="597"/>
        <v>No existen evidencias de fallas en la estructura del pavimento, con la posible excepción de algunas en la superficie de ruedo.</v>
      </c>
      <c r="CC1172" s="231">
        <f t="shared" si="598"/>
        <v>0.60717019999999999</v>
      </c>
      <c r="CD1172" s="229"/>
      <c r="CE1172" s="229"/>
      <c r="CF1172" s="270" t="s">
        <v>3257</v>
      </c>
    </row>
    <row r="1173" spans="1:84" ht="69.95" customHeight="1" thickBot="1" x14ac:dyDescent="0.2">
      <c r="A1173" s="217"/>
      <c r="B1173" s="269">
        <v>70341</v>
      </c>
      <c r="C1173" s="231">
        <v>9</v>
      </c>
      <c r="D1173" s="231">
        <v>7</v>
      </c>
      <c r="E1173" s="232">
        <v>3</v>
      </c>
      <c r="F1173" s="231"/>
      <c r="G1173" s="231">
        <v>812</v>
      </c>
      <c r="H1173" s="230" t="str">
        <f>IF(G1173&lt;100,"Primaria",IF(AND(G1166&gt;39,G1166&lt;300),"Secundaria",IF(AND(G1166&gt;299),"Terciaria")))</f>
        <v>Terciaria</v>
      </c>
      <c r="I1173" s="230">
        <v>4</v>
      </c>
      <c r="J1173" s="229" t="str">
        <f t="shared" si="599"/>
        <v>Red Básica de Accesso</v>
      </c>
      <c r="K1173" s="260">
        <f t="shared" si="600"/>
        <v>5.21</v>
      </c>
      <c r="L1173" s="234">
        <f>K1173</f>
        <v>5.21</v>
      </c>
      <c r="M1173" s="233"/>
      <c r="N1173" s="233"/>
      <c r="O1173" s="233"/>
      <c r="P1173" s="260">
        <f t="shared" si="601"/>
        <v>0</v>
      </c>
      <c r="Q1173" s="233"/>
      <c r="R1173" s="233"/>
      <c r="S1173" s="233"/>
      <c r="T1173" s="260">
        <f t="shared" si="602"/>
        <v>0</v>
      </c>
      <c r="U1173" s="233"/>
      <c r="V1173" s="233">
        <v>2.2599999999999998</v>
      </c>
      <c r="W1173" s="233"/>
      <c r="X1173" s="233">
        <f t="shared" si="606"/>
        <v>2.2599999999999998</v>
      </c>
      <c r="Y1173" s="233"/>
      <c r="Z1173" s="233"/>
      <c r="AA1173" s="233">
        <v>1.415</v>
      </c>
      <c r="AB1173" s="233">
        <f t="shared" si="607"/>
        <v>1.415</v>
      </c>
      <c r="AC1173" s="233">
        <f t="shared" si="605"/>
        <v>3.6749999999999998</v>
      </c>
      <c r="AD1173" s="233"/>
      <c r="AE1173" s="233"/>
      <c r="AF1173" s="233">
        <v>1.5349999999999999</v>
      </c>
      <c r="AG1173" s="233">
        <f t="shared" si="584"/>
        <v>1.5349999999999999</v>
      </c>
      <c r="AH1173" s="233"/>
      <c r="AI1173" s="233"/>
      <c r="AJ1173" s="233"/>
      <c r="AK1173" s="233">
        <f t="shared" si="585"/>
        <v>0</v>
      </c>
      <c r="AL1173" s="233"/>
      <c r="AM1173" s="233"/>
      <c r="AN1173" s="233"/>
      <c r="AO1173" s="233">
        <f t="shared" si="603"/>
        <v>0</v>
      </c>
      <c r="AP1173" s="233"/>
      <c r="AQ1173" s="233"/>
      <c r="AR1173" s="233"/>
      <c r="AS1173" s="339">
        <f t="shared" si="604"/>
        <v>0</v>
      </c>
      <c r="AT1173" s="233"/>
      <c r="AU1173" s="233"/>
      <c r="AV1173" s="233"/>
      <c r="AW1173" s="260">
        <f t="shared" si="573"/>
        <v>0</v>
      </c>
      <c r="AX1173" s="235" t="s">
        <v>3322</v>
      </c>
      <c r="AY1173" s="244" t="s">
        <v>3296</v>
      </c>
      <c r="AZ1173" s="236" t="s">
        <v>1145</v>
      </c>
      <c r="BA1173" s="229" t="s">
        <v>927</v>
      </c>
      <c r="BB1173" s="231">
        <v>0</v>
      </c>
      <c r="BC1173" s="231">
        <v>1</v>
      </c>
      <c r="BD1173" s="237" t="str">
        <f t="shared" si="574"/>
        <v>Llano (Pendientes naturales del terreno entre 0 y 5%)</v>
      </c>
      <c r="BE1173" s="231">
        <v>2</v>
      </c>
      <c r="BF1173" s="237" t="str">
        <f>VLOOKUP(BE1173,'Códigos 2'!$A$1:$B$12,2,FALSE)</f>
        <v xml:space="preserve">Tratamiento superficial múltiple (TSM) </v>
      </c>
      <c r="BG1173" s="238">
        <v>2</v>
      </c>
      <c r="BH1173" s="239">
        <v>6</v>
      </c>
      <c r="BI1173" s="231">
        <v>0</v>
      </c>
      <c r="BJ1173" s="231" t="str">
        <f t="shared" si="590"/>
        <v>No existe</v>
      </c>
      <c r="BK1173" s="240">
        <v>0</v>
      </c>
      <c r="BL1173" s="231">
        <v>25</v>
      </c>
      <c r="BM1173" s="231">
        <v>253</v>
      </c>
      <c r="BN1173" s="231">
        <v>5</v>
      </c>
      <c r="BO1173" s="237" t="str">
        <f t="shared" si="591"/>
        <v>Alineamiento recto o con curvas tan suaves que no exigen una reducción significativa en la velocidad promedio normal de recorrido.</v>
      </c>
      <c r="BP1173" s="231">
        <v>5</v>
      </c>
      <c r="BQ1173" s="237" t="str">
        <f t="shared" si="592"/>
        <v>Pendientes menores del 3% en todo el tramo.</v>
      </c>
      <c r="BR1173" s="231">
        <v>2</v>
      </c>
      <c r="BS1173" s="231">
        <v>0</v>
      </c>
      <c r="BT1173" s="237" t="b">
        <f t="shared" si="593"/>
        <v>0</v>
      </c>
      <c r="BU1173" s="231">
        <v>3</v>
      </c>
      <c r="BV1173" s="237" t="str">
        <f t="shared" si="594"/>
        <v>El señalamiento es regular en cuanto a cantidad y ubicación, siendo notable la falta de algunas señales de precaución y de guía.</v>
      </c>
      <c r="BW1173" s="231">
        <v>4</v>
      </c>
      <c r="BX1173" s="237" t="str">
        <f t="shared" si="595"/>
        <v>La mayoría de las alcantarillas y cunetas aparentemente funcionan bien, pero existen indicaciones en algunos sitios de que el agua se estanca.</v>
      </c>
      <c r="BY1173" s="231">
        <v>2</v>
      </c>
      <c r="BZ1173" s="237" t="str">
        <f t="shared" si="596"/>
        <v>Superficie muy irregular o con baches extensos y frecuentes (o material suelto, en caso de superficies no pavimentadas).</v>
      </c>
      <c r="CA1173" s="231">
        <v>4</v>
      </c>
      <c r="CB1173" s="237" t="str">
        <f t="shared" si="597"/>
        <v>Existen huellas o corrugaciones que se derivan por debajo de la superficie de ruedo, pero que son aisladas y de poca extensión.</v>
      </c>
      <c r="CC1173" s="231">
        <f t="shared" si="598"/>
        <v>0.48111744999999995</v>
      </c>
      <c r="CD1173" s="229"/>
      <c r="CE1173" s="229"/>
      <c r="CF1173" s="270"/>
    </row>
    <row r="1174" spans="1:84" ht="69.95" customHeight="1" thickBot="1" x14ac:dyDescent="0.2">
      <c r="A1174" s="217"/>
      <c r="B1174" s="269">
        <v>70342</v>
      </c>
      <c r="C1174" s="231">
        <v>9</v>
      </c>
      <c r="D1174" s="231">
        <v>7</v>
      </c>
      <c r="E1174" s="232">
        <v>3</v>
      </c>
      <c r="F1174" s="231"/>
      <c r="G1174" s="231">
        <v>812</v>
      </c>
      <c r="H1174" s="230" t="str">
        <f>IF(G1174&lt;100,"Primaria",IF(AND(G1167&gt;39,G1167&lt;300),"Secundaria",IF(AND(G1167&gt;299),"Terciaria")))</f>
        <v>Terciaria</v>
      </c>
      <c r="I1174" s="230">
        <v>4</v>
      </c>
      <c r="J1174" s="229" t="str">
        <f t="shared" si="599"/>
        <v>Red Básica de Accesso</v>
      </c>
      <c r="K1174" s="260">
        <f t="shared" si="600"/>
        <v>3.6850000000000001</v>
      </c>
      <c r="L1174" s="234">
        <f>L1173+K1174</f>
        <v>8.8949999999999996</v>
      </c>
      <c r="M1174" s="233"/>
      <c r="N1174" s="233"/>
      <c r="O1174" s="233"/>
      <c r="P1174" s="260">
        <f t="shared" si="601"/>
        <v>0</v>
      </c>
      <c r="Q1174" s="233"/>
      <c r="R1174" s="233"/>
      <c r="S1174" s="233"/>
      <c r="T1174" s="260">
        <f t="shared" si="602"/>
        <v>0</v>
      </c>
      <c r="U1174" s="233"/>
      <c r="V1174" s="233"/>
      <c r="W1174" s="233"/>
      <c r="X1174" s="233">
        <f t="shared" si="606"/>
        <v>0</v>
      </c>
      <c r="Y1174" s="233"/>
      <c r="Z1174" s="233"/>
      <c r="AA1174" s="233"/>
      <c r="AB1174" s="233">
        <f t="shared" si="607"/>
        <v>0</v>
      </c>
      <c r="AC1174" s="233">
        <f t="shared" si="605"/>
        <v>0</v>
      </c>
      <c r="AD1174" s="233">
        <v>3.6850000000000001</v>
      </c>
      <c r="AE1174" s="233"/>
      <c r="AF1174" s="233"/>
      <c r="AG1174" s="233">
        <f t="shared" si="584"/>
        <v>3.6850000000000001</v>
      </c>
      <c r="AH1174" s="233"/>
      <c r="AI1174" s="233"/>
      <c r="AJ1174" s="233"/>
      <c r="AK1174" s="233">
        <f t="shared" si="585"/>
        <v>0</v>
      </c>
      <c r="AL1174" s="233"/>
      <c r="AM1174" s="233"/>
      <c r="AN1174" s="233"/>
      <c r="AO1174" s="233">
        <f t="shared" si="603"/>
        <v>0</v>
      </c>
      <c r="AP1174" s="233"/>
      <c r="AQ1174" s="233"/>
      <c r="AR1174" s="233"/>
      <c r="AS1174" s="339">
        <f t="shared" si="604"/>
        <v>0</v>
      </c>
      <c r="AT1174" s="233"/>
      <c r="AU1174" s="233"/>
      <c r="AV1174" s="233"/>
      <c r="AW1174" s="260">
        <f t="shared" si="573"/>
        <v>0</v>
      </c>
      <c r="AX1174" s="235" t="s">
        <v>3323</v>
      </c>
      <c r="AY1174" s="244" t="s">
        <v>3296</v>
      </c>
      <c r="AZ1174" s="236" t="s">
        <v>1145</v>
      </c>
      <c r="BA1174" s="229" t="s">
        <v>3324</v>
      </c>
      <c r="BB1174" s="231">
        <v>2</v>
      </c>
      <c r="BC1174" s="231">
        <v>3</v>
      </c>
      <c r="BD1174" s="237" t="str">
        <f t="shared" si="574"/>
        <v>Muy Ondulado (Pendientes naturales del terreno entre 15 y 25%)</v>
      </c>
      <c r="BE1174" s="231">
        <v>4</v>
      </c>
      <c r="BF1174" s="237" t="str">
        <f>VLOOKUP(BE1174,'Códigos 2'!$A$1:$B$12,2,FALSE)</f>
        <v>Lastre o grava</v>
      </c>
      <c r="BG1174" s="238">
        <v>2</v>
      </c>
      <c r="BH1174" s="239">
        <v>6.5</v>
      </c>
      <c r="BI1174" s="231">
        <v>0</v>
      </c>
      <c r="BJ1174" s="231" t="str">
        <f t="shared" si="590"/>
        <v>No existe</v>
      </c>
      <c r="BK1174" s="240">
        <v>0</v>
      </c>
      <c r="BL1174" s="231">
        <v>25</v>
      </c>
      <c r="BM1174" s="231">
        <v>120</v>
      </c>
      <c r="BN1174" s="231">
        <v>3</v>
      </c>
      <c r="BO1174" s="237" t="str">
        <f t="shared" si="591"/>
        <v>Alineamiento algo sinuoso, pero con curvas cerradas que son aparentes y consistentes con las gradientes y las demás características del camino y del terreno que se atraviesa.</v>
      </c>
      <c r="BP1174" s="231">
        <v>2</v>
      </c>
      <c r="BQ1174" s="237" t="str">
        <f t="shared" si="592"/>
        <v>Pendientes sostenidas entre 5 y 8% sobre una buena parte del tramo, condición que afecta en forma marcada la velocidad de recorrido y, cuando hay bastante tránsito, provoca frecuentes colas de vehículos detrás de los vehículos pesados.</v>
      </c>
      <c r="BR1174" s="231">
        <v>1</v>
      </c>
      <c r="BS1174" s="231">
        <v>0</v>
      </c>
      <c r="BT1174" s="237" t="b">
        <f t="shared" si="593"/>
        <v>0</v>
      </c>
      <c r="BU1174" s="231">
        <v>2</v>
      </c>
      <c r="BV1174" s="237" t="str">
        <f t="shared" si="594"/>
        <v>Existen muy pocas señales</v>
      </c>
      <c r="BW1174" s="231">
        <v>4</v>
      </c>
      <c r="BX1174" s="237" t="str">
        <f t="shared" si="595"/>
        <v>La mayoría de las alcantarillas y cunetas aparentemente funcionan bien, pero existen indicaciones en algunos sitios de que el agua se estanca.</v>
      </c>
      <c r="BY1174" s="231">
        <v>4</v>
      </c>
      <c r="BZ1174" s="237" t="str">
        <f t="shared" si="596"/>
        <v>Superficie generalmente lisa, pero con unas pequeñas corrugaciones u otras irregularidades aisladas, o con baches pequeños superficiales.</v>
      </c>
      <c r="CA1174" s="231">
        <v>5</v>
      </c>
      <c r="CB1174" s="237" t="str">
        <f t="shared" si="597"/>
        <v>No existen evidencias de fallas en la estructura del pavimento, con la posible excepción de algunas en la superficie de ruedo.</v>
      </c>
      <c r="CC1174" s="231">
        <f t="shared" si="598"/>
        <v>0.16140299999999999</v>
      </c>
      <c r="CD1174" s="229"/>
      <c r="CE1174" s="229"/>
      <c r="CF1174" s="270" t="s">
        <v>3325</v>
      </c>
    </row>
    <row r="1175" spans="1:84" ht="69.95" customHeight="1" thickBot="1" x14ac:dyDescent="0.2">
      <c r="A1175" s="217"/>
      <c r="B1175" s="269">
        <v>70343</v>
      </c>
      <c r="C1175" s="231">
        <v>9</v>
      </c>
      <c r="D1175" s="231">
        <v>7</v>
      </c>
      <c r="E1175" s="243" t="s">
        <v>152</v>
      </c>
      <c r="F1175" s="236"/>
      <c r="G1175" s="231">
        <v>812</v>
      </c>
      <c r="H1175" s="230" t="str">
        <f>IF(G1175&lt;100,"Primaria",IF(AND(G1168&gt;39,G1168&lt;300),"Secundaria",IF(AND(G1168&gt;299),"Terciaria")))</f>
        <v>Terciaria</v>
      </c>
      <c r="I1175" s="230">
        <v>4</v>
      </c>
      <c r="J1175" s="229" t="str">
        <f t="shared" si="599"/>
        <v>Red Básica de Accesso</v>
      </c>
      <c r="K1175" s="260">
        <f t="shared" si="600"/>
        <v>5.335</v>
      </c>
      <c r="L1175" s="234">
        <f>L1174+K1175</f>
        <v>14.23</v>
      </c>
      <c r="M1175" s="233"/>
      <c r="N1175" s="233"/>
      <c r="O1175" s="233"/>
      <c r="P1175" s="260">
        <f t="shared" si="601"/>
        <v>0</v>
      </c>
      <c r="Q1175" s="233"/>
      <c r="R1175" s="233"/>
      <c r="S1175" s="233"/>
      <c r="T1175" s="260">
        <f t="shared" si="602"/>
        <v>0</v>
      </c>
      <c r="U1175" s="233"/>
      <c r="V1175" s="233"/>
      <c r="W1175" s="233"/>
      <c r="X1175" s="233">
        <f t="shared" si="606"/>
        <v>0</v>
      </c>
      <c r="Y1175" s="233"/>
      <c r="Z1175" s="233"/>
      <c r="AA1175" s="233"/>
      <c r="AB1175" s="233">
        <f t="shared" si="607"/>
        <v>0</v>
      </c>
      <c r="AC1175" s="233">
        <f t="shared" si="605"/>
        <v>0</v>
      </c>
      <c r="AD1175" s="233">
        <v>5.335</v>
      </c>
      <c r="AE1175" s="233"/>
      <c r="AF1175" s="233"/>
      <c r="AG1175" s="233">
        <f>AD1175+AE1175+AF1175</f>
        <v>5.335</v>
      </c>
      <c r="AH1175" s="233"/>
      <c r="AI1175" s="233"/>
      <c r="AJ1175" s="233"/>
      <c r="AK1175" s="233">
        <f>AH1175+AI1175+AJ1175</f>
        <v>0</v>
      </c>
      <c r="AL1175" s="233"/>
      <c r="AM1175" s="233"/>
      <c r="AN1175" s="233"/>
      <c r="AO1175" s="233">
        <f t="shared" si="603"/>
        <v>0</v>
      </c>
      <c r="AP1175" s="233"/>
      <c r="AQ1175" s="233"/>
      <c r="AR1175" s="233"/>
      <c r="AS1175" s="339">
        <f t="shared" si="604"/>
        <v>0</v>
      </c>
      <c r="AT1175" s="233"/>
      <c r="AU1175" s="233"/>
      <c r="AV1175" s="233"/>
      <c r="AW1175" s="260">
        <f t="shared" si="573"/>
        <v>0</v>
      </c>
      <c r="AX1175" s="235" t="s">
        <v>3326</v>
      </c>
      <c r="AY1175" s="244" t="s">
        <v>3296</v>
      </c>
      <c r="AZ1175" s="236" t="s">
        <v>1145</v>
      </c>
      <c r="BA1175" s="236" t="s">
        <v>3327</v>
      </c>
      <c r="BB1175" s="231">
        <v>0</v>
      </c>
      <c r="BC1175" s="231">
        <v>2</v>
      </c>
      <c r="BD1175" s="237" t="str">
        <f t="shared" si="574"/>
        <v>Algo Ondulado (Pendientes naturales del terreno entre 6 y 14%)</v>
      </c>
      <c r="BE1175" s="231">
        <v>4</v>
      </c>
      <c r="BF1175" s="237" t="str">
        <f>VLOOKUP(BE1175,'Códigos 2'!$A$1:$B$12,2,FALSE)</f>
        <v>Lastre o grava</v>
      </c>
      <c r="BG1175" s="238">
        <v>2</v>
      </c>
      <c r="BH1175" s="239">
        <v>5.3</v>
      </c>
      <c r="BI1175" s="231">
        <v>0</v>
      </c>
      <c r="BJ1175" s="231" t="str">
        <f t="shared" si="590"/>
        <v>No existe</v>
      </c>
      <c r="BK1175" s="240">
        <v>0</v>
      </c>
      <c r="BL1175" s="231">
        <v>15</v>
      </c>
      <c r="BM1175" s="231">
        <v>19</v>
      </c>
      <c r="BN1175" s="231">
        <v>3</v>
      </c>
      <c r="BO1175" s="237" t="str">
        <f t="shared" si="591"/>
        <v>Alineamiento algo sinuoso, pero con curvas cerradas que son aparentes y consistentes con las gradientes y las demás características del camino y del terreno que se atraviesa.</v>
      </c>
      <c r="BP1175" s="231">
        <v>3</v>
      </c>
      <c r="BQ1175" s="237" t="str">
        <f t="shared" si="592"/>
        <v>Pendientes generalmente entre 3 y 6%, pero con una rasante ondulada y, consecuentemente, con tramos cortos de subida fuerte.</v>
      </c>
      <c r="BR1175" s="231">
        <v>1</v>
      </c>
      <c r="BS1175" s="231">
        <v>0</v>
      </c>
      <c r="BT1175" s="237" t="b">
        <f t="shared" si="593"/>
        <v>0</v>
      </c>
      <c r="BU1175" s="231">
        <v>1</v>
      </c>
      <c r="BV1175" s="237" t="str">
        <f t="shared" si="594"/>
        <v>No existen señales o son tan inadecuadas, que no proveen información útil al conductor.</v>
      </c>
      <c r="BW1175" s="231">
        <v>4</v>
      </c>
      <c r="BX1175" s="237" t="str">
        <f t="shared" si="595"/>
        <v>La mayoría de las alcantarillas y cunetas aparentemente funcionan bien, pero existen indicaciones en algunos sitios de que el agua se estanca.</v>
      </c>
      <c r="BY1175" s="231">
        <v>4</v>
      </c>
      <c r="BZ1175" s="237" t="str">
        <f t="shared" si="596"/>
        <v>Superficie generalmente lisa, pero con unas pequeñas corrugaciones u otras irregularidades aisladas, o con baches pequeños superficiales.</v>
      </c>
      <c r="CA1175" s="231">
        <v>5</v>
      </c>
      <c r="CB1175" s="237" t="str">
        <f t="shared" si="597"/>
        <v>No existen evidencias de fallas en la estructura del pavimento, con la posible excepción de algunas en la superficie de ruedo.</v>
      </c>
      <c r="CC1175" s="231">
        <f t="shared" si="598"/>
        <v>3.6998224999999996E-2</v>
      </c>
      <c r="CD1175" s="229"/>
      <c r="CE1175" s="229"/>
      <c r="CF1175" s="270"/>
    </row>
    <row r="1176" spans="1:84" ht="69.95" customHeight="1" thickBot="1" x14ac:dyDescent="0.2">
      <c r="A1176" s="217"/>
      <c r="B1176" s="269">
        <v>70344</v>
      </c>
      <c r="C1176" s="231">
        <v>9</v>
      </c>
      <c r="D1176" s="231">
        <v>7</v>
      </c>
      <c r="E1176" s="243" t="s">
        <v>152</v>
      </c>
      <c r="F1176" s="236"/>
      <c r="G1176" s="231">
        <v>812</v>
      </c>
      <c r="H1176" s="230" t="str">
        <f>IF(G1176&lt;100,"Primaria",IF(AND(G1169&gt;39,G1169&lt;300),"Secundaria",IF(AND(G1169&gt;299),"Terciaria")))</f>
        <v>Terciaria</v>
      </c>
      <c r="I1176" s="230">
        <v>4</v>
      </c>
      <c r="J1176" s="229" t="str">
        <f t="shared" si="599"/>
        <v>Red Básica de Accesso</v>
      </c>
      <c r="K1176" s="260">
        <f t="shared" si="600"/>
        <v>3.84</v>
      </c>
      <c r="L1176" s="234">
        <f>L1175+K1176</f>
        <v>18.07</v>
      </c>
      <c r="M1176" s="233"/>
      <c r="N1176" s="233"/>
      <c r="O1176" s="233"/>
      <c r="P1176" s="260">
        <f t="shared" si="601"/>
        <v>0</v>
      </c>
      <c r="Q1176" s="233"/>
      <c r="R1176" s="233"/>
      <c r="S1176" s="233"/>
      <c r="T1176" s="260">
        <f t="shared" si="602"/>
        <v>0</v>
      </c>
      <c r="U1176" s="233"/>
      <c r="V1176" s="233"/>
      <c r="W1176" s="233"/>
      <c r="X1176" s="233">
        <f t="shared" si="606"/>
        <v>0</v>
      </c>
      <c r="Y1176" s="233"/>
      <c r="Z1176" s="233"/>
      <c r="AA1176" s="233"/>
      <c r="AB1176" s="233">
        <f t="shared" si="607"/>
        <v>0</v>
      </c>
      <c r="AC1176" s="233">
        <f t="shared" si="605"/>
        <v>0</v>
      </c>
      <c r="AD1176" s="233">
        <v>3.84</v>
      </c>
      <c r="AE1176" s="233"/>
      <c r="AF1176" s="233"/>
      <c r="AG1176" s="233">
        <f>AD1176+AE1176+AF1176</f>
        <v>3.84</v>
      </c>
      <c r="AH1176" s="233"/>
      <c r="AI1176" s="233"/>
      <c r="AJ1176" s="233"/>
      <c r="AK1176" s="233">
        <f>AH1176+AI1176+AJ1176</f>
        <v>0</v>
      </c>
      <c r="AL1176" s="233"/>
      <c r="AM1176" s="233"/>
      <c r="AN1176" s="233"/>
      <c r="AO1176" s="233">
        <f t="shared" si="603"/>
        <v>0</v>
      </c>
      <c r="AP1176" s="233"/>
      <c r="AQ1176" s="233"/>
      <c r="AR1176" s="233"/>
      <c r="AS1176" s="339">
        <f t="shared" si="604"/>
        <v>0</v>
      </c>
      <c r="AT1176" s="233"/>
      <c r="AU1176" s="233"/>
      <c r="AV1176" s="233"/>
      <c r="AW1176" s="260">
        <f t="shared" si="573"/>
        <v>0</v>
      </c>
      <c r="AX1176" s="235" t="s">
        <v>3328</v>
      </c>
      <c r="AY1176" s="244" t="s">
        <v>3296</v>
      </c>
      <c r="AZ1176" s="236" t="s">
        <v>1145</v>
      </c>
      <c r="BA1176" s="236" t="s">
        <v>3329</v>
      </c>
      <c r="BB1176" s="231">
        <v>2</v>
      </c>
      <c r="BC1176" s="231">
        <v>2</v>
      </c>
      <c r="BD1176" s="237" t="str">
        <f t="shared" si="574"/>
        <v>Algo Ondulado (Pendientes naturales del terreno entre 6 y 14%)</v>
      </c>
      <c r="BE1176" s="231">
        <v>4</v>
      </c>
      <c r="BF1176" s="237" t="str">
        <f>VLOOKUP(BE1176,'Códigos 2'!$A$1:$B$12,2,FALSE)</f>
        <v>Lastre o grava</v>
      </c>
      <c r="BG1176" s="238">
        <v>2</v>
      </c>
      <c r="BH1176" s="239">
        <v>5.5</v>
      </c>
      <c r="BI1176" s="231">
        <v>0</v>
      </c>
      <c r="BJ1176" s="231" t="str">
        <f t="shared" si="590"/>
        <v>No existe</v>
      </c>
      <c r="BK1176" s="240">
        <v>0</v>
      </c>
      <c r="BL1176" s="231">
        <v>35</v>
      </c>
      <c r="BM1176" s="231">
        <v>0</v>
      </c>
      <c r="BN1176" s="231">
        <v>3</v>
      </c>
      <c r="BO1176" s="237" t="str">
        <f t="shared" si="591"/>
        <v>Alineamiento algo sinuoso, pero con curvas cerradas que son aparentes y consistentes con las gradientes y las demás características del camino y del terreno que se atraviesa.</v>
      </c>
      <c r="BP1176" s="231">
        <v>3</v>
      </c>
      <c r="BQ1176" s="237" t="str">
        <f t="shared" si="592"/>
        <v>Pendientes generalmente entre 3 y 6%, pero con una rasante ondulada y, consecuentemente, con tramos cortos de subida fuerte.</v>
      </c>
      <c r="BR1176" s="231">
        <v>1</v>
      </c>
      <c r="BS1176" s="231">
        <v>0</v>
      </c>
      <c r="BT1176" s="237" t="b">
        <f t="shared" si="593"/>
        <v>0</v>
      </c>
      <c r="BU1176" s="231">
        <v>2</v>
      </c>
      <c r="BV1176" s="237" t="str">
        <f t="shared" si="594"/>
        <v>Existen muy pocas señales</v>
      </c>
      <c r="BW1176" s="231">
        <v>4</v>
      </c>
      <c r="BX1176" s="237" t="str">
        <f t="shared" si="595"/>
        <v>La mayoría de las alcantarillas y cunetas aparentemente funcionan bien, pero existen indicaciones en algunos sitios de que el agua se estanca.</v>
      </c>
      <c r="BY1176" s="231">
        <v>4</v>
      </c>
      <c r="BZ1176" s="237" t="str">
        <f t="shared" si="596"/>
        <v>Superficie generalmente lisa, pero con unas pequeñas corrugaciones u otras irregularidades aisladas, o con baches pequeños superficiales.</v>
      </c>
      <c r="CA1176" s="231">
        <v>4</v>
      </c>
      <c r="CB1176" s="237" t="str">
        <f t="shared" si="597"/>
        <v>Existen huellas o corrugaciones que se derivan por debajo de la superficie de ruedo, pero que son aisladas y de poca extensión.</v>
      </c>
      <c r="CC1176" s="231">
        <f t="shared" si="598"/>
        <v>0</v>
      </c>
      <c r="CD1176" s="229"/>
      <c r="CE1176" s="229"/>
      <c r="CF1176" s="270"/>
    </row>
    <row r="1177" spans="1:84" ht="69.95" customHeight="1" thickBot="1" x14ac:dyDescent="0.2">
      <c r="A1177" s="217"/>
      <c r="B1177" s="269">
        <v>70350</v>
      </c>
      <c r="C1177" s="231">
        <v>9</v>
      </c>
      <c r="D1177" s="231">
        <v>7</v>
      </c>
      <c r="E1177" s="232">
        <v>6</v>
      </c>
      <c r="F1177" s="231">
        <v>1</v>
      </c>
      <c r="G1177" s="231">
        <v>248</v>
      </c>
      <c r="H1177" s="230" t="str">
        <f>IF(G1177&lt;100,"Primaria",IF(AND(G1177&gt;39,G1177&lt;300),"Secundaria",IF(AND(G1177&gt;299),"Terciaria")))</f>
        <v>Secundaria</v>
      </c>
      <c r="I1177" s="230">
        <v>3</v>
      </c>
      <c r="J1177" s="229" t="str">
        <f t="shared" si="599"/>
        <v>Conectores de Integración Territorial</v>
      </c>
      <c r="K1177" s="260">
        <f t="shared" si="600"/>
        <v>11.58</v>
      </c>
      <c r="L1177" s="234">
        <f>K1177</f>
        <v>11.58</v>
      </c>
      <c r="M1177" s="233"/>
      <c r="N1177" s="233"/>
      <c r="O1177" s="233"/>
      <c r="P1177" s="260">
        <f t="shared" si="601"/>
        <v>0</v>
      </c>
      <c r="Q1177" s="233">
        <v>11.58</v>
      </c>
      <c r="R1177" s="233"/>
      <c r="S1177" s="233"/>
      <c r="T1177" s="260">
        <f t="shared" si="602"/>
        <v>11.58</v>
      </c>
      <c r="U1177" s="233"/>
      <c r="V1177" s="233"/>
      <c r="W1177" s="233"/>
      <c r="X1177" s="233">
        <f t="shared" si="606"/>
        <v>0</v>
      </c>
      <c r="Y1177" s="233"/>
      <c r="Z1177" s="233"/>
      <c r="AA1177" s="233"/>
      <c r="AB1177" s="233">
        <f t="shared" si="607"/>
        <v>0</v>
      </c>
      <c r="AC1177" s="233">
        <f t="shared" si="605"/>
        <v>11.58</v>
      </c>
      <c r="AD1177" s="233"/>
      <c r="AE1177" s="233"/>
      <c r="AF1177" s="233"/>
      <c r="AG1177" s="233">
        <f t="shared" ref="AG1177:AG1218" si="609">SUM(AD1177:AF1177)</f>
        <v>0</v>
      </c>
      <c r="AH1177" s="233"/>
      <c r="AI1177" s="233"/>
      <c r="AJ1177" s="233"/>
      <c r="AK1177" s="233">
        <f t="shared" ref="AK1177:AK1218" si="610">SUM(AH1177:AJ1177)</f>
        <v>0</v>
      </c>
      <c r="AL1177" s="233"/>
      <c r="AM1177" s="233"/>
      <c r="AN1177" s="233"/>
      <c r="AO1177" s="233">
        <f t="shared" si="603"/>
        <v>0</v>
      </c>
      <c r="AP1177" s="233"/>
      <c r="AQ1177" s="233"/>
      <c r="AR1177" s="233"/>
      <c r="AS1177" s="339">
        <f t="shared" si="604"/>
        <v>0</v>
      </c>
      <c r="AT1177" s="233"/>
      <c r="AU1177" s="233"/>
      <c r="AV1177" s="233"/>
      <c r="AW1177" s="260">
        <f t="shared" si="573"/>
        <v>0</v>
      </c>
      <c r="AX1177" s="235" t="s">
        <v>2222</v>
      </c>
      <c r="AY1177" s="236" t="s">
        <v>2142</v>
      </c>
      <c r="AZ1177" s="236" t="s">
        <v>1145</v>
      </c>
      <c r="BA1177" s="229" t="s">
        <v>253</v>
      </c>
      <c r="BB1177" s="231">
        <v>0</v>
      </c>
      <c r="BC1177" s="231">
        <v>1</v>
      </c>
      <c r="BD1177" s="237" t="str">
        <f t="shared" si="574"/>
        <v>Llano (Pendientes naturales del terreno entre 0 y 5%)</v>
      </c>
      <c r="BE1177" s="231">
        <v>1</v>
      </c>
      <c r="BF1177" s="237" t="str">
        <f>VLOOKUP(BE1177,'Códigos 2'!$A$1:$B$12,2,FALSE)</f>
        <v xml:space="preserve"> Carpeta Asfáltica (CA)</v>
      </c>
      <c r="BG1177" s="238">
        <v>2</v>
      </c>
      <c r="BH1177" s="239">
        <v>7</v>
      </c>
      <c r="BI1177" s="231">
        <v>0</v>
      </c>
      <c r="BJ1177" s="231" t="str">
        <f t="shared" si="590"/>
        <v>No existe</v>
      </c>
      <c r="BK1177" s="240">
        <v>0</v>
      </c>
      <c r="BL1177" s="231">
        <v>60</v>
      </c>
      <c r="BM1177" s="231"/>
      <c r="BN1177" s="231">
        <v>4</v>
      </c>
      <c r="BO1177" s="237" t="str">
        <f t="shared" si="591"/>
        <v>Alineamiento con algunas curvas que exigen una reducción significativa en la velocidad promedio de circulación.</v>
      </c>
      <c r="BP1177" s="231">
        <v>5</v>
      </c>
      <c r="BQ1177" s="237" t="str">
        <f t="shared" si="592"/>
        <v>Pendientes menores del 3% en todo el tramo.</v>
      </c>
      <c r="BR1177" s="231">
        <v>2</v>
      </c>
      <c r="BS1177" s="231">
        <v>0</v>
      </c>
      <c r="BT1177" s="237" t="b">
        <f t="shared" si="593"/>
        <v>0</v>
      </c>
      <c r="BU1177" s="231">
        <v>3</v>
      </c>
      <c r="BV1177" s="237" t="str">
        <f t="shared" si="594"/>
        <v>El señalamiento es regular en cuanto a cantidad y ubicación, siendo notable la falta de algunas señales de precaución y de guía.</v>
      </c>
      <c r="BW1177" s="231">
        <v>4</v>
      </c>
      <c r="BX1177" s="237" t="str">
        <f t="shared" si="595"/>
        <v>La mayoría de las alcantarillas y cunetas aparentemente funcionan bien, pero existen indicaciones en algunos sitios de que el agua se estanca.</v>
      </c>
      <c r="BY1177" s="231">
        <v>5</v>
      </c>
      <c r="BZ1177" s="237" t="str">
        <f t="shared" si="596"/>
        <v>Superficie lisa, sin baches ni irregularidades notables.</v>
      </c>
      <c r="CA1177" s="231">
        <v>5</v>
      </c>
      <c r="CB1177" s="237" t="str">
        <f t="shared" si="597"/>
        <v>No existen evidencias de fallas en la estructura del pavimento, con la posible excepción de algunas en la superficie de ruedo.</v>
      </c>
      <c r="CC1177" s="231">
        <f t="shared" si="598"/>
        <v>0</v>
      </c>
      <c r="CD1177" s="229" t="s">
        <v>2223</v>
      </c>
      <c r="CE1177" s="229" t="s">
        <v>310</v>
      </c>
      <c r="CF1177" s="270" t="s">
        <v>2224</v>
      </c>
    </row>
    <row r="1178" spans="1:84" ht="69.95" customHeight="1" thickBot="1" x14ac:dyDescent="0.2">
      <c r="A1178" s="217"/>
      <c r="B1178" s="269">
        <v>70361</v>
      </c>
      <c r="C1178" s="231">
        <v>9</v>
      </c>
      <c r="D1178" s="231">
        <v>7</v>
      </c>
      <c r="E1178" s="232">
        <v>2</v>
      </c>
      <c r="F1178" s="231">
        <v>0</v>
      </c>
      <c r="G1178" s="231">
        <v>810</v>
      </c>
      <c r="H1178" s="230" t="str">
        <f>IF(G1178&lt;100,"Primaria",IF(AND(G1171&gt;39,G1171&lt;300),"Secundaria",IF(AND(G1171&gt;299),"Terciaria")))</f>
        <v>Secundaria</v>
      </c>
      <c r="I1178" s="230">
        <v>4</v>
      </c>
      <c r="J1178" s="229" t="str">
        <f t="shared" si="599"/>
        <v>Red Básica de Accesso</v>
      </c>
      <c r="K1178" s="260">
        <f t="shared" si="600"/>
        <v>4.47</v>
      </c>
      <c r="L1178" s="234">
        <f>K1178</f>
        <v>4.47</v>
      </c>
      <c r="M1178" s="233"/>
      <c r="N1178" s="233"/>
      <c r="O1178" s="233"/>
      <c r="P1178" s="260">
        <f t="shared" si="601"/>
        <v>0</v>
      </c>
      <c r="Q1178" s="233">
        <v>4.47</v>
      </c>
      <c r="R1178" s="233"/>
      <c r="S1178" s="233"/>
      <c r="T1178" s="260">
        <f t="shared" si="602"/>
        <v>4.47</v>
      </c>
      <c r="U1178" s="233"/>
      <c r="V1178" s="233"/>
      <c r="W1178" s="233"/>
      <c r="X1178" s="233">
        <f t="shared" si="606"/>
        <v>0</v>
      </c>
      <c r="Y1178" s="233"/>
      <c r="Z1178" s="233"/>
      <c r="AA1178" s="233"/>
      <c r="AB1178" s="233">
        <f t="shared" si="607"/>
        <v>0</v>
      </c>
      <c r="AC1178" s="233">
        <f t="shared" si="605"/>
        <v>4.47</v>
      </c>
      <c r="AD1178" s="233"/>
      <c r="AE1178" s="233"/>
      <c r="AF1178" s="233"/>
      <c r="AG1178" s="233">
        <f t="shared" si="609"/>
        <v>0</v>
      </c>
      <c r="AH1178" s="233"/>
      <c r="AI1178" s="233"/>
      <c r="AJ1178" s="233"/>
      <c r="AK1178" s="233">
        <f t="shared" si="610"/>
        <v>0</v>
      </c>
      <c r="AL1178" s="233"/>
      <c r="AM1178" s="233"/>
      <c r="AN1178" s="233"/>
      <c r="AO1178" s="233">
        <f t="shared" si="603"/>
        <v>0</v>
      </c>
      <c r="AP1178" s="233"/>
      <c r="AQ1178" s="233"/>
      <c r="AR1178" s="233"/>
      <c r="AS1178" s="339">
        <f t="shared" si="604"/>
        <v>0</v>
      </c>
      <c r="AT1178" s="233"/>
      <c r="AU1178" s="233"/>
      <c r="AV1178" s="233"/>
      <c r="AW1178" s="260">
        <f t="shared" si="573"/>
        <v>0</v>
      </c>
      <c r="AX1178" s="235" t="s">
        <v>3305</v>
      </c>
      <c r="AY1178" s="236" t="s">
        <v>453</v>
      </c>
      <c r="AZ1178" s="236" t="s">
        <v>1145</v>
      </c>
      <c r="BA1178" s="229" t="s">
        <v>3306</v>
      </c>
      <c r="BB1178" s="231">
        <v>0</v>
      </c>
      <c r="BC1178" s="231">
        <v>1</v>
      </c>
      <c r="BD1178" s="237" t="str">
        <f t="shared" si="574"/>
        <v>Llano (Pendientes naturales del terreno entre 0 y 5%)</v>
      </c>
      <c r="BE1178" s="231">
        <v>1</v>
      </c>
      <c r="BF1178" s="237" t="str">
        <f>VLOOKUP(BE1178,'Códigos 2'!$A$1:$B$12,2,FALSE)</f>
        <v xml:space="preserve"> Carpeta Asfáltica (CA)</v>
      </c>
      <c r="BG1178" s="238">
        <v>2</v>
      </c>
      <c r="BH1178" s="239">
        <v>5.7</v>
      </c>
      <c r="BI1178" s="231">
        <v>0</v>
      </c>
      <c r="BJ1178" s="231" t="str">
        <f t="shared" si="590"/>
        <v>No existe</v>
      </c>
      <c r="BK1178" s="240">
        <v>0</v>
      </c>
      <c r="BL1178" s="231">
        <v>50</v>
      </c>
      <c r="BM1178" s="231">
        <v>1807</v>
      </c>
      <c r="BN1178" s="231">
        <v>4</v>
      </c>
      <c r="BO1178" s="237" t="str">
        <f t="shared" si="591"/>
        <v>Alineamiento con algunas curvas que exigen una reducción significativa en la velocidad promedio de circulación.</v>
      </c>
      <c r="BP1178" s="231">
        <v>5</v>
      </c>
      <c r="BQ1178" s="237" t="str">
        <f t="shared" si="592"/>
        <v>Pendientes menores del 3% en todo el tramo.</v>
      </c>
      <c r="BR1178" s="231">
        <v>3</v>
      </c>
      <c r="BS1178" s="231">
        <v>0</v>
      </c>
      <c r="BT1178" s="237" t="b">
        <f t="shared" si="593"/>
        <v>0</v>
      </c>
      <c r="BU1178" s="231">
        <v>3</v>
      </c>
      <c r="BV1178" s="237" t="str">
        <f t="shared" si="594"/>
        <v>El señalamiento es regular en cuanto a cantidad y ubicación, siendo notable la falta de algunas señales de precaución y de guía.</v>
      </c>
      <c r="BW1178" s="231">
        <v>4</v>
      </c>
      <c r="BX1178" s="237" t="str">
        <f t="shared" si="595"/>
        <v>La mayoría de las alcantarillas y cunetas aparentemente funcionan bien, pero existen indicaciones en algunos sitios de que el agua se estanca.</v>
      </c>
      <c r="BY1178" s="231">
        <v>4</v>
      </c>
      <c r="BZ1178" s="237" t="str">
        <f t="shared" si="596"/>
        <v>Superficie generalmente lisa, pero con unas pequeñas corrugaciones u otras irregularidades aisladas, o con baches pequeños superficiales.</v>
      </c>
      <c r="CA1178" s="231">
        <v>5</v>
      </c>
      <c r="CB1178" s="237" t="str">
        <f t="shared" si="597"/>
        <v>No existen evidencias de fallas en la estructura del pavimento, con la posible excepción de algunas en la superficie de ruedo.</v>
      </c>
      <c r="CC1178" s="231">
        <f t="shared" si="598"/>
        <v>2.9482108500000002</v>
      </c>
      <c r="CD1178" s="229"/>
      <c r="CE1178" s="229"/>
      <c r="CF1178" s="270" t="s">
        <v>3307</v>
      </c>
    </row>
    <row r="1179" spans="1:84" ht="69.95" customHeight="1" thickBot="1" x14ac:dyDescent="0.2">
      <c r="A1179" s="217"/>
      <c r="B1179" s="269">
        <v>70362</v>
      </c>
      <c r="C1179" s="231">
        <v>9</v>
      </c>
      <c r="D1179" s="231">
        <v>7</v>
      </c>
      <c r="E1179" s="232">
        <v>2</v>
      </c>
      <c r="F1179" s="231">
        <v>0</v>
      </c>
      <c r="G1179" s="231">
        <v>810</v>
      </c>
      <c r="H1179" s="230" t="str">
        <f>IF(G1179&lt;100,"Primaria",IF(AND(G1172&gt;39,G1172&lt;300),"Secundaria",IF(AND(G1172&gt;299),"Terciaria")))</f>
        <v>Terciaria</v>
      </c>
      <c r="I1179" s="230">
        <v>4</v>
      </c>
      <c r="J1179" s="229" t="str">
        <f t="shared" si="599"/>
        <v>Red Básica de Accesso</v>
      </c>
      <c r="K1179" s="260">
        <f t="shared" si="600"/>
        <v>3.3249999999999997</v>
      </c>
      <c r="L1179" s="234">
        <f>L1178+K1179</f>
        <v>7.7949999999999999</v>
      </c>
      <c r="M1179" s="233"/>
      <c r="N1179" s="233"/>
      <c r="O1179" s="233"/>
      <c r="P1179" s="260">
        <f t="shared" si="601"/>
        <v>0</v>
      </c>
      <c r="Q1179" s="233"/>
      <c r="R1179" s="233"/>
      <c r="S1179" s="233"/>
      <c r="T1179" s="260">
        <f t="shared" si="602"/>
        <v>0</v>
      </c>
      <c r="U1179" s="233">
        <v>2.3199999999999998</v>
      </c>
      <c r="V1179" s="233">
        <v>1.0049999999999999</v>
      </c>
      <c r="W1179" s="233"/>
      <c r="X1179" s="233">
        <f t="shared" si="606"/>
        <v>3.3249999999999997</v>
      </c>
      <c r="Y1179" s="233"/>
      <c r="Z1179" s="233"/>
      <c r="AA1179" s="233"/>
      <c r="AB1179" s="233">
        <f t="shared" si="607"/>
        <v>0</v>
      </c>
      <c r="AC1179" s="233">
        <f t="shared" si="605"/>
        <v>3.3249999999999997</v>
      </c>
      <c r="AD1179" s="233"/>
      <c r="AE1179" s="233"/>
      <c r="AF1179" s="233"/>
      <c r="AG1179" s="233">
        <f t="shared" si="609"/>
        <v>0</v>
      </c>
      <c r="AH1179" s="233"/>
      <c r="AI1179" s="233"/>
      <c r="AJ1179" s="233"/>
      <c r="AK1179" s="233">
        <f t="shared" si="610"/>
        <v>0</v>
      </c>
      <c r="AL1179" s="233"/>
      <c r="AM1179" s="233"/>
      <c r="AN1179" s="233"/>
      <c r="AO1179" s="233">
        <f t="shared" si="603"/>
        <v>0</v>
      </c>
      <c r="AP1179" s="233"/>
      <c r="AQ1179" s="233"/>
      <c r="AR1179" s="233"/>
      <c r="AS1179" s="339">
        <f t="shared" si="604"/>
        <v>0</v>
      </c>
      <c r="AT1179" s="233"/>
      <c r="AU1179" s="233"/>
      <c r="AV1179" s="233"/>
      <c r="AW1179" s="260">
        <f t="shared" si="573"/>
        <v>0</v>
      </c>
      <c r="AX1179" s="235" t="s">
        <v>3308</v>
      </c>
      <c r="AY1179" s="236" t="s">
        <v>453</v>
      </c>
      <c r="AZ1179" s="236" t="s">
        <v>1145</v>
      </c>
      <c r="BA1179" s="229" t="s">
        <v>3309</v>
      </c>
      <c r="BB1179" s="231">
        <v>0</v>
      </c>
      <c r="BC1179" s="231">
        <v>1</v>
      </c>
      <c r="BD1179" s="237" t="str">
        <f t="shared" si="574"/>
        <v>Llano (Pendientes naturales del terreno entre 0 y 5%)</v>
      </c>
      <c r="BE1179" s="231">
        <v>2</v>
      </c>
      <c r="BF1179" s="237" t="str">
        <f>VLOOKUP(BE1179,'Códigos 2'!$A$1:$B$12,2,FALSE)</f>
        <v xml:space="preserve">Tratamiento superficial múltiple (TSM) </v>
      </c>
      <c r="BG1179" s="238">
        <v>2</v>
      </c>
      <c r="BH1179" s="239">
        <v>5</v>
      </c>
      <c r="BI1179" s="231">
        <v>0</v>
      </c>
      <c r="BJ1179" s="231" t="str">
        <f t="shared" si="590"/>
        <v>No existe</v>
      </c>
      <c r="BK1179" s="240">
        <v>0</v>
      </c>
      <c r="BL1179" s="231">
        <v>50</v>
      </c>
      <c r="BM1179" s="231">
        <v>583</v>
      </c>
      <c r="BN1179" s="231">
        <v>4</v>
      </c>
      <c r="BO1179" s="237" t="str">
        <f t="shared" si="591"/>
        <v>Alineamiento con algunas curvas que exigen una reducción significativa en la velocidad promedio de circulación.</v>
      </c>
      <c r="BP1179" s="231">
        <v>3</v>
      </c>
      <c r="BQ1179" s="237" t="str">
        <f t="shared" si="592"/>
        <v>Pendientes generalmente entre 3 y 6%, pero con una rasante ondulada y, consecuentemente, con tramos cortos de subida fuerte.</v>
      </c>
      <c r="BR1179" s="231">
        <v>3</v>
      </c>
      <c r="BS1179" s="231">
        <v>0</v>
      </c>
      <c r="BT1179" s="237" t="b">
        <f t="shared" si="593"/>
        <v>0</v>
      </c>
      <c r="BU1179" s="231">
        <v>2</v>
      </c>
      <c r="BV1179" s="237" t="str">
        <f t="shared" si="594"/>
        <v>Existen muy pocas señales</v>
      </c>
      <c r="BW1179" s="231">
        <v>4</v>
      </c>
      <c r="BX1179" s="237" t="str">
        <f t="shared" si="595"/>
        <v>La mayoría de las alcantarillas y cunetas aparentemente funcionan bien, pero existen indicaciones en algunos sitios de que el agua se estanca.</v>
      </c>
      <c r="BY1179" s="231">
        <v>4</v>
      </c>
      <c r="BZ1179" s="237" t="str">
        <f t="shared" si="596"/>
        <v>Superficie generalmente lisa, pero con unas pequeñas corrugaciones u otras irregularidades aisladas, o con baches pequeños superficiales.</v>
      </c>
      <c r="CA1179" s="231">
        <v>5</v>
      </c>
      <c r="CB1179" s="237" t="str">
        <f t="shared" si="597"/>
        <v>No existen evidencias de fallas en la estructura del pavimento, con la posible excepción de algunas en la superficie de ruedo.</v>
      </c>
      <c r="CC1179" s="231">
        <f t="shared" si="598"/>
        <v>0.70754337499999997</v>
      </c>
      <c r="CD1179" s="229"/>
      <c r="CE1179" s="229"/>
      <c r="CF1179" s="270" t="s">
        <v>3310</v>
      </c>
    </row>
    <row r="1180" spans="1:84" ht="69.95" customHeight="1" thickBot="1" x14ac:dyDescent="0.2">
      <c r="A1180" s="217"/>
      <c r="B1180" s="269">
        <v>70363</v>
      </c>
      <c r="C1180" s="231">
        <v>9</v>
      </c>
      <c r="D1180" s="231">
        <v>7</v>
      </c>
      <c r="E1180" s="232">
        <v>2</v>
      </c>
      <c r="F1180" s="231">
        <v>0</v>
      </c>
      <c r="G1180" s="231">
        <v>810</v>
      </c>
      <c r="H1180" s="230" t="str">
        <f>IF(G1180&lt;100,"Primaria",IF(AND(G1173&gt;39,G1173&lt;300),"Secundaria",IF(AND(G1173&gt;299),"Terciaria")))</f>
        <v>Terciaria</v>
      </c>
      <c r="I1180" s="230">
        <v>4</v>
      </c>
      <c r="J1180" s="229" t="str">
        <f t="shared" si="599"/>
        <v>Red Básica de Accesso</v>
      </c>
      <c r="K1180" s="260">
        <f t="shared" si="600"/>
        <v>3.4950000000000001</v>
      </c>
      <c r="L1180" s="234">
        <f>L1179+K1180</f>
        <v>11.29</v>
      </c>
      <c r="M1180" s="233"/>
      <c r="N1180" s="233"/>
      <c r="O1180" s="233"/>
      <c r="P1180" s="260">
        <f t="shared" si="601"/>
        <v>0</v>
      </c>
      <c r="Q1180" s="233"/>
      <c r="R1180" s="233"/>
      <c r="S1180" s="233"/>
      <c r="T1180" s="260">
        <f t="shared" si="602"/>
        <v>0</v>
      </c>
      <c r="U1180" s="233">
        <v>7.4999999999999997E-2</v>
      </c>
      <c r="V1180" s="233"/>
      <c r="W1180" s="233">
        <v>0.27</v>
      </c>
      <c r="X1180" s="233">
        <f t="shared" si="606"/>
        <v>0.34500000000000003</v>
      </c>
      <c r="Y1180" s="233"/>
      <c r="Z1180" s="233"/>
      <c r="AA1180" s="233"/>
      <c r="AB1180" s="233">
        <f t="shared" si="607"/>
        <v>0</v>
      </c>
      <c r="AC1180" s="233">
        <f t="shared" si="605"/>
        <v>0.34500000000000003</v>
      </c>
      <c r="AD1180" s="233">
        <v>1.875</v>
      </c>
      <c r="AE1180" s="233">
        <v>1.17</v>
      </c>
      <c r="AF1180" s="233">
        <v>0.105</v>
      </c>
      <c r="AG1180" s="233">
        <f t="shared" si="609"/>
        <v>3.15</v>
      </c>
      <c r="AH1180" s="233"/>
      <c r="AI1180" s="233"/>
      <c r="AJ1180" s="233"/>
      <c r="AK1180" s="233">
        <f t="shared" si="610"/>
        <v>0</v>
      </c>
      <c r="AL1180" s="233"/>
      <c r="AM1180" s="233"/>
      <c r="AN1180" s="233"/>
      <c r="AO1180" s="233">
        <f t="shared" si="603"/>
        <v>0</v>
      </c>
      <c r="AP1180" s="233"/>
      <c r="AQ1180" s="233"/>
      <c r="AR1180" s="233"/>
      <c r="AS1180" s="339">
        <f t="shared" si="604"/>
        <v>0</v>
      </c>
      <c r="AT1180" s="233"/>
      <c r="AU1180" s="233"/>
      <c r="AV1180" s="233"/>
      <c r="AW1180" s="260">
        <f t="shared" si="573"/>
        <v>0</v>
      </c>
      <c r="AX1180" s="235" t="s">
        <v>3311</v>
      </c>
      <c r="AY1180" s="236" t="s">
        <v>453</v>
      </c>
      <c r="AZ1180" s="236" t="s">
        <v>1145</v>
      </c>
      <c r="BA1180" s="229" t="s">
        <v>3312</v>
      </c>
      <c r="BB1180" s="231">
        <v>2</v>
      </c>
      <c r="BC1180" s="231">
        <v>1</v>
      </c>
      <c r="BD1180" s="237" t="str">
        <f t="shared" si="574"/>
        <v>Llano (Pendientes naturales del terreno entre 0 y 5%)</v>
      </c>
      <c r="BE1180" s="231">
        <v>4</v>
      </c>
      <c r="BF1180" s="237" t="str">
        <f>VLOOKUP(BE1180,'Códigos 2'!$A$1:$B$12,2,FALSE)</f>
        <v>Lastre o grava</v>
      </c>
      <c r="BG1180" s="238">
        <v>1</v>
      </c>
      <c r="BH1180" s="239">
        <v>3</v>
      </c>
      <c r="BI1180" s="231">
        <v>0</v>
      </c>
      <c r="BJ1180" s="231" t="str">
        <f t="shared" si="590"/>
        <v>No existe</v>
      </c>
      <c r="BK1180" s="240">
        <v>0</v>
      </c>
      <c r="BL1180" s="231">
        <v>35</v>
      </c>
      <c r="BM1180" s="231">
        <v>5</v>
      </c>
      <c r="BN1180" s="231">
        <v>4</v>
      </c>
      <c r="BO1180" s="237" t="str">
        <f t="shared" si="591"/>
        <v>Alineamiento con algunas curvas que exigen una reducción significativa en la velocidad promedio de circulación.</v>
      </c>
      <c r="BP1180" s="231">
        <v>4</v>
      </c>
      <c r="BQ1180" s="237" t="str">
        <f t="shared" si="592"/>
        <v>Pendientes generalmente menores del 3% pero con algunas cuestas de corta longitud de hasta el 5%.</v>
      </c>
      <c r="BR1180" s="231">
        <v>3</v>
      </c>
      <c r="BS1180" s="231">
        <v>0</v>
      </c>
      <c r="BT1180" s="237" t="b">
        <f t="shared" si="593"/>
        <v>0</v>
      </c>
      <c r="BU1180" s="231">
        <v>1</v>
      </c>
      <c r="BV1180" s="237" t="str">
        <f t="shared" si="594"/>
        <v>No existen señales o son tan inadecuadas, que no proveen información útil al conductor.</v>
      </c>
      <c r="BW1180" s="231">
        <v>3</v>
      </c>
      <c r="BX1180" s="237" t="str">
        <f t="shared" si="595"/>
        <v>Parece que algunas alcantarillas o cunetas no tienen capacidad hidráulica suficiente, por la erosión o socavación aparente.</v>
      </c>
      <c r="BY1180" s="231">
        <v>3</v>
      </c>
      <c r="BZ1180" s="237" t="str">
        <f t="shared" si="596"/>
        <v>Superficie con frecuentes baches o irregularidades .</v>
      </c>
      <c r="CA1180" s="231">
        <v>4</v>
      </c>
      <c r="CB1180" s="237" t="str">
        <f t="shared" si="597"/>
        <v>Existen huellas o corrugaciones que se derivan por debajo de la superficie de ruedo, pero que son aisladas y de poca extensión.</v>
      </c>
      <c r="CC1180" s="231">
        <f t="shared" si="598"/>
        <v>6.3783750000000012E-3</v>
      </c>
      <c r="CD1180" s="229"/>
      <c r="CE1180" s="229"/>
      <c r="CF1180" s="270"/>
    </row>
    <row r="1181" spans="1:84" ht="69.95" customHeight="1" thickBot="1" x14ac:dyDescent="0.2">
      <c r="A1181" s="217"/>
      <c r="B1181" s="269">
        <v>70371</v>
      </c>
      <c r="C1181" s="231">
        <v>9</v>
      </c>
      <c r="D1181" s="231">
        <v>7</v>
      </c>
      <c r="E1181" s="232">
        <v>2</v>
      </c>
      <c r="F1181" s="231">
        <v>7</v>
      </c>
      <c r="G1181" s="231">
        <v>809</v>
      </c>
      <c r="H1181" s="230" t="str">
        <f>IF(G1181&lt;100,"Primaria",IF(AND(G1174&gt;39,G1174&lt;300),"Secundaria",IF(AND(G1174&gt;299),"Terciaria")))</f>
        <v>Terciaria</v>
      </c>
      <c r="I1181" s="230">
        <v>4</v>
      </c>
      <c r="J1181" s="229" t="str">
        <f t="shared" si="599"/>
        <v>Red Básica de Accesso</v>
      </c>
      <c r="K1181" s="260">
        <f t="shared" si="600"/>
        <v>4.585</v>
      </c>
      <c r="L1181" s="234">
        <f>K1181</f>
        <v>4.585</v>
      </c>
      <c r="M1181" s="233"/>
      <c r="N1181" s="233"/>
      <c r="O1181" s="233"/>
      <c r="P1181" s="260">
        <f t="shared" si="601"/>
        <v>0</v>
      </c>
      <c r="Q1181" s="233">
        <v>4.585</v>
      </c>
      <c r="R1181" s="233"/>
      <c r="S1181" s="233"/>
      <c r="T1181" s="260">
        <f t="shared" si="602"/>
        <v>4.585</v>
      </c>
      <c r="U1181" s="233"/>
      <c r="V1181" s="233"/>
      <c r="W1181" s="233"/>
      <c r="X1181" s="233">
        <f t="shared" si="606"/>
        <v>0</v>
      </c>
      <c r="Y1181" s="233"/>
      <c r="Z1181" s="233"/>
      <c r="AA1181" s="233"/>
      <c r="AB1181" s="233">
        <f t="shared" si="607"/>
        <v>0</v>
      </c>
      <c r="AC1181" s="233">
        <f t="shared" si="605"/>
        <v>4.585</v>
      </c>
      <c r="AD1181" s="233"/>
      <c r="AE1181" s="233"/>
      <c r="AF1181" s="233"/>
      <c r="AG1181" s="233">
        <f t="shared" si="609"/>
        <v>0</v>
      </c>
      <c r="AH1181" s="233"/>
      <c r="AI1181" s="233"/>
      <c r="AJ1181" s="233"/>
      <c r="AK1181" s="233">
        <f t="shared" si="610"/>
        <v>0</v>
      </c>
      <c r="AL1181" s="233"/>
      <c r="AM1181" s="233"/>
      <c r="AN1181" s="233"/>
      <c r="AO1181" s="233">
        <f t="shared" si="603"/>
        <v>0</v>
      </c>
      <c r="AP1181" s="233"/>
      <c r="AQ1181" s="233"/>
      <c r="AR1181" s="233"/>
      <c r="AS1181" s="339">
        <f t="shared" si="604"/>
        <v>0</v>
      </c>
      <c r="AT1181" s="233"/>
      <c r="AU1181" s="233"/>
      <c r="AV1181" s="233"/>
      <c r="AW1181" s="260">
        <f t="shared" ref="AW1181:AW1221" si="611">SUM(AT1181:AV1181)</f>
        <v>0</v>
      </c>
      <c r="AX1181" s="235" t="s">
        <v>3299</v>
      </c>
      <c r="AY1181" s="236" t="s">
        <v>453</v>
      </c>
      <c r="AZ1181" s="236" t="s">
        <v>1145</v>
      </c>
      <c r="BA1181" s="229" t="s">
        <v>3300</v>
      </c>
      <c r="BB1181" s="231">
        <v>0</v>
      </c>
      <c r="BC1181" s="231">
        <v>1</v>
      </c>
      <c r="BD1181" s="237" t="str">
        <f t="shared" ref="BD1181:BD1220" si="612">IF(BC1181=1,"Llano (Pendientes naturales del terreno entre 0 y 5%)",IF(AND(BC1181=2),"Algo Ondulado (Pendientes naturales del terreno entre 6 y 14%)",IF(AND(BC1181=3),"Muy Ondulado (Pendientes naturales del terreno entre 15 y 25%)",IF(AND(BC1181=4),"Montañoso (Pendientes naturales del terreno mayores a 25%)"))))</f>
        <v>Llano (Pendientes naturales del terreno entre 0 y 5%)</v>
      </c>
      <c r="BE1181" s="231">
        <v>1</v>
      </c>
      <c r="BF1181" s="237" t="str">
        <f>VLOOKUP(BE1181,'Códigos 2'!$A$1:$B$12,2,FALSE)</f>
        <v xml:space="preserve"> Carpeta Asfáltica (CA)</v>
      </c>
      <c r="BG1181" s="238">
        <v>2</v>
      </c>
      <c r="BH1181" s="239">
        <v>5.5</v>
      </c>
      <c r="BI1181" s="231">
        <v>0</v>
      </c>
      <c r="BJ1181" s="231" t="str">
        <f t="shared" ref="BJ1181:BJ1212" si="613">IF(BI1181=0,"No existe",IF(AND(BI1181=1),"Pavimentado",IF(AND(BI1181=2),"Mejorado",IF(AND(BI1181=3),"Tierra"))))</f>
        <v>No existe</v>
      </c>
      <c r="BK1181" s="240">
        <v>0</v>
      </c>
      <c r="BL1181" s="231">
        <v>45</v>
      </c>
      <c r="BM1181" s="231">
        <v>1624</v>
      </c>
      <c r="BN1181" s="231">
        <v>3</v>
      </c>
      <c r="BO1181" s="237" t="str">
        <f t="shared" ref="BO1181:BO1212" si="614">IF(BN1181=5,"Alineamiento recto o con curvas tan suaves que no exigen una reducción significativa en la velocidad promedio normal de recorrido.",IF(AND(BN1181=4),"Alineamiento con algunas curvas que exigen una reducción significativa en la velocidad promedio de circulación.",IF(AND(BN1181=3),"Alineamiento algo sinuoso, pero con curvas cerradas que son aparentes y consistentes con las gradientes y las demás características del camino y del terreno que se atraviesa.",IF(AND(BN1181=2),"Curvas cerradas frecuentes y, por lo general, inconsistentes con el terreno y la clase de carretera.",IF(AND(BN1181=1),"Alineamiento muy sinuoso en todo el tramo, condición que admite solamente una velocidad de circulación muy baja.")))))</f>
        <v>Alineamiento algo sinuoso, pero con curvas cerradas que son aparentes y consistentes con las gradientes y las demás características del camino y del terreno que se atraviesa.</v>
      </c>
      <c r="BP1181" s="231">
        <v>5</v>
      </c>
      <c r="BQ1181" s="237" t="str">
        <f t="shared" ref="BQ1181:BQ1212" si="615">IF(BP1181=5,"Pendientes menores del 3% en todo el tramo.",IF(AND(BP1181=4),"Pendientes generalmente menores del 3% pero con algunas cuestas de corta longitud de hasta el 5%.",IF(AND(BP1181=3),"Pendientes generalmente entre 3 y 6%, pero con una rasante ondulada y, consecuentemente, con tramos cortos de subida fuerte.",IF(AND(BP1181=2),"Pendientes sostenidas entre 5 y 8% sobre una buena parte del tramo, condición que afecta en forma marcada la velocidad de recorrido y, cuando hay bastante tránsito, provoca frecuentes colas de vehículos detrás de los vehículos pesados.",IF(AND(BP1181=1),"Pendientes sostenidas en exceso del 7% en casi todo el tramo. ")))))</f>
        <v>Pendientes menores del 3% en todo el tramo.</v>
      </c>
      <c r="BR1181" s="231">
        <v>1</v>
      </c>
      <c r="BS1181" s="231">
        <v>0</v>
      </c>
      <c r="BT1181" s="237" t="b">
        <f t="shared" ref="BT1181:BT1212" si="616">IF(BS1181=5,"Superficie de los espaldones firme y regular, y donde se puede utilizar el ancho como fue construido originalmente.",IF(AND(BS1181=4),"Superficie generalmente firme y utilizable en todo tiempo, pero con algunos tramos cortos en que el ancho inicial ha sido reducido por erosión u otras causas.",IF(AND(BS1181=3),"Superficie erosionada o con baches profundos sobre una buena parte de la subsección, de manera que se inhibe el uso de los espaldones en la debida forma en esa parte.",IF(AND(BS1181=2),"Superficie erosionada o con baches profundos, o el ancho transitable de los espaldones reducido sustancialmente, en casi toda la subsección.",IF(AND(BS1181=1),"Se encuentra un desnivel peligroso entre el borde del pavimento y el espaldón, o la superficie está muy erosionada, con baches profundos o material suelto, o el ancho muy reducido del original.")))))</f>
        <v>0</v>
      </c>
      <c r="BU1181" s="231">
        <v>5</v>
      </c>
      <c r="BV1181" s="237" t="str">
        <f t="shared" ref="BV1181:BV1212" si="617">IF(BU1181=5,"Las señales son completamente adecuadas en número y ubicación, ",IF(AND(BU1181=4),"El señalamiento es bastante completo, faltando solamente algunas señales de guía para los usuarios que no conocen la ruta.",IF(AND(BU1181=3),"El señalamiento es regular en cuanto a cantidad y ubicación, siendo notable la falta de algunas señales de precaución y de guía.",IF(AND(BU1181=2),"Existen muy pocas señales",IF(AND(BU1181=1),"No existen señales o son tan inadecuadas, que no proveen información útil al conductor.")))))</f>
        <v xml:space="preserve">Las señales son completamente adecuadas en número y ubicación, </v>
      </c>
      <c r="BW1181" s="231">
        <v>4</v>
      </c>
      <c r="BX1181" s="237" t="str">
        <f t="shared" ref="BX1181:BX1212" si="618">IF(BW1181=5,"Todas las alcantarillas y cunetas están bastante limpias y funcionan debidamente.",IF(AND(BW1181=4),"La mayoría de las alcantarillas y cunetas aparentemente funcionan bien, pero existen indicaciones en algunos sitios de que el agua se estanca.",IF(AND(BW1181=3),"Parece que algunas alcantarillas o cunetas no tienen capacidad hidráulica suficiente, por la erosión o socavación aparente.",IF(AND(BW1181=2),"Parece que la mayoría de las alcantarillas y cunetas son inadecuadas; o hay vados en varios sitios en vez de estructuras de drenaje.",IF(AND(BW1181=1),"El agua escurre por la calzada durante períodos de lluvia sobre una buena parte de la sub-sección y no existen cunetas longitudinales definidas; las estructuras de drenaje no existen, o son completamente inadecuadas.")))))</f>
        <v>La mayoría de las alcantarillas y cunetas aparentemente funcionan bien, pero existen indicaciones en algunos sitios de que el agua se estanca.</v>
      </c>
      <c r="BY1181" s="231">
        <v>5</v>
      </c>
      <c r="BZ1181" s="237" t="str">
        <f t="shared" ref="BZ1181:BZ1212" si="619">IF(BY1181=5,"Superficie lisa, sin baches ni irregularidades notables.",IF(AND(BY1181=4),"Superficie generalmente lisa, pero con unas pequeñas corrugaciones u otras irregularidades aisladas, o con baches pequeños superficiales.",IF(AND(BY1181=3),"Superficie con frecuentes baches o irregularidades .",IF(AND(BY1181=2),"Superficie muy irregular o con baches extensos y frecuentes (o material suelto, en caso de superficies no pavimentadas).",IF(AND(BY1181=1),"Superficie muy deteriorada o irregular (o material suelto), hasta tal grado, en casi todo el tramo.")))))</f>
        <v>Superficie lisa, sin baches ni irregularidades notables.</v>
      </c>
      <c r="CA1181" s="231">
        <v>5</v>
      </c>
      <c r="CB1181" s="237" t="str">
        <f t="shared" ref="CB1181:CB1212" si="620">IF(CA1181=5,"No existen evidencias de fallas en la estructura del pavimento, con la posible excepción de algunas en la superficie de ruedo.",IF(AND(CA1181=4),"Existen huellas o corrugaciones que se derivan por debajo de la superficie de ruedo, pero que son aisladas y de poca extensión.",IF(AND(CA1181=3),"Existen deformaciones u otras fallas de consideración sobre una buena parte de la subsección y, aunque no son extensas todavía, parece que siguen extendiéndose.",IF(AND(CA1181=2),"Existen deformaciones u otras fallas de consideración sobre la mayor parte del tramo.",IF(AND(CA1181=1),"Existen corrugaciones o huellas profundas sobre casi toda la faja de ruedo del tramo, hasta tal grado que no sería factible corregir la falla de la estructura, sino que se tendría que reconstruirla completamente.")))))</f>
        <v>No existen evidencias de fallas en la estructura del pavimento, con la posible excepción de algunas en la superficie de ruedo.</v>
      </c>
      <c r="CC1181" s="231">
        <f t="shared" ref="CC1181:CC1212" si="621">(K1181*BM1181)*365/1000000</f>
        <v>2.7178046</v>
      </c>
      <c r="CD1181" s="229"/>
      <c r="CE1181" s="229"/>
      <c r="CF1181" s="270" t="s">
        <v>3301</v>
      </c>
    </row>
    <row r="1182" spans="1:84" ht="69.95" customHeight="1" thickBot="1" x14ac:dyDescent="0.2">
      <c r="A1182" s="217"/>
      <c r="B1182" s="269">
        <v>70372</v>
      </c>
      <c r="C1182" s="231">
        <v>9</v>
      </c>
      <c r="D1182" s="231">
        <v>7</v>
      </c>
      <c r="E1182" s="232">
        <v>2</v>
      </c>
      <c r="F1182" s="231">
        <v>0</v>
      </c>
      <c r="G1182" s="231">
        <v>809</v>
      </c>
      <c r="H1182" s="230" t="str">
        <f>IF(G1182&lt;100,"Primaria",IF(AND(G1175&gt;39,G1175&lt;300),"Secundaria",IF(AND(G1175&gt;299),"Terciaria")))</f>
        <v>Terciaria</v>
      </c>
      <c r="I1182" s="230">
        <v>4</v>
      </c>
      <c r="J1182" s="229" t="str">
        <f t="shared" si="599"/>
        <v>Red Básica de Accesso</v>
      </c>
      <c r="K1182" s="260">
        <f t="shared" si="600"/>
        <v>1.52</v>
      </c>
      <c r="L1182" s="234">
        <f>L1181+K1182</f>
        <v>6.1050000000000004</v>
      </c>
      <c r="M1182" s="233"/>
      <c r="N1182" s="233"/>
      <c r="O1182" s="233"/>
      <c r="P1182" s="260">
        <f t="shared" si="601"/>
        <v>0</v>
      </c>
      <c r="Q1182" s="233">
        <v>1.52</v>
      </c>
      <c r="R1182" s="233"/>
      <c r="S1182" s="233"/>
      <c r="T1182" s="260">
        <f t="shared" si="602"/>
        <v>1.52</v>
      </c>
      <c r="U1182" s="233"/>
      <c r="V1182" s="233"/>
      <c r="W1182" s="233"/>
      <c r="X1182" s="233">
        <f t="shared" si="606"/>
        <v>0</v>
      </c>
      <c r="Y1182" s="233"/>
      <c r="Z1182" s="233"/>
      <c r="AA1182" s="233"/>
      <c r="AB1182" s="233">
        <f t="shared" si="607"/>
        <v>0</v>
      </c>
      <c r="AC1182" s="233">
        <f t="shared" si="605"/>
        <v>1.52</v>
      </c>
      <c r="AD1182" s="233"/>
      <c r="AE1182" s="233"/>
      <c r="AF1182" s="233"/>
      <c r="AG1182" s="233">
        <f t="shared" si="609"/>
        <v>0</v>
      </c>
      <c r="AH1182" s="233"/>
      <c r="AI1182" s="233"/>
      <c r="AJ1182" s="233"/>
      <c r="AK1182" s="233">
        <f t="shared" si="610"/>
        <v>0</v>
      </c>
      <c r="AL1182" s="233"/>
      <c r="AM1182" s="233"/>
      <c r="AN1182" s="233"/>
      <c r="AO1182" s="233">
        <f t="shared" si="603"/>
        <v>0</v>
      </c>
      <c r="AP1182" s="233"/>
      <c r="AQ1182" s="233"/>
      <c r="AR1182" s="233"/>
      <c r="AS1182" s="339">
        <f t="shared" si="604"/>
        <v>0</v>
      </c>
      <c r="AT1182" s="233"/>
      <c r="AU1182" s="233"/>
      <c r="AV1182" s="233"/>
      <c r="AW1182" s="260">
        <f t="shared" si="611"/>
        <v>0</v>
      </c>
      <c r="AX1182" s="235" t="s">
        <v>3302</v>
      </c>
      <c r="AY1182" s="236" t="s">
        <v>453</v>
      </c>
      <c r="AZ1182" s="236" t="s">
        <v>1145</v>
      </c>
      <c r="BA1182" s="229" t="s">
        <v>3303</v>
      </c>
      <c r="BB1182" s="231">
        <v>1</v>
      </c>
      <c r="BC1182" s="231">
        <v>1</v>
      </c>
      <c r="BD1182" s="237" t="str">
        <f t="shared" si="612"/>
        <v>Llano (Pendientes naturales del terreno entre 0 y 5%)</v>
      </c>
      <c r="BE1182" s="231">
        <v>1</v>
      </c>
      <c r="BF1182" s="237" t="str">
        <f>VLOOKUP(BE1182,'Códigos 2'!$A$1:$B$12,2,FALSE)</f>
        <v xml:space="preserve"> Carpeta Asfáltica (CA)</v>
      </c>
      <c r="BG1182" s="238">
        <v>2</v>
      </c>
      <c r="BH1182" s="239">
        <v>6.3</v>
      </c>
      <c r="BI1182" s="231">
        <v>0</v>
      </c>
      <c r="BJ1182" s="231" t="str">
        <f t="shared" si="613"/>
        <v>No existe</v>
      </c>
      <c r="BK1182" s="240">
        <v>0</v>
      </c>
      <c r="BL1182" s="231">
        <v>45</v>
      </c>
      <c r="BM1182" s="231">
        <v>2756</v>
      </c>
      <c r="BN1182" s="231">
        <v>4</v>
      </c>
      <c r="BO1182" s="237" t="str">
        <f t="shared" si="614"/>
        <v>Alineamiento con algunas curvas que exigen una reducción significativa en la velocidad promedio de circulación.</v>
      </c>
      <c r="BP1182" s="231">
        <v>4</v>
      </c>
      <c r="BQ1182" s="237" t="str">
        <f t="shared" si="615"/>
        <v>Pendientes generalmente menores del 3% pero con algunas cuestas de corta longitud de hasta el 5%.</v>
      </c>
      <c r="BR1182" s="231">
        <v>2</v>
      </c>
      <c r="BS1182" s="231">
        <v>0</v>
      </c>
      <c r="BT1182" s="237" t="b">
        <f t="shared" si="616"/>
        <v>0</v>
      </c>
      <c r="BU1182" s="231">
        <v>3</v>
      </c>
      <c r="BV1182" s="237" t="str">
        <f t="shared" si="617"/>
        <v>El señalamiento es regular en cuanto a cantidad y ubicación, siendo notable la falta de algunas señales de precaución y de guía.</v>
      </c>
      <c r="BW1182" s="231">
        <v>4</v>
      </c>
      <c r="BX1182" s="237" t="str">
        <f t="shared" si="618"/>
        <v>La mayoría de las alcantarillas y cunetas aparentemente funcionan bien, pero existen indicaciones en algunos sitios de que el agua se estanca.</v>
      </c>
      <c r="BY1182" s="231">
        <v>5</v>
      </c>
      <c r="BZ1182" s="237" t="str">
        <f t="shared" si="619"/>
        <v>Superficie lisa, sin baches ni irregularidades notables.</v>
      </c>
      <c r="CA1182" s="231">
        <v>5</v>
      </c>
      <c r="CB1182" s="237" t="str">
        <f t="shared" si="620"/>
        <v>No existen evidencias de fallas en la estructura del pavimento, con la posible excepción de algunas en la superficie de ruedo.</v>
      </c>
      <c r="CC1182" s="231">
        <f t="shared" si="621"/>
        <v>1.5290288000000001</v>
      </c>
      <c r="CD1182" s="229"/>
      <c r="CE1182" s="229"/>
      <c r="CF1182" s="270" t="s">
        <v>3304</v>
      </c>
    </row>
    <row r="1183" spans="1:84" ht="69.95" customHeight="1" thickBot="1" x14ac:dyDescent="0.2">
      <c r="A1183" s="217"/>
      <c r="B1183" s="269">
        <v>70381</v>
      </c>
      <c r="C1183" s="231">
        <v>9</v>
      </c>
      <c r="D1183" s="231">
        <v>7</v>
      </c>
      <c r="E1183" s="232">
        <v>2</v>
      </c>
      <c r="F1183" s="231">
        <v>4</v>
      </c>
      <c r="G1183" s="231">
        <v>248</v>
      </c>
      <c r="H1183" s="230" t="str">
        <f t="shared" ref="H1183:H1191" si="622">IF(G1183&lt;100,"Primaria",IF(AND(G1183&gt;39,G1183&lt;300),"Secundaria",IF(AND(G1183&gt;299),"Terciaria")))</f>
        <v>Secundaria</v>
      </c>
      <c r="I1183" s="230">
        <v>3</v>
      </c>
      <c r="J1183" s="229" t="str">
        <f t="shared" si="599"/>
        <v>Conectores de Integración Territorial</v>
      </c>
      <c r="K1183" s="260">
        <f t="shared" si="600"/>
        <v>2.1949999999999998</v>
      </c>
      <c r="L1183" s="234">
        <f>L1182+K1183</f>
        <v>8.3000000000000007</v>
      </c>
      <c r="M1183" s="233"/>
      <c r="N1183" s="233"/>
      <c r="O1183" s="233"/>
      <c r="P1183" s="260">
        <f t="shared" si="601"/>
        <v>0</v>
      </c>
      <c r="Q1183" s="233">
        <v>2.1949999999999998</v>
      </c>
      <c r="R1183" s="233"/>
      <c r="S1183" s="233"/>
      <c r="T1183" s="260">
        <f t="shared" si="602"/>
        <v>2.1949999999999998</v>
      </c>
      <c r="U1183" s="233"/>
      <c r="V1183" s="233"/>
      <c r="W1183" s="233"/>
      <c r="X1183" s="233">
        <f t="shared" si="606"/>
        <v>0</v>
      </c>
      <c r="Y1183" s="233"/>
      <c r="Z1183" s="233"/>
      <c r="AA1183" s="233"/>
      <c r="AB1183" s="233">
        <f t="shared" si="607"/>
        <v>0</v>
      </c>
      <c r="AC1183" s="233">
        <f t="shared" si="605"/>
        <v>2.1949999999999998</v>
      </c>
      <c r="AD1183" s="233"/>
      <c r="AE1183" s="233"/>
      <c r="AF1183" s="233"/>
      <c r="AG1183" s="233">
        <f t="shared" si="609"/>
        <v>0</v>
      </c>
      <c r="AH1183" s="233"/>
      <c r="AI1183" s="233"/>
      <c r="AJ1183" s="233"/>
      <c r="AK1183" s="233">
        <f t="shared" si="610"/>
        <v>0</v>
      </c>
      <c r="AL1183" s="233"/>
      <c r="AM1183" s="233"/>
      <c r="AN1183" s="233"/>
      <c r="AO1183" s="233">
        <f t="shared" si="603"/>
        <v>0</v>
      </c>
      <c r="AP1183" s="233"/>
      <c r="AQ1183" s="233"/>
      <c r="AR1183" s="233"/>
      <c r="AS1183" s="339">
        <f t="shared" si="604"/>
        <v>0</v>
      </c>
      <c r="AT1183" s="233"/>
      <c r="AU1183" s="233"/>
      <c r="AV1183" s="233"/>
      <c r="AW1183" s="260">
        <f t="shared" si="611"/>
        <v>0</v>
      </c>
      <c r="AX1183" s="235" t="s">
        <v>2234</v>
      </c>
      <c r="AY1183" s="236" t="s">
        <v>2142</v>
      </c>
      <c r="AZ1183" s="236" t="s">
        <v>1145</v>
      </c>
      <c r="BA1183" s="229" t="s">
        <v>2235</v>
      </c>
      <c r="BB1183" s="231">
        <v>0</v>
      </c>
      <c r="BC1183" s="231">
        <v>1</v>
      </c>
      <c r="BD1183" s="237" t="str">
        <f t="shared" si="612"/>
        <v>Llano (Pendientes naturales del terreno entre 0 y 5%)</v>
      </c>
      <c r="BE1183" s="231">
        <v>1</v>
      </c>
      <c r="BF1183" s="237" t="str">
        <f>VLOOKUP(BE1183,'Códigos 2'!$A$1:$B$12,2,FALSE)</f>
        <v xml:space="preserve"> Carpeta Asfáltica (CA)</v>
      </c>
      <c r="BG1183" s="238">
        <v>2</v>
      </c>
      <c r="BH1183" s="239">
        <v>6.8</v>
      </c>
      <c r="BI1183" s="231">
        <v>0</v>
      </c>
      <c r="BJ1183" s="231" t="str">
        <f t="shared" si="613"/>
        <v>No existe</v>
      </c>
      <c r="BK1183" s="240">
        <v>0</v>
      </c>
      <c r="BL1183" s="231">
        <v>60</v>
      </c>
      <c r="BM1183" s="231">
        <v>3334</v>
      </c>
      <c r="BN1183" s="231">
        <v>5</v>
      </c>
      <c r="BO1183" s="237" t="str">
        <f t="shared" si="614"/>
        <v>Alineamiento recto o con curvas tan suaves que no exigen una reducción significativa en la velocidad promedio normal de recorrido.</v>
      </c>
      <c r="BP1183" s="231">
        <v>4</v>
      </c>
      <c r="BQ1183" s="237" t="str">
        <f t="shared" si="615"/>
        <v>Pendientes generalmente menores del 3% pero con algunas cuestas de corta longitud de hasta el 5%.</v>
      </c>
      <c r="BR1183" s="231">
        <v>5</v>
      </c>
      <c r="BS1183" s="231">
        <v>0</v>
      </c>
      <c r="BT1183" s="237" t="b">
        <f t="shared" si="616"/>
        <v>0</v>
      </c>
      <c r="BU1183" s="231">
        <v>3</v>
      </c>
      <c r="BV1183" s="237" t="str">
        <f t="shared" si="617"/>
        <v>El señalamiento es regular en cuanto a cantidad y ubicación, siendo notable la falta de algunas señales de precaución y de guía.</v>
      </c>
      <c r="BW1183" s="231">
        <v>5</v>
      </c>
      <c r="BX1183" s="237" t="str">
        <f t="shared" si="618"/>
        <v>Todas las alcantarillas y cunetas están bastante limpias y funcionan debidamente.</v>
      </c>
      <c r="BY1183" s="231">
        <v>4</v>
      </c>
      <c r="BZ1183" s="237" t="str">
        <f t="shared" si="619"/>
        <v>Superficie generalmente lisa, pero con unas pequeñas corrugaciones u otras irregularidades aisladas, o con baches pequeños superficiales.</v>
      </c>
      <c r="CA1183" s="231">
        <v>5</v>
      </c>
      <c r="CB1183" s="237" t="str">
        <f t="shared" si="620"/>
        <v>No existen evidencias de fallas en la estructura del pavimento, con la posible excepción de algunas en la superficie de ruedo.</v>
      </c>
      <c r="CC1183" s="231">
        <f t="shared" si="621"/>
        <v>2.6711174499999997</v>
      </c>
      <c r="CD1183" s="229"/>
      <c r="CE1183" s="229"/>
      <c r="CF1183" s="270" t="s">
        <v>2236</v>
      </c>
    </row>
    <row r="1184" spans="1:84" ht="69.95" customHeight="1" thickBot="1" x14ac:dyDescent="0.2">
      <c r="A1184" s="217"/>
      <c r="B1184" s="269">
        <v>70382</v>
      </c>
      <c r="C1184" s="231">
        <v>9</v>
      </c>
      <c r="D1184" s="231">
        <v>7</v>
      </c>
      <c r="E1184" s="232">
        <v>2</v>
      </c>
      <c r="F1184" s="231">
        <v>4</v>
      </c>
      <c r="G1184" s="231">
        <v>248</v>
      </c>
      <c r="H1184" s="230" t="str">
        <f t="shared" si="622"/>
        <v>Secundaria</v>
      </c>
      <c r="I1184" s="230">
        <v>3</v>
      </c>
      <c r="J1184" s="229" t="str">
        <f t="shared" si="599"/>
        <v>Conectores de Integración Territorial</v>
      </c>
      <c r="K1184" s="260">
        <f t="shared" si="600"/>
        <v>12.345000000000001</v>
      </c>
      <c r="L1184" s="234">
        <f>L1183+K1184</f>
        <v>20.645000000000003</v>
      </c>
      <c r="M1184" s="233"/>
      <c r="N1184" s="233"/>
      <c r="O1184" s="233"/>
      <c r="P1184" s="260">
        <f t="shared" si="601"/>
        <v>0</v>
      </c>
      <c r="Q1184" s="233">
        <v>12.345000000000001</v>
      </c>
      <c r="R1184" s="233"/>
      <c r="S1184" s="233"/>
      <c r="T1184" s="260">
        <f t="shared" si="602"/>
        <v>12.345000000000001</v>
      </c>
      <c r="U1184" s="233"/>
      <c r="V1184" s="233"/>
      <c r="W1184" s="233"/>
      <c r="X1184" s="233">
        <f t="shared" si="606"/>
        <v>0</v>
      </c>
      <c r="Y1184" s="233"/>
      <c r="Z1184" s="233"/>
      <c r="AA1184" s="233"/>
      <c r="AB1184" s="233">
        <f t="shared" si="607"/>
        <v>0</v>
      </c>
      <c r="AC1184" s="233">
        <f t="shared" si="605"/>
        <v>12.345000000000001</v>
      </c>
      <c r="AD1184" s="233"/>
      <c r="AE1184" s="233"/>
      <c r="AF1184" s="233"/>
      <c r="AG1184" s="233">
        <f t="shared" si="609"/>
        <v>0</v>
      </c>
      <c r="AH1184" s="233"/>
      <c r="AI1184" s="233"/>
      <c r="AJ1184" s="233"/>
      <c r="AK1184" s="233">
        <f t="shared" si="610"/>
        <v>0</v>
      </c>
      <c r="AL1184" s="233"/>
      <c r="AM1184" s="233"/>
      <c r="AN1184" s="233"/>
      <c r="AO1184" s="233">
        <f t="shared" si="603"/>
        <v>0</v>
      </c>
      <c r="AP1184" s="233"/>
      <c r="AQ1184" s="233"/>
      <c r="AR1184" s="233"/>
      <c r="AS1184" s="339">
        <f t="shared" si="604"/>
        <v>0</v>
      </c>
      <c r="AT1184" s="233"/>
      <c r="AU1184" s="233"/>
      <c r="AV1184" s="233"/>
      <c r="AW1184" s="260">
        <f t="shared" si="611"/>
        <v>0</v>
      </c>
      <c r="AX1184" s="235" t="s">
        <v>2231</v>
      </c>
      <c r="AY1184" s="236" t="s">
        <v>2142</v>
      </c>
      <c r="AZ1184" s="236" t="s">
        <v>1145</v>
      </c>
      <c r="BA1184" s="229" t="s">
        <v>1068</v>
      </c>
      <c r="BB1184" s="231">
        <v>0</v>
      </c>
      <c r="BC1184" s="231">
        <v>1</v>
      </c>
      <c r="BD1184" s="237" t="str">
        <f t="shared" si="612"/>
        <v>Llano (Pendientes naturales del terreno entre 0 y 5%)</v>
      </c>
      <c r="BE1184" s="231">
        <v>1</v>
      </c>
      <c r="BF1184" s="237" t="str">
        <f>VLOOKUP(BE1184,'Códigos 2'!$A$1:$B$12,2,FALSE)</f>
        <v xml:space="preserve"> Carpeta Asfáltica (CA)</v>
      </c>
      <c r="BG1184" s="238">
        <v>2</v>
      </c>
      <c r="BH1184" s="239">
        <v>5.8</v>
      </c>
      <c r="BI1184" s="231">
        <v>0</v>
      </c>
      <c r="BJ1184" s="231" t="str">
        <f t="shared" si="613"/>
        <v>No existe</v>
      </c>
      <c r="BK1184" s="240">
        <v>0</v>
      </c>
      <c r="BL1184" s="231">
        <v>55</v>
      </c>
      <c r="BM1184" s="231">
        <v>1780</v>
      </c>
      <c r="BN1184" s="231">
        <v>4</v>
      </c>
      <c r="BO1184" s="237" t="str">
        <f t="shared" si="614"/>
        <v>Alineamiento con algunas curvas que exigen una reducción significativa en la velocidad promedio de circulación.</v>
      </c>
      <c r="BP1184" s="231">
        <v>4</v>
      </c>
      <c r="BQ1184" s="237" t="str">
        <f t="shared" si="615"/>
        <v>Pendientes generalmente menores del 3% pero con algunas cuestas de corta longitud de hasta el 5%.</v>
      </c>
      <c r="BR1184" s="231">
        <v>1</v>
      </c>
      <c r="BS1184" s="231">
        <v>0</v>
      </c>
      <c r="BT1184" s="237" t="b">
        <f t="shared" si="616"/>
        <v>0</v>
      </c>
      <c r="BU1184" s="231">
        <v>3</v>
      </c>
      <c r="BV1184" s="237" t="str">
        <f t="shared" si="617"/>
        <v>El señalamiento es regular en cuanto a cantidad y ubicación, siendo notable la falta de algunas señales de precaución y de guía.</v>
      </c>
      <c r="BW1184" s="231">
        <v>4</v>
      </c>
      <c r="BX1184" s="237" t="str">
        <f t="shared" si="618"/>
        <v>La mayoría de las alcantarillas y cunetas aparentemente funcionan bien, pero existen indicaciones en algunos sitios de que el agua se estanca.</v>
      </c>
      <c r="BY1184" s="231">
        <v>4</v>
      </c>
      <c r="BZ1184" s="237" t="str">
        <f t="shared" si="619"/>
        <v>Superficie generalmente lisa, pero con unas pequeñas corrugaciones u otras irregularidades aisladas, o con baches pequeños superficiales.</v>
      </c>
      <c r="CA1184" s="231">
        <v>5</v>
      </c>
      <c r="CB1184" s="237" t="str">
        <f t="shared" si="620"/>
        <v>No existen evidencias de fallas en la estructura del pavimento, con la posible excepción de algunas en la superficie de ruedo.</v>
      </c>
      <c r="CC1184" s="231">
        <f t="shared" si="621"/>
        <v>8.0205465000000018</v>
      </c>
      <c r="CD1184" s="229" t="s">
        <v>2232</v>
      </c>
      <c r="CE1184" s="229" t="s">
        <v>310</v>
      </c>
      <c r="CF1184" s="270" t="s">
        <v>2233</v>
      </c>
    </row>
    <row r="1185" spans="1:84" ht="69.95" customHeight="1" thickBot="1" x14ac:dyDescent="0.2">
      <c r="A1185" s="217"/>
      <c r="B1185" s="269">
        <v>70390</v>
      </c>
      <c r="C1185" s="231">
        <v>9</v>
      </c>
      <c r="D1185" s="231">
        <v>7</v>
      </c>
      <c r="E1185" s="232">
        <v>2</v>
      </c>
      <c r="F1185" s="231">
        <v>1</v>
      </c>
      <c r="G1185" s="231">
        <v>247</v>
      </c>
      <c r="H1185" s="230" t="str">
        <f t="shared" si="622"/>
        <v>Secundaria</v>
      </c>
      <c r="I1185" s="230">
        <v>3</v>
      </c>
      <c r="J1185" s="229" t="str">
        <f t="shared" si="599"/>
        <v>Conectores de Integración Territorial</v>
      </c>
      <c r="K1185" s="260">
        <f t="shared" si="600"/>
        <v>8.3350000000000009</v>
      </c>
      <c r="L1185" s="234">
        <f>K1185</f>
        <v>8.3350000000000009</v>
      </c>
      <c r="M1185" s="233"/>
      <c r="N1185" s="233"/>
      <c r="O1185" s="233"/>
      <c r="P1185" s="260">
        <f t="shared" si="601"/>
        <v>0</v>
      </c>
      <c r="Q1185" s="233">
        <v>8.3350000000000009</v>
      </c>
      <c r="R1185" s="233"/>
      <c r="S1185" s="233"/>
      <c r="T1185" s="260">
        <f t="shared" si="602"/>
        <v>8.3350000000000009</v>
      </c>
      <c r="U1185" s="233"/>
      <c r="V1185" s="233"/>
      <c r="W1185" s="233"/>
      <c r="X1185" s="233">
        <f t="shared" si="606"/>
        <v>0</v>
      </c>
      <c r="Y1185" s="233"/>
      <c r="Z1185" s="233"/>
      <c r="AA1185" s="233"/>
      <c r="AB1185" s="233">
        <f t="shared" si="607"/>
        <v>0</v>
      </c>
      <c r="AC1185" s="233">
        <f t="shared" si="605"/>
        <v>8.3350000000000009</v>
      </c>
      <c r="AD1185" s="233"/>
      <c r="AE1185" s="233"/>
      <c r="AF1185" s="233"/>
      <c r="AG1185" s="233">
        <f t="shared" si="609"/>
        <v>0</v>
      </c>
      <c r="AH1185" s="233"/>
      <c r="AI1185" s="233"/>
      <c r="AJ1185" s="233"/>
      <c r="AK1185" s="233">
        <f t="shared" si="610"/>
        <v>0</v>
      </c>
      <c r="AL1185" s="233"/>
      <c r="AM1185" s="233"/>
      <c r="AN1185" s="233"/>
      <c r="AO1185" s="233">
        <f t="shared" si="603"/>
        <v>0</v>
      </c>
      <c r="AP1185" s="233"/>
      <c r="AQ1185" s="233"/>
      <c r="AR1185" s="233"/>
      <c r="AS1185" s="339">
        <f t="shared" si="604"/>
        <v>0</v>
      </c>
      <c r="AT1185" s="233"/>
      <c r="AU1185" s="233"/>
      <c r="AV1185" s="233"/>
      <c r="AW1185" s="260">
        <f t="shared" si="611"/>
        <v>0</v>
      </c>
      <c r="AX1185" s="235" t="s">
        <v>2204</v>
      </c>
      <c r="AY1185" s="236" t="s">
        <v>250</v>
      </c>
      <c r="AZ1185" s="236" t="s">
        <v>1145</v>
      </c>
      <c r="BA1185" s="229" t="s">
        <v>2205</v>
      </c>
      <c r="BB1185" s="231">
        <v>0</v>
      </c>
      <c r="BC1185" s="231">
        <v>1</v>
      </c>
      <c r="BD1185" s="237" t="str">
        <f t="shared" si="612"/>
        <v>Llano (Pendientes naturales del terreno entre 0 y 5%)</v>
      </c>
      <c r="BE1185" s="231">
        <v>1</v>
      </c>
      <c r="BF1185" s="237" t="str">
        <f>VLOOKUP(BE1185,'Códigos 2'!$A$1:$B$12,2,FALSE)</f>
        <v xml:space="preserve"> Carpeta Asfáltica (CA)</v>
      </c>
      <c r="BG1185" s="238">
        <v>2</v>
      </c>
      <c r="BH1185" s="239">
        <v>6.3</v>
      </c>
      <c r="BI1185" s="231">
        <v>0</v>
      </c>
      <c r="BJ1185" s="231" t="str">
        <f t="shared" si="613"/>
        <v>No existe</v>
      </c>
      <c r="BK1185" s="240">
        <v>0</v>
      </c>
      <c r="BL1185" s="231">
        <v>60</v>
      </c>
      <c r="BM1185" s="231"/>
      <c r="BN1185" s="231">
        <v>4</v>
      </c>
      <c r="BO1185" s="237" t="str">
        <f t="shared" si="614"/>
        <v>Alineamiento con algunas curvas que exigen una reducción significativa en la velocidad promedio de circulación.</v>
      </c>
      <c r="BP1185" s="231">
        <v>5</v>
      </c>
      <c r="BQ1185" s="237" t="str">
        <f t="shared" si="615"/>
        <v>Pendientes menores del 3% en todo el tramo.</v>
      </c>
      <c r="BR1185" s="231">
        <v>2</v>
      </c>
      <c r="BS1185" s="231">
        <v>0</v>
      </c>
      <c r="BT1185" s="237" t="b">
        <f t="shared" si="616"/>
        <v>0</v>
      </c>
      <c r="BU1185" s="231">
        <v>4</v>
      </c>
      <c r="BV1185" s="237" t="str">
        <f t="shared" si="617"/>
        <v>El señalamiento es bastante completo, faltando solamente algunas señales de guía para los usuarios que no conocen la ruta.</v>
      </c>
      <c r="BW1185" s="231">
        <v>4</v>
      </c>
      <c r="BX1185" s="237" t="str">
        <f t="shared" si="618"/>
        <v>La mayoría de las alcantarillas y cunetas aparentemente funcionan bien, pero existen indicaciones en algunos sitios de que el agua se estanca.</v>
      </c>
      <c r="BY1185" s="231">
        <v>4</v>
      </c>
      <c r="BZ1185" s="237" t="str">
        <f t="shared" si="619"/>
        <v>Superficie generalmente lisa, pero con unas pequeñas corrugaciones u otras irregularidades aisladas, o con baches pequeños superficiales.</v>
      </c>
      <c r="CA1185" s="231">
        <v>5</v>
      </c>
      <c r="CB1185" s="237" t="str">
        <f t="shared" si="620"/>
        <v>No existen evidencias de fallas en la estructura del pavimento, con la posible excepción de algunas en la superficie de ruedo.</v>
      </c>
      <c r="CC1185" s="231">
        <f t="shared" si="621"/>
        <v>0</v>
      </c>
      <c r="CD1185" s="229" t="s">
        <v>2206</v>
      </c>
      <c r="CE1185" s="229" t="s">
        <v>310</v>
      </c>
      <c r="CF1185" s="270" t="s">
        <v>2207</v>
      </c>
    </row>
    <row r="1186" spans="1:84" ht="69.95" customHeight="1" thickBot="1" x14ac:dyDescent="0.2">
      <c r="A1186" s="217"/>
      <c r="B1186" s="269">
        <v>70400</v>
      </c>
      <c r="C1186" s="231">
        <v>8</v>
      </c>
      <c r="D1186" s="231">
        <v>7</v>
      </c>
      <c r="E1186" s="232">
        <v>1</v>
      </c>
      <c r="F1186" s="231"/>
      <c r="G1186" s="231">
        <v>240</v>
      </c>
      <c r="H1186" s="230" t="str">
        <f t="shared" si="622"/>
        <v>Secundaria</v>
      </c>
      <c r="I1186" s="230">
        <v>3</v>
      </c>
      <c r="J1186" s="229" t="str">
        <f t="shared" si="599"/>
        <v>Conectores de Integración Territorial</v>
      </c>
      <c r="K1186" s="260">
        <f t="shared" si="600"/>
        <v>7.7600000000000007</v>
      </c>
      <c r="L1186" s="234">
        <f>L1185+K1186</f>
        <v>16.095000000000002</v>
      </c>
      <c r="M1186" s="233">
        <v>0.28000000000000003</v>
      </c>
      <c r="N1186" s="233"/>
      <c r="O1186" s="233"/>
      <c r="P1186" s="260">
        <f t="shared" si="601"/>
        <v>0.28000000000000003</v>
      </c>
      <c r="Q1186" s="233">
        <v>5.7149999999999999</v>
      </c>
      <c r="R1186" s="233">
        <v>1.5349999999999999</v>
      </c>
      <c r="S1186" s="233">
        <v>0.23</v>
      </c>
      <c r="T1186" s="260">
        <f t="shared" si="602"/>
        <v>7.48</v>
      </c>
      <c r="U1186" s="233"/>
      <c r="V1186" s="233"/>
      <c r="W1186" s="233"/>
      <c r="X1186" s="233">
        <f t="shared" si="606"/>
        <v>0</v>
      </c>
      <c r="Y1186" s="233"/>
      <c r="Z1186" s="233"/>
      <c r="AA1186" s="233"/>
      <c r="AB1186" s="233">
        <f t="shared" si="607"/>
        <v>0</v>
      </c>
      <c r="AC1186" s="233">
        <f t="shared" si="605"/>
        <v>7.48</v>
      </c>
      <c r="AD1186" s="233"/>
      <c r="AE1186" s="233"/>
      <c r="AF1186" s="233"/>
      <c r="AG1186" s="233">
        <f t="shared" si="609"/>
        <v>0</v>
      </c>
      <c r="AH1186" s="233"/>
      <c r="AI1186" s="233"/>
      <c r="AJ1186" s="233"/>
      <c r="AK1186" s="233">
        <f t="shared" si="610"/>
        <v>0</v>
      </c>
      <c r="AL1186" s="233"/>
      <c r="AM1186" s="233"/>
      <c r="AN1186" s="233"/>
      <c r="AO1186" s="233">
        <f t="shared" si="603"/>
        <v>0</v>
      </c>
      <c r="AP1186" s="233"/>
      <c r="AQ1186" s="233"/>
      <c r="AR1186" s="233"/>
      <c r="AS1186" s="339">
        <f t="shared" si="604"/>
        <v>0</v>
      </c>
      <c r="AT1186" s="233"/>
      <c r="AU1186" s="233"/>
      <c r="AV1186" s="233"/>
      <c r="AW1186" s="260">
        <f t="shared" si="611"/>
        <v>0</v>
      </c>
      <c r="AX1186" s="235" t="s">
        <v>2145</v>
      </c>
      <c r="AY1186" s="236" t="s">
        <v>2142</v>
      </c>
      <c r="AZ1186" s="236" t="s">
        <v>71</v>
      </c>
      <c r="BA1186" s="229" t="s">
        <v>2146</v>
      </c>
      <c r="BB1186" s="231">
        <v>0</v>
      </c>
      <c r="BC1186" s="231">
        <v>2</v>
      </c>
      <c r="BD1186" s="237" t="str">
        <f t="shared" si="612"/>
        <v>Algo Ondulado (Pendientes naturales del terreno entre 6 y 14%)</v>
      </c>
      <c r="BE1186" s="231">
        <v>1</v>
      </c>
      <c r="BF1186" s="237" t="str">
        <f>VLOOKUP(BE1186,'Códigos 2'!$A$1:$B$12,2,FALSE)</f>
        <v xml:space="preserve"> Carpeta Asfáltica (CA)</v>
      </c>
      <c r="BG1186" s="238">
        <v>2</v>
      </c>
      <c r="BH1186" s="239">
        <v>6.7</v>
      </c>
      <c r="BI1186" s="231">
        <v>0</v>
      </c>
      <c r="BJ1186" s="231" t="str">
        <f t="shared" si="613"/>
        <v>No existe</v>
      </c>
      <c r="BK1186" s="240">
        <v>0</v>
      </c>
      <c r="BL1186" s="231">
        <v>50</v>
      </c>
      <c r="BM1186" s="231"/>
      <c r="BN1186" s="231">
        <v>4</v>
      </c>
      <c r="BO1186" s="237" t="str">
        <f t="shared" si="614"/>
        <v>Alineamiento con algunas curvas que exigen una reducción significativa en la velocidad promedio de circulación.</v>
      </c>
      <c r="BP1186" s="231">
        <v>3</v>
      </c>
      <c r="BQ1186" s="237" t="str">
        <f t="shared" si="615"/>
        <v>Pendientes generalmente entre 3 y 6%, pero con una rasante ondulada y, consecuentemente, con tramos cortos de subida fuerte.</v>
      </c>
      <c r="BR1186" s="231">
        <v>1</v>
      </c>
      <c r="BS1186" s="231">
        <v>0</v>
      </c>
      <c r="BT1186" s="237" t="b">
        <f t="shared" si="616"/>
        <v>0</v>
      </c>
      <c r="BU1186" s="231">
        <v>3</v>
      </c>
      <c r="BV1186" s="237" t="str">
        <f t="shared" si="617"/>
        <v>El señalamiento es regular en cuanto a cantidad y ubicación, siendo notable la falta de algunas señales de precaución y de guía.</v>
      </c>
      <c r="BW1186" s="231">
        <v>4</v>
      </c>
      <c r="BX1186" s="237" t="str">
        <f t="shared" si="618"/>
        <v>La mayoría de las alcantarillas y cunetas aparentemente funcionan bien, pero existen indicaciones en algunos sitios de que el agua se estanca.</v>
      </c>
      <c r="BY1186" s="231">
        <v>4</v>
      </c>
      <c r="BZ1186" s="237" t="str">
        <f t="shared" si="619"/>
        <v>Superficie generalmente lisa, pero con unas pequeñas corrugaciones u otras irregularidades aisladas, o con baches pequeños superficiales.</v>
      </c>
      <c r="CA1186" s="231">
        <v>5</v>
      </c>
      <c r="CB1186" s="237" t="str">
        <f t="shared" si="620"/>
        <v>No existen evidencias de fallas en la estructura del pavimento, con la posible excepción de algunas en la superficie de ruedo.</v>
      </c>
      <c r="CC1186" s="231">
        <f t="shared" si="621"/>
        <v>0</v>
      </c>
      <c r="CD1186" s="229" t="s">
        <v>2147</v>
      </c>
      <c r="CE1186" s="229" t="s">
        <v>332</v>
      </c>
      <c r="CF1186" s="270" t="s">
        <v>2148</v>
      </c>
    </row>
    <row r="1187" spans="1:84" ht="69.95" customHeight="1" thickBot="1" x14ac:dyDescent="0.2">
      <c r="A1187" s="217"/>
      <c r="B1187" s="269">
        <v>70410</v>
      </c>
      <c r="C1187" s="231">
        <v>8</v>
      </c>
      <c r="D1187" s="231">
        <v>7</v>
      </c>
      <c r="E1187" s="232">
        <v>1</v>
      </c>
      <c r="F1187" s="231">
        <v>1</v>
      </c>
      <c r="G1187" s="231">
        <v>240</v>
      </c>
      <c r="H1187" s="230" t="str">
        <f t="shared" si="622"/>
        <v>Secundaria</v>
      </c>
      <c r="I1187" s="230">
        <v>1</v>
      </c>
      <c r="J1187" s="229" t="str">
        <f t="shared" si="599"/>
        <v>Red de Alta Capacidad</v>
      </c>
      <c r="K1187" s="260">
        <f t="shared" si="600"/>
        <v>2.74</v>
      </c>
      <c r="L1187" s="234">
        <f>K1187</f>
        <v>2.74</v>
      </c>
      <c r="M1187" s="233"/>
      <c r="N1187" s="233"/>
      <c r="O1187" s="233">
        <v>2.74</v>
      </c>
      <c r="P1187" s="260">
        <f t="shared" si="601"/>
        <v>2.74</v>
      </c>
      <c r="Q1187" s="233"/>
      <c r="R1187" s="233"/>
      <c r="S1187" s="233"/>
      <c r="T1187" s="260">
        <f t="shared" si="602"/>
        <v>0</v>
      </c>
      <c r="U1187" s="233"/>
      <c r="V1187" s="233"/>
      <c r="W1187" s="233"/>
      <c r="X1187" s="233">
        <f t="shared" si="606"/>
        <v>0</v>
      </c>
      <c r="Y1187" s="233"/>
      <c r="Z1187" s="233"/>
      <c r="AA1187" s="233"/>
      <c r="AB1187" s="233">
        <f t="shared" si="607"/>
        <v>0</v>
      </c>
      <c r="AC1187" s="233">
        <f t="shared" si="605"/>
        <v>0</v>
      </c>
      <c r="AD1187" s="233"/>
      <c r="AE1187" s="233"/>
      <c r="AF1187" s="233"/>
      <c r="AG1187" s="233">
        <f t="shared" si="609"/>
        <v>0</v>
      </c>
      <c r="AH1187" s="233"/>
      <c r="AI1187" s="233"/>
      <c r="AJ1187" s="233"/>
      <c r="AK1187" s="233">
        <f t="shared" si="610"/>
        <v>0</v>
      </c>
      <c r="AL1187" s="233"/>
      <c r="AM1187" s="233"/>
      <c r="AN1187" s="233"/>
      <c r="AO1187" s="233">
        <f t="shared" si="603"/>
        <v>0</v>
      </c>
      <c r="AP1187" s="233"/>
      <c r="AQ1187" s="233"/>
      <c r="AR1187" s="233"/>
      <c r="AS1187" s="339">
        <f t="shared" si="604"/>
        <v>0</v>
      </c>
      <c r="AT1187" s="233"/>
      <c r="AU1187" s="233"/>
      <c r="AV1187" s="233"/>
      <c r="AW1187" s="260">
        <f t="shared" si="611"/>
        <v>0</v>
      </c>
      <c r="AX1187" s="235" t="s">
        <v>2141</v>
      </c>
      <c r="AY1187" s="236" t="s">
        <v>2142</v>
      </c>
      <c r="AZ1187" s="236" t="s">
        <v>71</v>
      </c>
      <c r="BA1187" s="229" t="s">
        <v>72</v>
      </c>
      <c r="BB1187" s="231">
        <v>0</v>
      </c>
      <c r="BC1187" s="231">
        <v>1</v>
      </c>
      <c r="BD1187" s="237" t="str">
        <f t="shared" si="612"/>
        <v>Llano (Pendientes naturales del terreno entre 0 y 5%)</v>
      </c>
      <c r="BE1187" s="231">
        <v>9</v>
      </c>
      <c r="BF1187" s="237" t="str">
        <f>VLOOKUP(BE1187,'Códigos 2'!$A$1:$B$12,2,FALSE)</f>
        <v>Hormigón o concreto (H</v>
      </c>
      <c r="BG1187" s="238">
        <v>4</v>
      </c>
      <c r="BH1187" s="239">
        <v>13.4</v>
      </c>
      <c r="BI1187" s="231">
        <v>9</v>
      </c>
      <c r="BJ1187" s="231" t="b">
        <f t="shared" si="613"/>
        <v>0</v>
      </c>
      <c r="BK1187" s="240">
        <v>1.6</v>
      </c>
      <c r="BL1187" s="231">
        <v>60</v>
      </c>
      <c r="BM1187" s="231"/>
      <c r="BN1187" s="231">
        <v>4</v>
      </c>
      <c r="BO1187" s="237" t="str">
        <f t="shared" si="614"/>
        <v>Alineamiento con algunas curvas que exigen una reducción significativa en la velocidad promedio de circulación.</v>
      </c>
      <c r="BP1187" s="231">
        <v>4</v>
      </c>
      <c r="BQ1187" s="237" t="str">
        <f t="shared" si="615"/>
        <v>Pendientes generalmente menores del 3% pero con algunas cuestas de corta longitud de hasta el 5%.</v>
      </c>
      <c r="BR1187" s="231">
        <v>3</v>
      </c>
      <c r="BS1187" s="231">
        <v>4</v>
      </c>
      <c r="BT1187" s="237" t="str">
        <f t="shared" si="616"/>
        <v>Superficie generalmente firme y utilizable en todo tiempo, pero con algunos tramos cortos en que el ancho inicial ha sido reducido por erosión u otras causas.</v>
      </c>
      <c r="BU1187" s="231">
        <v>3</v>
      </c>
      <c r="BV1187" s="237" t="str">
        <f t="shared" si="617"/>
        <v>El señalamiento es regular en cuanto a cantidad y ubicación, siendo notable la falta de algunas señales de precaución y de guía.</v>
      </c>
      <c r="BW1187" s="231">
        <v>4</v>
      </c>
      <c r="BX1187" s="237" t="str">
        <f t="shared" si="618"/>
        <v>La mayoría de las alcantarillas y cunetas aparentemente funcionan bien, pero existen indicaciones en algunos sitios de que el agua se estanca.</v>
      </c>
      <c r="BY1187" s="231">
        <v>2</v>
      </c>
      <c r="BZ1187" s="237" t="str">
        <f t="shared" si="619"/>
        <v>Superficie muy irregular o con baches extensos y frecuentes (o material suelto, en caso de superficies no pavimentadas).</v>
      </c>
      <c r="CA1187" s="231">
        <v>3</v>
      </c>
      <c r="CB1187" s="237" t="str">
        <f t="shared" si="620"/>
        <v>Existen deformaciones u otras fallas de consideración sobre una buena parte de la subsección y, aunque no son extensas todavía, parece que siguen extendiéndose.</v>
      </c>
      <c r="CC1187" s="231">
        <f t="shared" si="621"/>
        <v>0</v>
      </c>
      <c r="CD1187" s="229" t="s">
        <v>2143</v>
      </c>
      <c r="CE1187" s="229" t="s">
        <v>332</v>
      </c>
      <c r="CF1187" s="270" t="s">
        <v>2144</v>
      </c>
    </row>
    <row r="1188" spans="1:84" ht="69.95" customHeight="1" thickBot="1" x14ac:dyDescent="0.2">
      <c r="A1188" s="217"/>
      <c r="B1188" s="269">
        <v>70420</v>
      </c>
      <c r="C1188" s="231">
        <v>9</v>
      </c>
      <c r="D1188" s="231">
        <v>7</v>
      </c>
      <c r="E1188" s="232">
        <v>3</v>
      </c>
      <c r="F1188" s="231">
        <v>1</v>
      </c>
      <c r="G1188" s="231">
        <v>10</v>
      </c>
      <c r="H1188" s="230" t="str">
        <f t="shared" si="622"/>
        <v>Primaria</v>
      </c>
      <c r="I1188" s="230">
        <v>1</v>
      </c>
      <c r="J1188" s="229" t="str">
        <f t="shared" si="599"/>
        <v>Red de Alta Capacidad</v>
      </c>
      <c r="K1188" s="260">
        <f t="shared" si="600"/>
        <v>20.265000000000001</v>
      </c>
      <c r="L1188" s="234">
        <f t="shared" ref="L1188:L1204" si="623">L1187+K1188</f>
        <v>23.005000000000003</v>
      </c>
      <c r="M1188" s="233"/>
      <c r="N1188" s="233"/>
      <c r="O1188" s="233"/>
      <c r="P1188" s="260">
        <f t="shared" si="601"/>
        <v>0</v>
      </c>
      <c r="Q1188" s="233">
        <v>20.265000000000001</v>
      </c>
      <c r="R1188" s="233"/>
      <c r="S1188" s="233"/>
      <c r="T1188" s="260">
        <f t="shared" si="602"/>
        <v>20.265000000000001</v>
      </c>
      <c r="U1188" s="233"/>
      <c r="V1188" s="233"/>
      <c r="W1188" s="233"/>
      <c r="X1188" s="233">
        <f t="shared" si="606"/>
        <v>0</v>
      </c>
      <c r="Y1188" s="233"/>
      <c r="Z1188" s="233"/>
      <c r="AA1188" s="233"/>
      <c r="AB1188" s="233">
        <f t="shared" si="607"/>
        <v>0</v>
      </c>
      <c r="AC1188" s="233">
        <f t="shared" si="605"/>
        <v>20.265000000000001</v>
      </c>
      <c r="AD1188" s="233"/>
      <c r="AE1188" s="233"/>
      <c r="AF1188" s="233"/>
      <c r="AG1188" s="233">
        <f t="shared" si="609"/>
        <v>0</v>
      </c>
      <c r="AH1188" s="233"/>
      <c r="AI1188" s="233"/>
      <c r="AJ1188" s="233"/>
      <c r="AK1188" s="233">
        <f t="shared" si="610"/>
        <v>0</v>
      </c>
      <c r="AL1188" s="233"/>
      <c r="AM1188" s="233"/>
      <c r="AN1188" s="233"/>
      <c r="AO1188" s="233">
        <f t="shared" si="603"/>
        <v>0</v>
      </c>
      <c r="AP1188" s="233"/>
      <c r="AQ1188" s="233"/>
      <c r="AR1188" s="233"/>
      <c r="AS1188" s="339">
        <f t="shared" si="604"/>
        <v>0</v>
      </c>
      <c r="AT1188" s="233"/>
      <c r="AU1188" s="233"/>
      <c r="AV1188" s="233"/>
      <c r="AW1188" s="260">
        <f t="shared" si="611"/>
        <v>0</v>
      </c>
      <c r="AX1188" s="235" t="s">
        <v>446</v>
      </c>
      <c r="AY1188" s="236" t="s">
        <v>250</v>
      </c>
      <c r="AZ1188" s="236" t="s">
        <v>447</v>
      </c>
      <c r="BA1188" s="229" t="s">
        <v>448</v>
      </c>
      <c r="BB1188" s="231">
        <v>0</v>
      </c>
      <c r="BC1188" s="231">
        <v>4</v>
      </c>
      <c r="BD1188" s="237" t="str">
        <f t="shared" si="612"/>
        <v>Montañoso (Pendientes naturales del terreno mayores a 25%)</v>
      </c>
      <c r="BE1188" s="231">
        <v>1</v>
      </c>
      <c r="BF1188" s="237" t="str">
        <f>VLOOKUP(BE1188,'Códigos 2'!$A$1:$B$12,2,FALSE)</f>
        <v xml:space="preserve"> Carpeta Asfáltica (CA)</v>
      </c>
      <c r="BG1188" s="238">
        <v>2</v>
      </c>
      <c r="BH1188" s="239">
        <v>6</v>
      </c>
      <c r="BI1188" s="231">
        <v>0</v>
      </c>
      <c r="BJ1188" s="231" t="str">
        <f t="shared" si="613"/>
        <v>No existe</v>
      </c>
      <c r="BK1188" s="240">
        <v>0</v>
      </c>
      <c r="BL1188" s="231">
        <v>60</v>
      </c>
      <c r="BM1188" s="231"/>
      <c r="BN1188" s="231">
        <v>3</v>
      </c>
      <c r="BO1188" s="237" t="str">
        <f t="shared" si="614"/>
        <v>Alineamiento algo sinuoso, pero con curvas cerradas que son aparentes y consistentes con las gradientes y las demás características del camino y del terreno que se atraviesa.</v>
      </c>
      <c r="BP1188" s="231">
        <v>1</v>
      </c>
      <c r="BQ1188" s="237" t="str">
        <f t="shared" si="615"/>
        <v xml:space="preserve">Pendientes sostenidas en exceso del 7% en casi todo el tramo. </v>
      </c>
      <c r="BR1188" s="231">
        <v>1</v>
      </c>
      <c r="BS1188" s="231">
        <v>0</v>
      </c>
      <c r="BT1188" s="237" t="b">
        <f t="shared" si="616"/>
        <v>0</v>
      </c>
      <c r="BU1188" s="231">
        <v>5</v>
      </c>
      <c r="BV1188" s="237" t="str">
        <f t="shared" si="617"/>
        <v xml:space="preserve">Las señales son completamente adecuadas en número y ubicación, </v>
      </c>
      <c r="BW1188" s="231">
        <v>4</v>
      </c>
      <c r="BX1188" s="237" t="str">
        <f t="shared" si="618"/>
        <v>La mayoría de las alcantarillas y cunetas aparentemente funcionan bien, pero existen indicaciones en algunos sitios de que el agua se estanca.</v>
      </c>
      <c r="BY1188" s="231">
        <v>5</v>
      </c>
      <c r="BZ1188" s="237" t="str">
        <f t="shared" si="619"/>
        <v>Superficie lisa, sin baches ni irregularidades notables.</v>
      </c>
      <c r="CA1188" s="231">
        <v>5</v>
      </c>
      <c r="CB1188" s="237" t="str">
        <f t="shared" si="620"/>
        <v>No existen evidencias de fallas en la estructura del pavimento, con la posible excepción de algunas en la superficie de ruedo.</v>
      </c>
      <c r="CC1188" s="231">
        <f t="shared" si="621"/>
        <v>0</v>
      </c>
      <c r="CD1188" s="229" t="s">
        <v>449</v>
      </c>
      <c r="CE1188" s="229" t="s">
        <v>426</v>
      </c>
      <c r="CF1188" s="270" t="s">
        <v>450</v>
      </c>
    </row>
    <row r="1189" spans="1:84" ht="69.95" customHeight="1" thickBot="1" x14ac:dyDescent="0.2">
      <c r="A1189" s="217"/>
      <c r="B1189" s="269">
        <v>70431</v>
      </c>
      <c r="C1189" s="231">
        <v>9</v>
      </c>
      <c r="D1189" s="231">
        <v>7</v>
      </c>
      <c r="E1189" s="232">
        <v>3</v>
      </c>
      <c r="F1189" s="231">
        <v>3</v>
      </c>
      <c r="G1189" s="231">
        <v>415</v>
      </c>
      <c r="H1189" s="230" t="str">
        <f t="shared" si="622"/>
        <v>Terciaria</v>
      </c>
      <c r="I1189" s="230">
        <v>3</v>
      </c>
      <c r="J1189" s="229" t="str">
        <f t="shared" si="599"/>
        <v>Conectores de Integración Territorial</v>
      </c>
      <c r="K1189" s="260">
        <f t="shared" si="600"/>
        <v>6.3100000000000005</v>
      </c>
      <c r="L1189" s="234">
        <f t="shared" si="623"/>
        <v>29.315000000000005</v>
      </c>
      <c r="M1189" s="233">
        <v>0.8</v>
      </c>
      <c r="N1189" s="233"/>
      <c r="O1189" s="233"/>
      <c r="P1189" s="260">
        <f t="shared" si="601"/>
        <v>0.8</v>
      </c>
      <c r="Q1189" s="233">
        <v>3.8149999999999999</v>
      </c>
      <c r="R1189" s="233"/>
      <c r="S1189" s="233"/>
      <c r="T1189" s="260">
        <f t="shared" si="602"/>
        <v>3.8149999999999999</v>
      </c>
      <c r="U1189" s="233">
        <v>0.12</v>
      </c>
      <c r="V1189" s="233"/>
      <c r="W1189" s="233"/>
      <c r="X1189" s="233">
        <f t="shared" si="606"/>
        <v>0.12</v>
      </c>
      <c r="Y1189" s="233"/>
      <c r="Z1189" s="233"/>
      <c r="AA1189" s="233"/>
      <c r="AB1189" s="233">
        <f t="shared" si="607"/>
        <v>0</v>
      </c>
      <c r="AC1189" s="233">
        <f t="shared" si="605"/>
        <v>3.9350000000000001</v>
      </c>
      <c r="AD1189" s="233">
        <v>1.575</v>
      </c>
      <c r="AE1189" s="233"/>
      <c r="AF1189" s="233"/>
      <c r="AG1189" s="233">
        <f t="shared" si="609"/>
        <v>1.575</v>
      </c>
      <c r="AH1189" s="233"/>
      <c r="AI1189" s="233"/>
      <c r="AJ1189" s="233"/>
      <c r="AK1189" s="233">
        <f t="shared" si="610"/>
        <v>0</v>
      </c>
      <c r="AL1189" s="233"/>
      <c r="AM1189" s="233"/>
      <c r="AN1189" s="233"/>
      <c r="AO1189" s="233">
        <f t="shared" si="603"/>
        <v>0</v>
      </c>
      <c r="AP1189" s="233"/>
      <c r="AQ1189" s="233"/>
      <c r="AR1189" s="233"/>
      <c r="AS1189" s="339">
        <f t="shared" si="604"/>
        <v>0</v>
      </c>
      <c r="AT1189" s="233"/>
      <c r="AU1189" s="233"/>
      <c r="AV1189" s="233"/>
      <c r="AW1189" s="260">
        <f t="shared" si="611"/>
        <v>0</v>
      </c>
      <c r="AX1189" s="235" t="s">
        <v>2631</v>
      </c>
      <c r="AY1189" s="236" t="s">
        <v>2621</v>
      </c>
      <c r="AZ1189" s="236" t="s">
        <v>975</v>
      </c>
      <c r="BA1189" s="229"/>
      <c r="BB1189" s="231">
        <v>2</v>
      </c>
      <c r="BC1189" s="231">
        <v>4</v>
      </c>
      <c r="BD1189" s="237" t="str">
        <f t="shared" si="612"/>
        <v>Montañoso (Pendientes naturales del terreno mayores a 25%)</v>
      </c>
      <c r="BE1189" s="231">
        <v>1</v>
      </c>
      <c r="BF1189" s="237" t="str">
        <f>VLOOKUP(BE1189,'Códigos 2'!$A$1:$B$12,2,FALSE)</f>
        <v xml:space="preserve"> Carpeta Asfáltica (CA)</v>
      </c>
      <c r="BG1189" s="238">
        <v>2</v>
      </c>
      <c r="BH1189" s="239">
        <v>5.9</v>
      </c>
      <c r="BI1189" s="231">
        <v>0</v>
      </c>
      <c r="BJ1189" s="231" t="str">
        <f t="shared" si="613"/>
        <v>No existe</v>
      </c>
      <c r="BK1189" s="240">
        <v>0</v>
      </c>
      <c r="BL1189" s="231">
        <v>30</v>
      </c>
      <c r="BM1189" s="231">
        <v>125</v>
      </c>
      <c r="BN1189" s="231">
        <v>2</v>
      </c>
      <c r="BO1189" s="237" t="str">
        <f t="shared" si="614"/>
        <v>Curvas cerradas frecuentes y, por lo general, inconsistentes con el terreno y la clase de carretera.</v>
      </c>
      <c r="BP1189" s="231">
        <v>1</v>
      </c>
      <c r="BQ1189" s="237" t="str">
        <f t="shared" si="615"/>
        <v xml:space="preserve">Pendientes sostenidas en exceso del 7% en casi todo el tramo. </v>
      </c>
      <c r="BR1189" s="231">
        <v>1</v>
      </c>
      <c r="BS1189" s="231">
        <v>0</v>
      </c>
      <c r="BT1189" s="237" t="b">
        <f t="shared" si="616"/>
        <v>0</v>
      </c>
      <c r="BU1189" s="231">
        <v>1</v>
      </c>
      <c r="BV1189" s="237" t="str">
        <f t="shared" si="617"/>
        <v>No existen señales o son tan inadecuadas, que no proveen información útil al conductor.</v>
      </c>
      <c r="BW1189" s="231">
        <v>4</v>
      </c>
      <c r="BX1189" s="237" t="str">
        <f t="shared" si="618"/>
        <v>La mayoría de las alcantarillas y cunetas aparentemente funcionan bien, pero existen indicaciones en algunos sitios de que el agua se estanca.</v>
      </c>
      <c r="BY1189" s="231">
        <v>5</v>
      </c>
      <c r="BZ1189" s="237" t="str">
        <f t="shared" si="619"/>
        <v>Superficie lisa, sin baches ni irregularidades notables.</v>
      </c>
      <c r="CA1189" s="231">
        <v>5</v>
      </c>
      <c r="CB1189" s="237" t="str">
        <f t="shared" si="620"/>
        <v>No existen evidencias de fallas en la estructura del pavimento, con la posible excepción de algunas en la superficie de ruedo.</v>
      </c>
      <c r="CC1189" s="231">
        <f t="shared" si="621"/>
        <v>0.28789375000000006</v>
      </c>
      <c r="CD1189" s="229"/>
      <c r="CE1189" s="229"/>
      <c r="CF1189" s="270"/>
    </row>
    <row r="1190" spans="1:84" ht="69.95" customHeight="1" thickBot="1" x14ac:dyDescent="0.2">
      <c r="A1190" s="217"/>
      <c r="B1190" s="269">
        <v>70432</v>
      </c>
      <c r="C1190" s="231">
        <v>9</v>
      </c>
      <c r="D1190" s="231">
        <v>7</v>
      </c>
      <c r="E1190" s="232">
        <v>3</v>
      </c>
      <c r="F1190" s="231">
        <v>3</v>
      </c>
      <c r="G1190" s="231">
        <v>415</v>
      </c>
      <c r="H1190" s="230" t="str">
        <f t="shared" si="622"/>
        <v>Terciaria</v>
      </c>
      <c r="I1190" s="230">
        <v>3</v>
      </c>
      <c r="J1190" s="229" t="str">
        <f t="shared" si="599"/>
        <v>Conectores de Integración Territorial</v>
      </c>
      <c r="K1190" s="260">
        <f t="shared" si="600"/>
        <v>10.775</v>
      </c>
      <c r="L1190" s="234">
        <f t="shared" si="623"/>
        <v>40.090000000000003</v>
      </c>
      <c r="M1190" s="233"/>
      <c r="N1190" s="233"/>
      <c r="O1190" s="233"/>
      <c r="P1190" s="260">
        <f t="shared" si="601"/>
        <v>0</v>
      </c>
      <c r="Q1190" s="233">
        <v>9.3650000000000002</v>
      </c>
      <c r="R1190" s="233"/>
      <c r="S1190" s="233"/>
      <c r="T1190" s="260">
        <f t="shared" si="602"/>
        <v>9.3650000000000002</v>
      </c>
      <c r="U1190" s="233">
        <v>0.28499999999999998</v>
      </c>
      <c r="V1190" s="233">
        <v>1.125</v>
      </c>
      <c r="W1190" s="233"/>
      <c r="X1190" s="233">
        <f t="shared" si="606"/>
        <v>1.41</v>
      </c>
      <c r="Y1190" s="233"/>
      <c r="Z1190" s="233"/>
      <c r="AA1190" s="233"/>
      <c r="AB1190" s="233">
        <f t="shared" si="607"/>
        <v>0</v>
      </c>
      <c r="AC1190" s="233">
        <f t="shared" ref="AC1190:AC1220" si="624">T1190+X1190+AB1190</f>
        <v>10.775</v>
      </c>
      <c r="AD1190" s="233"/>
      <c r="AE1190" s="233"/>
      <c r="AF1190" s="233"/>
      <c r="AG1190" s="233">
        <f t="shared" si="609"/>
        <v>0</v>
      </c>
      <c r="AH1190" s="233"/>
      <c r="AI1190" s="233"/>
      <c r="AJ1190" s="233"/>
      <c r="AK1190" s="233">
        <f t="shared" si="610"/>
        <v>0</v>
      </c>
      <c r="AL1190" s="233"/>
      <c r="AM1190" s="233"/>
      <c r="AN1190" s="233"/>
      <c r="AO1190" s="233">
        <f t="shared" si="603"/>
        <v>0</v>
      </c>
      <c r="AP1190" s="233"/>
      <c r="AQ1190" s="233"/>
      <c r="AR1190" s="233"/>
      <c r="AS1190" s="339">
        <f t="shared" si="604"/>
        <v>0</v>
      </c>
      <c r="AT1190" s="233"/>
      <c r="AU1190" s="233"/>
      <c r="AV1190" s="233"/>
      <c r="AW1190" s="260">
        <f t="shared" si="611"/>
        <v>0</v>
      </c>
      <c r="AX1190" s="235" t="s">
        <v>2632</v>
      </c>
      <c r="AY1190" s="236" t="s">
        <v>2621</v>
      </c>
      <c r="AZ1190" s="236" t="s">
        <v>975</v>
      </c>
      <c r="BA1190" s="229" t="s">
        <v>2633</v>
      </c>
      <c r="BB1190" s="231">
        <v>4</v>
      </c>
      <c r="BC1190" s="231">
        <v>4</v>
      </c>
      <c r="BD1190" s="237" t="str">
        <f t="shared" si="612"/>
        <v>Montañoso (Pendientes naturales del terreno mayores a 25%)</v>
      </c>
      <c r="BE1190" s="231">
        <v>1</v>
      </c>
      <c r="BF1190" s="237" t="str">
        <f>VLOOKUP(BE1190,'Códigos 2'!$A$1:$B$12,2,FALSE)</f>
        <v xml:space="preserve"> Carpeta Asfáltica (CA)</v>
      </c>
      <c r="BG1190" s="238">
        <v>2</v>
      </c>
      <c r="BH1190" s="239">
        <v>6.2</v>
      </c>
      <c r="BI1190" s="231">
        <v>0</v>
      </c>
      <c r="BJ1190" s="231" t="str">
        <f t="shared" si="613"/>
        <v>No existe</v>
      </c>
      <c r="BK1190" s="240">
        <v>0</v>
      </c>
      <c r="BL1190" s="231">
        <v>40</v>
      </c>
      <c r="BM1190" s="231">
        <v>180</v>
      </c>
      <c r="BN1190" s="231">
        <v>2</v>
      </c>
      <c r="BO1190" s="237" t="str">
        <f t="shared" si="614"/>
        <v>Curvas cerradas frecuentes y, por lo general, inconsistentes con el terreno y la clase de carretera.</v>
      </c>
      <c r="BP1190" s="231">
        <v>1</v>
      </c>
      <c r="BQ1190" s="237" t="str">
        <f t="shared" si="615"/>
        <v xml:space="preserve">Pendientes sostenidas en exceso del 7% en casi todo el tramo. </v>
      </c>
      <c r="BR1190" s="231">
        <v>1</v>
      </c>
      <c r="BS1190" s="231">
        <v>0</v>
      </c>
      <c r="BT1190" s="237" t="b">
        <f t="shared" si="616"/>
        <v>0</v>
      </c>
      <c r="BU1190" s="231">
        <v>3</v>
      </c>
      <c r="BV1190" s="237" t="str">
        <f t="shared" si="617"/>
        <v>El señalamiento es regular en cuanto a cantidad y ubicación, siendo notable la falta de algunas señales de precaución y de guía.</v>
      </c>
      <c r="BW1190" s="231">
        <v>3</v>
      </c>
      <c r="BX1190" s="237" t="str">
        <f t="shared" si="618"/>
        <v>Parece que algunas alcantarillas o cunetas no tienen capacidad hidráulica suficiente, por la erosión o socavación aparente.</v>
      </c>
      <c r="BY1190" s="231">
        <v>5</v>
      </c>
      <c r="BZ1190" s="237" t="str">
        <f t="shared" si="619"/>
        <v>Superficie lisa, sin baches ni irregularidades notables.</v>
      </c>
      <c r="CA1190" s="231">
        <v>5</v>
      </c>
      <c r="CB1190" s="237" t="str">
        <f t="shared" si="620"/>
        <v>No existen evidencias de fallas en la estructura del pavimento, con la posible excepción de algunas en la superficie de ruedo.</v>
      </c>
      <c r="CC1190" s="231">
        <f t="shared" si="621"/>
        <v>0.70791749999999998</v>
      </c>
      <c r="CD1190" s="229"/>
      <c r="CE1190" s="229"/>
      <c r="CF1190" s="270"/>
    </row>
    <row r="1191" spans="1:84" ht="69.95" customHeight="1" thickBot="1" x14ac:dyDescent="0.2">
      <c r="A1191" s="217"/>
      <c r="B1191" s="269">
        <v>70440</v>
      </c>
      <c r="C1191" s="231">
        <v>9</v>
      </c>
      <c r="D1191" s="231">
        <v>7</v>
      </c>
      <c r="E1191" s="232">
        <v>2</v>
      </c>
      <c r="F1191" s="231"/>
      <c r="G1191" s="231">
        <v>247</v>
      </c>
      <c r="H1191" s="230" t="str">
        <f t="shared" si="622"/>
        <v>Secundaria</v>
      </c>
      <c r="I1191" s="230">
        <v>3</v>
      </c>
      <c r="J1191" s="229" t="str">
        <f t="shared" si="599"/>
        <v>Conectores de Integración Territorial</v>
      </c>
      <c r="K1191" s="260">
        <f t="shared" si="600"/>
        <v>15.835000000000001</v>
      </c>
      <c r="L1191" s="234">
        <f t="shared" si="623"/>
        <v>55.925000000000004</v>
      </c>
      <c r="M1191" s="233"/>
      <c r="N1191" s="233"/>
      <c r="O1191" s="233"/>
      <c r="P1191" s="260">
        <f t="shared" si="601"/>
        <v>0</v>
      </c>
      <c r="Q1191" s="233">
        <v>14.685</v>
      </c>
      <c r="R1191" s="233">
        <v>1.1499999999999999</v>
      </c>
      <c r="S1191" s="233"/>
      <c r="T1191" s="260">
        <f t="shared" si="602"/>
        <v>15.835000000000001</v>
      </c>
      <c r="U1191" s="233"/>
      <c r="V1191" s="233"/>
      <c r="W1191" s="233"/>
      <c r="X1191" s="233">
        <f t="shared" si="606"/>
        <v>0</v>
      </c>
      <c r="Y1191" s="233"/>
      <c r="Z1191" s="233"/>
      <c r="AA1191" s="233"/>
      <c r="AB1191" s="233">
        <f t="shared" si="607"/>
        <v>0</v>
      </c>
      <c r="AC1191" s="233">
        <f t="shared" si="624"/>
        <v>15.835000000000001</v>
      </c>
      <c r="AD1191" s="233"/>
      <c r="AE1191" s="233"/>
      <c r="AF1191" s="233"/>
      <c r="AG1191" s="233">
        <f t="shared" si="609"/>
        <v>0</v>
      </c>
      <c r="AH1191" s="233"/>
      <c r="AI1191" s="233"/>
      <c r="AJ1191" s="233"/>
      <c r="AK1191" s="233">
        <f t="shared" si="610"/>
        <v>0</v>
      </c>
      <c r="AL1191" s="233"/>
      <c r="AM1191" s="233"/>
      <c r="AN1191" s="233"/>
      <c r="AO1191" s="233">
        <f t="shared" si="603"/>
        <v>0</v>
      </c>
      <c r="AP1191" s="233"/>
      <c r="AQ1191" s="233"/>
      <c r="AR1191" s="233"/>
      <c r="AS1191" s="339">
        <f t="shared" si="604"/>
        <v>0</v>
      </c>
      <c r="AT1191" s="233"/>
      <c r="AU1191" s="233"/>
      <c r="AV1191" s="233"/>
      <c r="AW1191" s="260">
        <f t="shared" si="611"/>
        <v>0</v>
      </c>
      <c r="AX1191" s="235" t="s">
        <v>2208</v>
      </c>
      <c r="AY1191" s="236" t="s">
        <v>250</v>
      </c>
      <c r="AZ1191" s="236" t="s">
        <v>1145</v>
      </c>
      <c r="BA1191" s="229" t="s">
        <v>2209</v>
      </c>
      <c r="BB1191" s="231">
        <v>2</v>
      </c>
      <c r="BC1191" s="231">
        <v>1</v>
      </c>
      <c r="BD1191" s="237" t="str">
        <f t="shared" si="612"/>
        <v>Llano (Pendientes naturales del terreno entre 0 y 5%)</v>
      </c>
      <c r="BE1191" s="231">
        <v>1</v>
      </c>
      <c r="BF1191" s="237" t="str">
        <f>VLOOKUP(BE1191,'Códigos 2'!$A$1:$B$12,2,FALSE)</f>
        <v xml:space="preserve"> Carpeta Asfáltica (CA)</v>
      </c>
      <c r="BG1191" s="238">
        <v>2</v>
      </c>
      <c r="BH1191" s="239">
        <v>6.3</v>
      </c>
      <c r="BI1191" s="231">
        <v>1</v>
      </c>
      <c r="BJ1191" s="231" t="str">
        <f t="shared" si="613"/>
        <v>Pavimentado</v>
      </c>
      <c r="BK1191" s="240">
        <v>0</v>
      </c>
      <c r="BL1191" s="231">
        <v>60</v>
      </c>
      <c r="BM1191" s="231"/>
      <c r="BN1191" s="231">
        <v>4</v>
      </c>
      <c r="BO1191" s="237" t="str">
        <f t="shared" si="614"/>
        <v>Alineamiento con algunas curvas que exigen una reducción significativa en la velocidad promedio de circulación.</v>
      </c>
      <c r="BP1191" s="231">
        <v>5</v>
      </c>
      <c r="BQ1191" s="237" t="str">
        <f t="shared" si="615"/>
        <v>Pendientes menores del 3% en todo el tramo.</v>
      </c>
      <c r="BR1191" s="231">
        <v>2</v>
      </c>
      <c r="BS1191" s="231">
        <v>0</v>
      </c>
      <c r="BT1191" s="237" t="b">
        <f t="shared" si="616"/>
        <v>0</v>
      </c>
      <c r="BU1191" s="231">
        <v>3</v>
      </c>
      <c r="BV1191" s="237" t="str">
        <f t="shared" si="617"/>
        <v>El señalamiento es regular en cuanto a cantidad y ubicación, siendo notable la falta de algunas señales de precaución y de guía.</v>
      </c>
      <c r="BW1191" s="231">
        <v>4</v>
      </c>
      <c r="BX1191" s="237" t="str">
        <f t="shared" si="618"/>
        <v>La mayoría de las alcantarillas y cunetas aparentemente funcionan bien, pero existen indicaciones en algunos sitios de que el agua se estanca.</v>
      </c>
      <c r="BY1191" s="231">
        <v>4</v>
      </c>
      <c r="BZ1191" s="237" t="str">
        <f t="shared" si="619"/>
        <v>Superficie generalmente lisa, pero con unas pequeñas corrugaciones u otras irregularidades aisladas, o con baches pequeños superficiales.</v>
      </c>
      <c r="CA1191" s="231">
        <v>5</v>
      </c>
      <c r="CB1191" s="237" t="str">
        <f t="shared" si="620"/>
        <v>No existen evidencias de fallas en la estructura del pavimento, con la posible excepción de algunas en la superficie de ruedo.</v>
      </c>
      <c r="CC1191" s="231">
        <f t="shared" si="621"/>
        <v>0</v>
      </c>
      <c r="CD1191" s="229" t="s">
        <v>2210</v>
      </c>
      <c r="CE1191" s="229" t="s">
        <v>310</v>
      </c>
      <c r="CF1191" s="270" t="s">
        <v>2211</v>
      </c>
    </row>
    <row r="1192" spans="1:84" ht="69.95" customHeight="1" thickBot="1" x14ac:dyDescent="0.2">
      <c r="A1192" s="217"/>
      <c r="B1192" s="269">
        <v>70460</v>
      </c>
      <c r="C1192" s="231">
        <v>9</v>
      </c>
      <c r="D1192" s="231">
        <v>7</v>
      </c>
      <c r="E1192" s="232">
        <v>6</v>
      </c>
      <c r="F1192" s="231">
        <v>4</v>
      </c>
      <c r="G1192" s="231">
        <v>811</v>
      </c>
      <c r="H1192" s="230" t="str">
        <f>IF(G1192&lt;100,"Primaria",IF(AND(G1185&gt;39,G1185&lt;300),"Secundaria",IF(AND(G1185&gt;299),"Terciaria")))</f>
        <v>Secundaria</v>
      </c>
      <c r="I1192" s="230">
        <v>4</v>
      </c>
      <c r="J1192" s="229" t="str">
        <f t="shared" si="599"/>
        <v>Red Básica de Accesso</v>
      </c>
      <c r="K1192" s="260">
        <f t="shared" si="600"/>
        <v>11.664999999999999</v>
      </c>
      <c r="L1192" s="234">
        <f t="shared" si="623"/>
        <v>67.59</v>
      </c>
      <c r="M1192" s="233"/>
      <c r="N1192" s="233"/>
      <c r="O1192" s="233"/>
      <c r="P1192" s="260">
        <f t="shared" si="601"/>
        <v>0</v>
      </c>
      <c r="Q1192" s="233">
        <v>0.45500000000000002</v>
      </c>
      <c r="R1192" s="233"/>
      <c r="S1192" s="233"/>
      <c r="T1192" s="260">
        <f t="shared" si="602"/>
        <v>0.45500000000000002</v>
      </c>
      <c r="U1192" s="233"/>
      <c r="V1192" s="233"/>
      <c r="W1192" s="233"/>
      <c r="X1192" s="233">
        <f t="shared" si="606"/>
        <v>0</v>
      </c>
      <c r="Y1192" s="233"/>
      <c r="Z1192" s="233"/>
      <c r="AA1192" s="233"/>
      <c r="AB1192" s="233">
        <f t="shared" si="607"/>
        <v>0</v>
      </c>
      <c r="AC1192" s="233">
        <f t="shared" si="624"/>
        <v>0.45500000000000002</v>
      </c>
      <c r="AD1192" s="233"/>
      <c r="AE1192" s="233">
        <v>10.225</v>
      </c>
      <c r="AF1192" s="233">
        <v>0.98499999999999999</v>
      </c>
      <c r="AG1192" s="233">
        <f t="shared" si="609"/>
        <v>11.209999999999999</v>
      </c>
      <c r="AH1192" s="233"/>
      <c r="AI1192" s="233"/>
      <c r="AJ1192" s="233"/>
      <c r="AK1192" s="233">
        <f t="shared" si="610"/>
        <v>0</v>
      </c>
      <c r="AL1192" s="233"/>
      <c r="AM1192" s="233"/>
      <c r="AN1192" s="233"/>
      <c r="AO1192" s="233">
        <f t="shared" si="603"/>
        <v>0</v>
      </c>
      <c r="AP1192" s="233"/>
      <c r="AQ1192" s="233"/>
      <c r="AR1192" s="233"/>
      <c r="AS1192" s="339">
        <f t="shared" si="604"/>
        <v>0</v>
      </c>
      <c r="AT1192" s="233"/>
      <c r="AU1192" s="233"/>
      <c r="AV1192" s="233"/>
      <c r="AW1192" s="260">
        <f t="shared" si="611"/>
        <v>0</v>
      </c>
      <c r="AX1192" s="235" t="s">
        <v>3316</v>
      </c>
      <c r="AY1192" s="236" t="s">
        <v>453</v>
      </c>
      <c r="AZ1192" s="236" t="s">
        <v>1145</v>
      </c>
      <c r="BA1192" s="229" t="s">
        <v>3317</v>
      </c>
      <c r="BB1192" s="231">
        <v>3</v>
      </c>
      <c r="BC1192" s="231">
        <v>1</v>
      </c>
      <c r="BD1192" s="237" t="str">
        <f t="shared" si="612"/>
        <v>Llano (Pendientes naturales del terreno entre 0 y 5%)</v>
      </c>
      <c r="BE1192" s="231">
        <v>4</v>
      </c>
      <c r="BF1192" s="237" t="str">
        <f>VLOOKUP(BE1192,'Códigos 2'!$A$1:$B$12,2,FALSE)</f>
        <v>Lastre o grava</v>
      </c>
      <c r="BG1192" s="238">
        <v>2</v>
      </c>
      <c r="BH1192" s="239">
        <v>5.8</v>
      </c>
      <c r="BI1192" s="231">
        <v>0</v>
      </c>
      <c r="BJ1192" s="231" t="str">
        <f t="shared" si="613"/>
        <v>No existe</v>
      </c>
      <c r="BK1192" s="240">
        <v>0</v>
      </c>
      <c r="BL1192" s="231">
        <v>20</v>
      </c>
      <c r="BM1192" s="231">
        <v>281</v>
      </c>
      <c r="BN1192" s="231">
        <v>4</v>
      </c>
      <c r="BO1192" s="237" t="str">
        <f t="shared" si="614"/>
        <v>Alineamiento con algunas curvas que exigen una reducción significativa en la velocidad promedio de circulación.</v>
      </c>
      <c r="BP1192" s="231">
        <v>4</v>
      </c>
      <c r="BQ1192" s="237" t="str">
        <f t="shared" si="615"/>
        <v>Pendientes generalmente menores del 3% pero con algunas cuestas de corta longitud de hasta el 5%.</v>
      </c>
      <c r="BR1192" s="231">
        <v>1</v>
      </c>
      <c r="BS1192" s="231">
        <v>0</v>
      </c>
      <c r="BT1192" s="237" t="b">
        <f t="shared" si="616"/>
        <v>0</v>
      </c>
      <c r="BU1192" s="231">
        <v>2</v>
      </c>
      <c r="BV1192" s="237" t="str">
        <f t="shared" si="617"/>
        <v>Existen muy pocas señales</v>
      </c>
      <c r="BW1192" s="231">
        <v>4</v>
      </c>
      <c r="BX1192" s="237" t="str">
        <f t="shared" si="618"/>
        <v>La mayoría de las alcantarillas y cunetas aparentemente funcionan bien, pero existen indicaciones en algunos sitios de que el agua se estanca.</v>
      </c>
      <c r="BY1192" s="231">
        <v>3</v>
      </c>
      <c r="BZ1192" s="237" t="str">
        <f t="shared" si="619"/>
        <v>Superficie con frecuentes baches o irregularidades .</v>
      </c>
      <c r="CA1192" s="231">
        <v>4</v>
      </c>
      <c r="CB1192" s="237" t="str">
        <f t="shared" si="620"/>
        <v>Existen huellas o corrugaciones que se derivan por debajo de la superficie de ruedo, pero que son aisladas y de poca extensión.</v>
      </c>
      <c r="CC1192" s="231">
        <f t="shared" si="621"/>
        <v>1.1964207249999999</v>
      </c>
      <c r="CD1192" s="229"/>
      <c r="CE1192" s="229"/>
      <c r="CF1192" s="270" t="s">
        <v>3318</v>
      </c>
    </row>
    <row r="1193" spans="1:84" ht="69.95" customHeight="1" thickBot="1" x14ac:dyDescent="0.2">
      <c r="A1193" s="217">
        <v>15</v>
      </c>
      <c r="B1193" s="269">
        <v>70471</v>
      </c>
      <c r="C1193" s="231">
        <v>8</v>
      </c>
      <c r="D1193" s="231">
        <v>7</v>
      </c>
      <c r="E1193" s="232">
        <v>5</v>
      </c>
      <c r="F1193" s="231">
        <v>1</v>
      </c>
      <c r="G1193" s="231">
        <v>32</v>
      </c>
      <c r="H1193" s="230" t="str">
        <f>IF(G1193&lt;100,"Primaria",IF(AND(G1193&gt;39,G1193&lt;300),"Secundaria",IF(AND(G1193&gt;299),"Terciaria")))</f>
        <v>Primaria</v>
      </c>
      <c r="I1193" s="230">
        <v>1</v>
      </c>
      <c r="J1193" s="229" t="str">
        <f t="shared" si="599"/>
        <v>Red de Alta Capacidad</v>
      </c>
      <c r="K1193" s="260">
        <f t="shared" si="600"/>
        <v>15.585000000000001</v>
      </c>
      <c r="L1193" s="234">
        <f t="shared" si="623"/>
        <v>83.175000000000011</v>
      </c>
      <c r="M1193" s="233"/>
      <c r="N1193" s="233"/>
      <c r="O1193" s="233"/>
      <c r="P1193" s="260">
        <f t="shared" si="601"/>
        <v>0</v>
      </c>
      <c r="Q1193" s="233">
        <v>3.93</v>
      </c>
      <c r="R1193" s="233">
        <v>4.1500000000000004</v>
      </c>
      <c r="S1193" s="233">
        <v>7.5049999999999999</v>
      </c>
      <c r="T1193" s="260">
        <f t="shared" si="602"/>
        <v>15.585000000000001</v>
      </c>
      <c r="U1193" s="233"/>
      <c r="V1193" s="233"/>
      <c r="W1193" s="233"/>
      <c r="X1193" s="233">
        <f t="shared" si="606"/>
        <v>0</v>
      </c>
      <c r="Y1193" s="233"/>
      <c r="Z1193" s="233"/>
      <c r="AA1193" s="233"/>
      <c r="AB1193" s="233">
        <f t="shared" si="607"/>
        <v>0</v>
      </c>
      <c r="AC1193" s="233">
        <f t="shared" si="624"/>
        <v>15.585000000000001</v>
      </c>
      <c r="AD1193" s="233"/>
      <c r="AE1193" s="233"/>
      <c r="AF1193" s="233"/>
      <c r="AG1193" s="233">
        <f t="shared" si="609"/>
        <v>0</v>
      </c>
      <c r="AH1193" s="233"/>
      <c r="AI1193" s="233"/>
      <c r="AJ1193" s="233"/>
      <c r="AK1193" s="233">
        <f t="shared" si="610"/>
        <v>0</v>
      </c>
      <c r="AL1193" s="233"/>
      <c r="AM1193" s="233"/>
      <c r="AN1193" s="233"/>
      <c r="AO1193" s="233">
        <f t="shared" si="603"/>
        <v>0</v>
      </c>
      <c r="AP1193" s="233"/>
      <c r="AQ1193" s="233"/>
      <c r="AR1193" s="233"/>
      <c r="AS1193" s="339">
        <f t="shared" si="604"/>
        <v>0</v>
      </c>
      <c r="AT1193" s="233"/>
      <c r="AU1193" s="233"/>
      <c r="AV1193" s="233"/>
      <c r="AW1193" s="260">
        <f t="shared" si="611"/>
        <v>0</v>
      </c>
      <c r="AX1193" s="235" t="s">
        <v>601</v>
      </c>
      <c r="AY1193" s="236" t="s">
        <v>328</v>
      </c>
      <c r="AZ1193" s="236" t="s">
        <v>586</v>
      </c>
      <c r="BA1193" s="229" t="s">
        <v>72</v>
      </c>
      <c r="BB1193" s="231">
        <v>0</v>
      </c>
      <c r="BC1193" s="231">
        <v>1</v>
      </c>
      <c r="BD1193" s="237" t="str">
        <f t="shared" si="612"/>
        <v>Llano (Pendientes naturales del terreno entre 0 y 5%)</v>
      </c>
      <c r="BE1193" s="231">
        <v>1</v>
      </c>
      <c r="BF1193" s="237" t="str">
        <f>VLOOKUP(BE1193,'Códigos 2'!$A$1:$B$12,2,FALSE)</f>
        <v xml:space="preserve"> Carpeta Asfáltica (CA)</v>
      </c>
      <c r="BG1193" s="238">
        <v>2</v>
      </c>
      <c r="BH1193" s="239">
        <v>7.6</v>
      </c>
      <c r="BI1193" s="231">
        <v>1</v>
      </c>
      <c r="BJ1193" s="231" t="str">
        <f t="shared" si="613"/>
        <v>Pavimentado</v>
      </c>
      <c r="BK1193" s="240">
        <v>0.5</v>
      </c>
      <c r="BL1193" s="231">
        <v>80</v>
      </c>
      <c r="BM1193" s="231"/>
      <c r="BN1193" s="231">
        <v>5</v>
      </c>
      <c r="BO1193" s="237" t="str">
        <f t="shared" si="614"/>
        <v>Alineamiento recto o con curvas tan suaves que no exigen una reducción significativa en la velocidad promedio normal de recorrido.</v>
      </c>
      <c r="BP1193" s="231">
        <v>4</v>
      </c>
      <c r="BQ1193" s="237" t="str">
        <f t="shared" si="615"/>
        <v>Pendientes generalmente menores del 3% pero con algunas cuestas de corta longitud de hasta el 5%.</v>
      </c>
      <c r="BR1193" s="231">
        <v>3</v>
      </c>
      <c r="BS1193" s="231">
        <v>5</v>
      </c>
      <c r="BT1193" s="237" t="str">
        <f t="shared" si="616"/>
        <v>Superficie de los espaldones firme y regular, y donde se puede utilizar el ancho como fue construido originalmente.</v>
      </c>
      <c r="BU1193" s="231">
        <v>3</v>
      </c>
      <c r="BV1193" s="237" t="str">
        <f t="shared" si="617"/>
        <v>El señalamiento es regular en cuanto a cantidad y ubicación, siendo notable la falta de algunas señales de precaución y de guía.</v>
      </c>
      <c r="BW1193" s="231">
        <v>4</v>
      </c>
      <c r="BX1193" s="237" t="str">
        <f t="shared" si="618"/>
        <v>La mayoría de las alcantarillas y cunetas aparentemente funcionan bien, pero existen indicaciones en algunos sitios de que el agua se estanca.</v>
      </c>
      <c r="BY1193" s="231">
        <v>2</v>
      </c>
      <c r="BZ1193" s="237" t="str">
        <f t="shared" si="619"/>
        <v>Superficie muy irregular o con baches extensos y frecuentes (o material suelto, en caso de superficies no pavimentadas).</v>
      </c>
      <c r="CA1193" s="231">
        <v>4</v>
      </c>
      <c r="CB1193" s="237" t="str">
        <f t="shared" si="620"/>
        <v>Existen huellas o corrugaciones que se derivan por debajo de la superficie de ruedo, pero que son aisladas y de poca extensión.</v>
      </c>
      <c r="CC1193" s="231">
        <f t="shared" si="621"/>
        <v>0</v>
      </c>
      <c r="CD1193" s="229" t="s">
        <v>602</v>
      </c>
      <c r="CE1193" s="229" t="s">
        <v>332</v>
      </c>
      <c r="CF1193" s="270" t="s">
        <v>603</v>
      </c>
    </row>
    <row r="1194" spans="1:84" ht="69.95" customHeight="1" thickBot="1" x14ac:dyDescent="0.2">
      <c r="A1194" s="217">
        <v>14</v>
      </c>
      <c r="B1194" s="269">
        <v>70472</v>
      </c>
      <c r="C1194" s="231">
        <v>8</v>
      </c>
      <c r="D1194" s="231">
        <v>7</v>
      </c>
      <c r="E1194" s="232">
        <v>5</v>
      </c>
      <c r="F1194" s="231">
        <v>2</v>
      </c>
      <c r="G1194" s="231">
        <v>32</v>
      </c>
      <c r="H1194" s="230" t="str">
        <f>IF(G1194&lt;100,"Primaria",IF(AND(G1194&gt;39,G1194&lt;300),"Secundaria",IF(AND(G1194&gt;299),"Terciaria")))</f>
        <v>Primaria</v>
      </c>
      <c r="I1194" s="230">
        <v>1</v>
      </c>
      <c r="J1194" s="229" t="str">
        <f t="shared" si="599"/>
        <v>Red de Alta Capacidad</v>
      </c>
      <c r="K1194" s="260">
        <f t="shared" si="600"/>
        <v>9.8699999999999992</v>
      </c>
      <c r="L1194" s="234">
        <f t="shared" si="623"/>
        <v>93.045000000000016</v>
      </c>
      <c r="M1194" s="233"/>
      <c r="N1194" s="233"/>
      <c r="O1194" s="233"/>
      <c r="P1194" s="260">
        <f t="shared" si="601"/>
        <v>0</v>
      </c>
      <c r="Q1194" s="233">
        <v>9.8699999999999992</v>
      </c>
      <c r="R1194" s="233"/>
      <c r="S1194" s="233"/>
      <c r="T1194" s="260">
        <f t="shared" si="602"/>
        <v>9.8699999999999992</v>
      </c>
      <c r="U1194" s="233"/>
      <c r="V1194" s="233"/>
      <c r="W1194" s="233"/>
      <c r="X1194" s="233">
        <f t="shared" si="606"/>
        <v>0</v>
      </c>
      <c r="Y1194" s="233"/>
      <c r="Z1194" s="233"/>
      <c r="AA1194" s="233"/>
      <c r="AB1194" s="233">
        <f t="shared" si="607"/>
        <v>0</v>
      </c>
      <c r="AC1194" s="233">
        <f t="shared" si="624"/>
        <v>9.8699999999999992</v>
      </c>
      <c r="AD1194" s="233"/>
      <c r="AE1194" s="233"/>
      <c r="AF1194" s="233"/>
      <c r="AG1194" s="233">
        <f t="shared" si="609"/>
        <v>0</v>
      </c>
      <c r="AH1194" s="233"/>
      <c r="AI1194" s="233"/>
      <c r="AJ1194" s="233"/>
      <c r="AK1194" s="233">
        <f t="shared" si="610"/>
        <v>0</v>
      </c>
      <c r="AL1194" s="233"/>
      <c r="AM1194" s="233"/>
      <c r="AN1194" s="233"/>
      <c r="AO1194" s="233">
        <f t="shared" si="603"/>
        <v>0</v>
      </c>
      <c r="AP1194" s="233"/>
      <c r="AQ1194" s="233"/>
      <c r="AR1194" s="233"/>
      <c r="AS1194" s="339">
        <f t="shared" si="604"/>
        <v>0</v>
      </c>
      <c r="AT1194" s="233"/>
      <c r="AU1194" s="233"/>
      <c r="AV1194" s="233"/>
      <c r="AW1194" s="260">
        <f t="shared" si="611"/>
        <v>0</v>
      </c>
      <c r="AX1194" s="235" t="s">
        <v>600</v>
      </c>
      <c r="AY1194" s="236" t="s">
        <v>328</v>
      </c>
      <c r="AZ1194" s="236" t="s">
        <v>586</v>
      </c>
      <c r="BA1194" s="229" t="s">
        <v>72</v>
      </c>
      <c r="BB1194" s="231">
        <v>0</v>
      </c>
      <c r="BC1194" s="231">
        <v>2</v>
      </c>
      <c r="BD1194" s="237" t="str">
        <f t="shared" si="612"/>
        <v>Algo Ondulado (Pendientes naturales del terreno entre 6 y 14%)</v>
      </c>
      <c r="BE1194" s="231">
        <v>1</v>
      </c>
      <c r="BF1194" s="237" t="str">
        <f>VLOOKUP(BE1194,'Códigos 2'!$A$1:$B$12,2,FALSE)</f>
        <v xml:space="preserve"> Carpeta Asfáltica (CA)</v>
      </c>
      <c r="BG1194" s="238">
        <v>2</v>
      </c>
      <c r="BH1194" s="239">
        <v>7.6</v>
      </c>
      <c r="BI1194" s="231">
        <v>0</v>
      </c>
      <c r="BJ1194" s="231" t="str">
        <f t="shared" si="613"/>
        <v>No existe</v>
      </c>
      <c r="BK1194" s="240">
        <v>0</v>
      </c>
      <c r="BL1194" s="231">
        <v>80</v>
      </c>
      <c r="BM1194" s="231">
        <v>6968</v>
      </c>
      <c r="BN1194" s="231">
        <v>5</v>
      </c>
      <c r="BO1194" s="237" t="str">
        <f t="shared" si="614"/>
        <v>Alineamiento recto o con curvas tan suaves que no exigen una reducción significativa en la velocidad promedio normal de recorrido.</v>
      </c>
      <c r="BP1194" s="231">
        <v>4</v>
      </c>
      <c r="BQ1194" s="237" t="str">
        <f t="shared" si="615"/>
        <v>Pendientes generalmente menores del 3% pero con algunas cuestas de corta longitud de hasta el 5%.</v>
      </c>
      <c r="BR1194" s="231">
        <v>5</v>
      </c>
      <c r="BS1194" s="231">
        <v>0</v>
      </c>
      <c r="BT1194" s="237" t="b">
        <f t="shared" si="616"/>
        <v>0</v>
      </c>
      <c r="BU1194" s="231">
        <v>5</v>
      </c>
      <c r="BV1194" s="237" t="str">
        <f t="shared" si="617"/>
        <v xml:space="preserve">Las señales son completamente adecuadas en número y ubicación, </v>
      </c>
      <c r="BW1194" s="231">
        <v>5</v>
      </c>
      <c r="BX1194" s="237" t="str">
        <f t="shared" si="618"/>
        <v>Todas las alcantarillas y cunetas están bastante limpias y funcionan debidamente.</v>
      </c>
      <c r="BY1194" s="231">
        <v>5</v>
      </c>
      <c r="BZ1194" s="237" t="str">
        <f t="shared" si="619"/>
        <v>Superficie lisa, sin baches ni irregularidades notables.</v>
      </c>
      <c r="CA1194" s="231">
        <v>5</v>
      </c>
      <c r="CB1194" s="237" t="str">
        <f t="shared" si="620"/>
        <v>No existen evidencias de fallas en la estructura del pavimento, con la posible excepción de algunas en la superficie de ruedo.</v>
      </c>
      <c r="CC1194" s="231">
        <f t="shared" si="621"/>
        <v>25.102568399999996</v>
      </c>
      <c r="CD1194" s="229"/>
      <c r="CE1194" s="229"/>
      <c r="CF1194" s="270"/>
    </row>
    <row r="1195" spans="1:84" ht="69.95" customHeight="1" thickBot="1" x14ac:dyDescent="0.2">
      <c r="A1195" s="217"/>
      <c r="B1195" s="269">
        <v>70480</v>
      </c>
      <c r="C1195" s="231">
        <v>8</v>
      </c>
      <c r="D1195" s="231">
        <v>7</v>
      </c>
      <c r="E1195" s="232">
        <v>5</v>
      </c>
      <c r="F1195" s="231">
        <v>3</v>
      </c>
      <c r="G1195" s="231">
        <v>803</v>
      </c>
      <c r="H1195" s="230" t="b">
        <f>IF(G1195&lt;100,"Primaria",IF(AND(RVN_0524!G1107&gt;39,RVN_0524!G1107&lt;300),"Secundaria",IF(AND(RVN_0524!G1107&gt;299),"Terciaria")))</f>
        <v>0</v>
      </c>
      <c r="I1195" s="230">
        <v>4</v>
      </c>
      <c r="J1195" s="229" t="str">
        <f t="shared" si="599"/>
        <v>Red Básica de Accesso</v>
      </c>
      <c r="K1195" s="260">
        <f t="shared" si="600"/>
        <v>8.25</v>
      </c>
      <c r="L1195" s="234">
        <f t="shared" si="623"/>
        <v>101.29500000000002</v>
      </c>
      <c r="M1195" s="233"/>
      <c r="N1195" s="233"/>
      <c r="O1195" s="233"/>
      <c r="P1195" s="260">
        <f t="shared" si="601"/>
        <v>0</v>
      </c>
      <c r="Q1195" s="233"/>
      <c r="R1195" s="233"/>
      <c r="S1195" s="233"/>
      <c r="T1195" s="260">
        <f t="shared" si="602"/>
        <v>0</v>
      </c>
      <c r="U1195" s="233"/>
      <c r="V1195" s="233"/>
      <c r="W1195" s="233"/>
      <c r="X1195" s="233">
        <f t="shared" si="606"/>
        <v>0</v>
      </c>
      <c r="Y1195" s="233"/>
      <c r="Z1195" s="233"/>
      <c r="AA1195" s="233"/>
      <c r="AB1195" s="233">
        <f t="shared" si="607"/>
        <v>0</v>
      </c>
      <c r="AC1195" s="233">
        <f t="shared" si="624"/>
        <v>0</v>
      </c>
      <c r="AD1195" s="233"/>
      <c r="AE1195" s="233">
        <v>4.8849999999999998</v>
      </c>
      <c r="AF1195" s="233">
        <v>3.3650000000000002</v>
      </c>
      <c r="AG1195" s="233">
        <f t="shared" si="609"/>
        <v>8.25</v>
      </c>
      <c r="AH1195" s="233"/>
      <c r="AI1195" s="233"/>
      <c r="AJ1195" s="233"/>
      <c r="AK1195" s="233">
        <f t="shared" si="610"/>
        <v>0</v>
      </c>
      <c r="AL1195" s="233"/>
      <c r="AM1195" s="233"/>
      <c r="AN1195" s="233"/>
      <c r="AO1195" s="233">
        <f t="shared" si="603"/>
        <v>0</v>
      </c>
      <c r="AP1195" s="233"/>
      <c r="AQ1195" s="233"/>
      <c r="AR1195" s="233"/>
      <c r="AS1195" s="339">
        <f t="shared" si="604"/>
        <v>0</v>
      </c>
      <c r="AT1195" s="233"/>
      <c r="AU1195" s="233"/>
      <c r="AV1195" s="233"/>
      <c r="AW1195" s="260">
        <f t="shared" si="611"/>
        <v>0</v>
      </c>
      <c r="AX1195" s="235" t="s">
        <v>3258</v>
      </c>
      <c r="AY1195" s="236" t="s">
        <v>3241</v>
      </c>
      <c r="AZ1195" s="236" t="s">
        <v>71</v>
      </c>
      <c r="BA1195" s="236" t="s">
        <v>3259</v>
      </c>
      <c r="BB1195" s="231">
        <v>1</v>
      </c>
      <c r="BC1195" s="231">
        <v>1</v>
      </c>
      <c r="BD1195" s="237" t="str">
        <f t="shared" si="612"/>
        <v>Llano (Pendientes naturales del terreno entre 0 y 5%)</v>
      </c>
      <c r="BE1195" s="231">
        <v>4</v>
      </c>
      <c r="BF1195" s="237" t="str">
        <f>VLOOKUP(BE1195,'Códigos 2'!$A$1:$B$12,2,FALSE)</f>
        <v>Lastre o grava</v>
      </c>
      <c r="BG1195" s="238">
        <v>2</v>
      </c>
      <c r="BH1195" s="239">
        <v>6.5</v>
      </c>
      <c r="BI1195" s="231">
        <v>0</v>
      </c>
      <c r="BJ1195" s="231" t="str">
        <f t="shared" si="613"/>
        <v>No existe</v>
      </c>
      <c r="BK1195" s="240">
        <v>0</v>
      </c>
      <c r="BL1195" s="231">
        <v>30</v>
      </c>
      <c r="BM1195" s="231">
        <v>165</v>
      </c>
      <c r="BN1195" s="231">
        <v>4</v>
      </c>
      <c r="BO1195" s="237" t="str">
        <f t="shared" si="614"/>
        <v>Alineamiento con algunas curvas que exigen una reducción significativa en la velocidad promedio de circulación.</v>
      </c>
      <c r="BP1195" s="231">
        <v>5</v>
      </c>
      <c r="BQ1195" s="237" t="str">
        <f t="shared" si="615"/>
        <v>Pendientes menores del 3% en todo el tramo.</v>
      </c>
      <c r="BR1195" s="231">
        <v>1</v>
      </c>
      <c r="BS1195" s="231">
        <v>0</v>
      </c>
      <c r="BT1195" s="237" t="b">
        <f t="shared" si="616"/>
        <v>0</v>
      </c>
      <c r="BU1195" s="231">
        <v>1</v>
      </c>
      <c r="BV1195" s="237" t="str">
        <f t="shared" si="617"/>
        <v>No existen señales o son tan inadecuadas, que no proveen información útil al conductor.</v>
      </c>
      <c r="BW1195" s="231">
        <v>3</v>
      </c>
      <c r="BX1195" s="237" t="str">
        <f t="shared" si="618"/>
        <v>Parece que algunas alcantarillas o cunetas no tienen capacidad hidráulica suficiente, por la erosión o socavación aparente.</v>
      </c>
      <c r="BY1195" s="231">
        <v>3</v>
      </c>
      <c r="BZ1195" s="237" t="str">
        <f t="shared" si="619"/>
        <v>Superficie con frecuentes baches o irregularidades .</v>
      </c>
      <c r="CA1195" s="231">
        <v>5</v>
      </c>
      <c r="CB1195" s="237" t="str">
        <f t="shared" si="620"/>
        <v>No existen evidencias de fallas en la estructura del pavimento, con la posible excepción de algunas en la superficie de ruedo.</v>
      </c>
      <c r="CC1195" s="231">
        <f t="shared" si="621"/>
        <v>0.49685625</v>
      </c>
      <c r="CD1195" s="229"/>
      <c r="CE1195" s="229"/>
      <c r="CF1195" s="270" t="s">
        <v>3260</v>
      </c>
    </row>
    <row r="1196" spans="1:84" ht="69.95" customHeight="1" thickBot="1" x14ac:dyDescent="0.2">
      <c r="A1196" s="217">
        <v>9</v>
      </c>
      <c r="B1196" s="269">
        <v>70490</v>
      </c>
      <c r="C1196" s="231">
        <v>9</v>
      </c>
      <c r="D1196" s="231">
        <v>7</v>
      </c>
      <c r="E1196" s="232">
        <v>2</v>
      </c>
      <c r="F1196" s="231">
        <v>1</v>
      </c>
      <c r="G1196" s="231">
        <v>32</v>
      </c>
      <c r="H1196" s="230" t="str">
        <f>IF(G1196&lt;100,"Primaria",IF(AND(G1196&gt;39,G1196&lt;300),"Secundaria",IF(AND(G1196&gt;299),"Terciaria")))</f>
        <v>Primaria</v>
      </c>
      <c r="I1196" s="230">
        <v>1</v>
      </c>
      <c r="J1196" s="229" t="str">
        <f t="shared" si="599"/>
        <v>Red de Alta Capacidad</v>
      </c>
      <c r="K1196" s="260">
        <f t="shared" si="600"/>
        <v>4.45</v>
      </c>
      <c r="L1196" s="234">
        <f t="shared" si="623"/>
        <v>105.74500000000002</v>
      </c>
      <c r="M1196" s="233"/>
      <c r="N1196" s="233"/>
      <c r="O1196" s="233"/>
      <c r="P1196" s="260">
        <f t="shared" si="601"/>
        <v>0</v>
      </c>
      <c r="Q1196" s="233">
        <v>2.4550000000000001</v>
      </c>
      <c r="R1196" s="233">
        <v>1.9950000000000001</v>
      </c>
      <c r="S1196" s="233"/>
      <c r="T1196" s="260">
        <f t="shared" si="602"/>
        <v>4.45</v>
      </c>
      <c r="U1196" s="233"/>
      <c r="V1196" s="233"/>
      <c r="W1196" s="233"/>
      <c r="X1196" s="233">
        <f t="shared" si="606"/>
        <v>0</v>
      </c>
      <c r="Y1196" s="233"/>
      <c r="Z1196" s="233"/>
      <c r="AA1196" s="233"/>
      <c r="AB1196" s="233">
        <f t="shared" si="607"/>
        <v>0</v>
      </c>
      <c r="AC1196" s="233">
        <f t="shared" si="624"/>
        <v>4.45</v>
      </c>
      <c r="AD1196" s="233"/>
      <c r="AE1196" s="233"/>
      <c r="AF1196" s="233"/>
      <c r="AG1196" s="233">
        <f t="shared" si="609"/>
        <v>0</v>
      </c>
      <c r="AH1196" s="233"/>
      <c r="AI1196" s="233"/>
      <c r="AJ1196" s="233"/>
      <c r="AK1196" s="233">
        <f t="shared" si="610"/>
        <v>0</v>
      </c>
      <c r="AL1196" s="233"/>
      <c r="AM1196" s="233"/>
      <c r="AN1196" s="233"/>
      <c r="AO1196" s="233">
        <f t="shared" si="603"/>
        <v>0</v>
      </c>
      <c r="AP1196" s="233"/>
      <c r="AQ1196" s="233"/>
      <c r="AR1196" s="233"/>
      <c r="AS1196" s="339">
        <f t="shared" si="604"/>
        <v>0</v>
      </c>
      <c r="AT1196" s="233"/>
      <c r="AU1196" s="233"/>
      <c r="AV1196" s="233"/>
      <c r="AW1196" s="260">
        <f t="shared" si="611"/>
        <v>0</v>
      </c>
      <c r="AX1196" s="235" t="s">
        <v>590</v>
      </c>
      <c r="AY1196" s="236" t="s">
        <v>328</v>
      </c>
      <c r="AZ1196" s="236" t="s">
        <v>586</v>
      </c>
      <c r="BA1196" s="229" t="s">
        <v>72</v>
      </c>
      <c r="BB1196" s="231">
        <v>0</v>
      </c>
      <c r="BC1196" s="231">
        <v>1</v>
      </c>
      <c r="BD1196" s="237" t="str">
        <f t="shared" si="612"/>
        <v>Llano (Pendientes naturales del terreno entre 0 y 5%)</v>
      </c>
      <c r="BE1196" s="231">
        <v>1</v>
      </c>
      <c r="BF1196" s="237" t="str">
        <f>VLOOKUP(BE1196,'Códigos 2'!$A$1:$B$12,2,FALSE)</f>
        <v xml:space="preserve"> Carpeta Asfáltica (CA)</v>
      </c>
      <c r="BG1196" s="238">
        <v>2</v>
      </c>
      <c r="BH1196" s="239">
        <v>7.3</v>
      </c>
      <c r="BI1196" s="231">
        <v>1</v>
      </c>
      <c r="BJ1196" s="231" t="str">
        <f t="shared" si="613"/>
        <v>Pavimentado</v>
      </c>
      <c r="BK1196" s="240">
        <v>0.5</v>
      </c>
      <c r="BL1196" s="231">
        <v>80</v>
      </c>
      <c r="BM1196" s="231"/>
      <c r="BN1196" s="231">
        <v>5</v>
      </c>
      <c r="BO1196" s="237" t="str">
        <f t="shared" si="614"/>
        <v>Alineamiento recto o con curvas tan suaves que no exigen una reducción significativa en la velocidad promedio normal de recorrido.</v>
      </c>
      <c r="BP1196" s="231">
        <v>5</v>
      </c>
      <c r="BQ1196" s="237" t="str">
        <f t="shared" si="615"/>
        <v>Pendientes menores del 3% en todo el tramo.</v>
      </c>
      <c r="BR1196" s="231">
        <v>3</v>
      </c>
      <c r="BS1196" s="231">
        <v>5</v>
      </c>
      <c r="BT1196" s="237" t="str">
        <f t="shared" si="616"/>
        <v>Superficie de los espaldones firme y regular, y donde se puede utilizar el ancho como fue construido originalmente.</v>
      </c>
      <c r="BU1196" s="231">
        <v>5</v>
      </c>
      <c r="BV1196" s="237" t="str">
        <f t="shared" si="617"/>
        <v xml:space="preserve">Las señales son completamente adecuadas en número y ubicación, </v>
      </c>
      <c r="BW1196" s="231">
        <v>4</v>
      </c>
      <c r="BX1196" s="237" t="str">
        <f t="shared" si="618"/>
        <v>La mayoría de las alcantarillas y cunetas aparentemente funcionan bien, pero existen indicaciones en algunos sitios de que el agua se estanca.</v>
      </c>
      <c r="BY1196" s="231">
        <v>4</v>
      </c>
      <c r="BZ1196" s="237" t="str">
        <f t="shared" si="619"/>
        <v>Superficie generalmente lisa, pero con unas pequeñas corrugaciones u otras irregularidades aisladas, o con baches pequeños superficiales.</v>
      </c>
      <c r="CA1196" s="231">
        <v>5</v>
      </c>
      <c r="CB1196" s="237" t="str">
        <f t="shared" si="620"/>
        <v>No existen evidencias de fallas en la estructura del pavimento, con la posible excepción de algunas en la superficie de ruedo.</v>
      </c>
      <c r="CC1196" s="231">
        <f t="shared" si="621"/>
        <v>0</v>
      </c>
      <c r="CD1196" s="229" t="s">
        <v>591</v>
      </c>
      <c r="CE1196" s="229" t="s">
        <v>310</v>
      </c>
      <c r="CF1196" s="270" t="s">
        <v>592</v>
      </c>
    </row>
    <row r="1197" spans="1:84" ht="69.95" customHeight="1" thickBot="1" x14ac:dyDescent="0.2">
      <c r="A1197" s="217"/>
      <c r="B1197" s="269">
        <v>70501</v>
      </c>
      <c r="C1197" s="231">
        <v>9</v>
      </c>
      <c r="D1197" s="231">
        <v>7</v>
      </c>
      <c r="E1197" s="232">
        <v>3</v>
      </c>
      <c r="F1197" s="231"/>
      <c r="G1197" s="231">
        <v>806</v>
      </c>
      <c r="H1197" s="230" t="str">
        <f>IF(G1197&lt;100,"Primaria",IF(AND(G1190&gt;39,G1190&lt;300),"Secundaria",IF(AND(G1190&gt;299),"Terciaria")))</f>
        <v>Terciaria</v>
      </c>
      <c r="I1197" s="230">
        <v>4</v>
      </c>
      <c r="J1197" s="229" t="str">
        <f t="shared" si="599"/>
        <v>Red Básica de Accesso</v>
      </c>
      <c r="K1197" s="260">
        <f t="shared" si="600"/>
        <v>3.2450000000000001</v>
      </c>
      <c r="L1197" s="234">
        <f t="shared" si="623"/>
        <v>108.99000000000002</v>
      </c>
      <c r="M1197" s="233"/>
      <c r="N1197" s="233"/>
      <c r="O1197" s="233"/>
      <c r="P1197" s="260">
        <f t="shared" si="601"/>
        <v>0</v>
      </c>
      <c r="Q1197" s="233"/>
      <c r="R1197" s="233"/>
      <c r="S1197" s="233"/>
      <c r="T1197" s="260">
        <f t="shared" si="602"/>
        <v>0</v>
      </c>
      <c r="U1197" s="233"/>
      <c r="V1197" s="233"/>
      <c r="W1197" s="233"/>
      <c r="X1197" s="233">
        <f t="shared" si="606"/>
        <v>0</v>
      </c>
      <c r="Y1197" s="233"/>
      <c r="Z1197" s="233"/>
      <c r="AA1197" s="233"/>
      <c r="AB1197" s="233">
        <f t="shared" si="607"/>
        <v>0</v>
      </c>
      <c r="AC1197" s="233">
        <f t="shared" si="624"/>
        <v>0</v>
      </c>
      <c r="AD1197" s="233"/>
      <c r="AE1197" s="233">
        <v>1.34</v>
      </c>
      <c r="AF1197" s="233">
        <v>1.905</v>
      </c>
      <c r="AG1197" s="233">
        <f t="shared" si="609"/>
        <v>3.2450000000000001</v>
      </c>
      <c r="AH1197" s="233"/>
      <c r="AI1197" s="233"/>
      <c r="AJ1197" s="233"/>
      <c r="AK1197" s="233">
        <f t="shared" si="610"/>
        <v>0</v>
      </c>
      <c r="AL1197" s="233"/>
      <c r="AM1197" s="233"/>
      <c r="AN1197" s="233"/>
      <c r="AO1197" s="233">
        <f t="shared" si="603"/>
        <v>0</v>
      </c>
      <c r="AP1197" s="233"/>
      <c r="AQ1197" s="233"/>
      <c r="AR1197" s="233"/>
      <c r="AS1197" s="339">
        <f t="shared" si="604"/>
        <v>0</v>
      </c>
      <c r="AT1197" s="233"/>
      <c r="AU1197" s="233"/>
      <c r="AV1197" s="233"/>
      <c r="AW1197" s="260">
        <f t="shared" si="611"/>
        <v>0</v>
      </c>
      <c r="AX1197" s="235" t="s">
        <v>3289</v>
      </c>
      <c r="AY1197" s="236" t="s">
        <v>453</v>
      </c>
      <c r="AZ1197" s="236" t="s">
        <v>1145</v>
      </c>
      <c r="BA1197" s="229" t="s">
        <v>3290</v>
      </c>
      <c r="BB1197" s="231">
        <v>2</v>
      </c>
      <c r="BC1197" s="231">
        <v>1</v>
      </c>
      <c r="BD1197" s="237" t="str">
        <f t="shared" si="612"/>
        <v>Llano (Pendientes naturales del terreno entre 0 y 5%)</v>
      </c>
      <c r="BE1197" s="231">
        <v>4</v>
      </c>
      <c r="BF1197" s="237" t="str">
        <f>VLOOKUP(BE1197,'Códigos 2'!$A$1:$B$12,2,FALSE)</f>
        <v>Lastre o grava</v>
      </c>
      <c r="BG1197" s="238">
        <v>2</v>
      </c>
      <c r="BH1197" s="239">
        <v>5.8</v>
      </c>
      <c r="BI1197" s="231">
        <v>0</v>
      </c>
      <c r="BJ1197" s="231" t="str">
        <f t="shared" si="613"/>
        <v>No existe</v>
      </c>
      <c r="BK1197" s="240">
        <v>0</v>
      </c>
      <c r="BL1197" s="231">
        <v>20</v>
      </c>
      <c r="BM1197" s="231">
        <v>498</v>
      </c>
      <c r="BN1197" s="231">
        <v>5</v>
      </c>
      <c r="BO1197" s="237" t="str">
        <f t="shared" si="614"/>
        <v>Alineamiento recto o con curvas tan suaves que no exigen una reducción significativa en la velocidad promedio normal de recorrido.</v>
      </c>
      <c r="BP1197" s="231">
        <v>5</v>
      </c>
      <c r="BQ1197" s="237" t="str">
        <f t="shared" si="615"/>
        <v>Pendientes menores del 3% en todo el tramo.</v>
      </c>
      <c r="BR1197" s="231">
        <v>2</v>
      </c>
      <c r="BS1197" s="231">
        <v>0</v>
      </c>
      <c r="BT1197" s="237" t="b">
        <f t="shared" si="616"/>
        <v>0</v>
      </c>
      <c r="BU1197" s="231">
        <v>3</v>
      </c>
      <c r="BV1197" s="237" t="str">
        <f t="shared" si="617"/>
        <v>El señalamiento es regular en cuanto a cantidad y ubicación, siendo notable la falta de algunas señales de precaución y de guía.</v>
      </c>
      <c r="BW1197" s="231">
        <v>4</v>
      </c>
      <c r="BX1197" s="237" t="str">
        <f t="shared" si="618"/>
        <v>La mayoría de las alcantarillas y cunetas aparentemente funcionan bien, pero existen indicaciones en algunos sitios de que el agua se estanca.</v>
      </c>
      <c r="BY1197" s="231">
        <v>2</v>
      </c>
      <c r="BZ1197" s="237" t="str">
        <f t="shared" si="619"/>
        <v>Superficie muy irregular o con baches extensos y frecuentes (o material suelto, en caso de superficies no pavimentadas).</v>
      </c>
      <c r="CA1197" s="231">
        <v>4</v>
      </c>
      <c r="CB1197" s="237" t="str">
        <f t="shared" si="620"/>
        <v>Existen huellas o corrugaciones que se derivan por debajo de la superficie de ruedo, pero que son aisladas y de poca extensión.</v>
      </c>
      <c r="CC1197" s="231">
        <f t="shared" si="621"/>
        <v>0.58984365000000005</v>
      </c>
      <c r="CD1197" s="229"/>
      <c r="CE1197" s="229"/>
      <c r="CF1197" s="270" t="s">
        <v>3291</v>
      </c>
    </row>
    <row r="1198" spans="1:84" ht="69.95" customHeight="1" thickBot="1" x14ac:dyDescent="0.2">
      <c r="A1198" s="217"/>
      <c r="B1198" s="269">
        <v>70502</v>
      </c>
      <c r="C1198" s="231">
        <v>9</v>
      </c>
      <c r="D1198" s="231">
        <v>7</v>
      </c>
      <c r="E1198" s="232">
        <v>3</v>
      </c>
      <c r="F1198" s="231"/>
      <c r="G1198" s="231">
        <v>806</v>
      </c>
      <c r="H1198" s="230" t="str">
        <f>IF(G1198&lt;100,"Primaria",IF(AND(G1191&gt;39,G1191&lt;300),"Secundaria",IF(AND(G1191&gt;299),"Terciaria")))</f>
        <v>Secundaria</v>
      </c>
      <c r="I1198" s="230">
        <v>4</v>
      </c>
      <c r="J1198" s="229" t="str">
        <f t="shared" si="599"/>
        <v>Red Básica de Accesso</v>
      </c>
      <c r="K1198" s="260">
        <f t="shared" si="600"/>
        <v>19.72</v>
      </c>
      <c r="L1198" s="234">
        <f t="shared" si="623"/>
        <v>128.71000000000004</v>
      </c>
      <c r="M1198" s="233"/>
      <c r="N1198" s="233"/>
      <c r="O1198" s="233"/>
      <c r="P1198" s="260">
        <f t="shared" si="601"/>
        <v>0</v>
      </c>
      <c r="Q1198" s="233"/>
      <c r="R1198" s="233"/>
      <c r="S1198" s="233"/>
      <c r="T1198" s="260">
        <f t="shared" si="602"/>
        <v>0</v>
      </c>
      <c r="U1198" s="233"/>
      <c r="V1198" s="233"/>
      <c r="W1198" s="233"/>
      <c r="X1198" s="233">
        <f t="shared" si="606"/>
        <v>0</v>
      </c>
      <c r="Y1198" s="233"/>
      <c r="Z1198" s="233"/>
      <c r="AA1198" s="233"/>
      <c r="AB1198" s="233">
        <f t="shared" si="607"/>
        <v>0</v>
      </c>
      <c r="AC1198" s="233">
        <f t="shared" si="624"/>
        <v>0</v>
      </c>
      <c r="AD1198" s="233"/>
      <c r="AE1198" s="233">
        <v>1.56</v>
      </c>
      <c r="AF1198" s="233">
        <v>18.16</v>
      </c>
      <c r="AG1198" s="233">
        <f t="shared" si="609"/>
        <v>19.72</v>
      </c>
      <c r="AH1198" s="233"/>
      <c r="AI1198" s="233"/>
      <c r="AJ1198" s="233"/>
      <c r="AK1198" s="233">
        <f t="shared" si="610"/>
        <v>0</v>
      </c>
      <c r="AL1198" s="233"/>
      <c r="AM1198" s="233"/>
      <c r="AN1198" s="233"/>
      <c r="AO1198" s="233">
        <f t="shared" si="603"/>
        <v>0</v>
      </c>
      <c r="AP1198" s="233"/>
      <c r="AQ1198" s="233"/>
      <c r="AR1198" s="233"/>
      <c r="AS1198" s="339">
        <f t="shared" si="604"/>
        <v>0</v>
      </c>
      <c r="AT1198" s="233"/>
      <c r="AU1198" s="233"/>
      <c r="AV1198" s="233"/>
      <c r="AW1198" s="260">
        <f t="shared" si="611"/>
        <v>0</v>
      </c>
      <c r="AX1198" s="235" t="s">
        <v>3292</v>
      </c>
      <c r="AY1198" s="236" t="s">
        <v>453</v>
      </c>
      <c r="AZ1198" s="236" t="s">
        <v>1145</v>
      </c>
      <c r="BA1198" s="229" t="s">
        <v>3293</v>
      </c>
      <c r="BB1198" s="231">
        <v>0</v>
      </c>
      <c r="BC1198" s="231">
        <v>1</v>
      </c>
      <c r="BD1198" s="237" t="str">
        <f t="shared" si="612"/>
        <v>Llano (Pendientes naturales del terreno entre 0 y 5%)</v>
      </c>
      <c r="BE1198" s="231">
        <v>4</v>
      </c>
      <c r="BF1198" s="237" t="str">
        <f>VLOOKUP(BE1198,'Códigos 2'!$A$1:$B$12,2,FALSE)</f>
        <v>Lastre o grava</v>
      </c>
      <c r="BG1198" s="238">
        <v>2</v>
      </c>
      <c r="BH1198" s="239">
        <v>6</v>
      </c>
      <c r="BI1198" s="231">
        <v>0</v>
      </c>
      <c r="BJ1198" s="231" t="str">
        <f t="shared" si="613"/>
        <v>No existe</v>
      </c>
      <c r="BK1198" s="240">
        <v>0</v>
      </c>
      <c r="BL1198" s="231">
        <v>15</v>
      </c>
      <c r="BM1198" s="231">
        <v>211</v>
      </c>
      <c r="BN1198" s="231">
        <v>4</v>
      </c>
      <c r="BO1198" s="237" t="str">
        <f t="shared" si="614"/>
        <v>Alineamiento con algunas curvas que exigen una reducción significativa en la velocidad promedio de circulación.</v>
      </c>
      <c r="BP1198" s="231">
        <v>5</v>
      </c>
      <c r="BQ1198" s="237" t="str">
        <f t="shared" si="615"/>
        <v>Pendientes menores del 3% en todo el tramo.</v>
      </c>
      <c r="BR1198" s="231">
        <v>4</v>
      </c>
      <c r="BS1198" s="231">
        <v>0</v>
      </c>
      <c r="BT1198" s="237" t="b">
        <f t="shared" si="616"/>
        <v>0</v>
      </c>
      <c r="BU1198" s="231">
        <v>3</v>
      </c>
      <c r="BV1198" s="237" t="str">
        <f t="shared" si="617"/>
        <v>El señalamiento es regular en cuanto a cantidad y ubicación, siendo notable la falta de algunas señales de precaución y de guía.</v>
      </c>
      <c r="BW1198" s="231">
        <v>3</v>
      </c>
      <c r="BX1198" s="237" t="str">
        <f t="shared" si="618"/>
        <v>Parece que algunas alcantarillas o cunetas no tienen capacidad hidráulica suficiente, por la erosión o socavación aparente.</v>
      </c>
      <c r="BY1198" s="231">
        <v>2</v>
      </c>
      <c r="BZ1198" s="237" t="str">
        <f t="shared" si="619"/>
        <v>Superficie muy irregular o con baches extensos y frecuentes (o material suelto, en caso de superficies no pavimentadas).</v>
      </c>
      <c r="CA1198" s="231">
        <v>4</v>
      </c>
      <c r="CB1198" s="237" t="str">
        <f t="shared" si="620"/>
        <v>Existen huellas o corrugaciones que se derivan por debajo de la superficie de ruedo, pero que son aisladas y de poca extensión.</v>
      </c>
      <c r="CC1198" s="231">
        <f t="shared" si="621"/>
        <v>1.5187358</v>
      </c>
      <c r="CD1198" s="229"/>
      <c r="CE1198" s="229"/>
      <c r="CF1198" s="270" t="s">
        <v>3294</v>
      </c>
    </row>
    <row r="1199" spans="1:84" ht="69.95" customHeight="1" thickBot="1" x14ac:dyDescent="0.2">
      <c r="A1199" s="217"/>
      <c r="B1199" s="269">
        <v>70511</v>
      </c>
      <c r="C1199" s="231">
        <v>9</v>
      </c>
      <c r="D1199" s="231">
        <v>7</v>
      </c>
      <c r="E1199" s="232">
        <v>2</v>
      </c>
      <c r="F1199" s="231"/>
      <c r="G1199" s="231">
        <v>247</v>
      </c>
      <c r="H1199" s="230" t="str">
        <f>IF(G1199&lt;100,"Primaria",IF(AND(G1199&gt;39,G1199&lt;300),"Secundaria",IF(AND(G1199&gt;299),"Terciaria")))</f>
        <v>Secundaria</v>
      </c>
      <c r="I1199" s="230">
        <v>3</v>
      </c>
      <c r="J1199" s="229" t="str">
        <f t="shared" si="599"/>
        <v>Conectores de Integración Territorial</v>
      </c>
      <c r="K1199" s="260">
        <f t="shared" si="600"/>
        <v>10.210000000000001</v>
      </c>
      <c r="L1199" s="234">
        <f t="shared" si="623"/>
        <v>138.92000000000004</v>
      </c>
      <c r="M1199" s="233"/>
      <c r="N1199" s="233"/>
      <c r="O1199" s="233"/>
      <c r="P1199" s="260">
        <f t="shared" si="601"/>
        <v>0</v>
      </c>
      <c r="Q1199" s="233">
        <v>9.8800000000000008</v>
      </c>
      <c r="R1199" s="233">
        <v>0.33</v>
      </c>
      <c r="S1199" s="233"/>
      <c r="T1199" s="260">
        <f t="shared" si="602"/>
        <v>10.210000000000001</v>
      </c>
      <c r="U1199" s="233"/>
      <c r="V1199" s="233"/>
      <c r="W1199" s="233"/>
      <c r="X1199" s="233">
        <f t="shared" si="606"/>
        <v>0</v>
      </c>
      <c r="Y1199" s="233"/>
      <c r="Z1199" s="233"/>
      <c r="AA1199" s="233"/>
      <c r="AB1199" s="233">
        <f t="shared" si="607"/>
        <v>0</v>
      </c>
      <c r="AC1199" s="233">
        <f t="shared" si="624"/>
        <v>10.210000000000001</v>
      </c>
      <c r="AD1199" s="233"/>
      <c r="AE1199" s="233"/>
      <c r="AF1199" s="233"/>
      <c r="AG1199" s="233">
        <f t="shared" si="609"/>
        <v>0</v>
      </c>
      <c r="AH1199" s="233"/>
      <c r="AI1199" s="233"/>
      <c r="AJ1199" s="233"/>
      <c r="AK1199" s="233">
        <f t="shared" si="610"/>
        <v>0</v>
      </c>
      <c r="AL1199" s="233"/>
      <c r="AM1199" s="233"/>
      <c r="AN1199" s="233"/>
      <c r="AO1199" s="233">
        <f t="shared" si="603"/>
        <v>0</v>
      </c>
      <c r="AP1199" s="233"/>
      <c r="AQ1199" s="233"/>
      <c r="AR1199" s="233"/>
      <c r="AS1199" s="339">
        <f t="shared" si="604"/>
        <v>0</v>
      </c>
      <c r="AT1199" s="233"/>
      <c r="AU1199" s="233"/>
      <c r="AV1199" s="233"/>
      <c r="AW1199" s="260">
        <f t="shared" si="611"/>
        <v>0</v>
      </c>
      <c r="AX1199" s="235" t="s">
        <v>2212</v>
      </c>
      <c r="AY1199" s="236" t="s">
        <v>250</v>
      </c>
      <c r="AZ1199" s="236" t="s">
        <v>1145</v>
      </c>
      <c r="BA1199" s="229" t="s">
        <v>2213</v>
      </c>
      <c r="BB1199" s="231">
        <v>0</v>
      </c>
      <c r="BC1199" s="231">
        <v>1</v>
      </c>
      <c r="BD1199" s="237" t="str">
        <f t="shared" si="612"/>
        <v>Llano (Pendientes naturales del terreno entre 0 y 5%)</v>
      </c>
      <c r="BE1199" s="231">
        <v>1</v>
      </c>
      <c r="BF1199" s="237" t="str">
        <f>VLOOKUP(BE1199,'Códigos 2'!$A$1:$B$12,2,FALSE)</f>
        <v xml:space="preserve"> Carpeta Asfáltica (CA)</v>
      </c>
      <c r="BG1199" s="238">
        <v>2</v>
      </c>
      <c r="BH1199" s="239">
        <v>6.3</v>
      </c>
      <c r="BI1199" s="231">
        <v>0</v>
      </c>
      <c r="BJ1199" s="231" t="str">
        <f t="shared" si="613"/>
        <v>No existe</v>
      </c>
      <c r="BK1199" s="240">
        <v>0</v>
      </c>
      <c r="BL1199" s="231">
        <v>60</v>
      </c>
      <c r="BM1199" s="231">
        <v>815</v>
      </c>
      <c r="BN1199" s="231">
        <v>3</v>
      </c>
      <c r="BO1199" s="237" t="str">
        <f t="shared" si="614"/>
        <v>Alineamiento algo sinuoso, pero con curvas cerradas que son aparentes y consistentes con las gradientes y las demás características del camino y del terreno que se atraviesa.</v>
      </c>
      <c r="BP1199" s="231">
        <v>4</v>
      </c>
      <c r="BQ1199" s="237" t="str">
        <f t="shared" si="615"/>
        <v>Pendientes generalmente menores del 3% pero con algunas cuestas de corta longitud de hasta el 5%.</v>
      </c>
      <c r="BR1199" s="231">
        <v>1</v>
      </c>
      <c r="BS1199" s="231">
        <v>0</v>
      </c>
      <c r="BT1199" s="237" t="b">
        <f t="shared" si="616"/>
        <v>0</v>
      </c>
      <c r="BU1199" s="231">
        <v>3</v>
      </c>
      <c r="BV1199" s="237" t="str">
        <f t="shared" si="617"/>
        <v>El señalamiento es regular en cuanto a cantidad y ubicación, siendo notable la falta de algunas señales de precaución y de guía.</v>
      </c>
      <c r="BW1199" s="231">
        <v>4</v>
      </c>
      <c r="BX1199" s="237" t="str">
        <f t="shared" si="618"/>
        <v>La mayoría de las alcantarillas y cunetas aparentemente funcionan bien, pero existen indicaciones en algunos sitios de que el agua se estanca.</v>
      </c>
      <c r="BY1199" s="231">
        <v>5</v>
      </c>
      <c r="BZ1199" s="237" t="str">
        <f t="shared" si="619"/>
        <v>Superficie lisa, sin baches ni irregularidades notables.</v>
      </c>
      <c r="CA1199" s="231">
        <v>5</v>
      </c>
      <c r="CB1199" s="237" t="str">
        <f t="shared" si="620"/>
        <v>No existen evidencias de fallas en la estructura del pavimento, con la posible excepción de algunas en la superficie de ruedo.</v>
      </c>
      <c r="CC1199" s="231">
        <f t="shared" si="621"/>
        <v>3.0372197500000007</v>
      </c>
      <c r="CD1199" s="229"/>
      <c r="CE1199" s="229"/>
      <c r="CF1199" s="270" t="s">
        <v>2214</v>
      </c>
    </row>
    <row r="1200" spans="1:84" ht="69.95" customHeight="1" thickBot="1" x14ac:dyDescent="0.2">
      <c r="A1200" s="217"/>
      <c r="B1200" s="269">
        <v>70512</v>
      </c>
      <c r="C1200" s="231">
        <v>9</v>
      </c>
      <c r="D1200" s="231">
        <v>7</v>
      </c>
      <c r="E1200" s="232">
        <v>2</v>
      </c>
      <c r="F1200" s="231"/>
      <c r="G1200" s="231">
        <v>247</v>
      </c>
      <c r="H1200" s="230" t="str">
        <f>IF(G1200&lt;100,"Primaria",IF(AND(G1200&gt;39,G1200&lt;300),"Secundaria",IF(AND(G1200&gt;299),"Terciaria")))</f>
        <v>Secundaria</v>
      </c>
      <c r="I1200" s="230">
        <v>4</v>
      </c>
      <c r="J1200" s="229" t="str">
        <f t="shared" si="599"/>
        <v>Red Básica de Accesso</v>
      </c>
      <c r="K1200" s="260">
        <f t="shared" si="600"/>
        <v>10.44</v>
      </c>
      <c r="L1200" s="234">
        <f t="shared" si="623"/>
        <v>149.36000000000004</v>
      </c>
      <c r="M1200" s="233"/>
      <c r="N1200" s="233"/>
      <c r="O1200" s="233"/>
      <c r="P1200" s="260">
        <f t="shared" si="601"/>
        <v>0</v>
      </c>
      <c r="Q1200" s="233">
        <v>1.44</v>
      </c>
      <c r="R1200" s="233"/>
      <c r="S1200" s="233"/>
      <c r="T1200" s="260">
        <f t="shared" si="602"/>
        <v>1.44</v>
      </c>
      <c r="U1200" s="233"/>
      <c r="V1200" s="233">
        <v>7.5350000000000001</v>
      </c>
      <c r="W1200" s="233">
        <v>1.4650000000000001</v>
      </c>
      <c r="X1200" s="233">
        <f t="shared" si="606"/>
        <v>9</v>
      </c>
      <c r="Y1200" s="233"/>
      <c r="Z1200" s="233"/>
      <c r="AA1200" s="233"/>
      <c r="AB1200" s="233">
        <f t="shared" si="607"/>
        <v>0</v>
      </c>
      <c r="AC1200" s="233">
        <f t="shared" si="624"/>
        <v>10.44</v>
      </c>
      <c r="AD1200" s="233"/>
      <c r="AE1200" s="233"/>
      <c r="AF1200" s="233"/>
      <c r="AG1200" s="233">
        <f t="shared" si="609"/>
        <v>0</v>
      </c>
      <c r="AH1200" s="233"/>
      <c r="AI1200" s="233"/>
      <c r="AJ1200" s="233"/>
      <c r="AK1200" s="233">
        <f t="shared" si="610"/>
        <v>0</v>
      </c>
      <c r="AL1200" s="233"/>
      <c r="AM1200" s="233"/>
      <c r="AN1200" s="233"/>
      <c r="AO1200" s="233">
        <f t="shared" si="603"/>
        <v>0</v>
      </c>
      <c r="AP1200" s="233"/>
      <c r="AQ1200" s="233"/>
      <c r="AR1200" s="233"/>
      <c r="AS1200" s="339">
        <f t="shared" si="604"/>
        <v>0</v>
      </c>
      <c r="AT1200" s="233"/>
      <c r="AU1200" s="233"/>
      <c r="AV1200" s="233"/>
      <c r="AW1200" s="260">
        <f t="shared" si="611"/>
        <v>0</v>
      </c>
      <c r="AX1200" s="235" t="s">
        <v>2215</v>
      </c>
      <c r="AY1200" s="236" t="s">
        <v>250</v>
      </c>
      <c r="AZ1200" s="236" t="s">
        <v>2216</v>
      </c>
      <c r="BA1200" s="229" t="s">
        <v>979</v>
      </c>
      <c r="BB1200" s="231">
        <v>2</v>
      </c>
      <c r="BC1200" s="231">
        <v>2</v>
      </c>
      <c r="BD1200" s="237" t="str">
        <f t="shared" si="612"/>
        <v>Algo Ondulado (Pendientes naturales del terreno entre 6 y 14%)</v>
      </c>
      <c r="BE1200" s="231">
        <v>4</v>
      </c>
      <c r="BF1200" s="237" t="str">
        <f>VLOOKUP(BE1200,'Códigos 2'!$A$1:$B$12,2,FALSE)</f>
        <v>Lastre o grava</v>
      </c>
      <c r="BG1200" s="238">
        <v>2</v>
      </c>
      <c r="BH1200" s="239">
        <v>6.3</v>
      </c>
      <c r="BI1200" s="231">
        <v>0</v>
      </c>
      <c r="BJ1200" s="231" t="str">
        <f t="shared" si="613"/>
        <v>No existe</v>
      </c>
      <c r="BK1200" s="240">
        <v>0</v>
      </c>
      <c r="BL1200" s="231">
        <v>25</v>
      </c>
      <c r="BM1200" s="231">
        <v>187</v>
      </c>
      <c r="BN1200" s="231">
        <v>3</v>
      </c>
      <c r="BO1200" s="237" t="str">
        <f t="shared" si="614"/>
        <v>Alineamiento algo sinuoso, pero con curvas cerradas que son aparentes y consistentes con las gradientes y las demás características del camino y del terreno que se atraviesa.</v>
      </c>
      <c r="BP1200" s="231">
        <v>3</v>
      </c>
      <c r="BQ1200" s="237" t="str">
        <f t="shared" si="615"/>
        <v>Pendientes generalmente entre 3 y 6%, pero con una rasante ondulada y, consecuentemente, con tramos cortos de subida fuerte.</v>
      </c>
      <c r="BR1200" s="231">
        <v>1</v>
      </c>
      <c r="BS1200" s="231">
        <v>0</v>
      </c>
      <c r="BT1200" s="237" t="b">
        <f t="shared" si="616"/>
        <v>0</v>
      </c>
      <c r="BU1200" s="231">
        <v>3</v>
      </c>
      <c r="BV1200" s="237" t="str">
        <f t="shared" si="617"/>
        <v>El señalamiento es regular en cuanto a cantidad y ubicación, siendo notable la falta de algunas señales de precaución y de guía.</v>
      </c>
      <c r="BW1200" s="231">
        <v>4</v>
      </c>
      <c r="BX1200" s="237" t="str">
        <f t="shared" si="618"/>
        <v>La mayoría de las alcantarillas y cunetas aparentemente funcionan bien, pero existen indicaciones en algunos sitios de que el agua se estanca.</v>
      </c>
      <c r="BY1200" s="231">
        <v>3</v>
      </c>
      <c r="BZ1200" s="237" t="str">
        <f t="shared" si="619"/>
        <v>Superficie con frecuentes baches o irregularidades .</v>
      </c>
      <c r="CA1200" s="231">
        <v>5</v>
      </c>
      <c r="CB1200" s="237" t="str">
        <f t="shared" si="620"/>
        <v>No existen evidencias de fallas en la estructura del pavimento, con la posible excepción de algunas en la superficie de ruedo.</v>
      </c>
      <c r="CC1200" s="231">
        <f t="shared" si="621"/>
        <v>0.71258219999999994</v>
      </c>
      <c r="CD1200" s="229"/>
      <c r="CE1200" s="229"/>
      <c r="CF1200" s="270" t="s">
        <v>2217</v>
      </c>
    </row>
    <row r="1201" spans="1:84" ht="69.95" customHeight="1" thickBot="1" x14ac:dyDescent="0.2">
      <c r="A1201" s="217"/>
      <c r="B1201" s="269">
        <v>70513</v>
      </c>
      <c r="C1201" s="231">
        <v>9</v>
      </c>
      <c r="D1201" s="231">
        <v>7</v>
      </c>
      <c r="E1201" s="232">
        <v>2</v>
      </c>
      <c r="F1201" s="231"/>
      <c r="G1201" s="231">
        <v>247</v>
      </c>
      <c r="H1201" s="230" t="str">
        <f>IF(G1201&lt;100,"Primaria",IF(AND(G1201&gt;39,G1201&lt;300),"Secundaria",IF(AND(G1201&gt;299),"Terciaria")))</f>
        <v>Secundaria</v>
      </c>
      <c r="I1201" s="230">
        <v>4</v>
      </c>
      <c r="J1201" s="229" t="str">
        <f t="shared" si="599"/>
        <v>Red Básica de Accesso</v>
      </c>
      <c r="K1201" s="260">
        <f t="shared" si="600"/>
        <v>15.934999999999999</v>
      </c>
      <c r="L1201" s="234">
        <f t="shared" si="623"/>
        <v>165.29500000000004</v>
      </c>
      <c r="M1201" s="233"/>
      <c r="N1201" s="233"/>
      <c r="O1201" s="233"/>
      <c r="P1201" s="260">
        <f t="shared" si="601"/>
        <v>0</v>
      </c>
      <c r="Q1201" s="233"/>
      <c r="R1201" s="233"/>
      <c r="S1201" s="233"/>
      <c r="T1201" s="260">
        <f t="shared" si="602"/>
        <v>0</v>
      </c>
      <c r="U1201" s="233"/>
      <c r="V1201" s="233"/>
      <c r="W1201" s="233"/>
      <c r="X1201" s="233">
        <f t="shared" si="606"/>
        <v>0</v>
      </c>
      <c r="Y1201" s="233"/>
      <c r="Z1201" s="233"/>
      <c r="AA1201" s="233"/>
      <c r="AB1201" s="233">
        <f t="shared" si="607"/>
        <v>0</v>
      </c>
      <c r="AC1201" s="233">
        <f t="shared" si="624"/>
        <v>0</v>
      </c>
      <c r="AD1201" s="233">
        <v>9.9749999999999996</v>
      </c>
      <c r="AE1201" s="233">
        <v>5.96</v>
      </c>
      <c r="AF1201" s="233"/>
      <c r="AG1201" s="233">
        <f t="shared" si="609"/>
        <v>15.934999999999999</v>
      </c>
      <c r="AH1201" s="233"/>
      <c r="AI1201" s="233"/>
      <c r="AJ1201" s="233"/>
      <c r="AK1201" s="233">
        <f t="shared" si="610"/>
        <v>0</v>
      </c>
      <c r="AL1201" s="233"/>
      <c r="AM1201" s="233"/>
      <c r="AN1201" s="233"/>
      <c r="AO1201" s="233">
        <f t="shared" si="603"/>
        <v>0</v>
      </c>
      <c r="AP1201" s="233"/>
      <c r="AQ1201" s="233"/>
      <c r="AR1201" s="233"/>
      <c r="AS1201" s="339">
        <f t="shared" si="604"/>
        <v>0</v>
      </c>
      <c r="AT1201" s="233"/>
      <c r="AU1201" s="233"/>
      <c r="AV1201" s="233"/>
      <c r="AW1201" s="260">
        <f t="shared" si="611"/>
        <v>0</v>
      </c>
      <c r="AX1201" s="235" t="s">
        <v>2218</v>
      </c>
      <c r="AY1201" s="236" t="s">
        <v>250</v>
      </c>
      <c r="AZ1201" s="236" t="s">
        <v>1145</v>
      </c>
      <c r="BA1201" s="229" t="s">
        <v>2209</v>
      </c>
      <c r="BB1201" s="231">
        <v>3</v>
      </c>
      <c r="BC1201" s="231">
        <v>3</v>
      </c>
      <c r="BD1201" s="237" t="str">
        <f t="shared" si="612"/>
        <v>Muy Ondulado (Pendientes naturales del terreno entre 15 y 25%)</v>
      </c>
      <c r="BE1201" s="231">
        <v>4</v>
      </c>
      <c r="BF1201" s="237" t="str">
        <f>VLOOKUP(BE1201,'Códigos 2'!$A$1:$B$12,2,FALSE)</f>
        <v>Lastre o grava</v>
      </c>
      <c r="BG1201" s="238">
        <v>2</v>
      </c>
      <c r="BH1201" s="239">
        <v>6.3</v>
      </c>
      <c r="BI1201" s="231">
        <v>0</v>
      </c>
      <c r="BJ1201" s="231" t="str">
        <f t="shared" si="613"/>
        <v>No existe</v>
      </c>
      <c r="BK1201" s="240">
        <v>0</v>
      </c>
      <c r="BL1201" s="231">
        <v>30</v>
      </c>
      <c r="BM1201" s="231">
        <v>77</v>
      </c>
      <c r="BN1201" s="231">
        <v>3</v>
      </c>
      <c r="BO1201" s="237" t="str">
        <f t="shared" si="614"/>
        <v>Alineamiento algo sinuoso, pero con curvas cerradas que son aparentes y consistentes con las gradientes y las demás características del camino y del terreno que se atraviesa.</v>
      </c>
      <c r="BP1201" s="231">
        <v>2</v>
      </c>
      <c r="BQ1201" s="237" t="str">
        <f t="shared" si="615"/>
        <v>Pendientes sostenidas entre 5 y 8% sobre una buena parte del tramo, condición que afecta en forma marcada la velocidad de recorrido y, cuando hay bastante tránsito, provoca frecuentes colas de vehículos detrás de los vehículos pesados.</v>
      </c>
      <c r="BR1201" s="231">
        <v>1</v>
      </c>
      <c r="BS1201" s="231">
        <v>0</v>
      </c>
      <c r="BT1201" s="237" t="b">
        <f t="shared" si="616"/>
        <v>0</v>
      </c>
      <c r="BU1201" s="231">
        <v>3</v>
      </c>
      <c r="BV1201" s="237" t="str">
        <f t="shared" si="617"/>
        <v>El señalamiento es regular en cuanto a cantidad y ubicación, siendo notable la falta de algunas señales de precaución y de guía.</v>
      </c>
      <c r="BW1201" s="231">
        <v>3</v>
      </c>
      <c r="BX1201" s="237" t="str">
        <f t="shared" si="618"/>
        <v>Parece que algunas alcantarillas o cunetas no tienen capacidad hidráulica suficiente, por la erosión o socavación aparente.</v>
      </c>
      <c r="BY1201" s="231">
        <v>3</v>
      </c>
      <c r="BZ1201" s="237" t="str">
        <f t="shared" si="619"/>
        <v>Superficie con frecuentes baches o irregularidades .</v>
      </c>
      <c r="CA1201" s="231">
        <v>5</v>
      </c>
      <c r="CB1201" s="237" t="str">
        <f t="shared" si="620"/>
        <v>No existen evidencias de fallas en la estructura del pavimento, con la posible excepción de algunas en la superficie de ruedo.</v>
      </c>
      <c r="CC1201" s="231">
        <f t="shared" si="621"/>
        <v>0.44785317499999999</v>
      </c>
      <c r="CD1201" s="229"/>
      <c r="CE1201" s="229"/>
      <c r="CF1201" s="270" t="s">
        <v>2219</v>
      </c>
    </row>
    <row r="1202" spans="1:84" ht="69.95" customHeight="1" thickBot="1" x14ac:dyDescent="0.2">
      <c r="A1202" s="217"/>
      <c r="B1202" s="269">
        <v>70514</v>
      </c>
      <c r="C1202" s="231">
        <v>9</v>
      </c>
      <c r="D1202" s="231">
        <v>7</v>
      </c>
      <c r="E1202" s="232">
        <v>2</v>
      </c>
      <c r="F1202" s="231"/>
      <c r="G1202" s="231">
        <v>247</v>
      </c>
      <c r="H1202" s="230" t="str">
        <f>IF(G1202&lt;100,"Primaria",IF(AND(G1202&gt;39,G1202&lt;300),"Secundaria",IF(AND(G1202&gt;299),"Terciaria")))</f>
        <v>Secundaria</v>
      </c>
      <c r="I1202" s="230">
        <v>4</v>
      </c>
      <c r="J1202" s="229" t="str">
        <f t="shared" si="599"/>
        <v>Red Básica de Accesso</v>
      </c>
      <c r="K1202" s="260">
        <f t="shared" si="600"/>
        <v>7.18</v>
      </c>
      <c r="L1202" s="234">
        <f t="shared" si="623"/>
        <v>172.47500000000005</v>
      </c>
      <c r="M1202" s="233"/>
      <c r="N1202" s="233"/>
      <c r="O1202" s="233"/>
      <c r="P1202" s="260">
        <f t="shared" si="601"/>
        <v>0</v>
      </c>
      <c r="Q1202" s="233"/>
      <c r="R1202" s="233"/>
      <c r="S1202" s="233"/>
      <c r="T1202" s="260">
        <f t="shared" si="602"/>
        <v>0</v>
      </c>
      <c r="U1202" s="233"/>
      <c r="V1202" s="233"/>
      <c r="W1202" s="233"/>
      <c r="X1202" s="233">
        <f t="shared" si="606"/>
        <v>0</v>
      </c>
      <c r="Y1202" s="233"/>
      <c r="Z1202" s="233"/>
      <c r="AA1202" s="233"/>
      <c r="AB1202" s="233">
        <f t="shared" si="607"/>
        <v>0</v>
      </c>
      <c r="AC1202" s="233">
        <f t="shared" si="624"/>
        <v>0</v>
      </c>
      <c r="AD1202" s="233"/>
      <c r="AE1202" s="233">
        <v>7.18</v>
      </c>
      <c r="AF1202" s="233"/>
      <c r="AG1202" s="233">
        <f t="shared" si="609"/>
        <v>7.18</v>
      </c>
      <c r="AH1202" s="233"/>
      <c r="AI1202" s="233"/>
      <c r="AJ1202" s="233"/>
      <c r="AK1202" s="233">
        <f t="shared" si="610"/>
        <v>0</v>
      </c>
      <c r="AL1202" s="233"/>
      <c r="AM1202" s="233"/>
      <c r="AN1202" s="233"/>
      <c r="AO1202" s="233">
        <f t="shared" si="603"/>
        <v>0</v>
      </c>
      <c r="AP1202" s="233"/>
      <c r="AQ1202" s="233"/>
      <c r="AR1202" s="233"/>
      <c r="AS1202" s="339">
        <f t="shared" si="604"/>
        <v>0</v>
      </c>
      <c r="AT1202" s="233"/>
      <c r="AU1202" s="233"/>
      <c r="AV1202" s="233"/>
      <c r="AW1202" s="260">
        <f t="shared" si="611"/>
        <v>0</v>
      </c>
      <c r="AX1202" s="235" t="s">
        <v>2220</v>
      </c>
      <c r="AY1202" s="236" t="s">
        <v>250</v>
      </c>
      <c r="AZ1202" s="236" t="s">
        <v>1145</v>
      </c>
      <c r="BA1202" s="229" t="s">
        <v>2209</v>
      </c>
      <c r="BB1202" s="231">
        <v>0</v>
      </c>
      <c r="BC1202" s="231">
        <v>4</v>
      </c>
      <c r="BD1202" s="237" t="str">
        <f t="shared" si="612"/>
        <v>Montañoso (Pendientes naturales del terreno mayores a 25%)</v>
      </c>
      <c r="BE1202" s="231">
        <v>4</v>
      </c>
      <c r="BF1202" s="237" t="str">
        <f>VLOOKUP(BE1202,'Códigos 2'!$A$1:$B$12,2,FALSE)</f>
        <v>Lastre o grava</v>
      </c>
      <c r="BG1202" s="238">
        <v>2</v>
      </c>
      <c r="BH1202" s="239">
        <v>5.3</v>
      </c>
      <c r="BI1202" s="231">
        <v>0</v>
      </c>
      <c r="BJ1202" s="231" t="str">
        <f t="shared" si="613"/>
        <v>No existe</v>
      </c>
      <c r="BK1202" s="240">
        <v>0</v>
      </c>
      <c r="BL1202" s="231">
        <v>25</v>
      </c>
      <c r="BM1202" s="231">
        <v>77</v>
      </c>
      <c r="BN1202" s="231">
        <v>2</v>
      </c>
      <c r="BO1202" s="237" t="str">
        <f t="shared" si="614"/>
        <v>Curvas cerradas frecuentes y, por lo general, inconsistentes con el terreno y la clase de carretera.</v>
      </c>
      <c r="BP1202" s="231">
        <v>1</v>
      </c>
      <c r="BQ1202" s="237" t="str">
        <f t="shared" si="615"/>
        <v xml:space="preserve">Pendientes sostenidas en exceso del 7% en casi todo el tramo. </v>
      </c>
      <c r="BR1202" s="231">
        <v>1</v>
      </c>
      <c r="BS1202" s="231">
        <v>0</v>
      </c>
      <c r="BT1202" s="237" t="b">
        <f t="shared" si="616"/>
        <v>0</v>
      </c>
      <c r="BU1202" s="231">
        <v>3</v>
      </c>
      <c r="BV1202" s="237" t="str">
        <f t="shared" si="617"/>
        <v>El señalamiento es regular en cuanto a cantidad y ubicación, siendo notable la falta de algunas señales de precaución y de guía.</v>
      </c>
      <c r="BW1202" s="231">
        <v>3</v>
      </c>
      <c r="BX1202" s="237" t="str">
        <f t="shared" si="618"/>
        <v>Parece que algunas alcantarillas o cunetas no tienen capacidad hidráulica suficiente, por la erosión o socavación aparente.</v>
      </c>
      <c r="BY1202" s="231">
        <v>3</v>
      </c>
      <c r="BZ1202" s="237" t="str">
        <f t="shared" si="619"/>
        <v>Superficie con frecuentes baches o irregularidades .</v>
      </c>
      <c r="CA1202" s="231">
        <v>4</v>
      </c>
      <c r="CB1202" s="237" t="str">
        <f t="shared" si="620"/>
        <v>Existen huellas o corrugaciones que se derivan por debajo de la superficie de ruedo, pero que son aisladas y de poca extensión.</v>
      </c>
      <c r="CC1202" s="231">
        <f t="shared" si="621"/>
        <v>0.2017939</v>
      </c>
      <c r="CD1202" s="229"/>
      <c r="CE1202" s="229"/>
      <c r="CF1202" s="270" t="s">
        <v>2221</v>
      </c>
    </row>
    <row r="1203" spans="1:84" ht="69.95" customHeight="1" thickBot="1" x14ac:dyDescent="0.2">
      <c r="A1203" s="217"/>
      <c r="B1203" s="269">
        <v>70520</v>
      </c>
      <c r="C1203" s="231">
        <v>8</v>
      </c>
      <c r="D1203" s="231">
        <v>7</v>
      </c>
      <c r="E1203" s="232">
        <v>5</v>
      </c>
      <c r="F1203" s="231">
        <v>2</v>
      </c>
      <c r="G1203" s="231">
        <v>805</v>
      </c>
      <c r="H1203" s="230" t="b">
        <f>IF(G1203&lt;100,"Primaria",IF(AND(G1196&gt;39,G1196&lt;300),"Secundaria",IF(AND(G1196&gt;299),"Terciaria")))</f>
        <v>0</v>
      </c>
      <c r="I1203" s="230">
        <v>3</v>
      </c>
      <c r="J1203" s="229" t="str">
        <f t="shared" si="599"/>
        <v>Conectores de Integración Territorial</v>
      </c>
      <c r="K1203" s="260">
        <f t="shared" si="600"/>
        <v>5.24</v>
      </c>
      <c r="L1203" s="234">
        <f t="shared" si="623"/>
        <v>177.71500000000006</v>
      </c>
      <c r="M1203" s="233"/>
      <c r="N1203" s="233"/>
      <c r="O1203" s="233"/>
      <c r="P1203" s="260">
        <f t="shared" si="601"/>
        <v>0</v>
      </c>
      <c r="Q1203" s="233"/>
      <c r="R1203" s="233">
        <v>3.84</v>
      </c>
      <c r="S1203" s="233">
        <v>1.4</v>
      </c>
      <c r="T1203" s="260">
        <f t="shared" si="602"/>
        <v>5.24</v>
      </c>
      <c r="U1203" s="233"/>
      <c r="V1203" s="233"/>
      <c r="W1203" s="233"/>
      <c r="X1203" s="233">
        <f t="shared" si="606"/>
        <v>0</v>
      </c>
      <c r="Y1203" s="233"/>
      <c r="Z1203" s="233"/>
      <c r="AA1203" s="233"/>
      <c r="AB1203" s="233">
        <f t="shared" si="607"/>
        <v>0</v>
      </c>
      <c r="AC1203" s="233">
        <f t="shared" si="624"/>
        <v>5.24</v>
      </c>
      <c r="AD1203" s="233"/>
      <c r="AE1203" s="233"/>
      <c r="AF1203" s="233"/>
      <c r="AG1203" s="233">
        <f t="shared" si="609"/>
        <v>0</v>
      </c>
      <c r="AH1203" s="233"/>
      <c r="AI1203" s="233"/>
      <c r="AJ1203" s="233"/>
      <c r="AK1203" s="233">
        <f t="shared" si="610"/>
        <v>0</v>
      </c>
      <c r="AL1203" s="233"/>
      <c r="AM1203" s="233"/>
      <c r="AN1203" s="233"/>
      <c r="AO1203" s="233">
        <f t="shared" si="603"/>
        <v>0</v>
      </c>
      <c r="AP1203" s="233"/>
      <c r="AQ1203" s="233"/>
      <c r="AR1203" s="233"/>
      <c r="AS1203" s="339">
        <f t="shared" si="604"/>
        <v>0</v>
      </c>
      <c r="AT1203" s="233"/>
      <c r="AU1203" s="233"/>
      <c r="AV1203" s="233"/>
      <c r="AW1203" s="260">
        <f t="shared" si="611"/>
        <v>0</v>
      </c>
      <c r="AX1203" s="235" t="s">
        <v>3274</v>
      </c>
      <c r="AY1203" s="236" t="s">
        <v>3241</v>
      </c>
      <c r="AZ1203" s="236" t="s">
        <v>71</v>
      </c>
      <c r="BA1203" s="229" t="s">
        <v>3275</v>
      </c>
      <c r="BB1203" s="231">
        <v>2</v>
      </c>
      <c r="BC1203" s="231">
        <v>1</v>
      </c>
      <c r="BD1203" s="237" t="str">
        <f t="shared" si="612"/>
        <v>Llano (Pendientes naturales del terreno entre 0 y 5%)</v>
      </c>
      <c r="BE1203" s="231">
        <v>1</v>
      </c>
      <c r="BF1203" s="237" t="str">
        <f>VLOOKUP(BE1203,'Códigos 2'!$A$1:$B$12,2,FALSE)</f>
        <v xml:space="preserve"> Carpeta Asfáltica (CA)</v>
      </c>
      <c r="BG1203" s="238">
        <v>2</v>
      </c>
      <c r="BH1203" s="239">
        <v>6.3</v>
      </c>
      <c r="BI1203" s="231">
        <v>0</v>
      </c>
      <c r="BJ1203" s="231" t="str">
        <f t="shared" si="613"/>
        <v>No existe</v>
      </c>
      <c r="BK1203" s="240">
        <v>0</v>
      </c>
      <c r="BL1203" s="231">
        <v>60</v>
      </c>
      <c r="BM1203" s="231">
        <v>0</v>
      </c>
      <c r="BN1203" s="231">
        <v>4</v>
      </c>
      <c r="BO1203" s="237" t="str">
        <f t="shared" si="614"/>
        <v>Alineamiento con algunas curvas que exigen una reducción significativa en la velocidad promedio de circulación.</v>
      </c>
      <c r="BP1203" s="231">
        <v>5</v>
      </c>
      <c r="BQ1203" s="237" t="str">
        <f t="shared" si="615"/>
        <v>Pendientes menores del 3% en todo el tramo.</v>
      </c>
      <c r="BR1203" s="231">
        <v>2</v>
      </c>
      <c r="BS1203" s="231">
        <v>0</v>
      </c>
      <c r="BT1203" s="237" t="b">
        <f t="shared" si="616"/>
        <v>0</v>
      </c>
      <c r="BU1203" s="231">
        <v>3</v>
      </c>
      <c r="BV1203" s="237" t="str">
        <f t="shared" si="617"/>
        <v>El señalamiento es regular en cuanto a cantidad y ubicación, siendo notable la falta de algunas señales de precaución y de guía.</v>
      </c>
      <c r="BW1203" s="231">
        <v>4</v>
      </c>
      <c r="BX1203" s="237" t="str">
        <f t="shared" si="618"/>
        <v>La mayoría de las alcantarillas y cunetas aparentemente funcionan bien, pero existen indicaciones en algunos sitios de que el agua se estanca.</v>
      </c>
      <c r="BY1203" s="231">
        <v>3</v>
      </c>
      <c r="BZ1203" s="237" t="str">
        <f t="shared" si="619"/>
        <v>Superficie con frecuentes baches o irregularidades .</v>
      </c>
      <c r="CA1203" s="231">
        <v>5</v>
      </c>
      <c r="CB1203" s="237" t="str">
        <f t="shared" si="620"/>
        <v>No existen evidencias de fallas en la estructura del pavimento, con la posible excepción de algunas en la superficie de ruedo.</v>
      </c>
      <c r="CC1203" s="231">
        <f t="shared" si="621"/>
        <v>0</v>
      </c>
      <c r="CD1203" s="229" t="s">
        <v>3276</v>
      </c>
      <c r="CE1203" s="229" t="s">
        <v>332</v>
      </c>
      <c r="CF1203" s="270" t="s">
        <v>3277</v>
      </c>
    </row>
    <row r="1204" spans="1:84" ht="69.95" customHeight="1" thickBot="1" x14ac:dyDescent="0.2">
      <c r="A1204" s="217"/>
      <c r="B1204" s="269">
        <v>70540</v>
      </c>
      <c r="C1204" s="231">
        <v>8</v>
      </c>
      <c r="D1204" s="231">
        <v>7</v>
      </c>
      <c r="E1204" s="232">
        <v>5</v>
      </c>
      <c r="F1204" s="231">
        <v>1</v>
      </c>
      <c r="G1204" s="231">
        <v>805</v>
      </c>
      <c r="H1204" s="230" t="str">
        <f>IF(G1204&lt;100,"Primaria",IF(AND(G1197&gt;39,G1197&lt;300),"Secundaria",IF(AND(G1197&gt;299),"Terciaria")))</f>
        <v>Terciaria</v>
      </c>
      <c r="I1204" s="230">
        <v>3</v>
      </c>
      <c r="J1204" s="229" t="str">
        <f t="shared" si="599"/>
        <v>Conectores de Integración Territorial</v>
      </c>
      <c r="K1204" s="260">
        <f t="shared" si="600"/>
        <v>4.1349999999999998</v>
      </c>
      <c r="L1204" s="234">
        <f t="shared" si="623"/>
        <v>181.85000000000005</v>
      </c>
      <c r="M1204" s="233"/>
      <c r="N1204" s="233"/>
      <c r="O1204" s="233"/>
      <c r="P1204" s="260">
        <f t="shared" si="601"/>
        <v>0</v>
      </c>
      <c r="Q1204" s="233"/>
      <c r="R1204" s="233">
        <v>2.2650000000000001</v>
      </c>
      <c r="S1204" s="233">
        <v>1.87</v>
      </c>
      <c r="T1204" s="260">
        <f t="shared" si="602"/>
        <v>4.1349999999999998</v>
      </c>
      <c r="U1204" s="233"/>
      <c r="V1204" s="233"/>
      <c r="W1204" s="233"/>
      <c r="X1204" s="233">
        <f t="shared" si="606"/>
        <v>0</v>
      </c>
      <c r="Y1204" s="233"/>
      <c r="Z1204" s="233"/>
      <c r="AA1204" s="233"/>
      <c r="AB1204" s="233">
        <f t="shared" si="607"/>
        <v>0</v>
      </c>
      <c r="AC1204" s="233">
        <f t="shared" si="624"/>
        <v>4.1349999999999998</v>
      </c>
      <c r="AD1204" s="233"/>
      <c r="AE1204" s="233"/>
      <c r="AF1204" s="233"/>
      <c r="AG1204" s="233">
        <f t="shared" si="609"/>
        <v>0</v>
      </c>
      <c r="AH1204" s="233"/>
      <c r="AI1204" s="233"/>
      <c r="AJ1204" s="233"/>
      <c r="AK1204" s="233">
        <f t="shared" si="610"/>
        <v>0</v>
      </c>
      <c r="AL1204" s="233"/>
      <c r="AM1204" s="233"/>
      <c r="AN1204" s="233"/>
      <c r="AO1204" s="233">
        <f t="shared" si="603"/>
        <v>0</v>
      </c>
      <c r="AP1204" s="233"/>
      <c r="AQ1204" s="233"/>
      <c r="AR1204" s="233"/>
      <c r="AS1204" s="339">
        <f t="shared" si="604"/>
        <v>0</v>
      </c>
      <c r="AT1204" s="233"/>
      <c r="AU1204" s="233"/>
      <c r="AV1204" s="233"/>
      <c r="AW1204" s="260">
        <f t="shared" si="611"/>
        <v>0</v>
      </c>
      <c r="AX1204" s="235" t="s">
        <v>3278</v>
      </c>
      <c r="AY1204" s="236" t="s">
        <v>3241</v>
      </c>
      <c r="AZ1204" s="236" t="s">
        <v>71</v>
      </c>
      <c r="BA1204" s="229" t="s">
        <v>3279</v>
      </c>
      <c r="BB1204" s="231">
        <v>1</v>
      </c>
      <c r="BC1204" s="231">
        <v>1</v>
      </c>
      <c r="BD1204" s="237" t="str">
        <f t="shared" si="612"/>
        <v>Llano (Pendientes naturales del terreno entre 0 y 5%)</v>
      </c>
      <c r="BE1204" s="231">
        <v>1</v>
      </c>
      <c r="BF1204" s="237" t="str">
        <f>VLOOKUP(BE1204,'Códigos 2'!$A$1:$B$12,2,FALSE)</f>
        <v xml:space="preserve"> Carpeta Asfáltica (CA)</v>
      </c>
      <c r="BG1204" s="238">
        <v>2</v>
      </c>
      <c r="BH1204" s="239">
        <v>5.8</v>
      </c>
      <c r="BI1204" s="231">
        <v>0</v>
      </c>
      <c r="BJ1204" s="231" t="str">
        <f t="shared" si="613"/>
        <v>No existe</v>
      </c>
      <c r="BK1204" s="240">
        <v>0</v>
      </c>
      <c r="BL1204" s="231">
        <v>50</v>
      </c>
      <c r="BM1204" s="231">
        <v>2154</v>
      </c>
      <c r="BN1204" s="231">
        <v>4</v>
      </c>
      <c r="BO1204" s="237" t="str">
        <f t="shared" si="614"/>
        <v>Alineamiento con algunas curvas que exigen una reducción significativa en la velocidad promedio de circulación.</v>
      </c>
      <c r="BP1204" s="231">
        <v>5</v>
      </c>
      <c r="BQ1204" s="237" t="str">
        <f t="shared" si="615"/>
        <v>Pendientes menores del 3% en todo el tramo.</v>
      </c>
      <c r="BR1204" s="231">
        <v>1</v>
      </c>
      <c r="BS1204" s="231">
        <v>0</v>
      </c>
      <c r="BT1204" s="237" t="b">
        <f t="shared" si="616"/>
        <v>0</v>
      </c>
      <c r="BU1204" s="231">
        <v>3</v>
      </c>
      <c r="BV1204" s="237" t="str">
        <f t="shared" si="617"/>
        <v>El señalamiento es regular en cuanto a cantidad y ubicación, siendo notable la falta de algunas señales de precaución y de guía.</v>
      </c>
      <c r="BW1204" s="231">
        <v>4</v>
      </c>
      <c r="BX1204" s="237" t="str">
        <f t="shared" si="618"/>
        <v>La mayoría de las alcantarillas y cunetas aparentemente funcionan bien, pero existen indicaciones en algunos sitios de que el agua se estanca.</v>
      </c>
      <c r="BY1204" s="231">
        <v>2</v>
      </c>
      <c r="BZ1204" s="237" t="str">
        <f t="shared" si="619"/>
        <v>Superficie muy irregular o con baches extensos y frecuentes (o material suelto, en caso de superficies no pavimentadas).</v>
      </c>
      <c r="CA1204" s="231">
        <v>5</v>
      </c>
      <c r="CB1204" s="237" t="str">
        <f t="shared" si="620"/>
        <v>No existen evidencias de fallas en la estructura del pavimento, con la posible excepción de algunas en la superficie de ruedo.</v>
      </c>
      <c r="CC1204" s="231">
        <f t="shared" si="621"/>
        <v>3.2509783499999996</v>
      </c>
      <c r="CD1204" s="229" t="s">
        <v>3280</v>
      </c>
      <c r="CE1204" s="229" t="s">
        <v>332</v>
      </c>
      <c r="CF1204" s="270" t="s">
        <v>3281</v>
      </c>
    </row>
    <row r="1205" spans="1:84" ht="69.95" customHeight="1" thickBot="1" x14ac:dyDescent="0.2">
      <c r="A1205" s="217"/>
      <c r="B1205" s="269">
        <v>70550</v>
      </c>
      <c r="C1205" s="231">
        <v>8</v>
      </c>
      <c r="D1205" s="231">
        <v>7</v>
      </c>
      <c r="E1205" s="232">
        <v>5</v>
      </c>
      <c r="F1205" s="231">
        <v>1</v>
      </c>
      <c r="G1205" s="231">
        <v>813</v>
      </c>
      <c r="H1205" s="230" t="str">
        <f>IF(G1205&lt;100,"Primaria",IF(AND(G1198&gt;39,G1198&lt;300),"Secundaria",IF(AND(G1198&gt;299),"Terciaria")))</f>
        <v>Terciaria</v>
      </c>
      <c r="I1205" s="230">
        <v>4</v>
      </c>
      <c r="J1205" s="229" t="str">
        <f t="shared" si="599"/>
        <v>Red Básica de Accesso</v>
      </c>
      <c r="K1205" s="260">
        <f t="shared" si="600"/>
        <v>5.9050000000000002</v>
      </c>
      <c r="L1205" s="234">
        <f>K1205</f>
        <v>5.9050000000000002</v>
      </c>
      <c r="M1205" s="233">
        <v>0.2</v>
      </c>
      <c r="N1205" s="233"/>
      <c r="O1205" s="233"/>
      <c r="P1205" s="260">
        <f t="shared" si="601"/>
        <v>0.2</v>
      </c>
      <c r="Q1205" s="233">
        <v>0.91</v>
      </c>
      <c r="R1205" s="233"/>
      <c r="S1205" s="233"/>
      <c r="T1205" s="260">
        <f t="shared" si="602"/>
        <v>0.91</v>
      </c>
      <c r="U1205" s="233"/>
      <c r="V1205" s="233"/>
      <c r="W1205" s="233"/>
      <c r="X1205" s="233">
        <f t="shared" si="606"/>
        <v>0</v>
      </c>
      <c r="Y1205" s="233"/>
      <c r="Z1205" s="233"/>
      <c r="AA1205" s="233"/>
      <c r="AB1205" s="233">
        <f t="shared" si="607"/>
        <v>0</v>
      </c>
      <c r="AC1205" s="233">
        <f t="shared" si="624"/>
        <v>0.91</v>
      </c>
      <c r="AD1205" s="233"/>
      <c r="AE1205" s="233">
        <v>4.7949999999999999</v>
      </c>
      <c r="AF1205" s="233"/>
      <c r="AG1205" s="233">
        <f t="shared" si="609"/>
        <v>4.7949999999999999</v>
      </c>
      <c r="AH1205" s="233"/>
      <c r="AI1205" s="233"/>
      <c r="AJ1205" s="233"/>
      <c r="AK1205" s="233">
        <f t="shared" si="610"/>
        <v>0</v>
      </c>
      <c r="AL1205" s="233"/>
      <c r="AM1205" s="233"/>
      <c r="AN1205" s="233"/>
      <c r="AO1205" s="233">
        <f t="shared" si="603"/>
        <v>0</v>
      </c>
      <c r="AP1205" s="233"/>
      <c r="AQ1205" s="233"/>
      <c r="AR1205" s="233"/>
      <c r="AS1205" s="339">
        <f t="shared" si="604"/>
        <v>0</v>
      </c>
      <c r="AT1205" s="233"/>
      <c r="AU1205" s="233"/>
      <c r="AV1205" s="233"/>
      <c r="AW1205" s="260">
        <f t="shared" si="611"/>
        <v>0</v>
      </c>
      <c r="AX1205" s="235" t="s">
        <v>3333</v>
      </c>
      <c r="AY1205" s="244" t="s">
        <v>3334</v>
      </c>
      <c r="AZ1205" s="236" t="s">
        <v>71</v>
      </c>
      <c r="BA1205" s="229" t="s">
        <v>3335</v>
      </c>
      <c r="BB1205" s="231">
        <v>0</v>
      </c>
      <c r="BC1205" s="231">
        <v>1</v>
      </c>
      <c r="BD1205" s="237" t="str">
        <f t="shared" si="612"/>
        <v>Llano (Pendientes naturales del terreno entre 0 y 5%)</v>
      </c>
      <c r="BE1205" s="231">
        <v>4</v>
      </c>
      <c r="BF1205" s="237" t="str">
        <f>VLOOKUP(BE1205,'Códigos 2'!$A$1:$B$12,2,FALSE)</f>
        <v>Lastre o grava</v>
      </c>
      <c r="BG1205" s="238">
        <v>1</v>
      </c>
      <c r="BH1205" s="239">
        <v>5.9</v>
      </c>
      <c r="BI1205" s="231">
        <v>0</v>
      </c>
      <c r="BJ1205" s="231" t="str">
        <f t="shared" si="613"/>
        <v>No existe</v>
      </c>
      <c r="BK1205" s="240">
        <v>0</v>
      </c>
      <c r="BL1205" s="231">
        <v>40</v>
      </c>
      <c r="BM1205" s="231">
        <v>230</v>
      </c>
      <c r="BN1205" s="231">
        <v>5</v>
      </c>
      <c r="BO1205" s="237" t="str">
        <f t="shared" si="614"/>
        <v>Alineamiento recto o con curvas tan suaves que no exigen una reducción significativa en la velocidad promedio normal de recorrido.</v>
      </c>
      <c r="BP1205" s="231">
        <v>5</v>
      </c>
      <c r="BQ1205" s="237" t="str">
        <f t="shared" si="615"/>
        <v>Pendientes menores del 3% en todo el tramo.</v>
      </c>
      <c r="BR1205" s="231">
        <v>3</v>
      </c>
      <c r="BS1205" s="231">
        <v>0</v>
      </c>
      <c r="BT1205" s="237" t="b">
        <f t="shared" si="616"/>
        <v>0</v>
      </c>
      <c r="BU1205" s="231">
        <v>1</v>
      </c>
      <c r="BV1205" s="237" t="str">
        <f t="shared" si="617"/>
        <v>No existen señales o son tan inadecuadas, que no proveen información útil al conductor.</v>
      </c>
      <c r="BW1205" s="231">
        <v>4</v>
      </c>
      <c r="BX1205" s="237" t="str">
        <f t="shared" si="618"/>
        <v>La mayoría de las alcantarillas y cunetas aparentemente funcionan bien, pero existen indicaciones en algunos sitios de que el agua se estanca.</v>
      </c>
      <c r="BY1205" s="231">
        <v>3</v>
      </c>
      <c r="BZ1205" s="237" t="str">
        <f t="shared" si="619"/>
        <v>Superficie con frecuentes baches o irregularidades .</v>
      </c>
      <c r="CA1205" s="231">
        <v>5</v>
      </c>
      <c r="CB1205" s="237" t="str">
        <f t="shared" si="620"/>
        <v>No existen evidencias de fallas en la estructura del pavimento, con la posible excepción de algunas en la superficie de ruedo.</v>
      </c>
      <c r="CC1205" s="231">
        <f t="shared" si="621"/>
        <v>0.49572475000000005</v>
      </c>
      <c r="CD1205" s="229"/>
      <c r="CE1205" s="229"/>
      <c r="CF1205" s="270" t="s">
        <v>3336</v>
      </c>
    </row>
    <row r="1206" spans="1:84" ht="69.95" customHeight="1" thickBot="1" x14ac:dyDescent="0.2">
      <c r="A1206" s="217"/>
      <c r="B1206" s="269">
        <v>70560</v>
      </c>
      <c r="C1206" s="231">
        <v>8</v>
      </c>
      <c r="D1206" s="231">
        <v>7</v>
      </c>
      <c r="E1206" s="232">
        <v>3</v>
      </c>
      <c r="F1206" s="231">
        <v>2</v>
      </c>
      <c r="G1206" s="231">
        <v>804</v>
      </c>
      <c r="H1206" s="230" t="str">
        <f>IF(G1206&lt;100,"Primaria",IF(AND(G1199&gt;39,G1199&lt;300),"Secundaria",IF(AND(G1199&gt;299),"Terciaria")))</f>
        <v>Secundaria</v>
      </c>
      <c r="I1206" s="230">
        <v>4</v>
      </c>
      <c r="J1206" s="229" t="str">
        <f t="shared" si="599"/>
        <v>Red Básica de Accesso</v>
      </c>
      <c r="K1206" s="260">
        <f t="shared" si="600"/>
        <v>2.875</v>
      </c>
      <c r="L1206" s="234">
        <f>L1205+K1206</f>
        <v>8.7800000000000011</v>
      </c>
      <c r="M1206" s="233"/>
      <c r="N1206" s="233"/>
      <c r="O1206" s="233"/>
      <c r="P1206" s="260">
        <f t="shared" si="601"/>
        <v>0</v>
      </c>
      <c r="Q1206" s="233"/>
      <c r="R1206" s="233"/>
      <c r="S1206" s="233"/>
      <c r="T1206" s="260">
        <f t="shared" si="602"/>
        <v>0</v>
      </c>
      <c r="U1206" s="233"/>
      <c r="V1206" s="233"/>
      <c r="W1206" s="233"/>
      <c r="X1206" s="233">
        <f t="shared" si="606"/>
        <v>0</v>
      </c>
      <c r="Y1206" s="233"/>
      <c r="Z1206" s="233"/>
      <c r="AA1206" s="233"/>
      <c r="AB1206" s="233">
        <f t="shared" si="607"/>
        <v>0</v>
      </c>
      <c r="AC1206" s="233">
        <f t="shared" si="624"/>
        <v>0</v>
      </c>
      <c r="AD1206" s="233">
        <v>2.41</v>
      </c>
      <c r="AE1206" s="233">
        <v>0.46500000000000002</v>
      </c>
      <c r="AF1206" s="233"/>
      <c r="AG1206" s="233">
        <f t="shared" si="609"/>
        <v>2.875</v>
      </c>
      <c r="AH1206" s="233"/>
      <c r="AI1206" s="233"/>
      <c r="AJ1206" s="233"/>
      <c r="AK1206" s="233">
        <f t="shared" si="610"/>
        <v>0</v>
      </c>
      <c r="AL1206" s="233"/>
      <c r="AM1206" s="233"/>
      <c r="AN1206" s="233"/>
      <c r="AO1206" s="233">
        <f t="shared" si="603"/>
        <v>0</v>
      </c>
      <c r="AP1206" s="233"/>
      <c r="AQ1206" s="233"/>
      <c r="AR1206" s="233"/>
      <c r="AS1206" s="339">
        <f t="shared" si="604"/>
        <v>0</v>
      </c>
      <c r="AT1206" s="233"/>
      <c r="AU1206" s="233"/>
      <c r="AV1206" s="233"/>
      <c r="AW1206" s="260">
        <f t="shared" si="611"/>
        <v>0</v>
      </c>
      <c r="AX1206" s="235" t="s">
        <v>3267</v>
      </c>
      <c r="AY1206" s="236" t="s">
        <v>3241</v>
      </c>
      <c r="AZ1206" s="236" t="s">
        <v>71</v>
      </c>
      <c r="BA1206" s="229" t="s">
        <v>3268</v>
      </c>
      <c r="BB1206" s="231">
        <v>1</v>
      </c>
      <c r="BC1206" s="231">
        <v>1</v>
      </c>
      <c r="BD1206" s="237" t="str">
        <f t="shared" si="612"/>
        <v>Llano (Pendientes naturales del terreno entre 0 y 5%)</v>
      </c>
      <c r="BE1206" s="231">
        <v>4</v>
      </c>
      <c r="BF1206" s="237" t="str">
        <f>VLOOKUP(BE1206,'Códigos 2'!$A$1:$B$12,2,FALSE)</f>
        <v>Lastre o grava</v>
      </c>
      <c r="BG1206" s="238">
        <v>2</v>
      </c>
      <c r="BH1206" s="239">
        <v>6.5</v>
      </c>
      <c r="BI1206" s="231">
        <v>0</v>
      </c>
      <c r="BJ1206" s="231" t="str">
        <f t="shared" si="613"/>
        <v>No existe</v>
      </c>
      <c r="BK1206" s="240">
        <v>0</v>
      </c>
      <c r="BL1206" s="231">
        <v>40</v>
      </c>
      <c r="BM1206" s="231">
        <v>28</v>
      </c>
      <c r="BN1206" s="231">
        <v>4</v>
      </c>
      <c r="BO1206" s="237" t="str">
        <f t="shared" si="614"/>
        <v>Alineamiento con algunas curvas que exigen una reducción significativa en la velocidad promedio de circulación.</v>
      </c>
      <c r="BP1206" s="231">
        <v>5</v>
      </c>
      <c r="BQ1206" s="237" t="str">
        <f t="shared" si="615"/>
        <v>Pendientes menores del 3% en todo el tramo.</v>
      </c>
      <c r="BR1206" s="231">
        <v>1</v>
      </c>
      <c r="BS1206" s="231">
        <v>0</v>
      </c>
      <c r="BT1206" s="237" t="b">
        <f t="shared" si="616"/>
        <v>0</v>
      </c>
      <c r="BU1206" s="231">
        <v>1</v>
      </c>
      <c r="BV1206" s="237" t="str">
        <f t="shared" si="617"/>
        <v>No existen señales o son tan inadecuadas, que no proveen información útil al conductor.</v>
      </c>
      <c r="BW1206" s="231">
        <v>3</v>
      </c>
      <c r="BX1206" s="237" t="str">
        <f t="shared" si="618"/>
        <v>Parece que algunas alcantarillas o cunetas no tienen capacidad hidráulica suficiente, por la erosión o socavación aparente.</v>
      </c>
      <c r="BY1206" s="231">
        <v>4</v>
      </c>
      <c r="BZ1206" s="237" t="str">
        <f t="shared" si="619"/>
        <v>Superficie generalmente lisa, pero con unas pequeñas corrugaciones u otras irregularidades aisladas, o con baches pequeños superficiales.</v>
      </c>
      <c r="CA1206" s="231">
        <v>5</v>
      </c>
      <c r="CB1206" s="237" t="str">
        <f t="shared" si="620"/>
        <v>No existen evidencias de fallas en la estructura del pavimento, con la posible excepción de algunas en la superficie de ruedo.</v>
      </c>
      <c r="CC1206" s="231">
        <f t="shared" si="621"/>
        <v>2.9382499999999999E-2</v>
      </c>
      <c r="CD1206" s="229" t="s">
        <v>3269</v>
      </c>
      <c r="CE1206" s="229" t="s">
        <v>332</v>
      </c>
      <c r="CF1206" s="270" t="s">
        <v>3270</v>
      </c>
    </row>
    <row r="1207" spans="1:84" ht="69.95" customHeight="1" thickBot="1" x14ac:dyDescent="0.2">
      <c r="A1207" s="217"/>
      <c r="B1207" s="269">
        <v>70570</v>
      </c>
      <c r="C1207" s="231">
        <v>9</v>
      </c>
      <c r="D1207" s="231">
        <v>7</v>
      </c>
      <c r="E1207" s="232">
        <v>2</v>
      </c>
      <c r="F1207" s="231">
        <v>1</v>
      </c>
      <c r="G1207" s="231">
        <v>249</v>
      </c>
      <c r="H1207" s="230" t="str">
        <f t="shared" ref="H1207:H1212" si="625">IF(G1207&lt;100,"Primaria",IF(AND(G1207&gt;39,G1207&lt;300),"Secundaria",IF(AND(G1207&gt;299),"Terciaria")))</f>
        <v>Secundaria</v>
      </c>
      <c r="I1207" s="230">
        <v>3</v>
      </c>
      <c r="J1207" s="229" t="str">
        <f t="shared" si="599"/>
        <v>Conectores de Integración Territorial</v>
      </c>
      <c r="K1207" s="260">
        <f t="shared" si="600"/>
        <v>5.03</v>
      </c>
      <c r="L1207" s="234">
        <f>K1207</f>
        <v>5.03</v>
      </c>
      <c r="M1207" s="233"/>
      <c r="N1207" s="233"/>
      <c r="O1207" s="233"/>
      <c r="P1207" s="260">
        <f t="shared" si="601"/>
        <v>0</v>
      </c>
      <c r="Q1207" s="233">
        <v>5.03</v>
      </c>
      <c r="R1207" s="233"/>
      <c r="S1207" s="233"/>
      <c r="T1207" s="260">
        <f t="shared" si="602"/>
        <v>5.03</v>
      </c>
      <c r="U1207" s="233"/>
      <c r="V1207" s="233"/>
      <c r="W1207" s="233"/>
      <c r="X1207" s="233">
        <f t="shared" si="606"/>
        <v>0</v>
      </c>
      <c r="Y1207" s="233"/>
      <c r="Z1207" s="233"/>
      <c r="AA1207" s="233"/>
      <c r="AB1207" s="233">
        <f t="shared" si="607"/>
        <v>0</v>
      </c>
      <c r="AC1207" s="233">
        <f t="shared" si="624"/>
        <v>5.03</v>
      </c>
      <c r="AD1207" s="233"/>
      <c r="AE1207" s="233"/>
      <c r="AF1207" s="233"/>
      <c r="AG1207" s="233">
        <f t="shared" si="609"/>
        <v>0</v>
      </c>
      <c r="AH1207" s="233"/>
      <c r="AI1207" s="233"/>
      <c r="AJ1207" s="233"/>
      <c r="AK1207" s="233">
        <f t="shared" si="610"/>
        <v>0</v>
      </c>
      <c r="AL1207" s="233"/>
      <c r="AM1207" s="233"/>
      <c r="AN1207" s="233"/>
      <c r="AO1207" s="233">
        <f t="shared" si="603"/>
        <v>0</v>
      </c>
      <c r="AP1207" s="233"/>
      <c r="AQ1207" s="233"/>
      <c r="AR1207" s="233"/>
      <c r="AS1207" s="339">
        <f t="shared" si="604"/>
        <v>0</v>
      </c>
      <c r="AT1207" s="233"/>
      <c r="AU1207" s="233"/>
      <c r="AV1207" s="233"/>
      <c r="AW1207" s="260">
        <f t="shared" si="611"/>
        <v>0</v>
      </c>
      <c r="AX1207" s="235" t="s">
        <v>2237</v>
      </c>
      <c r="AY1207" s="236" t="s">
        <v>250</v>
      </c>
      <c r="AZ1207" s="236" t="s">
        <v>1145</v>
      </c>
      <c r="BA1207" s="229" t="s">
        <v>900</v>
      </c>
      <c r="BB1207" s="231">
        <v>0</v>
      </c>
      <c r="BC1207" s="231">
        <v>1</v>
      </c>
      <c r="BD1207" s="237" t="str">
        <f t="shared" si="612"/>
        <v>Llano (Pendientes naturales del terreno entre 0 y 5%)</v>
      </c>
      <c r="BE1207" s="231">
        <v>1</v>
      </c>
      <c r="BF1207" s="237" t="str">
        <f>VLOOKUP(BE1207,'Códigos 2'!$A$1:$B$12,2,FALSE)</f>
        <v xml:space="preserve"> Carpeta Asfáltica (CA)</v>
      </c>
      <c r="BG1207" s="238">
        <v>2</v>
      </c>
      <c r="BH1207" s="239">
        <v>5.6</v>
      </c>
      <c r="BI1207" s="231">
        <v>0</v>
      </c>
      <c r="BJ1207" s="231" t="str">
        <f t="shared" si="613"/>
        <v>No existe</v>
      </c>
      <c r="BK1207" s="240">
        <v>0</v>
      </c>
      <c r="BL1207" s="231">
        <v>50</v>
      </c>
      <c r="BM1207" s="231">
        <v>4594</v>
      </c>
      <c r="BN1207" s="231">
        <v>4</v>
      </c>
      <c r="BO1207" s="237" t="str">
        <f t="shared" si="614"/>
        <v>Alineamiento con algunas curvas que exigen una reducción significativa en la velocidad promedio de circulación.</v>
      </c>
      <c r="BP1207" s="231">
        <v>4</v>
      </c>
      <c r="BQ1207" s="237" t="str">
        <f t="shared" si="615"/>
        <v>Pendientes generalmente menores del 3% pero con algunas cuestas de corta longitud de hasta el 5%.</v>
      </c>
      <c r="BR1207" s="231">
        <v>2</v>
      </c>
      <c r="BS1207" s="231">
        <v>0</v>
      </c>
      <c r="BT1207" s="237" t="b">
        <f t="shared" si="616"/>
        <v>0</v>
      </c>
      <c r="BU1207" s="231">
        <v>3</v>
      </c>
      <c r="BV1207" s="237" t="str">
        <f t="shared" si="617"/>
        <v>El señalamiento es regular en cuanto a cantidad y ubicación, siendo notable la falta de algunas señales de precaución y de guía.</v>
      </c>
      <c r="BW1207" s="231">
        <v>4</v>
      </c>
      <c r="BX1207" s="237" t="str">
        <f t="shared" si="618"/>
        <v>La mayoría de las alcantarillas y cunetas aparentemente funcionan bien, pero existen indicaciones en algunos sitios de que el agua se estanca.</v>
      </c>
      <c r="BY1207" s="231">
        <v>4</v>
      </c>
      <c r="BZ1207" s="237" t="str">
        <f t="shared" si="619"/>
        <v>Superficie generalmente lisa, pero con unas pequeñas corrugaciones u otras irregularidades aisladas, o con baches pequeños superficiales.</v>
      </c>
      <c r="CA1207" s="231">
        <v>5</v>
      </c>
      <c r="CB1207" s="237" t="str">
        <f t="shared" si="620"/>
        <v>No existen evidencias de fallas en la estructura del pavimento, con la posible excepción de algunas en la superficie de ruedo.</v>
      </c>
      <c r="CC1207" s="231">
        <f t="shared" si="621"/>
        <v>8.4343543000000007</v>
      </c>
      <c r="CD1207" s="229" t="s">
        <v>2238</v>
      </c>
      <c r="CE1207" s="229" t="s">
        <v>310</v>
      </c>
      <c r="CF1207" s="270" t="s">
        <v>2239</v>
      </c>
    </row>
    <row r="1208" spans="1:84" ht="69.95" customHeight="1" thickBot="1" x14ac:dyDescent="0.2">
      <c r="A1208" s="217"/>
      <c r="B1208" s="269">
        <v>70580</v>
      </c>
      <c r="C1208" s="231">
        <v>9</v>
      </c>
      <c r="D1208" s="231">
        <v>7</v>
      </c>
      <c r="E1208" s="232">
        <v>2</v>
      </c>
      <c r="F1208" s="231">
        <v>7</v>
      </c>
      <c r="G1208" s="231">
        <v>249</v>
      </c>
      <c r="H1208" s="230" t="str">
        <f t="shared" si="625"/>
        <v>Secundaria</v>
      </c>
      <c r="I1208" s="230">
        <v>3</v>
      </c>
      <c r="J1208" s="229" t="str">
        <f t="shared" si="599"/>
        <v>Conectores de Integración Territorial</v>
      </c>
      <c r="K1208" s="260">
        <f t="shared" si="600"/>
        <v>8.44</v>
      </c>
      <c r="L1208" s="234">
        <f>L1207+K1208</f>
        <v>13.469999999999999</v>
      </c>
      <c r="M1208" s="233"/>
      <c r="N1208" s="233"/>
      <c r="O1208" s="233"/>
      <c r="P1208" s="260">
        <f t="shared" si="601"/>
        <v>0</v>
      </c>
      <c r="Q1208" s="233">
        <v>4.2649999999999997</v>
      </c>
      <c r="R1208" s="233">
        <v>0.85</v>
      </c>
      <c r="S1208" s="233"/>
      <c r="T1208" s="260">
        <f t="shared" si="602"/>
        <v>5.1149999999999993</v>
      </c>
      <c r="U1208" s="233">
        <v>2.4550000000000001</v>
      </c>
      <c r="V1208" s="233">
        <v>0.87</v>
      </c>
      <c r="W1208" s="233"/>
      <c r="X1208" s="233">
        <f t="shared" si="606"/>
        <v>3.3250000000000002</v>
      </c>
      <c r="Y1208" s="233"/>
      <c r="Z1208" s="233"/>
      <c r="AA1208" s="233"/>
      <c r="AB1208" s="233">
        <f t="shared" si="607"/>
        <v>0</v>
      </c>
      <c r="AC1208" s="233">
        <f t="shared" si="624"/>
        <v>8.44</v>
      </c>
      <c r="AD1208" s="233"/>
      <c r="AE1208" s="233"/>
      <c r="AF1208" s="233"/>
      <c r="AG1208" s="233">
        <f t="shared" si="609"/>
        <v>0</v>
      </c>
      <c r="AH1208" s="233"/>
      <c r="AI1208" s="233"/>
      <c r="AJ1208" s="233"/>
      <c r="AK1208" s="233">
        <f t="shared" si="610"/>
        <v>0</v>
      </c>
      <c r="AL1208" s="233"/>
      <c r="AM1208" s="233"/>
      <c r="AN1208" s="233"/>
      <c r="AO1208" s="233">
        <f t="shared" si="603"/>
        <v>0</v>
      </c>
      <c r="AP1208" s="233"/>
      <c r="AQ1208" s="233"/>
      <c r="AR1208" s="233"/>
      <c r="AS1208" s="339">
        <f t="shared" si="604"/>
        <v>0</v>
      </c>
      <c r="AT1208" s="233"/>
      <c r="AU1208" s="233"/>
      <c r="AV1208" s="233"/>
      <c r="AW1208" s="260">
        <f t="shared" si="611"/>
        <v>0</v>
      </c>
      <c r="AX1208" s="235" t="s">
        <v>2240</v>
      </c>
      <c r="AY1208" s="236" t="s">
        <v>250</v>
      </c>
      <c r="AZ1208" s="236" t="s">
        <v>1145</v>
      </c>
      <c r="BA1208" s="229" t="s">
        <v>2241</v>
      </c>
      <c r="BB1208" s="231">
        <v>1</v>
      </c>
      <c r="BC1208" s="231">
        <v>1</v>
      </c>
      <c r="BD1208" s="237" t="str">
        <f t="shared" si="612"/>
        <v>Llano (Pendientes naturales del terreno entre 0 y 5%)</v>
      </c>
      <c r="BE1208" s="231">
        <v>1</v>
      </c>
      <c r="BF1208" s="237" t="str">
        <f>VLOOKUP(BE1208,'Códigos 2'!$A$1:$B$12,2,FALSE)</f>
        <v xml:space="preserve"> Carpeta Asfáltica (CA)</v>
      </c>
      <c r="BG1208" s="238">
        <v>2</v>
      </c>
      <c r="BH1208" s="239">
        <v>5.8</v>
      </c>
      <c r="BI1208" s="231">
        <v>0</v>
      </c>
      <c r="BJ1208" s="231" t="str">
        <f t="shared" si="613"/>
        <v>No existe</v>
      </c>
      <c r="BK1208" s="240">
        <v>0</v>
      </c>
      <c r="BL1208" s="231">
        <v>60</v>
      </c>
      <c r="BM1208" s="231">
        <v>1886</v>
      </c>
      <c r="BN1208" s="231">
        <v>4</v>
      </c>
      <c r="BO1208" s="237" t="str">
        <f t="shared" si="614"/>
        <v>Alineamiento con algunas curvas que exigen una reducción significativa en la velocidad promedio de circulación.</v>
      </c>
      <c r="BP1208" s="231">
        <v>5</v>
      </c>
      <c r="BQ1208" s="237" t="str">
        <f t="shared" si="615"/>
        <v>Pendientes menores del 3% en todo el tramo.</v>
      </c>
      <c r="BR1208" s="231">
        <v>2</v>
      </c>
      <c r="BS1208" s="231">
        <v>0</v>
      </c>
      <c r="BT1208" s="237" t="b">
        <f t="shared" si="616"/>
        <v>0</v>
      </c>
      <c r="BU1208" s="231">
        <v>3</v>
      </c>
      <c r="BV1208" s="237" t="str">
        <f t="shared" si="617"/>
        <v>El señalamiento es regular en cuanto a cantidad y ubicación, siendo notable la falta de algunas señales de precaución y de guía.</v>
      </c>
      <c r="BW1208" s="231">
        <v>4</v>
      </c>
      <c r="BX1208" s="237" t="str">
        <f t="shared" si="618"/>
        <v>La mayoría de las alcantarillas y cunetas aparentemente funcionan bien, pero existen indicaciones en algunos sitios de que el agua se estanca.</v>
      </c>
      <c r="BY1208" s="231">
        <v>4</v>
      </c>
      <c r="BZ1208" s="237" t="str">
        <f t="shared" si="619"/>
        <v>Superficie generalmente lisa, pero con unas pequeñas corrugaciones u otras irregularidades aisladas, o con baches pequeños superficiales.</v>
      </c>
      <c r="CA1208" s="231">
        <v>5</v>
      </c>
      <c r="CB1208" s="237" t="str">
        <f t="shared" si="620"/>
        <v>No existen evidencias de fallas en la estructura del pavimento, con la posible excepción de algunas en la superficie de ruedo.</v>
      </c>
      <c r="CC1208" s="231">
        <f t="shared" si="621"/>
        <v>5.8100115999999993</v>
      </c>
      <c r="CD1208" s="229"/>
      <c r="CE1208" s="229"/>
      <c r="CF1208" s="270" t="s">
        <v>2242</v>
      </c>
    </row>
    <row r="1209" spans="1:84" ht="69.95" customHeight="1" thickBot="1" x14ac:dyDescent="0.2">
      <c r="A1209" s="217"/>
      <c r="B1209" s="269">
        <v>70590</v>
      </c>
      <c r="C1209" s="231">
        <v>9</v>
      </c>
      <c r="D1209" s="231">
        <v>7</v>
      </c>
      <c r="E1209" s="232">
        <v>2</v>
      </c>
      <c r="F1209" s="231"/>
      <c r="G1209" s="231">
        <v>249</v>
      </c>
      <c r="H1209" s="230" t="str">
        <f t="shared" si="625"/>
        <v>Secundaria</v>
      </c>
      <c r="I1209" s="230">
        <v>3</v>
      </c>
      <c r="J1209" s="229" t="str">
        <f t="shared" si="599"/>
        <v>Conectores de Integración Territorial</v>
      </c>
      <c r="K1209" s="260">
        <f t="shared" si="600"/>
        <v>16.114999999999998</v>
      </c>
      <c r="L1209" s="234">
        <f>L1208+K1209</f>
        <v>29.584999999999997</v>
      </c>
      <c r="M1209" s="233"/>
      <c r="N1209" s="233"/>
      <c r="O1209" s="233"/>
      <c r="P1209" s="260">
        <f t="shared" si="601"/>
        <v>0</v>
      </c>
      <c r="Q1209" s="233">
        <v>16.114999999999998</v>
      </c>
      <c r="R1209" s="233"/>
      <c r="S1209" s="233"/>
      <c r="T1209" s="260">
        <f t="shared" si="602"/>
        <v>16.114999999999998</v>
      </c>
      <c r="U1209" s="233"/>
      <c r="V1209" s="233"/>
      <c r="W1209" s="233"/>
      <c r="X1209" s="233">
        <f t="shared" si="606"/>
        <v>0</v>
      </c>
      <c r="Y1209" s="233"/>
      <c r="Z1209" s="233"/>
      <c r="AA1209" s="233"/>
      <c r="AB1209" s="233">
        <f t="shared" si="607"/>
        <v>0</v>
      </c>
      <c r="AC1209" s="233">
        <f t="shared" si="624"/>
        <v>16.114999999999998</v>
      </c>
      <c r="AD1209" s="233"/>
      <c r="AE1209" s="233"/>
      <c r="AF1209" s="233"/>
      <c r="AG1209" s="233">
        <f t="shared" si="609"/>
        <v>0</v>
      </c>
      <c r="AH1209" s="233"/>
      <c r="AI1209" s="233"/>
      <c r="AJ1209" s="233"/>
      <c r="AK1209" s="233">
        <f t="shared" si="610"/>
        <v>0</v>
      </c>
      <c r="AL1209" s="233"/>
      <c r="AM1209" s="233"/>
      <c r="AN1209" s="233"/>
      <c r="AO1209" s="233">
        <f t="shared" si="603"/>
        <v>0</v>
      </c>
      <c r="AP1209" s="233"/>
      <c r="AQ1209" s="233"/>
      <c r="AR1209" s="233"/>
      <c r="AS1209" s="339">
        <f t="shared" si="604"/>
        <v>0</v>
      </c>
      <c r="AT1209" s="233"/>
      <c r="AU1209" s="233"/>
      <c r="AV1209" s="233"/>
      <c r="AW1209" s="260">
        <f t="shared" si="611"/>
        <v>0</v>
      </c>
      <c r="AX1209" s="235" t="s">
        <v>2243</v>
      </c>
      <c r="AY1209" s="236" t="s">
        <v>250</v>
      </c>
      <c r="AZ1209" s="236" t="s">
        <v>1145</v>
      </c>
      <c r="BA1209" s="229" t="s">
        <v>2244</v>
      </c>
      <c r="BB1209" s="231">
        <v>0</v>
      </c>
      <c r="BC1209" s="231">
        <v>1</v>
      </c>
      <c r="BD1209" s="237" t="str">
        <f t="shared" si="612"/>
        <v>Llano (Pendientes naturales del terreno entre 0 y 5%)</v>
      </c>
      <c r="BE1209" s="231">
        <v>1</v>
      </c>
      <c r="BF1209" s="237" t="str">
        <f>VLOOKUP(BE1209,'Códigos 2'!$A$1:$B$12,2,FALSE)</f>
        <v xml:space="preserve"> Carpeta Asfáltica (CA)</v>
      </c>
      <c r="BG1209" s="238">
        <v>2</v>
      </c>
      <c r="BH1209" s="239">
        <v>6.6</v>
      </c>
      <c r="BI1209" s="231">
        <v>1</v>
      </c>
      <c r="BJ1209" s="231" t="str">
        <f t="shared" si="613"/>
        <v>Pavimentado</v>
      </c>
      <c r="BK1209" s="240">
        <v>0.8</v>
      </c>
      <c r="BL1209" s="231">
        <v>60</v>
      </c>
      <c r="BM1209" s="231">
        <v>871</v>
      </c>
      <c r="BN1209" s="231">
        <v>4</v>
      </c>
      <c r="BO1209" s="237" t="str">
        <f t="shared" si="614"/>
        <v>Alineamiento con algunas curvas que exigen una reducción significativa en la velocidad promedio de circulación.</v>
      </c>
      <c r="BP1209" s="231">
        <v>4</v>
      </c>
      <c r="BQ1209" s="237" t="str">
        <f t="shared" si="615"/>
        <v>Pendientes generalmente menores del 3% pero con algunas cuestas de corta longitud de hasta el 5%.</v>
      </c>
      <c r="BR1209" s="231">
        <v>2</v>
      </c>
      <c r="BS1209" s="231">
        <v>5</v>
      </c>
      <c r="BT1209" s="237" t="str">
        <f t="shared" si="616"/>
        <v>Superficie de los espaldones firme y regular, y donde se puede utilizar el ancho como fue construido originalmente.</v>
      </c>
      <c r="BU1209" s="231">
        <v>4</v>
      </c>
      <c r="BV1209" s="237" t="str">
        <f t="shared" si="617"/>
        <v>El señalamiento es bastante completo, faltando solamente algunas señales de guía para los usuarios que no conocen la ruta.</v>
      </c>
      <c r="BW1209" s="231">
        <v>5</v>
      </c>
      <c r="BX1209" s="237" t="str">
        <f t="shared" si="618"/>
        <v>Todas las alcantarillas y cunetas están bastante limpias y funcionan debidamente.</v>
      </c>
      <c r="BY1209" s="231">
        <v>5</v>
      </c>
      <c r="BZ1209" s="237" t="str">
        <f t="shared" si="619"/>
        <v>Superficie lisa, sin baches ni irregularidades notables.</v>
      </c>
      <c r="CA1209" s="231">
        <v>5</v>
      </c>
      <c r="CB1209" s="237" t="str">
        <f t="shared" si="620"/>
        <v>No existen evidencias de fallas en la estructura del pavimento, con la posible excepción de algunas en la superficie de ruedo.</v>
      </c>
      <c r="CC1209" s="231">
        <f t="shared" si="621"/>
        <v>5.1232002249999997</v>
      </c>
      <c r="CD1209" s="229"/>
      <c r="CE1209" s="229"/>
      <c r="CF1209" s="270" t="s">
        <v>2245</v>
      </c>
    </row>
    <row r="1210" spans="1:84" ht="69.95" customHeight="1" thickBot="1" x14ac:dyDescent="0.2">
      <c r="A1210" s="217"/>
      <c r="B1210" s="269">
        <v>70600</v>
      </c>
      <c r="C1210" s="231">
        <v>9</v>
      </c>
      <c r="D1210" s="231">
        <v>7</v>
      </c>
      <c r="E1210" s="232">
        <v>2</v>
      </c>
      <c r="F1210" s="231"/>
      <c r="G1210" s="231">
        <v>249</v>
      </c>
      <c r="H1210" s="230" t="str">
        <f t="shared" si="625"/>
        <v>Secundaria</v>
      </c>
      <c r="I1210" s="230">
        <v>3</v>
      </c>
      <c r="J1210" s="229" t="str">
        <f t="shared" si="599"/>
        <v>Conectores de Integración Territorial</v>
      </c>
      <c r="K1210" s="260">
        <f t="shared" si="600"/>
        <v>4.1650000000000009</v>
      </c>
      <c r="L1210" s="234">
        <f>L1209+K1210</f>
        <v>33.75</v>
      </c>
      <c r="M1210" s="233"/>
      <c r="N1210" s="233"/>
      <c r="O1210" s="233"/>
      <c r="P1210" s="260">
        <f t="shared" si="601"/>
        <v>0</v>
      </c>
      <c r="Q1210" s="233">
        <v>0.105</v>
      </c>
      <c r="R1210" s="233"/>
      <c r="S1210" s="233"/>
      <c r="T1210" s="260">
        <f t="shared" si="602"/>
        <v>0.105</v>
      </c>
      <c r="U1210" s="233"/>
      <c r="V1210" s="233">
        <v>2.06</v>
      </c>
      <c r="W1210" s="233">
        <v>2</v>
      </c>
      <c r="X1210" s="233">
        <f t="shared" si="606"/>
        <v>4.0600000000000005</v>
      </c>
      <c r="Y1210" s="233"/>
      <c r="Z1210" s="233"/>
      <c r="AA1210" s="233"/>
      <c r="AB1210" s="233">
        <f t="shared" si="607"/>
        <v>0</v>
      </c>
      <c r="AC1210" s="233">
        <f t="shared" si="624"/>
        <v>4.1650000000000009</v>
      </c>
      <c r="AD1210" s="233"/>
      <c r="AE1210" s="233"/>
      <c r="AF1210" s="233"/>
      <c r="AG1210" s="233">
        <f t="shared" si="609"/>
        <v>0</v>
      </c>
      <c r="AH1210" s="233"/>
      <c r="AI1210" s="233"/>
      <c r="AJ1210" s="233"/>
      <c r="AK1210" s="233">
        <f t="shared" si="610"/>
        <v>0</v>
      </c>
      <c r="AL1210" s="233"/>
      <c r="AM1210" s="233"/>
      <c r="AN1210" s="233"/>
      <c r="AO1210" s="233">
        <f t="shared" si="603"/>
        <v>0</v>
      </c>
      <c r="AP1210" s="233"/>
      <c r="AQ1210" s="233"/>
      <c r="AR1210" s="233"/>
      <c r="AS1210" s="339">
        <f t="shared" si="604"/>
        <v>0</v>
      </c>
      <c r="AT1210" s="233"/>
      <c r="AU1210" s="233"/>
      <c r="AV1210" s="233"/>
      <c r="AW1210" s="260">
        <f t="shared" si="611"/>
        <v>0</v>
      </c>
      <c r="AX1210" s="235" t="s">
        <v>2246</v>
      </c>
      <c r="AY1210" s="236" t="s">
        <v>250</v>
      </c>
      <c r="AZ1210" s="236" t="s">
        <v>1145</v>
      </c>
      <c r="BA1210" s="229" t="s">
        <v>1604</v>
      </c>
      <c r="BB1210" s="231">
        <v>1</v>
      </c>
      <c r="BC1210" s="231">
        <v>1</v>
      </c>
      <c r="BD1210" s="237" t="str">
        <f t="shared" si="612"/>
        <v>Llano (Pendientes naturales del terreno entre 0 y 5%)</v>
      </c>
      <c r="BE1210" s="231">
        <v>2</v>
      </c>
      <c r="BF1210" s="237" t="str">
        <f>VLOOKUP(BE1210,'Códigos 2'!$A$1:$B$12,2,FALSE)</f>
        <v xml:space="preserve">Tratamiento superficial múltiple (TSM) </v>
      </c>
      <c r="BG1210" s="238">
        <v>2</v>
      </c>
      <c r="BH1210" s="239">
        <v>6.2</v>
      </c>
      <c r="BI1210" s="231">
        <v>0</v>
      </c>
      <c r="BJ1210" s="231" t="str">
        <f t="shared" si="613"/>
        <v>No existe</v>
      </c>
      <c r="BK1210" s="240">
        <v>0</v>
      </c>
      <c r="BL1210" s="231">
        <v>50</v>
      </c>
      <c r="BM1210" s="231">
        <v>364</v>
      </c>
      <c r="BN1210" s="231">
        <v>4</v>
      </c>
      <c r="BO1210" s="237" t="str">
        <f t="shared" si="614"/>
        <v>Alineamiento con algunas curvas que exigen una reducción significativa en la velocidad promedio de circulación.</v>
      </c>
      <c r="BP1210" s="231">
        <v>5</v>
      </c>
      <c r="BQ1210" s="237" t="str">
        <f t="shared" si="615"/>
        <v>Pendientes menores del 3% en todo el tramo.</v>
      </c>
      <c r="BR1210" s="231">
        <v>1</v>
      </c>
      <c r="BS1210" s="231">
        <v>0</v>
      </c>
      <c r="BT1210" s="237" t="b">
        <f t="shared" si="616"/>
        <v>0</v>
      </c>
      <c r="BU1210" s="231">
        <v>3</v>
      </c>
      <c r="BV1210" s="237" t="str">
        <f t="shared" si="617"/>
        <v>El señalamiento es regular en cuanto a cantidad y ubicación, siendo notable la falta de algunas señales de precaución y de guía.</v>
      </c>
      <c r="BW1210" s="231">
        <v>4</v>
      </c>
      <c r="BX1210" s="237" t="str">
        <f t="shared" si="618"/>
        <v>La mayoría de las alcantarillas y cunetas aparentemente funcionan bien, pero existen indicaciones en algunos sitios de que el agua se estanca.</v>
      </c>
      <c r="BY1210" s="231">
        <v>5</v>
      </c>
      <c r="BZ1210" s="237" t="str">
        <f t="shared" si="619"/>
        <v>Superficie lisa, sin baches ni irregularidades notables.</v>
      </c>
      <c r="CA1210" s="231">
        <v>5</v>
      </c>
      <c r="CB1210" s="237" t="str">
        <f t="shared" si="620"/>
        <v>No existen evidencias de fallas en la estructura del pavimento, con la posible excepción de algunas en la superficie de ruedo.</v>
      </c>
      <c r="CC1210" s="231">
        <f t="shared" si="621"/>
        <v>0.55336190000000018</v>
      </c>
      <c r="CD1210" s="229"/>
      <c r="CE1210" s="229"/>
      <c r="CF1210" s="270" t="s">
        <v>2247</v>
      </c>
    </row>
    <row r="1211" spans="1:84" ht="69.95" customHeight="1" thickBot="1" x14ac:dyDescent="0.2">
      <c r="A1211" s="217"/>
      <c r="B1211" s="269">
        <v>70610</v>
      </c>
      <c r="C1211" s="231">
        <v>9</v>
      </c>
      <c r="D1211" s="231">
        <v>7</v>
      </c>
      <c r="E1211" s="232">
        <v>2</v>
      </c>
      <c r="F1211" s="231"/>
      <c r="G1211" s="231">
        <v>249</v>
      </c>
      <c r="H1211" s="230" t="str">
        <f t="shared" si="625"/>
        <v>Secundaria</v>
      </c>
      <c r="I1211" s="230">
        <v>3</v>
      </c>
      <c r="J1211" s="229" t="str">
        <f t="shared" si="599"/>
        <v>Conectores de Integración Territorial</v>
      </c>
      <c r="K1211" s="260">
        <f t="shared" si="600"/>
        <v>8.6300000000000008</v>
      </c>
      <c r="L1211" s="234">
        <f>L1210+K1211</f>
        <v>42.38</v>
      </c>
      <c r="M1211" s="233"/>
      <c r="N1211" s="233"/>
      <c r="O1211" s="233"/>
      <c r="P1211" s="260">
        <f t="shared" si="601"/>
        <v>0</v>
      </c>
      <c r="Q1211" s="233"/>
      <c r="R1211" s="233"/>
      <c r="S1211" s="233"/>
      <c r="T1211" s="260">
        <f t="shared" si="602"/>
        <v>0</v>
      </c>
      <c r="U1211" s="233"/>
      <c r="V1211" s="233"/>
      <c r="W1211" s="233"/>
      <c r="X1211" s="233">
        <f t="shared" si="606"/>
        <v>0</v>
      </c>
      <c r="Y1211" s="233"/>
      <c r="Z1211" s="233"/>
      <c r="AA1211" s="233"/>
      <c r="AB1211" s="233">
        <f t="shared" si="607"/>
        <v>0</v>
      </c>
      <c r="AC1211" s="233">
        <f t="shared" si="624"/>
        <v>0</v>
      </c>
      <c r="AD1211" s="233"/>
      <c r="AE1211" s="233"/>
      <c r="AF1211" s="233">
        <v>8.6300000000000008</v>
      </c>
      <c r="AG1211" s="233">
        <f t="shared" si="609"/>
        <v>8.6300000000000008</v>
      </c>
      <c r="AH1211" s="233"/>
      <c r="AI1211" s="233"/>
      <c r="AJ1211" s="233"/>
      <c r="AK1211" s="233">
        <f t="shared" si="610"/>
        <v>0</v>
      </c>
      <c r="AL1211" s="233"/>
      <c r="AM1211" s="233"/>
      <c r="AN1211" s="233"/>
      <c r="AO1211" s="233">
        <f t="shared" si="603"/>
        <v>0</v>
      </c>
      <c r="AP1211" s="233"/>
      <c r="AQ1211" s="233"/>
      <c r="AR1211" s="233"/>
      <c r="AS1211" s="339">
        <f t="shared" si="604"/>
        <v>0</v>
      </c>
      <c r="AT1211" s="233"/>
      <c r="AU1211" s="233"/>
      <c r="AV1211" s="233"/>
      <c r="AW1211" s="260">
        <f t="shared" si="611"/>
        <v>0</v>
      </c>
      <c r="AX1211" s="235" t="s">
        <v>2248</v>
      </c>
      <c r="AY1211" s="236" t="s">
        <v>250</v>
      </c>
      <c r="AZ1211" s="236" t="s">
        <v>637</v>
      </c>
      <c r="BA1211" s="229" t="s">
        <v>1146</v>
      </c>
      <c r="BB1211" s="231">
        <v>2</v>
      </c>
      <c r="BC1211" s="231">
        <v>1</v>
      </c>
      <c r="BD1211" s="237" t="str">
        <f t="shared" si="612"/>
        <v>Llano (Pendientes naturales del terreno entre 0 y 5%)</v>
      </c>
      <c r="BE1211" s="231">
        <v>4</v>
      </c>
      <c r="BF1211" s="237" t="str">
        <f>VLOOKUP(BE1211,'Códigos 2'!$A$1:$B$12,2,FALSE)</f>
        <v>Lastre o grava</v>
      </c>
      <c r="BG1211" s="238">
        <v>2</v>
      </c>
      <c r="BH1211" s="239">
        <v>7.3</v>
      </c>
      <c r="BI1211" s="231">
        <v>0</v>
      </c>
      <c r="BJ1211" s="231" t="str">
        <f t="shared" si="613"/>
        <v>No existe</v>
      </c>
      <c r="BK1211" s="240">
        <v>0</v>
      </c>
      <c r="BL1211" s="231">
        <v>15</v>
      </c>
      <c r="BM1211" s="231">
        <v>265</v>
      </c>
      <c r="BN1211" s="231">
        <v>5</v>
      </c>
      <c r="BO1211" s="237" t="str">
        <f t="shared" si="614"/>
        <v>Alineamiento recto o con curvas tan suaves que no exigen una reducción significativa en la velocidad promedio normal de recorrido.</v>
      </c>
      <c r="BP1211" s="231">
        <v>5</v>
      </c>
      <c r="BQ1211" s="237" t="str">
        <f t="shared" si="615"/>
        <v>Pendientes menores del 3% en todo el tramo.</v>
      </c>
      <c r="BR1211" s="231">
        <v>2</v>
      </c>
      <c r="BS1211" s="231">
        <v>0</v>
      </c>
      <c r="BT1211" s="237" t="b">
        <f t="shared" si="616"/>
        <v>0</v>
      </c>
      <c r="BU1211" s="231">
        <v>2</v>
      </c>
      <c r="BV1211" s="237" t="str">
        <f t="shared" si="617"/>
        <v>Existen muy pocas señales</v>
      </c>
      <c r="BW1211" s="231">
        <v>3</v>
      </c>
      <c r="BX1211" s="237" t="str">
        <f t="shared" si="618"/>
        <v>Parece que algunas alcantarillas o cunetas no tienen capacidad hidráulica suficiente, por la erosión o socavación aparente.</v>
      </c>
      <c r="BY1211" s="231">
        <v>2</v>
      </c>
      <c r="BZ1211" s="237" t="str">
        <f t="shared" si="619"/>
        <v>Superficie muy irregular o con baches extensos y frecuentes (o material suelto, en caso de superficies no pavimentadas).</v>
      </c>
      <c r="CA1211" s="231">
        <v>4</v>
      </c>
      <c r="CB1211" s="237" t="str">
        <f t="shared" si="620"/>
        <v>Existen huellas o corrugaciones que se derivan por debajo de la superficie de ruedo, pero que son aisladas y de poca extensión.</v>
      </c>
      <c r="CC1211" s="231">
        <f t="shared" si="621"/>
        <v>0.83473675000000014</v>
      </c>
      <c r="CD1211" s="229"/>
      <c r="CE1211" s="229"/>
      <c r="CF1211" s="270" t="s">
        <v>2249</v>
      </c>
    </row>
    <row r="1212" spans="1:84" ht="69.95" customHeight="1" thickBot="1" x14ac:dyDescent="0.2">
      <c r="A1212" s="217"/>
      <c r="B1212" s="269">
        <v>70620</v>
      </c>
      <c r="C1212" s="231">
        <v>9</v>
      </c>
      <c r="D1212" s="231">
        <v>7</v>
      </c>
      <c r="E1212" s="232">
        <v>2</v>
      </c>
      <c r="F1212" s="231"/>
      <c r="G1212" s="231">
        <v>249</v>
      </c>
      <c r="H1212" s="230" t="str">
        <f t="shared" si="625"/>
        <v>Secundaria</v>
      </c>
      <c r="I1212" s="230">
        <v>3</v>
      </c>
      <c r="J1212" s="229" t="str">
        <f t="shared" si="599"/>
        <v>Conectores de Integración Territorial</v>
      </c>
      <c r="K1212" s="260">
        <f t="shared" si="600"/>
        <v>4.2649999999999997</v>
      </c>
      <c r="L1212" s="234">
        <f>L1211+K1212</f>
        <v>46.645000000000003</v>
      </c>
      <c r="M1212" s="233"/>
      <c r="N1212" s="233"/>
      <c r="O1212" s="233"/>
      <c r="P1212" s="260">
        <f t="shared" si="601"/>
        <v>0</v>
      </c>
      <c r="Q1212" s="233"/>
      <c r="R1212" s="233"/>
      <c r="S1212" s="233"/>
      <c r="T1212" s="260">
        <f t="shared" si="602"/>
        <v>0</v>
      </c>
      <c r="U1212" s="233"/>
      <c r="V1212" s="233"/>
      <c r="W1212" s="233"/>
      <c r="X1212" s="233">
        <f t="shared" si="606"/>
        <v>0</v>
      </c>
      <c r="Y1212" s="233"/>
      <c r="Z1212" s="233"/>
      <c r="AA1212" s="233"/>
      <c r="AB1212" s="233">
        <f t="shared" si="607"/>
        <v>0</v>
      </c>
      <c r="AC1212" s="233">
        <f t="shared" si="624"/>
        <v>0</v>
      </c>
      <c r="AD1212" s="233"/>
      <c r="AE1212" s="233"/>
      <c r="AF1212" s="233">
        <v>4.2649999999999997</v>
      </c>
      <c r="AG1212" s="233">
        <f t="shared" si="609"/>
        <v>4.2649999999999997</v>
      </c>
      <c r="AH1212" s="233"/>
      <c r="AI1212" s="233"/>
      <c r="AJ1212" s="233"/>
      <c r="AK1212" s="233">
        <f t="shared" si="610"/>
        <v>0</v>
      </c>
      <c r="AL1212" s="233"/>
      <c r="AM1212" s="233"/>
      <c r="AN1212" s="233"/>
      <c r="AO1212" s="233">
        <f t="shared" si="603"/>
        <v>0</v>
      </c>
      <c r="AP1212" s="233"/>
      <c r="AQ1212" s="233"/>
      <c r="AR1212" s="233"/>
      <c r="AS1212" s="339">
        <f t="shared" si="604"/>
        <v>0</v>
      </c>
      <c r="AT1212" s="233"/>
      <c r="AU1212" s="233"/>
      <c r="AV1212" s="233"/>
      <c r="AW1212" s="260">
        <f t="shared" si="611"/>
        <v>0</v>
      </c>
      <c r="AX1212" s="235" t="s">
        <v>2250</v>
      </c>
      <c r="AY1212" s="236" t="s">
        <v>250</v>
      </c>
      <c r="AZ1212" s="236" t="s">
        <v>1145</v>
      </c>
      <c r="BA1212" s="229" t="s">
        <v>2251</v>
      </c>
      <c r="BB1212" s="231">
        <v>0</v>
      </c>
      <c r="BC1212" s="231">
        <v>1</v>
      </c>
      <c r="BD1212" s="237" t="str">
        <f t="shared" si="612"/>
        <v>Llano (Pendientes naturales del terreno entre 0 y 5%)</v>
      </c>
      <c r="BE1212" s="231">
        <v>4</v>
      </c>
      <c r="BF1212" s="237" t="str">
        <f>VLOOKUP(BE1212,'Códigos 2'!$A$1:$B$12,2,FALSE)</f>
        <v>Lastre o grava</v>
      </c>
      <c r="BG1212" s="238">
        <v>2</v>
      </c>
      <c r="BH1212" s="239">
        <v>6.5</v>
      </c>
      <c r="BI1212" s="231">
        <v>0</v>
      </c>
      <c r="BJ1212" s="231" t="str">
        <f t="shared" si="613"/>
        <v>No existe</v>
      </c>
      <c r="BK1212" s="240">
        <v>0</v>
      </c>
      <c r="BL1212" s="231">
        <v>15</v>
      </c>
      <c r="BM1212" s="231">
        <v>216</v>
      </c>
      <c r="BN1212" s="231">
        <v>4</v>
      </c>
      <c r="BO1212" s="237" t="str">
        <f t="shared" si="614"/>
        <v>Alineamiento con algunas curvas que exigen una reducción significativa en la velocidad promedio de circulación.</v>
      </c>
      <c r="BP1212" s="231">
        <v>4</v>
      </c>
      <c r="BQ1212" s="237" t="str">
        <f t="shared" si="615"/>
        <v>Pendientes generalmente menores del 3% pero con algunas cuestas de corta longitud de hasta el 5%.</v>
      </c>
      <c r="BR1212" s="231">
        <v>2</v>
      </c>
      <c r="BS1212" s="231">
        <v>0</v>
      </c>
      <c r="BT1212" s="237" t="b">
        <f t="shared" si="616"/>
        <v>0</v>
      </c>
      <c r="BU1212" s="231">
        <v>2</v>
      </c>
      <c r="BV1212" s="237" t="str">
        <f t="shared" si="617"/>
        <v>Existen muy pocas señales</v>
      </c>
      <c r="BW1212" s="231">
        <v>4</v>
      </c>
      <c r="BX1212" s="237" t="str">
        <f t="shared" si="618"/>
        <v>La mayoría de las alcantarillas y cunetas aparentemente funcionan bien, pero existen indicaciones en algunos sitios de que el agua se estanca.</v>
      </c>
      <c r="BY1212" s="231">
        <v>2</v>
      </c>
      <c r="BZ1212" s="237" t="str">
        <f t="shared" si="619"/>
        <v>Superficie muy irregular o con baches extensos y frecuentes (o material suelto, en caso de superficies no pavimentadas).</v>
      </c>
      <c r="CA1212" s="231">
        <v>5</v>
      </c>
      <c r="CB1212" s="237" t="str">
        <f t="shared" si="620"/>
        <v>No existen evidencias de fallas en la estructura del pavimento, con la posible excepción de algunas en la superficie de ruedo.</v>
      </c>
      <c r="CC1212" s="231">
        <f t="shared" si="621"/>
        <v>0.33625259999999996</v>
      </c>
      <c r="CD1212" s="229"/>
      <c r="CE1212" s="229"/>
      <c r="CF1212" s="270" t="s">
        <v>2252</v>
      </c>
    </row>
    <row r="1213" spans="1:84" ht="69.95" customHeight="1" thickBot="1" x14ac:dyDescent="0.2">
      <c r="A1213" s="217"/>
      <c r="B1213" s="269">
        <v>70660</v>
      </c>
      <c r="C1213" s="231">
        <v>9</v>
      </c>
      <c r="D1213" s="231">
        <v>7</v>
      </c>
      <c r="E1213" s="232">
        <v>2</v>
      </c>
      <c r="F1213" s="231">
        <v>0</v>
      </c>
      <c r="G1213" s="231">
        <v>814</v>
      </c>
      <c r="H1213" s="230" t="str">
        <f>IF(G1213&lt;100,"Primaria",IF(AND(G1206&gt;39,G1206&lt;300),"Secundaria",IF(AND(G1206&gt;299),"Terciaria")))</f>
        <v>Terciaria</v>
      </c>
      <c r="I1213" s="230">
        <v>3</v>
      </c>
      <c r="J1213" s="229" t="str">
        <f t="shared" si="599"/>
        <v>Conectores de Integración Territorial</v>
      </c>
      <c r="K1213" s="260">
        <f t="shared" si="600"/>
        <v>7.5149999999999997</v>
      </c>
      <c r="L1213" s="234">
        <f>K1213</f>
        <v>7.5149999999999997</v>
      </c>
      <c r="M1213" s="233"/>
      <c r="N1213" s="233"/>
      <c r="O1213" s="233"/>
      <c r="P1213" s="260">
        <f t="shared" si="601"/>
        <v>0</v>
      </c>
      <c r="Q1213" s="233">
        <v>7.5149999999999997</v>
      </c>
      <c r="R1213" s="233"/>
      <c r="S1213" s="233"/>
      <c r="T1213" s="260">
        <f t="shared" si="602"/>
        <v>7.5149999999999997</v>
      </c>
      <c r="U1213" s="233"/>
      <c r="V1213" s="233"/>
      <c r="W1213" s="233"/>
      <c r="X1213" s="233">
        <f t="shared" si="606"/>
        <v>0</v>
      </c>
      <c r="Y1213" s="233"/>
      <c r="Z1213" s="233"/>
      <c r="AA1213" s="233"/>
      <c r="AB1213" s="233">
        <f t="shared" si="607"/>
        <v>0</v>
      </c>
      <c r="AC1213" s="233">
        <f t="shared" si="624"/>
        <v>7.5149999999999997</v>
      </c>
      <c r="AD1213" s="233"/>
      <c r="AE1213" s="233"/>
      <c r="AF1213" s="233"/>
      <c r="AG1213" s="233">
        <f t="shared" si="609"/>
        <v>0</v>
      </c>
      <c r="AH1213" s="233"/>
      <c r="AI1213" s="233"/>
      <c r="AJ1213" s="233"/>
      <c r="AK1213" s="233">
        <f t="shared" si="610"/>
        <v>0</v>
      </c>
      <c r="AL1213" s="233"/>
      <c r="AM1213" s="233"/>
      <c r="AN1213" s="233"/>
      <c r="AO1213" s="233">
        <f t="shared" si="603"/>
        <v>0</v>
      </c>
      <c r="AP1213" s="233"/>
      <c r="AQ1213" s="233"/>
      <c r="AR1213" s="233"/>
      <c r="AS1213" s="339">
        <f t="shared" si="604"/>
        <v>0</v>
      </c>
      <c r="AT1213" s="233"/>
      <c r="AU1213" s="233"/>
      <c r="AV1213" s="233"/>
      <c r="AW1213" s="260">
        <f t="shared" si="611"/>
        <v>0</v>
      </c>
      <c r="AX1213" s="235" t="s">
        <v>3340</v>
      </c>
      <c r="AY1213" s="236" t="s">
        <v>250</v>
      </c>
      <c r="AZ1213" s="236" t="s">
        <v>1145</v>
      </c>
      <c r="BA1213" s="229" t="s">
        <v>3341</v>
      </c>
      <c r="BB1213" s="231">
        <v>0</v>
      </c>
      <c r="BC1213" s="231">
        <v>1</v>
      </c>
      <c r="BD1213" s="237" t="str">
        <f t="shared" si="612"/>
        <v>Llano (Pendientes naturales del terreno entre 0 y 5%)</v>
      </c>
      <c r="BE1213" s="231">
        <v>1</v>
      </c>
      <c r="BF1213" s="237" t="str">
        <f>VLOOKUP(BE1213,'Códigos 2'!$A$1:$B$12,2,FALSE)</f>
        <v xml:space="preserve"> Carpeta Asfáltica (CA)</v>
      </c>
      <c r="BG1213" s="238">
        <v>2</v>
      </c>
      <c r="BH1213" s="239">
        <v>6.8</v>
      </c>
      <c r="BI1213" s="231">
        <v>0</v>
      </c>
      <c r="BJ1213" s="231" t="str">
        <f t="shared" ref="BJ1213:BJ1220" si="626">IF(BI1213=0,"No existe",IF(AND(BI1213=1),"Pavimentado",IF(AND(BI1213=2),"Mejorado",IF(AND(BI1213=3),"Tierra"))))</f>
        <v>No existe</v>
      </c>
      <c r="BK1213" s="240">
        <v>0</v>
      </c>
      <c r="BL1213" s="231">
        <v>60</v>
      </c>
      <c r="BM1213" s="231">
        <v>1076</v>
      </c>
      <c r="BN1213" s="231">
        <v>4</v>
      </c>
      <c r="BO1213" s="237" t="str">
        <f t="shared" ref="BO1213:BO1220" si="627">IF(BN1213=5,"Alineamiento recto o con curvas tan suaves que no exigen una reducción significativa en la velocidad promedio normal de recorrido.",IF(AND(BN1213=4),"Alineamiento con algunas curvas que exigen una reducción significativa en la velocidad promedio de circulación.",IF(AND(BN1213=3),"Alineamiento algo sinuoso, pero con curvas cerradas que son aparentes y consistentes con las gradientes y las demás características del camino y del terreno que se atraviesa.",IF(AND(BN1213=2),"Curvas cerradas frecuentes y, por lo general, inconsistentes con el terreno y la clase de carretera.",IF(AND(BN1213=1),"Alineamiento muy sinuoso en todo el tramo, condición que admite solamente una velocidad de circulación muy baja.")))))</f>
        <v>Alineamiento con algunas curvas que exigen una reducción significativa en la velocidad promedio de circulación.</v>
      </c>
      <c r="BP1213" s="231">
        <v>5</v>
      </c>
      <c r="BQ1213" s="237" t="str">
        <f t="shared" ref="BQ1213:BQ1220" si="628">IF(BP1213=5,"Pendientes menores del 3% en todo el tramo.",IF(AND(BP1213=4),"Pendientes generalmente menores del 3% pero con algunas cuestas de corta longitud de hasta el 5%.",IF(AND(BP1213=3),"Pendientes generalmente entre 3 y 6%, pero con una rasante ondulada y, consecuentemente, con tramos cortos de subida fuerte.",IF(AND(BP1213=2),"Pendientes sostenidas entre 5 y 8% sobre una buena parte del tramo, condición que afecta en forma marcada la velocidad de recorrido y, cuando hay bastante tránsito, provoca frecuentes colas de vehículos detrás de los vehículos pesados.",IF(AND(BP1213=1),"Pendientes sostenidas en exceso del 7% en casi todo el tramo. ")))))</f>
        <v>Pendientes menores del 3% en todo el tramo.</v>
      </c>
      <c r="BR1213" s="231">
        <v>2</v>
      </c>
      <c r="BS1213" s="231">
        <v>0</v>
      </c>
      <c r="BT1213" s="237" t="b">
        <f t="shared" ref="BT1213:BT1220" si="629">IF(BS1213=5,"Superficie de los espaldones firme y regular, y donde se puede utilizar el ancho como fue construido originalmente.",IF(AND(BS1213=4),"Superficie generalmente firme y utilizable en todo tiempo, pero con algunos tramos cortos en que el ancho inicial ha sido reducido por erosión u otras causas.",IF(AND(BS1213=3),"Superficie erosionada o con baches profundos sobre una buena parte de la subsección, de manera que se inhibe el uso de los espaldones en la debida forma en esa parte.",IF(AND(BS1213=2),"Superficie erosionada o con baches profundos, o el ancho transitable de los espaldones reducido sustancialmente, en casi toda la subsección.",IF(AND(BS1213=1),"Se encuentra un desnivel peligroso entre el borde del pavimento y el espaldón, o la superficie está muy erosionada, con baches profundos o material suelto, o el ancho muy reducido del original.")))))</f>
        <v>0</v>
      </c>
      <c r="BU1213" s="231">
        <v>3</v>
      </c>
      <c r="BV1213" s="237" t="str">
        <f t="shared" ref="BV1213:BV1220" si="630">IF(BU1213=5,"Las señales son completamente adecuadas en número y ubicación, ",IF(AND(BU1213=4),"El señalamiento es bastante completo, faltando solamente algunas señales de guía para los usuarios que no conocen la ruta.",IF(AND(BU1213=3),"El señalamiento es regular en cuanto a cantidad y ubicación, siendo notable la falta de algunas señales de precaución y de guía.",IF(AND(BU1213=2),"Existen muy pocas señales",IF(AND(BU1213=1),"No existen señales o son tan inadecuadas, que no proveen información útil al conductor.")))))</f>
        <v>El señalamiento es regular en cuanto a cantidad y ubicación, siendo notable la falta de algunas señales de precaución y de guía.</v>
      </c>
      <c r="BW1213" s="231">
        <v>5</v>
      </c>
      <c r="BX1213" s="237" t="str">
        <f t="shared" ref="BX1213:BX1221" si="631">IF(BW1213=5,"Todas las alcantarillas y cunetas están bastante limpias y funcionan debidamente.",IF(AND(BW1213=4),"La mayoría de las alcantarillas y cunetas aparentemente funcionan bien, pero existen indicaciones en algunos sitios de que el agua se estanca.",IF(AND(BW1213=3),"Parece que algunas alcantarillas o cunetas no tienen capacidad hidráulica suficiente, por la erosión o socavación aparente.",IF(AND(BW1213=2),"Parece que la mayoría de las alcantarillas y cunetas son inadecuadas; o hay vados en varios sitios en vez de estructuras de drenaje.",IF(AND(BW1213=1),"El agua escurre por la calzada durante períodos de lluvia sobre una buena parte de la sub-sección y no existen cunetas longitudinales definidas; las estructuras de drenaje no existen, o son completamente inadecuadas.")))))</f>
        <v>Todas las alcantarillas y cunetas están bastante limpias y funcionan debidamente.</v>
      </c>
      <c r="BY1213" s="231">
        <v>5</v>
      </c>
      <c r="BZ1213" s="237" t="str">
        <f t="shared" ref="BZ1213:BZ1220" si="632">IF(BY1213=5,"Superficie lisa, sin baches ni irregularidades notables.",IF(AND(BY1213=4),"Superficie generalmente lisa, pero con unas pequeñas corrugaciones u otras irregularidades aisladas, o con baches pequeños superficiales.",IF(AND(BY1213=3),"Superficie con frecuentes baches o irregularidades .",IF(AND(BY1213=2),"Superficie muy irregular o con baches extensos y frecuentes (o material suelto, en caso de superficies no pavimentadas).",IF(AND(BY1213=1),"Superficie muy deteriorada o irregular (o material suelto), hasta tal grado, en casi todo el tramo.")))))</f>
        <v>Superficie lisa, sin baches ni irregularidades notables.</v>
      </c>
      <c r="CA1213" s="231">
        <v>5</v>
      </c>
      <c r="CB1213" s="237" t="str">
        <f t="shared" ref="CB1213:CB1220" si="633">IF(CA1213=5,"No existen evidencias de fallas en la estructura del pavimento, con la posible excepción de algunas en la superficie de ruedo.",IF(AND(CA1213=4),"Existen huellas o corrugaciones que se derivan por debajo de la superficie de ruedo, pero que son aisladas y de poca extensión.",IF(AND(CA1213=3),"Existen deformaciones u otras fallas de consideración sobre una buena parte de la subsección y, aunque no son extensas todavía, parece que siguen extendiéndose.",IF(AND(CA1213=2),"Existen deformaciones u otras fallas de consideración sobre la mayor parte del tramo.",IF(AND(CA1213=1),"Existen corrugaciones o huellas profundas sobre casi toda la faja de ruedo del tramo, hasta tal grado que no sería factible corregir la falla de la estructura, sino que se tendría que reconstruirla completamente.")))))</f>
        <v>No existen evidencias de fallas en la estructura del pavimento, con la posible excepción de algunas en la superficie de ruedo.</v>
      </c>
      <c r="CC1213" s="231">
        <f t="shared" ref="CC1213:CC1220" si="634">(K1213*BM1213)*365/1000000</f>
        <v>2.9514410999999998</v>
      </c>
      <c r="CD1213" s="229"/>
      <c r="CE1213" s="229"/>
      <c r="CF1213" s="270" t="s">
        <v>3342</v>
      </c>
    </row>
    <row r="1214" spans="1:84" ht="69.95" customHeight="1" thickBot="1" x14ac:dyDescent="0.2">
      <c r="A1214" s="217"/>
      <c r="B1214" s="269">
        <v>70670</v>
      </c>
      <c r="C1214" s="231">
        <v>9</v>
      </c>
      <c r="D1214" s="231">
        <v>7</v>
      </c>
      <c r="E1214" s="232">
        <v>2</v>
      </c>
      <c r="F1214" s="231"/>
      <c r="G1214" s="231">
        <v>814</v>
      </c>
      <c r="H1214" s="230" t="str">
        <f>IF(G1214&lt;100,"Primaria",IF(AND(G1207&gt;39,G1207&lt;300),"Secundaria",IF(AND(G1207&gt;299),"Terciaria")))</f>
        <v>Secundaria</v>
      </c>
      <c r="I1214" s="230">
        <v>3</v>
      </c>
      <c r="J1214" s="229" t="str">
        <f t="shared" si="599"/>
        <v>Conectores de Integración Territorial</v>
      </c>
      <c r="K1214" s="260">
        <f t="shared" si="600"/>
        <v>4.59</v>
      </c>
      <c r="L1214" s="234">
        <f>L1213+K1214</f>
        <v>12.105</v>
      </c>
      <c r="M1214" s="233"/>
      <c r="N1214" s="233"/>
      <c r="O1214" s="233"/>
      <c r="P1214" s="260">
        <f t="shared" si="601"/>
        <v>0</v>
      </c>
      <c r="Q1214" s="233">
        <v>4.4999999999999998E-2</v>
      </c>
      <c r="R1214" s="233"/>
      <c r="S1214" s="233"/>
      <c r="T1214" s="260">
        <f t="shared" si="602"/>
        <v>4.4999999999999998E-2</v>
      </c>
      <c r="U1214" s="233"/>
      <c r="V1214" s="233"/>
      <c r="W1214" s="233"/>
      <c r="X1214" s="233">
        <f t="shared" si="606"/>
        <v>0</v>
      </c>
      <c r="Y1214" s="233"/>
      <c r="Z1214" s="233"/>
      <c r="AA1214" s="233"/>
      <c r="AB1214" s="233">
        <f t="shared" si="607"/>
        <v>0</v>
      </c>
      <c r="AC1214" s="233">
        <f t="shared" si="624"/>
        <v>4.4999999999999998E-2</v>
      </c>
      <c r="AD1214" s="233"/>
      <c r="AE1214" s="233">
        <v>4.5449999999999999</v>
      </c>
      <c r="AF1214" s="233"/>
      <c r="AG1214" s="233">
        <f t="shared" si="609"/>
        <v>4.5449999999999999</v>
      </c>
      <c r="AH1214" s="233"/>
      <c r="AI1214" s="233"/>
      <c r="AJ1214" s="233"/>
      <c r="AK1214" s="233">
        <f t="shared" si="610"/>
        <v>0</v>
      </c>
      <c r="AL1214" s="233"/>
      <c r="AM1214" s="233"/>
      <c r="AN1214" s="233"/>
      <c r="AO1214" s="233">
        <f t="shared" si="603"/>
        <v>0</v>
      </c>
      <c r="AP1214" s="233"/>
      <c r="AQ1214" s="233"/>
      <c r="AR1214" s="233"/>
      <c r="AS1214" s="339">
        <f t="shared" si="604"/>
        <v>0</v>
      </c>
      <c r="AT1214" s="233"/>
      <c r="AU1214" s="233"/>
      <c r="AV1214" s="233"/>
      <c r="AW1214" s="260">
        <f t="shared" si="611"/>
        <v>0</v>
      </c>
      <c r="AX1214" s="235" t="s">
        <v>3343</v>
      </c>
      <c r="AY1214" s="236" t="s">
        <v>250</v>
      </c>
      <c r="AZ1214" s="236" t="s">
        <v>1145</v>
      </c>
      <c r="BA1214" s="229" t="s">
        <v>3115</v>
      </c>
      <c r="BB1214" s="231">
        <v>0</v>
      </c>
      <c r="BC1214" s="231">
        <v>1</v>
      </c>
      <c r="BD1214" s="237" t="str">
        <f t="shared" si="612"/>
        <v>Llano (Pendientes naturales del terreno entre 0 y 5%)</v>
      </c>
      <c r="BE1214" s="231">
        <v>4</v>
      </c>
      <c r="BF1214" s="237" t="str">
        <f>VLOOKUP(BE1214,'Códigos 2'!$A$1:$B$12,2,FALSE)</f>
        <v>Lastre o grava</v>
      </c>
      <c r="BG1214" s="238">
        <v>2</v>
      </c>
      <c r="BH1214" s="239">
        <v>5.3</v>
      </c>
      <c r="BI1214" s="231">
        <v>0</v>
      </c>
      <c r="BJ1214" s="231" t="str">
        <f t="shared" si="626"/>
        <v>No existe</v>
      </c>
      <c r="BK1214" s="240">
        <v>0</v>
      </c>
      <c r="BL1214" s="231">
        <v>30</v>
      </c>
      <c r="BM1214" s="231">
        <v>97</v>
      </c>
      <c r="BN1214" s="231">
        <v>4</v>
      </c>
      <c r="BO1214" s="237" t="str">
        <f t="shared" si="627"/>
        <v>Alineamiento con algunas curvas que exigen una reducción significativa en la velocidad promedio de circulación.</v>
      </c>
      <c r="BP1214" s="231">
        <v>4</v>
      </c>
      <c r="BQ1214" s="237" t="str">
        <f t="shared" si="628"/>
        <v>Pendientes generalmente menores del 3% pero con algunas cuestas de corta longitud de hasta el 5%.</v>
      </c>
      <c r="BR1214" s="231">
        <v>2</v>
      </c>
      <c r="BS1214" s="231">
        <v>0</v>
      </c>
      <c r="BT1214" s="237" t="b">
        <f t="shared" si="629"/>
        <v>0</v>
      </c>
      <c r="BU1214" s="231">
        <v>1</v>
      </c>
      <c r="BV1214" s="237" t="str">
        <f t="shared" si="630"/>
        <v>No existen señales o son tan inadecuadas, que no proveen información útil al conductor.</v>
      </c>
      <c r="BW1214" s="231">
        <v>3</v>
      </c>
      <c r="BX1214" s="237" t="str">
        <f t="shared" si="631"/>
        <v>Parece que algunas alcantarillas o cunetas no tienen capacidad hidráulica suficiente, por la erosión o socavación aparente.</v>
      </c>
      <c r="BY1214" s="231">
        <v>3</v>
      </c>
      <c r="BZ1214" s="237" t="str">
        <f t="shared" si="632"/>
        <v>Superficie con frecuentes baches o irregularidades .</v>
      </c>
      <c r="CA1214" s="231">
        <v>4</v>
      </c>
      <c r="CB1214" s="237" t="str">
        <f t="shared" si="633"/>
        <v>Existen huellas o corrugaciones que se derivan por debajo de la superficie de ruedo, pero que son aisladas y de poca extensión.</v>
      </c>
      <c r="CC1214" s="231">
        <f t="shared" si="634"/>
        <v>0.16250894999999999</v>
      </c>
      <c r="CD1214" s="229"/>
      <c r="CE1214" s="229"/>
      <c r="CF1214" s="270" t="s">
        <v>3344</v>
      </c>
    </row>
    <row r="1215" spans="1:84" ht="69.95" customHeight="1" thickBot="1" x14ac:dyDescent="0.2">
      <c r="A1215" s="217"/>
      <c r="B1215" s="269">
        <v>70680</v>
      </c>
      <c r="C1215" s="231">
        <v>9</v>
      </c>
      <c r="D1215" s="231">
        <v>7</v>
      </c>
      <c r="E1215" s="232">
        <v>6</v>
      </c>
      <c r="F1215" s="231">
        <v>1</v>
      </c>
      <c r="G1215" s="231">
        <v>816</v>
      </c>
      <c r="H1215" s="230" t="str">
        <f>IF(G1215&lt;100,"Primaria",IF(AND(G1208&gt;39,G1208&lt;300),"Secundaria",IF(AND(G1208&gt;299),"Terciaria")))</f>
        <v>Secundaria</v>
      </c>
      <c r="I1215" s="230">
        <v>4</v>
      </c>
      <c r="J1215" s="229" t="str">
        <f t="shared" si="599"/>
        <v>Red Básica de Accesso</v>
      </c>
      <c r="K1215" s="260">
        <f t="shared" si="600"/>
        <v>7.0149999999999997</v>
      </c>
      <c r="L1215" s="234">
        <f>K1215</f>
        <v>7.0149999999999997</v>
      </c>
      <c r="M1215" s="233"/>
      <c r="N1215" s="233"/>
      <c r="O1215" s="233"/>
      <c r="P1215" s="260">
        <f t="shared" si="601"/>
        <v>0</v>
      </c>
      <c r="Q1215" s="233">
        <v>0.24</v>
      </c>
      <c r="R1215" s="233"/>
      <c r="S1215" s="233"/>
      <c r="T1215" s="260">
        <f t="shared" si="602"/>
        <v>0.24</v>
      </c>
      <c r="U1215" s="233"/>
      <c r="V1215" s="233">
        <v>0.67500000000000004</v>
      </c>
      <c r="W1215" s="233"/>
      <c r="X1215" s="233">
        <f t="shared" si="606"/>
        <v>0.67500000000000004</v>
      </c>
      <c r="Y1215" s="233"/>
      <c r="Z1215" s="233"/>
      <c r="AA1215" s="233"/>
      <c r="AB1215" s="233">
        <f t="shared" si="607"/>
        <v>0</v>
      </c>
      <c r="AC1215" s="233">
        <f t="shared" si="624"/>
        <v>0.91500000000000004</v>
      </c>
      <c r="AD1215" s="233"/>
      <c r="AE1215" s="233"/>
      <c r="AF1215" s="233">
        <v>6.1</v>
      </c>
      <c r="AG1215" s="233">
        <f t="shared" si="609"/>
        <v>6.1</v>
      </c>
      <c r="AH1215" s="233"/>
      <c r="AI1215" s="233"/>
      <c r="AJ1215" s="233"/>
      <c r="AK1215" s="233">
        <f t="shared" si="610"/>
        <v>0</v>
      </c>
      <c r="AL1215" s="233"/>
      <c r="AM1215" s="233"/>
      <c r="AN1215" s="233"/>
      <c r="AO1215" s="233">
        <f t="shared" si="603"/>
        <v>0</v>
      </c>
      <c r="AP1215" s="233"/>
      <c r="AQ1215" s="233"/>
      <c r="AR1215" s="233"/>
      <c r="AS1215" s="339">
        <f t="shared" si="604"/>
        <v>0</v>
      </c>
      <c r="AT1215" s="233"/>
      <c r="AU1215" s="233"/>
      <c r="AV1215" s="233"/>
      <c r="AW1215" s="260">
        <f t="shared" si="611"/>
        <v>0</v>
      </c>
      <c r="AX1215" s="235" t="s">
        <v>3345</v>
      </c>
      <c r="AY1215" s="244" t="s">
        <v>3296</v>
      </c>
      <c r="AZ1215" s="236" t="s">
        <v>1145</v>
      </c>
      <c r="BA1215" s="229" t="s">
        <v>3346</v>
      </c>
      <c r="BB1215" s="231">
        <v>0</v>
      </c>
      <c r="BC1215" s="231">
        <v>1</v>
      </c>
      <c r="BD1215" s="237" t="str">
        <f t="shared" si="612"/>
        <v>Llano (Pendientes naturales del terreno entre 0 y 5%)</v>
      </c>
      <c r="BE1215" s="231">
        <v>4</v>
      </c>
      <c r="BF1215" s="237" t="str">
        <f>VLOOKUP(BE1215,'Códigos 2'!$A$1:$B$12,2,FALSE)</f>
        <v>Lastre o grava</v>
      </c>
      <c r="BG1215" s="238">
        <v>2</v>
      </c>
      <c r="BH1215" s="239">
        <v>6</v>
      </c>
      <c r="BI1215" s="231">
        <v>0</v>
      </c>
      <c r="BJ1215" s="231" t="str">
        <f t="shared" si="626"/>
        <v>No existe</v>
      </c>
      <c r="BK1215" s="240">
        <v>0</v>
      </c>
      <c r="BL1215" s="231">
        <v>20</v>
      </c>
      <c r="BM1215" s="231">
        <v>377</v>
      </c>
      <c r="BN1215" s="231">
        <v>5</v>
      </c>
      <c r="BO1215" s="237" t="str">
        <f t="shared" si="627"/>
        <v>Alineamiento recto o con curvas tan suaves que no exigen una reducción significativa en la velocidad promedio normal de recorrido.</v>
      </c>
      <c r="BP1215" s="231">
        <v>5</v>
      </c>
      <c r="BQ1215" s="237" t="str">
        <f t="shared" si="628"/>
        <v>Pendientes menores del 3% en todo el tramo.</v>
      </c>
      <c r="BR1215" s="231">
        <v>2</v>
      </c>
      <c r="BS1215" s="231">
        <v>0</v>
      </c>
      <c r="BT1215" s="237" t="b">
        <f t="shared" si="629"/>
        <v>0</v>
      </c>
      <c r="BU1215" s="231">
        <v>3</v>
      </c>
      <c r="BV1215" s="237" t="str">
        <f t="shared" si="630"/>
        <v>El señalamiento es regular en cuanto a cantidad y ubicación, siendo notable la falta de algunas señales de precaución y de guía.</v>
      </c>
      <c r="BW1215" s="231">
        <v>4</v>
      </c>
      <c r="BX1215" s="237" t="str">
        <f t="shared" si="631"/>
        <v>La mayoría de las alcantarillas y cunetas aparentemente funcionan bien, pero existen indicaciones en algunos sitios de que el agua se estanca.</v>
      </c>
      <c r="BY1215" s="231">
        <v>2</v>
      </c>
      <c r="BZ1215" s="237" t="str">
        <f t="shared" si="632"/>
        <v>Superficie muy irregular o con baches extensos y frecuentes (o material suelto, en caso de superficies no pavimentadas).</v>
      </c>
      <c r="CA1215" s="231">
        <v>5</v>
      </c>
      <c r="CB1215" s="237" t="str">
        <f t="shared" si="633"/>
        <v>No existen evidencias de fallas en la estructura del pavimento, con la posible excepción de algunas en la superficie de ruedo.</v>
      </c>
      <c r="CC1215" s="231">
        <f t="shared" si="634"/>
        <v>0.96529907500000001</v>
      </c>
      <c r="CD1215" s="229"/>
      <c r="CE1215" s="229"/>
      <c r="CF1215" s="270" t="s">
        <v>3347</v>
      </c>
    </row>
    <row r="1216" spans="1:84" ht="69.95" customHeight="1" thickBot="1" x14ac:dyDescent="0.2">
      <c r="A1216" s="217"/>
      <c r="B1216" s="269">
        <v>70710</v>
      </c>
      <c r="C1216" s="231">
        <v>8</v>
      </c>
      <c r="D1216" s="231">
        <v>7</v>
      </c>
      <c r="E1216" s="247">
        <v>4</v>
      </c>
      <c r="F1216" s="229"/>
      <c r="G1216" s="231">
        <v>256</v>
      </c>
      <c r="H1216" s="230" t="str">
        <f>IF(G1216&lt;100,"Primaria",IF(AND(G1216&gt;39,G1216&lt;300),"Secundaria",IF(AND(G1216&gt;299),"Terciaria")))</f>
        <v>Secundaria</v>
      </c>
      <c r="I1216" s="230">
        <v>3</v>
      </c>
      <c r="J1216" s="229" t="str">
        <f t="shared" si="599"/>
        <v>Conectores de Integración Territorial</v>
      </c>
      <c r="K1216" s="260">
        <f t="shared" si="600"/>
        <v>5.0449999999999999</v>
      </c>
      <c r="L1216" s="234">
        <f>K1216</f>
        <v>5.0449999999999999</v>
      </c>
      <c r="M1216" s="233"/>
      <c r="N1216" s="233"/>
      <c r="O1216" s="233"/>
      <c r="P1216" s="260">
        <f t="shared" si="601"/>
        <v>0</v>
      </c>
      <c r="Q1216" s="233"/>
      <c r="R1216" s="233">
        <v>0.23</v>
      </c>
      <c r="S1216" s="233">
        <v>1.6</v>
      </c>
      <c r="T1216" s="260">
        <f t="shared" si="602"/>
        <v>1.83</v>
      </c>
      <c r="U1216" s="233">
        <v>1.06</v>
      </c>
      <c r="V1216" s="233">
        <v>1.2250000000000001</v>
      </c>
      <c r="W1216" s="233">
        <v>0.93</v>
      </c>
      <c r="X1216" s="233">
        <f t="shared" si="606"/>
        <v>3.2150000000000003</v>
      </c>
      <c r="Y1216" s="233"/>
      <c r="Z1216" s="233"/>
      <c r="AA1216" s="233"/>
      <c r="AB1216" s="233">
        <f t="shared" si="607"/>
        <v>0</v>
      </c>
      <c r="AC1216" s="233">
        <f t="shared" si="624"/>
        <v>5.0449999999999999</v>
      </c>
      <c r="AD1216" s="233"/>
      <c r="AE1216" s="233"/>
      <c r="AF1216" s="233"/>
      <c r="AG1216" s="233">
        <f t="shared" si="609"/>
        <v>0</v>
      </c>
      <c r="AH1216" s="233"/>
      <c r="AI1216" s="233"/>
      <c r="AJ1216" s="233"/>
      <c r="AK1216" s="233">
        <f t="shared" si="610"/>
        <v>0</v>
      </c>
      <c r="AL1216" s="233"/>
      <c r="AM1216" s="233"/>
      <c r="AN1216" s="233"/>
      <c r="AO1216" s="233">
        <f t="shared" si="603"/>
        <v>0</v>
      </c>
      <c r="AP1216" s="233"/>
      <c r="AQ1216" s="233"/>
      <c r="AR1216" s="233"/>
      <c r="AS1216" s="339">
        <f t="shared" si="604"/>
        <v>0</v>
      </c>
      <c r="AT1216" s="233"/>
      <c r="AU1216" s="233"/>
      <c r="AV1216" s="233"/>
      <c r="AW1216" s="260">
        <f t="shared" si="611"/>
        <v>0</v>
      </c>
      <c r="AX1216" s="235" t="s">
        <v>2292</v>
      </c>
      <c r="AY1216" s="236" t="s">
        <v>2293</v>
      </c>
      <c r="AZ1216" s="236" t="s">
        <v>71</v>
      </c>
      <c r="BA1216" s="229" t="s">
        <v>1559</v>
      </c>
      <c r="BB1216" s="231">
        <v>3</v>
      </c>
      <c r="BC1216" s="231">
        <v>1</v>
      </c>
      <c r="BD1216" s="237" t="str">
        <f t="shared" si="612"/>
        <v>Llano (Pendientes naturales del terreno entre 0 y 5%)</v>
      </c>
      <c r="BE1216" s="231">
        <v>2</v>
      </c>
      <c r="BF1216" s="237" t="str">
        <f>VLOOKUP(BE1216,'Códigos 2'!$A$1:$B$12,2,FALSE)</f>
        <v xml:space="preserve">Tratamiento superficial múltiple (TSM) </v>
      </c>
      <c r="BG1216" s="238">
        <v>2</v>
      </c>
      <c r="BH1216" s="239">
        <v>7</v>
      </c>
      <c r="BI1216" s="231">
        <v>0</v>
      </c>
      <c r="BJ1216" s="231" t="str">
        <f t="shared" si="626"/>
        <v>No existe</v>
      </c>
      <c r="BK1216" s="240">
        <v>0</v>
      </c>
      <c r="BL1216" s="231">
        <v>40</v>
      </c>
      <c r="BM1216" s="231">
        <v>2892</v>
      </c>
      <c r="BN1216" s="231">
        <v>4</v>
      </c>
      <c r="BO1216" s="237" t="str">
        <f t="shared" si="627"/>
        <v>Alineamiento con algunas curvas que exigen una reducción significativa en la velocidad promedio de circulación.</v>
      </c>
      <c r="BP1216" s="231">
        <v>4</v>
      </c>
      <c r="BQ1216" s="237" t="str">
        <f t="shared" si="628"/>
        <v>Pendientes generalmente menores del 3% pero con algunas cuestas de corta longitud de hasta el 5%.</v>
      </c>
      <c r="BR1216" s="231">
        <v>2</v>
      </c>
      <c r="BS1216" s="231">
        <v>0</v>
      </c>
      <c r="BT1216" s="237" t="b">
        <f t="shared" si="629"/>
        <v>0</v>
      </c>
      <c r="BU1216" s="231">
        <v>2</v>
      </c>
      <c r="BV1216" s="237" t="str">
        <f t="shared" si="630"/>
        <v>Existen muy pocas señales</v>
      </c>
      <c r="BW1216" s="231">
        <v>4</v>
      </c>
      <c r="BX1216" s="237" t="str">
        <f t="shared" si="631"/>
        <v>La mayoría de las alcantarillas y cunetas aparentemente funcionan bien, pero existen indicaciones en algunos sitios de que el agua se estanca.</v>
      </c>
      <c r="BY1216" s="231">
        <v>3</v>
      </c>
      <c r="BZ1216" s="237" t="str">
        <f t="shared" si="632"/>
        <v>Superficie con frecuentes baches o irregularidades .</v>
      </c>
      <c r="CA1216" s="231">
        <v>5</v>
      </c>
      <c r="CB1216" s="237" t="str">
        <f t="shared" si="633"/>
        <v>No existen evidencias de fallas en la estructura del pavimento, con la posible excepción de algunas en la superficie de ruedo.</v>
      </c>
      <c r="CC1216" s="231">
        <f t="shared" si="634"/>
        <v>5.3254010999999997</v>
      </c>
      <c r="CD1216" s="229"/>
      <c r="CE1216" s="229"/>
      <c r="CF1216" s="270" t="s">
        <v>2294</v>
      </c>
    </row>
    <row r="1217" spans="1:84" ht="69.95" customHeight="1" thickBot="1" x14ac:dyDescent="0.2">
      <c r="A1217" s="217"/>
      <c r="B1217" s="269">
        <v>70720</v>
      </c>
      <c r="C1217" s="231">
        <v>8</v>
      </c>
      <c r="D1217" s="231">
        <v>7</v>
      </c>
      <c r="E1217" s="247">
        <v>4</v>
      </c>
      <c r="F1217" s="229"/>
      <c r="G1217" s="231">
        <v>256</v>
      </c>
      <c r="H1217" s="230" t="str">
        <f>IF(G1217&lt;100,"Primaria",IF(AND(G1217&gt;39,G1217&lt;300),"Secundaria",IF(AND(G1217&gt;299),"Terciaria")))</f>
        <v>Secundaria</v>
      </c>
      <c r="I1217" s="230">
        <v>3</v>
      </c>
      <c r="J1217" s="229" t="str">
        <f t="shared" si="599"/>
        <v>Conectores de Integración Territorial</v>
      </c>
      <c r="K1217" s="260">
        <f t="shared" si="600"/>
        <v>13.33</v>
      </c>
      <c r="L1217" s="234">
        <f>L1216+K1217</f>
        <v>18.375</v>
      </c>
      <c r="M1217" s="233"/>
      <c r="N1217" s="233"/>
      <c r="O1217" s="233"/>
      <c r="P1217" s="260">
        <f t="shared" si="601"/>
        <v>0</v>
      </c>
      <c r="Q1217" s="233">
        <v>3.89</v>
      </c>
      <c r="R1217" s="233"/>
      <c r="S1217" s="233"/>
      <c r="T1217" s="260">
        <f t="shared" si="602"/>
        <v>3.89</v>
      </c>
      <c r="U1217" s="233">
        <v>1.385</v>
      </c>
      <c r="V1217" s="233">
        <v>4.7350000000000003</v>
      </c>
      <c r="W1217" s="233">
        <v>3.32</v>
      </c>
      <c r="X1217" s="233">
        <f t="shared" si="606"/>
        <v>9.44</v>
      </c>
      <c r="Y1217" s="233"/>
      <c r="Z1217" s="233"/>
      <c r="AA1217" s="233"/>
      <c r="AB1217" s="233">
        <f t="shared" si="607"/>
        <v>0</v>
      </c>
      <c r="AC1217" s="233">
        <f t="shared" si="624"/>
        <v>13.33</v>
      </c>
      <c r="AD1217" s="233"/>
      <c r="AE1217" s="233"/>
      <c r="AF1217" s="233"/>
      <c r="AG1217" s="233">
        <f t="shared" si="609"/>
        <v>0</v>
      </c>
      <c r="AH1217" s="233"/>
      <c r="AI1217" s="233"/>
      <c r="AJ1217" s="233"/>
      <c r="AK1217" s="233">
        <f t="shared" si="610"/>
        <v>0</v>
      </c>
      <c r="AL1217" s="233"/>
      <c r="AM1217" s="233"/>
      <c r="AN1217" s="233"/>
      <c r="AO1217" s="233">
        <f t="shared" si="603"/>
        <v>0</v>
      </c>
      <c r="AP1217" s="233"/>
      <c r="AQ1217" s="233"/>
      <c r="AR1217" s="233"/>
      <c r="AS1217" s="339">
        <f t="shared" si="604"/>
        <v>0</v>
      </c>
      <c r="AT1217" s="233"/>
      <c r="AU1217" s="233"/>
      <c r="AV1217" s="233"/>
      <c r="AW1217" s="260">
        <f t="shared" si="611"/>
        <v>0</v>
      </c>
      <c r="AX1217" s="235" t="s">
        <v>2295</v>
      </c>
      <c r="AY1217" s="236" t="s">
        <v>2293</v>
      </c>
      <c r="AZ1217" s="236" t="s">
        <v>71</v>
      </c>
      <c r="BA1217" s="229" t="s">
        <v>945</v>
      </c>
      <c r="BB1217" s="231">
        <v>5</v>
      </c>
      <c r="BC1217" s="231">
        <v>1</v>
      </c>
      <c r="BD1217" s="237" t="str">
        <f t="shared" si="612"/>
        <v>Llano (Pendientes naturales del terreno entre 0 y 5%)</v>
      </c>
      <c r="BE1217" s="231">
        <v>2</v>
      </c>
      <c r="BF1217" s="237" t="str">
        <f>VLOOKUP(BE1217,'Códigos 2'!$A$1:$B$12,2,FALSE)</f>
        <v xml:space="preserve">Tratamiento superficial múltiple (TSM) </v>
      </c>
      <c r="BG1217" s="238">
        <v>2</v>
      </c>
      <c r="BH1217" s="239">
        <v>5.8</v>
      </c>
      <c r="BI1217" s="231">
        <v>0</v>
      </c>
      <c r="BJ1217" s="231" t="str">
        <f t="shared" si="626"/>
        <v>No existe</v>
      </c>
      <c r="BK1217" s="240">
        <v>0</v>
      </c>
      <c r="BL1217" s="231">
        <v>40</v>
      </c>
      <c r="BM1217" s="231">
        <v>2244</v>
      </c>
      <c r="BN1217" s="231">
        <v>4</v>
      </c>
      <c r="BO1217" s="237" t="str">
        <f t="shared" si="627"/>
        <v>Alineamiento con algunas curvas que exigen una reducción significativa en la velocidad promedio de circulación.</v>
      </c>
      <c r="BP1217" s="231">
        <v>5</v>
      </c>
      <c r="BQ1217" s="237" t="str">
        <f t="shared" si="628"/>
        <v>Pendientes menores del 3% en todo el tramo.</v>
      </c>
      <c r="BR1217" s="231">
        <v>1</v>
      </c>
      <c r="BS1217" s="231">
        <v>0</v>
      </c>
      <c r="BT1217" s="237" t="b">
        <f t="shared" si="629"/>
        <v>0</v>
      </c>
      <c r="BU1217" s="231">
        <v>3</v>
      </c>
      <c r="BV1217" s="237" t="str">
        <f t="shared" si="630"/>
        <v>El señalamiento es regular en cuanto a cantidad y ubicación, siendo notable la falta de algunas señales de precaución y de guía.</v>
      </c>
      <c r="BW1217" s="231">
        <v>3</v>
      </c>
      <c r="BX1217" s="237" t="str">
        <f t="shared" si="631"/>
        <v>Parece que algunas alcantarillas o cunetas no tienen capacidad hidráulica suficiente, por la erosión o socavación aparente.</v>
      </c>
      <c r="BY1217" s="231">
        <v>3</v>
      </c>
      <c r="BZ1217" s="237" t="str">
        <f t="shared" si="632"/>
        <v>Superficie con frecuentes baches o irregularidades .</v>
      </c>
      <c r="CA1217" s="231">
        <v>5</v>
      </c>
      <c r="CB1217" s="237" t="str">
        <f t="shared" si="633"/>
        <v>No existen evidencias de fallas en la estructura del pavimento, con la posible excepción de algunas en la superficie de ruedo.</v>
      </c>
      <c r="CC1217" s="231">
        <f t="shared" si="634"/>
        <v>10.918069800000001</v>
      </c>
      <c r="CD1217" s="229"/>
      <c r="CE1217" s="229"/>
      <c r="CF1217" s="270" t="s">
        <v>2296</v>
      </c>
    </row>
    <row r="1218" spans="1:84" ht="69.95" customHeight="1" thickBot="1" x14ac:dyDescent="0.2">
      <c r="A1218" s="217"/>
      <c r="B1218" s="269">
        <v>70730</v>
      </c>
      <c r="C1218" s="231">
        <v>8</v>
      </c>
      <c r="D1218" s="231">
        <v>7</v>
      </c>
      <c r="E1218" s="247">
        <v>4</v>
      </c>
      <c r="F1218" s="229"/>
      <c r="G1218" s="231">
        <v>257</v>
      </c>
      <c r="H1218" s="230" t="str">
        <f>IF(G1218&lt;100,"Primaria",IF(AND(G1218&gt;39,G1218&lt;300),"Secundaria",IF(AND(G1218&gt;299),"Terciaria")))</f>
        <v>Secundaria</v>
      </c>
      <c r="I1218" s="230">
        <v>3</v>
      </c>
      <c r="J1218" s="229" t="str">
        <f t="shared" ref="J1218:J1220" si="635">IF(I1218=1,"Red de Alta Capacidad",IF(AND(I1218=2),"Distribuidores Regionales",IF(AND(I1218=3),"Conectores de Integración Territorial",IF(AND(I1218=4),"Red Básica de Accesso"))))</f>
        <v>Conectores de Integración Territorial</v>
      </c>
      <c r="K1218" s="260">
        <f t="shared" si="600"/>
        <v>1.94</v>
      </c>
      <c r="L1218" s="234">
        <f>K1218</f>
        <v>1.94</v>
      </c>
      <c r="M1218" s="233"/>
      <c r="N1218" s="233"/>
      <c r="O1218" s="233"/>
      <c r="P1218" s="260">
        <f t="shared" ref="P1218:P1220" si="636">SUM(M1218:O1218)</f>
        <v>0</v>
      </c>
      <c r="Q1218" s="233"/>
      <c r="R1218" s="233"/>
      <c r="S1218" s="233"/>
      <c r="T1218" s="260">
        <f t="shared" ref="T1218:T1221" si="637">SUM(Q1218:S1218)</f>
        <v>0</v>
      </c>
      <c r="U1218" s="233"/>
      <c r="V1218" s="233"/>
      <c r="W1218" s="233"/>
      <c r="X1218" s="233">
        <f t="shared" si="606"/>
        <v>0</v>
      </c>
      <c r="Y1218" s="233"/>
      <c r="Z1218" s="233"/>
      <c r="AA1218" s="233"/>
      <c r="AB1218" s="233">
        <f t="shared" si="607"/>
        <v>0</v>
      </c>
      <c r="AC1218" s="233">
        <f t="shared" si="624"/>
        <v>0</v>
      </c>
      <c r="AD1218" s="233">
        <v>1.94</v>
      </c>
      <c r="AE1218" s="233"/>
      <c r="AF1218" s="233"/>
      <c r="AG1218" s="233">
        <f t="shared" si="609"/>
        <v>1.94</v>
      </c>
      <c r="AH1218" s="233"/>
      <c r="AI1218" s="233"/>
      <c r="AJ1218" s="233"/>
      <c r="AK1218" s="233">
        <f t="shared" si="610"/>
        <v>0</v>
      </c>
      <c r="AL1218" s="233"/>
      <c r="AM1218" s="233"/>
      <c r="AN1218" s="233"/>
      <c r="AO1218" s="233">
        <f t="shared" ref="AO1218:AO1221" si="638">SUM(AL1218:AN1218)</f>
        <v>0</v>
      </c>
      <c r="AP1218" s="233"/>
      <c r="AQ1218" s="233"/>
      <c r="AR1218" s="233"/>
      <c r="AS1218" s="339">
        <f t="shared" ref="AS1218:AS1221" si="639">SUM(AP1218:AR1218)</f>
        <v>0</v>
      </c>
      <c r="AT1218" s="233"/>
      <c r="AU1218" s="233"/>
      <c r="AV1218" s="233"/>
      <c r="AW1218" s="260">
        <f t="shared" si="611"/>
        <v>0</v>
      </c>
      <c r="AX1218" s="235" t="s">
        <v>2297</v>
      </c>
      <c r="AY1218" s="236" t="s">
        <v>2298</v>
      </c>
      <c r="AZ1218" s="236" t="s">
        <v>586</v>
      </c>
      <c r="BA1218" s="229" t="s">
        <v>2299</v>
      </c>
      <c r="BB1218" s="231">
        <v>0</v>
      </c>
      <c r="BC1218" s="231">
        <v>1</v>
      </c>
      <c r="BD1218" s="237" t="str">
        <f t="shared" si="612"/>
        <v>Llano (Pendientes naturales del terreno entre 0 y 5%)</v>
      </c>
      <c r="BE1218" s="231">
        <v>4</v>
      </c>
      <c r="BF1218" s="237" t="str">
        <f>VLOOKUP(BE1218,'Códigos 2'!$A$1:$B$12,2,FALSE)</f>
        <v>Lastre o grava</v>
      </c>
      <c r="BG1218" s="238">
        <v>3</v>
      </c>
      <c r="BH1218" s="239">
        <v>1.1299999999999999</v>
      </c>
      <c r="BI1218" s="231">
        <v>0</v>
      </c>
      <c r="BJ1218" s="231" t="str">
        <f t="shared" si="626"/>
        <v>No existe</v>
      </c>
      <c r="BK1218" s="240">
        <v>0</v>
      </c>
      <c r="BL1218" s="231">
        <v>50</v>
      </c>
      <c r="BM1218" s="231">
        <v>95</v>
      </c>
      <c r="BN1218" s="231">
        <v>4</v>
      </c>
      <c r="BO1218" s="237" t="str">
        <f t="shared" si="627"/>
        <v>Alineamiento con algunas curvas que exigen una reducción significativa en la velocidad promedio de circulación.</v>
      </c>
      <c r="BP1218" s="231">
        <v>5</v>
      </c>
      <c r="BQ1218" s="237" t="str">
        <f t="shared" si="628"/>
        <v>Pendientes menores del 3% en todo el tramo.</v>
      </c>
      <c r="BR1218" s="231">
        <v>2</v>
      </c>
      <c r="BS1218" s="231">
        <v>0</v>
      </c>
      <c r="BT1218" s="237" t="b">
        <f t="shared" si="629"/>
        <v>0</v>
      </c>
      <c r="BU1218" s="231">
        <v>3</v>
      </c>
      <c r="BV1218" s="237" t="str">
        <f t="shared" si="630"/>
        <v>El señalamiento es regular en cuanto a cantidad y ubicación, siendo notable la falta de algunas señales de precaución y de guía.</v>
      </c>
      <c r="BW1218" s="231">
        <v>5</v>
      </c>
      <c r="BX1218" s="237" t="str">
        <f t="shared" si="631"/>
        <v>Todas las alcantarillas y cunetas están bastante limpias y funcionan debidamente.</v>
      </c>
      <c r="BY1218" s="231">
        <v>4</v>
      </c>
      <c r="BZ1218" s="237" t="str">
        <f t="shared" si="632"/>
        <v>Superficie generalmente lisa, pero con unas pequeñas corrugaciones u otras irregularidades aisladas, o con baches pequeños superficiales.</v>
      </c>
      <c r="CA1218" s="231">
        <v>5</v>
      </c>
      <c r="CB1218" s="237" t="str">
        <f t="shared" si="633"/>
        <v>No existen evidencias de fallas en la estructura del pavimento, con la posible excepción de algunas en la superficie de ruedo.</v>
      </c>
      <c r="CC1218" s="231">
        <f t="shared" si="634"/>
        <v>6.7269499999999996E-2</v>
      </c>
      <c r="CD1218" s="229"/>
      <c r="CE1218" s="229"/>
      <c r="CF1218" s="270" t="s">
        <v>2296</v>
      </c>
    </row>
    <row r="1219" spans="1:84" ht="69.95" customHeight="1" thickBot="1" x14ac:dyDescent="0.2">
      <c r="A1219" s="217"/>
      <c r="B1219" s="269">
        <v>70740</v>
      </c>
      <c r="C1219" s="231">
        <v>9</v>
      </c>
      <c r="D1219" s="231">
        <v>7</v>
      </c>
      <c r="E1219" s="243" t="s">
        <v>74</v>
      </c>
      <c r="F1219" s="236" t="s">
        <v>152</v>
      </c>
      <c r="G1219" s="231">
        <v>817</v>
      </c>
      <c r="H1219" s="230" t="str">
        <f>IF(G1219&lt;100,"Primaria",IF(AND(G1212&gt;39,G1212&lt;300),"Secundaria",IF(AND(G1212&gt;299),"Terciaria")))</f>
        <v>Secundaria</v>
      </c>
      <c r="I1219" s="230">
        <v>4</v>
      </c>
      <c r="J1219" s="229" t="str">
        <f t="shared" si="635"/>
        <v>Red Básica de Accesso</v>
      </c>
      <c r="K1219" s="260">
        <f t="shared" si="600"/>
        <v>6.7650000000000006</v>
      </c>
      <c r="L1219" s="234">
        <f>K1219</f>
        <v>6.7650000000000006</v>
      </c>
      <c r="M1219" s="233"/>
      <c r="N1219" s="233"/>
      <c r="O1219" s="233"/>
      <c r="P1219" s="260">
        <f t="shared" si="636"/>
        <v>0</v>
      </c>
      <c r="Q1219" s="233">
        <v>3.5000000000000003E-2</v>
      </c>
      <c r="R1219" s="233"/>
      <c r="S1219" s="233"/>
      <c r="T1219" s="260">
        <f t="shared" si="637"/>
        <v>3.5000000000000003E-2</v>
      </c>
      <c r="U1219" s="233"/>
      <c r="V1219" s="233"/>
      <c r="W1219" s="233"/>
      <c r="X1219" s="233">
        <f t="shared" si="606"/>
        <v>0</v>
      </c>
      <c r="Y1219" s="233"/>
      <c r="Z1219" s="233"/>
      <c r="AA1219" s="233"/>
      <c r="AB1219" s="233">
        <f t="shared" si="607"/>
        <v>0</v>
      </c>
      <c r="AC1219" s="233">
        <f t="shared" si="624"/>
        <v>3.5000000000000003E-2</v>
      </c>
      <c r="AD1219" s="233"/>
      <c r="AE1219" s="233"/>
      <c r="AF1219" s="233">
        <v>6.73</v>
      </c>
      <c r="AG1219" s="233">
        <f>AD1219+AE1219+AF1219</f>
        <v>6.73</v>
      </c>
      <c r="AH1219" s="233"/>
      <c r="AI1219" s="233"/>
      <c r="AJ1219" s="233"/>
      <c r="AK1219" s="233">
        <f>AH1219+AI1219+AJ1219</f>
        <v>0</v>
      </c>
      <c r="AL1219" s="233"/>
      <c r="AM1219" s="233"/>
      <c r="AN1219" s="233"/>
      <c r="AO1219" s="233">
        <f t="shared" si="638"/>
        <v>0</v>
      </c>
      <c r="AP1219" s="233"/>
      <c r="AQ1219" s="233"/>
      <c r="AR1219" s="233"/>
      <c r="AS1219" s="339">
        <f t="shared" si="639"/>
        <v>0</v>
      </c>
      <c r="AT1219" s="233"/>
      <c r="AU1219" s="233"/>
      <c r="AV1219" s="233"/>
      <c r="AW1219" s="260">
        <f t="shared" si="611"/>
        <v>0</v>
      </c>
      <c r="AX1219" s="235" t="s">
        <v>3348</v>
      </c>
      <c r="AY1219" s="236" t="s">
        <v>2293</v>
      </c>
      <c r="AZ1219" s="236" t="s">
        <v>306</v>
      </c>
      <c r="BA1219" s="236" t="s">
        <v>3349</v>
      </c>
      <c r="BB1219" s="231">
        <v>2</v>
      </c>
      <c r="BC1219" s="231">
        <v>1</v>
      </c>
      <c r="BD1219" s="237" t="str">
        <f t="shared" si="612"/>
        <v>Llano (Pendientes naturales del terreno entre 0 y 5%)</v>
      </c>
      <c r="BE1219" s="231">
        <v>4</v>
      </c>
      <c r="BF1219" s="237" t="str">
        <f>VLOOKUP(BE1219,'Códigos 2'!$A$1:$B$12,2,FALSE)</f>
        <v>Lastre o grava</v>
      </c>
      <c r="BG1219" s="238">
        <v>2</v>
      </c>
      <c r="BH1219" s="239">
        <v>6.8</v>
      </c>
      <c r="BI1219" s="231">
        <v>0</v>
      </c>
      <c r="BJ1219" s="231" t="str">
        <f t="shared" si="626"/>
        <v>No existe</v>
      </c>
      <c r="BK1219" s="240">
        <v>0</v>
      </c>
      <c r="BL1219" s="231">
        <v>15</v>
      </c>
      <c r="BM1219" s="231">
        <v>188</v>
      </c>
      <c r="BN1219" s="231">
        <v>4</v>
      </c>
      <c r="BO1219" s="237" t="str">
        <f t="shared" si="627"/>
        <v>Alineamiento con algunas curvas que exigen una reducción significativa en la velocidad promedio de circulación.</v>
      </c>
      <c r="BP1219" s="231">
        <v>5</v>
      </c>
      <c r="BQ1219" s="237" t="str">
        <f t="shared" si="628"/>
        <v>Pendientes menores del 3% en todo el tramo.</v>
      </c>
      <c r="BR1219" s="231">
        <v>1</v>
      </c>
      <c r="BS1219" s="231">
        <v>0</v>
      </c>
      <c r="BT1219" s="237" t="b">
        <f t="shared" si="629"/>
        <v>0</v>
      </c>
      <c r="BU1219" s="231">
        <v>2</v>
      </c>
      <c r="BV1219" s="237" t="str">
        <f t="shared" si="630"/>
        <v>Existen muy pocas señales</v>
      </c>
      <c r="BW1219" s="231">
        <v>2</v>
      </c>
      <c r="BX1219" s="237" t="str">
        <f t="shared" si="631"/>
        <v>Parece que la mayoría de las alcantarillas y cunetas son inadecuadas; o hay vados en varios sitios en vez de estructuras de drenaje.</v>
      </c>
      <c r="BY1219" s="231">
        <v>2</v>
      </c>
      <c r="BZ1219" s="237" t="str">
        <f t="shared" si="632"/>
        <v>Superficie muy irregular o con baches extensos y frecuentes (o material suelto, en caso de superficies no pavimentadas).</v>
      </c>
      <c r="CA1219" s="231">
        <v>4</v>
      </c>
      <c r="CB1219" s="237" t="str">
        <f t="shared" si="633"/>
        <v>Existen huellas o corrugaciones que se derivan por debajo de la superficie de ruedo, pero que son aisladas y de poca extensión.</v>
      </c>
      <c r="CC1219" s="231">
        <f t="shared" si="634"/>
        <v>0.46421430000000002</v>
      </c>
      <c r="CD1219" s="229"/>
      <c r="CE1219" s="229"/>
      <c r="CF1219" s="270" t="s">
        <v>3350</v>
      </c>
    </row>
    <row r="1220" spans="1:84" ht="69.95" customHeight="1" thickBot="1" x14ac:dyDescent="0.2">
      <c r="A1220" s="217"/>
      <c r="B1220" s="272">
        <v>70750</v>
      </c>
      <c r="C1220" s="273">
        <v>9</v>
      </c>
      <c r="D1220" s="273">
        <v>7</v>
      </c>
      <c r="E1220" s="365" t="s">
        <v>152</v>
      </c>
      <c r="F1220" s="278" t="s">
        <v>3086</v>
      </c>
      <c r="G1220" s="273">
        <v>817</v>
      </c>
      <c r="H1220" s="274" t="str">
        <f>IF(G1220&lt;100,"Primaria",IF(AND(G1213&gt;39,G1213&lt;300),"Secundaria",IF(AND(G1213&gt;299),"Terciaria")))</f>
        <v>Terciaria</v>
      </c>
      <c r="I1220" s="274">
        <v>4</v>
      </c>
      <c r="J1220" s="275" t="str">
        <f t="shared" si="635"/>
        <v>Red Básica de Accesso</v>
      </c>
      <c r="K1220" s="260">
        <f t="shared" si="600"/>
        <v>11.875</v>
      </c>
      <c r="L1220" s="234">
        <f>L1219+K1220</f>
        <v>18.64</v>
      </c>
      <c r="M1220" s="276"/>
      <c r="N1220" s="276"/>
      <c r="O1220" s="276"/>
      <c r="P1220" s="260">
        <f t="shared" si="636"/>
        <v>0</v>
      </c>
      <c r="Q1220" s="276"/>
      <c r="R1220" s="276"/>
      <c r="S1220" s="276"/>
      <c r="T1220" s="260">
        <f t="shared" si="637"/>
        <v>0</v>
      </c>
      <c r="U1220" s="276"/>
      <c r="V1220" s="276"/>
      <c r="W1220" s="276"/>
      <c r="X1220" s="276">
        <f t="shared" si="606"/>
        <v>0</v>
      </c>
      <c r="Y1220" s="276"/>
      <c r="Z1220" s="276"/>
      <c r="AA1220" s="276"/>
      <c r="AB1220" s="276">
        <f t="shared" si="607"/>
        <v>0</v>
      </c>
      <c r="AC1220" s="276">
        <f t="shared" si="624"/>
        <v>0</v>
      </c>
      <c r="AD1220" s="276"/>
      <c r="AE1220" s="276"/>
      <c r="AF1220" s="276">
        <v>11.875</v>
      </c>
      <c r="AG1220" s="276">
        <f>AD1220+AE1220+AF1220</f>
        <v>11.875</v>
      </c>
      <c r="AH1220" s="276"/>
      <c r="AI1220" s="276"/>
      <c r="AJ1220" s="276"/>
      <c r="AK1220" s="276">
        <f>AH1220+AI1220+AJ1220</f>
        <v>0</v>
      </c>
      <c r="AL1220" s="276"/>
      <c r="AM1220" s="276"/>
      <c r="AN1220" s="276"/>
      <c r="AO1220" s="276">
        <f t="shared" si="638"/>
        <v>0</v>
      </c>
      <c r="AP1220" s="276"/>
      <c r="AQ1220" s="276"/>
      <c r="AR1220" s="276"/>
      <c r="AS1220" s="339">
        <f t="shared" si="639"/>
        <v>0</v>
      </c>
      <c r="AT1220" s="276"/>
      <c r="AU1220" s="276"/>
      <c r="AV1220" s="276"/>
      <c r="AW1220" s="260">
        <f t="shared" si="611"/>
        <v>0</v>
      </c>
      <c r="AX1220" s="277" t="s">
        <v>3351</v>
      </c>
      <c r="AY1220" s="278" t="s">
        <v>2293</v>
      </c>
      <c r="AZ1220" s="278" t="s">
        <v>306</v>
      </c>
      <c r="BA1220" s="278" t="s">
        <v>3352</v>
      </c>
      <c r="BB1220" s="273">
        <v>0</v>
      </c>
      <c r="BC1220" s="273">
        <v>1</v>
      </c>
      <c r="BD1220" s="279" t="str">
        <f t="shared" si="612"/>
        <v>Llano (Pendientes naturales del terreno entre 0 y 5%)</v>
      </c>
      <c r="BE1220" s="273">
        <v>4</v>
      </c>
      <c r="BF1220" s="237" t="str">
        <f>VLOOKUP(BE1220,'Códigos 2'!$A$1:$B$12,2,FALSE)</f>
        <v>Lastre o grava</v>
      </c>
      <c r="BG1220" s="280">
        <v>2</v>
      </c>
      <c r="BH1220" s="281">
        <v>5</v>
      </c>
      <c r="BI1220" s="273">
        <v>0</v>
      </c>
      <c r="BJ1220" s="273" t="str">
        <f t="shared" si="626"/>
        <v>No existe</v>
      </c>
      <c r="BK1220" s="282">
        <v>0</v>
      </c>
      <c r="BL1220" s="273">
        <v>15</v>
      </c>
      <c r="BM1220" s="273">
        <v>66</v>
      </c>
      <c r="BN1220" s="273">
        <v>3</v>
      </c>
      <c r="BO1220" s="279" t="str">
        <f t="shared" si="627"/>
        <v>Alineamiento algo sinuoso, pero con curvas cerradas que son aparentes y consistentes con las gradientes y las demás características del camino y del terreno que se atraviesa.</v>
      </c>
      <c r="BP1220" s="273">
        <v>5</v>
      </c>
      <c r="BQ1220" s="279" t="str">
        <f t="shared" si="628"/>
        <v>Pendientes menores del 3% en todo el tramo.</v>
      </c>
      <c r="BR1220" s="273">
        <v>1</v>
      </c>
      <c r="BS1220" s="273">
        <v>0</v>
      </c>
      <c r="BT1220" s="279" t="b">
        <f t="shared" si="629"/>
        <v>0</v>
      </c>
      <c r="BU1220" s="273">
        <v>1</v>
      </c>
      <c r="BV1220" s="279" t="str">
        <f t="shared" si="630"/>
        <v>No existen señales o son tan inadecuadas, que no proveen información útil al conductor.</v>
      </c>
      <c r="BW1220" s="273">
        <v>3</v>
      </c>
      <c r="BX1220" s="279" t="str">
        <f t="shared" si="631"/>
        <v>Parece que algunas alcantarillas o cunetas no tienen capacidad hidráulica suficiente, por la erosión o socavación aparente.</v>
      </c>
      <c r="BY1220" s="273">
        <v>2</v>
      </c>
      <c r="BZ1220" s="279" t="str">
        <f t="shared" si="632"/>
        <v>Superficie muy irregular o con baches extensos y frecuentes (o material suelto, en caso de superficies no pavimentadas).</v>
      </c>
      <c r="CA1220" s="273">
        <v>4</v>
      </c>
      <c r="CB1220" s="279" t="str">
        <f t="shared" si="633"/>
        <v>Existen huellas o corrugaciones que se derivan por debajo de la superficie de ruedo, pero que son aisladas y de poca extensión.</v>
      </c>
      <c r="CC1220" s="273">
        <f t="shared" si="634"/>
        <v>0.28606874999999998</v>
      </c>
      <c r="CD1220" s="275"/>
      <c r="CE1220" s="275"/>
      <c r="CF1220" s="283" t="s">
        <v>3353</v>
      </c>
    </row>
    <row r="1221" spans="1:84" s="299" customFormat="1" ht="69.95" customHeight="1" thickBot="1" x14ac:dyDescent="0.2">
      <c r="A1221" s="334" t="s">
        <v>7571</v>
      </c>
      <c r="B1221" s="294"/>
      <c r="C1221" s="295"/>
      <c r="D1221" s="295"/>
      <c r="E1221" s="295"/>
      <c r="F1221" s="295"/>
      <c r="G1221" s="296"/>
      <c r="H1221" s="296"/>
      <c r="I1221" s="296"/>
      <c r="J1221" s="296"/>
      <c r="K1221" s="347">
        <f t="shared" ref="K1221:S1221" si="640">SUM(K2:K1220)</f>
        <v>7840.3169999999964</v>
      </c>
      <c r="L1221" s="347">
        <f t="shared" si="640"/>
        <v>30437.846999999976</v>
      </c>
      <c r="M1221" s="347">
        <f t="shared" si="640"/>
        <v>41.065000000000005</v>
      </c>
      <c r="N1221" s="347">
        <f t="shared" si="640"/>
        <v>7.9049999999999994</v>
      </c>
      <c r="O1221" s="347">
        <f t="shared" si="640"/>
        <v>12.025</v>
      </c>
      <c r="P1221" s="347">
        <f t="shared" si="640"/>
        <v>60.994999999999983</v>
      </c>
      <c r="Q1221" s="347">
        <f t="shared" si="640"/>
        <v>2470.1799999999994</v>
      </c>
      <c r="R1221" s="347">
        <f t="shared" si="640"/>
        <v>771.70000000000016</v>
      </c>
      <c r="S1221" s="347">
        <f t="shared" si="640"/>
        <v>704.94499999999982</v>
      </c>
      <c r="T1221" s="347">
        <f t="shared" si="637"/>
        <v>3946.8249999999994</v>
      </c>
      <c r="U1221" s="347">
        <f>SUM(U2:U1220)</f>
        <v>326.23999999999995</v>
      </c>
      <c r="V1221" s="347">
        <f>SUM(V2:V1220)</f>
        <v>431.33500000000009</v>
      </c>
      <c r="W1221" s="347">
        <f>SUM(W2:W1220)</f>
        <v>404.94199999999984</v>
      </c>
      <c r="X1221" s="347">
        <f>SUM(U1221:W1221)</f>
        <v>1162.5169999999998</v>
      </c>
      <c r="Y1221" s="347">
        <f>SUM(Y2:Y1220)</f>
        <v>23.39</v>
      </c>
      <c r="Z1221" s="347">
        <f>SUM(Z2:Z1220)</f>
        <v>35.839999999999996</v>
      </c>
      <c r="AA1221" s="347">
        <f>SUM(AA2:AA1220)</f>
        <v>8.6050000000000004</v>
      </c>
      <c r="AB1221" s="347">
        <f>SUM(Y1221:AA1221)</f>
        <v>67.834999999999994</v>
      </c>
      <c r="AC1221" s="347">
        <f>SUM(T1221+X1221+AB1221)</f>
        <v>5177.1769999999988</v>
      </c>
      <c r="AD1221" s="347">
        <f>SUM(AD2:AD1220)</f>
        <v>463.3549999999999</v>
      </c>
      <c r="AE1221" s="347">
        <f>SUM(AE2:AE1220)</f>
        <v>1282.0150000000001</v>
      </c>
      <c r="AF1221" s="347">
        <f>SUM(AF2:AF1220)</f>
        <v>667.41500000000008</v>
      </c>
      <c r="AG1221" s="347">
        <f>SUM(AD1221:AF1221)</f>
        <v>2412.7849999999999</v>
      </c>
      <c r="AH1221" s="347">
        <f>SUM(AH2:AH1220)</f>
        <v>3.875</v>
      </c>
      <c r="AI1221" s="347">
        <f>SUM(AI2:AI1220)</f>
        <v>0</v>
      </c>
      <c r="AJ1221" s="347">
        <f>SUM(AJ2:AJ1220)</f>
        <v>9.5550000000000015</v>
      </c>
      <c r="AK1221" s="347">
        <f>SUM(AH1221:AJ1221)</f>
        <v>13.430000000000001</v>
      </c>
      <c r="AL1221" s="347">
        <f>SUM(AL2:AL1220)</f>
        <v>49.394999999999996</v>
      </c>
      <c r="AM1221" s="347">
        <f>SUM(AM2:AM1220)</f>
        <v>3.47</v>
      </c>
      <c r="AN1221" s="347">
        <f>SUM(AN2:AN1220)</f>
        <v>7.8149999999999995</v>
      </c>
      <c r="AO1221" s="347">
        <f t="shared" si="638"/>
        <v>60.679999999999993</v>
      </c>
      <c r="AP1221" s="347">
        <f>SUM(AP2:AP1220)</f>
        <v>68.435000000000002</v>
      </c>
      <c r="AQ1221" s="347">
        <f>SUM(AQ2:AQ1220)</f>
        <v>16.965</v>
      </c>
      <c r="AR1221" s="347">
        <f>SUM(AR2:AR1220)</f>
        <v>0</v>
      </c>
      <c r="AS1221" s="347">
        <f t="shared" si="639"/>
        <v>85.4</v>
      </c>
      <c r="AT1221" s="347">
        <f>SUM(AT2:AT1220)</f>
        <v>29.850000000000005</v>
      </c>
      <c r="AU1221" s="347">
        <f>SUM(AU2:AU1220)</f>
        <v>0</v>
      </c>
      <c r="AV1221" s="347">
        <f>SUM(AV2:AV1220)</f>
        <v>0</v>
      </c>
      <c r="AW1221" s="347">
        <f t="shared" si="611"/>
        <v>29.850000000000005</v>
      </c>
      <c r="AX1221" s="297"/>
      <c r="AY1221" s="296"/>
      <c r="AZ1221" s="296"/>
      <c r="BA1221" s="298"/>
      <c r="BB1221" s="296"/>
      <c r="BC1221" s="296"/>
      <c r="BD1221" s="297"/>
      <c r="BE1221" s="296"/>
      <c r="BF1221" s="297"/>
      <c r="BG1221" s="296"/>
      <c r="BH1221" s="296"/>
      <c r="BI1221" s="296"/>
      <c r="BJ1221" s="296"/>
      <c r="BK1221" s="296"/>
      <c r="BL1221" s="296"/>
      <c r="BM1221" s="296"/>
      <c r="BN1221" s="296"/>
      <c r="BO1221" s="297"/>
      <c r="BP1221" s="296"/>
      <c r="BQ1221" s="297"/>
      <c r="BR1221" s="296"/>
      <c r="BS1221" s="296"/>
      <c r="BT1221" s="297"/>
      <c r="BU1221" s="296"/>
      <c r="BV1221" s="297"/>
      <c r="BW1221" s="296"/>
      <c r="BX1221" s="297" t="b">
        <f t="shared" si="631"/>
        <v>0</v>
      </c>
      <c r="BY1221" s="296"/>
      <c r="BZ1221" s="297"/>
      <c r="CA1221" s="296"/>
      <c r="CB1221" s="297"/>
      <c r="CC1221" s="296"/>
      <c r="CD1221" s="296"/>
      <c r="CE1221" s="296"/>
      <c r="CF1221" s="297"/>
    </row>
    <row r="1222" spans="1:84" s="221" customFormat="1" ht="69.95" customHeight="1" x14ac:dyDescent="0.15">
      <c r="K1222" s="304"/>
      <c r="L1222" s="304"/>
      <c r="M1222" s="304"/>
      <c r="N1222" s="304"/>
      <c r="O1222" s="304"/>
      <c r="P1222" s="304"/>
      <c r="Q1222" s="304"/>
      <c r="R1222" s="304"/>
      <c r="S1222" s="304"/>
      <c r="T1222" s="304"/>
      <c r="U1222" s="304"/>
      <c r="V1222" s="304"/>
      <c r="W1222" s="304"/>
      <c r="X1222" s="304"/>
      <c r="Y1222" s="304"/>
      <c r="Z1222" s="304"/>
      <c r="AA1222" s="304"/>
      <c r="AB1222" s="304"/>
      <c r="AC1222" s="304"/>
      <c r="AD1222" s="304"/>
      <c r="AE1222" s="304"/>
      <c r="AF1222" s="304"/>
      <c r="AG1222" s="304"/>
      <c r="AH1222" s="304"/>
      <c r="AI1222" s="304"/>
      <c r="AJ1222" s="304"/>
      <c r="AK1222" s="304"/>
      <c r="AL1222" s="304"/>
      <c r="AM1222" s="304"/>
      <c r="AN1222" s="304"/>
      <c r="AO1222" s="304"/>
      <c r="AP1222" s="304"/>
      <c r="AQ1222" s="304"/>
      <c r="AR1222" s="304"/>
      <c r="AS1222" s="304"/>
      <c r="AT1222" s="304"/>
      <c r="AU1222" s="304"/>
      <c r="AV1222" s="304"/>
      <c r="AW1222" s="304"/>
    </row>
    <row r="1223" spans="1:84" s="221" customFormat="1" ht="12.75" x14ac:dyDescent="0.2">
      <c r="L1223" s="369" t="s">
        <v>3573</v>
      </c>
      <c r="M1223" s="369"/>
      <c r="N1223" s="369"/>
      <c r="O1223" s="369"/>
      <c r="P1223" s="369"/>
      <c r="Q1223" s="369"/>
      <c r="R1223" s="369"/>
      <c r="S1223" s="369"/>
    </row>
    <row r="1224" spans="1:84" s="221" customFormat="1" ht="12.75" x14ac:dyDescent="0.2">
      <c r="L1224" s="369" t="s">
        <v>3574</v>
      </c>
      <c r="M1224" s="369"/>
      <c r="N1224" s="369"/>
      <c r="O1224" s="369"/>
      <c r="P1224" s="369"/>
      <c r="Q1224" s="369"/>
      <c r="R1224" s="369"/>
      <c r="S1224" s="369"/>
    </row>
    <row r="1225" spans="1:84" s="221" customFormat="1" ht="12.75" x14ac:dyDescent="0.2">
      <c r="G1225" s="221">
        <f>7.1+2.93</f>
        <v>10.029999999999999</v>
      </c>
      <c r="L1225" s="369" t="s">
        <v>7570</v>
      </c>
      <c r="M1225" s="369"/>
      <c r="N1225" s="369"/>
      <c r="O1225" s="369"/>
      <c r="P1225" s="369"/>
      <c r="Q1225" s="369"/>
      <c r="R1225" s="369"/>
      <c r="S1225" s="369"/>
    </row>
    <row r="1226" spans="1:84" s="221" customFormat="1" ht="12.75" x14ac:dyDescent="0.2">
      <c r="L1226" s="369" t="s">
        <v>7565</v>
      </c>
      <c r="M1226" s="369"/>
      <c r="N1226" s="369"/>
      <c r="O1226" s="369"/>
      <c r="P1226" s="369"/>
      <c r="Q1226" s="369"/>
      <c r="R1226" s="369"/>
      <c r="S1226" s="369"/>
    </row>
    <row r="1227" spans="1:84" s="221" customFormat="1" ht="12.75" x14ac:dyDescent="0.2">
      <c r="L1227" s="369" t="s">
        <v>3576</v>
      </c>
      <c r="M1227" s="369"/>
      <c r="N1227" s="369"/>
      <c r="O1227" s="369"/>
      <c r="P1227" s="369"/>
      <c r="Q1227" s="369"/>
      <c r="R1227" s="369"/>
      <c r="S1227" s="369"/>
    </row>
    <row r="1228" spans="1:84" s="221" customFormat="1" ht="16.5" thickBot="1" x14ac:dyDescent="0.3">
      <c r="L1228" s="92"/>
      <c r="M1228" s="93"/>
      <c r="N1228" s="93"/>
      <c r="O1228" s="93"/>
      <c r="P1228" s="93"/>
      <c r="Q1228" s="94"/>
      <c r="R1228" s="93"/>
      <c r="S1228" s="2"/>
    </row>
    <row r="1229" spans="1:84" s="221" customFormat="1" ht="12.75" x14ac:dyDescent="0.2">
      <c r="L1229" s="115" t="s">
        <v>3577</v>
      </c>
      <c r="M1229" s="116" t="s">
        <v>3578</v>
      </c>
      <c r="N1229" s="116" t="s">
        <v>3579</v>
      </c>
      <c r="O1229" s="116" t="s">
        <v>3580</v>
      </c>
      <c r="P1229" s="116" t="s">
        <v>3581</v>
      </c>
      <c r="Q1229" s="116" t="s">
        <v>3582</v>
      </c>
      <c r="R1229" s="117" t="s">
        <v>3583</v>
      </c>
      <c r="S1229" s="117" t="s">
        <v>7553</v>
      </c>
      <c r="T1229" s="117" t="s">
        <v>7558</v>
      </c>
      <c r="U1229" s="117" t="s">
        <v>7557</v>
      </c>
      <c r="V1229" s="118" t="s">
        <v>3584</v>
      </c>
    </row>
    <row r="1230" spans="1:84" s="221" customFormat="1" ht="12.75" x14ac:dyDescent="0.2">
      <c r="L1230" s="95" t="s">
        <v>3585</v>
      </c>
      <c r="M1230" s="96">
        <f>M1221</f>
        <v>41.065000000000005</v>
      </c>
      <c r="N1230" s="96">
        <f>Q1221</f>
        <v>2470.1799999999994</v>
      </c>
      <c r="O1230" s="96">
        <f>U1221</f>
        <v>326.23999999999995</v>
      </c>
      <c r="P1230" s="96">
        <f>Y1221</f>
        <v>23.39</v>
      </c>
      <c r="Q1230" s="96">
        <f>AD1221</f>
        <v>463.3549999999999</v>
      </c>
      <c r="R1230" s="97">
        <f>AH1221</f>
        <v>3.875</v>
      </c>
      <c r="S1230" s="97">
        <f>AL1221</f>
        <v>49.394999999999996</v>
      </c>
      <c r="T1230" s="97">
        <f>AT1221</f>
        <v>29.850000000000005</v>
      </c>
      <c r="U1230" s="97">
        <f>AP1221</f>
        <v>68.435000000000002</v>
      </c>
      <c r="V1230" s="98">
        <f>SUM(M1230:U1230)</f>
        <v>3475.7849999999989</v>
      </c>
    </row>
    <row r="1231" spans="1:84" s="221" customFormat="1" ht="12.75" x14ac:dyDescent="0.2">
      <c r="L1231" s="99" t="s">
        <v>3586</v>
      </c>
      <c r="M1231" s="96">
        <f>N1221</f>
        <v>7.9049999999999994</v>
      </c>
      <c r="N1231" s="96">
        <f>R1221</f>
        <v>771.70000000000016</v>
      </c>
      <c r="O1231" s="96">
        <f>V1221</f>
        <v>431.33500000000009</v>
      </c>
      <c r="P1231" s="96">
        <f>Z1221</f>
        <v>35.839999999999996</v>
      </c>
      <c r="Q1231" s="96">
        <f>AE1221</f>
        <v>1282.0150000000001</v>
      </c>
      <c r="R1231" s="97">
        <f>AI1221</f>
        <v>0</v>
      </c>
      <c r="S1231" s="97">
        <f>AM1221</f>
        <v>3.47</v>
      </c>
      <c r="T1231" s="97">
        <f>AU1221</f>
        <v>0</v>
      </c>
      <c r="U1231" s="97">
        <f>AQ1221</f>
        <v>16.965</v>
      </c>
      <c r="V1231" s="98">
        <f t="shared" ref="V1231:V1232" si="641">SUM(M1231:U1231)</f>
        <v>2549.23</v>
      </c>
    </row>
    <row r="1232" spans="1:84" s="221" customFormat="1" ht="12.75" x14ac:dyDescent="0.2">
      <c r="L1232" s="99" t="s">
        <v>3587</v>
      </c>
      <c r="M1232" s="96">
        <f>O1221</f>
        <v>12.025</v>
      </c>
      <c r="N1232" s="96">
        <f>S1221</f>
        <v>704.94499999999982</v>
      </c>
      <c r="O1232" s="96">
        <f>W1221</f>
        <v>404.94199999999984</v>
      </c>
      <c r="P1232" s="96">
        <f>AA1221</f>
        <v>8.6050000000000004</v>
      </c>
      <c r="Q1232" s="96">
        <f>AF1221</f>
        <v>667.41500000000008</v>
      </c>
      <c r="R1232" s="97">
        <f>AJ1221</f>
        <v>9.5550000000000015</v>
      </c>
      <c r="S1232" s="97">
        <f>AN1221</f>
        <v>7.8149999999999995</v>
      </c>
      <c r="T1232" s="97">
        <f>AV1221</f>
        <v>0</v>
      </c>
      <c r="U1232" s="97">
        <f>AR1221</f>
        <v>0</v>
      </c>
      <c r="V1232" s="98">
        <f t="shared" si="641"/>
        <v>1815.3019999999999</v>
      </c>
    </row>
    <row r="1233" spans="12:22" s="221" customFormat="1" ht="13.5" thickBot="1" x14ac:dyDescent="0.25">
      <c r="L1233" s="119" t="s">
        <v>3584</v>
      </c>
      <c r="M1233" s="120">
        <f t="shared" ref="M1233:V1233" si="642">SUM(M1230:M1232)</f>
        <v>60.995000000000005</v>
      </c>
      <c r="N1233" s="120">
        <f t="shared" si="642"/>
        <v>3946.8249999999994</v>
      </c>
      <c r="O1233" s="120">
        <f t="shared" si="642"/>
        <v>1162.5169999999998</v>
      </c>
      <c r="P1233" s="120">
        <f t="shared" si="642"/>
        <v>67.834999999999994</v>
      </c>
      <c r="Q1233" s="120">
        <f t="shared" si="642"/>
        <v>2412.7849999999999</v>
      </c>
      <c r="R1233" s="120">
        <f t="shared" si="642"/>
        <v>13.430000000000001</v>
      </c>
      <c r="S1233" s="120">
        <f t="shared" si="642"/>
        <v>60.679999999999993</v>
      </c>
      <c r="T1233" s="120">
        <f t="shared" si="642"/>
        <v>29.850000000000005</v>
      </c>
      <c r="U1233" s="120">
        <f t="shared" si="642"/>
        <v>85.4</v>
      </c>
      <c r="V1233" s="120">
        <f t="shared" si="642"/>
        <v>7840.3169999999991</v>
      </c>
    </row>
    <row r="1234" spans="12:22" s="221" customFormat="1" ht="15.75" x14ac:dyDescent="0.25">
      <c r="L1234" s="101"/>
      <c r="M1234" s="102"/>
      <c r="N1234" s="102"/>
      <c r="O1234" s="103"/>
      <c r="P1234" s="104"/>
      <c r="Q1234" s="104"/>
      <c r="R1234" s="104"/>
      <c r="U1234" s="336"/>
    </row>
    <row r="1235" spans="12:22" s="221" customFormat="1" ht="69.95" customHeight="1" x14ac:dyDescent="0.15"/>
    <row r="1236" spans="12:22" s="221" customFormat="1" ht="69.95" customHeight="1" x14ac:dyDescent="0.15">
      <c r="N1236" s="304"/>
    </row>
    <row r="1237" spans="12:22" s="221" customFormat="1" ht="69.95" customHeight="1" x14ac:dyDescent="0.15"/>
    <row r="1238" spans="12:22" s="221" customFormat="1" ht="69.95" customHeight="1" x14ac:dyDescent="0.15"/>
    <row r="1239" spans="12:22" s="221" customFormat="1" ht="69.95" customHeight="1" x14ac:dyDescent="0.15"/>
    <row r="1240" spans="12:22" s="221" customFormat="1" ht="69.95" customHeight="1" x14ac:dyDescent="0.15"/>
    <row r="1241" spans="12:22" s="221" customFormat="1" ht="69.95" customHeight="1" x14ac:dyDescent="0.15"/>
    <row r="1242" spans="12:22" s="221" customFormat="1" ht="69.95" customHeight="1" x14ac:dyDescent="0.15"/>
    <row r="1243" spans="12:22" s="221" customFormat="1" ht="69.95" customHeight="1" x14ac:dyDescent="0.15"/>
    <row r="1244" spans="12:22" s="221" customFormat="1" ht="69.95" customHeight="1" x14ac:dyDescent="0.15"/>
    <row r="1245" spans="12:22" s="221" customFormat="1" ht="69.95" customHeight="1" x14ac:dyDescent="0.15"/>
    <row r="1246" spans="12:22" s="221" customFormat="1" ht="69.95" customHeight="1" x14ac:dyDescent="0.15"/>
    <row r="1247" spans="12:22" s="221" customFormat="1" ht="69.95" customHeight="1" x14ac:dyDescent="0.15"/>
    <row r="1248" spans="12:22" s="221" customFormat="1" ht="69.95" customHeight="1" x14ac:dyDescent="0.15"/>
    <row r="1249" s="221" customFormat="1" ht="69.95" customHeight="1" x14ac:dyDescent="0.15"/>
  </sheetData>
  <autoFilter ref="A1:CF1221" xr:uid="{00000000-0001-0000-0000-000000000000}">
    <sortState xmlns:xlrd2="http://schemas.microsoft.com/office/spreadsheetml/2017/richdata2" ref="A2:CF1221">
      <sortCondition ref="B1:B1221"/>
    </sortState>
  </autoFilter>
  <mergeCells count="5">
    <mergeCell ref="L1226:S1226"/>
    <mergeCell ref="L1227:S1227"/>
    <mergeCell ref="L1223:S1223"/>
    <mergeCell ref="L1224:S1224"/>
    <mergeCell ref="L1225:S1225"/>
  </mergeCells>
  <printOptions horizontalCentered="1" verticalCentered="1" headings="1" gridLines="1"/>
  <pageMargins left="0" right="0" top="0" bottom="0" header="0" footer="0.19685039370078741"/>
  <pageSetup scale="48" orientation="portrait"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44"/>
  <sheetViews>
    <sheetView topLeftCell="B96" zoomScale="160" zoomScaleNormal="160" zoomScaleSheetLayoutView="115" workbookViewId="0">
      <selection activeCell="E111" sqref="E111"/>
    </sheetView>
  </sheetViews>
  <sheetFormatPr baseColWidth="10" defaultColWidth="11" defaultRowHeight="12" x14ac:dyDescent="0.15"/>
  <cols>
    <col min="1" max="1" width="0" hidden="1" customWidth="1"/>
    <col min="2" max="2" width="17.25" customWidth="1"/>
    <col min="3" max="3" width="20.75" bestFit="1" customWidth="1"/>
    <col min="4" max="4" width="23.625" bestFit="1" customWidth="1"/>
  </cols>
  <sheetData>
    <row r="1" spans="1:4" ht="12" customHeight="1" x14ac:dyDescent="0.15">
      <c r="A1" s="373" t="s">
        <v>3882</v>
      </c>
      <c r="B1" s="374"/>
      <c r="C1" s="374"/>
      <c r="D1" s="375"/>
    </row>
    <row r="2" spans="1:4" x14ac:dyDescent="0.15">
      <c r="A2" s="376" t="s">
        <v>3883</v>
      </c>
      <c r="B2" s="377"/>
      <c r="C2" s="377"/>
      <c r="D2" s="378"/>
    </row>
    <row r="3" spans="1:4" ht="12.75" thickBot="1" x14ac:dyDescent="0.2">
      <c r="A3" s="379">
        <v>2024</v>
      </c>
      <c r="B3" s="380"/>
      <c r="C3" s="380"/>
      <c r="D3" s="381"/>
    </row>
    <row r="5" spans="1:4" ht="12.75" thickBot="1" x14ac:dyDescent="0.2"/>
    <row r="6" spans="1:4" ht="15.75" thickBot="1" x14ac:dyDescent="0.3">
      <c r="A6" s="382" t="s">
        <v>3884</v>
      </c>
      <c r="B6" s="383"/>
      <c r="C6" s="384"/>
      <c r="D6" s="385"/>
    </row>
    <row r="7" spans="1:4" ht="15.75" thickBot="1" x14ac:dyDescent="0.3">
      <c r="A7" s="141"/>
      <c r="B7" s="142"/>
      <c r="C7" s="331" t="s">
        <v>3885</v>
      </c>
      <c r="D7" s="359">
        <f>SUM(D9:D28)</f>
        <v>1200.2449999999999</v>
      </c>
    </row>
    <row r="8" spans="1:4" ht="15" x14ac:dyDescent="0.25">
      <c r="A8" s="143" t="s">
        <v>3886</v>
      </c>
      <c r="B8" s="144" t="s">
        <v>3887</v>
      </c>
      <c r="C8" s="145" t="s">
        <v>3888</v>
      </c>
      <c r="D8" s="146" t="s">
        <v>3889</v>
      </c>
    </row>
    <row r="9" spans="1:4" ht="15.75" x14ac:dyDescent="0.2">
      <c r="A9" s="147">
        <v>41344</v>
      </c>
      <c r="B9" s="148">
        <v>101</v>
      </c>
      <c r="C9" s="148" t="s">
        <v>3890</v>
      </c>
      <c r="D9" s="348">
        <v>73.530000000000015</v>
      </c>
    </row>
    <row r="10" spans="1:4" ht="15.75" x14ac:dyDescent="0.2">
      <c r="A10" s="147">
        <v>40976</v>
      </c>
      <c r="B10" s="148">
        <v>102</v>
      </c>
      <c r="C10" s="148" t="s">
        <v>3891</v>
      </c>
      <c r="D10" s="348">
        <v>23.85</v>
      </c>
    </row>
    <row r="11" spans="1:4" ht="15.75" x14ac:dyDescent="0.2">
      <c r="A11" s="147">
        <v>40976</v>
      </c>
      <c r="B11" s="148">
        <v>103</v>
      </c>
      <c r="C11" s="148" t="s">
        <v>3892</v>
      </c>
      <c r="D11" s="348">
        <v>77.16</v>
      </c>
    </row>
    <row r="12" spans="1:4" ht="15.75" x14ac:dyDescent="0.2">
      <c r="A12" s="147">
        <v>40976</v>
      </c>
      <c r="B12" s="148">
        <v>104</v>
      </c>
      <c r="C12" s="148" t="s">
        <v>3893</v>
      </c>
      <c r="D12" s="348">
        <v>152.48999999999998</v>
      </c>
    </row>
    <row r="13" spans="1:4" ht="15.75" x14ac:dyDescent="0.2">
      <c r="A13" s="147">
        <v>41178</v>
      </c>
      <c r="B13" s="148">
        <v>105</v>
      </c>
      <c r="C13" s="148" t="s">
        <v>3894</v>
      </c>
      <c r="D13" s="348">
        <v>22.895000000000003</v>
      </c>
    </row>
    <row r="14" spans="1:4" ht="15.75" x14ac:dyDescent="0.2">
      <c r="A14" s="147">
        <v>41018</v>
      </c>
      <c r="B14" s="148">
        <v>106</v>
      </c>
      <c r="C14" s="148" t="s">
        <v>3895</v>
      </c>
      <c r="D14" s="348">
        <v>48.594999999999999</v>
      </c>
    </row>
    <row r="15" spans="1:4" ht="15.75" x14ac:dyDescent="0.2">
      <c r="A15" s="147">
        <v>40976</v>
      </c>
      <c r="B15" s="148">
        <v>107</v>
      </c>
      <c r="C15" s="148" t="s">
        <v>3896</v>
      </c>
      <c r="D15" s="348">
        <v>40.04</v>
      </c>
    </row>
    <row r="16" spans="1:4" ht="15.75" x14ac:dyDescent="0.2">
      <c r="A16" s="147">
        <v>41290</v>
      </c>
      <c r="B16" s="148">
        <v>108</v>
      </c>
      <c r="C16" s="148" t="s">
        <v>3897</v>
      </c>
      <c r="D16" s="348">
        <v>36.405000000000008</v>
      </c>
    </row>
    <row r="17" spans="1:4" ht="15.75" x14ac:dyDescent="0.2">
      <c r="A17" s="147">
        <v>41341</v>
      </c>
      <c r="B17" s="148">
        <v>109</v>
      </c>
      <c r="C17" s="148" t="s">
        <v>3898</v>
      </c>
      <c r="D17" s="348">
        <v>31.270000000000003</v>
      </c>
    </row>
    <row r="18" spans="1:4" ht="15.75" x14ac:dyDescent="0.2">
      <c r="A18" s="147">
        <v>41505</v>
      </c>
      <c r="B18" s="148">
        <v>110</v>
      </c>
      <c r="C18" s="148" t="s">
        <v>3899</v>
      </c>
      <c r="D18" s="348">
        <v>11.565000000000001</v>
      </c>
    </row>
    <row r="19" spans="1:4" ht="15.75" x14ac:dyDescent="0.2">
      <c r="A19" s="147">
        <v>41082</v>
      </c>
      <c r="B19" s="148">
        <v>111</v>
      </c>
      <c r="C19" s="148" t="s">
        <v>3900</v>
      </c>
      <c r="D19" s="348">
        <v>45.080000000000005</v>
      </c>
    </row>
    <row r="20" spans="1:4" ht="15.75" x14ac:dyDescent="0.2">
      <c r="A20" s="147">
        <v>40980</v>
      </c>
      <c r="B20" s="148">
        <v>112</v>
      </c>
      <c r="C20" s="148" t="s">
        <v>3901</v>
      </c>
      <c r="D20" s="348">
        <v>54.445</v>
      </c>
    </row>
    <row r="21" spans="1:4" ht="15.75" x14ac:dyDescent="0.2">
      <c r="A21" s="147">
        <v>41541</v>
      </c>
      <c r="B21" s="148">
        <v>113</v>
      </c>
      <c r="C21" s="148" t="s">
        <v>3902</v>
      </c>
      <c r="D21" s="348">
        <v>13.335000000000001</v>
      </c>
    </row>
    <row r="22" spans="1:4" ht="15.75" x14ac:dyDescent="0.2">
      <c r="A22" s="147">
        <v>40976</v>
      </c>
      <c r="B22" s="148">
        <v>114</v>
      </c>
      <c r="C22" s="148" t="s">
        <v>3903</v>
      </c>
      <c r="D22" s="348">
        <v>27.914999999999999</v>
      </c>
    </row>
    <row r="23" spans="1:4" ht="15.75" x14ac:dyDescent="0.2">
      <c r="A23" s="147">
        <v>41326</v>
      </c>
      <c r="B23" s="148">
        <v>115</v>
      </c>
      <c r="C23" s="148" t="s">
        <v>3904</v>
      </c>
      <c r="D23" s="348">
        <v>14.095000000000001</v>
      </c>
    </row>
    <row r="24" spans="1:4" ht="15.75" x14ac:dyDescent="0.2">
      <c r="A24" s="147">
        <v>41544</v>
      </c>
      <c r="B24" s="148">
        <v>116</v>
      </c>
      <c r="C24" s="148" t="s">
        <v>3905</v>
      </c>
      <c r="D24" s="348">
        <v>97.78</v>
      </c>
    </row>
    <row r="25" spans="1:4" ht="15.75" x14ac:dyDescent="0.2">
      <c r="A25" s="147">
        <v>41341</v>
      </c>
      <c r="B25" s="148">
        <v>117</v>
      </c>
      <c r="C25" s="148" t="s">
        <v>3906</v>
      </c>
      <c r="D25" s="348">
        <v>42.85</v>
      </c>
    </row>
    <row r="26" spans="1:4" ht="15.75" x14ac:dyDescent="0.2">
      <c r="A26" s="147">
        <v>41445</v>
      </c>
      <c r="B26" s="148">
        <v>118</v>
      </c>
      <c r="C26" s="148" t="s">
        <v>3907</v>
      </c>
      <c r="D26" s="348">
        <v>19.310000000000002</v>
      </c>
    </row>
    <row r="27" spans="1:4" ht="15.75" x14ac:dyDescent="0.2">
      <c r="A27" s="147">
        <v>41541</v>
      </c>
      <c r="B27" s="148">
        <v>119</v>
      </c>
      <c r="C27" s="148" t="s">
        <v>3908</v>
      </c>
      <c r="D27" s="348">
        <v>322.81499999999988</v>
      </c>
    </row>
    <row r="28" spans="1:4" ht="16.5" thickBot="1" x14ac:dyDescent="0.25">
      <c r="A28" s="147">
        <v>41328</v>
      </c>
      <c r="B28" s="148">
        <v>120</v>
      </c>
      <c r="C28" s="148" t="s">
        <v>3909</v>
      </c>
      <c r="D28" s="348">
        <v>44.82</v>
      </c>
    </row>
    <row r="29" spans="1:4" ht="15.75" thickBot="1" x14ac:dyDescent="0.3">
      <c r="A29" s="386" t="s">
        <v>3884</v>
      </c>
      <c r="B29" s="387"/>
      <c r="C29" s="388"/>
      <c r="D29" s="389"/>
    </row>
    <row r="30" spans="1:4" ht="15.75" thickBot="1" x14ac:dyDescent="0.3">
      <c r="A30" s="149"/>
      <c r="B30" s="150"/>
      <c r="C30" s="330" t="s">
        <v>3910</v>
      </c>
      <c r="D30" s="360">
        <f>SUM(D32:D47)</f>
        <v>1935.7899999999997</v>
      </c>
    </row>
    <row r="31" spans="1:4" ht="15.75" thickBot="1" x14ac:dyDescent="0.3">
      <c r="A31" s="151" t="s">
        <v>3886</v>
      </c>
      <c r="B31" s="152" t="s">
        <v>3887</v>
      </c>
      <c r="C31" s="153" t="s">
        <v>3888</v>
      </c>
      <c r="D31" s="154" t="s">
        <v>3889</v>
      </c>
    </row>
    <row r="32" spans="1:4" ht="15.75" x14ac:dyDescent="0.2">
      <c r="A32" s="147">
        <v>41381</v>
      </c>
      <c r="B32" s="155">
        <v>201</v>
      </c>
      <c r="C32" s="155" t="s">
        <v>3911</v>
      </c>
      <c r="D32" s="348">
        <v>217.23500000000007</v>
      </c>
    </row>
    <row r="33" spans="1:4" ht="15.75" x14ac:dyDescent="0.2">
      <c r="A33" s="147">
        <v>40976</v>
      </c>
      <c r="B33" s="148">
        <v>202</v>
      </c>
      <c r="C33" s="148" t="s">
        <v>3912</v>
      </c>
      <c r="D33" s="348">
        <v>181.23499999999999</v>
      </c>
    </row>
    <row r="34" spans="1:4" ht="15.75" x14ac:dyDescent="0.2">
      <c r="A34" s="147">
        <v>40976</v>
      </c>
      <c r="B34" s="148">
        <v>203</v>
      </c>
      <c r="C34" s="148" t="s">
        <v>3913</v>
      </c>
      <c r="D34" s="348">
        <v>123.04499999999999</v>
      </c>
    </row>
    <row r="35" spans="1:4" ht="15.75" x14ac:dyDescent="0.2">
      <c r="A35" s="147">
        <v>40976</v>
      </c>
      <c r="B35" s="148">
        <v>204</v>
      </c>
      <c r="C35" s="148" t="s">
        <v>3914</v>
      </c>
      <c r="D35" s="348">
        <v>35.004999999999995</v>
      </c>
    </row>
    <row r="36" spans="1:4" ht="15.75" x14ac:dyDescent="0.2">
      <c r="A36" s="147">
        <v>41066</v>
      </c>
      <c r="B36" s="148">
        <v>205</v>
      </c>
      <c r="C36" s="148" t="s">
        <v>3915</v>
      </c>
      <c r="D36" s="348">
        <v>75.010000000000019</v>
      </c>
    </row>
    <row r="37" spans="1:4" ht="15.75" x14ac:dyDescent="0.2">
      <c r="A37" s="147">
        <v>41059</v>
      </c>
      <c r="B37" s="148">
        <v>206</v>
      </c>
      <c r="C37" s="148" t="s">
        <v>3916</v>
      </c>
      <c r="D37" s="348">
        <v>92.529999999999987</v>
      </c>
    </row>
    <row r="38" spans="1:4" ht="15.75" x14ac:dyDescent="0.2">
      <c r="A38" s="147">
        <v>41439</v>
      </c>
      <c r="B38" s="148">
        <v>207</v>
      </c>
      <c r="C38" s="148" t="s">
        <v>3917</v>
      </c>
      <c r="D38" s="348">
        <v>27.544999999999998</v>
      </c>
    </row>
    <row r="39" spans="1:4" ht="15.75" x14ac:dyDescent="0.2">
      <c r="A39" s="147">
        <v>40976</v>
      </c>
      <c r="B39" s="148">
        <v>208</v>
      </c>
      <c r="C39" s="148" t="s">
        <v>3918</v>
      </c>
      <c r="D39" s="348">
        <v>40.234999999999999</v>
      </c>
    </row>
    <row r="40" spans="1:4" ht="15.75" x14ac:dyDescent="0.2">
      <c r="A40" s="147">
        <v>41025</v>
      </c>
      <c r="B40" s="148">
        <v>209</v>
      </c>
      <c r="C40" s="148" t="s">
        <v>3919</v>
      </c>
      <c r="D40" s="348">
        <v>49.865000000000002</v>
      </c>
    </row>
    <row r="41" spans="1:4" ht="15.75" x14ac:dyDescent="0.2">
      <c r="A41" s="147">
        <v>41379</v>
      </c>
      <c r="B41" s="148">
        <v>210</v>
      </c>
      <c r="C41" s="148" t="s">
        <v>3920</v>
      </c>
      <c r="D41" s="348">
        <v>552.19499999999994</v>
      </c>
    </row>
    <row r="42" spans="1:4" ht="15.75" x14ac:dyDescent="0.2">
      <c r="A42" s="147">
        <v>40987</v>
      </c>
      <c r="B42" s="148">
        <v>211</v>
      </c>
      <c r="C42" s="148" t="s">
        <v>3921</v>
      </c>
      <c r="D42" s="348">
        <v>35.954999999999998</v>
      </c>
    </row>
    <row r="43" spans="1:4" ht="15.75" x14ac:dyDescent="0.2">
      <c r="A43" s="147">
        <v>40976</v>
      </c>
      <c r="B43" s="148">
        <v>212</v>
      </c>
      <c r="C43" s="148" t="s">
        <v>3922</v>
      </c>
      <c r="D43" s="348">
        <v>41.29</v>
      </c>
    </row>
    <row r="44" spans="1:4" ht="15.75" x14ac:dyDescent="0.2">
      <c r="A44" s="147">
        <v>41418</v>
      </c>
      <c r="B44" s="148">
        <v>213</v>
      </c>
      <c r="C44" s="148" t="s">
        <v>3923</v>
      </c>
      <c r="D44" s="348">
        <v>248.49</v>
      </c>
    </row>
    <row r="45" spans="1:4" ht="15.75" x14ac:dyDescent="0.2">
      <c r="A45" s="147">
        <v>41541</v>
      </c>
      <c r="B45" s="148">
        <v>214</v>
      </c>
      <c r="C45" s="148" t="s">
        <v>3924</v>
      </c>
      <c r="D45" s="348">
        <v>136.44500000000002</v>
      </c>
    </row>
    <row r="46" spans="1:4" ht="16.5" thickBot="1" x14ac:dyDescent="0.25">
      <c r="A46" s="344"/>
      <c r="B46" s="157">
        <v>215</v>
      </c>
      <c r="C46" s="157" t="s">
        <v>3925</v>
      </c>
      <c r="D46" s="349">
        <v>79.710000000000008</v>
      </c>
    </row>
    <row r="47" spans="1:4" ht="16.5" thickBot="1" x14ac:dyDescent="0.25">
      <c r="A47" s="156">
        <v>41061</v>
      </c>
      <c r="B47" s="157">
        <v>216</v>
      </c>
      <c r="C47" s="157" t="s">
        <v>5586</v>
      </c>
      <c r="D47" s="349">
        <v>0</v>
      </c>
    </row>
    <row r="48" spans="1:4" ht="15" x14ac:dyDescent="0.25">
      <c r="A48" s="370" t="s">
        <v>3884</v>
      </c>
      <c r="B48" s="371"/>
      <c r="C48" s="371"/>
      <c r="D48" s="372"/>
    </row>
    <row r="49" spans="1:4" ht="15" x14ac:dyDescent="0.25">
      <c r="A49" s="158"/>
      <c r="B49" s="159"/>
      <c r="C49" s="160" t="s">
        <v>3926</v>
      </c>
      <c r="D49" s="361">
        <f>SUM(D51:D58)</f>
        <v>565.03500000000008</v>
      </c>
    </row>
    <row r="50" spans="1:4" ht="15" x14ac:dyDescent="0.25">
      <c r="A50" s="161" t="s">
        <v>3886</v>
      </c>
      <c r="B50" s="160" t="s">
        <v>3887</v>
      </c>
      <c r="C50" s="160" t="s">
        <v>3888</v>
      </c>
      <c r="D50" s="162" t="s">
        <v>3889</v>
      </c>
    </row>
    <row r="51" spans="1:4" ht="15.75" x14ac:dyDescent="0.2">
      <c r="A51" s="147">
        <v>40976</v>
      </c>
      <c r="B51" s="148">
        <v>301</v>
      </c>
      <c r="C51" s="148" t="s">
        <v>3927</v>
      </c>
      <c r="D51" s="356">
        <v>100.79</v>
      </c>
    </row>
    <row r="52" spans="1:4" ht="15.75" x14ac:dyDescent="0.2">
      <c r="A52" s="147">
        <v>40976</v>
      </c>
      <c r="B52" s="148">
        <v>302</v>
      </c>
      <c r="C52" s="148" t="s">
        <v>3928</v>
      </c>
      <c r="D52" s="357">
        <v>81.795000000000002</v>
      </c>
    </row>
    <row r="53" spans="1:4" ht="15.75" x14ac:dyDescent="0.2">
      <c r="A53" s="147">
        <v>39730</v>
      </c>
      <c r="B53" s="148">
        <v>303</v>
      </c>
      <c r="C53" s="148" t="s">
        <v>3929</v>
      </c>
      <c r="D53" s="357">
        <v>34.049999999999997</v>
      </c>
    </row>
    <row r="54" spans="1:4" ht="15.75" x14ac:dyDescent="0.2">
      <c r="A54" s="147">
        <v>40976</v>
      </c>
      <c r="B54" s="148">
        <v>304</v>
      </c>
      <c r="C54" s="148" t="s">
        <v>3930</v>
      </c>
      <c r="D54" s="357">
        <v>45.529999999999994</v>
      </c>
    </row>
    <row r="55" spans="1:4" ht="15.75" x14ac:dyDescent="0.2">
      <c r="A55" s="147">
        <v>41523</v>
      </c>
      <c r="B55" s="148">
        <v>305</v>
      </c>
      <c r="C55" s="148" t="s">
        <v>3931</v>
      </c>
      <c r="D55" s="357">
        <v>160.33500000000004</v>
      </c>
    </row>
    <row r="56" spans="1:4" ht="15.75" x14ac:dyDescent="0.2">
      <c r="A56" s="147">
        <v>40976</v>
      </c>
      <c r="B56" s="148">
        <v>306</v>
      </c>
      <c r="C56" s="148" t="s">
        <v>3932</v>
      </c>
      <c r="D56" s="357">
        <v>47.699999999999996</v>
      </c>
    </row>
    <row r="57" spans="1:4" ht="15.75" x14ac:dyDescent="0.2">
      <c r="A57" s="147">
        <v>41296</v>
      </c>
      <c r="B57" s="148">
        <v>307</v>
      </c>
      <c r="C57" s="148" t="s">
        <v>3933</v>
      </c>
      <c r="D57" s="357">
        <v>44.740000000000009</v>
      </c>
    </row>
    <row r="58" spans="1:4" ht="16.5" thickBot="1" x14ac:dyDescent="0.25">
      <c r="A58" s="147">
        <v>40976</v>
      </c>
      <c r="B58" s="148">
        <v>308</v>
      </c>
      <c r="C58" s="148" t="s">
        <v>3934</v>
      </c>
      <c r="D58" s="358">
        <v>50.094999999999999</v>
      </c>
    </row>
    <row r="59" spans="1:4" ht="15.75" thickBot="1" x14ac:dyDescent="0.3">
      <c r="A59" s="390" t="s">
        <v>3884</v>
      </c>
      <c r="B59" s="391"/>
      <c r="C59" s="391"/>
      <c r="D59" s="392"/>
    </row>
    <row r="60" spans="1:4" ht="15.75" thickBot="1" x14ac:dyDescent="0.3">
      <c r="A60" s="163"/>
      <c r="B60" s="164"/>
      <c r="C60" s="165" t="s">
        <v>3935</v>
      </c>
      <c r="D60" s="360">
        <f>SUM(D62:D71)</f>
        <v>399.64499999999998</v>
      </c>
    </row>
    <row r="61" spans="1:4" ht="15" x14ac:dyDescent="0.25">
      <c r="A61" s="166" t="s">
        <v>3886</v>
      </c>
      <c r="B61" s="167" t="s">
        <v>3887</v>
      </c>
      <c r="C61" s="168" t="s">
        <v>3888</v>
      </c>
      <c r="D61" s="169" t="s">
        <v>3889</v>
      </c>
    </row>
    <row r="62" spans="1:4" ht="15.75" x14ac:dyDescent="0.2">
      <c r="A62" s="170">
        <v>40976</v>
      </c>
      <c r="B62" s="171">
        <v>401</v>
      </c>
      <c r="C62" s="171" t="s">
        <v>3936</v>
      </c>
      <c r="D62" s="353">
        <v>40.145000000000003</v>
      </c>
    </row>
    <row r="63" spans="1:4" ht="15.75" x14ac:dyDescent="0.2">
      <c r="A63" s="170">
        <v>40976</v>
      </c>
      <c r="B63" s="171">
        <v>402</v>
      </c>
      <c r="C63" s="171" t="s">
        <v>3937</v>
      </c>
      <c r="D63" s="353">
        <v>29.17</v>
      </c>
    </row>
    <row r="64" spans="1:4" ht="15.75" x14ac:dyDescent="0.2">
      <c r="A64" s="170">
        <v>40976</v>
      </c>
      <c r="B64" s="171">
        <v>403</v>
      </c>
      <c r="C64" s="171" t="s">
        <v>3938</v>
      </c>
      <c r="D64" s="353">
        <v>35.334999999999994</v>
      </c>
    </row>
    <row r="65" spans="1:4" ht="15.75" x14ac:dyDescent="0.2">
      <c r="A65" s="170">
        <v>40976</v>
      </c>
      <c r="B65" s="171">
        <v>404</v>
      </c>
      <c r="C65" s="171" t="s">
        <v>3939</v>
      </c>
      <c r="D65" s="353">
        <v>27.234999999999996</v>
      </c>
    </row>
    <row r="66" spans="1:4" ht="15.75" x14ac:dyDescent="0.2">
      <c r="A66" s="170">
        <v>41523</v>
      </c>
      <c r="B66" s="171">
        <v>405</v>
      </c>
      <c r="C66" s="171" t="s">
        <v>3940</v>
      </c>
      <c r="D66" s="353">
        <v>17.98</v>
      </c>
    </row>
    <row r="67" spans="1:4" ht="15.75" x14ac:dyDescent="0.2">
      <c r="A67" s="170">
        <v>40976</v>
      </c>
      <c r="B67" s="171">
        <v>406</v>
      </c>
      <c r="C67" s="171" t="s">
        <v>3941</v>
      </c>
      <c r="D67" s="353">
        <v>11.959999999999999</v>
      </c>
    </row>
    <row r="68" spans="1:4" ht="15.75" x14ac:dyDescent="0.2">
      <c r="A68" s="170">
        <v>40976</v>
      </c>
      <c r="B68" s="171">
        <v>407</v>
      </c>
      <c r="C68" s="171" t="s">
        <v>3942</v>
      </c>
      <c r="D68" s="353">
        <v>12.58</v>
      </c>
    </row>
    <row r="69" spans="1:4" ht="15.75" x14ac:dyDescent="0.2">
      <c r="A69" s="170">
        <v>40976</v>
      </c>
      <c r="B69" s="171">
        <v>408</v>
      </c>
      <c r="C69" s="171" t="s">
        <v>3943</v>
      </c>
      <c r="D69" s="353">
        <v>8.69</v>
      </c>
    </row>
    <row r="70" spans="1:4" ht="15.75" x14ac:dyDescent="0.2">
      <c r="A70" s="170">
        <v>40976</v>
      </c>
      <c r="B70" s="171">
        <v>409</v>
      </c>
      <c r="C70" s="171" t="s">
        <v>3944</v>
      </c>
      <c r="D70" s="353">
        <v>9.0749999999999993</v>
      </c>
    </row>
    <row r="71" spans="1:4" ht="16.5" thickBot="1" x14ac:dyDescent="0.25">
      <c r="A71" s="170">
        <v>40976</v>
      </c>
      <c r="B71" s="171">
        <v>410</v>
      </c>
      <c r="C71" s="171" t="s">
        <v>3945</v>
      </c>
      <c r="D71" s="353">
        <v>207.47499999999999</v>
      </c>
    </row>
    <row r="72" spans="1:4" ht="15.75" thickBot="1" x14ac:dyDescent="0.3">
      <c r="A72" s="393" t="s">
        <v>3884</v>
      </c>
      <c r="B72" s="394"/>
      <c r="C72" s="395"/>
      <c r="D72" s="396"/>
    </row>
    <row r="73" spans="1:4" ht="15.75" thickBot="1" x14ac:dyDescent="0.3">
      <c r="A73" s="143"/>
      <c r="B73" s="172"/>
      <c r="C73" s="331" t="s">
        <v>3946</v>
      </c>
      <c r="D73" s="359">
        <f>SUM(D75:D85)</f>
        <v>1630.06</v>
      </c>
    </row>
    <row r="74" spans="1:4" ht="15.75" thickBot="1" x14ac:dyDescent="0.3">
      <c r="A74" s="173" t="s">
        <v>3886</v>
      </c>
      <c r="B74" s="174" t="s">
        <v>3887</v>
      </c>
      <c r="C74" s="175" t="s">
        <v>3888</v>
      </c>
      <c r="D74" s="176" t="s">
        <v>3889</v>
      </c>
    </row>
    <row r="75" spans="1:4" ht="15.75" x14ac:dyDescent="0.2">
      <c r="A75" s="177">
        <v>40976</v>
      </c>
      <c r="B75" s="178">
        <v>501</v>
      </c>
      <c r="C75" s="178" t="s">
        <v>3947</v>
      </c>
      <c r="D75" s="352">
        <v>114.44</v>
      </c>
    </row>
    <row r="76" spans="1:4" ht="15.75" x14ac:dyDescent="0.2">
      <c r="A76" s="170">
        <v>41379</v>
      </c>
      <c r="B76" s="171">
        <v>502</v>
      </c>
      <c r="C76" s="171" t="s">
        <v>3948</v>
      </c>
      <c r="D76" s="353">
        <v>258.245</v>
      </c>
    </row>
    <row r="77" spans="1:4" ht="15.75" x14ac:dyDescent="0.2">
      <c r="A77" s="170">
        <v>41023</v>
      </c>
      <c r="B77" s="171">
        <v>503</v>
      </c>
      <c r="C77" s="171" t="s">
        <v>3949</v>
      </c>
      <c r="D77" s="353">
        <v>229.77499999999992</v>
      </c>
    </row>
    <row r="78" spans="1:4" ht="15.75" x14ac:dyDescent="0.2">
      <c r="A78" s="170">
        <v>40976</v>
      </c>
      <c r="B78" s="171">
        <v>504</v>
      </c>
      <c r="C78" s="171" t="s">
        <v>3950</v>
      </c>
      <c r="D78" s="353">
        <v>100.89999999999999</v>
      </c>
    </row>
    <row r="79" spans="1:4" ht="15.75" x14ac:dyDescent="0.2">
      <c r="A79" s="170">
        <v>41479</v>
      </c>
      <c r="B79" s="171">
        <v>505</v>
      </c>
      <c r="C79" s="171" t="s">
        <v>3951</v>
      </c>
      <c r="D79" s="353">
        <v>121.95</v>
      </c>
    </row>
    <row r="80" spans="1:4" ht="15.75" x14ac:dyDescent="0.2">
      <c r="A80" s="170">
        <v>40976</v>
      </c>
      <c r="B80" s="171">
        <v>506</v>
      </c>
      <c r="C80" s="171" t="s">
        <v>3952</v>
      </c>
      <c r="D80" s="353">
        <v>107.27500000000001</v>
      </c>
    </row>
    <row r="81" spans="1:4" ht="15.75" x14ac:dyDescent="0.2">
      <c r="A81" s="170">
        <v>41509</v>
      </c>
      <c r="B81" s="171">
        <v>507</v>
      </c>
      <c r="C81" s="171" t="s">
        <v>3953</v>
      </c>
      <c r="D81" s="353">
        <v>107.50499999999998</v>
      </c>
    </row>
    <row r="82" spans="1:4" ht="15.75" x14ac:dyDescent="0.2">
      <c r="A82" s="170">
        <v>40976</v>
      </c>
      <c r="B82" s="171">
        <v>508</v>
      </c>
      <c r="C82" s="171" t="s">
        <v>3954</v>
      </c>
      <c r="D82" s="353">
        <v>215.82999999999998</v>
      </c>
    </row>
    <row r="83" spans="1:4" ht="15.75" x14ac:dyDescent="0.2">
      <c r="A83" s="170">
        <v>41052</v>
      </c>
      <c r="B83" s="171">
        <v>509</v>
      </c>
      <c r="C83" s="171" t="s">
        <v>3955</v>
      </c>
      <c r="D83" s="353">
        <v>165.74</v>
      </c>
    </row>
    <row r="84" spans="1:4" ht="16.5" thickBot="1" x14ac:dyDescent="0.25">
      <c r="A84" s="170">
        <v>40976</v>
      </c>
      <c r="B84" s="171">
        <v>510</v>
      </c>
      <c r="C84" s="171" t="s">
        <v>3956</v>
      </c>
      <c r="D84" s="354">
        <v>153.23500000000001</v>
      </c>
    </row>
    <row r="85" spans="1:4" ht="16.5" thickBot="1" x14ac:dyDescent="0.25">
      <c r="A85" s="179">
        <v>40976</v>
      </c>
      <c r="B85" s="180">
        <v>511</v>
      </c>
      <c r="C85" s="180" t="s">
        <v>3957</v>
      </c>
      <c r="D85" s="355">
        <v>55.165000000000006</v>
      </c>
    </row>
    <row r="88" spans="1:4" ht="12.75" thickBot="1" x14ac:dyDescent="0.2"/>
    <row r="89" spans="1:4" ht="15.75" thickBot="1" x14ac:dyDescent="0.3">
      <c r="A89" s="397" t="s">
        <v>3884</v>
      </c>
      <c r="B89" s="398"/>
      <c r="C89" s="398"/>
      <c r="D89" s="399"/>
    </row>
    <row r="90" spans="1:4" ht="15.75" thickBot="1" x14ac:dyDescent="0.3">
      <c r="A90" s="181"/>
      <c r="B90" s="182"/>
      <c r="C90" s="183" t="s">
        <v>3958</v>
      </c>
      <c r="D90" s="362">
        <f>SUM(D92:D102)</f>
        <v>1422.9570000000001</v>
      </c>
    </row>
    <row r="91" spans="1:4" ht="15" x14ac:dyDescent="0.25">
      <c r="A91" s="143" t="s">
        <v>3886</v>
      </c>
      <c r="B91" s="144" t="s">
        <v>3887</v>
      </c>
      <c r="C91" s="145" t="s">
        <v>3888</v>
      </c>
      <c r="D91" s="146" t="s">
        <v>3889</v>
      </c>
    </row>
    <row r="92" spans="1:4" ht="15.75" x14ac:dyDescent="0.2">
      <c r="A92" s="170">
        <v>40976</v>
      </c>
      <c r="B92" s="171">
        <v>601</v>
      </c>
      <c r="C92" s="171" t="s">
        <v>3959</v>
      </c>
      <c r="D92" s="350">
        <v>335.39700000000005</v>
      </c>
    </row>
    <row r="93" spans="1:4" ht="15.75" x14ac:dyDescent="0.2">
      <c r="A93" s="170">
        <v>41541</v>
      </c>
      <c r="B93" s="171">
        <v>602</v>
      </c>
      <c r="C93" s="171" t="s">
        <v>3960</v>
      </c>
      <c r="D93" s="350">
        <v>80.665000000000006</v>
      </c>
    </row>
    <row r="94" spans="1:4" ht="15.75" x14ac:dyDescent="0.2">
      <c r="A94" s="170">
        <v>40976</v>
      </c>
      <c r="B94" s="171">
        <v>603</v>
      </c>
      <c r="C94" s="171" t="s">
        <v>3961</v>
      </c>
      <c r="D94" s="350">
        <v>175.60999999999999</v>
      </c>
    </row>
    <row r="95" spans="1:4" ht="15.75" x14ac:dyDescent="0.2">
      <c r="A95" s="170">
        <v>40976</v>
      </c>
      <c r="B95" s="171">
        <v>604</v>
      </c>
      <c r="C95" s="171" t="s">
        <v>3962</v>
      </c>
      <c r="D95" s="350">
        <v>31.145</v>
      </c>
    </row>
    <row r="96" spans="1:4" ht="15.75" x14ac:dyDescent="0.2">
      <c r="A96" s="170">
        <v>41417</v>
      </c>
      <c r="B96" s="171">
        <v>605</v>
      </c>
      <c r="C96" s="171" t="s">
        <v>3963</v>
      </c>
      <c r="D96" s="350">
        <v>179.21999999999997</v>
      </c>
    </row>
    <row r="97" spans="1:4" ht="15.75" x14ac:dyDescent="0.2">
      <c r="A97" s="170">
        <v>41439</v>
      </c>
      <c r="B97" s="171">
        <v>606</v>
      </c>
      <c r="C97" s="171" t="s">
        <v>3964</v>
      </c>
      <c r="D97" s="350">
        <v>86.04</v>
      </c>
    </row>
    <row r="98" spans="1:4" ht="15.75" x14ac:dyDescent="0.2">
      <c r="A98" s="170">
        <v>40976</v>
      </c>
      <c r="B98" s="171">
        <v>607</v>
      </c>
      <c r="C98" s="171" t="s">
        <v>3965</v>
      </c>
      <c r="D98" s="350">
        <v>148.63000000000002</v>
      </c>
    </row>
    <row r="99" spans="1:4" ht="15.75" x14ac:dyDescent="0.2">
      <c r="A99" s="170">
        <v>41443</v>
      </c>
      <c r="B99" s="171">
        <v>608</v>
      </c>
      <c r="C99" s="171" t="s">
        <v>3966</v>
      </c>
      <c r="D99" s="350">
        <v>112.565</v>
      </c>
    </row>
    <row r="100" spans="1:4" ht="15.75" x14ac:dyDescent="0.2">
      <c r="A100" s="170">
        <v>40976</v>
      </c>
      <c r="B100" s="171">
        <v>609</v>
      </c>
      <c r="C100" s="171" t="s">
        <v>3967</v>
      </c>
      <c r="D100" s="350">
        <v>87.360000000000014</v>
      </c>
    </row>
    <row r="101" spans="1:4" ht="15.75" x14ac:dyDescent="0.2">
      <c r="A101" s="170">
        <v>41264</v>
      </c>
      <c r="B101" s="171">
        <v>610</v>
      </c>
      <c r="C101" s="171" t="s">
        <v>3968</v>
      </c>
      <c r="D101" s="350">
        <v>131.54499999999999</v>
      </c>
    </row>
    <row r="102" spans="1:4" ht="16.5" thickBot="1" x14ac:dyDescent="0.25">
      <c r="A102" s="179">
        <v>40976</v>
      </c>
      <c r="B102" s="180">
        <v>611</v>
      </c>
      <c r="C102" s="180" t="s">
        <v>3969</v>
      </c>
      <c r="D102" s="351">
        <v>54.779999999999994</v>
      </c>
    </row>
    <row r="103" spans="1:4" ht="15.75" thickBot="1" x14ac:dyDescent="0.3">
      <c r="A103" s="390" t="s">
        <v>3884</v>
      </c>
      <c r="B103" s="391"/>
      <c r="C103" s="391"/>
      <c r="D103" s="392"/>
    </row>
    <row r="104" spans="1:4" ht="15.75" thickBot="1" x14ac:dyDescent="0.3">
      <c r="A104" s="184"/>
      <c r="B104" s="185"/>
      <c r="C104" s="186" t="s">
        <v>3970</v>
      </c>
      <c r="D104" s="363">
        <f>SUM(D106:D111)</f>
        <v>686.58499999999992</v>
      </c>
    </row>
    <row r="105" spans="1:4" ht="15" x14ac:dyDescent="0.25">
      <c r="A105" s="151" t="s">
        <v>3886</v>
      </c>
      <c r="B105" s="152" t="s">
        <v>3887</v>
      </c>
      <c r="C105" s="153" t="s">
        <v>3888</v>
      </c>
      <c r="D105" s="154" t="s">
        <v>3889</v>
      </c>
    </row>
    <row r="106" spans="1:4" ht="15.75" x14ac:dyDescent="0.2">
      <c r="A106" s="147">
        <v>41418</v>
      </c>
      <c r="B106" s="187">
        <v>701</v>
      </c>
      <c r="C106" s="187" t="s">
        <v>3971</v>
      </c>
      <c r="D106" s="348">
        <v>100.45</v>
      </c>
    </row>
    <row r="107" spans="1:4" ht="15.75" x14ac:dyDescent="0.2">
      <c r="A107" s="147">
        <v>40976</v>
      </c>
      <c r="B107" s="188">
        <v>702</v>
      </c>
      <c r="C107" s="188" t="s">
        <v>3972</v>
      </c>
      <c r="D107" s="348">
        <v>196.46499999999997</v>
      </c>
    </row>
    <row r="108" spans="1:4" ht="15.75" x14ac:dyDescent="0.2">
      <c r="A108" s="147">
        <v>41479</v>
      </c>
      <c r="B108" s="188">
        <v>703</v>
      </c>
      <c r="C108" s="188" t="s">
        <v>3973</v>
      </c>
      <c r="D108" s="348">
        <v>143.70499999999998</v>
      </c>
    </row>
    <row r="109" spans="1:4" ht="15.75" x14ac:dyDescent="0.2">
      <c r="A109" s="147">
        <v>40976</v>
      </c>
      <c r="B109" s="188">
        <v>704</v>
      </c>
      <c r="C109" s="188" t="s">
        <v>3974</v>
      </c>
      <c r="D109" s="348">
        <v>97.490000000000009</v>
      </c>
    </row>
    <row r="110" spans="1:4" ht="15.75" x14ac:dyDescent="0.2">
      <c r="A110" s="147">
        <v>41415</v>
      </c>
      <c r="B110" s="188">
        <v>705</v>
      </c>
      <c r="C110" s="188" t="s">
        <v>3975</v>
      </c>
      <c r="D110" s="348">
        <v>79.889999999999986</v>
      </c>
    </row>
    <row r="111" spans="1:4" ht="16.5" thickBot="1" x14ac:dyDescent="0.25">
      <c r="A111" s="156">
        <v>41208</v>
      </c>
      <c r="B111" s="189">
        <v>706</v>
      </c>
      <c r="C111" s="189" t="s">
        <v>3976</v>
      </c>
      <c r="D111" s="349">
        <v>68.584999999999994</v>
      </c>
    </row>
    <row r="112" spans="1:4" ht="21.75" thickBot="1" x14ac:dyDescent="0.4">
      <c r="A112" s="400" t="s">
        <v>3977</v>
      </c>
      <c r="B112" s="401"/>
      <c r="C112" s="402"/>
      <c r="D112" s="364">
        <f>D7+D30+D49+D60+D73+D90+D104</f>
        <v>7840.317</v>
      </c>
    </row>
    <row r="113" spans="1:3" x14ac:dyDescent="0.15">
      <c r="A113" s="133"/>
      <c r="B113" s="133"/>
      <c r="C113" s="133"/>
    </row>
    <row r="114" spans="1:3" x14ac:dyDescent="0.15">
      <c r="A114" s="133"/>
      <c r="B114" s="133"/>
      <c r="C114" s="133"/>
    </row>
    <row r="115" spans="1:3" x14ac:dyDescent="0.15">
      <c r="A115" s="133"/>
      <c r="B115" s="133"/>
      <c r="C115" s="133"/>
    </row>
    <row r="116" spans="1:3" x14ac:dyDescent="0.15">
      <c r="A116" s="133"/>
      <c r="B116" s="133"/>
      <c r="C116" s="133"/>
    </row>
    <row r="117" spans="1:3" x14ac:dyDescent="0.15">
      <c r="A117" s="133"/>
      <c r="B117" s="133"/>
      <c r="C117" s="133"/>
    </row>
    <row r="118" spans="1:3" x14ac:dyDescent="0.15">
      <c r="A118" s="133"/>
      <c r="B118" s="133"/>
      <c r="C118" s="133"/>
    </row>
    <row r="119" spans="1:3" x14ac:dyDescent="0.15">
      <c r="A119" s="133"/>
      <c r="B119" s="133"/>
      <c r="C119" s="133"/>
    </row>
    <row r="120" spans="1:3" x14ac:dyDescent="0.15">
      <c r="A120" s="133"/>
      <c r="B120" s="133"/>
      <c r="C120" s="133"/>
    </row>
    <row r="121" spans="1:3" x14ac:dyDescent="0.15">
      <c r="A121" s="133"/>
      <c r="B121" s="133"/>
      <c r="C121" s="133"/>
    </row>
    <row r="122" spans="1:3" x14ac:dyDescent="0.15">
      <c r="A122" s="133"/>
      <c r="B122" s="133"/>
      <c r="C122" s="133"/>
    </row>
    <row r="123" spans="1:3" x14ac:dyDescent="0.15">
      <c r="A123" s="133"/>
      <c r="B123" s="133"/>
      <c r="C123" s="133"/>
    </row>
    <row r="124" spans="1:3" x14ac:dyDescent="0.15">
      <c r="A124" s="133"/>
      <c r="B124" s="133"/>
      <c r="C124" s="133"/>
    </row>
    <row r="125" spans="1:3" x14ac:dyDescent="0.15">
      <c r="A125" s="133"/>
      <c r="B125" s="133"/>
      <c r="C125" s="133"/>
    </row>
    <row r="126" spans="1:3" x14ac:dyDescent="0.15">
      <c r="A126" s="133"/>
      <c r="B126" s="133"/>
      <c r="C126" s="133"/>
    </row>
    <row r="127" spans="1:3" x14ac:dyDescent="0.15">
      <c r="A127" s="133"/>
      <c r="B127" s="133"/>
      <c r="C127" s="133"/>
    </row>
    <row r="128" spans="1:3" x14ac:dyDescent="0.15">
      <c r="A128" s="133"/>
      <c r="B128" s="133"/>
      <c r="C128" s="133"/>
    </row>
    <row r="129" spans="1:3" x14ac:dyDescent="0.15">
      <c r="A129" s="133"/>
      <c r="B129" s="133"/>
      <c r="C129" s="133"/>
    </row>
    <row r="130" spans="1:3" x14ac:dyDescent="0.15">
      <c r="A130" s="133"/>
      <c r="B130" s="133"/>
      <c r="C130" s="133"/>
    </row>
    <row r="131" spans="1:3" x14ac:dyDescent="0.15">
      <c r="A131" s="133"/>
      <c r="B131" s="133"/>
      <c r="C131" s="133"/>
    </row>
    <row r="132" spans="1:3" x14ac:dyDescent="0.15">
      <c r="A132" s="133"/>
      <c r="B132" s="133"/>
      <c r="C132" s="133"/>
    </row>
    <row r="133" spans="1:3" x14ac:dyDescent="0.15">
      <c r="A133" s="133"/>
      <c r="B133" s="133"/>
      <c r="C133" s="133"/>
    </row>
    <row r="134" spans="1:3" x14ac:dyDescent="0.15">
      <c r="A134" s="133"/>
      <c r="B134" s="133"/>
      <c r="C134" s="133"/>
    </row>
    <row r="135" spans="1:3" x14ac:dyDescent="0.15">
      <c r="A135" s="133"/>
      <c r="B135" s="133"/>
      <c r="C135" s="133"/>
    </row>
    <row r="136" spans="1:3" x14ac:dyDescent="0.15">
      <c r="A136" s="133"/>
      <c r="B136" s="133"/>
      <c r="C136" s="133"/>
    </row>
    <row r="137" spans="1:3" x14ac:dyDescent="0.15">
      <c r="A137" s="133"/>
      <c r="B137" s="133"/>
      <c r="C137" s="133"/>
    </row>
    <row r="138" spans="1:3" x14ac:dyDescent="0.15">
      <c r="A138" s="133"/>
      <c r="B138" s="133"/>
      <c r="C138" s="133"/>
    </row>
    <row r="139" spans="1:3" x14ac:dyDescent="0.15">
      <c r="A139" s="133"/>
      <c r="B139" s="133"/>
      <c r="C139" s="133"/>
    </row>
    <row r="140" spans="1:3" x14ac:dyDescent="0.15">
      <c r="A140" s="133"/>
      <c r="B140" s="133"/>
      <c r="C140" s="133"/>
    </row>
    <row r="141" spans="1:3" x14ac:dyDescent="0.15">
      <c r="A141" s="133"/>
      <c r="B141" s="133"/>
      <c r="C141" s="133"/>
    </row>
    <row r="142" spans="1:3" x14ac:dyDescent="0.15">
      <c r="A142" s="133"/>
      <c r="B142" s="133"/>
      <c r="C142" s="133"/>
    </row>
    <row r="143" spans="1:3" x14ac:dyDescent="0.15">
      <c r="A143" s="133"/>
      <c r="B143" s="133"/>
      <c r="C143" s="133"/>
    </row>
    <row r="144" spans="1:3" x14ac:dyDescent="0.15">
      <c r="A144" s="133"/>
      <c r="B144" s="133"/>
      <c r="C144" s="133"/>
    </row>
  </sheetData>
  <mergeCells count="11">
    <mergeCell ref="A59:D59"/>
    <mergeCell ref="A72:D72"/>
    <mergeCell ref="A89:D89"/>
    <mergeCell ref="A103:D103"/>
    <mergeCell ref="A112:C112"/>
    <mergeCell ref="A48:D48"/>
    <mergeCell ref="A1:D1"/>
    <mergeCell ref="A2:D2"/>
    <mergeCell ref="A3:D3"/>
    <mergeCell ref="A6:D6"/>
    <mergeCell ref="A29:D29"/>
  </mergeCells>
  <pageMargins left="0.7" right="0.7" top="0.75" bottom="0.75" header="0.3" footer="0.3"/>
  <pageSetup paperSize="9" orientation="portrait" r:id="rId1"/>
  <rowBreaks count="1" manualBreakCount="1">
    <brk id="87" max="4"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5"/>
  <dimension ref="A1:K46"/>
  <sheetViews>
    <sheetView topLeftCell="A23" zoomScaleNormal="100" zoomScaleSheetLayoutView="70" workbookViewId="0">
      <selection activeCell="D54" sqref="D54"/>
    </sheetView>
  </sheetViews>
  <sheetFormatPr baseColWidth="10" defaultColWidth="11" defaultRowHeight="12" x14ac:dyDescent="0.15"/>
  <cols>
    <col min="1" max="1" width="37.75" customWidth="1"/>
    <col min="2" max="2" width="20.375" customWidth="1"/>
    <col min="3" max="3" width="21" customWidth="1"/>
    <col min="4" max="4" width="27.125" customWidth="1"/>
    <col min="9" max="9" width="19.625" bestFit="1" customWidth="1"/>
    <col min="10" max="10" width="16.25" bestFit="1" customWidth="1"/>
    <col min="11" max="11" width="14.75" customWidth="1"/>
  </cols>
  <sheetData>
    <row r="1" spans="1:11" x14ac:dyDescent="0.15">
      <c r="A1" s="404"/>
      <c r="B1" s="404"/>
      <c r="C1" s="404"/>
      <c r="D1" s="404"/>
      <c r="E1" s="404"/>
      <c r="F1" s="404"/>
      <c r="G1" s="404"/>
      <c r="H1" s="404"/>
      <c r="I1" s="404"/>
      <c r="J1" s="404"/>
      <c r="K1" s="404"/>
    </row>
    <row r="2" spans="1:11" ht="12.75" x14ac:dyDescent="0.2">
      <c r="A2" s="405" t="s">
        <v>3589</v>
      </c>
      <c r="B2" s="405"/>
      <c r="C2" s="405"/>
      <c r="D2" s="405"/>
    </row>
    <row r="3" spans="1:11" ht="12.75" x14ac:dyDescent="0.2">
      <c r="A3" s="405" t="s">
        <v>3590</v>
      </c>
      <c r="B3" s="405"/>
      <c r="C3" s="405"/>
      <c r="D3" s="405"/>
    </row>
    <row r="4" spans="1:11" ht="12.75" x14ac:dyDescent="0.2">
      <c r="A4" s="405" t="s">
        <v>7563</v>
      </c>
      <c r="B4" s="405"/>
      <c r="C4" s="405"/>
      <c r="D4" s="405"/>
    </row>
    <row r="5" spans="1:11" ht="12.75" x14ac:dyDescent="0.2">
      <c r="A5" s="329"/>
      <c r="B5" s="329"/>
      <c r="C5" s="329"/>
      <c r="D5" s="329"/>
    </row>
    <row r="6" spans="1:11" ht="12.75" x14ac:dyDescent="0.2">
      <c r="A6" s="300" t="s">
        <v>3591</v>
      </c>
      <c r="B6" s="301" t="s">
        <v>3592</v>
      </c>
      <c r="C6" s="301" t="s">
        <v>3593</v>
      </c>
      <c r="D6" s="301" t="s">
        <v>3594</v>
      </c>
    </row>
    <row r="7" spans="1:11" ht="12.75" x14ac:dyDescent="0.2">
      <c r="A7" s="302" t="s">
        <v>3578</v>
      </c>
      <c r="B7" s="346">
        <f>RVN_0524!M1233</f>
        <v>60.995000000000005</v>
      </c>
      <c r="C7" s="346">
        <f>Travesías!G138</f>
        <v>7.27</v>
      </c>
      <c r="D7" s="303">
        <f t="shared" ref="D7:D15" si="0">B7+C7</f>
        <v>68.265000000000001</v>
      </c>
    </row>
    <row r="8" spans="1:11" ht="12.75" x14ac:dyDescent="0.2">
      <c r="A8" s="302" t="s">
        <v>3595</v>
      </c>
      <c r="B8" s="346">
        <f>RVN_0524!N1233</f>
        <v>3946.8249999999994</v>
      </c>
      <c r="C8" s="346">
        <f>Travesías!H138</f>
        <v>119.10499999999999</v>
      </c>
      <c r="D8" s="303">
        <f t="shared" si="0"/>
        <v>4065.9299999999994</v>
      </c>
    </row>
    <row r="9" spans="1:11" ht="12.75" x14ac:dyDescent="0.2">
      <c r="A9" s="302" t="s">
        <v>3596</v>
      </c>
      <c r="B9" s="346">
        <f>RVN_0524!O1233</f>
        <v>1162.5169999999998</v>
      </c>
      <c r="C9" s="346">
        <f>Travesías!I138</f>
        <v>23.800000000000004</v>
      </c>
      <c r="D9" s="303">
        <f t="shared" si="0"/>
        <v>1186.3169999999998</v>
      </c>
    </row>
    <row r="10" spans="1:11" ht="12.75" x14ac:dyDescent="0.2">
      <c r="A10" s="302" t="s">
        <v>3597</v>
      </c>
      <c r="B10" s="346">
        <f>RVN_0524!P1233</f>
        <v>67.834999999999994</v>
      </c>
      <c r="C10" s="346">
        <f>Travesías!J138</f>
        <v>1.57</v>
      </c>
      <c r="D10" s="303">
        <f t="shared" si="0"/>
        <v>69.404999999999987</v>
      </c>
    </row>
    <row r="11" spans="1:11" ht="12.75" x14ac:dyDescent="0.2">
      <c r="A11" s="302" t="s">
        <v>3582</v>
      </c>
      <c r="B11" s="346">
        <f>RVN_0524!Q1233</f>
        <v>2412.7849999999999</v>
      </c>
      <c r="C11" s="346">
        <f>Travesías!K138</f>
        <v>1.2749999999999999</v>
      </c>
      <c r="D11" s="303">
        <f t="shared" si="0"/>
        <v>2414.06</v>
      </c>
    </row>
    <row r="12" spans="1:11" ht="12.75" x14ac:dyDescent="0.2">
      <c r="A12" s="302" t="s">
        <v>3583</v>
      </c>
      <c r="B12" s="346">
        <f>RVN_0524!R1233</f>
        <v>13.430000000000001</v>
      </c>
      <c r="C12" s="346">
        <f>Travesías!L138</f>
        <v>0</v>
      </c>
      <c r="D12" s="303">
        <f t="shared" si="0"/>
        <v>13.430000000000001</v>
      </c>
    </row>
    <row r="13" spans="1:11" ht="12.75" x14ac:dyDescent="0.2">
      <c r="A13" s="302" t="s">
        <v>7553</v>
      </c>
      <c r="B13" s="346">
        <f>RVN_0524!S1233</f>
        <v>60.679999999999993</v>
      </c>
      <c r="C13" s="346">
        <v>0</v>
      </c>
      <c r="D13" s="303">
        <f t="shared" si="0"/>
        <v>60.679999999999993</v>
      </c>
    </row>
    <row r="14" spans="1:11" ht="12.75" x14ac:dyDescent="0.2">
      <c r="A14" s="302" t="s">
        <v>7558</v>
      </c>
      <c r="B14" s="346">
        <f>RVN_0524!T1233</f>
        <v>29.850000000000005</v>
      </c>
      <c r="C14" s="346">
        <v>0</v>
      </c>
      <c r="D14" s="303">
        <f t="shared" si="0"/>
        <v>29.850000000000005</v>
      </c>
    </row>
    <row r="15" spans="1:11" ht="12.75" x14ac:dyDescent="0.2">
      <c r="A15" s="302" t="s">
        <v>7561</v>
      </c>
      <c r="B15" s="346">
        <f>RVN_0524!U1233</f>
        <v>85.4</v>
      </c>
      <c r="C15" s="346">
        <v>0</v>
      </c>
      <c r="D15" s="303">
        <f t="shared" si="0"/>
        <v>85.4</v>
      </c>
    </row>
    <row r="16" spans="1:11" ht="12.75" x14ac:dyDescent="0.2">
      <c r="A16" s="300" t="s">
        <v>3584</v>
      </c>
      <c r="B16" s="345">
        <f>SUM(B7:B15)</f>
        <v>7840.317</v>
      </c>
      <c r="C16" s="338">
        <f>SUM(C7:C15)</f>
        <v>153.01999999999998</v>
      </c>
      <c r="D16" s="338">
        <f>SUM(D7:D15)</f>
        <v>7993.3369999999995</v>
      </c>
    </row>
    <row r="17" spans="1:11" ht="12.75" x14ac:dyDescent="0.2">
      <c r="A17" s="406" t="s">
        <v>7567</v>
      </c>
      <c r="B17" s="407"/>
      <c r="C17" s="407"/>
      <c r="D17" s="407"/>
    </row>
    <row r="18" spans="1:11" x14ac:dyDescent="0.15">
      <c r="B18" s="337">
        <f>B7+B8+B9+B10</f>
        <v>5238.1719999999996</v>
      </c>
    </row>
    <row r="22" spans="1:11" ht="12.75" x14ac:dyDescent="0.2">
      <c r="A22" s="369" t="s">
        <v>3598</v>
      </c>
      <c r="B22" s="369"/>
      <c r="C22" s="369"/>
      <c r="D22" s="369"/>
      <c r="E22" s="369"/>
      <c r="F22" s="369"/>
      <c r="G22" s="369"/>
      <c r="H22" s="369"/>
      <c r="I22" s="369"/>
      <c r="J22" s="369"/>
      <c r="K22" s="369"/>
    </row>
    <row r="23" spans="1:11" ht="12.75" x14ac:dyDescent="0.2">
      <c r="A23" s="369" t="s">
        <v>3599</v>
      </c>
      <c r="B23" s="369"/>
      <c r="C23" s="369"/>
      <c r="D23" s="369"/>
      <c r="E23" s="369"/>
      <c r="F23" s="369"/>
      <c r="G23" s="369"/>
      <c r="H23" s="369"/>
      <c r="I23" s="369"/>
      <c r="J23" s="369"/>
      <c r="K23" s="369"/>
    </row>
    <row r="24" spans="1:11" ht="12.75" x14ac:dyDescent="0.2">
      <c r="A24" s="369" t="s">
        <v>3592</v>
      </c>
      <c r="B24" s="369"/>
      <c r="C24" s="369"/>
      <c r="D24" s="369"/>
      <c r="E24" s="369"/>
      <c r="F24" s="369"/>
      <c r="G24" s="369"/>
      <c r="H24" s="369"/>
      <c r="I24" s="369"/>
      <c r="J24" s="369"/>
      <c r="K24" s="369"/>
    </row>
    <row r="25" spans="1:11" ht="12.75" x14ac:dyDescent="0.2">
      <c r="A25" s="403" t="s">
        <v>7564</v>
      </c>
      <c r="B25" s="403"/>
      <c r="C25" s="403"/>
      <c r="D25" s="403"/>
      <c r="E25" s="403"/>
      <c r="F25" s="403"/>
      <c r="G25" s="403"/>
      <c r="H25" s="403"/>
      <c r="I25" s="403"/>
      <c r="J25" s="403"/>
      <c r="K25" s="403"/>
    </row>
    <row r="26" spans="1:11" ht="12.75" x14ac:dyDescent="0.2">
      <c r="A26" s="369" t="s">
        <v>3576</v>
      </c>
      <c r="B26" s="369"/>
      <c r="C26" s="369"/>
      <c r="D26" s="369"/>
      <c r="E26" s="369"/>
      <c r="F26" s="369"/>
      <c r="G26" s="369"/>
      <c r="H26" s="369"/>
      <c r="I26" s="369"/>
      <c r="J26" s="369"/>
      <c r="K26" s="369"/>
    </row>
    <row r="27" spans="1:11" ht="16.5" thickBot="1" x14ac:dyDescent="0.3">
      <c r="A27" s="92"/>
      <c r="B27" s="93"/>
      <c r="C27" s="93"/>
      <c r="D27" s="93"/>
      <c r="E27" s="93"/>
      <c r="F27" s="94"/>
      <c r="G27" s="93"/>
      <c r="H27" s="86"/>
      <c r="I27" s="86"/>
      <c r="J27" s="86"/>
      <c r="K27" s="2"/>
    </row>
    <row r="28" spans="1:11" ht="12.75" x14ac:dyDescent="0.2">
      <c r="A28" s="115" t="s">
        <v>3577</v>
      </c>
      <c r="B28" s="116" t="s">
        <v>3578</v>
      </c>
      <c r="C28" s="116" t="s">
        <v>3579</v>
      </c>
      <c r="D28" s="116" t="s">
        <v>3580</v>
      </c>
      <c r="E28" s="116" t="s">
        <v>3581</v>
      </c>
      <c r="F28" s="116" t="s">
        <v>3582</v>
      </c>
      <c r="G28" s="117" t="s">
        <v>3583</v>
      </c>
      <c r="H28" s="341" t="s">
        <v>7553</v>
      </c>
      <c r="I28" s="341" t="s">
        <v>7559</v>
      </c>
      <c r="J28" s="341" t="s">
        <v>7560</v>
      </c>
      <c r="K28" s="118" t="s">
        <v>3584</v>
      </c>
    </row>
    <row r="29" spans="1:11" ht="12.75" x14ac:dyDescent="0.2">
      <c r="A29" s="95" t="s">
        <v>3585</v>
      </c>
      <c r="B29" s="96">
        <f>RVN_0524!M1230</f>
        <v>41.065000000000005</v>
      </c>
      <c r="C29" s="96">
        <f>RVN_0524!N1230</f>
        <v>2470.1799999999994</v>
      </c>
      <c r="D29" s="96">
        <f>RVN_0524!O1230</f>
        <v>326.23999999999995</v>
      </c>
      <c r="E29" s="96">
        <f>RVN_0524!P1230</f>
        <v>23.39</v>
      </c>
      <c r="F29" s="96">
        <f>RVN_0524!Q1230</f>
        <v>463.3549999999999</v>
      </c>
      <c r="G29" s="96">
        <f>RVN_0524!R1230</f>
        <v>3.875</v>
      </c>
      <c r="H29" s="96">
        <f>RVN_0524!S1230</f>
        <v>49.394999999999996</v>
      </c>
      <c r="I29" s="96">
        <f>RVN_0524!T1230</f>
        <v>29.850000000000005</v>
      </c>
      <c r="J29" s="96">
        <f>RVN_0524!U1230</f>
        <v>68.435000000000002</v>
      </c>
      <c r="K29" s="98">
        <f>SUM(B29:J29)</f>
        <v>3475.7849999999989</v>
      </c>
    </row>
    <row r="30" spans="1:11" ht="12.75" x14ac:dyDescent="0.2">
      <c r="A30" s="99" t="s">
        <v>3586</v>
      </c>
      <c r="B30" s="96">
        <f>RVN_0524!M1231</f>
        <v>7.9049999999999994</v>
      </c>
      <c r="C30" s="96">
        <f>RVN_0524!N1231</f>
        <v>771.70000000000016</v>
      </c>
      <c r="D30" s="96">
        <f>RVN_0524!O1231</f>
        <v>431.33500000000009</v>
      </c>
      <c r="E30" s="96">
        <f>RVN_0524!P1231</f>
        <v>35.839999999999996</v>
      </c>
      <c r="F30" s="96">
        <f>RVN_0524!Q1231</f>
        <v>1282.0150000000001</v>
      </c>
      <c r="G30" s="96">
        <f>RVN_0524!R1231</f>
        <v>0</v>
      </c>
      <c r="H30" s="96">
        <f>RVN_0524!S1231</f>
        <v>3.47</v>
      </c>
      <c r="I30" s="96">
        <f>RVN_0524!T1231</f>
        <v>0</v>
      </c>
      <c r="J30" s="96">
        <f>RVN_0524!U1231</f>
        <v>16.965</v>
      </c>
      <c r="K30" s="98">
        <f t="shared" ref="K30:K31" si="1">SUM(B30:J30)</f>
        <v>2549.23</v>
      </c>
    </row>
    <row r="31" spans="1:11" ht="12.75" x14ac:dyDescent="0.2">
      <c r="A31" s="99" t="s">
        <v>3587</v>
      </c>
      <c r="B31" s="96">
        <f>RVN_0524!M1232</f>
        <v>12.025</v>
      </c>
      <c r="C31" s="96">
        <f>RVN_0524!N1232</f>
        <v>704.94499999999982</v>
      </c>
      <c r="D31" s="96">
        <f>RVN_0524!O1232</f>
        <v>404.94199999999984</v>
      </c>
      <c r="E31" s="96">
        <f>RVN_0524!P1232</f>
        <v>8.6050000000000004</v>
      </c>
      <c r="F31" s="96">
        <f>RVN_0524!Q1232</f>
        <v>667.41500000000008</v>
      </c>
      <c r="G31" s="96">
        <f>RVN_0524!R1232</f>
        <v>9.5550000000000015</v>
      </c>
      <c r="H31" s="96">
        <f>RVN_0524!S1232</f>
        <v>7.8149999999999995</v>
      </c>
      <c r="I31" s="96">
        <f>RVN_0524!T1232</f>
        <v>0</v>
      </c>
      <c r="J31" s="96">
        <f>RVN_0524!U1232</f>
        <v>0</v>
      </c>
      <c r="K31" s="98">
        <f t="shared" si="1"/>
        <v>1815.3019999999999</v>
      </c>
    </row>
    <row r="32" spans="1:11" ht="13.5" thickBot="1" x14ac:dyDescent="0.25">
      <c r="A32" s="119" t="s">
        <v>3584</v>
      </c>
      <c r="B32" s="120">
        <f t="shared" ref="B32:J32" si="2">SUM(B29:B31)</f>
        <v>60.995000000000005</v>
      </c>
      <c r="C32" s="120">
        <f t="shared" si="2"/>
        <v>3946.8249999999994</v>
      </c>
      <c r="D32" s="120">
        <f t="shared" si="2"/>
        <v>1162.5169999999998</v>
      </c>
      <c r="E32" s="120">
        <f t="shared" si="2"/>
        <v>67.834999999999994</v>
      </c>
      <c r="F32" s="120">
        <f t="shared" si="2"/>
        <v>2412.7849999999999</v>
      </c>
      <c r="G32" s="120">
        <f t="shared" si="2"/>
        <v>13.430000000000001</v>
      </c>
      <c r="H32" s="120">
        <f t="shared" si="2"/>
        <v>60.679999999999993</v>
      </c>
      <c r="I32" s="120">
        <f t="shared" si="2"/>
        <v>29.850000000000005</v>
      </c>
      <c r="J32" s="120">
        <f t="shared" si="2"/>
        <v>85.4</v>
      </c>
      <c r="K32" s="121">
        <f>SUM(K29:K31)</f>
        <v>7840.3169999999991</v>
      </c>
    </row>
    <row r="33" spans="1:11" ht="15.75" x14ac:dyDescent="0.25">
      <c r="A33" s="101" t="s">
        <v>3588</v>
      </c>
      <c r="B33" s="102"/>
      <c r="C33" s="102"/>
      <c r="D33" s="103"/>
      <c r="E33" s="104"/>
      <c r="F33" s="104"/>
      <c r="G33" s="104"/>
      <c r="H33" s="104"/>
      <c r="I33" s="104"/>
      <c r="J33" s="104"/>
      <c r="K33" s="105">
        <f>D32+E32</f>
        <v>1230.3519999999999</v>
      </c>
    </row>
    <row r="35" spans="1:11" ht="12.75" x14ac:dyDescent="0.2">
      <c r="A35" s="369" t="s">
        <v>3598</v>
      </c>
      <c r="B35" s="369"/>
      <c r="C35" s="369"/>
      <c r="D35" s="369"/>
      <c r="E35" s="369"/>
      <c r="F35" s="369"/>
      <c r="G35" s="369"/>
      <c r="H35" s="369"/>
      <c r="I35" s="369"/>
      <c r="J35" s="369"/>
      <c r="K35" s="369"/>
    </row>
    <row r="36" spans="1:11" ht="12.75" x14ac:dyDescent="0.2">
      <c r="A36" s="369" t="s">
        <v>3599</v>
      </c>
      <c r="B36" s="369"/>
      <c r="C36" s="369"/>
      <c r="D36" s="369"/>
      <c r="E36" s="369"/>
      <c r="F36" s="369"/>
      <c r="G36" s="369"/>
      <c r="H36" s="369"/>
      <c r="I36" s="369"/>
      <c r="J36" s="369"/>
      <c r="K36" s="369"/>
    </row>
    <row r="37" spans="1:11" ht="12.75" x14ac:dyDescent="0.2">
      <c r="A37" s="369" t="s">
        <v>3575</v>
      </c>
      <c r="B37" s="369"/>
      <c r="C37" s="369"/>
      <c r="D37" s="369"/>
      <c r="E37" s="369"/>
      <c r="F37" s="369"/>
      <c r="G37" s="369"/>
      <c r="H37" s="369"/>
      <c r="I37" s="369"/>
      <c r="J37" s="369"/>
      <c r="K37" s="369"/>
    </row>
    <row r="38" spans="1:11" ht="12.75" x14ac:dyDescent="0.2">
      <c r="A38" s="369" t="s">
        <v>7565</v>
      </c>
      <c r="B38" s="369"/>
      <c r="C38" s="369"/>
      <c r="D38" s="369"/>
      <c r="E38" s="369"/>
      <c r="F38" s="369"/>
      <c r="G38" s="369"/>
      <c r="H38" s="369"/>
      <c r="I38" s="369"/>
      <c r="J38" s="369"/>
      <c r="K38" s="369"/>
    </row>
    <row r="39" spans="1:11" ht="12.75" x14ac:dyDescent="0.2">
      <c r="A39" s="369" t="s">
        <v>3576</v>
      </c>
      <c r="B39" s="369"/>
      <c r="C39" s="369"/>
      <c r="D39" s="369"/>
      <c r="E39" s="369"/>
      <c r="F39" s="369"/>
      <c r="G39" s="369"/>
      <c r="H39" s="369"/>
      <c r="I39" s="369"/>
      <c r="J39" s="369"/>
      <c r="K39" s="369"/>
    </row>
    <row r="40" spans="1:11" ht="16.5" thickBot="1" x14ac:dyDescent="0.3">
      <c r="A40" s="92"/>
      <c r="B40" s="93"/>
      <c r="C40" s="93"/>
      <c r="D40" s="93"/>
      <c r="E40" s="93"/>
      <c r="F40" s="94"/>
      <c r="G40" s="93"/>
      <c r="H40" s="86"/>
      <c r="I40" s="86"/>
      <c r="J40" s="86"/>
      <c r="K40" s="2"/>
    </row>
    <row r="41" spans="1:11" ht="12.75" x14ac:dyDescent="0.2">
      <c r="A41" s="115" t="s">
        <v>3577</v>
      </c>
      <c r="B41" s="116" t="s">
        <v>3578</v>
      </c>
      <c r="C41" s="116" t="s">
        <v>3579</v>
      </c>
      <c r="D41" s="116" t="s">
        <v>3580</v>
      </c>
      <c r="E41" s="116" t="s">
        <v>3581</v>
      </c>
      <c r="F41" s="116" t="s">
        <v>3582</v>
      </c>
      <c r="G41" s="117" t="s">
        <v>3583</v>
      </c>
      <c r="H41" s="341"/>
      <c r="I41" s="341"/>
      <c r="J41" s="341"/>
      <c r="K41" s="118" t="s">
        <v>3584</v>
      </c>
    </row>
    <row r="42" spans="1:11" ht="12.75" x14ac:dyDescent="0.2">
      <c r="A42" s="95" t="s">
        <v>3585</v>
      </c>
      <c r="B42" s="96">
        <f>Travesías!G135</f>
        <v>5.0299999999999994</v>
      </c>
      <c r="C42" s="96">
        <f>Travesías!H135</f>
        <v>29.43</v>
      </c>
      <c r="D42" s="96">
        <f>Travesías!I135</f>
        <v>2.2400000000000002</v>
      </c>
      <c r="E42" s="96">
        <f>Travesías!J135</f>
        <v>0</v>
      </c>
      <c r="F42" s="96">
        <f>Travesías!K135</f>
        <v>1.01</v>
      </c>
      <c r="G42" s="96">
        <f>Travesías!L135</f>
        <v>0</v>
      </c>
      <c r="H42" s="342"/>
      <c r="I42" s="342"/>
      <c r="J42" s="342"/>
      <c r="K42" s="98">
        <f>SUM(B42:G42)</f>
        <v>37.71</v>
      </c>
    </row>
    <row r="43" spans="1:11" ht="12.75" x14ac:dyDescent="0.2">
      <c r="A43" s="99" t="s">
        <v>3586</v>
      </c>
      <c r="B43" s="96">
        <f>Travesías!G136</f>
        <v>1.67</v>
      </c>
      <c r="C43" s="96">
        <f>Travesías!H136</f>
        <v>43.39</v>
      </c>
      <c r="D43" s="96">
        <f>Travesías!I136</f>
        <v>15.500000000000005</v>
      </c>
      <c r="E43" s="96">
        <f>Travesías!J136</f>
        <v>1.395</v>
      </c>
      <c r="F43" s="96">
        <f>Travesías!K136</f>
        <v>0</v>
      </c>
      <c r="G43" s="96">
        <f>Travesías!L136</f>
        <v>0</v>
      </c>
      <c r="H43" s="342"/>
      <c r="I43" s="342"/>
      <c r="J43" s="342"/>
      <c r="K43" s="98">
        <f>SUM(B43:G43)</f>
        <v>61.955000000000013</v>
      </c>
    </row>
    <row r="44" spans="1:11" ht="12.75" x14ac:dyDescent="0.2">
      <c r="A44" s="99" t="s">
        <v>3587</v>
      </c>
      <c r="B44" s="96">
        <f>Travesías!G137</f>
        <v>0.56999999999999995</v>
      </c>
      <c r="C44" s="96">
        <f>Travesías!H137</f>
        <v>46.285000000000004</v>
      </c>
      <c r="D44" s="96">
        <f>Travesías!I137</f>
        <v>6.06</v>
      </c>
      <c r="E44" s="96">
        <f>Travesías!J137</f>
        <v>0.17499999999999999</v>
      </c>
      <c r="F44" s="96">
        <f>Travesías!K137</f>
        <v>0.26500000000000001</v>
      </c>
      <c r="G44" s="96">
        <f>Travesías!L137</f>
        <v>0</v>
      </c>
      <c r="H44" s="342"/>
      <c r="I44" s="342"/>
      <c r="J44" s="342"/>
      <c r="K44" s="98">
        <f>SUM(B44:G44)</f>
        <v>53.355000000000004</v>
      </c>
    </row>
    <row r="45" spans="1:11" ht="13.5" thickBot="1" x14ac:dyDescent="0.25">
      <c r="A45" s="119" t="s">
        <v>3584</v>
      </c>
      <c r="B45" s="120">
        <f t="shared" ref="B45:K45" si="3">SUM(B42:B44)</f>
        <v>7.27</v>
      </c>
      <c r="C45" s="120">
        <f t="shared" si="3"/>
        <v>119.10499999999999</v>
      </c>
      <c r="D45" s="120">
        <f t="shared" si="3"/>
        <v>23.800000000000004</v>
      </c>
      <c r="E45" s="120">
        <f t="shared" si="3"/>
        <v>1.57</v>
      </c>
      <c r="F45" s="120">
        <f t="shared" si="3"/>
        <v>1.2749999999999999</v>
      </c>
      <c r="G45" s="120">
        <f t="shared" si="3"/>
        <v>0</v>
      </c>
      <c r="H45" s="343"/>
      <c r="I45" s="343"/>
      <c r="J45" s="343"/>
      <c r="K45" s="121">
        <f t="shared" si="3"/>
        <v>153.02000000000004</v>
      </c>
    </row>
    <row r="46" spans="1:11" ht="15.75" x14ac:dyDescent="0.25">
      <c r="A46" s="101" t="s">
        <v>3588</v>
      </c>
      <c r="B46" s="102"/>
      <c r="C46" s="102"/>
      <c r="D46" s="103"/>
      <c r="E46" s="104"/>
      <c r="F46" s="104"/>
      <c r="G46" s="104"/>
      <c r="H46" s="104"/>
      <c r="I46" s="104"/>
      <c r="J46" s="104"/>
      <c r="K46" s="105">
        <f>C45+D45</f>
        <v>142.905</v>
      </c>
    </row>
  </sheetData>
  <customSheetViews>
    <customSheetView guid="{2DD72191-26D8-4B5E-916F-CADAA249C8D8}">
      <selection activeCell="K15" sqref="K15"/>
      <pageMargins left="0" right="0" top="0" bottom="0" header="0" footer="0"/>
      <pageSetup orientation="portrait" r:id="rId1"/>
    </customSheetView>
  </customSheetViews>
  <mergeCells count="15">
    <mergeCell ref="A1:K1"/>
    <mergeCell ref="A2:D2"/>
    <mergeCell ref="A3:D3"/>
    <mergeCell ref="A4:D4"/>
    <mergeCell ref="A17:D17"/>
    <mergeCell ref="A22:K22"/>
    <mergeCell ref="A23:K23"/>
    <mergeCell ref="A24:K24"/>
    <mergeCell ref="A25:K25"/>
    <mergeCell ref="A26:K26"/>
    <mergeCell ref="A35:K35"/>
    <mergeCell ref="A39:K39"/>
    <mergeCell ref="A38:K38"/>
    <mergeCell ref="A37:K37"/>
    <mergeCell ref="A36:K36"/>
  </mergeCells>
  <pageMargins left="0.7" right="0.7" top="0.75" bottom="0.75" header="0.3" footer="0.3"/>
  <pageSetup scale="62"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BI139"/>
  <sheetViews>
    <sheetView topLeftCell="A118" zoomScaleNormal="100" zoomScaleSheetLayoutView="85" workbookViewId="0">
      <selection activeCell="L139" sqref="L139"/>
    </sheetView>
  </sheetViews>
  <sheetFormatPr baseColWidth="10" defaultColWidth="7" defaultRowHeight="12.75" x14ac:dyDescent="0.2"/>
  <cols>
    <col min="1" max="1" width="12.375" style="4" customWidth="1"/>
    <col min="2" max="2" width="4.375" style="4" customWidth="1"/>
    <col min="3" max="3" width="5.625" style="4" customWidth="1"/>
    <col min="4" max="4" width="6" style="107" customWidth="1"/>
    <col min="5" max="5" width="9.375" style="4" customWidth="1"/>
    <col min="6" max="6" width="11.25" style="4" customWidth="1"/>
    <col min="7" max="11" width="10.625" style="4" customWidth="1"/>
    <col min="12" max="12" width="9.25" style="4" customWidth="1"/>
    <col min="13" max="13" width="11.75" style="4" customWidth="1"/>
    <col min="14" max="19" width="10.625" style="4" customWidth="1"/>
    <col min="20" max="20" width="10.375" style="4" customWidth="1"/>
    <col min="21" max="32" width="10.625" style="4" customWidth="1"/>
    <col min="33" max="33" width="117" style="4" customWidth="1"/>
    <col min="34" max="34" width="10.75" style="209" customWidth="1"/>
    <col min="35" max="35" width="10.375" style="209" customWidth="1"/>
    <col min="36" max="36" width="11.75" style="313" customWidth="1"/>
    <col min="37" max="37" width="6.625" style="4" customWidth="1"/>
    <col min="38" max="39" width="4.625" style="4" customWidth="1"/>
    <col min="40" max="40" width="3.625" style="4" customWidth="1"/>
    <col min="41" max="41" width="7.375" style="4" customWidth="1"/>
    <col min="42" max="42" width="4.625" style="4" customWidth="1"/>
    <col min="43" max="43" width="6.625" style="4" customWidth="1"/>
    <col min="44" max="44" width="4" style="4" customWidth="1"/>
    <col min="45" max="45" width="9.125" style="4" customWidth="1"/>
    <col min="46" max="46" width="6.375" style="4" customWidth="1"/>
    <col min="47" max="47" width="5.625" style="4" customWidth="1"/>
    <col min="48" max="48" width="3.625" style="4" customWidth="1"/>
    <col min="49" max="49" width="5.625" style="4" customWidth="1"/>
    <col min="50" max="50" width="3.625" style="4" customWidth="1"/>
    <col min="51" max="51" width="5.625" style="4" customWidth="1"/>
    <col min="52" max="52" width="4.625" style="4" customWidth="1"/>
    <col min="53" max="53" width="3.625" style="4" customWidth="1"/>
    <col min="54" max="54" width="7.375" style="4" customWidth="1"/>
    <col min="55" max="55" width="7.75" style="4" customWidth="1"/>
    <col min="56" max="56" width="4.625" style="4" customWidth="1"/>
    <col min="57" max="57" width="1.625" style="4" customWidth="1"/>
    <col min="58" max="58" width="4.625" style="4" customWidth="1"/>
    <col min="59" max="59" width="1.625" style="4" customWidth="1"/>
    <col min="60" max="252" width="12.375" style="4" customWidth="1"/>
    <col min="253" max="253" width="4.375" style="4" customWidth="1"/>
    <col min="254" max="255" width="5.625" style="4" customWidth="1"/>
    <col min="256" max="256" width="7" style="4"/>
    <col min="257" max="257" width="12.375" style="4" customWidth="1"/>
    <col min="258" max="258" width="4.375" style="4" customWidth="1"/>
    <col min="259" max="259" width="5.625" style="4" customWidth="1"/>
    <col min="260" max="260" width="6" style="4" customWidth="1"/>
    <col min="261" max="261" width="9.375" style="4" customWidth="1"/>
    <col min="262" max="262" width="11.25" style="4" customWidth="1"/>
    <col min="263" max="267" width="10.625" style="4" customWidth="1"/>
    <col min="268" max="268" width="9.25" style="4" customWidth="1"/>
    <col min="269" max="269" width="11.75" style="4" customWidth="1"/>
    <col min="270" max="275" width="10.625" style="4" customWidth="1"/>
    <col min="276" max="276" width="10.375" style="4" customWidth="1"/>
    <col min="277" max="288" width="10.625" style="4" customWidth="1"/>
    <col min="289" max="289" width="117" style="4" customWidth="1"/>
    <col min="290" max="290" width="10.75" style="4" customWidth="1"/>
    <col min="291" max="291" width="9.75" style="4" customWidth="1"/>
    <col min="292" max="292" width="11.75" style="4" customWidth="1"/>
    <col min="293" max="293" width="6.625" style="4" customWidth="1"/>
    <col min="294" max="295" width="4.625" style="4" customWidth="1"/>
    <col min="296" max="296" width="3.625" style="4" customWidth="1"/>
    <col min="297" max="297" width="7.375" style="4" customWidth="1"/>
    <col min="298" max="298" width="4.625" style="4" customWidth="1"/>
    <col min="299" max="299" width="6.625" style="4" customWidth="1"/>
    <col min="300" max="300" width="4" style="4" customWidth="1"/>
    <col min="301" max="301" width="9.125" style="4" customWidth="1"/>
    <col min="302" max="302" width="6.375" style="4" customWidth="1"/>
    <col min="303" max="303" width="5.625" style="4" customWidth="1"/>
    <col min="304" max="304" width="3.625" style="4" customWidth="1"/>
    <col min="305" max="305" width="5.625" style="4" customWidth="1"/>
    <col min="306" max="306" width="3.625" style="4" customWidth="1"/>
    <col min="307" max="307" width="5.625" style="4" customWidth="1"/>
    <col min="308" max="308" width="4.625" style="4" customWidth="1"/>
    <col min="309" max="309" width="3.625" style="4" customWidth="1"/>
    <col min="310" max="310" width="7.375" style="4" customWidth="1"/>
    <col min="311" max="311" width="7" style="4" customWidth="1"/>
    <col min="312" max="312" width="4.625" style="4" customWidth="1"/>
    <col min="313" max="313" width="1.625" style="4" customWidth="1"/>
    <col min="314" max="314" width="4.625" style="4" customWidth="1"/>
    <col min="315" max="315" width="1.625" style="4" customWidth="1"/>
    <col min="316" max="508" width="12.375" style="4" customWidth="1"/>
    <col min="509" max="509" width="4.375" style="4" customWidth="1"/>
    <col min="510" max="511" width="5.625" style="4" customWidth="1"/>
    <col min="512" max="512" width="7" style="4"/>
    <col min="513" max="513" width="12.375" style="4" customWidth="1"/>
    <col min="514" max="514" width="4.375" style="4" customWidth="1"/>
    <col min="515" max="515" width="5.625" style="4" customWidth="1"/>
    <col min="516" max="516" width="6" style="4" customWidth="1"/>
    <col min="517" max="517" width="9.375" style="4" customWidth="1"/>
    <col min="518" max="518" width="11.25" style="4" customWidth="1"/>
    <col min="519" max="523" width="10.625" style="4" customWidth="1"/>
    <col min="524" max="524" width="9.25" style="4" customWidth="1"/>
    <col min="525" max="525" width="11.75" style="4" customWidth="1"/>
    <col min="526" max="531" width="10.625" style="4" customWidth="1"/>
    <col min="532" max="532" width="10.375" style="4" customWidth="1"/>
    <col min="533" max="544" width="10.625" style="4" customWidth="1"/>
    <col min="545" max="545" width="117" style="4" customWidth="1"/>
    <col min="546" max="546" width="10.75" style="4" customWidth="1"/>
    <col min="547" max="547" width="9.75" style="4" customWidth="1"/>
    <col min="548" max="548" width="11.75" style="4" customWidth="1"/>
    <col min="549" max="549" width="6.625" style="4" customWidth="1"/>
    <col min="550" max="551" width="4.625" style="4" customWidth="1"/>
    <col min="552" max="552" width="3.625" style="4" customWidth="1"/>
    <col min="553" max="553" width="7.375" style="4" customWidth="1"/>
    <col min="554" max="554" width="4.625" style="4" customWidth="1"/>
    <col min="555" max="555" width="6.625" style="4" customWidth="1"/>
    <col min="556" max="556" width="4" style="4" customWidth="1"/>
    <col min="557" max="557" width="9.125" style="4" customWidth="1"/>
    <col min="558" max="558" width="6.375" style="4" customWidth="1"/>
    <col min="559" max="559" width="5.625" style="4" customWidth="1"/>
    <col min="560" max="560" width="3.625" style="4" customWidth="1"/>
    <col min="561" max="561" width="5.625" style="4" customWidth="1"/>
    <col min="562" max="562" width="3.625" style="4" customWidth="1"/>
    <col min="563" max="563" width="5.625" style="4" customWidth="1"/>
    <col min="564" max="564" width="4.625" style="4" customWidth="1"/>
    <col min="565" max="565" width="3.625" style="4" customWidth="1"/>
    <col min="566" max="566" width="7.375" style="4" customWidth="1"/>
    <col min="567" max="567" width="7" style="4" customWidth="1"/>
    <col min="568" max="568" width="4.625" style="4" customWidth="1"/>
    <col min="569" max="569" width="1.625" style="4" customWidth="1"/>
    <col min="570" max="570" width="4.625" style="4" customWidth="1"/>
    <col min="571" max="571" width="1.625" style="4" customWidth="1"/>
    <col min="572" max="764" width="12.375" style="4" customWidth="1"/>
    <col min="765" max="765" width="4.375" style="4" customWidth="1"/>
    <col min="766" max="767" width="5.625" style="4" customWidth="1"/>
    <col min="768" max="768" width="7" style="4"/>
    <col min="769" max="769" width="12.375" style="4" customWidth="1"/>
    <col min="770" max="770" width="4.375" style="4" customWidth="1"/>
    <col min="771" max="771" width="5.625" style="4" customWidth="1"/>
    <col min="772" max="772" width="6" style="4" customWidth="1"/>
    <col min="773" max="773" width="9.375" style="4" customWidth="1"/>
    <col min="774" max="774" width="11.25" style="4" customWidth="1"/>
    <col min="775" max="779" width="10.625" style="4" customWidth="1"/>
    <col min="780" max="780" width="9.25" style="4" customWidth="1"/>
    <col min="781" max="781" width="11.75" style="4" customWidth="1"/>
    <col min="782" max="787" width="10.625" style="4" customWidth="1"/>
    <col min="788" max="788" width="10.375" style="4" customWidth="1"/>
    <col min="789" max="800" width="10.625" style="4" customWidth="1"/>
    <col min="801" max="801" width="117" style="4" customWidth="1"/>
    <col min="802" max="802" width="10.75" style="4" customWidth="1"/>
    <col min="803" max="803" width="9.75" style="4" customWidth="1"/>
    <col min="804" max="804" width="11.75" style="4" customWidth="1"/>
    <col min="805" max="805" width="6.625" style="4" customWidth="1"/>
    <col min="806" max="807" width="4.625" style="4" customWidth="1"/>
    <col min="808" max="808" width="3.625" style="4" customWidth="1"/>
    <col min="809" max="809" width="7.375" style="4" customWidth="1"/>
    <col min="810" max="810" width="4.625" style="4" customWidth="1"/>
    <col min="811" max="811" width="6.625" style="4" customWidth="1"/>
    <col min="812" max="812" width="4" style="4" customWidth="1"/>
    <col min="813" max="813" width="9.125" style="4" customWidth="1"/>
    <col min="814" max="814" width="6.375" style="4" customWidth="1"/>
    <col min="815" max="815" width="5.625" style="4" customWidth="1"/>
    <col min="816" max="816" width="3.625" style="4" customWidth="1"/>
    <col min="817" max="817" width="5.625" style="4" customWidth="1"/>
    <col min="818" max="818" width="3.625" style="4" customWidth="1"/>
    <col min="819" max="819" width="5.625" style="4" customWidth="1"/>
    <col min="820" max="820" width="4.625" style="4" customWidth="1"/>
    <col min="821" max="821" width="3.625" style="4" customWidth="1"/>
    <col min="822" max="822" width="7.375" style="4" customWidth="1"/>
    <col min="823" max="823" width="7" style="4" customWidth="1"/>
    <col min="824" max="824" width="4.625" style="4" customWidth="1"/>
    <col min="825" max="825" width="1.625" style="4" customWidth="1"/>
    <col min="826" max="826" width="4.625" style="4" customWidth="1"/>
    <col min="827" max="827" width="1.625" style="4" customWidth="1"/>
    <col min="828" max="1020" width="12.375" style="4" customWidth="1"/>
    <col min="1021" max="1021" width="4.375" style="4" customWidth="1"/>
    <col min="1022" max="1023" width="5.625" style="4" customWidth="1"/>
    <col min="1024" max="1024" width="7" style="4"/>
    <col min="1025" max="1025" width="12.375" style="4" customWidth="1"/>
    <col min="1026" max="1026" width="4.375" style="4" customWidth="1"/>
    <col min="1027" max="1027" width="5.625" style="4" customWidth="1"/>
    <col min="1028" max="1028" width="6" style="4" customWidth="1"/>
    <col min="1029" max="1029" width="9.375" style="4" customWidth="1"/>
    <col min="1030" max="1030" width="11.25" style="4" customWidth="1"/>
    <col min="1031" max="1035" width="10.625" style="4" customWidth="1"/>
    <col min="1036" max="1036" width="9.25" style="4" customWidth="1"/>
    <col min="1037" max="1037" width="11.75" style="4" customWidth="1"/>
    <col min="1038" max="1043" width="10.625" style="4" customWidth="1"/>
    <col min="1044" max="1044" width="10.375" style="4" customWidth="1"/>
    <col min="1045" max="1056" width="10.625" style="4" customWidth="1"/>
    <col min="1057" max="1057" width="117" style="4" customWidth="1"/>
    <col min="1058" max="1058" width="10.75" style="4" customWidth="1"/>
    <col min="1059" max="1059" width="9.75" style="4" customWidth="1"/>
    <col min="1060" max="1060" width="11.75" style="4" customWidth="1"/>
    <col min="1061" max="1061" width="6.625" style="4" customWidth="1"/>
    <col min="1062" max="1063" width="4.625" style="4" customWidth="1"/>
    <col min="1064" max="1064" width="3.625" style="4" customWidth="1"/>
    <col min="1065" max="1065" width="7.375" style="4" customWidth="1"/>
    <col min="1066" max="1066" width="4.625" style="4" customWidth="1"/>
    <col min="1067" max="1067" width="6.625" style="4" customWidth="1"/>
    <col min="1068" max="1068" width="4" style="4" customWidth="1"/>
    <col min="1069" max="1069" width="9.125" style="4" customWidth="1"/>
    <col min="1070" max="1070" width="6.375" style="4" customWidth="1"/>
    <col min="1071" max="1071" width="5.625" style="4" customWidth="1"/>
    <col min="1072" max="1072" width="3.625" style="4" customWidth="1"/>
    <col min="1073" max="1073" width="5.625" style="4" customWidth="1"/>
    <col min="1074" max="1074" width="3.625" style="4" customWidth="1"/>
    <col min="1075" max="1075" width="5.625" style="4" customWidth="1"/>
    <col min="1076" max="1076" width="4.625" style="4" customWidth="1"/>
    <col min="1077" max="1077" width="3.625" style="4" customWidth="1"/>
    <col min="1078" max="1078" width="7.375" style="4" customWidth="1"/>
    <col min="1079" max="1079" width="7" style="4" customWidth="1"/>
    <col min="1080" max="1080" width="4.625" style="4" customWidth="1"/>
    <col min="1081" max="1081" width="1.625" style="4" customWidth="1"/>
    <col min="1082" max="1082" width="4.625" style="4" customWidth="1"/>
    <col min="1083" max="1083" width="1.625" style="4" customWidth="1"/>
    <col min="1084" max="1276" width="12.375" style="4" customWidth="1"/>
    <col min="1277" max="1277" width="4.375" style="4" customWidth="1"/>
    <col min="1278" max="1279" width="5.625" style="4" customWidth="1"/>
    <col min="1280" max="1280" width="7" style="4"/>
    <col min="1281" max="1281" width="12.375" style="4" customWidth="1"/>
    <col min="1282" max="1282" width="4.375" style="4" customWidth="1"/>
    <col min="1283" max="1283" width="5.625" style="4" customWidth="1"/>
    <col min="1284" max="1284" width="6" style="4" customWidth="1"/>
    <col min="1285" max="1285" width="9.375" style="4" customWidth="1"/>
    <col min="1286" max="1286" width="11.25" style="4" customWidth="1"/>
    <col min="1287" max="1291" width="10.625" style="4" customWidth="1"/>
    <col min="1292" max="1292" width="9.25" style="4" customWidth="1"/>
    <col min="1293" max="1293" width="11.75" style="4" customWidth="1"/>
    <col min="1294" max="1299" width="10.625" style="4" customWidth="1"/>
    <col min="1300" max="1300" width="10.375" style="4" customWidth="1"/>
    <col min="1301" max="1312" width="10.625" style="4" customWidth="1"/>
    <col min="1313" max="1313" width="117" style="4" customWidth="1"/>
    <col min="1314" max="1314" width="10.75" style="4" customWidth="1"/>
    <col min="1315" max="1315" width="9.75" style="4" customWidth="1"/>
    <col min="1316" max="1316" width="11.75" style="4" customWidth="1"/>
    <col min="1317" max="1317" width="6.625" style="4" customWidth="1"/>
    <col min="1318" max="1319" width="4.625" style="4" customWidth="1"/>
    <col min="1320" max="1320" width="3.625" style="4" customWidth="1"/>
    <col min="1321" max="1321" width="7.375" style="4" customWidth="1"/>
    <col min="1322" max="1322" width="4.625" style="4" customWidth="1"/>
    <col min="1323" max="1323" width="6.625" style="4" customWidth="1"/>
    <col min="1324" max="1324" width="4" style="4" customWidth="1"/>
    <col min="1325" max="1325" width="9.125" style="4" customWidth="1"/>
    <col min="1326" max="1326" width="6.375" style="4" customWidth="1"/>
    <col min="1327" max="1327" width="5.625" style="4" customWidth="1"/>
    <col min="1328" max="1328" width="3.625" style="4" customWidth="1"/>
    <col min="1329" max="1329" width="5.625" style="4" customWidth="1"/>
    <col min="1330" max="1330" width="3.625" style="4" customWidth="1"/>
    <col min="1331" max="1331" width="5.625" style="4" customWidth="1"/>
    <col min="1332" max="1332" width="4.625" style="4" customWidth="1"/>
    <col min="1333" max="1333" width="3.625" style="4" customWidth="1"/>
    <col min="1334" max="1334" width="7.375" style="4" customWidth="1"/>
    <col min="1335" max="1335" width="7" style="4" customWidth="1"/>
    <col min="1336" max="1336" width="4.625" style="4" customWidth="1"/>
    <col min="1337" max="1337" width="1.625" style="4" customWidth="1"/>
    <col min="1338" max="1338" width="4.625" style="4" customWidth="1"/>
    <col min="1339" max="1339" width="1.625" style="4" customWidth="1"/>
    <col min="1340" max="1532" width="12.375" style="4" customWidth="1"/>
    <col min="1533" max="1533" width="4.375" style="4" customWidth="1"/>
    <col min="1534" max="1535" width="5.625" style="4" customWidth="1"/>
    <col min="1536" max="1536" width="7" style="4"/>
    <col min="1537" max="1537" width="12.375" style="4" customWidth="1"/>
    <col min="1538" max="1538" width="4.375" style="4" customWidth="1"/>
    <col min="1539" max="1539" width="5.625" style="4" customWidth="1"/>
    <col min="1540" max="1540" width="6" style="4" customWidth="1"/>
    <col min="1541" max="1541" width="9.375" style="4" customWidth="1"/>
    <col min="1542" max="1542" width="11.25" style="4" customWidth="1"/>
    <col min="1543" max="1547" width="10.625" style="4" customWidth="1"/>
    <col min="1548" max="1548" width="9.25" style="4" customWidth="1"/>
    <col min="1549" max="1549" width="11.75" style="4" customWidth="1"/>
    <col min="1550" max="1555" width="10.625" style="4" customWidth="1"/>
    <col min="1556" max="1556" width="10.375" style="4" customWidth="1"/>
    <col min="1557" max="1568" width="10.625" style="4" customWidth="1"/>
    <col min="1569" max="1569" width="117" style="4" customWidth="1"/>
    <col min="1570" max="1570" width="10.75" style="4" customWidth="1"/>
    <col min="1571" max="1571" width="9.75" style="4" customWidth="1"/>
    <col min="1572" max="1572" width="11.75" style="4" customWidth="1"/>
    <col min="1573" max="1573" width="6.625" style="4" customWidth="1"/>
    <col min="1574" max="1575" width="4.625" style="4" customWidth="1"/>
    <col min="1576" max="1576" width="3.625" style="4" customWidth="1"/>
    <col min="1577" max="1577" width="7.375" style="4" customWidth="1"/>
    <col min="1578" max="1578" width="4.625" style="4" customWidth="1"/>
    <col min="1579" max="1579" width="6.625" style="4" customWidth="1"/>
    <col min="1580" max="1580" width="4" style="4" customWidth="1"/>
    <col min="1581" max="1581" width="9.125" style="4" customWidth="1"/>
    <col min="1582" max="1582" width="6.375" style="4" customWidth="1"/>
    <col min="1583" max="1583" width="5.625" style="4" customWidth="1"/>
    <col min="1584" max="1584" width="3.625" style="4" customWidth="1"/>
    <col min="1585" max="1585" width="5.625" style="4" customWidth="1"/>
    <col min="1586" max="1586" width="3.625" style="4" customWidth="1"/>
    <col min="1587" max="1587" width="5.625" style="4" customWidth="1"/>
    <col min="1588" max="1588" width="4.625" style="4" customWidth="1"/>
    <col min="1589" max="1589" width="3.625" style="4" customWidth="1"/>
    <col min="1590" max="1590" width="7.375" style="4" customWidth="1"/>
    <col min="1591" max="1591" width="7" style="4" customWidth="1"/>
    <col min="1592" max="1592" width="4.625" style="4" customWidth="1"/>
    <col min="1593" max="1593" width="1.625" style="4" customWidth="1"/>
    <col min="1594" max="1594" width="4.625" style="4" customWidth="1"/>
    <col min="1595" max="1595" width="1.625" style="4" customWidth="1"/>
    <col min="1596" max="1788" width="12.375" style="4" customWidth="1"/>
    <col min="1789" max="1789" width="4.375" style="4" customWidth="1"/>
    <col min="1790" max="1791" width="5.625" style="4" customWidth="1"/>
    <col min="1792" max="1792" width="7" style="4"/>
    <col min="1793" max="1793" width="12.375" style="4" customWidth="1"/>
    <col min="1794" max="1794" width="4.375" style="4" customWidth="1"/>
    <col min="1795" max="1795" width="5.625" style="4" customWidth="1"/>
    <col min="1796" max="1796" width="6" style="4" customWidth="1"/>
    <col min="1797" max="1797" width="9.375" style="4" customWidth="1"/>
    <col min="1798" max="1798" width="11.25" style="4" customWidth="1"/>
    <col min="1799" max="1803" width="10.625" style="4" customWidth="1"/>
    <col min="1804" max="1804" width="9.25" style="4" customWidth="1"/>
    <col min="1805" max="1805" width="11.75" style="4" customWidth="1"/>
    <col min="1806" max="1811" width="10.625" style="4" customWidth="1"/>
    <col min="1812" max="1812" width="10.375" style="4" customWidth="1"/>
    <col min="1813" max="1824" width="10.625" style="4" customWidth="1"/>
    <col min="1825" max="1825" width="117" style="4" customWidth="1"/>
    <col min="1826" max="1826" width="10.75" style="4" customWidth="1"/>
    <col min="1827" max="1827" width="9.75" style="4" customWidth="1"/>
    <col min="1828" max="1828" width="11.75" style="4" customWidth="1"/>
    <col min="1829" max="1829" width="6.625" style="4" customWidth="1"/>
    <col min="1830" max="1831" width="4.625" style="4" customWidth="1"/>
    <col min="1832" max="1832" width="3.625" style="4" customWidth="1"/>
    <col min="1833" max="1833" width="7.375" style="4" customWidth="1"/>
    <col min="1834" max="1834" width="4.625" style="4" customWidth="1"/>
    <col min="1835" max="1835" width="6.625" style="4" customWidth="1"/>
    <col min="1836" max="1836" width="4" style="4" customWidth="1"/>
    <col min="1837" max="1837" width="9.125" style="4" customWidth="1"/>
    <col min="1838" max="1838" width="6.375" style="4" customWidth="1"/>
    <col min="1839" max="1839" width="5.625" style="4" customWidth="1"/>
    <col min="1840" max="1840" width="3.625" style="4" customWidth="1"/>
    <col min="1841" max="1841" width="5.625" style="4" customWidth="1"/>
    <col min="1842" max="1842" width="3.625" style="4" customWidth="1"/>
    <col min="1843" max="1843" width="5.625" style="4" customWidth="1"/>
    <col min="1844" max="1844" width="4.625" style="4" customWidth="1"/>
    <col min="1845" max="1845" width="3.625" style="4" customWidth="1"/>
    <col min="1846" max="1846" width="7.375" style="4" customWidth="1"/>
    <col min="1847" max="1847" width="7" style="4" customWidth="1"/>
    <col min="1848" max="1848" width="4.625" style="4" customWidth="1"/>
    <col min="1849" max="1849" width="1.625" style="4" customWidth="1"/>
    <col min="1850" max="1850" width="4.625" style="4" customWidth="1"/>
    <col min="1851" max="1851" width="1.625" style="4" customWidth="1"/>
    <col min="1852" max="2044" width="12.375" style="4" customWidth="1"/>
    <col min="2045" max="2045" width="4.375" style="4" customWidth="1"/>
    <col min="2046" max="2047" width="5.625" style="4" customWidth="1"/>
    <col min="2048" max="2048" width="7" style="4"/>
    <col min="2049" max="2049" width="12.375" style="4" customWidth="1"/>
    <col min="2050" max="2050" width="4.375" style="4" customWidth="1"/>
    <col min="2051" max="2051" width="5.625" style="4" customWidth="1"/>
    <col min="2052" max="2052" width="6" style="4" customWidth="1"/>
    <col min="2053" max="2053" width="9.375" style="4" customWidth="1"/>
    <col min="2054" max="2054" width="11.25" style="4" customWidth="1"/>
    <col min="2055" max="2059" width="10.625" style="4" customWidth="1"/>
    <col min="2060" max="2060" width="9.25" style="4" customWidth="1"/>
    <col min="2061" max="2061" width="11.75" style="4" customWidth="1"/>
    <col min="2062" max="2067" width="10.625" style="4" customWidth="1"/>
    <col min="2068" max="2068" width="10.375" style="4" customWidth="1"/>
    <col min="2069" max="2080" width="10.625" style="4" customWidth="1"/>
    <col min="2081" max="2081" width="117" style="4" customWidth="1"/>
    <col min="2082" max="2082" width="10.75" style="4" customWidth="1"/>
    <col min="2083" max="2083" width="9.75" style="4" customWidth="1"/>
    <col min="2084" max="2084" width="11.75" style="4" customWidth="1"/>
    <col min="2085" max="2085" width="6.625" style="4" customWidth="1"/>
    <col min="2086" max="2087" width="4.625" style="4" customWidth="1"/>
    <col min="2088" max="2088" width="3.625" style="4" customWidth="1"/>
    <col min="2089" max="2089" width="7.375" style="4" customWidth="1"/>
    <col min="2090" max="2090" width="4.625" style="4" customWidth="1"/>
    <col min="2091" max="2091" width="6.625" style="4" customWidth="1"/>
    <col min="2092" max="2092" width="4" style="4" customWidth="1"/>
    <col min="2093" max="2093" width="9.125" style="4" customWidth="1"/>
    <col min="2094" max="2094" width="6.375" style="4" customWidth="1"/>
    <col min="2095" max="2095" width="5.625" style="4" customWidth="1"/>
    <col min="2096" max="2096" width="3.625" style="4" customWidth="1"/>
    <col min="2097" max="2097" width="5.625" style="4" customWidth="1"/>
    <col min="2098" max="2098" width="3.625" style="4" customWidth="1"/>
    <col min="2099" max="2099" width="5.625" style="4" customWidth="1"/>
    <col min="2100" max="2100" width="4.625" style="4" customWidth="1"/>
    <col min="2101" max="2101" width="3.625" style="4" customWidth="1"/>
    <col min="2102" max="2102" width="7.375" style="4" customWidth="1"/>
    <col min="2103" max="2103" width="7" style="4" customWidth="1"/>
    <col min="2104" max="2104" width="4.625" style="4" customWidth="1"/>
    <col min="2105" max="2105" width="1.625" style="4" customWidth="1"/>
    <col min="2106" max="2106" width="4.625" style="4" customWidth="1"/>
    <col min="2107" max="2107" width="1.625" style="4" customWidth="1"/>
    <col min="2108" max="2300" width="12.375" style="4" customWidth="1"/>
    <col min="2301" max="2301" width="4.375" style="4" customWidth="1"/>
    <col min="2302" max="2303" width="5.625" style="4" customWidth="1"/>
    <col min="2304" max="2304" width="7" style="4"/>
    <col min="2305" max="2305" width="12.375" style="4" customWidth="1"/>
    <col min="2306" max="2306" width="4.375" style="4" customWidth="1"/>
    <col min="2307" max="2307" width="5.625" style="4" customWidth="1"/>
    <col min="2308" max="2308" width="6" style="4" customWidth="1"/>
    <col min="2309" max="2309" width="9.375" style="4" customWidth="1"/>
    <col min="2310" max="2310" width="11.25" style="4" customWidth="1"/>
    <col min="2311" max="2315" width="10.625" style="4" customWidth="1"/>
    <col min="2316" max="2316" width="9.25" style="4" customWidth="1"/>
    <col min="2317" max="2317" width="11.75" style="4" customWidth="1"/>
    <col min="2318" max="2323" width="10.625" style="4" customWidth="1"/>
    <col min="2324" max="2324" width="10.375" style="4" customWidth="1"/>
    <col min="2325" max="2336" width="10.625" style="4" customWidth="1"/>
    <col min="2337" max="2337" width="117" style="4" customWidth="1"/>
    <col min="2338" max="2338" width="10.75" style="4" customWidth="1"/>
    <col min="2339" max="2339" width="9.75" style="4" customWidth="1"/>
    <col min="2340" max="2340" width="11.75" style="4" customWidth="1"/>
    <col min="2341" max="2341" width="6.625" style="4" customWidth="1"/>
    <col min="2342" max="2343" width="4.625" style="4" customWidth="1"/>
    <col min="2344" max="2344" width="3.625" style="4" customWidth="1"/>
    <col min="2345" max="2345" width="7.375" style="4" customWidth="1"/>
    <col min="2346" max="2346" width="4.625" style="4" customWidth="1"/>
    <col min="2347" max="2347" width="6.625" style="4" customWidth="1"/>
    <col min="2348" max="2348" width="4" style="4" customWidth="1"/>
    <col min="2349" max="2349" width="9.125" style="4" customWidth="1"/>
    <col min="2350" max="2350" width="6.375" style="4" customWidth="1"/>
    <col min="2351" max="2351" width="5.625" style="4" customWidth="1"/>
    <col min="2352" max="2352" width="3.625" style="4" customWidth="1"/>
    <col min="2353" max="2353" width="5.625" style="4" customWidth="1"/>
    <col min="2354" max="2354" width="3.625" style="4" customWidth="1"/>
    <col min="2355" max="2355" width="5.625" style="4" customWidth="1"/>
    <col min="2356" max="2356" width="4.625" style="4" customWidth="1"/>
    <col min="2357" max="2357" width="3.625" style="4" customWidth="1"/>
    <col min="2358" max="2358" width="7.375" style="4" customWidth="1"/>
    <col min="2359" max="2359" width="7" style="4" customWidth="1"/>
    <col min="2360" max="2360" width="4.625" style="4" customWidth="1"/>
    <col min="2361" max="2361" width="1.625" style="4" customWidth="1"/>
    <col min="2362" max="2362" width="4.625" style="4" customWidth="1"/>
    <col min="2363" max="2363" width="1.625" style="4" customWidth="1"/>
    <col min="2364" max="2556" width="12.375" style="4" customWidth="1"/>
    <col min="2557" max="2557" width="4.375" style="4" customWidth="1"/>
    <col min="2558" max="2559" width="5.625" style="4" customWidth="1"/>
    <col min="2560" max="2560" width="7" style="4"/>
    <col min="2561" max="2561" width="12.375" style="4" customWidth="1"/>
    <col min="2562" max="2562" width="4.375" style="4" customWidth="1"/>
    <col min="2563" max="2563" width="5.625" style="4" customWidth="1"/>
    <col min="2564" max="2564" width="6" style="4" customWidth="1"/>
    <col min="2565" max="2565" width="9.375" style="4" customWidth="1"/>
    <col min="2566" max="2566" width="11.25" style="4" customWidth="1"/>
    <col min="2567" max="2571" width="10.625" style="4" customWidth="1"/>
    <col min="2572" max="2572" width="9.25" style="4" customWidth="1"/>
    <col min="2573" max="2573" width="11.75" style="4" customWidth="1"/>
    <col min="2574" max="2579" width="10.625" style="4" customWidth="1"/>
    <col min="2580" max="2580" width="10.375" style="4" customWidth="1"/>
    <col min="2581" max="2592" width="10.625" style="4" customWidth="1"/>
    <col min="2593" max="2593" width="117" style="4" customWidth="1"/>
    <col min="2594" max="2594" width="10.75" style="4" customWidth="1"/>
    <col min="2595" max="2595" width="9.75" style="4" customWidth="1"/>
    <col min="2596" max="2596" width="11.75" style="4" customWidth="1"/>
    <col min="2597" max="2597" width="6.625" style="4" customWidth="1"/>
    <col min="2598" max="2599" width="4.625" style="4" customWidth="1"/>
    <col min="2600" max="2600" width="3.625" style="4" customWidth="1"/>
    <col min="2601" max="2601" width="7.375" style="4" customWidth="1"/>
    <col min="2602" max="2602" width="4.625" style="4" customWidth="1"/>
    <col min="2603" max="2603" width="6.625" style="4" customWidth="1"/>
    <col min="2604" max="2604" width="4" style="4" customWidth="1"/>
    <col min="2605" max="2605" width="9.125" style="4" customWidth="1"/>
    <col min="2606" max="2606" width="6.375" style="4" customWidth="1"/>
    <col min="2607" max="2607" width="5.625" style="4" customWidth="1"/>
    <col min="2608" max="2608" width="3.625" style="4" customWidth="1"/>
    <col min="2609" max="2609" width="5.625" style="4" customWidth="1"/>
    <col min="2610" max="2610" width="3.625" style="4" customWidth="1"/>
    <col min="2611" max="2611" width="5.625" style="4" customWidth="1"/>
    <col min="2612" max="2612" width="4.625" style="4" customWidth="1"/>
    <col min="2613" max="2613" width="3.625" style="4" customWidth="1"/>
    <col min="2614" max="2614" width="7.375" style="4" customWidth="1"/>
    <col min="2615" max="2615" width="7" style="4" customWidth="1"/>
    <col min="2616" max="2616" width="4.625" style="4" customWidth="1"/>
    <col min="2617" max="2617" width="1.625" style="4" customWidth="1"/>
    <col min="2618" max="2618" width="4.625" style="4" customWidth="1"/>
    <col min="2619" max="2619" width="1.625" style="4" customWidth="1"/>
    <col min="2620" max="2812" width="12.375" style="4" customWidth="1"/>
    <col min="2813" max="2813" width="4.375" style="4" customWidth="1"/>
    <col min="2814" max="2815" width="5.625" style="4" customWidth="1"/>
    <col min="2816" max="2816" width="7" style="4"/>
    <col min="2817" max="2817" width="12.375" style="4" customWidth="1"/>
    <col min="2818" max="2818" width="4.375" style="4" customWidth="1"/>
    <col min="2819" max="2819" width="5.625" style="4" customWidth="1"/>
    <col min="2820" max="2820" width="6" style="4" customWidth="1"/>
    <col min="2821" max="2821" width="9.375" style="4" customWidth="1"/>
    <col min="2822" max="2822" width="11.25" style="4" customWidth="1"/>
    <col min="2823" max="2827" width="10.625" style="4" customWidth="1"/>
    <col min="2828" max="2828" width="9.25" style="4" customWidth="1"/>
    <col min="2829" max="2829" width="11.75" style="4" customWidth="1"/>
    <col min="2830" max="2835" width="10.625" style="4" customWidth="1"/>
    <col min="2836" max="2836" width="10.375" style="4" customWidth="1"/>
    <col min="2837" max="2848" width="10.625" style="4" customWidth="1"/>
    <col min="2849" max="2849" width="117" style="4" customWidth="1"/>
    <col min="2850" max="2850" width="10.75" style="4" customWidth="1"/>
    <col min="2851" max="2851" width="9.75" style="4" customWidth="1"/>
    <col min="2852" max="2852" width="11.75" style="4" customWidth="1"/>
    <col min="2853" max="2853" width="6.625" style="4" customWidth="1"/>
    <col min="2854" max="2855" width="4.625" style="4" customWidth="1"/>
    <col min="2856" max="2856" width="3.625" style="4" customWidth="1"/>
    <col min="2857" max="2857" width="7.375" style="4" customWidth="1"/>
    <col min="2858" max="2858" width="4.625" style="4" customWidth="1"/>
    <col min="2859" max="2859" width="6.625" style="4" customWidth="1"/>
    <col min="2860" max="2860" width="4" style="4" customWidth="1"/>
    <col min="2861" max="2861" width="9.125" style="4" customWidth="1"/>
    <col min="2862" max="2862" width="6.375" style="4" customWidth="1"/>
    <col min="2863" max="2863" width="5.625" style="4" customWidth="1"/>
    <col min="2864" max="2864" width="3.625" style="4" customWidth="1"/>
    <col min="2865" max="2865" width="5.625" style="4" customWidth="1"/>
    <col min="2866" max="2866" width="3.625" style="4" customWidth="1"/>
    <col min="2867" max="2867" width="5.625" style="4" customWidth="1"/>
    <col min="2868" max="2868" width="4.625" style="4" customWidth="1"/>
    <col min="2869" max="2869" width="3.625" style="4" customWidth="1"/>
    <col min="2870" max="2870" width="7.375" style="4" customWidth="1"/>
    <col min="2871" max="2871" width="7" style="4" customWidth="1"/>
    <col min="2872" max="2872" width="4.625" style="4" customWidth="1"/>
    <col min="2873" max="2873" width="1.625" style="4" customWidth="1"/>
    <col min="2874" max="2874" width="4.625" style="4" customWidth="1"/>
    <col min="2875" max="2875" width="1.625" style="4" customWidth="1"/>
    <col min="2876" max="3068" width="12.375" style="4" customWidth="1"/>
    <col min="3069" max="3069" width="4.375" style="4" customWidth="1"/>
    <col min="3070" max="3071" width="5.625" style="4" customWidth="1"/>
    <col min="3072" max="3072" width="7" style="4"/>
    <col min="3073" max="3073" width="12.375" style="4" customWidth="1"/>
    <col min="3074" max="3074" width="4.375" style="4" customWidth="1"/>
    <col min="3075" max="3075" width="5.625" style="4" customWidth="1"/>
    <col min="3076" max="3076" width="6" style="4" customWidth="1"/>
    <col min="3077" max="3077" width="9.375" style="4" customWidth="1"/>
    <col min="3078" max="3078" width="11.25" style="4" customWidth="1"/>
    <col min="3079" max="3083" width="10.625" style="4" customWidth="1"/>
    <col min="3084" max="3084" width="9.25" style="4" customWidth="1"/>
    <col min="3085" max="3085" width="11.75" style="4" customWidth="1"/>
    <col min="3086" max="3091" width="10.625" style="4" customWidth="1"/>
    <col min="3092" max="3092" width="10.375" style="4" customWidth="1"/>
    <col min="3093" max="3104" width="10.625" style="4" customWidth="1"/>
    <col min="3105" max="3105" width="117" style="4" customWidth="1"/>
    <col min="3106" max="3106" width="10.75" style="4" customWidth="1"/>
    <col min="3107" max="3107" width="9.75" style="4" customWidth="1"/>
    <col min="3108" max="3108" width="11.75" style="4" customWidth="1"/>
    <col min="3109" max="3109" width="6.625" style="4" customWidth="1"/>
    <col min="3110" max="3111" width="4.625" style="4" customWidth="1"/>
    <col min="3112" max="3112" width="3.625" style="4" customWidth="1"/>
    <col min="3113" max="3113" width="7.375" style="4" customWidth="1"/>
    <col min="3114" max="3114" width="4.625" style="4" customWidth="1"/>
    <col min="3115" max="3115" width="6.625" style="4" customWidth="1"/>
    <col min="3116" max="3116" width="4" style="4" customWidth="1"/>
    <col min="3117" max="3117" width="9.125" style="4" customWidth="1"/>
    <col min="3118" max="3118" width="6.375" style="4" customWidth="1"/>
    <col min="3119" max="3119" width="5.625" style="4" customWidth="1"/>
    <col min="3120" max="3120" width="3.625" style="4" customWidth="1"/>
    <col min="3121" max="3121" width="5.625" style="4" customWidth="1"/>
    <col min="3122" max="3122" width="3.625" style="4" customWidth="1"/>
    <col min="3123" max="3123" width="5.625" style="4" customWidth="1"/>
    <col min="3124" max="3124" width="4.625" style="4" customWidth="1"/>
    <col min="3125" max="3125" width="3.625" style="4" customWidth="1"/>
    <col min="3126" max="3126" width="7.375" style="4" customWidth="1"/>
    <col min="3127" max="3127" width="7" style="4" customWidth="1"/>
    <col min="3128" max="3128" width="4.625" style="4" customWidth="1"/>
    <col min="3129" max="3129" width="1.625" style="4" customWidth="1"/>
    <col min="3130" max="3130" width="4.625" style="4" customWidth="1"/>
    <col min="3131" max="3131" width="1.625" style="4" customWidth="1"/>
    <col min="3132" max="3324" width="12.375" style="4" customWidth="1"/>
    <col min="3325" max="3325" width="4.375" style="4" customWidth="1"/>
    <col min="3326" max="3327" width="5.625" style="4" customWidth="1"/>
    <col min="3328" max="3328" width="7" style="4"/>
    <col min="3329" max="3329" width="12.375" style="4" customWidth="1"/>
    <col min="3330" max="3330" width="4.375" style="4" customWidth="1"/>
    <col min="3331" max="3331" width="5.625" style="4" customWidth="1"/>
    <col min="3332" max="3332" width="6" style="4" customWidth="1"/>
    <col min="3333" max="3333" width="9.375" style="4" customWidth="1"/>
    <col min="3334" max="3334" width="11.25" style="4" customWidth="1"/>
    <col min="3335" max="3339" width="10.625" style="4" customWidth="1"/>
    <col min="3340" max="3340" width="9.25" style="4" customWidth="1"/>
    <col min="3341" max="3341" width="11.75" style="4" customWidth="1"/>
    <col min="3342" max="3347" width="10.625" style="4" customWidth="1"/>
    <col min="3348" max="3348" width="10.375" style="4" customWidth="1"/>
    <col min="3349" max="3360" width="10.625" style="4" customWidth="1"/>
    <col min="3361" max="3361" width="117" style="4" customWidth="1"/>
    <col min="3362" max="3362" width="10.75" style="4" customWidth="1"/>
    <col min="3363" max="3363" width="9.75" style="4" customWidth="1"/>
    <col min="3364" max="3364" width="11.75" style="4" customWidth="1"/>
    <col min="3365" max="3365" width="6.625" style="4" customWidth="1"/>
    <col min="3366" max="3367" width="4.625" style="4" customWidth="1"/>
    <col min="3368" max="3368" width="3.625" style="4" customWidth="1"/>
    <col min="3369" max="3369" width="7.375" style="4" customWidth="1"/>
    <col min="3370" max="3370" width="4.625" style="4" customWidth="1"/>
    <col min="3371" max="3371" width="6.625" style="4" customWidth="1"/>
    <col min="3372" max="3372" width="4" style="4" customWidth="1"/>
    <col min="3373" max="3373" width="9.125" style="4" customWidth="1"/>
    <col min="3374" max="3374" width="6.375" style="4" customWidth="1"/>
    <col min="3375" max="3375" width="5.625" style="4" customWidth="1"/>
    <col min="3376" max="3376" width="3.625" style="4" customWidth="1"/>
    <col min="3377" max="3377" width="5.625" style="4" customWidth="1"/>
    <col min="3378" max="3378" width="3.625" style="4" customWidth="1"/>
    <col min="3379" max="3379" width="5.625" style="4" customWidth="1"/>
    <col min="3380" max="3380" width="4.625" style="4" customWidth="1"/>
    <col min="3381" max="3381" width="3.625" style="4" customWidth="1"/>
    <col min="3382" max="3382" width="7.375" style="4" customWidth="1"/>
    <col min="3383" max="3383" width="7" style="4" customWidth="1"/>
    <col min="3384" max="3384" width="4.625" style="4" customWidth="1"/>
    <col min="3385" max="3385" width="1.625" style="4" customWidth="1"/>
    <col min="3386" max="3386" width="4.625" style="4" customWidth="1"/>
    <col min="3387" max="3387" width="1.625" style="4" customWidth="1"/>
    <col min="3388" max="3580" width="12.375" style="4" customWidth="1"/>
    <col min="3581" max="3581" width="4.375" style="4" customWidth="1"/>
    <col min="3582" max="3583" width="5.625" style="4" customWidth="1"/>
    <col min="3584" max="3584" width="7" style="4"/>
    <col min="3585" max="3585" width="12.375" style="4" customWidth="1"/>
    <col min="3586" max="3586" width="4.375" style="4" customWidth="1"/>
    <col min="3587" max="3587" width="5.625" style="4" customWidth="1"/>
    <col min="3588" max="3588" width="6" style="4" customWidth="1"/>
    <col min="3589" max="3589" width="9.375" style="4" customWidth="1"/>
    <col min="3590" max="3590" width="11.25" style="4" customWidth="1"/>
    <col min="3591" max="3595" width="10.625" style="4" customWidth="1"/>
    <col min="3596" max="3596" width="9.25" style="4" customWidth="1"/>
    <col min="3597" max="3597" width="11.75" style="4" customWidth="1"/>
    <col min="3598" max="3603" width="10.625" style="4" customWidth="1"/>
    <col min="3604" max="3604" width="10.375" style="4" customWidth="1"/>
    <col min="3605" max="3616" width="10.625" style="4" customWidth="1"/>
    <col min="3617" max="3617" width="117" style="4" customWidth="1"/>
    <col min="3618" max="3618" width="10.75" style="4" customWidth="1"/>
    <col min="3619" max="3619" width="9.75" style="4" customWidth="1"/>
    <col min="3620" max="3620" width="11.75" style="4" customWidth="1"/>
    <col min="3621" max="3621" width="6.625" style="4" customWidth="1"/>
    <col min="3622" max="3623" width="4.625" style="4" customWidth="1"/>
    <col min="3624" max="3624" width="3.625" style="4" customWidth="1"/>
    <col min="3625" max="3625" width="7.375" style="4" customWidth="1"/>
    <col min="3626" max="3626" width="4.625" style="4" customWidth="1"/>
    <col min="3627" max="3627" width="6.625" style="4" customWidth="1"/>
    <col min="3628" max="3628" width="4" style="4" customWidth="1"/>
    <col min="3629" max="3629" width="9.125" style="4" customWidth="1"/>
    <col min="3630" max="3630" width="6.375" style="4" customWidth="1"/>
    <col min="3631" max="3631" width="5.625" style="4" customWidth="1"/>
    <col min="3632" max="3632" width="3.625" style="4" customWidth="1"/>
    <col min="3633" max="3633" width="5.625" style="4" customWidth="1"/>
    <col min="3634" max="3634" width="3.625" style="4" customWidth="1"/>
    <col min="3635" max="3635" width="5.625" style="4" customWidth="1"/>
    <col min="3636" max="3636" width="4.625" style="4" customWidth="1"/>
    <col min="3637" max="3637" width="3.625" style="4" customWidth="1"/>
    <col min="3638" max="3638" width="7.375" style="4" customWidth="1"/>
    <col min="3639" max="3639" width="7" style="4" customWidth="1"/>
    <col min="3640" max="3640" width="4.625" style="4" customWidth="1"/>
    <col min="3641" max="3641" width="1.625" style="4" customWidth="1"/>
    <col min="3642" max="3642" width="4.625" style="4" customWidth="1"/>
    <col min="3643" max="3643" width="1.625" style="4" customWidth="1"/>
    <col min="3644" max="3836" width="12.375" style="4" customWidth="1"/>
    <col min="3837" max="3837" width="4.375" style="4" customWidth="1"/>
    <col min="3838" max="3839" width="5.625" style="4" customWidth="1"/>
    <col min="3840" max="3840" width="7" style="4"/>
    <col min="3841" max="3841" width="12.375" style="4" customWidth="1"/>
    <col min="3842" max="3842" width="4.375" style="4" customWidth="1"/>
    <col min="3843" max="3843" width="5.625" style="4" customWidth="1"/>
    <col min="3844" max="3844" width="6" style="4" customWidth="1"/>
    <col min="3845" max="3845" width="9.375" style="4" customWidth="1"/>
    <col min="3846" max="3846" width="11.25" style="4" customWidth="1"/>
    <col min="3847" max="3851" width="10.625" style="4" customWidth="1"/>
    <col min="3852" max="3852" width="9.25" style="4" customWidth="1"/>
    <col min="3853" max="3853" width="11.75" style="4" customWidth="1"/>
    <col min="3854" max="3859" width="10.625" style="4" customWidth="1"/>
    <col min="3860" max="3860" width="10.375" style="4" customWidth="1"/>
    <col min="3861" max="3872" width="10.625" style="4" customWidth="1"/>
    <col min="3873" max="3873" width="117" style="4" customWidth="1"/>
    <col min="3874" max="3874" width="10.75" style="4" customWidth="1"/>
    <col min="3875" max="3875" width="9.75" style="4" customWidth="1"/>
    <col min="3876" max="3876" width="11.75" style="4" customWidth="1"/>
    <col min="3877" max="3877" width="6.625" style="4" customWidth="1"/>
    <col min="3878" max="3879" width="4.625" style="4" customWidth="1"/>
    <col min="3880" max="3880" width="3.625" style="4" customWidth="1"/>
    <col min="3881" max="3881" width="7.375" style="4" customWidth="1"/>
    <col min="3882" max="3882" width="4.625" style="4" customWidth="1"/>
    <col min="3883" max="3883" width="6.625" style="4" customWidth="1"/>
    <col min="3884" max="3884" width="4" style="4" customWidth="1"/>
    <col min="3885" max="3885" width="9.125" style="4" customWidth="1"/>
    <col min="3886" max="3886" width="6.375" style="4" customWidth="1"/>
    <col min="3887" max="3887" width="5.625" style="4" customWidth="1"/>
    <col min="3888" max="3888" width="3.625" style="4" customWidth="1"/>
    <col min="3889" max="3889" width="5.625" style="4" customWidth="1"/>
    <col min="3890" max="3890" width="3.625" style="4" customWidth="1"/>
    <col min="3891" max="3891" width="5.625" style="4" customWidth="1"/>
    <col min="3892" max="3892" width="4.625" style="4" customWidth="1"/>
    <col min="3893" max="3893" width="3.625" style="4" customWidth="1"/>
    <col min="3894" max="3894" width="7.375" style="4" customWidth="1"/>
    <col min="3895" max="3895" width="7" style="4" customWidth="1"/>
    <col min="3896" max="3896" width="4.625" style="4" customWidth="1"/>
    <col min="3897" max="3897" width="1.625" style="4" customWidth="1"/>
    <col min="3898" max="3898" width="4.625" style="4" customWidth="1"/>
    <col min="3899" max="3899" width="1.625" style="4" customWidth="1"/>
    <col min="3900" max="4092" width="12.375" style="4" customWidth="1"/>
    <col min="4093" max="4093" width="4.375" style="4" customWidth="1"/>
    <col min="4094" max="4095" width="5.625" style="4" customWidth="1"/>
    <col min="4096" max="4096" width="7" style="4"/>
    <col min="4097" max="4097" width="12.375" style="4" customWidth="1"/>
    <col min="4098" max="4098" width="4.375" style="4" customWidth="1"/>
    <col min="4099" max="4099" width="5.625" style="4" customWidth="1"/>
    <col min="4100" max="4100" width="6" style="4" customWidth="1"/>
    <col min="4101" max="4101" width="9.375" style="4" customWidth="1"/>
    <col min="4102" max="4102" width="11.25" style="4" customWidth="1"/>
    <col min="4103" max="4107" width="10.625" style="4" customWidth="1"/>
    <col min="4108" max="4108" width="9.25" style="4" customWidth="1"/>
    <col min="4109" max="4109" width="11.75" style="4" customWidth="1"/>
    <col min="4110" max="4115" width="10.625" style="4" customWidth="1"/>
    <col min="4116" max="4116" width="10.375" style="4" customWidth="1"/>
    <col min="4117" max="4128" width="10.625" style="4" customWidth="1"/>
    <col min="4129" max="4129" width="117" style="4" customWidth="1"/>
    <col min="4130" max="4130" width="10.75" style="4" customWidth="1"/>
    <col min="4131" max="4131" width="9.75" style="4" customWidth="1"/>
    <col min="4132" max="4132" width="11.75" style="4" customWidth="1"/>
    <col min="4133" max="4133" width="6.625" style="4" customWidth="1"/>
    <col min="4134" max="4135" width="4.625" style="4" customWidth="1"/>
    <col min="4136" max="4136" width="3.625" style="4" customWidth="1"/>
    <col min="4137" max="4137" width="7.375" style="4" customWidth="1"/>
    <col min="4138" max="4138" width="4.625" style="4" customWidth="1"/>
    <col min="4139" max="4139" width="6.625" style="4" customWidth="1"/>
    <col min="4140" max="4140" width="4" style="4" customWidth="1"/>
    <col min="4141" max="4141" width="9.125" style="4" customWidth="1"/>
    <col min="4142" max="4142" width="6.375" style="4" customWidth="1"/>
    <col min="4143" max="4143" width="5.625" style="4" customWidth="1"/>
    <col min="4144" max="4144" width="3.625" style="4" customWidth="1"/>
    <col min="4145" max="4145" width="5.625" style="4" customWidth="1"/>
    <col min="4146" max="4146" width="3.625" style="4" customWidth="1"/>
    <col min="4147" max="4147" width="5.625" style="4" customWidth="1"/>
    <col min="4148" max="4148" width="4.625" style="4" customWidth="1"/>
    <col min="4149" max="4149" width="3.625" style="4" customWidth="1"/>
    <col min="4150" max="4150" width="7.375" style="4" customWidth="1"/>
    <col min="4151" max="4151" width="7" style="4" customWidth="1"/>
    <col min="4152" max="4152" width="4.625" style="4" customWidth="1"/>
    <col min="4153" max="4153" width="1.625" style="4" customWidth="1"/>
    <col min="4154" max="4154" width="4.625" style="4" customWidth="1"/>
    <col min="4155" max="4155" width="1.625" style="4" customWidth="1"/>
    <col min="4156" max="4348" width="12.375" style="4" customWidth="1"/>
    <col min="4349" max="4349" width="4.375" style="4" customWidth="1"/>
    <col min="4350" max="4351" width="5.625" style="4" customWidth="1"/>
    <col min="4352" max="4352" width="7" style="4"/>
    <col min="4353" max="4353" width="12.375" style="4" customWidth="1"/>
    <col min="4354" max="4354" width="4.375" style="4" customWidth="1"/>
    <col min="4355" max="4355" width="5.625" style="4" customWidth="1"/>
    <col min="4356" max="4356" width="6" style="4" customWidth="1"/>
    <col min="4357" max="4357" width="9.375" style="4" customWidth="1"/>
    <col min="4358" max="4358" width="11.25" style="4" customWidth="1"/>
    <col min="4359" max="4363" width="10.625" style="4" customWidth="1"/>
    <col min="4364" max="4364" width="9.25" style="4" customWidth="1"/>
    <col min="4365" max="4365" width="11.75" style="4" customWidth="1"/>
    <col min="4366" max="4371" width="10.625" style="4" customWidth="1"/>
    <col min="4372" max="4372" width="10.375" style="4" customWidth="1"/>
    <col min="4373" max="4384" width="10.625" style="4" customWidth="1"/>
    <col min="4385" max="4385" width="117" style="4" customWidth="1"/>
    <col min="4386" max="4386" width="10.75" style="4" customWidth="1"/>
    <col min="4387" max="4387" width="9.75" style="4" customWidth="1"/>
    <col min="4388" max="4388" width="11.75" style="4" customWidth="1"/>
    <col min="4389" max="4389" width="6.625" style="4" customWidth="1"/>
    <col min="4390" max="4391" width="4.625" style="4" customWidth="1"/>
    <col min="4392" max="4392" width="3.625" style="4" customWidth="1"/>
    <col min="4393" max="4393" width="7.375" style="4" customWidth="1"/>
    <col min="4394" max="4394" width="4.625" style="4" customWidth="1"/>
    <col min="4395" max="4395" width="6.625" style="4" customWidth="1"/>
    <col min="4396" max="4396" width="4" style="4" customWidth="1"/>
    <col min="4397" max="4397" width="9.125" style="4" customWidth="1"/>
    <col min="4398" max="4398" width="6.375" style="4" customWidth="1"/>
    <col min="4399" max="4399" width="5.625" style="4" customWidth="1"/>
    <col min="4400" max="4400" width="3.625" style="4" customWidth="1"/>
    <col min="4401" max="4401" width="5.625" style="4" customWidth="1"/>
    <col min="4402" max="4402" width="3.625" style="4" customWidth="1"/>
    <col min="4403" max="4403" width="5.625" style="4" customWidth="1"/>
    <col min="4404" max="4404" width="4.625" style="4" customWidth="1"/>
    <col min="4405" max="4405" width="3.625" style="4" customWidth="1"/>
    <col min="4406" max="4406" width="7.375" style="4" customWidth="1"/>
    <col min="4407" max="4407" width="7" style="4" customWidth="1"/>
    <col min="4408" max="4408" width="4.625" style="4" customWidth="1"/>
    <col min="4409" max="4409" width="1.625" style="4" customWidth="1"/>
    <col min="4410" max="4410" width="4.625" style="4" customWidth="1"/>
    <col min="4411" max="4411" width="1.625" style="4" customWidth="1"/>
    <col min="4412" max="4604" width="12.375" style="4" customWidth="1"/>
    <col min="4605" max="4605" width="4.375" style="4" customWidth="1"/>
    <col min="4606" max="4607" width="5.625" style="4" customWidth="1"/>
    <col min="4608" max="4608" width="7" style="4"/>
    <col min="4609" max="4609" width="12.375" style="4" customWidth="1"/>
    <col min="4610" max="4610" width="4.375" style="4" customWidth="1"/>
    <col min="4611" max="4611" width="5.625" style="4" customWidth="1"/>
    <col min="4612" max="4612" width="6" style="4" customWidth="1"/>
    <col min="4613" max="4613" width="9.375" style="4" customWidth="1"/>
    <col min="4614" max="4614" width="11.25" style="4" customWidth="1"/>
    <col min="4615" max="4619" width="10.625" style="4" customWidth="1"/>
    <col min="4620" max="4620" width="9.25" style="4" customWidth="1"/>
    <col min="4621" max="4621" width="11.75" style="4" customWidth="1"/>
    <col min="4622" max="4627" width="10.625" style="4" customWidth="1"/>
    <col min="4628" max="4628" width="10.375" style="4" customWidth="1"/>
    <col min="4629" max="4640" width="10.625" style="4" customWidth="1"/>
    <col min="4641" max="4641" width="117" style="4" customWidth="1"/>
    <col min="4642" max="4642" width="10.75" style="4" customWidth="1"/>
    <col min="4643" max="4643" width="9.75" style="4" customWidth="1"/>
    <col min="4644" max="4644" width="11.75" style="4" customWidth="1"/>
    <col min="4645" max="4645" width="6.625" style="4" customWidth="1"/>
    <col min="4646" max="4647" width="4.625" style="4" customWidth="1"/>
    <col min="4648" max="4648" width="3.625" style="4" customWidth="1"/>
    <col min="4649" max="4649" width="7.375" style="4" customWidth="1"/>
    <col min="4650" max="4650" width="4.625" style="4" customWidth="1"/>
    <col min="4651" max="4651" width="6.625" style="4" customWidth="1"/>
    <col min="4652" max="4652" width="4" style="4" customWidth="1"/>
    <col min="4653" max="4653" width="9.125" style="4" customWidth="1"/>
    <col min="4654" max="4654" width="6.375" style="4" customWidth="1"/>
    <col min="4655" max="4655" width="5.625" style="4" customWidth="1"/>
    <col min="4656" max="4656" width="3.625" style="4" customWidth="1"/>
    <col min="4657" max="4657" width="5.625" style="4" customWidth="1"/>
    <col min="4658" max="4658" width="3.625" style="4" customWidth="1"/>
    <col min="4659" max="4659" width="5.625" style="4" customWidth="1"/>
    <col min="4660" max="4660" width="4.625" style="4" customWidth="1"/>
    <col min="4661" max="4661" width="3.625" style="4" customWidth="1"/>
    <col min="4662" max="4662" width="7.375" style="4" customWidth="1"/>
    <col min="4663" max="4663" width="7" style="4" customWidth="1"/>
    <col min="4664" max="4664" width="4.625" style="4" customWidth="1"/>
    <col min="4665" max="4665" width="1.625" style="4" customWidth="1"/>
    <col min="4666" max="4666" width="4.625" style="4" customWidth="1"/>
    <col min="4667" max="4667" width="1.625" style="4" customWidth="1"/>
    <col min="4668" max="4860" width="12.375" style="4" customWidth="1"/>
    <col min="4861" max="4861" width="4.375" style="4" customWidth="1"/>
    <col min="4862" max="4863" width="5.625" style="4" customWidth="1"/>
    <col min="4864" max="4864" width="7" style="4"/>
    <col min="4865" max="4865" width="12.375" style="4" customWidth="1"/>
    <col min="4866" max="4866" width="4.375" style="4" customWidth="1"/>
    <col min="4867" max="4867" width="5.625" style="4" customWidth="1"/>
    <col min="4868" max="4868" width="6" style="4" customWidth="1"/>
    <col min="4869" max="4869" width="9.375" style="4" customWidth="1"/>
    <col min="4870" max="4870" width="11.25" style="4" customWidth="1"/>
    <col min="4871" max="4875" width="10.625" style="4" customWidth="1"/>
    <col min="4876" max="4876" width="9.25" style="4" customWidth="1"/>
    <col min="4877" max="4877" width="11.75" style="4" customWidth="1"/>
    <col min="4878" max="4883" width="10.625" style="4" customWidth="1"/>
    <col min="4884" max="4884" width="10.375" style="4" customWidth="1"/>
    <col min="4885" max="4896" width="10.625" style="4" customWidth="1"/>
    <col min="4897" max="4897" width="117" style="4" customWidth="1"/>
    <col min="4898" max="4898" width="10.75" style="4" customWidth="1"/>
    <col min="4899" max="4899" width="9.75" style="4" customWidth="1"/>
    <col min="4900" max="4900" width="11.75" style="4" customWidth="1"/>
    <col min="4901" max="4901" width="6.625" style="4" customWidth="1"/>
    <col min="4902" max="4903" width="4.625" style="4" customWidth="1"/>
    <col min="4904" max="4904" width="3.625" style="4" customWidth="1"/>
    <col min="4905" max="4905" width="7.375" style="4" customWidth="1"/>
    <col min="4906" max="4906" width="4.625" style="4" customWidth="1"/>
    <col min="4907" max="4907" width="6.625" style="4" customWidth="1"/>
    <col min="4908" max="4908" width="4" style="4" customWidth="1"/>
    <col min="4909" max="4909" width="9.125" style="4" customWidth="1"/>
    <col min="4910" max="4910" width="6.375" style="4" customWidth="1"/>
    <col min="4911" max="4911" width="5.625" style="4" customWidth="1"/>
    <col min="4912" max="4912" width="3.625" style="4" customWidth="1"/>
    <col min="4913" max="4913" width="5.625" style="4" customWidth="1"/>
    <col min="4914" max="4914" width="3.625" style="4" customWidth="1"/>
    <col min="4915" max="4915" width="5.625" style="4" customWidth="1"/>
    <col min="4916" max="4916" width="4.625" style="4" customWidth="1"/>
    <col min="4917" max="4917" width="3.625" style="4" customWidth="1"/>
    <col min="4918" max="4918" width="7.375" style="4" customWidth="1"/>
    <col min="4919" max="4919" width="7" style="4" customWidth="1"/>
    <col min="4920" max="4920" width="4.625" style="4" customWidth="1"/>
    <col min="4921" max="4921" width="1.625" style="4" customWidth="1"/>
    <col min="4922" max="4922" width="4.625" style="4" customWidth="1"/>
    <col min="4923" max="4923" width="1.625" style="4" customWidth="1"/>
    <col min="4924" max="5116" width="12.375" style="4" customWidth="1"/>
    <col min="5117" max="5117" width="4.375" style="4" customWidth="1"/>
    <col min="5118" max="5119" width="5.625" style="4" customWidth="1"/>
    <col min="5120" max="5120" width="7" style="4"/>
    <col min="5121" max="5121" width="12.375" style="4" customWidth="1"/>
    <col min="5122" max="5122" width="4.375" style="4" customWidth="1"/>
    <col min="5123" max="5123" width="5.625" style="4" customWidth="1"/>
    <col min="5124" max="5124" width="6" style="4" customWidth="1"/>
    <col min="5125" max="5125" width="9.375" style="4" customWidth="1"/>
    <col min="5126" max="5126" width="11.25" style="4" customWidth="1"/>
    <col min="5127" max="5131" width="10.625" style="4" customWidth="1"/>
    <col min="5132" max="5132" width="9.25" style="4" customWidth="1"/>
    <col min="5133" max="5133" width="11.75" style="4" customWidth="1"/>
    <col min="5134" max="5139" width="10.625" style="4" customWidth="1"/>
    <col min="5140" max="5140" width="10.375" style="4" customWidth="1"/>
    <col min="5141" max="5152" width="10.625" style="4" customWidth="1"/>
    <col min="5153" max="5153" width="117" style="4" customWidth="1"/>
    <col min="5154" max="5154" width="10.75" style="4" customWidth="1"/>
    <col min="5155" max="5155" width="9.75" style="4" customWidth="1"/>
    <col min="5156" max="5156" width="11.75" style="4" customWidth="1"/>
    <col min="5157" max="5157" width="6.625" style="4" customWidth="1"/>
    <col min="5158" max="5159" width="4.625" style="4" customWidth="1"/>
    <col min="5160" max="5160" width="3.625" style="4" customWidth="1"/>
    <col min="5161" max="5161" width="7.375" style="4" customWidth="1"/>
    <col min="5162" max="5162" width="4.625" style="4" customWidth="1"/>
    <col min="5163" max="5163" width="6.625" style="4" customWidth="1"/>
    <col min="5164" max="5164" width="4" style="4" customWidth="1"/>
    <col min="5165" max="5165" width="9.125" style="4" customWidth="1"/>
    <col min="5166" max="5166" width="6.375" style="4" customWidth="1"/>
    <col min="5167" max="5167" width="5.625" style="4" customWidth="1"/>
    <col min="5168" max="5168" width="3.625" style="4" customWidth="1"/>
    <col min="5169" max="5169" width="5.625" style="4" customWidth="1"/>
    <col min="5170" max="5170" width="3.625" style="4" customWidth="1"/>
    <col min="5171" max="5171" width="5.625" style="4" customWidth="1"/>
    <col min="5172" max="5172" width="4.625" style="4" customWidth="1"/>
    <col min="5173" max="5173" width="3.625" style="4" customWidth="1"/>
    <col min="5174" max="5174" width="7.375" style="4" customWidth="1"/>
    <col min="5175" max="5175" width="7" style="4" customWidth="1"/>
    <col min="5176" max="5176" width="4.625" style="4" customWidth="1"/>
    <col min="5177" max="5177" width="1.625" style="4" customWidth="1"/>
    <col min="5178" max="5178" width="4.625" style="4" customWidth="1"/>
    <col min="5179" max="5179" width="1.625" style="4" customWidth="1"/>
    <col min="5180" max="5372" width="12.375" style="4" customWidth="1"/>
    <col min="5373" max="5373" width="4.375" style="4" customWidth="1"/>
    <col min="5374" max="5375" width="5.625" style="4" customWidth="1"/>
    <col min="5376" max="5376" width="7" style="4"/>
    <col min="5377" max="5377" width="12.375" style="4" customWidth="1"/>
    <col min="5378" max="5378" width="4.375" style="4" customWidth="1"/>
    <col min="5379" max="5379" width="5.625" style="4" customWidth="1"/>
    <col min="5380" max="5380" width="6" style="4" customWidth="1"/>
    <col min="5381" max="5381" width="9.375" style="4" customWidth="1"/>
    <col min="5382" max="5382" width="11.25" style="4" customWidth="1"/>
    <col min="5383" max="5387" width="10.625" style="4" customWidth="1"/>
    <col min="5388" max="5388" width="9.25" style="4" customWidth="1"/>
    <col min="5389" max="5389" width="11.75" style="4" customWidth="1"/>
    <col min="5390" max="5395" width="10.625" style="4" customWidth="1"/>
    <col min="5396" max="5396" width="10.375" style="4" customWidth="1"/>
    <col min="5397" max="5408" width="10.625" style="4" customWidth="1"/>
    <col min="5409" max="5409" width="117" style="4" customWidth="1"/>
    <col min="5410" max="5410" width="10.75" style="4" customWidth="1"/>
    <col min="5411" max="5411" width="9.75" style="4" customWidth="1"/>
    <col min="5412" max="5412" width="11.75" style="4" customWidth="1"/>
    <col min="5413" max="5413" width="6.625" style="4" customWidth="1"/>
    <col min="5414" max="5415" width="4.625" style="4" customWidth="1"/>
    <col min="5416" max="5416" width="3.625" style="4" customWidth="1"/>
    <col min="5417" max="5417" width="7.375" style="4" customWidth="1"/>
    <col min="5418" max="5418" width="4.625" style="4" customWidth="1"/>
    <col min="5419" max="5419" width="6.625" style="4" customWidth="1"/>
    <col min="5420" max="5420" width="4" style="4" customWidth="1"/>
    <col min="5421" max="5421" width="9.125" style="4" customWidth="1"/>
    <col min="5422" max="5422" width="6.375" style="4" customWidth="1"/>
    <col min="5423" max="5423" width="5.625" style="4" customWidth="1"/>
    <col min="5424" max="5424" width="3.625" style="4" customWidth="1"/>
    <col min="5425" max="5425" width="5.625" style="4" customWidth="1"/>
    <col min="5426" max="5426" width="3.625" style="4" customWidth="1"/>
    <col min="5427" max="5427" width="5.625" style="4" customWidth="1"/>
    <col min="5428" max="5428" width="4.625" style="4" customWidth="1"/>
    <col min="5429" max="5429" width="3.625" style="4" customWidth="1"/>
    <col min="5430" max="5430" width="7.375" style="4" customWidth="1"/>
    <col min="5431" max="5431" width="7" style="4" customWidth="1"/>
    <col min="5432" max="5432" width="4.625" style="4" customWidth="1"/>
    <col min="5433" max="5433" width="1.625" style="4" customWidth="1"/>
    <col min="5434" max="5434" width="4.625" style="4" customWidth="1"/>
    <col min="5435" max="5435" width="1.625" style="4" customWidth="1"/>
    <col min="5436" max="5628" width="12.375" style="4" customWidth="1"/>
    <col min="5629" max="5629" width="4.375" style="4" customWidth="1"/>
    <col min="5630" max="5631" width="5.625" style="4" customWidth="1"/>
    <col min="5632" max="5632" width="7" style="4"/>
    <col min="5633" max="5633" width="12.375" style="4" customWidth="1"/>
    <col min="5634" max="5634" width="4.375" style="4" customWidth="1"/>
    <col min="5635" max="5635" width="5.625" style="4" customWidth="1"/>
    <col min="5636" max="5636" width="6" style="4" customWidth="1"/>
    <col min="5637" max="5637" width="9.375" style="4" customWidth="1"/>
    <col min="5638" max="5638" width="11.25" style="4" customWidth="1"/>
    <col min="5639" max="5643" width="10.625" style="4" customWidth="1"/>
    <col min="5644" max="5644" width="9.25" style="4" customWidth="1"/>
    <col min="5645" max="5645" width="11.75" style="4" customWidth="1"/>
    <col min="5646" max="5651" width="10.625" style="4" customWidth="1"/>
    <col min="5652" max="5652" width="10.375" style="4" customWidth="1"/>
    <col min="5653" max="5664" width="10.625" style="4" customWidth="1"/>
    <col min="5665" max="5665" width="117" style="4" customWidth="1"/>
    <col min="5666" max="5666" width="10.75" style="4" customWidth="1"/>
    <col min="5667" max="5667" width="9.75" style="4" customWidth="1"/>
    <col min="5668" max="5668" width="11.75" style="4" customWidth="1"/>
    <col min="5669" max="5669" width="6.625" style="4" customWidth="1"/>
    <col min="5670" max="5671" width="4.625" style="4" customWidth="1"/>
    <col min="5672" max="5672" width="3.625" style="4" customWidth="1"/>
    <col min="5673" max="5673" width="7.375" style="4" customWidth="1"/>
    <col min="5674" max="5674" width="4.625" style="4" customWidth="1"/>
    <col min="5675" max="5675" width="6.625" style="4" customWidth="1"/>
    <col min="5676" max="5676" width="4" style="4" customWidth="1"/>
    <col min="5677" max="5677" width="9.125" style="4" customWidth="1"/>
    <col min="5678" max="5678" width="6.375" style="4" customWidth="1"/>
    <col min="5679" max="5679" width="5.625" style="4" customWidth="1"/>
    <col min="5680" max="5680" width="3.625" style="4" customWidth="1"/>
    <col min="5681" max="5681" width="5.625" style="4" customWidth="1"/>
    <col min="5682" max="5682" width="3.625" style="4" customWidth="1"/>
    <col min="5683" max="5683" width="5.625" style="4" customWidth="1"/>
    <col min="5684" max="5684" width="4.625" style="4" customWidth="1"/>
    <col min="5685" max="5685" width="3.625" style="4" customWidth="1"/>
    <col min="5686" max="5686" width="7.375" style="4" customWidth="1"/>
    <col min="5687" max="5687" width="7" style="4" customWidth="1"/>
    <col min="5688" max="5688" width="4.625" style="4" customWidth="1"/>
    <col min="5689" max="5689" width="1.625" style="4" customWidth="1"/>
    <col min="5690" max="5690" width="4.625" style="4" customWidth="1"/>
    <col min="5691" max="5691" width="1.625" style="4" customWidth="1"/>
    <col min="5692" max="5884" width="12.375" style="4" customWidth="1"/>
    <col min="5885" max="5885" width="4.375" style="4" customWidth="1"/>
    <col min="5886" max="5887" width="5.625" style="4" customWidth="1"/>
    <col min="5888" max="5888" width="7" style="4"/>
    <col min="5889" max="5889" width="12.375" style="4" customWidth="1"/>
    <col min="5890" max="5890" width="4.375" style="4" customWidth="1"/>
    <col min="5891" max="5891" width="5.625" style="4" customWidth="1"/>
    <col min="5892" max="5892" width="6" style="4" customWidth="1"/>
    <col min="5893" max="5893" width="9.375" style="4" customWidth="1"/>
    <col min="5894" max="5894" width="11.25" style="4" customWidth="1"/>
    <col min="5895" max="5899" width="10.625" style="4" customWidth="1"/>
    <col min="5900" max="5900" width="9.25" style="4" customWidth="1"/>
    <col min="5901" max="5901" width="11.75" style="4" customWidth="1"/>
    <col min="5902" max="5907" width="10.625" style="4" customWidth="1"/>
    <col min="5908" max="5908" width="10.375" style="4" customWidth="1"/>
    <col min="5909" max="5920" width="10.625" style="4" customWidth="1"/>
    <col min="5921" max="5921" width="117" style="4" customWidth="1"/>
    <col min="5922" max="5922" width="10.75" style="4" customWidth="1"/>
    <col min="5923" max="5923" width="9.75" style="4" customWidth="1"/>
    <col min="5924" max="5924" width="11.75" style="4" customWidth="1"/>
    <col min="5925" max="5925" width="6.625" style="4" customWidth="1"/>
    <col min="5926" max="5927" width="4.625" style="4" customWidth="1"/>
    <col min="5928" max="5928" width="3.625" style="4" customWidth="1"/>
    <col min="5929" max="5929" width="7.375" style="4" customWidth="1"/>
    <col min="5930" max="5930" width="4.625" style="4" customWidth="1"/>
    <col min="5931" max="5931" width="6.625" style="4" customWidth="1"/>
    <col min="5932" max="5932" width="4" style="4" customWidth="1"/>
    <col min="5933" max="5933" width="9.125" style="4" customWidth="1"/>
    <col min="5934" max="5934" width="6.375" style="4" customWidth="1"/>
    <col min="5935" max="5935" width="5.625" style="4" customWidth="1"/>
    <col min="5936" max="5936" width="3.625" style="4" customWidth="1"/>
    <col min="5937" max="5937" width="5.625" style="4" customWidth="1"/>
    <col min="5938" max="5938" width="3.625" style="4" customWidth="1"/>
    <col min="5939" max="5939" width="5.625" style="4" customWidth="1"/>
    <col min="5940" max="5940" width="4.625" style="4" customWidth="1"/>
    <col min="5941" max="5941" width="3.625" style="4" customWidth="1"/>
    <col min="5942" max="5942" width="7.375" style="4" customWidth="1"/>
    <col min="5943" max="5943" width="7" style="4" customWidth="1"/>
    <col min="5944" max="5944" width="4.625" style="4" customWidth="1"/>
    <col min="5945" max="5945" width="1.625" style="4" customWidth="1"/>
    <col min="5946" max="5946" width="4.625" style="4" customWidth="1"/>
    <col min="5947" max="5947" width="1.625" style="4" customWidth="1"/>
    <col min="5948" max="6140" width="12.375" style="4" customWidth="1"/>
    <col min="6141" max="6141" width="4.375" style="4" customWidth="1"/>
    <col min="6142" max="6143" width="5.625" style="4" customWidth="1"/>
    <col min="6144" max="6144" width="7" style="4"/>
    <col min="6145" max="6145" width="12.375" style="4" customWidth="1"/>
    <col min="6146" max="6146" width="4.375" style="4" customWidth="1"/>
    <col min="6147" max="6147" width="5.625" style="4" customWidth="1"/>
    <col min="6148" max="6148" width="6" style="4" customWidth="1"/>
    <col min="6149" max="6149" width="9.375" style="4" customWidth="1"/>
    <col min="6150" max="6150" width="11.25" style="4" customWidth="1"/>
    <col min="6151" max="6155" width="10.625" style="4" customWidth="1"/>
    <col min="6156" max="6156" width="9.25" style="4" customWidth="1"/>
    <col min="6157" max="6157" width="11.75" style="4" customWidth="1"/>
    <col min="6158" max="6163" width="10.625" style="4" customWidth="1"/>
    <col min="6164" max="6164" width="10.375" style="4" customWidth="1"/>
    <col min="6165" max="6176" width="10.625" style="4" customWidth="1"/>
    <col min="6177" max="6177" width="117" style="4" customWidth="1"/>
    <col min="6178" max="6178" width="10.75" style="4" customWidth="1"/>
    <col min="6179" max="6179" width="9.75" style="4" customWidth="1"/>
    <col min="6180" max="6180" width="11.75" style="4" customWidth="1"/>
    <col min="6181" max="6181" width="6.625" style="4" customWidth="1"/>
    <col min="6182" max="6183" width="4.625" style="4" customWidth="1"/>
    <col min="6184" max="6184" width="3.625" style="4" customWidth="1"/>
    <col min="6185" max="6185" width="7.375" style="4" customWidth="1"/>
    <col min="6186" max="6186" width="4.625" style="4" customWidth="1"/>
    <col min="6187" max="6187" width="6.625" style="4" customWidth="1"/>
    <col min="6188" max="6188" width="4" style="4" customWidth="1"/>
    <col min="6189" max="6189" width="9.125" style="4" customWidth="1"/>
    <col min="6190" max="6190" width="6.375" style="4" customWidth="1"/>
    <col min="6191" max="6191" width="5.625" style="4" customWidth="1"/>
    <col min="6192" max="6192" width="3.625" style="4" customWidth="1"/>
    <col min="6193" max="6193" width="5.625" style="4" customWidth="1"/>
    <col min="6194" max="6194" width="3.625" style="4" customWidth="1"/>
    <col min="6195" max="6195" width="5.625" style="4" customWidth="1"/>
    <col min="6196" max="6196" width="4.625" style="4" customWidth="1"/>
    <col min="6197" max="6197" width="3.625" style="4" customWidth="1"/>
    <col min="6198" max="6198" width="7.375" style="4" customWidth="1"/>
    <col min="6199" max="6199" width="7" style="4" customWidth="1"/>
    <col min="6200" max="6200" width="4.625" style="4" customWidth="1"/>
    <col min="6201" max="6201" width="1.625" style="4" customWidth="1"/>
    <col min="6202" max="6202" width="4.625" style="4" customWidth="1"/>
    <col min="6203" max="6203" width="1.625" style="4" customWidth="1"/>
    <col min="6204" max="6396" width="12.375" style="4" customWidth="1"/>
    <col min="6397" max="6397" width="4.375" style="4" customWidth="1"/>
    <col min="6398" max="6399" width="5.625" style="4" customWidth="1"/>
    <col min="6400" max="6400" width="7" style="4"/>
    <col min="6401" max="6401" width="12.375" style="4" customWidth="1"/>
    <col min="6402" max="6402" width="4.375" style="4" customWidth="1"/>
    <col min="6403" max="6403" width="5.625" style="4" customWidth="1"/>
    <col min="6404" max="6404" width="6" style="4" customWidth="1"/>
    <col min="6405" max="6405" width="9.375" style="4" customWidth="1"/>
    <col min="6406" max="6406" width="11.25" style="4" customWidth="1"/>
    <col min="6407" max="6411" width="10.625" style="4" customWidth="1"/>
    <col min="6412" max="6412" width="9.25" style="4" customWidth="1"/>
    <col min="6413" max="6413" width="11.75" style="4" customWidth="1"/>
    <col min="6414" max="6419" width="10.625" style="4" customWidth="1"/>
    <col min="6420" max="6420" width="10.375" style="4" customWidth="1"/>
    <col min="6421" max="6432" width="10.625" style="4" customWidth="1"/>
    <col min="6433" max="6433" width="117" style="4" customWidth="1"/>
    <col min="6434" max="6434" width="10.75" style="4" customWidth="1"/>
    <col min="6435" max="6435" width="9.75" style="4" customWidth="1"/>
    <col min="6436" max="6436" width="11.75" style="4" customWidth="1"/>
    <col min="6437" max="6437" width="6.625" style="4" customWidth="1"/>
    <col min="6438" max="6439" width="4.625" style="4" customWidth="1"/>
    <col min="6440" max="6440" width="3.625" style="4" customWidth="1"/>
    <col min="6441" max="6441" width="7.375" style="4" customWidth="1"/>
    <col min="6442" max="6442" width="4.625" style="4" customWidth="1"/>
    <col min="6443" max="6443" width="6.625" style="4" customWidth="1"/>
    <col min="6444" max="6444" width="4" style="4" customWidth="1"/>
    <col min="6445" max="6445" width="9.125" style="4" customWidth="1"/>
    <col min="6446" max="6446" width="6.375" style="4" customWidth="1"/>
    <col min="6447" max="6447" width="5.625" style="4" customWidth="1"/>
    <col min="6448" max="6448" width="3.625" style="4" customWidth="1"/>
    <col min="6449" max="6449" width="5.625" style="4" customWidth="1"/>
    <col min="6450" max="6450" width="3.625" style="4" customWidth="1"/>
    <col min="6451" max="6451" width="5.625" style="4" customWidth="1"/>
    <col min="6452" max="6452" width="4.625" style="4" customWidth="1"/>
    <col min="6453" max="6453" width="3.625" style="4" customWidth="1"/>
    <col min="6454" max="6454" width="7.375" style="4" customWidth="1"/>
    <col min="6455" max="6455" width="7" style="4" customWidth="1"/>
    <col min="6456" max="6456" width="4.625" style="4" customWidth="1"/>
    <col min="6457" max="6457" width="1.625" style="4" customWidth="1"/>
    <col min="6458" max="6458" width="4.625" style="4" customWidth="1"/>
    <col min="6459" max="6459" width="1.625" style="4" customWidth="1"/>
    <col min="6460" max="6652" width="12.375" style="4" customWidth="1"/>
    <col min="6653" max="6653" width="4.375" style="4" customWidth="1"/>
    <col min="6654" max="6655" width="5.625" style="4" customWidth="1"/>
    <col min="6656" max="6656" width="7" style="4"/>
    <col min="6657" max="6657" width="12.375" style="4" customWidth="1"/>
    <col min="6658" max="6658" width="4.375" style="4" customWidth="1"/>
    <col min="6659" max="6659" width="5.625" style="4" customWidth="1"/>
    <col min="6660" max="6660" width="6" style="4" customWidth="1"/>
    <col min="6661" max="6661" width="9.375" style="4" customWidth="1"/>
    <col min="6662" max="6662" width="11.25" style="4" customWidth="1"/>
    <col min="6663" max="6667" width="10.625" style="4" customWidth="1"/>
    <col min="6668" max="6668" width="9.25" style="4" customWidth="1"/>
    <col min="6669" max="6669" width="11.75" style="4" customWidth="1"/>
    <col min="6670" max="6675" width="10.625" style="4" customWidth="1"/>
    <col min="6676" max="6676" width="10.375" style="4" customWidth="1"/>
    <col min="6677" max="6688" width="10.625" style="4" customWidth="1"/>
    <col min="6689" max="6689" width="117" style="4" customWidth="1"/>
    <col min="6690" max="6690" width="10.75" style="4" customWidth="1"/>
    <col min="6691" max="6691" width="9.75" style="4" customWidth="1"/>
    <col min="6692" max="6692" width="11.75" style="4" customWidth="1"/>
    <col min="6693" max="6693" width="6.625" style="4" customWidth="1"/>
    <col min="6694" max="6695" width="4.625" style="4" customWidth="1"/>
    <col min="6696" max="6696" width="3.625" style="4" customWidth="1"/>
    <col min="6697" max="6697" width="7.375" style="4" customWidth="1"/>
    <col min="6698" max="6698" width="4.625" style="4" customWidth="1"/>
    <col min="6699" max="6699" width="6.625" style="4" customWidth="1"/>
    <col min="6700" max="6700" width="4" style="4" customWidth="1"/>
    <col min="6701" max="6701" width="9.125" style="4" customWidth="1"/>
    <col min="6702" max="6702" width="6.375" style="4" customWidth="1"/>
    <col min="6703" max="6703" width="5.625" style="4" customWidth="1"/>
    <col min="6704" max="6704" width="3.625" style="4" customWidth="1"/>
    <col min="6705" max="6705" width="5.625" style="4" customWidth="1"/>
    <col min="6706" max="6706" width="3.625" style="4" customWidth="1"/>
    <col min="6707" max="6707" width="5.625" style="4" customWidth="1"/>
    <col min="6708" max="6708" width="4.625" style="4" customWidth="1"/>
    <col min="6709" max="6709" width="3.625" style="4" customWidth="1"/>
    <col min="6710" max="6710" width="7.375" style="4" customWidth="1"/>
    <col min="6711" max="6711" width="7" style="4" customWidth="1"/>
    <col min="6712" max="6712" width="4.625" style="4" customWidth="1"/>
    <col min="6713" max="6713" width="1.625" style="4" customWidth="1"/>
    <col min="6714" max="6714" width="4.625" style="4" customWidth="1"/>
    <col min="6715" max="6715" width="1.625" style="4" customWidth="1"/>
    <col min="6716" max="6908" width="12.375" style="4" customWidth="1"/>
    <col min="6909" max="6909" width="4.375" style="4" customWidth="1"/>
    <col min="6910" max="6911" width="5.625" style="4" customWidth="1"/>
    <col min="6912" max="6912" width="7" style="4"/>
    <col min="6913" max="6913" width="12.375" style="4" customWidth="1"/>
    <col min="6914" max="6914" width="4.375" style="4" customWidth="1"/>
    <col min="6915" max="6915" width="5.625" style="4" customWidth="1"/>
    <col min="6916" max="6916" width="6" style="4" customWidth="1"/>
    <col min="6917" max="6917" width="9.375" style="4" customWidth="1"/>
    <col min="6918" max="6918" width="11.25" style="4" customWidth="1"/>
    <col min="6919" max="6923" width="10.625" style="4" customWidth="1"/>
    <col min="6924" max="6924" width="9.25" style="4" customWidth="1"/>
    <col min="6925" max="6925" width="11.75" style="4" customWidth="1"/>
    <col min="6926" max="6931" width="10.625" style="4" customWidth="1"/>
    <col min="6932" max="6932" width="10.375" style="4" customWidth="1"/>
    <col min="6933" max="6944" width="10.625" style="4" customWidth="1"/>
    <col min="6945" max="6945" width="117" style="4" customWidth="1"/>
    <col min="6946" max="6946" width="10.75" style="4" customWidth="1"/>
    <col min="6947" max="6947" width="9.75" style="4" customWidth="1"/>
    <col min="6948" max="6948" width="11.75" style="4" customWidth="1"/>
    <col min="6949" max="6949" width="6.625" style="4" customWidth="1"/>
    <col min="6950" max="6951" width="4.625" style="4" customWidth="1"/>
    <col min="6952" max="6952" width="3.625" style="4" customWidth="1"/>
    <col min="6953" max="6953" width="7.375" style="4" customWidth="1"/>
    <col min="6954" max="6954" width="4.625" style="4" customWidth="1"/>
    <col min="6955" max="6955" width="6.625" style="4" customWidth="1"/>
    <col min="6956" max="6956" width="4" style="4" customWidth="1"/>
    <col min="6957" max="6957" width="9.125" style="4" customWidth="1"/>
    <col min="6958" max="6958" width="6.375" style="4" customWidth="1"/>
    <col min="6959" max="6959" width="5.625" style="4" customWidth="1"/>
    <col min="6960" max="6960" width="3.625" style="4" customWidth="1"/>
    <col min="6961" max="6961" width="5.625" style="4" customWidth="1"/>
    <col min="6962" max="6962" width="3.625" style="4" customWidth="1"/>
    <col min="6963" max="6963" width="5.625" style="4" customWidth="1"/>
    <col min="6964" max="6964" width="4.625" style="4" customWidth="1"/>
    <col min="6965" max="6965" width="3.625" style="4" customWidth="1"/>
    <col min="6966" max="6966" width="7.375" style="4" customWidth="1"/>
    <col min="6967" max="6967" width="7" style="4" customWidth="1"/>
    <col min="6968" max="6968" width="4.625" style="4" customWidth="1"/>
    <col min="6969" max="6969" width="1.625" style="4" customWidth="1"/>
    <col min="6970" max="6970" width="4.625" style="4" customWidth="1"/>
    <col min="6971" max="6971" width="1.625" style="4" customWidth="1"/>
    <col min="6972" max="7164" width="12.375" style="4" customWidth="1"/>
    <col min="7165" max="7165" width="4.375" style="4" customWidth="1"/>
    <col min="7166" max="7167" width="5.625" style="4" customWidth="1"/>
    <col min="7168" max="7168" width="7" style="4"/>
    <col min="7169" max="7169" width="12.375" style="4" customWidth="1"/>
    <col min="7170" max="7170" width="4.375" style="4" customWidth="1"/>
    <col min="7171" max="7171" width="5.625" style="4" customWidth="1"/>
    <col min="7172" max="7172" width="6" style="4" customWidth="1"/>
    <col min="7173" max="7173" width="9.375" style="4" customWidth="1"/>
    <col min="7174" max="7174" width="11.25" style="4" customWidth="1"/>
    <col min="7175" max="7179" width="10.625" style="4" customWidth="1"/>
    <col min="7180" max="7180" width="9.25" style="4" customWidth="1"/>
    <col min="7181" max="7181" width="11.75" style="4" customWidth="1"/>
    <col min="7182" max="7187" width="10.625" style="4" customWidth="1"/>
    <col min="7188" max="7188" width="10.375" style="4" customWidth="1"/>
    <col min="7189" max="7200" width="10.625" style="4" customWidth="1"/>
    <col min="7201" max="7201" width="117" style="4" customWidth="1"/>
    <col min="7202" max="7202" width="10.75" style="4" customWidth="1"/>
    <col min="7203" max="7203" width="9.75" style="4" customWidth="1"/>
    <col min="7204" max="7204" width="11.75" style="4" customWidth="1"/>
    <col min="7205" max="7205" width="6.625" style="4" customWidth="1"/>
    <col min="7206" max="7207" width="4.625" style="4" customWidth="1"/>
    <col min="7208" max="7208" width="3.625" style="4" customWidth="1"/>
    <col min="7209" max="7209" width="7.375" style="4" customWidth="1"/>
    <col min="7210" max="7210" width="4.625" style="4" customWidth="1"/>
    <col min="7211" max="7211" width="6.625" style="4" customWidth="1"/>
    <col min="7212" max="7212" width="4" style="4" customWidth="1"/>
    <col min="7213" max="7213" width="9.125" style="4" customWidth="1"/>
    <col min="7214" max="7214" width="6.375" style="4" customWidth="1"/>
    <col min="7215" max="7215" width="5.625" style="4" customWidth="1"/>
    <col min="7216" max="7216" width="3.625" style="4" customWidth="1"/>
    <col min="7217" max="7217" width="5.625" style="4" customWidth="1"/>
    <col min="7218" max="7218" width="3.625" style="4" customWidth="1"/>
    <col min="7219" max="7219" width="5.625" style="4" customWidth="1"/>
    <col min="7220" max="7220" width="4.625" style="4" customWidth="1"/>
    <col min="7221" max="7221" width="3.625" style="4" customWidth="1"/>
    <col min="7222" max="7222" width="7.375" style="4" customWidth="1"/>
    <col min="7223" max="7223" width="7" style="4" customWidth="1"/>
    <col min="7224" max="7224" width="4.625" style="4" customWidth="1"/>
    <col min="7225" max="7225" width="1.625" style="4" customWidth="1"/>
    <col min="7226" max="7226" width="4.625" style="4" customWidth="1"/>
    <col min="7227" max="7227" width="1.625" style="4" customWidth="1"/>
    <col min="7228" max="7420" width="12.375" style="4" customWidth="1"/>
    <col min="7421" max="7421" width="4.375" style="4" customWidth="1"/>
    <col min="7422" max="7423" width="5.625" style="4" customWidth="1"/>
    <col min="7424" max="7424" width="7" style="4"/>
    <col min="7425" max="7425" width="12.375" style="4" customWidth="1"/>
    <col min="7426" max="7426" width="4.375" style="4" customWidth="1"/>
    <col min="7427" max="7427" width="5.625" style="4" customWidth="1"/>
    <col min="7428" max="7428" width="6" style="4" customWidth="1"/>
    <col min="7429" max="7429" width="9.375" style="4" customWidth="1"/>
    <col min="7430" max="7430" width="11.25" style="4" customWidth="1"/>
    <col min="7431" max="7435" width="10.625" style="4" customWidth="1"/>
    <col min="7436" max="7436" width="9.25" style="4" customWidth="1"/>
    <col min="7437" max="7437" width="11.75" style="4" customWidth="1"/>
    <col min="7438" max="7443" width="10.625" style="4" customWidth="1"/>
    <col min="7444" max="7444" width="10.375" style="4" customWidth="1"/>
    <col min="7445" max="7456" width="10.625" style="4" customWidth="1"/>
    <col min="7457" max="7457" width="117" style="4" customWidth="1"/>
    <col min="7458" max="7458" width="10.75" style="4" customWidth="1"/>
    <col min="7459" max="7459" width="9.75" style="4" customWidth="1"/>
    <col min="7460" max="7460" width="11.75" style="4" customWidth="1"/>
    <col min="7461" max="7461" width="6.625" style="4" customWidth="1"/>
    <col min="7462" max="7463" width="4.625" style="4" customWidth="1"/>
    <col min="7464" max="7464" width="3.625" style="4" customWidth="1"/>
    <col min="7465" max="7465" width="7.375" style="4" customWidth="1"/>
    <col min="7466" max="7466" width="4.625" style="4" customWidth="1"/>
    <col min="7467" max="7467" width="6.625" style="4" customWidth="1"/>
    <col min="7468" max="7468" width="4" style="4" customWidth="1"/>
    <col min="7469" max="7469" width="9.125" style="4" customWidth="1"/>
    <col min="7470" max="7470" width="6.375" style="4" customWidth="1"/>
    <col min="7471" max="7471" width="5.625" style="4" customWidth="1"/>
    <col min="7472" max="7472" width="3.625" style="4" customWidth="1"/>
    <col min="7473" max="7473" width="5.625" style="4" customWidth="1"/>
    <col min="7474" max="7474" width="3.625" style="4" customWidth="1"/>
    <col min="7475" max="7475" width="5.625" style="4" customWidth="1"/>
    <col min="7476" max="7476" width="4.625" style="4" customWidth="1"/>
    <col min="7477" max="7477" width="3.625" style="4" customWidth="1"/>
    <col min="7478" max="7478" width="7.375" style="4" customWidth="1"/>
    <col min="7479" max="7479" width="7" style="4" customWidth="1"/>
    <col min="7480" max="7480" width="4.625" style="4" customWidth="1"/>
    <col min="7481" max="7481" width="1.625" style="4" customWidth="1"/>
    <col min="7482" max="7482" width="4.625" style="4" customWidth="1"/>
    <col min="7483" max="7483" width="1.625" style="4" customWidth="1"/>
    <col min="7484" max="7676" width="12.375" style="4" customWidth="1"/>
    <col min="7677" max="7677" width="4.375" style="4" customWidth="1"/>
    <col min="7678" max="7679" width="5.625" style="4" customWidth="1"/>
    <col min="7680" max="7680" width="7" style="4"/>
    <col min="7681" max="7681" width="12.375" style="4" customWidth="1"/>
    <col min="7682" max="7682" width="4.375" style="4" customWidth="1"/>
    <col min="7683" max="7683" width="5.625" style="4" customWidth="1"/>
    <col min="7684" max="7684" width="6" style="4" customWidth="1"/>
    <col min="7685" max="7685" width="9.375" style="4" customWidth="1"/>
    <col min="7686" max="7686" width="11.25" style="4" customWidth="1"/>
    <col min="7687" max="7691" width="10.625" style="4" customWidth="1"/>
    <col min="7692" max="7692" width="9.25" style="4" customWidth="1"/>
    <col min="7693" max="7693" width="11.75" style="4" customWidth="1"/>
    <col min="7694" max="7699" width="10.625" style="4" customWidth="1"/>
    <col min="7700" max="7700" width="10.375" style="4" customWidth="1"/>
    <col min="7701" max="7712" width="10.625" style="4" customWidth="1"/>
    <col min="7713" max="7713" width="117" style="4" customWidth="1"/>
    <col min="7714" max="7714" width="10.75" style="4" customWidth="1"/>
    <col min="7715" max="7715" width="9.75" style="4" customWidth="1"/>
    <col min="7716" max="7716" width="11.75" style="4" customWidth="1"/>
    <col min="7717" max="7717" width="6.625" style="4" customWidth="1"/>
    <col min="7718" max="7719" width="4.625" style="4" customWidth="1"/>
    <col min="7720" max="7720" width="3.625" style="4" customWidth="1"/>
    <col min="7721" max="7721" width="7.375" style="4" customWidth="1"/>
    <col min="7722" max="7722" width="4.625" style="4" customWidth="1"/>
    <col min="7723" max="7723" width="6.625" style="4" customWidth="1"/>
    <col min="7724" max="7724" width="4" style="4" customWidth="1"/>
    <col min="7725" max="7725" width="9.125" style="4" customWidth="1"/>
    <col min="7726" max="7726" width="6.375" style="4" customWidth="1"/>
    <col min="7727" max="7727" width="5.625" style="4" customWidth="1"/>
    <col min="7728" max="7728" width="3.625" style="4" customWidth="1"/>
    <col min="7729" max="7729" width="5.625" style="4" customWidth="1"/>
    <col min="7730" max="7730" width="3.625" style="4" customWidth="1"/>
    <col min="7731" max="7731" width="5.625" style="4" customWidth="1"/>
    <col min="7732" max="7732" width="4.625" style="4" customWidth="1"/>
    <col min="7733" max="7733" width="3.625" style="4" customWidth="1"/>
    <col min="7734" max="7734" width="7.375" style="4" customWidth="1"/>
    <col min="7735" max="7735" width="7" style="4" customWidth="1"/>
    <col min="7736" max="7736" width="4.625" style="4" customWidth="1"/>
    <col min="7737" max="7737" width="1.625" style="4" customWidth="1"/>
    <col min="7738" max="7738" width="4.625" style="4" customWidth="1"/>
    <col min="7739" max="7739" width="1.625" style="4" customWidth="1"/>
    <col min="7740" max="7932" width="12.375" style="4" customWidth="1"/>
    <col min="7933" max="7933" width="4.375" style="4" customWidth="1"/>
    <col min="7934" max="7935" width="5.625" style="4" customWidth="1"/>
    <col min="7936" max="7936" width="7" style="4"/>
    <col min="7937" max="7937" width="12.375" style="4" customWidth="1"/>
    <col min="7938" max="7938" width="4.375" style="4" customWidth="1"/>
    <col min="7939" max="7939" width="5.625" style="4" customWidth="1"/>
    <col min="7940" max="7940" width="6" style="4" customWidth="1"/>
    <col min="7941" max="7941" width="9.375" style="4" customWidth="1"/>
    <col min="7942" max="7942" width="11.25" style="4" customWidth="1"/>
    <col min="7943" max="7947" width="10.625" style="4" customWidth="1"/>
    <col min="7948" max="7948" width="9.25" style="4" customWidth="1"/>
    <col min="7949" max="7949" width="11.75" style="4" customWidth="1"/>
    <col min="7950" max="7955" width="10.625" style="4" customWidth="1"/>
    <col min="7956" max="7956" width="10.375" style="4" customWidth="1"/>
    <col min="7957" max="7968" width="10.625" style="4" customWidth="1"/>
    <col min="7969" max="7969" width="117" style="4" customWidth="1"/>
    <col min="7970" max="7970" width="10.75" style="4" customWidth="1"/>
    <col min="7971" max="7971" width="9.75" style="4" customWidth="1"/>
    <col min="7972" max="7972" width="11.75" style="4" customWidth="1"/>
    <col min="7973" max="7973" width="6.625" style="4" customWidth="1"/>
    <col min="7974" max="7975" width="4.625" style="4" customWidth="1"/>
    <col min="7976" max="7976" width="3.625" style="4" customWidth="1"/>
    <col min="7977" max="7977" width="7.375" style="4" customWidth="1"/>
    <col min="7978" max="7978" width="4.625" style="4" customWidth="1"/>
    <col min="7979" max="7979" width="6.625" style="4" customWidth="1"/>
    <col min="7980" max="7980" width="4" style="4" customWidth="1"/>
    <col min="7981" max="7981" width="9.125" style="4" customWidth="1"/>
    <col min="7982" max="7982" width="6.375" style="4" customWidth="1"/>
    <col min="7983" max="7983" width="5.625" style="4" customWidth="1"/>
    <col min="7984" max="7984" width="3.625" style="4" customWidth="1"/>
    <col min="7985" max="7985" width="5.625" style="4" customWidth="1"/>
    <col min="7986" max="7986" width="3.625" style="4" customWidth="1"/>
    <col min="7987" max="7987" width="5.625" style="4" customWidth="1"/>
    <col min="7988" max="7988" width="4.625" style="4" customWidth="1"/>
    <col min="7989" max="7989" width="3.625" style="4" customWidth="1"/>
    <col min="7990" max="7990" width="7.375" style="4" customWidth="1"/>
    <col min="7991" max="7991" width="7" style="4" customWidth="1"/>
    <col min="7992" max="7992" width="4.625" style="4" customWidth="1"/>
    <col min="7993" max="7993" width="1.625" style="4" customWidth="1"/>
    <col min="7994" max="7994" width="4.625" style="4" customWidth="1"/>
    <col min="7995" max="7995" width="1.625" style="4" customWidth="1"/>
    <col min="7996" max="8188" width="12.375" style="4" customWidth="1"/>
    <col min="8189" max="8189" width="4.375" style="4" customWidth="1"/>
    <col min="8190" max="8191" width="5.625" style="4" customWidth="1"/>
    <col min="8192" max="8192" width="7" style="4"/>
    <col min="8193" max="8193" width="12.375" style="4" customWidth="1"/>
    <col min="8194" max="8194" width="4.375" style="4" customWidth="1"/>
    <col min="8195" max="8195" width="5.625" style="4" customWidth="1"/>
    <col min="8196" max="8196" width="6" style="4" customWidth="1"/>
    <col min="8197" max="8197" width="9.375" style="4" customWidth="1"/>
    <col min="8198" max="8198" width="11.25" style="4" customWidth="1"/>
    <col min="8199" max="8203" width="10.625" style="4" customWidth="1"/>
    <col min="8204" max="8204" width="9.25" style="4" customWidth="1"/>
    <col min="8205" max="8205" width="11.75" style="4" customWidth="1"/>
    <col min="8206" max="8211" width="10.625" style="4" customWidth="1"/>
    <col min="8212" max="8212" width="10.375" style="4" customWidth="1"/>
    <col min="8213" max="8224" width="10.625" style="4" customWidth="1"/>
    <col min="8225" max="8225" width="117" style="4" customWidth="1"/>
    <col min="8226" max="8226" width="10.75" style="4" customWidth="1"/>
    <col min="8227" max="8227" width="9.75" style="4" customWidth="1"/>
    <col min="8228" max="8228" width="11.75" style="4" customWidth="1"/>
    <col min="8229" max="8229" width="6.625" style="4" customWidth="1"/>
    <col min="8230" max="8231" width="4.625" style="4" customWidth="1"/>
    <col min="8232" max="8232" width="3.625" style="4" customWidth="1"/>
    <col min="8233" max="8233" width="7.375" style="4" customWidth="1"/>
    <col min="8234" max="8234" width="4.625" style="4" customWidth="1"/>
    <col min="8235" max="8235" width="6.625" style="4" customWidth="1"/>
    <col min="8236" max="8236" width="4" style="4" customWidth="1"/>
    <col min="8237" max="8237" width="9.125" style="4" customWidth="1"/>
    <col min="8238" max="8238" width="6.375" style="4" customWidth="1"/>
    <col min="8239" max="8239" width="5.625" style="4" customWidth="1"/>
    <col min="8240" max="8240" width="3.625" style="4" customWidth="1"/>
    <col min="8241" max="8241" width="5.625" style="4" customWidth="1"/>
    <col min="8242" max="8242" width="3.625" style="4" customWidth="1"/>
    <col min="8243" max="8243" width="5.625" style="4" customWidth="1"/>
    <col min="8244" max="8244" width="4.625" style="4" customWidth="1"/>
    <col min="8245" max="8245" width="3.625" style="4" customWidth="1"/>
    <col min="8246" max="8246" width="7.375" style="4" customWidth="1"/>
    <col min="8247" max="8247" width="7" style="4" customWidth="1"/>
    <col min="8248" max="8248" width="4.625" style="4" customWidth="1"/>
    <col min="8249" max="8249" width="1.625" style="4" customWidth="1"/>
    <col min="8250" max="8250" width="4.625" style="4" customWidth="1"/>
    <col min="8251" max="8251" width="1.625" style="4" customWidth="1"/>
    <col min="8252" max="8444" width="12.375" style="4" customWidth="1"/>
    <col min="8445" max="8445" width="4.375" style="4" customWidth="1"/>
    <col min="8446" max="8447" width="5.625" style="4" customWidth="1"/>
    <col min="8448" max="8448" width="7" style="4"/>
    <col min="8449" max="8449" width="12.375" style="4" customWidth="1"/>
    <col min="8450" max="8450" width="4.375" style="4" customWidth="1"/>
    <col min="8451" max="8451" width="5.625" style="4" customWidth="1"/>
    <col min="8452" max="8452" width="6" style="4" customWidth="1"/>
    <col min="8453" max="8453" width="9.375" style="4" customWidth="1"/>
    <col min="8454" max="8454" width="11.25" style="4" customWidth="1"/>
    <col min="8455" max="8459" width="10.625" style="4" customWidth="1"/>
    <col min="8460" max="8460" width="9.25" style="4" customWidth="1"/>
    <col min="8461" max="8461" width="11.75" style="4" customWidth="1"/>
    <col min="8462" max="8467" width="10.625" style="4" customWidth="1"/>
    <col min="8468" max="8468" width="10.375" style="4" customWidth="1"/>
    <col min="8469" max="8480" width="10.625" style="4" customWidth="1"/>
    <col min="8481" max="8481" width="117" style="4" customWidth="1"/>
    <col min="8482" max="8482" width="10.75" style="4" customWidth="1"/>
    <col min="8483" max="8483" width="9.75" style="4" customWidth="1"/>
    <col min="8484" max="8484" width="11.75" style="4" customWidth="1"/>
    <col min="8485" max="8485" width="6.625" style="4" customWidth="1"/>
    <col min="8486" max="8487" width="4.625" style="4" customWidth="1"/>
    <col min="8488" max="8488" width="3.625" style="4" customWidth="1"/>
    <col min="8489" max="8489" width="7.375" style="4" customWidth="1"/>
    <col min="8490" max="8490" width="4.625" style="4" customWidth="1"/>
    <col min="8491" max="8491" width="6.625" style="4" customWidth="1"/>
    <col min="8492" max="8492" width="4" style="4" customWidth="1"/>
    <col min="8493" max="8493" width="9.125" style="4" customWidth="1"/>
    <col min="8494" max="8494" width="6.375" style="4" customWidth="1"/>
    <col min="8495" max="8495" width="5.625" style="4" customWidth="1"/>
    <col min="8496" max="8496" width="3.625" style="4" customWidth="1"/>
    <col min="8497" max="8497" width="5.625" style="4" customWidth="1"/>
    <col min="8498" max="8498" width="3.625" style="4" customWidth="1"/>
    <col min="8499" max="8499" width="5.625" style="4" customWidth="1"/>
    <col min="8500" max="8500" width="4.625" style="4" customWidth="1"/>
    <col min="8501" max="8501" width="3.625" style="4" customWidth="1"/>
    <col min="8502" max="8502" width="7.375" style="4" customWidth="1"/>
    <col min="8503" max="8503" width="7" style="4" customWidth="1"/>
    <col min="8504" max="8504" width="4.625" style="4" customWidth="1"/>
    <col min="8505" max="8505" width="1.625" style="4" customWidth="1"/>
    <col min="8506" max="8506" width="4.625" style="4" customWidth="1"/>
    <col min="8507" max="8507" width="1.625" style="4" customWidth="1"/>
    <col min="8508" max="8700" width="12.375" style="4" customWidth="1"/>
    <col min="8701" max="8701" width="4.375" style="4" customWidth="1"/>
    <col min="8702" max="8703" width="5.625" style="4" customWidth="1"/>
    <col min="8704" max="8704" width="7" style="4"/>
    <col min="8705" max="8705" width="12.375" style="4" customWidth="1"/>
    <col min="8706" max="8706" width="4.375" style="4" customWidth="1"/>
    <col min="8707" max="8707" width="5.625" style="4" customWidth="1"/>
    <col min="8708" max="8708" width="6" style="4" customWidth="1"/>
    <col min="8709" max="8709" width="9.375" style="4" customWidth="1"/>
    <col min="8710" max="8710" width="11.25" style="4" customWidth="1"/>
    <col min="8711" max="8715" width="10.625" style="4" customWidth="1"/>
    <col min="8716" max="8716" width="9.25" style="4" customWidth="1"/>
    <col min="8717" max="8717" width="11.75" style="4" customWidth="1"/>
    <col min="8718" max="8723" width="10.625" style="4" customWidth="1"/>
    <col min="8724" max="8724" width="10.375" style="4" customWidth="1"/>
    <col min="8725" max="8736" width="10.625" style="4" customWidth="1"/>
    <col min="8737" max="8737" width="117" style="4" customWidth="1"/>
    <col min="8738" max="8738" width="10.75" style="4" customWidth="1"/>
    <col min="8739" max="8739" width="9.75" style="4" customWidth="1"/>
    <col min="8740" max="8740" width="11.75" style="4" customWidth="1"/>
    <col min="8741" max="8741" width="6.625" style="4" customWidth="1"/>
    <col min="8742" max="8743" width="4.625" style="4" customWidth="1"/>
    <col min="8744" max="8744" width="3.625" style="4" customWidth="1"/>
    <col min="8745" max="8745" width="7.375" style="4" customWidth="1"/>
    <col min="8746" max="8746" width="4.625" style="4" customWidth="1"/>
    <col min="8747" max="8747" width="6.625" style="4" customWidth="1"/>
    <col min="8748" max="8748" width="4" style="4" customWidth="1"/>
    <col min="8749" max="8749" width="9.125" style="4" customWidth="1"/>
    <col min="8750" max="8750" width="6.375" style="4" customWidth="1"/>
    <col min="8751" max="8751" width="5.625" style="4" customWidth="1"/>
    <col min="8752" max="8752" width="3.625" style="4" customWidth="1"/>
    <col min="8753" max="8753" width="5.625" style="4" customWidth="1"/>
    <col min="8754" max="8754" width="3.625" style="4" customWidth="1"/>
    <col min="8755" max="8755" width="5.625" style="4" customWidth="1"/>
    <col min="8756" max="8756" width="4.625" style="4" customWidth="1"/>
    <col min="8757" max="8757" width="3.625" style="4" customWidth="1"/>
    <col min="8758" max="8758" width="7.375" style="4" customWidth="1"/>
    <col min="8759" max="8759" width="7" style="4" customWidth="1"/>
    <col min="8760" max="8760" width="4.625" style="4" customWidth="1"/>
    <col min="8761" max="8761" width="1.625" style="4" customWidth="1"/>
    <col min="8762" max="8762" width="4.625" style="4" customWidth="1"/>
    <col min="8763" max="8763" width="1.625" style="4" customWidth="1"/>
    <col min="8764" max="8956" width="12.375" style="4" customWidth="1"/>
    <col min="8957" max="8957" width="4.375" style="4" customWidth="1"/>
    <col min="8958" max="8959" width="5.625" style="4" customWidth="1"/>
    <col min="8960" max="8960" width="7" style="4"/>
    <col min="8961" max="8961" width="12.375" style="4" customWidth="1"/>
    <col min="8962" max="8962" width="4.375" style="4" customWidth="1"/>
    <col min="8963" max="8963" width="5.625" style="4" customWidth="1"/>
    <col min="8964" max="8964" width="6" style="4" customWidth="1"/>
    <col min="8965" max="8965" width="9.375" style="4" customWidth="1"/>
    <col min="8966" max="8966" width="11.25" style="4" customWidth="1"/>
    <col min="8967" max="8971" width="10.625" style="4" customWidth="1"/>
    <col min="8972" max="8972" width="9.25" style="4" customWidth="1"/>
    <col min="8973" max="8973" width="11.75" style="4" customWidth="1"/>
    <col min="8974" max="8979" width="10.625" style="4" customWidth="1"/>
    <col min="8980" max="8980" width="10.375" style="4" customWidth="1"/>
    <col min="8981" max="8992" width="10.625" style="4" customWidth="1"/>
    <col min="8993" max="8993" width="117" style="4" customWidth="1"/>
    <col min="8994" max="8994" width="10.75" style="4" customWidth="1"/>
    <col min="8995" max="8995" width="9.75" style="4" customWidth="1"/>
    <col min="8996" max="8996" width="11.75" style="4" customWidth="1"/>
    <col min="8997" max="8997" width="6.625" style="4" customWidth="1"/>
    <col min="8998" max="8999" width="4.625" style="4" customWidth="1"/>
    <col min="9000" max="9000" width="3.625" style="4" customWidth="1"/>
    <col min="9001" max="9001" width="7.375" style="4" customWidth="1"/>
    <col min="9002" max="9002" width="4.625" style="4" customWidth="1"/>
    <col min="9003" max="9003" width="6.625" style="4" customWidth="1"/>
    <col min="9004" max="9004" width="4" style="4" customWidth="1"/>
    <col min="9005" max="9005" width="9.125" style="4" customWidth="1"/>
    <col min="9006" max="9006" width="6.375" style="4" customWidth="1"/>
    <col min="9007" max="9007" width="5.625" style="4" customWidth="1"/>
    <col min="9008" max="9008" width="3.625" style="4" customWidth="1"/>
    <col min="9009" max="9009" width="5.625" style="4" customWidth="1"/>
    <col min="9010" max="9010" width="3.625" style="4" customWidth="1"/>
    <col min="9011" max="9011" width="5.625" style="4" customWidth="1"/>
    <col min="9012" max="9012" width="4.625" style="4" customWidth="1"/>
    <col min="9013" max="9013" width="3.625" style="4" customWidth="1"/>
    <col min="9014" max="9014" width="7.375" style="4" customWidth="1"/>
    <col min="9015" max="9015" width="7" style="4" customWidth="1"/>
    <col min="9016" max="9016" width="4.625" style="4" customWidth="1"/>
    <col min="9017" max="9017" width="1.625" style="4" customWidth="1"/>
    <col min="9018" max="9018" width="4.625" style="4" customWidth="1"/>
    <col min="9019" max="9019" width="1.625" style="4" customWidth="1"/>
    <col min="9020" max="9212" width="12.375" style="4" customWidth="1"/>
    <col min="9213" max="9213" width="4.375" style="4" customWidth="1"/>
    <col min="9214" max="9215" width="5.625" style="4" customWidth="1"/>
    <col min="9216" max="9216" width="7" style="4"/>
    <col min="9217" max="9217" width="12.375" style="4" customWidth="1"/>
    <col min="9218" max="9218" width="4.375" style="4" customWidth="1"/>
    <col min="9219" max="9219" width="5.625" style="4" customWidth="1"/>
    <col min="9220" max="9220" width="6" style="4" customWidth="1"/>
    <col min="9221" max="9221" width="9.375" style="4" customWidth="1"/>
    <col min="9222" max="9222" width="11.25" style="4" customWidth="1"/>
    <col min="9223" max="9227" width="10.625" style="4" customWidth="1"/>
    <col min="9228" max="9228" width="9.25" style="4" customWidth="1"/>
    <col min="9229" max="9229" width="11.75" style="4" customWidth="1"/>
    <col min="9230" max="9235" width="10.625" style="4" customWidth="1"/>
    <col min="9236" max="9236" width="10.375" style="4" customWidth="1"/>
    <col min="9237" max="9248" width="10.625" style="4" customWidth="1"/>
    <col min="9249" max="9249" width="117" style="4" customWidth="1"/>
    <col min="9250" max="9250" width="10.75" style="4" customWidth="1"/>
    <col min="9251" max="9251" width="9.75" style="4" customWidth="1"/>
    <col min="9252" max="9252" width="11.75" style="4" customWidth="1"/>
    <col min="9253" max="9253" width="6.625" style="4" customWidth="1"/>
    <col min="9254" max="9255" width="4.625" style="4" customWidth="1"/>
    <col min="9256" max="9256" width="3.625" style="4" customWidth="1"/>
    <col min="9257" max="9257" width="7.375" style="4" customWidth="1"/>
    <col min="9258" max="9258" width="4.625" style="4" customWidth="1"/>
    <col min="9259" max="9259" width="6.625" style="4" customWidth="1"/>
    <col min="9260" max="9260" width="4" style="4" customWidth="1"/>
    <col min="9261" max="9261" width="9.125" style="4" customWidth="1"/>
    <col min="9262" max="9262" width="6.375" style="4" customWidth="1"/>
    <col min="9263" max="9263" width="5.625" style="4" customWidth="1"/>
    <col min="9264" max="9264" width="3.625" style="4" customWidth="1"/>
    <col min="9265" max="9265" width="5.625" style="4" customWidth="1"/>
    <col min="9266" max="9266" width="3.625" style="4" customWidth="1"/>
    <col min="9267" max="9267" width="5.625" style="4" customWidth="1"/>
    <col min="9268" max="9268" width="4.625" style="4" customWidth="1"/>
    <col min="9269" max="9269" width="3.625" style="4" customWidth="1"/>
    <col min="9270" max="9270" width="7.375" style="4" customWidth="1"/>
    <col min="9271" max="9271" width="7" style="4" customWidth="1"/>
    <col min="9272" max="9272" width="4.625" style="4" customWidth="1"/>
    <col min="9273" max="9273" width="1.625" style="4" customWidth="1"/>
    <col min="9274" max="9274" width="4.625" style="4" customWidth="1"/>
    <col min="9275" max="9275" width="1.625" style="4" customWidth="1"/>
    <col min="9276" max="9468" width="12.375" style="4" customWidth="1"/>
    <col min="9469" max="9469" width="4.375" style="4" customWidth="1"/>
    <col min="9470" max="9471" width="5.625" style="4" customWidth="1"/>
    <col min="9472" max="9472" width="7" style="4"/>
    <col min="9473" max="9473" width="12.375" style="4" customWidth="1"/>
    <col min="9474" max="9474" width="4.375" style="4" customWidth="1"/>
    <col min="9475" max="9475" width="5.625" style="4" customWidth="1"/>
    <col min="9476" max="9476" width="6" style="4" customWidth="1"/>
    <col min="9477" max="9477" width="9.375" style="4" customWidth="1"/>
    <col min="9478" max="9478" width="11.25" style="4" customWidth="1"/>
    <col min="9479" max="9483" width="10.625" style="4" customWidth="1"/>
    <col min="9484" max="9484" width="9.25" style="4" customWidth="1"/>
    <col min="9485" max="9485" width="11.75" style="4" customWidth="1"/>
    <col min="9486" max="9491" width="10.625" style="4" customWidth="1"/>
    <col min="9492" max="9492" width="10.375" style="4" customWidth="1"/>
    <col min="9493" max="9504" width="10.625" style="4" customWidth="1"/>
    <col min="9505" max="9505" width="117" style="4" customWidth="1"/>
    <col min="9506" max="9506" width="10.75" style="4" customWidth="1"/>
    <col min="9507" max="9507" width="9.75" style="4" customWidth="1"/>
    <col min="9508" max="9508" width="11.75" style="4" customWidth="1"/>
    <col min="9509" max="9509" width="6.625" style="4" customWidth="1"/>
    <col min="9510" max="9511" width="4.625" style="4" customWidth="1"/>
    <col min="9512" max="9512" width="3.625" style="4" customWidth="1"/>
    <col min="9513" max="9513" width="7.375" style="4" customWidth="1"/>
    <col min="9514" max="9514" width="4.625" style="4" customWidth="1"/>
    <col min="9515" max="9515" width="6.625" style="4" customWidth="1"/>
    <col min="9516" max="9516" width="4" style="4" customWidth="1"/>
    <col min="9517" max="9517" width="9.125" style="4" customWidth="1"/>
    <col min="9518" max="9518" width="6.375" style="4" customWidth="1"/>
    <col min="9519" max="9519" width="5.625" style="4" customWidth="1"/>
    <col min="9520" max="9520" width="3.625" style="4" customWidth="1"/>
    <col min="9521" max="9521" width="5.625" style="4" customWidth="1"/>
    <col min="9522" max="9522" width="3.625" style="4" customWidth="1"/>
    <col min="9523" max="9523" width="5.625" style="4" customWidth="1"/>
    <col min="9524" max="9524" width="4.625" style="4" customWidth="1"/>
    <col min="9525" max="9525" width="3.625" style="4" customWidth="1"/>
    <col min="9526" max="9526" width="7.375" style="4" customWidth="1"/>
    <col min="9527" max="9527" width="7" style="4" customWidth="1"/>
    <col min="9528" max="9528" width="4.625" style="4" customWidth="1"/>
    <col min="9529" max="9529" width="1.625" style="4" customWidth="1"/>
    <col min="9530" max="9530" width="4.625" style="4" customWidth="1"/>
    <col min="9531" max="9531" width="1.625" style="4" customWidth="1"/>
    <col min="9532" max="9724" width="12.375" style="4" customWidth="1"/>
    <col min="9725" max="9725" width="4.375" style="4" customWidth="1"/>
    <col min="9726" max="9727" width="5.625" style="4" customWidth="1"/>
    <col min="9728" max="9728" width="7" style="4"/>
    <col min="9729" max="9729" width="12.375" style="4" customWidth="1"/>
    <col min="9730" max="9730" width="4.375" style="4" customWidth="1"/>
    <col min="9731" max="9731" width="5.625" style="4" customWidth="1"/>
    <col min="9732" max="9732" width="6" style="4" customWidth="1"/>
    <col min="9733" max="9733" width="9.375" style="4" customWidth="1"/>
    <col min="9734" max="9734" width="11.25" style="4" customWidth="1"/>
    <col min="9735" max="9739" width="10.625" style="4" customWidth="1"/>
    <col min="9740" max="9740" width="9.25" style="4" customWidth="1"/>
    <col min="9741" max="9741" width="11.75" style="4" customWidth="1"/>
    <col min="9742" max="9747" width="10.625" style="4" customWidth="1"/>
    <col min="9748" max="9748" width="10.375" style="4" customWidth="1"/>
    <col min="9749" max="9760" width="10.625" style="4" customWidth="1"/>
    <col min="9761" max="9761" width="117" style="4" customWidth="1"/>
    <col min="9762" max="9762" width="10.75" style="4" customWidth="1"/>
    <col min="9763" max="9763" width="9.75" style="4" customWidth="1"/>
    <col min="9764" max="9764" width="11.75" style="4" customWidth="1"/>
    <col min="9765" max="9765" width="6.625" style="4" customWidth="1"/>
    <col min="9766" max="9767" width="4.625" style="4" customWidth="1"/>
    <col min="9768" max="9768" width="3.625" style="4" customWidth="1"/>
    <col min="9769" max="9769" width="7.375" style="4" customWidth="1"/>
    <col min="9770" max="9770" width="4.625" style="4" customWidth="1"/>
    <col min="9771" max="9771" width="6.625" style="4" customWidth="1"/>
    <col min="9772" max="9772" width="4" style="4" customWidth="1"/>
    <col min="9773" max="9773" width="9.125" style="4" customWidth="1"/>
    <col min="9774" max="9774" width="6.375" style="4" customWidth="1"/>
    <col min="9775" max="9775" width="5.625" style="4" customWidth="1"/>
    <col min="9776" max="9776" width="3.625" style="4" customWidth="1"/>
    <col min="9777" max="9777" width="5.625" style="4" customWidth="1"/>
    <col min="9778" max="9778" width="3.625" style="4" customWidth="1"/>
    <col min="9779" max="9779" width="5.625" style="4" customWidth="1"/>
    <col min="9780" max="9780" width="4.625" style="4" customWidth="1"/>
    <col min="9781" max="9781" width="3.625" style="4" customWidth="1"/>
    <col min="9782" max="9782" width="7.375" style="4" customWidth="1"/>
    <col min="9783" max="9783" width="7" style="4" customWidth="1"/>
    <col min="9784" max="9784" width="4.625" style="4" customWidth="1"/>
    <col min="9785" max="9785" width="1.625" style="4" customWidth="1"/>
    <col min="9786" max="9786" width="4.625" style="4" customWidth="1"/>
    <col min="9787" max="9787" width="1.625" style="4" customWidth="1"/>
    <col min="9788" max="9980" width="12.375" style="4" customWidth="1"/>
    <col min="9981" max="9981" width="4.375" style="4" customWidth="1"/>
    <col min="9982" max="9983" width="5.625" style="4" customWidth="1"/>
    <col min="9984" max="9984" width="7" style="4"/>
    <col min="9985" max="9985" width="12.375" style="4" customWidth="1"/>
    <col min="9986" max="9986" width="4.375" style="4" customWidth="1"/>
    <col min="9987" max="9987" width="5.625" style="4" customWidth="1"/>
    <col min="9988" max="9988" width="6" style="4" customWidth="1"/>
    <col min="9989" max="9989" width="9.375" style="4" customWidth="1"/>
    <col min="9990" max="9990" width="11.25" style="4" customWidth="1"/>
    <col min="9991" max="9995" width="10.625" style="4" customWidth="1"/>
    <col min="9996" max="9996" width="9.25" style="4" customWidth="1"/>
    <col min="9997" max="9997" width="11.75" style="4" customWidth="1"/>
    <col min="9998" max="10003" width="10.625" style="4" customWidth="1"/>
    <col min="10004" max="10004" width="10.375" style="4" customWidth="1"/>
    <col min="10005" max="10016" width="10.625" style="4" customWidth="1"/>
    <col min="10017" max="10017" width="117" style="4" customWidth="1"/>
    <col min="10018" max="10018" width="10.75" style="4" customWidth="1"/>
    <col min="10019" max="10019" width="9.75" style="4" customWidth="1"/>
    <col min="10020" max="10020" width="11.75" style="4" customWidth="1"/>
    <col min="10021" max="10021" width="6.625" style="4" customWidth="1"/>
    <col min="10022" max="10023" width="4.625" style="4" customWidth="1"/>
    <col min="10024" max="10024" width="3.625" style="4" customWidth="1"/>
    <col min="10025" max="10025" width="7.375" style="4" customWidth="1"/>
    <col min="10026" max="10026" width="4.625" style="4" customWidth="1"/>
    <col min="10027" max="10027" width="6.625" style="4" customWidth="1"/>
    <col min="10028" max="10028" width="4" style="4" customWidth="1"/>
    <col min="10029" max="10029" width="9.125" style="4" customWidth="1"/>
    <col min="10030" max="10030" width="6.375" style="4" customWidth="1"/>
    <col min="10031" max="10031" width="5.625" style="4" customWidth="1"/>
    <col min="10032" max="10032" width="3.625" style="4" customWidth="1"/>
    <col min="10033" max="10033" width="5.625" style="4" customWidth="1"/>
    <col min="10034" max="10034" width="3.625" style="4" customWidth="1"/>
    <col min="10035" max="10035" width="5.625" style="4" customWidth="1"/>
    <col min="10036" max="10036" width="4.625" style="4" customWidth="1"/>
    <col min="10037" max="10037" width="3.625" style="4" customWidth="1"/>
    <col min="10038" max="10038" width="7.375" style="4" customWidth="1"/>
    <col min="10039" max="10039" width="7" style="4" customWidth="1"/>
    <col min="10040" max="10040" width="4.625" style="4" customWidth="1"/>
    <col min="10041" max="10041" width="1.625" style="4" customWidth="1"/>
    <col min="10042" max="10042" width="4.625" style="4" customWidth="1"/>
    <col min="10043" max="10043" width="1.625" style="4" customWidth="1"/>
    <col min="10044" max="10236" width="12.375" style="4" customWidth="1"/>
    <col min="10237" max="10237" width="4.375" style="4" customWidth="1"/>
    <col min="10238" max="10239" width="5.625" style="4" customWidth="1"/>
    <col min="10240" max="10240" width="7" style="4"/>
    <col min="10241" max="10241" width="12.375" style="4" customWidth="1"/>
    <col min="10242" max="10242" width="4.375" style="4" customWidth="1"/>
    <col min="10243" max="10243" width="5.625" style="4" customWidth="1"/>
    <col min="10244" max="10244" width="6" style="4" customWidth="1"/>
    <col min="10245" max="10245" width="9.375" style="4" customWidth="1"/>
    <col min="10246" max="10246" width="11.25" style="4" customWidth="1"/>
    <col min="10247" max="10251" width="10.625" style="4" customWidth="1"/>
    <col min="10252" max="10252" width="9.25" style="4" customWidth="1"/>
    <col min="10253" max="10253" width="11.75" style="4" customWidth="1"/>
    <col min="10254" max="10259" width="10.625" style="4" customWidth="1"/>
    <col min="10260" max="10260" width="10.375" style="4" customWidth="1"/>
    <col min="10261" max="10272" width="10.625" style="4" customWidth="1"/>
    <col min="10273" max="10273" width="117" style="4" customWidth="1"/>
    <col min="10274" max="10274" width="10.75" style="4" customWidth="1"/>
    <col min="10275" max="10275" width="9.75" style="4" customWidth="1"/>
    <col min="10276" max="10276" width="11.75" style="4" customWidth="1"/>
    <col min="10277" max="10277" width="6.625" style="4" customWidth="1"/>
    <col min="10278" max="10279" width="4.625" style="4" customWidth="1"/>
    <col min="10280" max="10280" width="3.625" style="4" customWidth="1"/>
    <col min="10281" max="10281" width="7.375" style="4" customWidth="1"/>
    <col min="10282" max="10282" width="4.625" style="4" customWidth="1"/>
    <col min="10283" max="10283" width="6.625" style="4" customWidth="1"/>
    <col min="10284" max="10284" width="4" style="4" customWidth="1"/>
    <col min="10285" max="10285" width="9.125" style="4" customWidth="1"/>
    <col min="10286" max="10286" width="6.375" style="4" customWidth="1"/>
    <col min="10287" max="10287" width="5.625" style="4" customWidth="1"/>
    <col min="10288" max="10288" width="3.625" style="4" customWidth="1"/>
    <col min="10289" max="10289" width="5.625" style="4" customWidth="1"/>
    <col min="10290" max="10290" width="3.625" style="4" customWidth="1"/>
    <col min="10291" max="10291" width="5.625" style="4" customWidth="1"/>
    <col min="10292" max="10292" width="4.625" style="4" customWidth="1"/>
    <col min="10293" max="10293" width="3.625" style="4" customWidth="1"/>
    <col min="10294" max="10294" width="7.375" style="4" customWidth="1"/>
    <col min="10295" max="10295" width="7" style="4" customWidth="1"/>
    <col min="10296" max="10296" width="4.625" style="4" customWidth="1"/>
    <col min="10297" max="10297" width="1.625" style="4" customWidth="1"/>
    <col min="10298" max="10298" width="4.625" style="4" customWidth="1"/>
    <col min="10299" max="10299" width="1.625" style="4" customWidth="1"/>
    <col min="10300" max="10492" width="12.375" style="4" customWidth="1"/>
    <col min="10493" max="10493" width="4.375" style="4" customWidth="1"/>
    <col min="10494" max="10495" width="5.625" style="4" customWidth="1"/>
    <col min="10496" max="10496" width="7" style="4"/>
    <col min="10497" max="10497" width="12.375" style="4" customWidth="1"/>
    <col min="10498" max="10498" width="4.375" style="4" customWidth="1"/>
    <col min="10499" max="10499" width="5.625" style="4" customWidth="1"/>
    <col min="10500" max="10500" width="6" style="4" customWidth="1"/>
    <col min="10501" max="10501" width="9.375" style="4" customWidth="1"/>
    <col min="10502" max="10502" width="11.25" style="4" customWidth="1"/>
    <col min="10503" max="10507" width="10.625" style="4" customWidth="1"/>
    <col min="10508" max="10508" width="9.25" style="4" customWidth="1"/>
    <col min="10509" max="10509" width="11.75" style="4" customWidth="1"/>
    <col min="10510" max="10515" width="10.625" style="4" customWidth="1"/>
    <col min="10516" max="10516" width="10.375" style="4" customWidth="1"/>
    <col min="10517" max="10528" width="10.625" style="4" customWidth="1"/>
    <col min="10529" max="10529" width="117" style="4" customWidth="1"/>
    <col min="10530" max="10530" width="10.75" style="4" customWidth="1"/>
    <col min="10531" max="10531" width="9.75" style="4" customWidth="1"/>
    <col min="10532" max="10532" width="11.75" style="4" customWidth="1"/>
    <col min="10533" max="10533" width="6.625" style="4" customWidth="1"/>
    <col min="10534" max="10535" width="4.625" style="4" customWidth="1"/>
    <col min="10536" max="10536" width="3.625" style="4" customWidth="1"/>
    <col min="10537" max="10537" width="7.375" style="4" customWidth="1"/>
    <col min="10538" max="10538" width="4.625" style="4" customWidth="1"/>
    <col min="10539" max="10539" width="6.625" style="4" customWidth="1"/>
    <col min="10540" max="10540" width="4" style="4" customWidth="1"/>
    <col min="10541" max="10541" width="9.125" style="4" customWidth="1"/>
    <col min="10542" max="10542" width="6.375" style="4" customWidth="1"/>
    <col min="10543" max="10543" width="5.625" style="4" customWidth="1"/>
    <col min="10544" max="10544" width="3.625" style="4" customWidth="1"/>
    <col min="10545" max="10545" width="5.625" style="4" customWidth="1"/>
    <col min="10546" max="10546" width="3.625" style="4" customWidth="1"/>
    <col min="10547" max="10547" width="5.625" style="4" customWidth="1"/>
    <col min="10548" max="10548" width="4.625" style="4" customWidth="1"/>
    <col min="10549" max="10549" width="3.625" style="4" customWidth="1"/>
    <col min="10550" max="10550" width="7.375" style="4" customWidth="1"/>
    <col min="10551" max="10551" width="7" style="4" customWidth="1"/>
    <col min="10552" max="10552" width="4.625" style="4" customWidth="1"/>
    <col min="10553" max="10553" width="1.625" style="4" customWidth="1"/>
    <col min="10554" max="10554" width="4.625" style="4" customWidth="1"/>
    <col min="10555" max="10555" width="1.625" style="4" customWidth="1"/>
    <col min="10556" max="10748" width="12.375" style="4" customWidth="1"/>
    <col min="10749" max="10749" width="4.375" style="4" customWidth="1"/>
    <col min="10750" max="10751" width="5.625" style="4" customWidth="1"/>
    <col min="10752" max="10752" width="7" style="4"/>
    <col min="10753" max="10753" width="12.375" style="4" customWidth="1"/>
    <col min="10754" max="10754" width="4.375" style="4" customWidth="1"/>
    <col min="10755" max="10755" width="5.625" style="4" customWidth="1"/>
    <col min="10756" max="10756" width="6" style="4" customWidth="1"/>
    <col min="10757" max="10757" width="9.375" style="4" customWidth="1"/>
    <col min="10758" max="10758" width="11.25" style="4" customWidth="1"/>
    <col min="10759" max="10763" width="10.625" style="4" customWidth="1"/>
    <col min="10764" max="10764" width="9.25" style="4" customWidth="1"/>
    <col min="10765" max="10765" width="11.75" style="4" customWidth="1"/>
    <col min="10766" max="10771" width="10.625" style="4" customWidth="1"/>
    <col min="10772" max="10772" width="10.375" style="4" customWidth="1"/>
    <col min="10773" max="10784" width="10.625" style="4" customWidth="1"/>
    <col min="10785" max="10785" width="117" style="4" customWidth="1"/>
    <col min="10786" max="10786" width="10.75" style="4" customWidth="1"/>
    <col min="10787" max="10787" width="9.75" style="4" customWidth="1"/>
    <col min="10788" max="10788" width="11.75" style="4" customWidth="1"/>
    <col min="10789" max="10789" width="6.625" style="4" customWidth="1"/>
    <col min="10790" max="10791" width="4.625" style="4" customWidth="1"/>
    <col min="10792" max="10792" width="3.625" style="4" customWidth="1"/>
    <col min="10793" max="10793" width="7.375" style="4" customWidth="1"/>
    <col min="10794" max="10794" width="4.625" style="4" customWidth="1"/>
    <col min="10795" max="10795" width="6.625" style="4" customWidth="1"/>
    <col min="10796" max="10796" width="4" style="4" customWidth="1"/>
    <col min="10797" max="10797" width="9.125" style="4" customWidth="1"/>
    <col min="10798" max="10798" width="6.375" style="4" customWidth="1"/>
    <col min="10799" max="10799" width="5.625" style="4" customWidth="1"/>
    <col min="10800" max="10800" width="3.625" style="4" customWidth="1"/>
    <col min="10801" max="10801" width="5.625" style="4" customWidth="1"/>
    <col min="10802" max="10802" width="3.625" style="4" customWidth="1"/>
    <col min="10803" max="10803" width="5.625" style="4" customWidth="1"/>
    <col min="10804" max="10804" width="4.625" style="4" customWidth="1"/>
    <col min="10805" max="10805" width="3.625" style="4" customWidth="1"/>
    <col min="10806" max="10806" width="7.375" style="4" customWidth="1"/>
    <col min="10807" max="10807" width="7" style="4" customWidth="1"/>
    <col min="10808" max="10808" width="4.625" style="4" customWidth="1"/>
    <col min="10809" max="10809" width="1.625" style="4" customWidth="1"/>
    <col min="10810" max="10810" width="4.625" style="4" customWidth="1"/>
    <col min="10811" max="10811" width="1.625" style="4" customWidth="1"/>
    <col min="10812" max="11004" width="12.375" style="4" customWidth="1"/>
    <col min="11005" max="11005" width="4.375" style="4" customWidth="1"/>
    <col min="11006" max="11007" width="5.625" style="4" customWidth="1"/>
    <col min="11008" max="11008" width="7" style="4"/>
    <col min="11009" max="11009" width="12.375" style="4" customWidth="1"/>
    <col min="11010" max="11010" width="4.375" style="4" customWidth="1"/>
    <col min="11011" max="11011" width="5.625" style="4" customWidth="1"/>
    <col min="11012" max="11012" width="6" style="4" customWidth="1"/>
    <col min="11013" max="11013" width="9.375" style="4" customWidth="1"/>
    <col min="11014" max="11014" width="11.25" style="4" customWidth="1"/>
    <col min="11015" max="11019" width="10.625" style="4" customWidth="1"/>
    <col min="11020" max="11020" width="9.25" style="4" customWidth="1"/>
    <col min="11021" max="11021" width="11.75" style="4" customWidth="1"/>
    <col min="11022" max="11027" width="10.625" style="4" customWidth="1"/>
    <col min="11028" max="11028" width="10.375" style="4" customWidth="1"/>
    <col min="11029" max="11040" width="10.625" style="4" customWidth="1"/>
    <col min="11041" max="11041" width="117" style="4" customWidth="1"/>
    <col min="11042" max="11042" width="10.75" style="4" customWidth="1"/>
    <col min="11043" max="11043" width="9.75" style="4" customWidth="1"/>
    <col min="11044" max="11044" width="11.75" style="4" customWidth="1"/>
    <col min="11045" max="11045" width="6.625" style="4" customWidth="1"/>
    <col min="11046" max="11047" width="4.625" style="4" customWidth="1"/>
    <col min="11048" max="11048" width="3.625" style="4" customWidth="1"/>
    <col min="11049" max="11049" width="7.375" style="4" customWidth="1"/>
    <col min="11050" max="11050" width="4.625" style="4" customWidth="1"/>
    <col min="11051" max="11051" width="6.625" style="4" customWidth="1"/>
    <col min="11052" max="11052" width="4" style="4" customWidth="1"/>
    <col min="11053" max="11053" width="9.125" style="4" customWidth="1"/>
    <col min="11054" max="11054" width="6.375" style="4" customWidth="1"/>
    <col min="11055" max="11055" width="5.625" style="4" customWidth="1"/>
    <col min="11056" max="11056" width="3.625" style="4" customWidth="1"/>
    <col min="11057" max="11057" width="5.625" style="4" customWidth="1"/>
    <col min="11058" max="11058" width="3.625" style="4" customWidth="1"/>
    <col min="11059" max="11059" width="5.625" style="4" customWidth="1"/>
    <col min="11060" max="11060" width="4.625" style="4" customWidth="1"/>
    <col min="11061" max="11061" width="3.625" style="4" customWidth="1"/>
    <col min="11062" max="11062" width="7.375" style="4" customWidth="1"/>
    <col min="11063" max="11063" width="7" style="4" customWidth="1"/>
    <col min="11064" max="11064" width="4.625" style="4" customWidth="1"/>
    <col min="11065" max="11065" width="1.625" style="4" customWidth="1"/>
    <col min="11066" max="11066" width="4.625" style="4" customWidth="1"/>
    <col min="11067" max="11067" width="1.625" style="4" customWidth="1"/>
    <col min="11068" max="11260" width="12.375" style="4" customWidth="1"/>
    <col min="11261" max="11261" width="4.375" style="4" customWidth="1"/>
    <col min="11262" max="11263" width="5.625" style="4" customWidth="1"/>
    <col min="11264" max="11264" width="7" style="4"/>
    <col min="11265" max="11265" width="12.375" style="4" customWidth="1"/>
    <col min="11266" max="11266" width="4.375" style="4" customWidth="1"/>
    <col min="11267" max="11267" width="5.625" style="4" customWidth="1"/>
    <col min="11268" max="11268" width="6" style="4" customWidth="1"/>
    <col min="11269" max="11269" width="9.375" style="4" customWidth="1"/>
    <col min="11270" max="11270" width="11.25" style="4" customWidth="1"/>
    <col min="11271" max="11275" width="10.625" style="4" customWidth="1"/>
    <col min="11276" max="11276" width="9.25" style="4" customWidth="1"/>
    <col min="11277" max="11277" width="11.75" style="4" customWidth="1"/>
    <col min="11278" max="11283" width="10.625" style="4" customWidth="1"/>
    <col min="11284" max="11284" width="10.375" style="4" customWidth="1"/>
    <col min="11285" max="11296" width="10.625" style="4" customWidth="1"/>
    <col min="11297" max="11297" width="117" style="4" customWidth="1"/>
    <col min="11298" max="11298" width="10.75" style="4" customWidth="1"/>
    <col min="11299" max="11299" width="9.75" style="4" customWidth="1"/>
    <col min="11300" max="11300" width="11.75" style="4" customWidth="1"/>
    <col min="11301" max="11301" width="6.625" style="4" customWidth="1"/>
    <col min="11302" max="11303" width="4.625" style="4" customWidth="1"/>
    <col min="11304" max="11304" width="3.625" style="4" customWidth="1"/>
    <col min="11305" max="11305" width="7.375" style="4" customWidth="1"/>
    <col min="11306" max="11306" width="4.625" style="4" customWidth="1"/>
    <col min="11307" max="11307" width="6.625" style="4" customWidth="1"/>
    <col min="11308" max="11308" width="4" style="4" customWidth="1"/>
    <col min="11309" max="11309" width="9.125" style="4" customWidth="1"/>
    <col min="11310" max="11310" width="6.375" style="4" customWidth="1"/>
    <col min="11311" max="11311" width="5.625" style="4" customWidth="1"/>
    <col min="11312" max="11312" width="3.625" style="4" customWidth="1"/>
    <col min="11313" max="11313" width="5.625" style="4" customWidth="1"/>
    <col min="11314" max="11314" width="3.625" style="4" customWidth="1"/>
    <col min="11315" max="11315" width="5.625" style="4" customWidth="1"/>
    <col min="11316" max="11316" width="4.625" style="4" customWidth="1"/>
    <col min="11317" max="11317" width="3.625" style="4" customWidth="1"/>
    <col min="11318" max="11318" width="7.375" style="4" customWidth="1"/>
    <col min="11319" max="11319" width="7" style="4" customWidth="1"/>
    <col min="11320" max="11320" width="4.625" style="4" customWidth="1"/>
    <col min="11321" max="11321" width="1.625" style="4" customWidth="1"/>
    <col min="11322" max="11322" width="4.625" style="4" customWidth="1"/>
    <col min="11323" max="11323" width="1.625" style="4" customWidth="1"/>
    <col min="11324" max="11516" width="12.375" style="4" customWidth="1"/>
    <col min="11517" max="11517" width="4.375" style="4" customWidth="1"/>
    <col min="11518" max="11519" width="5.625" style="4" customWidth="1"/>
    <col min="11520" max="11520" width="7" style="4"/>
    <col min="11521" max="11521" width="12.375" style="4" customWidth="1"/>
    <col min="11522" max="11522" width="4.375" style="4" customWidth="1"/>
    <col min="11523" max="11523" width="5.625" style="4" customWidth="1"/>
    <col min="11524" max="11524" width="6" style="4" customWidth="1"/>
    <col min="11525" max="11525" width="9.375" style="4" customWidth="1"/>
    <col min="11526" max="11526" width="11.25" style="4" customWidth="1"/>
    <col min="11527" max="11531" width="10.625" style="4" customWidth="1"/>
    <col min="11532" max="11532" width="9.25" style="4" customWidth="1"/>
    <col min="11533" max="11533" width="11.75" style="4" customWidth="1"/>
    <col min="11534" max="11539" width="10.625" style="4" customWidth="1"/>
    <col min="11540" max="11540" width="10.375" style="4" customWidth="1"/>
    <col min="11541" max="11552" width="10.625" style="4" customWidth="1"/>
    <col min="11553" max="11553" width="117" style="4" customWidth="1"/>
    <col min="11554" max="11554" width="10.75" style="4" customWidth="1"/>
    <col min="11555" max="11555" width="9.75" style="4" customWidth="1"/>
    <col min="11556" max="11556" width="11.75" style="4" customWidth="1"/>
    <col min="11557" max="11557" width="6.625" style="4" customWidth="1"/>
    <col min="11558" max="11559" width="4.625" style="4" customWidth="1"/>
    <col min="11560" max="11560" width="3.625" style="4" customWidth="1"/>
    <col min="11561" max="11561" width="7.375" style="4" customWidth="1"/>
    <col min="11562" max="11562" width="4.625" style="4" customWidth="1"/>
    <col min="11563" max="11563" width="6.625" style="4" customWidth="1"/>
    <col min="11564" max="11564" width="4" style="4" customWidth="1"/>
    <col min="11565" max="11565" width="9.125" style="4" customWidth="1"/>
    <col min="11566" max="11566" width="6.375" style="4" customWidth="1"/>
    <col min="11567" max="11567" width="5.625" style="4" customWidth="1"/>
    <col min="11568" max="11568" width="3.625" style="4" customWidth="1"/>
    <col min="11569" max="11569" width="5.625" style="4" customWidth="1"/>
    <col min="11570" max="11570" width="3.625" style="4" customWidth="1"/>
    <col min="11571" max="11571" width="5.625" style="4" customWidth="1"/>
    <col min="11572" max="11572" width="4.625" style="4" customWidth="1"/>
    <col min="11573" max="11573" width="3.625" style="4" customWidth="1"/>
    <col min="11574" max="11574" width="7.375" style="4" customWidth="1"/>
    <col min="11575" max="11575" width="7" style="4" customWidth="1"/>
    <col min="11576" max="11576" width="4.625" style="4" customWidth="1"/>
    <col min="11577" max="11577" width="1.625" style="4" customWidth="1"/>
    <col min="11578" max="11578" width="4.625" style="4" customWidth="1"/>
    <col min="11579" max="11579" width="1.625" style="4" customWidth="1"/>
    <col min="11580" max="11772" width="12.375" style="4" customWidth="1"/>
    <col min="11773" max="11773" width="4.375" style="4" customWidth="1"/>
    <col min="11774" max="11775" width="5.625" style="4" customWidth="1"/>
    <col min="11776" max="11776" width="7" style="4"/>
    <col min="11777" max="11777" width="12.375" style="4" customWidth="1"/>
    <col min="11778" max="11778" width="4.375" style="4" customWidth="1"/>
    <col min="11779" max="11779" width="5.625" style="4" customWidth="1"/>
    <col min="11780" max="11780" width="6" style="4" customWidth="1"/>
    <col min="11781" max="11781" width="9.375" style="4" customWidth="1"/>
    <col min="11782" max="11782" width="11.25" style="4" customWidth="1"/>
    <col min="11783" max="11787" width="10.625" style="4" customWidth="1"/>
    <col min="11788" max="11788" width="9.25" style="4" customWidth="1"/>
    <col min="11789" max="11789" width="11.75" style="4" customWidth="1"/>
    <col min="11790" max="11795" width="10.625" style="4" customWidth="1"/>
    <col min="11796" max="11796" width="10.375" style="4" customWidth="1"/>
    <col min="11797" max="11808" width="10.625" style="4" customWidth="1"/>
    <col min="11809" max="11809" width="117" style="4" customWidth="1"/>
    <col min="11810" max="11810" width="10.75" style="4" customWidth="1"/>
    <col min="11811" max="11811" width="9.75" style="4" customWidth="1"/>
    <col min="11812" max="11812" width="11.75" style="4" customWidth="1"/>
    <col min="11813" max="11813" width="6.625" style="4" customWidth="1"/>
    <col min="11814" max="11815" width="4.625" style="4" customWidth="1"/>
    <col min="11816" max="11816" width="3.625" style="4" customWidth="1"/>
    <col min="11817" max="11817" width="7.375" style="4" customWidth="1"/>
    <col min="11818" max="11818" width="4.625" style="4" customWidth="1"/>
    <col min="11819" max="11819" width="6.625" style="4" customWidth="1"/>
    <col min="11820" max="11820" width="4" style="4" customWidth="1"/>
    <col min="11821" max="11821" width="9.125" style="4" customWidth="1"/>
    <col min="11822" max="11822" width="6.375" style="4" customWidth="1"/>
    <col min="11823" max="11823" width="5.625" style="4" customWidth="1"/>
    <col min="11824" max="11824" width="3.625" style="4" customWidth="1"/>
    <col min="11825" max="11825" width="5.625" style="4" customWidth="1"/>
    <col min="11826" max="11826" width="3.625" style="4" customWidth="1"/>
    <col min="11827" max="11827" width="5.625" style="4" customWidth="1"/>
    <col min="11828" max="11828" width="4.625" style="4" customWidth="1"/>
    <col min="11829" max="11829" width="3.625" style="4" customWidth="1"/>
    <col min="11830" max="11830" width="7.375" style="4" customWidth="1"/>
    <col min="11831" max="11831" width="7" style="4" customWidth="1"/>
    <col min="11832" max="11832" width="4.625" style="4" customWidth="1"/>
    <col min="11833" max="11833" width="1.625" style="4" customWidth="1"/>
    <col min="11834" max="11834" width="4.625" style="4" customWidth="1"/>
    <col min="11835" max="11835" width="1.625" style="4" customWidth="1"/>
    <col min="11836" max="12028" width="12.375" style="4" customWidth="1"/>
    <col min="12029" max="12029" width="4.375" style="4" customWidth="1"/>
    <col min="12030" max="12031" width="5.625" style="4" customWidth="1"/>
    <col min="12032" max="12032" width="7" style="4"/>
    <col min="12033" max="12033" width="12.375" style="4" customWidth="1"/>
    <col min="12034" max="12034" width="4.375" style="4" customWidth="1"/>
    <col min="12035" max="12035" width="5.625" style="4" customWidth="1"/>
    <col min="12036" max="12036" width="6" style="4" customWidth="1"/>
    <col min="12037" max="12037" width="9.375" style="4" customWidth="1"/>
    <col min="12038" max="12038" width="11.25" style="4" customWidth="1"/>
    <col min="12039" max="12043" width="10.625" style="4" customWidth="1"/>
    <col min="12044" max="12044" width="9.25" style="4" customWidth="1"/>
    <col min="12045" max="12045" width="11.75" style="4" customWidth="1"/>
    <col min="12046" max="12051" width="10.625" style="4" customWidth="1"/>
    <col min="12052" max="12052" width="10.375" style="4" customWidth="1"/>
    <col min="12053" max="12064" width="10.625" style="4" customWidth="1"/>
    <col min="12065" max="12065" width="117" style="4" customWidth="1"/>
    <col min="12066" max="12066" width="10.75" style="4" customWidth="1"/>
    <col min="12067" max="12067" width="9.75" style="4" customWidth="1"/>
    <col min="12068" max="12068" width="11.75" style="4" customWidth="1"/>
    <col min="12069" max="12069" width="6.625" style="4" customWidth="1"/>
    <col min="12070" max="12071" width="4.625" style="4" customWidth="1"/>
    <col min="12072" max="12072" width="3.625" style="4" customWidth="1"/>
    <col min="12073" max="12073" width="7.375" style="4" customWidth="1"/>
    <col min="12074" max="12074" width="4.625" style="4" customWidth="1"/>
    <col min="12075" max="12075" width="6.625" style="4" customWidth="1"/>
    <col min="12076" max="12076" width="4" style="4" customWidth="1"/>
    <col min="12077" max="12077" width="9.125" style="4" customWidth="1"/>
    <col min="12078" max="12078" width="6.375" style="4" customWidth="1"/>
    <col min="12079" max="12079" width="5.625" style="4" customWidth="1"/>
    <col min="12080" max="12080" width="3.625" style="4" customWidth="1"/>
    <col min="12081" max="12081" width="5.625" style="4" customWidth="1"/>
    <col min="12082" max="12082" width="3.625" style="4" customWidth="1"/>
    <col min="12083" max="12083" width="5.625" style="4" customWidth="1"/>
    <col min="12084" max="12084" width="4.625" style="4" customWidth="1"/>
    <col min="12085" max="12085" width="3.625" style="4" customWidth="1"/>
    <col min="12086" max="12086" width="7.375" style="4" customWidth="1"/>
    <col min="12087" max="12087" width="7" style="4" customWidth="1"/>
    <col min="12088" max="12088" width="4.625" style="4" customWidth="1"/>
    <col min="12089" max="12089" width="1.625" style="4" customWidth="1"/>
    <col min="12090" max="12090" width="4.625" style="4" customWidth="1"/>
    <col min="12091" max="12091" width="1.625" style="4" customWidth="1"/>
    <col min="12092" max="12284" width="12.375" style="4" customWidth="1"/>
    <col min="12285" max="12285" width="4.375" style="4" customWidth="1"/>
    <col min="12286" max="12287" width="5.625" style="4" customWidth="1"/>
    <col min="12288" max="12288" width="7" style="4"/>
    <col min="12289" max="12289" width="12.375" style="4" customWidth="1"/>
    <col min="12290" max="12290" width="4.375" style="4" customWidth="1"/>
    <col min="12291" max="12291" width="5.625" style="4" customWidth="1"/>
    <col min="12292" max="12292" width="6" style="4" customWidth="1"/>
    <col min="12293" max="12293" width="9.375" style="4" customWidth="1"/>
    <col min="12294" max="12294" width="11.25" style="4" customWidth="1"/>
    <col min="12295" max="12299" width="10.625" style="4" customWidth="1"/>
    <col min="12300" max="12300" width="9.25" style="4" customWidth="1"/>
    <col min="12301" max="12301" width="11.75" style="4" customWidth="1"/>
    <col min="12302" max="12307" width="10.625" style="4" customWidth="1"/>
    <col min="12308" max="12308" width="10.375" style="4" customWidth="1"/>
    <col min="12309" max="12320" width="10.625" style="4" customWidth="1"/>
    <col min="12321" max="12321" width="117" style="4" customWidth="1"/>
    <col min="12322" max="12322" width="10.75" style="4" customWidth="1"/>
    <col min="12323" max="12323" width="9.75" style="4" customWidth="1"/>
    <col min="12324" max="12324" width="11.75" style="4" customWidth="1"/>
    <col min="12325" max="12325" width="6.625" style="4" customWidth="1"/>
    <col min="12326" max="12327" width="4.625" style="4" customWidth="1"/>
    <col min="12328" max="12328" width="3.625" style="4" customWidth="1"/>
    <col min="12329" max="12329" width="7.375" style="4" customWidth="1"/>
    <col min="12330" max="12330" width="4.625" style="4" customWidth="1"/>
    <col min="12331" max="12331" width="6.625" style="4" customWidth="1"/>
    <col min="12332" max="12332" width="4" style="4" customWidth="1"/>
    <col min="12333" max="12333" width="9.125" style="4" customWidth="1"/>
    <col min="12334" max="12334" width="6.375" style="4" customWidth="1"/>
    <col min="12335" max="12335" width="5.625" style="4" customWidth="1"/>
    <col min="12336" max="12336" width="3.625" style="4" customWidth="1"/>
    <col min="12337" max="12337" width="5.625" style="4" customWidth="1"/>
    <col min="12338" max="12338" width="3.625" style="4" customWidth="1"/>
    <col min="12339" max="12339" width="5.625" style="4" customWidth="1"/>
    <col min="12340" max="12340" width="4.625" style="4" customWidth="1"/>
    <col min="12341" max="12341" width="3.625" style="4" customWidth="1"/>
    <col min="12342" max="12342" width="7.375" style="4" customWidth="1"/>
    <col min="12343" max="12343" width="7" style="4" customWidth="1"/>
    <col min="12344" max="12344" width="4.625" style="4" customWidth="1"/>
    <col min="12345" max="12345" width="1.625" style="4" customWidth="1"/>
    <col min="12346" max="12346" width="4.625" style="4" customWidth="1"/>
    <col min="12347" max="12347" width="1.625" style="4" customWidth="1"/>
    <col min="12348" max="12540" width="12.375" style="4" customWidth="1"/>
    <col min="12541" max="12541" width="4.375" style="4" customWidth="1"/>
    <col min="12542" max="12543" width="5.625" style="4" customWidth="1"/>
    <col min="12544" max="12544" width="7" style="4"/>
    <col min="12545" max="12545" width="12.375" style="4" customWidth="1"/>
    <col min="12546" max="12546" width="4.375" style="4" customWidth="1"/>
    <col min="12547" max="12547" width="5.625" style="4" customWidth="1"/>
    <col min="12548" max="12548" width="6" style="4" customWidth="1"/>
    <col min="12549" max="12549" width="9.375" style="4" customWidth="1"/>
    <col min="12550" max="12550" width="11.25" style="4" customWidth="1"/>
    <col min="12551" max="12555" width="10.625" style="4" customWidth="1"/>
    <col min="12556" max="12556" width="9.25" style="4" customWidth="1"/>
    <col min="12557" max="12557" width="11.75" style="4" customWidth="1"/>
    <col min="12558" max="12563" width="10.625" style="4" customWidth="1"/>
    <col min="12564" max="12564" width="10.375" style="4" customWidth="1"/>
    <col min="12565" max="12576" width="10.625" style="4" customWidth="1"/>
    <col min="12577" max="12577" width="117" style="4" customWidth="1"/>
    <col min="12578" max="12578" width="10.75" style="4" customWidth="1"/>
    <col min="12579" max="12579" width="9.75" style="4" customWidth="1"/>
    <col min="12580" max="12580" width="11.75" style="4" customWidth="1"/>
    <col min="12581" max="12581" width="6.625" style="4" customWidth="1"/>
    <col min="12582" max="12583" width="4.625" style="4" customWidth="1"/>
    <col min="12584" max="12584" width="3.625" style="4" customWidth="1"/>
    <col min="12585" max="12585" width="7.375" style="4" customWidth="1"/>
    <col min="12586" max="12586" width="4.625" style="4" customWidth="1"/>
    <col min="12587" max="12587" width="6.625" style="4" customWidth="1"/>
    <col min="12588" max="12588" width="4" style="4" customWidth="1"/>
    <col min="12589" max="12589" width="9.125" style="4" customWidth="1"/>
    <col min="12590" max="12590" width="6.375" style="4" customWidth="1"/>
    <col min="12591" max="12591" width="5.625" style="4" customWidth="1"/>
    <col min="12592" max="12592" width="3.625" style="4" customWidth="1"/>
    <col min="12593" max="12593" width="5.625" style="4" customWidth="1"/>
    <col min="12594" max="12594" width="3.625" style="4" customWidth="1"/>
    <col min="12595" max="12595" width="5.625" style="4" customWidth="1"/>
    <col min="12596" max="12596" width="4.625" style="4" customWidth="1"/>
    <col min="12597" max="12597" width="3.625" style="4" customWidth="1"/>
    <col min="12598" max="12598" width="7.375" style="4" customWidth="1"/>
    <col min="12599" max="12599" width="7" style="4" customWidth="1"/>
    <col min="12600" max="12600" width="4.625" style="4" customWidth="1"/>
    <col min="12601" max="12601" width="1.625" style="4" customWidth="1"/>
    <col min="12602" max="12602" width="4.625" style="4" customWidth="1"/>
    <col min="12603" max="12603" width="1.625" style="4" customWidth="1"/>
    <col min="12604" max="12796" width="12.375" style="4" customWidth="1"/>
    <col min="12797" max="12797" width="4.375" style="4" customWidth="1"/>
    <col min="12798" max="12799" width="5.625" style="4" customWidth="1"/>
    <col min="12800" max="12800" width="7" style="4"/>
    <col min="12801" max="12801" width="12.375" style="4" customWidth="1"/>
    <col min="12802" max="12802" width="4.375" style="4" customWidth="1"/>
    <col min="12803" max="12803" width="5.625" style="4" customWidth="1"/>
    <col min="12804" max="12804" width="6" style="4" customWidth="1"/>
    <col min="12805" max="12805" width="9.375" style="4" customWidth="1"/>
    <col min="12806" max="12806" width="11.25" style="4" customWidth="1"/>
    <col min="12807" max="12811" width="10.625" style="4" customWidth="1"/>
    <col min="12812" max="12812" width="9.25" style="4" customWidth="1"/>
    <col min="12813" max="12813" width="11.75" style="4" customWidth="1"/>
    <col min="12814" max="12819" width="10.625" style="4" customWidth="1"/>
    <col min="12820" max="12820" width="10.375" style="4" customWidth="1"/>
    <col min="12821" max="12832" width="10.625" style="4" customWidth="1"/>
    <col min="12833" max="12833" width="117" style="4" customWidth="1"/>
    <col min="12834" max="12834" width="10.75" style="4" customWidth="1"/>
    <col min="12835" max="12835" width="9.75" style="4" customWidth="1"/>
    <col min="12836" max="12836" width="11.75" style="4" customWidth="1"/>
    <col min="12837" max="12837" width="6.625" style="4" customWidth="1"/>
    <col min="12838" max="12839" width="4.625" style="4" customWidth="1"/>
    <col min="12840" max="12840" width="3.625" style="4" customWidth="1"/>
    <col min="12841" max="12841" width="7.375" style="4" customWidth="1"/>
    <col min="12842" max="12842" width="4.625" style="4" customWidth="1"/>
    <col min="12843" max="12843" width="6.625" style="4" customWidth="1"/>
    <col min="12844" max="12844" width="4" style="4" customWidth="1"/>
    <col min="12845" max="12845" width="9.125" style="4" customWidth="1"/>
    <col min="12846" max="12846" width="6.375" style="4" customWidth="1"/>
    <col min="12847" max="12847" width="5.625" style="4" customWidth="1"/>
    <col min="12848" max="12848" width="3.625" style="4" customWidth="1"/>
    <col min="12849" max="12849" width="5.625" style="4" customWidth="1"/>
    <col min="12850" max="12850" width="3.625" style="4" customWidth="1"/>
    <col min="12851" max="12851" width="5.625" style="4" customWidth="1"/>
    <col min="12852" max="12852" width="4.625" style="4" customWidth="1"/>
    <col min="12853" max="12853" width="3.625" style="4" customWidth="1"/>
    <col min="12854" max="12854" width="7.375" style="4" customWidth="1"/>
    <col min="12855" max="12855" width="7" style="4" customWidth="1"/>
    <col min="12856" max="12856" width="4.625" style="4" customWidth="1"/>
    <col min="12857" max="12857" width="1.625" style="4" customWidth="1"/>
    <col min="12858" max="12858" width="4.625" style="4" customWidth="1"/>
    <col min="12859" max="12859" width="1.625" style="4" customWidth="1"/>
    <col min="12860" max="13052" width="12.375" style="4" customWidth="1"/>
    <col min="13053" max="13053" width="4.375" style="4" customWidth="1"/>
    <col min="13054" max="13055" width="5.625" style="4" customWidth="1"/>
    <col min="13056" max="13056" width="7" style="4"/>
    <col min="13057" max="13057" width="12.375" style="4" customWidth="1"/>
    <col min="13058" max="13058" width="4.375" style="4" customWidth="1"/>
    <col min="13059" max="13059" width="5.625" style="4" customWidth="1"/>
    <col min="13060" max="13060" width="6" style="4" customWidth="1"/>
    <col min="13061" max="13061" width="9.375" style="4" customWidth="1"/>
    <col min="13062" max="13062" width="11.25" style="4" customWidth="1"/>
    <col min="13063" max="13067" width="10.625" style="4" customWidth="1"/>
    <col min="13068" max="13068" width="9.25" style="4" customWidth="1"/>
    <col min="13069" max="13069" width="11.75" style="4" customWidth="1"/>
    <col min="13070" max="13075" width="10.625" style="4" customWidth="1"/>
    <col min="13076" max="13076" width="10.375" style="4" customWidth="1"/>
    <col min="13077" max="13088" width="10.625" style="4" customWidth="1"/>
    <col min="13089" max="13089" width="117" style="4" customWidth="1"/>
    <col min="13090" max="13090" width="10.75" style="4" customWidth="1"/>
    <col min="13091" max="13091" width="9.75" style="4" customWidth="1"/>
    <col min="13092" max="13092" width="11.75" style="4" customWidth="1"/>
    <col min="13093" max="13093" width="6.625" style="4" customWidth="1"/>
    <col min="13094" max="13095" width="4.625" style="4" customWidth="1"/>
    <col min="13096" max="13096" width="3.625" style="4" customWidth="1"/>
    <col min="13097" max="13097" width="7.375" style="4" customWidth="1"/>
    <col min="13098" max="13098" width="4.625" style="4" customWidth="1"/>
    <col min="13099" max="13099" width="6.625" style="4" customWidth="1"/>
    <col min="13100" max="13100" width="4" style="4" customWidth="1"/>
    <col min="13101" max="13101" width="9.125" style="4" customWidth="1"/>
    <col min="13102" max="13102" width="6.375" style="4" customWidth="1"/>
    <col min="13103" max="13103" width="5.625" style="4" customWidth="1"/>
    <col min="13104" max="13104" width="3.625" style="4" customWidth="1"/>
    <col min="13105" max="13105" width="5.625" style="4" customWidth="1"/>
    <col min="13106" max="13106" width="3.625" style="4" customWidth="1"/>
    <col min="13107" max="13107" width="5.625" style="4" customWidth="1"/>
    <col min="13108" max="13108" width="4.625" style="4" customWidth="1"/>
    <col min="13109" max="13109" width="3.625" style="4" customWidth="1"/>
    <col min="13110" max="13110" width="7.375" style="4" customWidth="1"/>
    <col min="13111" max="13111" width="7" style="4" customWidth="1"/>
    <col min="13112" max="13112" width="4.625" style="4" customWidth="1"/>
    <col min="13113" max="13113" width="1.625" style="4" customWidth="1"/>
    <col min="13114" max="13114" width="4.625" style="4" customWidth="1"/>
    <col min="13115" max="13115" width="1.625" style="4" customWidth="1"/>
    <col min="13116" max="13308" width="12.375" style="4" customWidth="1"/>
    <col min="13309" max="13309" width="4.375" style="4" customWidth="1"/>
    <col min="13310" max="13311" width="5.625" style="4" customWidth="1"/>
    <col min="13312" max="13312" width="7" style="4"/>
    <col min="13313" max="13313" width="12.375" style="4" customWidth="1"/>
    <col min="13314" max="13314" width="4.375" style="4" customWidth="1"/>
    <col min="13315" max="13315" width="5.625" style="4" customWidth="1"/>
    <col min="13316" max="13316" width="6" style="4" customWidth="1"/>
    <col min="13317" max="13317" width="9.375" style="4" customWidth="1"/>
    <col min="13318" max="13318" width="11.25" style="4" customWidth="1"/>
    <col min="13319" max="13323" width="10.625" style="4" customWidth="1"/>
    <col min="13324" max="13324" width="9.25" style="4" customWidth="1"/>
    <col min="13325" max="13325" width="11.75" style="4" customWidth="1"/>
    <col min="13326" max="13331" width="10.625" style="4" customWidth="1"/>
    <col min="13332" max="13332" width="10.375" style="4" customWidth="1"/>
    <col min="13333" max="13344" width="10.625" style="4" customWidth="1"/>
    <col min="13345" max="13345" width="117" style="4" customWidth="1"/>
    <col min="13346" max="13346" width="10.75" style="4" customWidth="1"/>
    <col min="13347" max="13347" width="9.75" style="4" customWidth="1"/>
    <col min="13348" max="13348" width="11.75" style="4" customWidth="1"/>
    <col min="13349" max="13349" width="6.625" style="4" customWidth="1"/>
    <col min="13350" max="13351" width="4.625" style="4" customWidth="1"/>
    <col min="13352" max="13352" width="3.625" style="4" customWidth="1"/>
    <col min="13353" max="13353" width="7.375" style="4" customWidth="1"/>
    <col min="13354" max="13354" width="4.625" style="4" customWidth="1"/>
    <col min="13355" max="13355" width="6.625" style="4" customWidth="1"/>
    <col min="13356" max="13356" width="4" style="4" customWidth="1"/>
    <col min="13357" max="13357" width="9.125" style="4" customWidth="1"/>
    <col min="13358" max="13358" width="6.375" style="4" customWidth="1"/>
    <col min="13359" max="13359" width="5.625" style="4" customWidth="1"/>
    <col min="13360" max="13360" width="3.625" style="4" customWidth="1"/>
    <col min="13361" max="13361" width="5.625" style="4" customWidth="1"/>
    <col min="13362" max="13362" width="3.625" style="4" customWidth="1"/>
    <col min="13363" max="13363" width="5.625" style="4" customWidth="1"/>
    <col min="13364" max="13364" width="4.625" style="4" customWidth="1"/>
    <col min="13365" max="13365" width="3.625" style="4" customWidth="1"/>
    <col min="13366" max="13366" width="7.375" style="4" customWidth="1"/>
    <col min="13367" max="13367" width="7" style="4" customWidth="1"/>
    <col min="13368" max="13368" width="4.625" style="4" customWidth="1"/>
    <col min="13369" max="13369" width="1.625" style="4" customWidth="1"/>
    <col min="13370" max="13370" width="4.625" style="4" customWidth="1"/>
    <col min="13371" max="13371" width="1.625" style="4" customWidth="1"/>
    <col min="13372" max="13564" width="12.375" style="4" customWidth="1"/>
    <col min="13565" max="13565" width="4.375" style="4" customWidth="1"/>
    <col min="13566" max="13567" width="5.625" style="4" customWidth="1"/>
    <col min="13568" max="13568" width="7" style="4"/>
    <col min="13569" max="13569" width="12.375" style="4" customWidth="1"/>
    <col min="13570" max="13570" width="4.375" style="4" customWidth="1"/>
    <col min="13571" max="13571" width="5.625" style="4" customWidth="1"/>
    <col min="13572" max="13572" width="6" style="4" customWidth="1"/>
    <col min="13573" max="13573" width="9.375" style="4" customWidth="1"/>
    <col min="13574" max="13574" width="11.25" style="4" customWidth="1"/>
    <col min="13575" max="13579" width="10.625" style="4" customWidth="1"/>
    <col min="13580" max="13580" width="9.25" style="4" customWidth="1"/>
    <col min="13581" max="13581" width="11.75" style="4" customWidth="1"/>
    <col min="13582" max="13587" width="10.625" style="4" customWidth="1"/>
    <col min="13588" max="13588" width="10.375" style="4" customWidth="1"/>
    <col min="13589" max="13600" width="10.625" style="4" customWidth="1"/>
    <col min="13601" max="13601" width="117" style="4" customWidth="1"/>
    <col min="13602" max="13602" width="10.75" style="4" customWidth="1"/>
    <col min="13603" max="13603" width="9.75" style="4" customWidth="1"/>
    <col min="13604" max="13604" width="11.75" style="4" customWidth="1"/>
    <col min="13605" max="13605" width="6.625" style="4" customWidth="1"/>
    <col min="13606" max="13607" width="4.625" style="4" customWidth="1"/>
    <col min="13608" max="13608" width="3.625" style="4" customWidth="1"/>
    <col min="13609" max="13609" width="7.375" style="4" customWidth="1"/>
    <col min="13610" max="13610" width="4.625" style="4" customWidth="1"/>
    <col min="13611" max="13611" width="6.625" style="4" customWidth="1"/>
    <col min="13612" max="13612" width="4" style="4" customWidth="1"/>
    <col min="13613" max="13613" width="9.125" style="4" customWidth="1"/>
    <col min="13614" max="13614" width="6.375" style="4" customWidth="1"/>
    <col min="13615" max="13615" width="5.625" style="4" customWidth="1"/>
    <col min="13616" max="13616" width="3.625" style="4" customWidth="1"/>
    <col min="13617" max="13617" width="5.625" style="4" customWidth="1"/>
    <col min="13618" max="13618" width="3.625" style="4" customWidth="1"/>
    <col min="13619" max="13619" width="5.625" style="4" customWidth="1"/>
    <col min="13620" max="13620" width="4.625" style="4" customWidth="1"/>
    <col min="13621" max="13621" width="3.625" style="4" customWidth="1"/>
    <col min="13622" max="13622" width="7.375" style="4" customWidth="1"/>
    <col min="13623" max="13623" width="7" style="4" customWidth="1"/>
    <col min="13624" max="13624" width="4.625" style="4" customWidth="1"/>
    <col min="13625" max="13625" width="1.625" style="4" customWidth="1"/>
    <col min="13626" max="13626" width="4.625" style="4" customWidth="1"/>
    <col min="13627" max="13627" width="1.625" style="4" customWidth="1"/>
    <col min="13628" max="13820" width="12.375" style="4" customWidth="1"/>
    <col min="13821" max="13821" width="4.375" style="4" customWidth="1"/>
    <col min="13822" max="13823" width="5.625" style="4" customWidth="1"/>
    <col min="13824" max="13824" width="7" style="4"/>
    <col min="13825" max="13825" width="12.375" style="4" customWidth="1"/>
    <col min="13826" max="13826" width="4.375" style="4" customWidth="1"/>
    <col min="13827" max="13827" width="5.625" style="4" customWidth="1"/>
    <col min="13828" max="13828" width="6" style="4" customWidth="1"/>
    <col min="13829" max="13829" width="9.375" style="4" customWidth="1"/>
    <col min="13830" max="13830" width="11.25" style="4" customWidth="1"/>
    <col min="13831" max="13835" width="10.625" style="4" customWidth="1"/>
    <col min="13836" max="13836" width="9.25" style="4" customWidth="1"/>
    <col min="13837" max="13837" width="11.75" style="4" customWidth="1"/>
    <col min="13838" max="13843" width="10.625" style="4" customWidth="1"/>
    <col min="13844" max="13844" width="10.375" style="4" customWidth="1"/>
    <col min="13845" max="13856" width="10.625" style="4" customWidth="1"/>
    <col min="13857" max="13857" width="117" style="4" customWidth="1"/>
    <col min="13858" max="13858" width="10.75" style="4" customWidth="1"/>
    <col min="13859" max="13859" width="9.75" style="4" customWidth="1"/>
    <col min="13860" max="13860" width="11.75" style="4" customWidth="1"/>
    <col min="13861" max="13861" width="6.625" style="4" customWidth="1"/>
    <col min="13862" max="13863" width="4.625" style="4" customWidth="1"/>
    <col min="13864" max="13864" width="3.625" style="4" customWidth="1"/>
    <col min="13865" max="13865" width="7.375" style="4" customWidth="1"/>
    <col min="13866" max="13866" width="4.625" style="4" customWidth="1"/>
    <col min="13867" max="13867" width="6.625" style="4" customWidth="1"/>
    <col min="13868" max="13868" width="4" style="4" customWidth="1"/>
    <col min="13869" max="13869" width="9.125" style="4" customWidth="1"/>
    <col min="13870" max="13870" width="6.375" style="4" customWidth="1"/>
    <col min="13871" max="13871" width="5.625" style="4" customWidth="1"/>
    <col min="13872" max="13872" width="3.625" style="4" customWidth="1"/>
    <col min="13873" max="13873" width="5.625" style="4" customWidth="1"/>
    <col min="13874" max="13874" width="3.625" style="4" customWidth="1"/>
    <col min="13875" max="13875" width="5.625" style="4" customWidth="1"/>
    <col min="13876" max="13876" width="4.625" style="4" customWidth="1"/>
    <col min="13877" max="13877" width="3.625" style="4" customWidth="1"/>
    <col min="13878" max="13878" width="7.375" style="4" customWidth="1"/>
    <col min="13879" max="13879" width="7" style="4" customWidth="1"/>
    <col min="13880" max="13880" width="4.625" style="4" customWidth="1"/>
    <col min="13881" max="13881" width="1.625" style="4" customWidth="1"/>
    <col min="13882" max="13882" width="4.625" style="4" customWidth="1"/>
    <col min="13883" max="13883" width="1.625" style="4" customWidth="1"/>
    <col min="13884" max="14076" width="12.375" style="4" customWidth="1"/>
    <col min="14077" max="14077" width="4.375" style="4" customWidth="1"/>
    <col min="14078" max="14079" width="5.625" style="4" customWidth="1"/>
    <col min="14080" max="14080" width="7" style="4"/>
    <col min="14081" max="14081" width="12.375" style="4" customWidth="1"/>
    <col min="14082" max="14082" width="4.375" style="4" customWidth="1"/>
    <col min="14083" max="14083" width="5.625" style="4" customWidth="1"/>
    <col min="14084" max="14084" width="6" style="4" customWidth="1"/>
    <col min="14085" max="14085" width="9.375" style="4" customWidth="1"/>
    <col min="14086" max="14086" width="11.25" style="4" customWidth="1"/>
    <col min="14087" max="14091" width="10.625" style="4" customWidth="1"/>
    <col min="14092" max="14092" width="9.25" style="4" customWidth="1"/>
    <col min="14093" max="14093" width="11.75" style="4" customWidth="1"/>
    <col min="14094" max="14099" width="10.625" style="4" customWidth="1"/>
    <col min="14100" max="14100" width="10.375" style="4" customWidth="1"/>
    <col min="14101" max="14112" width="10.625" style="4" customWidth="1"/>
    <col min="14113" max="14113" width="117" style="4" customWidth="1"/>
    <col min="14114" max="14114" width="10.75" style="4" customWidth="1"/>
    <col min="14115" max="14115" width="9.75" style="4" customWidth="1"/>
    <col min="14116" max="14116" width="11.75" style="4" customWidth="1"/>
    <col min="14117" max="14117" width="6.625" style="4" customWidth="1"/>
    <col min="14118" max="14119" width="4.625" style="4" customWidth="1"/>
    <col min="14120" max="14120" width="3.625" style="4" customWidth="1"/>
    <col min="14121" max="14121" width="7.375" style="4" customWidth="1"/>
    <col min="14122" max="14122" width="4.625" style="4" customWidth="1"/>
    <col min="14123" max="14123" width="6.625" style="4" customWidth="1"/>
    <col min="14124" max="14124" width="4" style="4" customWidth="1"/>
    <col min="14125" max="14125" width="9.125" style="4" customWidth="1"/>
    <col min="14126" max="14126" width="6.375" style="4" customWidth="1"/>
    <col min="14127" max="14127" width="5.625" style="4" customWidth="1"/>
    <col min="14128" max="14128" width="3.625" style="4" customWidth="1"/>
    <col min="14129" max="14129" width="5.625" style="4" customWidth="1"/>
    <col min="14130" max="14130" width="3.625" style="4" customWidth="1"/>
    <col min="14131" max="14131" width="5.625" style="4" customWidth="1"/>
    <col min="14132" max="14132" width="4.625" style="4" customWidth="1"/>
    <col min="14133" max="14133" width="3.625" style="4" customWidth="1"/>
    <col min="14134" max="14134" width="7.375" style="4" customWidth="1"/>
    <col min="14135" max="14135" width="7" style="4" customWidth="1"/>
    <col min="14136" max="14136" width="4.625" style="4" customWidth="1"/>
    <col min="14137" max="14137" width="1.625" style="4" customWidth="1"/>
    <col min="14138" max="14138" width="4.625" style="4" customWidth="1"/>
    <col min="14139" max="14139" width="1.625" style="4" customWidth="1"/>
    <col min="14140" max="14332" width="12.375" style="4" customWidth="1"/>
    <col min="14333" max="14333" width="4.375" style="4" customWidth="1"/>
    <col min="14334" max="14335" width="5.625" style="4" customWidth="1"/>
    <col min="14336" max="14336" width="7" style="4"/>
    <col min="14337" max="14337" width="12.375" style="4" customWidth="1"/>
    <col min="14338" max="14338" width="4.375" style="4" customWidth="1"/>
    <col min="14339" max="14339" width="5.625" style="4" customWidth="1"/>
    <col min="14340" max="14340" width="6" style="4" customWidth="1"/>
    <col min="14341" max="14341" width="9.375" style="4" customWidth="1"/>
    <col min="14342" max="14342" width="11.25" style="4" customWidth="1"/>
    <col min="14343" max="14347" width="10.625" style="4" customWidth="1"/>
    <col min="14348" max="14348" width="9.25" style="4" customWidth="1"/>
    <col min="14349" max="14349" width="11.75" style="4" customWidth="1"/>
    <col min="14350" max="14355" width="10.625" style="4" customWidth="1"/>
    <col min="14356" max="14356" width="10.375" style="4" customWidth="1"/>
    <col min="14357" max="14368" width="10.625" style="4" customWidth="1"/>
    <col min="14369" max="14369" width="117" style="4" customWidth="1"/>
    <col min="14370" max="14370" width="10.75" style="4" customWidth="1"/>
    <col min="14371" max="14371" width="9.75" style="4" customWidth="1"/>
    <col min="14372" max="14372" width="11.75" style="4" customWidth="1"/>
    <col min="14373" max="14373" width="6.625" style="4" customWidth="1"/>
    <col min="14374" max="14375" width="4.625" style="4" customWidth="1"/>
    <col min="14376" max="14376" width="3.625" style="4" customWidth="1"/>
    <col min="14377" max="14377" width="7.375" style="4" customWidth="1"/>
    <col min="14378" max="14378" width="4.625" style="4" customWidth="1"/>
    <col min="14379" max="14379" width="6.625" style="4" customWidth="1"/>
    <col min="14380" max="14380" width="4" style="4" customWidth="1"/>
    <col min="14381" max="14381" width="9.125" style="4" customWidth="1"/>
    <col min="14382" max="14382" width="6.375" style="4" customWidth="1"/>
    <col min="14383" max="14383" width="5.625" style="4" customWidth="1"/>
    <col min="14384" max="14384" width="3.625" style="4" customWidth="1"/>
    <col min="14385" max="14385" width="5.625" style="4" customWidth="1"/>
    <col min="14386" max="14386" width="3.625" style="4" customWidth="1"/>
    <col min="14387" max="14387" width="5.625" style="4" customWidth="1"/>
    <col min="14388" max="14388" width="4.625" style="4" customWidth="1"/>
    <col min="14389" max="14389" width="3.625" style="4" customWidth="1"/>
    <col min="14390" max="14390" width="7.375" style="4" customWidth="1"/>
    <col min="14391" max="14391" width="7" style="4" customWidth="1"/>
    <col min="14392" max="14392" width="4.625" style="4" customWidth="1"/>
    <col min="14393" max="14393" width="1.625" style="4" customWidth="1"/>
    <col min="14394" max="14394" width="4.625" style="4" customWidth="1"/>
    <col min="14395" max="14395" width="1.625" style="4" customWidth="1"/>
    <col min="14396" max="14588" width="12.375" style="4" customWidth="1"/>
    <col min="14589" max="14589" width="4.375" style="4" customWidth="1"/>
    <col min="14590" max="14591" width="5.625" style="4" customWidth="1"/>
    <col min="14592" max="14592" width="7" style="4"/>
    <col min="14593" max="14593" width="12.375" style="4" customWidth="1"/>
    <col min="14594" max="14594" width="4.375" style="4" customWidth="1"/>
    <col min="14595" max="14595" width="5.625" style="4" customWidth="1"/>
    <col min="14596" max="14596" width="6" style="4" customWidth="1"/>
    <col min="14597" max="14597" width="9.375" style="4" customWidth="1"/>
    <col min="14598" max="14598" width="11.25" style="4" customWidth="1"/>
    <col min="14599" max="14603" width="10.625" style="4" customWidth="1"/>
    <col min="14604" max="14604" width="9.25" style="4" customWidth="1"/>
    <col min="14605" max="14605" width="11.75" style="4" customWidth="1"/>
    <col min="14606" max="14611" width="10.625" style="4" customWidth="1"/>
    <col min="14612" max="14612" width="10.375" style="4" customWidth="1"/>
    <col min="14613" max="14624" width="10.625" style="4" customWidth="1"/>
    <col min="14625" max="14625" width="117" style="4" customWidth="1"/>
    <col min="14626" max="14626" width="10.75" style="4" customWidth="1"/>
    <col min="14627" max="14627" width="9.75" style="4" customWidth="1"/>
    <col min="14628" max="14628" width="11.75" style="4" customWidth="1"/>
    <col min="14629" max="14629" width="6.625" style="4" customWidth="1"/>
    <col min="14630" max="14631" width="4.625" style="4" customWidth="1"/>
    <col min="14632" max="14632" width="3.625" style="4" customWidth="1"/>
    <col min="14633" max="14633" width="7.375" style="4" customWidth="1"/>
    <col min="14634" max="14634" width="4.625" style="4" customWidth="1"/>
    <col min="14635" max="14635" width="6.625" style="4" customWidth="1"/>
    <col min="14636" max="14636" width="4" style="4" customWidth="1"/>
    <col min="14637" max="14637" width="9.125" style="4" customWidth="1"/>
    <col min="14638" max="14638" width="6.375" style="4" customWidth="1"/>
    <col min="14639" max="14639" width="5.625" style="4" customWidth="1"/>
    <col min="14640" max="14640" width="3.625" style="4" customWidth="1"/>
    <col min="14641" max="14641" width="5.625" style="4" customWidth="1"/>
    <col min="14642" max="14642" width="3.625" style="4" customWidth="1"/>
    <col min="14643" max="14643" width="5.625" style="4" customWidth="1"/>
    <col min="14644" max="14644" width="4.625" style="4" customWidth="1"/>
    <col min="14645" max="14645" width="3.625" style="4" customWidth="1"/>
    <col min="14646" max="14646" width="7.375" style="4" customWidth="1"/>
    <col min="14647" max="14647" width="7" style="4" customWidth="1"/>
    <col min="14648" max="14648" width="4.625" style="4" customWidth="1"/>
    <col min="14649" max="14649" width="1.625" style="4" customWidth="1"/>
    <col min="14650" max="14650" width="4.625" style="4" customWidth="1"/>
    <col min="14651" max="14651" width="1.625" style="4" customWidth="1"/>
    <col min="14652" max="14844" width="12.375" style="4" customWidth="1"/>
    <col min="14845" max="14845" width="4.375" style="4" customWidth="1"/>
    <col min="14846" max="14847" width="5.625" style="4" customWidth="1"/>
    <col min="14848" max="14848" width="7" style="4"/>
    <col min="14849" max="14849" width="12.375" style="4" customWidth="1"/>
    <col min="14850" max="14850" width="4.375" style="4" customWidth="1"/>
    <col min="14851" max="14851" width="5.625" style="4" customWidth="1"/>
    <col min="14852" max="14852" width="6" style="4" customWidth="1"/>
    <col min="14853" max="14853" width="9.375" style="4" customWidth="1"/>
    <col min="14854" max="14854" width="11.25" style="4" customWidth="1"/>
    <col min="14855" max="14859" width="10.625" style="4" customWidth="1"/>
    <col min="14860" max="14860" width="9.25" style="4" customWidth="1"/>
    <col min="14861" max="14861" width="11.75" style="4" customWidth="1"/>
    <col min="14862" max="14867" width="10.625" style="4" customWidth="1"/>
    <col min="14868" max="14868" width="10.375" style="4" customWidth="1"/>
    <col min="14869" max="14880" width="10.625" style="4" customWidth="1"/>
    <col min="14881" max="14881" width="117" style="4" customWidth="1"/>
    <col min="14882" max="14882" width="10.75" style="4" customWidth="1"/>
    <col min="14883" max="14883" width="9.75" style="4" customWidth="1"/>
    <col min="14884" max="14884" width="11.75" style="4" customWidth="1"/>
    <col min="14885" max="14885" width="6.625" style="4" customWidth="1"/>
    <col min="14886" max="14887" width="4.625" style="4" customWidth="1"/>
    <col min="14888" max="14888" width="3.625" style="4" customWidth="1"/>
    <col min="14889" max="14889" width="7.375" style="4" customWidth="1"/>
    <col min="14890" max="14890" width="4.625" style="4" customWidth="1"/>
    <col min="14891" max="14891" width="6.625" style="4" customWidth="1"/>
    <col min="14892" max="14892" width="4" style="4" customWidth="1"/>
    <col min="14893" max="14893" width="9.125" style="4" customWidth="1"/>
    <col min="14894" max="14894" width="6.375" style="4" customWidth="1"/>
    <col min="14895" max="14895" width="5.625" style="4" customWidth="1"/>
    <col min="14896" max="14896" width="3.625" style="4" customWidth="1"/>
    <col min="14897" max="14897" width="5.625" style="4" customWidth="1"/>
    <col min="14898" max="14898" width="3.625" style="4" customWidth="1"/>
    <col min="14899" max="14899" width="5.625" style="4" customWidth="1"/>
    <col min="14900" max="14900" width="4.625" style="4" customWidth="1"/>
    <col min="14901" max="14901" width="3.625" style="4" customWidth="1"/>
    <col min="14902" max="14902" width="7.375" style="4" customWidth="1"/>
    <col min="14903" max="14903" width="7" style="4" customWidth="1"/>
    <col min="14904" max="14904" width="4.625" style="4" customWidth="1"/>
    <col min="14905" max="14905" width="1.625" style="4" customWidth="1"/>
    <col min="14906" max="14906" width="4.625" style="4" customWidth="1"/>
    <col min="14907" max="14907" width="1.625" style="4" customWidth="1"/>
    <col min="14908" max="15100" width="12.375" style="4" customWidth="1"/>
    <col min="15101" max="15101" width="4.375" style="4" customWidth="1"/>
    <col min="15102" max="15103" width="5.625" style="4" customWidth="1"/>
    <col min="15104" max="15104" width="7" style="4"/>
    <col min="15105" max="15105" width="12.375" style="4" customWidth="1"/>
    <col min="15106" max="15106" width="4.375" style="4" customWidth="1"/>
    <col min="15107" max="15107" width="5.625" style="4" customWidth="1"/>
    <col min="15108" max="15108" width="6" style="4" customWidth="1"/>
    <col min="15109" max="15109" width="9.375" style="4" customWidth="1"/>
    <col min="15110" max="15110" width="11.25" style="4" customWidth="1"/>
    <col min="15111" max="15115" width="10.625" style="4" customWidth="1"/>
    <col min="15116" max="15116" width="9.25" style="4" customWidth="1"/>
    <col min="15117" max="15117" width="11.75" style="4" customWidth="1"/>
    <col min="15118" max="15123" width="10.625" style="4" customWidth="1"/>
    <col min="15124" max="15124" width="10.375" style="4" customWidth="1"/>
    <col min="15125" max="15136" width="10.625" style="4" customWidth="1"/>
    <col min="15137" max="15137" width="117" style="4" customWidth="1"/>
    <col min="15138" max="15138" width="10.75" style="4" customWidth="1"/>
    <col min="15139" max="15139" width="9.75" style="4" customWidth="1"/>
    <col min="15140" max="15140" width="11.75" style="4" customWidth="1"/>
    <col min="15141" max="15141" width="6.625" style="4" customWidth="1"/>
    <col min="15142" max="15143" width="4.625" style="4" customWidth="1"/>
    <col min="15144" max="15144" width="3.625" style="4" customWidth="1"/>
    <col min="15145" max="15145" width="7.375" style="4" customWidth="1"/>
    <col min="15146" max="15146" width="4.625" style="4" customWidth="1"/>
    <col min="15147" max="15147" width="6.625" style="4" customWidth="1"/>
    <col min="15148" max="15148" width="4" style="4" customWidth="1"/>
    <col min="15149" max="15149" width="9.125" style="4" customWidth="1"/>
    <col min="15150" max="15150" width="6.375" style="4" customWidth="1"/>
    <col min="15151" max="15151" width="5.625" style="4" customWidth="1"/>
    <col min="15152" max="15152" width="3.625" style="4" customWidth="1"/>
    <col min="15153" max="15153" width="5.625" style="4" customWidth="1"/>
    <col min="15154" max="15154" width="3.625" style="4" customWidth="1"/>
    <col min="15155" max="15155" width="5.625" style="4" customWidth="1"/>
    <col min="15156" max="15156" width="4.625" style="4" customWidth="1"/>
    <col min="15157" max="15157" width="3.625" style="4" customWidth="1"/>
    <col min="15158" max="15158" width="7.375" style="4" customWidth="1"/>
    <col min="15159" max="15159" width="7" style="4" customWidth="1"/>
    <col min="15160" max="15160" width="4.625" style="4" customWidth="1"/>
    <col min="15161" max="15161" width="1.625" style="4" customWidth="1"/>
    <col min="15162" max="15162" width="4.625" style="4" customWidth="1"/>
    <col min="15163" max="15163" width="1.625" style="4" customWidth="1"/>
    <col min="15164" max="15356" width="12.375" style="4" customWidth="1"/>
    <col min="15357" max="15357" width="4.375" style="4" customWidth="1"/>
    <col min="15358" max="15359" width="5.625" style="4" customWidth="1"/>
    <col min="15360" max="15360" width="7" style="4"/>
    <col min="15361" max="15361" width="12.375" style="4" customWidth="1"/>
    <col min="15362" max="15362" width="4.375" style="4" customWidth="1"/>
    <col min="15363" max="15363" width="5.625" style="4" customWidth="1"/>
    <col min="15364" max="15364" width="6" style="4" customWidth="1"/>
    <col min="15365" max="15365" width="9.375" style="4" customWidth="1"/>
    <col min="15366" max="15366" width="11.25" style="4" customWidth="1"/>
    <col min="15367" max="15371" width="10.625" style="4" customWidth="1"/>
    <col min="15372" max="15372" width="9.25" style="4" customWidth="1"/>
    <col min="15373" max="15373" width="11.75" style="4" customWidth="1"/>
    <col min="15374" max="15379" width="10.625" style="4" customWidth="1"/>
    <col min="15380" max="15380" width="10.375" style="4" customWidth="1"/>
    <col min="15381" max="15392" width="10.625" style="4" customWidth="1"/>
    <col min="15393" max="15393" width="117" style="4" customWidth="1"/>
    <col min="15394" max="15394" width="10.75" style="4" customWidth="1"/>
    <col min="15395" max="15395" width="9.75" style="4" customWidth="1"/>
    <col min="15396" max="15396" width="11.75" style="4" customWidth="1"/>
    <col min="15397" max="15397" width="6.625" style="4" customWidth="1"/>
    <col min="15398" max="15399" width="4.625" style="4" customWidth="1"/>
    <col min="15400" max="15400" width="3.625" style="4" customWidth="1"/>
    <col min="15401" max="15401" width="7.375" style="4" customWidth="1"/>
    <col min="15402" max="15402" width="4.625" style="4" customWidth="1"/>
    <col min="15403" max="15403" width="6.625" style="4" customWidth="1"/>
    <col min="15404" max="15404" width="4" style="4" customWidth="1"/>
    <col min="15405" max="15405" width="9.125" style="4" customWidth="1"/>
    <col min="15406" max="15406" width="6.375" style="4" customWidth="1"/>
    <col min="15407" max="15407" width="5.625" style="4" customWidth="1"/>
    <col min="15408" max="15408" width="3.625" style="4" customWidth="1"/>
    <col min="15409" max="15409" width="5.625" style="4" customWidth="1"/>
    <col min="15410" max="15410" width="3.625" style="4" customWidth="1"/>
    <col min="15411" max="15411" width="5.625" style="4" customWidth="1"/>
    <col min="15412" max="15412" width="4.625" style="4" customWidth="1"/>
    <col min="15413" max="15413" width="3.625" style="4" customWidth="1"/>
    <col min="15414" max="15414" width="7.375" style="4" customWidth="1"/>
    <col min="15415" max="15415" width="7" style="4" customWidth="1"/>
    <col min="15416" max="15416" width="4.625" style="4" customWidth="1"/>
    <col min="15417" max="15417" width="1.625" style="4" customWidth="1"/>
    <col min="15418" max="15418" width="4.625" style="4" customWidth="1"/>
    <col min="15419" max="15419" width="1.625" style="4" customWidth="1"/>
    <col min="15420" max="15612" width="12.375" style="4" customWidth="1"/>
    <col min="15613" max="15613" width="4.375" style="4" customWidth="1"/>
    <col min="15614" max="15615" width="5.625" style="4" customWidth="1"/>
    <col min="15616" max="15616" width="7" style="4"/>
    <col min="15617" max="15617" width="12.375" style="4" customWidth="1"/>
    <col min="15618" max="15618" width="4.375" style="4" customWidth="1"/>
    <col min="15619" max="15619" width="5.625" style="4" customWidth="1"/>
    <col min="15620" max="15620" width="6" style="4" customWidth="1"/>
    <col min="15621" max="15621" width="9.375" style="4" customWidth="1"/>
    <col min="15622" max="15622" width="11.25" style="4" customWidth="1"/>
    <col min="15623" max="15627" width="10.625" style="4" customWidth="1"/>
    <col min="15628" max="15628" width="9.25" style="4" customWidth="1"/>
    <col min="15629" max="15629" width="11.75" style="4" customWidth="1"/>
    <col min="15630" max="15635" width="10.625" style="4" customWidth="1"/>
    <col min="15636" max="15636" width="10.375" style="4" customWidth="1"/>
    <col min="15637" max="15648" width="10.625" style="4" customWidth="1"/>
    <col min="15649" max="15649" width="117" style="4" customWidth="1"/>
    <col min="15650" max="15650" width="10.75" style="4" customWidth="1"/>
    <col min="15651" max="15651" width="9.75" style="4" customWidth="1"/>
    <col min="15652" max="15652" width="11.75" style="4" customWidth="1"/>
    <col min="15653" max="15653" width="6.625" style="4" customWidth="1"/>
    <col min="15654" max="15655" width="4.625" style="4" customWidth="1"/>
    <col min="15656" max="15656" width="3.625" style="4" customWidth="1"/>
    <col min="15657" max="15657" width="7.375" style="4" customWidth="1"/>
    <col min="15658" max="15658" width="4.625" style="4" customWidth="1"/>
    <col min="15659" max="15659" width="6.625" style="4" customWidth="1"/>
    <col min="15660" max="15660" width="4" style="4" customWidth="1"/>
    <col min="15661" max="15661" width="9.125" style="4" customWidth="1"/>
    <col min="15662" max="15662" width="6.375" style="4" customWidth="1"/>
    <col min="15663" max="15663" width="5.625" style="4" customWidth="1"/>
    <col min="15664" max="15664" width="3.625" style="4" customWidth="1"/>
    <col min="15665" max="15665" width="5.625" style="4" customWidth="1"/>
    <col min="15666" max="15666" width="3.625" style="4" customWidth="1"/>
    <col min="15667" max="15667" width="5.625" style="4" customWidth="1"/>
    <col min="15668" max="15668" width="4.625" style="4" customWidth="1"/>
    <col min="15669" max="15669" width="3.625" style="4" customWidth="1"/>
    <col min="15670" max="15670" width="7.375" style="4" customWidth="1"/>
    <col min="15671" max="15671" width="7" style="4" customWidth="1"/>
    <col min="15672" max="15672" width="4.625" style="4" customWidth="1"/>
    <col min="15673" max="15673" width="1.625" style="4" customWidth="1"/>
    <col min="15674" max="15674" width="4.625" style="4" customWidth="1"/>
    <col min="15675" max="15675" width="1.625" style="4" customWidth="1"/>
    <col min="15676" max="15868" width="12.375" style="4" customWidth="1"/>
    <col min="15869" max="15869" width="4.375" style="4" customWidth="1"/>
    <col min="15870" max="15871" width="5.625" style="4" customWidth="1"/>
    <col min="15872" max="15872" width="7" style="4"/>
    <col min="15873" max="15873" width="12.375" style="4" customWidth="1"/>
    <col min="15874" max="15874" width="4.375" style="4" customWidth="1"/>
    <col min="15875" max="15875" width="5.625" style="4" customWidth="1"/>
    <col min="15876" max="15876" width="6" style="4" customWidth="1"/>
    <col min="15877" max="15877" width="9.375" style="4" customWidth="1"/>
    <col min="15878" max="15878" width="11.25" style="4" customWidth="1"/>
    <col min="15879" max="15883" width="10.625" style="4" customWidth="1"/>
    <col min="15884" max="15884" width="9.25" style="4" customWidth="1"/>
    <col min="15885" max="15885" width="11.75" style="4" customWidth="1"/>
    <col min="15886" max="15891" width="10.625" style="4" customWidth="1"/>
    <col min="15892" max="15892" width="10.375" style="4" customWidth="1"/>
    <col min="15893" max="15904" width="10.625" style="4" customWidth="1"/>
    <col min="15905" max="15905" width="117" style="4" customWidth="1"/>
    <col min="15906" max="15906" width="10.75" style="4" customWidth="1"/>
    <col min="15907" max="15907" width="9.75" style="4" customWidth="1"/>
    <col min="15908" max="15908" width="11.75" style="4" customWidth="1"/>
    <col min="15909" max="15909" width="6.625" style="4" customWidth="1"/>
    <col min="15910" max="15911" width="4.625" style="4" customWidth="1"/>
    <col min="15912" max="15912" width="3.625" style="4" customWidth="1"/>
    <col min="15913" max="15913" width="7.375" style="4" customWidth="1"/>
    <col min="15914" max="15914" width="4.625" style="4" customWidth="1"/>
    <col min="15915" max="15915" width="6.625" style="4" customWidth="1"/>
    <col min="15916" max="15916" width="4" style="4" customWidth="1"/>
    <col min="15917" max="15917" width="9.125" style="4" customWidth="1"/>
    <col min="15918" max="15918" width="6.375" style="4" customWidth="1"/>
    <col min="15919" max="15919" width="5.625" style="4" customWidth="1"/>
    <col min="15920" max="15920" width="3.625" style="4" customWidth="1"/>
    <col min="15921" max="15921" width="5.625" style="4" customWidth="1"/>
    <col min="15922" max="15922" width="3.625" style="4" customWidth="1"/>
    <col min="15923" max="15923" width="5.625" style="4" customWidth="1"/>
    <col min="15924" max="15924" width="4.625" style="4" customWidth="1"/>
    <col min="15925" max="15925" width="3.625" style="4" customWidth="1"/>
    <col min="15926" max="15926" width="7.375" style="4" customWidth="1"/>
    <col min="15927" max="15927" width="7" style="4" customWidth="1"/>
    <col min="15928" max="15928" width="4.625" style="4" customWidth="1"/>
    <col min="15929" max="15929" width="1.625" style="4" customWidth="1"/>
    <col min="15930" max="15930" width="4.625" style="4" customWidth="1"/>
    <col min="15931" max="15931" width="1.625" style="4" customWidth="1"/>
    <col min="15932" max="16124" width="12.375" style="4" customWidth="1"/>
    <col min="16125" max="16125" width="4.375" style="4" customWidth="1"/>
    <col min="16126" max="16127" width="5.625" style="4" customWidth="1"/>
    <col min="16128" max="16128" width="7" style="4"/>
    <col min="16129" max="16129" width="12.375" style="4" customWidth="1"/>
    <col min="16130" max="16130" width="4.375" style="4" customWidth="1"/>
    <col min="16131" max="16131" width="5.625" style="4" customWidth="1"/>
    <col min="16132" max="16132" width="6" style="4" customWidth="1"/>
    <col min="16133" max="16133" width="9.375" style="4" customWidth="1"/>
    <col min="16134" max="16134" width="11.25" style="4" customWidth="1"/>
    <col min="16135" max="16139" width="10.625" style="4" customWidth="1"/>
    <col min="16140" max="16140" width="9.25" style="4" customWidth="1"/>
    <col min="16141" max="16141" width="11.75" style="4" customWidth="1"/>
    <col min="16142" max="16147" width="10.625" style="4" customWidth="1"/>
    <col min="16148" max="16148" width="10.375" style="4" customWidth="1"/>
    <col min="16149" max="16160" width="10.625" style="4" customWidth="1"/>
    <col min="16161" max="16161" width="117" style="4" customWidth="1"/>
    <col min="16162" max="16162" width="10.75" style="4" customWidth="1"/>
    <col min="16163" max="16163" width="9.75" style="4" customWidth="1"/>
    <col min="16164" max="16164" width="11.75" style="4" customWidth="1"/>
    <col min="16165" max="16165" width="6.625" style="4" customWidth="1"/>
    <col min="16166" max="16167" width="4.625" style="4" customWidth="1"/>
    <col min="16168" max="16168" width="3.625" style="4" customWidth="1"/>
    <col min="16169" max="16169" width="7.375" style="4" customWidth="1"/>
    <col min="16170" max="16170" width="4.625" style="4" customWidth="1"/>
    <col min="16171" max="16171" width="6.625" style="4" customWidth="1"/>
    <col min="16172" max="16172" width="4" style="4" customWidth="1"/>
    <col min="16173" max="16173" width="9.125" style="4" customWidth="1"/>
    <col min="16174" max="16174" width="6.375" style="4" customWidth="1"/>
    <col min="16175" max="16175" width="5.625" style="4" customWidth="1"/>
    <col min="16176" max="16176" width="3.625" style="4" customWidth="1"/>
    <col min="16177" max="16177" width="5.625" style="4" customWidth="1"/>
    <col min="16178" max="16178" width="3.625" style="4" customWidth="1"/>
    <col min="16179" max="16179" width="5.625" style="4" customWidth="1"/>
    <col min="16180" max="16180" width="4.625" style="4" customWidth="1"/>
    <col min="16181" max="16181" width="3.625" style="4" customWidth="1"/>
    <col min="16182" max="16182" width="7.375" style="4" customWidth="1"/>
    <col min="16183" max="16183" width="7" style="4" customWidth="1"/>
    <col min="16184" max="16184" width="4.625" style="4" customWidth="1"/>
    <col min="16185" max="16185" width="1.625" style="4" customWidth="1"/>
    <col min="16186" max="16186" width="4.625" style="4" customWidth="1"/>
    <col min="16187" max="16187" width="1.625" style="4" customWidth="1"/>
    <col min="16188" max="16380" width="12.375" style="4" customWidth="1"/>
    <col min="16381" max="16381" width="4.375" style="4" customWidth="1"/>
    <col min="16382" max="16383" width="5.625" style="4" customWidth="1"/>
    <col min="16384" max="16384" width="7" style="4"/>
  </cols>
  <sheetData>
    <row r="1" spans="1:58" ht="15.75" customHeight="1" x14ac:dyDescent="0.25">
      <c r="B1" s="1" t="s">
        <v>3605</v>
      </c>
      <c r="C1" s="2"/>
      <c r="D1" s="3"/>
      <c r="E1" s="2"/>
      <c r="F1" s="2"/>
      <c r="G1" s="2"/>
      <c r="H1" s="2"/>
      <c r="I1" s="2"/>
      <c r="J1" s="2"/>
      <c r="K1" s="2"/>
      <c r="L1" s="2"/>
      <c r="M1" s="2"/>
      <c r="N1" s="2"/>
      <c r="O1" s="2"/>
      <c r="Q1" s="2"/>
      <c r="R1" s="2"/>
      <c r="S1" s="2"/>
      <c r="T1" s="2"/>
      <c r="U1" s="2"/>
      <c r="V1" s="2"/>
      <c r="W1" s="2"/>
      <c r="X1" s="2"/>
      <c r="Y1" s="2"/>
      <c r="Z1" s="2"/>
      <c r="AA1" s="2"/>
      <c r="AB1" s="2"/>
      <c r="AC1" s="2"/>
      <c r="AD1" s="2"/>
      <c r="AE1" s="2"/>
      <c r="AF1" s="2" t="s">
        <v>3606</v>
      </c>
      <c r="AG1" s="2"/>
      <c r="AH1" s="190"/>
      <c r="AI1" s="190"/>
      <c r="AJ1" s="87"/>
      <c r="AK1" s="2"/>
      <c r="AL1" s="2"/>
      <c r="AM1" s="2"/>
      <c r="AN1" s="2"/>
      <c r="AO1" s="2"/>
      <c r="AP1" s="2"/>
      <c r="AQ1" s="2"/>
      <c r="AR1" s="2"/>
      <c r="AS1" s="2"/>
      <c r="AT1" s="2"/>
      <c r="AU1" s="2"/>
      <c r="AV1" s="2"/>
      <c r="AW1" s="2"/>
      <c r="AX1" s="2"/>
      <c r="AY1" s="2"/>
      <c r="AZ1" s="2"/>
      <c r="BA1" s="2"/>
      <c r="BB1" s="2"/>
      <c r="BC1" s="2"/>
      <c r="BD1" s="2"/>
      <c r="BE1" s="2"/>
      <c r="BF1" s="2"/>
    </row>
    <row r="2" spans="1:58" ht="15.75" customHeight="1" x14ac:dyDescent="0.25">
      <c r="B2" s="1" t="s">
        <v>3607</v>
      </c>
      <c r="C2" s="2"/>
      <c r="D2" s="3"/>
      <c r="E2" s="2"/>
      <c r="F2" s="2"/>
      <c r="G2" s="2"/>
      <c r="H2" s="2"/>
      <c r="I2" s="2"/>
      <c r="J2" s="2"/>
      <c r="K2" s="2"/>
      <c r="L2" s="2"/>
      <c r="M2" s="2"/>
      <c r="N2" s="2"/>
      <c r="O2" s="2"/>
      <c r="Q2" s="2"/>
      <c r="R2" s="2"/>
      <c r="S2" s="2"/>
      <c r="T2" s="2"/>
      <c r="U2" s="2"/>
      <c r="V2" s="2"/>
      <c r="W2" s="2"/>
      <c r="X2" s="2"/>
      <c r="Y2" s="2"/>
      <c r="Z2" s="2"/>
      <c r="AA2" s="2"/>
      <c r="AB2" s="2"/>
      <c r="AC2" s="2"/>
      <c r="AD2" s="2"/>
      <c r="AE2" s="2"/>
      <c r="AF2" s="2"/>
      <c r="AG2" s="2"/>
      <c r="AH2" s="190"/>
      <c r="AI2" s="190"/>
      <c r="AJ2" s="87"/>
      <c r="AK2" s="2"/>
      <c r="AL2" s="2"/>
      <c r="AM2" s="2"/>
      <c r="AN2" s="2"/>
      <c r="AO2" s="2"/>
      <c r="AP2" s="2"/>
      <c r="AQ2" s="2"/>
      <c r="AR2" s="2"/>
      <c r="AS2" s="2"/>
      <c r="AT2" s="2"/>
      <c r="AU2" s="2"/>
      <c r="AV2" s="2"/>
      <c r="AW2" s="2"/>
      <c r="AX2" s="2"/>
      <c r="AY2" s="2"/>
      <c r="AZ2" s="2"/>
      <c r="BA2" s="2"/>
      <c r="BB2" s="2"/>
      <c r="BC2" s="2"/>
      <c r="BD2" s="2"/>
      <c r="BE2" s="2"/>
      <c r="BF2" s="2"/>
    </row>
    <row r="3" spans="1:58" ht="15.75" customHeight="1" x14ac:dyDescent="0.25">
      <c r="B3" s="1" t="s">
        <v>3574</v>
      </c>
      <c r="C3" s="2"/>
      <c r="D3" s="3"/>
      <c r="E3" s="2"/>
      <c r="F3" s="2"/>
      <c r="G3" s="2"/>
      <c r="H3" s="2"/>
      <c r="I3" s="2"/>
      <c r="J3" s="2"/>
      <c r="K3" s="2"/>
      <c r="L3" s="2"/>
      <c r="M3" s="2"/>
      <c r="N3" s="2"/>
      <c r="O3" s="2"/>
      <c r="Q3" s="2"/>
      <c r="R3" s="2"/>
      <c r="S3" s="2"/>
      <c r="T3" s="2"/>
      <c r="U3" s="2"/>
      <c r="V3" s="2"/>
      <c r="W3" s="2"/>
      <c r="X3" s="2"/>
      <c r="Y3" s="2"/>
      <c r="Z3" s="2"/>
      <c r="AA3" s="2"/>
      <c r="AB3" s="2"/>
      <c r="AC3" s="2"/>
      <c r="AD3" s="2"/>
      <c r="AE3" s="2"/>
      <c r="AF3" s="2"/>
      <c r="AG3" s="2"/>
      <c r="AH3" s="190"/>
      <c r="AI3" s="190"/>
      <c r="AJ3" s="87"/>
      <c r="AK3" s="2"/>
      <c r="AL3" s="2"/>
      <c r="AM3" s="2"/>
      <c r="AN3" s="2"/>
      <c r="AO3" s="2"/>
      <c r="AP3" s="2"/>
      <c r="AQ3" s="2"/>
      <c r="AR3" s="2"/>
      <c r="AS3" s="2"/>
      <c r="AT3" s="2"/>
      <c r="AU3" s="2"/>
      <c r="AV3" s="2"/>
      <c r="AW3" s="2"/>
      <c r="AX3" s="2"/>
      <c r="AY3" s="2"/>
      <c r="AZ3" s="2"/>
      <c r="BA3" s="2"/>
      <c r="BB3" s="2"/>
      <c r="BC3" s="2"/>
      <c r="BD3" s="2"/>
      <c r="BE3" s="2"/>
      <c r="BF3" s="2"/>
    </row>
    <row r="4" spans="1:58" ht="15.75" customHeight="1" x14ac:dyDescent="0.25">
      <c r="B4" s="1" t="s">
        <v>3608</v>
      </c>
      <c r="C4" s="2"/>
      <c r="D4" s="3"/>
      <c r="E4" s="2"/>
      <c r="F4" s="2"/>
      <c r="G4" s="2"/>
      <c r="H4" s="2"/>
      <c r="I4" s="2"/>
      <c r="J4" s="2"/>
      <c r="K4" s="2"/>
      <c r="L4" s="2"/>
      <c r="M4" s="2"/>
      <c r="N4" s="2"/>
      <c r="O4" s="2"/>
      <c r="Q4" s="2"/>
      <c r="R4" s="2"/>
      <c r="S4" s="2"/>
      <c r="T4" s="2"/>
      <c r="U4" s="2"/>
      <c r="V4" s="2"/>
      <c r="W4" s="2"/>
      <c r="X4" s="2"/>
      <c r="Y4" s="2"/>
      <c r="Z4" s="2"/>
      <c r="AA4" s="2"/>
      <c r="AB4" s="2"/>
      <c r="AC4" s="2"/>
      <c r="AD4" s="2"/>
      <c r="AE4" s="2"/>
      <c r="AF4" s="2"/>
      <c r="AG4" s="2"/>
      <c r="AH4" s="190"/>
      <c r="AI4" s="190"/>
      <c r="AJ4" s="87"/>
      <c r="AK4" s="2"/>
      <c r="AL4" s="2"/>
      <c r="AM4" s="2"/>
      <c r="AN4" s="2"/>
      <c r="AO4" s="2"/>
      <c r="AP4" s="2"/>
      <c r="AQ4" s="2"/>
      <c r="AR4" s="2"/>
      <c r="AS4" s="2"/>
      <c r="AT4" s="2"/>
      <c r="AU4" s="2"/>
      <c r="AV4" s="2"/>
      <c r="AW4" s="2"/>
      <c r="AX4" s="2"/>
      <c r="AY4" s="2"/>
      <c r="AZ4" s="2"/>
      <c r="BA4" s="2"/>
      <c r="BB4" s="2"/>
      <c r="BC4" s="2"/>
      <c r="BD4" s="2"/>
      <c r="BE4" s="2"/>
      <c r="BF4" s="2"/>
    </row>
    <row r="5" spans="1:58" ht="20.25" customHeight="1" x14ac:dyDescent="0.25">
      <c r="B5" s="5" t="s">
        <v>3575</v>
      </c>
      <c r="C5" s="2"/>
      <c r="D5" s="3"/>
      <c r="E5" s="2"/>
      <c r="F5" s="2"/>
      <c r="G5" s="2"/>
      <c r="H5" s="2"/>
      <c r="I5" s="2"/>
      <c r="J5" s="2"/>
      <c r="K5" s="2"/>
      <c r="L5" s="2"/>
      <c r="M5" s="2"/>
      <c r="N5" s="2"/>
      <c r="O5" s="2"/>
      <c r="R5" s="2"/>
      <c r="S5" s="2"/>
      <c r="T5" s="2"/>
      <c r="U5" s="2"/>
      <c r="V5" s="2"/>
      <c r="W5" s="2"/>
      <c r="X5" s="2"/>
      <c r="Y5" s="2"/>
      <c r="Z5" s="2"/>
      <c r="AA5" s="2"/>
      <c r="AB5" s="2"/>
      <c r="AC5" s="2"/>
      <c r="AD5" s="2"/>
      <c r="AE5" s="2"/>
      <c r="AF5" s="2"/>
      <c r="AG5" s="2"/>
      <c r="AH5" s="190"/>
      <c r="AI5" s="190"/>
      <c r="AJ5" s="87"/>
      <c r="AK5" s="2"/>
      <c r="AL5" s="2"/>
      <c r="AM5" s="2"/>
      <c r="AN5" s="2"/>
      <c r="AO5" s="2"/>
      <c r="AP5" s="2"/>
      <c r="AQ5" s="2"/>
      <c r="AR5" s="2"/>
      <c r="AS5" s="2"/>
      <c r="AT5" s="2"/>
      <c r="AU5" s="2"/>
      <c r="AV5" s="2"/>
      <c r="AW5" s="2"/>
      <c r="AX5" s="2"/>
      <c r="AY5" s="2"/>
      <c r="AZ5" s="2"/>
      <c r="BA5" s="2"/>
      <c r="BB5" s="2"/>
      <c r="BC5" s="2"/>
      <c r="BD5" s="2"/>
      <c r="BE5" s="2"/>
      <c r="BF5" s="2"/>
    </row>
    <row r="6" spans="1:58" ht="20.25" customHeight="1" thickBot="1" x14ac:dyDescent="0.3">
      <c r="B6" s="6" t="s">
        <v>7568</v>
      </c>
      <c r="C6" s="2"/>
      <c r="D6" s="3"/>
      <c r="F6" s="6"/>
      <c r="G6" s="2"/>
      <c r="H6" s="3"/>
      <c r="J6" s="6"/>
      <c r="K6" s="2"/>
      <c r="L6" s="3"/>
      <c r="N6" s="6"/>
      <c r="O6" s="2"/>
      <c r="P6" s="3"/>
      <c r="R6" s="6"/>
      <c r="S6" s="2"/>
      <c r="T6" s="3"/>
      <c r="V6" s="6"/>
      <c r="W6" s="2"/>
      <c r="X6" s="3"/>
      <c r="Z6" s="6"/>
      <c r="AA6" s="2"/>
      <c r="AB6" s="3"/>
      <c r="AD6" s="6"/>
      <c r="AE6" s="2"/>
      <c r="AF6" s="3"/>
      <c r="AH6" s="210"/>
      <c r="AI6" s="190"/>
      <c r="AJ6" s="87"/>
      <c r="AK6" s="2"/>
      <c r="AL6" s="2"/>
      <c r="AM6" s="2"/>
      <c r="AN6" s="2"/>
      <c r="AO6" s="2"/>
      <c r="AP6" s="2"/>
      <c r="AQ6" s="2"/>
      <c r="AR6" s="2"/>
      <c r="AS6" s="2"/>
      <c r="AT6" s="2"/>
      <c r="AU6" s="2"/>
      <c r="AV6" s="2"/>
      <c r="AW6" s="2"/>
      <c r="AX6" s="2"/>
      <c r="AY6" s="2"/>
      <c r="AZ6" s="2"/>
      <c r="BA6" s="2"/>
      <c r="BB6" s="2"/>
      <c r="BC6" s="2"/>
      <c r="BD6" s="2"/>
      <c r="BE6" s="2"/>
      <c r="BF6" s="2"/>
    </row>
    <row r="7" spans="1:58" ht="15.75" customHeight="1" thickTop="1" x14ac:dyDescent="0.25">
      <c r="A7" s="123"/>
      <c r="B7" s="122"/>
      <c r="C7" s="123"/>
      <c r="D7" s="124"/>
      <c r="E7" s="123"/>
      <c r="F7" s="123"/>
      <c r="G7" s="125" t="s">
        <v>3601</v>
      </c>
      <c r="H7" s="413" t="s">
        <v>3602</v>
      </c>
      <c r="I7" s="414"/>
      <c r="J7" s="414"/>
      <c r="K7" s="415"/>
      <c r="L7" s="416" t="s">
        <v>3603</v>
      </c>
      <c r="M7" s="417"/>
      <c r="N7" s="417"/>
      <c r="O7" s="418"/>
      <c r="P7" s="419" t="s">
        <v>3609</v>
      </c>
      <c r="Q7" s="420"/>
      <c r="R7" s="420"/>
      <c r="S7" s="421"/>
      <c r="T7" s="408" t="s">
        <v>3610</v>
      </c>
      <c r="U7" s="409"/>
      <c r="V7" s="409"/>
      <c r="W7" s="410"/>
      <c r="X7" s="126" t="s">
        <v>3611</v>
      </c>
      <c r="Y7" s="408" t="s">
        <v>3582</v>
      </c>
      <c r="Z7" s="409"/>
      <c r="AA7" s="409"/>
      <c r="AB7" s="410"/>
      <c r="AC7" s="408" t="s">
        <v>3583</v>
      </c>
      <c r="AD7" s="409"/>
      <c r="AE7" s="409"/>
      <c r="AF7" s="410"/>
      <c r="AG7" s="123"/>
      <c r="AH7" s="191" t="s">
        <v>3612</v>
      </c>
      <c r="AI7" s="192" t="s">
        <v>3612</v>
      </c>
      <c r="AJ7" s="125" t="s">
        <v>3613</v>
      </c>
      <c r="AK7" s="125" t="s">
        <v>3614</v>
      </c>
      <c r="AL7" s="125" t="s">
        <v>3615</v>
      </c>
      <c r="AM7" s="125" t="s">
        <v>3615</v>
      </c>
      <c r="AN7" s="125" t="s">
        <v>3616</v>
      </c>
      <c r="AO7" s="125" t="s">
        <v>3617</v>
      </c>
      <c r="AP7" s="125" t="s">
        <v>3615</v>
      </c>
      <c r="AQ7" s="125" t="s">
        <v>3617</v>
      </c>
      <c r="AR7" s="123"/>
      <c r="AS7" s="123"/>
      <c r="AT7" s="411" t="s">
        <v>3618</v>
      </c>
      <c r="AU7" s="125" t="s">
        <v>3619</v>
      </c>
      <c r="AV7" s="123"/>
      <c r="AW7" s="123"/>
      <c r="AX7" s="123"/>
      <c r="AY7" s="123"/>
      <c r="AZ7" s="123"/>
      <c r="BA7" s="123"/>
      <c r="BB7" s="125" t="s">
        <v>3620</v>
      </c>
      <c r="BC7" s="127" t="s">
        <v>3621</v>
      </c>
      <c r="BD7" s="2"/>
      <c r="BE7" s="2"/>
      <c r="BF7" s="2"/>
    </row>
    <row r="8" spans="1:58" ht="25.5" customHeight="1" thickBot="1" x14ac:dyDescent="0.3">
      <c r="A8" s="129" t="s">
        <v>3622</v>
      </c>
      <c r="B8" s="128" t="s">
        <v>3623</v>
      </c>
      <c r="C8" s="129" t="s">
        <v>3624</v>
      </c>
      <c r="D8" s="130" t="s">
        <v>3625</v>
      </c>
      <c r="E8" s="129" t="s">
        <v>3600</v>
      </c>
      <c r="F8" s="129" t="s">
        <v>3622</v>
      </c>
      <c r="G8" s="129" t="s">
        <v>3626</v>
      </c>
      <c r="H8" s="211" t="s">
        <v>3585</v>
      </c>
      <c r="I8" s="212" t="s">
        <v>3586</v>
      </c>
      <c r="J8" s="212" t="s">
        <v>3587</v>
      </c>
      <c r="K8" s="212" t="s">
        <v>3584</v>
      </c>
      <c r="L8" s="213" t="s">
        <v>3585</v>
      </c>
      <c r="M8" s="213" t="s">
        <v>3586</v>
      </c>
      <c r="N8" s="213" t="s">
        <v>3587</v>
      </c>
      <c r="O8" s="213" t="s">
        <v>3584</v>
      </c>
      <c r="P8" s="214" t="s">
        <v>3585</v>
      </c>
      <c r="Q8" s="215" t="s">
        <v>3586</v>
      </c>
      <c r="R8" s="215" t="s">
        <v>3587</v>
      </c>
      <c r="S8" s="215" t="s">
        <v>3584</v>
      </c>
      <c r="T8" s="131" t="s">
        <v>3585</v>
      </c>
      <c r="U8" s="131" t="s">
        <v>3586</v>
      </c>
      <c r="V8" s="131" t="s">
        <v>3587</v>
      </c>
      <c r="W8" s="131" t="s">
        <v>3584</v>
      </c>
      <c r="X8" s="129" t="s">
        <v>3584</v>
      </c>
      <c r="Y8" s="129" t="s">
        <v>3585</v>
      </c>
      <c r="Z8" s="129" t="s">
        <v>3586</v>
      </c>
      <c r="AA8" s="129" t="s">
        <v>3587</v>
      </c>
      <c r="AB8" s="129" t="s">
        <v>3584</v>
      </c>
      <c r="AC8" s="131" t="s">
        <v>3585</v>
      </c>
      <c r="AD8" s="131" t="s">
        <v>3586</v>
      </c>
      <c r="AE8" s="131" t="s">
        <v>3587</v>
      </c>
      <c r="AF8" s="131" t="s">
        <v>3584</v>
      </c>
      <c r="AG8" s="129" t="s">
        <v>3627</v>
      </c>
      <c r="AH8" s="193" t="s">
        <v>3628</v>
      </c>
      <c r="AI8" s="194" t="s">
        <v>3629</v>
      </c>
      <c r="AJ8" s="129" t="s">
        <v>3630</v>
      </c>
      <c r="AK8" s="129" t="s">
        <v>3631</v>
      </c>
      <c r="AL8" s="129" t="s">
        <v>3632</v>
      </c>
      <c r="AM8" s="129" t="s">
        <v>3633</v>
      </c>
      <c r="AN8" s="129" t="s">
        <v>3634</v>
      </c>
      <c r="AO8" s="129" t="s">
        <v>3633</v>
      </c>
      <c r="AP8" s="129" t="s">
        <v>3635</v>
      </c>
      <c r="AQ8" s="129" t="s">
        <v>3635</v>
      </c>
      <c r="AR8" s="129" t="s">
        <v>3636</v>
      </c>
      <c r="AS8" s="129" t="s">
        <v>3604</v>
      </c>
      <c r="AT8" s="412"/>
      <c r="AU8" s="129" t="s">
        <v>3637</v>
      </c>
      <c r="AV8" s="129" t="s">
        <v>3638</v>
      </c>
      <c r="AW8" s="129" t="s">
        <v>3639</v>
      </c>
      <c r="AX8" s="129" t="s">
        <v>3635</v>
      </c>
      <c r="AY8" s="129" t="s">
        <v>3640</v>
      </c>
      <c r="AZ8" s="129" t="s">
        <v>3641</v>
      </c>
      <c r="BA8" s="129" t="s">
        <v>3633</v>
      </c>
      <c r="BB8" s="129" t="s">
        <v>3642</v>
      </c>
      <c r="BC8" s="132" t="s">
        <v>3643</v>
      </c>
      <c r="BD8" s="2"/>
      <c r="BE8" s="2"/>
      <c r="BF8" s="2"/>
    </row>
    <row r="9" spans="1:58" s="17" customFormat="1" ht="15.75" customHeight="1" thickBot="1" x14ac:dyDescent="0.3">
      <c r="A9" s="8">
        <v>19200</v>
      </c>
      <c r="B9" s="7" t="s">
        <v>1411</v>
      </c>
      <c r="C9" s="8">
        <v>1</v>
      </c>
      <c r="D9" s="8">
        <v>1</v>
      </c>
      <c r="E9" s="8">
        <v>10101</v>
      </c>
      <c r="F9" s="8">
        <v>19200</v>
      </c>
      <c r="G9" s="114">
        <f>SUM(K9,O9,S9,W9,AB9,AF9)</f>
        <v>3.1349999999999998</v>
      </c>
      <c r="H9" s="9">
        <v>0</v>
      </c>
      <c r="I9" s="9">
        <v>0</v>
      </c>
      <c r="J9" s="9">
        <v>0</v>
      </c>
      <c r="K9" s="9">
        <f t="shared" ref="K9:K72" si="0">SUM(H9:I9,J9)</f>
        <v>0</v>
      </c>
      <c r="L9" s="9">
        <v>0.88500000000000001</v>
      </c>
      <c r="M9" s="9">
        <v>0.62</v>
      </c>
      <c r="N9" s="10">
        <v>1.63</v>
      </c>
      <c r="O9" s="9">
        <f t="shared" ref="O9:O72" si="1">SUM(L9:N9)</f>
        <v>3.1349999999999998</v>
      </c>
      <c r="P9" s="9">
        <v>0</v>
      </c>
      <c r="Q9" s="9">
        <v>0</v>
      </c>
      <c r="R9" s="9">
        <v>0</v>
      </c>
      <c r="S9" s="9">
        <f t="shared" ref="S9:S72" si="2">SUM(P9:R9)</f>
        <v>0</v>
      </c>
      <c r="T9" s="11">
        <v>0</v>
      </c>
      <c r="U9" s="11">
        <v>0</v>
      </c>
      <c r="V9" s="11">
        <v>0</v>
      </c>
      <c r="W9" s="9">
        <f>SUM(T9:V9)</f>
        <v>0</v>
      </c>
      <c r="X9" s="9">
        <f>K9+O9+S9+W9</f>
        <v>3.1349999999999998</v>
      </c>
      <c r="Y9" s="11">
        <v>0</v>
      </c>
      <c r="Z9" s="11">
        <v>0</v>
      </c>
      <c r="AA9" s="11">
        <v>0</v>
      </c>
      <c r="AB9" s="9">
        <f t="shared" ref="AB9:AB72" si="3">AA9+Z9+Y9</f>
        <v>0</v>
      </c>
      <c r="AC9" s="9">
        <v>0</v>
      </c>
      <c r="AD9" s="9">
        <v>0</v>
      </c>
      <c r="AE9" s="9">
        <v>0</v>
      </c>
      <c r="AF9" s="9">
        <f t="shared" ref="AF9:AF72" si="4">AE9+AD9+AC9</f>
        <v>0</v>
      </c>
      <c r="AG9" s="12" t="s">
        <v>3644</v>
      </c>
      <c r="AH9" s="195">
        <v>42217</v>
      </c>
      <c r="AI9" s="196">
        <v>42248</v>
      </c>
      <c r="AJ9" s="8" t="s">
        <v>3645</v>
      </c>
      <c r="AK9" s="8">
        <v>0</v>
      </c>
      <c r="AL9" s="8">
        <v>1</v>
      </c>
      <c r="AM9" s="8">
        <v>1</v>
      </c>
      <c r="AN9" s="8">
        <v>2</v>
      </c>
      <c r="AO9" s="13">
        <v>7.3</v>
      </c>
      <c r="AP9" s="8">
        <v>0</v>
      </c>
      <c r="AQ9" s="13">
        <v>0</v>
      </c>
      <c r="AR9" s="8">
        <v>30</v>
      </c>
      <c r="AS9" s="8"/>
      <c r="AT9" s="8"/>
      <c r="AU9" s="8">
        <v>4</v>
      </c>
      <c r="AV9" s="8">
        <v>3</v>
      </c>
      <c r="AW9" s="8">
        <v>2</v>
      </c>
      <c r="AX9" s="8">
        <v>0</v>
      </c>
      <c r="AY9" s="8">
        <v>3</v>
      </c>
      <c r="AZ9" s="8">
        <v>5</v>
      </c>
      <c r="BA9" s="14">
        <v>2</v>
      </c>
      <c r="BB9" s="14">
        <v>4</v>
      </c>
      <c r="BC9" s="15">
        <v>0</v>
      </c>
      <c r="BD9" s="16"/>
      <c r="BE9" s="16"/>
      <c r="BF9" s="16"/>
    </row>
    <row r="10" spans="1:58" s="17" customFormat="1" ht="15.75" customHeight="1" thickBot="1" x14ac:dyDescent="0.3">
      <c r="A10" s="19">
        <v>19775</v>
      </c>
      <c r="B10" s="18">
        <v>1</v>
      </c>
      <c r="C10" s="19">
        <v>1</v>
      </c>
      <c r="D10" s="19">
        <v>15</v>
      </c>
      <c r="E10" s="19">
        <v>10102</v>
      </c>
      <c r="F10" s="19">
        <v>19775</v>
      </c>
      <c r="G10" s="114">
        <f t="shared" ref="G10:G73" si="5">SUM(K10,O10,S10,W10,AB10,AF10)</f>
        <v>0.73</v>
      </c>
      <c r="H10" s="20">
        <v>0</v>
      </c>
      <c r="I10" s="20">
        <v>0</v>
      </c>
      <c r="J10" s="20">
        <v>0</v>
      </c>
      <c r="K10" s="9">
        <f t="shared" si="0"/>
        <v>0</v>
      </c>
      <c r="L10" s="20">
        <v>0</v>
      </c>
      <c r="M10" s="20">
        <v>0</v>
      </c>
      <c r="N10" s="21">
        <v>0</v>
      </c>
      <c r="O10" s="9">
        <f t="shared" si="1"/>
        <v>0</v>
      </c>
      <c r="P10" s="20">
        <v>0</v>
      </c>
      <c r="Q10" s="20">
        <v>0</v>
      </c>
      <c r="R10" s="20">
        <v>0</v>
      </c>
      <c r="S10" s="9">
        <f t="shared" si="2"/>
        <v>0</v>
      </c>
      <c r="T10" s="22">
        <v>0</v>
      </c>
      <c r="U10" s="22">
        <v>0.55500000000000005</v>
      </c>
      <c r="V10" s="22">
        <v>0.17499999999999999</v>
      </c>
      <c r="W10" s="9">
        <f t="shared" ref="W10:W73" si="6">SUM(T10:V10)</f>
        <v>0.73</v>
      </c>
      <c r="X10" s="9">
        <f t="shared" ref="X10:X73" si="7">K10+O10+S10+W10</f>
        <v>0.73</v>
      </c>
      <c r="Y10" s="22">
        <v>0</v>
      </c>
      <c r="Z10" s="22">
        <v>0</v>
      </c>
      <c r="AA10" s="22">
        <v>0</v>
      </c>
      <c r="AB10" s="9">
        <f t="shared" si="3"/>
        <v>0</v>
      </c>
      <c r="AC10" s="20">
        <v>0</v>
      </c>
      <c r="AD10" s="20">
        <v>0</v>
      </c>
      <c r="AE10" s="20">
        <v>0</v>
      </c>
      <c r="AF10" s="9">
        <f t="shared" si="4"/>
        <v>0</v>
      </c>
      <c r="AG10" s="23" t="s">
        <v>3646</v>
      </c>
      <c r="AH10" s="197">
        <v>42217</v>
      </c>
      <c r="AI10" s="198">
        <v>43132</v>
      </c>
      <c r="AJ10" s="19" t="s">
        <v>3647</v>
      </c>
      <c r="AK10" s="19">
        <v>0</v>
      </c>
      <c r="AL10" s="19">
        <v>2</v>
      </c>
      <c r="AM10" s="19">
        <v>1</v>
      </c>
      <c r="AN10" s="19">
        <v>2</v>
      </c>
      <c r="AO10" s="25">
        <v>7.1</v>
      </c>
      <c r="AP10" s="19">
        <v>0</v>
      </c>
      <c r="AQ10" s="25">
        <v>0</v>
      </c>
      <c r="AR10" s="19">
        <v>40</v>
      </c>
      <c r="AS10" s="19"/>
      <c r="AT10" s="19"/>
      <c r="AU10" s="19">
        <v>4</v>
      </c>
      <c r="AV10" s="19">
        <v>3</v>
      </c>
      <c r="AW10" s="19">
        <v>2</v>
      </c>
      <c r="AX10" s="19">
        <v>0</v>
      </c>
      <c r="AY10" s="19">
        <v>4</v>
      </c>
      <c r="AZ10" s="19">
        <v>5</v>
      </c>
      <c r="BA10" s="19">
        <v>3</v>
      </c>
      <c r="BB10" s="19">
        <v>4</v>
      </c>
      <c r="BC10" s="26">
        <v>0</v>
      </c>
      <c r="BD10" s="16"/>
      <c r="BE10" s="16"/>
      <c r="BF10" s="16"/>
    </row>
    <row r="11" spans="1:58" s="17" customFormat="1" ht="15.75" customHeight="1" thickBot="1" x14ac:dyDescent="0.3">
      <c r="A11" s="19">
        <v>19201</v>
      </c>
      <c r="B11" s="18">
        <v>1</v>
      </c>
      <c r="C11" s="19">
        <v>1</v>
      </c>
      <c r="D11" s="19">
        <v>1</v>
      </c>
      <c r="E11" s="19">
        <v>10102</v>
      </c>
      <c r="F11" s="19">
        <v>19201</v>
      </c>
      <c r="G11" s="114">
        <f t="shared" si="5"/>
        <v>4</v>
      </c>
      <c r="H11" s="20">
        <v>1.75</v>
      </c>
      <c r="I11" s="20">
        <v>0</v>
      </c>
      <c r="J11" s="20">
        <v>0</v>
      </c>
      <c r="K11" s="9">
        <f t="shared" si="0"/>
        <v>1.75</v>
      </c>
      <c r="L11" s="20">
        <v>0</v>
      </c>
      <c r="M11" s="20">
        <v>0.495</v>
      </c>
      <c r="N11" s="21">
        <v>1.7549999999999999</v>
      </c>
      <c r="O11" s="9">
        <f t="shared" si="1"/>
        <v>2.25</v>
      </c>
      <c r="P11" s="20">
        <v>0</v>
      </c>
      <c r="Q11" s="20">
        <v>0</v>
      </c>
      <c r="R11" s="20">
        <v>0</v>
      </c>
      <c r="S11" s="9">
        <f t="shared" si="2"/>
        <v>0</v>
      </c>
      <c r="T11" s="22">
        <v>0</v>
      </c>
      <c r="U11" s="22">
        <v>0</v>
      </c>
      <c r="V11" s="22">
        <v>0</v>
      </c>
      <c r="W11" s="9">
        <f t="shared" si="6"/>
        <v>0</v>
      </c>
      <c r="X11" s="9">
        <f t="shared" si="7"/>
        <v>4</v>
      </c>
      <c r="Y11" s="22">
        <v>0</v>
      </c>
      <c r="Z11" s="22">
        <v>0</v>
      </c>
      <c r="AA11" s="22">
        <v>0</v>
      </c>
      <c r="AB11" s="9">
        <f t="shared" si="3"/>
        <v>0</v>
      </c>
      <c r="AC11" s="20">
        <v>0</v>
      </c>
      <c r="AD11" s="20">
        <v>0</v>
      </c>
      <c r="AE11" s="20">
        <v>0</v>
      </c>
      <c r="AF11" s="9">
        <f t="shared" si="4"/>
        <v>0</v>
      </c>
      <c r="AG11" s="23" t="s">
        <v>3648</v>
      </c>
      <c r="AH11" s="197">
        <v>42217</v>
      </c>
      <c r="AI11" s="198">
        <v>43132</v>
      </c>
      <c r="AJ11" s="19" t="s">
        <v>3649</v>
      </c>
      <c r="AK11" s="19">
        <v>0</v>
      </c>
      <c r="AL11" s="19">
        <v>2</v>
      </c>
      <c r="AM11" s="19">
        <v>1</v>
      </c>
      <c r="AN11" s="19">
        <v>2</v>
      </c>
      <c r="AO11" s="25">
        <v>6.8</v>
      </c>
      <c r="AP11" s="19">
        <v>0</v>
      </c>
      <c r="AQ11" s="25">
        <v>0</v>
      </c>
      <c r="AR11" s="19">
        <v>35</v>
      </c>
      <c r="AS11" s="19"/>
      <c r="AT11" s="19"/>
      <c r="AU11" s="19">
        <v>5</v>
      </c>
      <c r="AV11" s="19">
        <v>3</v>
      </c>
      <c r="AW11" s="19">
        <v>3</v>
      </c>
      <c r="AX11" s="19">
        <v>0</v>
      </c>
      <c r="AY11" s="19">
        <v>4</v>
      </c>
      <c r="AZ11" s="19">
        <v>5</v>
      </c>
      <c r="BA11" s="19">
        <v>3</v>
      </c>
      <c r="BB11" s="19">
        <v>4</v>
      </c>
      <c r="BC11" s="26">
        <v>0</v>
      </c>
      <c r="BD11" s="16"/>
      <c r="BE11" s="16"/>
      <c r="BF11" s="16"/>
    </row>
    <row r="12" spans="1:58" s="17" customFormat="1" ht="15.75" customHeight="1" thickBot="1" x14ac:dyDescent="0.3">
      <c r="A12" s="19">
        <v>19202</v>
      </c>
      <c r="B12" s="18">
        <v>1</v>
      </c>
      <c r="C12" s="19">
        <v>1</v>
      </c>
      <c r="D12" s="19">
        <v>1</v>
      </c>
      <c r="E12" s="19">
        <v>10103</v>
      </c>
      <c r="F12" s="19">
        <v>19202</v>
      </c>
      <c r="G12" s="114">
        <f t="shared" si="5"/>
        <v>4.375</v>
      </c>
      <c r="H12" s="20">
        <v>0</v>
      </c>
      <c r="I12" s="20">
        <v>0</v>
      </c>
      <c r="J12" s="20">
        <v>0</v>
      </c>
      <c r="K12" s="9">
        <f t="shared" si="0"/>
        <v>0</v>
      </c>
      <c r="L12" s="20">
        <v>0</v>
      </c>
      <c r="M12" s="20">
        <v>1.39</v>
      </c>
      <c r="N12" s="21">
        <v>2.9849999999999999</v>
      </c>
      <c r="O12" s="9">
        <f t="shared" si="1"/>
        <v>4.375</v>
      </c>
      <c r="P12" s="20">
        <v>0</v>
      </c>
      <c r="Q12" s="20">
        <v>0</v>
      </c>
      <c r="R12" s="20">
        <v>0</v>
      </c>
      <c r="S12" s="9">
        <f t="shared" si="2"/>
        <v>0</v>
      </c>
      <c r="T12" s="22">
        <v>0</v>
      </c>
      <c r="U12" s="22">
        <v>0</v>
      </c>
      <c r="V12" s="22">
        <v>0</v>
      </c>
      <c r="W12" s="9">
        <f t="shared" si="6"/>
        <v>0</v>
      </c>
      <c r="X12" s="9">
        <f t="shared" si="7"/>
        <v>4.375</v>
      </c>
      <c r="Y12" s="22">
        <v>0</v>
      </c>
      <c r="Z12" s="22">
        <v>0</v>
      </c>
      <c r="AA12" s="22">
        <v>0</v>
      </c>
      <c r="AB12" s="9">
        <f t="shared" si="3"/>
        <v>0</v>
      </c>
      <c r="AC12" s="20">
        <v>0</v>
      </c>
      <c r="AD12" s="20">
        <v>0</v>
      </c>
      <c r="AE12" s="20">
        <v>0</v>
      </c>
      <c r="AF12" s="9">
        <f t="shared" si="4"/>
        <v>0</v>
      </c>
      <c r="AG12" s="23" t="s">
        <v>3650</v>
      </c>
      <c r="AH12" s="197">
        <v>42186</v>
      </c>
      <c r="AI12" s="198">
        <v>43313</v>
      </c>
      <c r="AJ12" s="19" t="s">
        <v>3651</v>
      </c>
      <c r="AK12" s="19">
        <v>0</v>
      </c>
      <c r="AL12" s="19">
        <v>2</v>
      </c>
      <c r="AM12" s="19">
        <v>1</v>
      </c>
      <c r="AN12" s="19">
        <v>2</v>
      </c>
      <c r="AO12" s="25">
        <v>7.6</v>
      </c>
      <c r="AP12" s="19">
        <v>0</v>
      </c>
      <c r="AQ12" s="25">
        <v>0</v>
      </c>
      <c r="AR12" s="19">
        <v>30</v>
      </c>
      <c r="AS12" s="19"/>
      <c r="AT12" s="19"/>
      <c r="AU12" s="19">
        <v>4</v>
      </c>
      <c r="AV12" s="19">
        <v>3</v>
      </c>
      <c r="AW12" s="19">
        <v>1</v>
      </c>
      <c r="AX12" s="19">
        <v>0</v>
      </c>
      <c r="AY12" s="19">
        <v>3</v>
      </c>
      <c r="AZ12" s="19">
        <v>5</v>
      </c>
      <c r="BA12" s="19">
        <v>2</v>
      </c>
      <c r="BB12" s="19">
        <v>4</v>
      </c>
      <c r="BC12" s="26">
        <v>0</v>
      </c>
      <c r="BD12" s="16"/>
      <c r="BE12" s="16"/>
      <c r="BF12" s="16"/>
    </row>
    <row r="13" spans="1:58" s="17" customFormat="1" ht="15.75" customHeight="1" thickBot="1" x14ac:dyDescent="0.3">
      <c r="A13" s="19">
        <v>19203</v>
      </c>
      <c r="B13" s="18">
        <v>1</v>
      </c>
      <c r="C13" s="19">
        <v>1</v>
      </c>
      <c r="D13" s="19">
        <v>1</v>
      </c>
      <c r="E13" s="19">
        <v>10104</v>
      </c>
      <c r="F13" s="19">
        <v>19203</v>
      </c>
      <c r="G13" s="114">
        <f t="shared" si="5"/>
        <v>3.835</v>
      </c>
      <c r="H13" s="20">
        <v>0.94</v>
      </c>
      <c r="I13" s="20">
        <v>0</v>
      </c>
      <c r="J13" s="20">
        <v>0.1</v>
      </c>
      <c r="K13" s="9">
        <f t="shared" si="0"/>
        <v>1.04</v>
      </c>
      <c r="L13" s="20">
        <v>0</v>
      </c>
      <c r="M13" s="20">
        <v>2.61</v>
      </c>
      <c r="N13" s="21">
        <v>0.185</v>
      </c>
      <c r="O13" s="9">
        <f t="shared" si="1"/>
        <v>2.7949999999999999</v>
      </c>
      <c r="P13" s="20">
        <v>0</v>
      </c>
      <c r="Q13" s="20">
        <v>0</v>
      </c>
      <c r="R13" s="20">
        <v>0</v>
      </c>
      <c r="S13" s="9">
        <f t="shared" si="2"/>
        <v>0</v>
      </c>
      <c r="T13" s="22">
        <v>0</v>
      </c>
      <c r="U13" s="22">
        <v>0</v>
      </c>
      <c r="V13" s="22">
        <v>0</v>
      </c>
      <c r="W13" s="9">
        <f t="shared" si="6"/>
        <v>0</v>
      </c>
      <c r="X13" s="9">
        <f t="shared" si="7"/>
        <v>3.835</v>
      </c>
      <c r="Y13" s="22">
        <v>0</v>
      </c>
      <c r="Z13" s="22">
        <v>0</v>
      </c>
      <c r="AA13" s="22">
        <v>0</v>
      </c>
      <c r="AB13" s="9">
        <f t="shared" si="3"/>
        <v>0</v>
      </c>
      <c r="AC13" s="20">
        <v>0</v>
      </c>
      <c r="AD13" s="20">
        <v>0</v>
      </c>
      <c r="AE13" s="20">
        <v>0</v>
      </c>
      <c r="AF13" s="9">
        <f t="shared" si="4"/>
        <v>0</v>
      </c>
      <c r="AG13" s="23" t="s">
        <v>3652</v>
      </c>
      <c r="AH13" s="197">
        <v>42186</v>
      </c>
      <c r="AI13" s="198">
        <v>43132</v>
      </c>
      <c r="AJ13" s="19" t="s">
        <v>3653</v>
      </c>
      <c r="AK13" s="19">
        <v>0</v>
      </c>
      <c r="AL13" s="19">
        <v>1</v>
      </c>
      <c r="AM13" s="19">
        <v>1</v>
      </c>
      <c r="AN13" s="19">
        <v>2</v>
      </c>
      <c r="AO13" s="25">
        <v>9.9</v>
      </c>
      <c r="AP13" s="19">
        <v>0</v>
      </c>
      <c r="AQ13" s="25">
        <v>0</v>
      </c>
      <c r="AR13" s="19">
        <v>30</v>
      </c>
      <c r="AS13" s="19"/>
      <c r="AT13" s="19"/>
      <c r="AU13" s="19">
        <v>5</v>
      </c>
      <c r="AV13" s="19">
        <v>4</v>
      </c>
      <c r="AW13" s="19">
        <v>5</v>
      </c>
      <c r="AX13" s="19">
        <v>0</v>
      </c>
      <c r="AY13" s="19">
        <v>3</v>
      </c>
      <c r="AZ13" s="19">
        <v>5</v>
      </c>
      <c r="BA13" s="19">
        <v>3</v>
      </c>
      <c r="BB13" s="19">
        <v>4</v>
      </c>
      <c r="BC13" s="26">
        <v>0</v>
      </c>
      <c r="BD13" s="16"/>
      <c r="BE13" s="16"/>
      <c r="BF13" s="16"/>
    </row>
    <row r="14" spans="1:58" s="17" customFormat="1" ht="15.75" customHeight="1" thickBot="1" x14ac:dyDescent="0.3">
      <c r="A14" s="19">
        <v>19776</v>
      </c>
      <c r="B14" s="18">
        <v>1</v>
      </c>
      <c r="C14" s="19">
        <v>1</v>
      </c>
      <c r="D14" s="19">
        <v>15</v>
      </c>
      <c r="E14" s="19">
        <v>10104</v>
      </c>
      <c r="F14" s="19">
        <v>19776</v>
      </c>
      <c r="G14" s="114">
        <f t="shared" si="5"/>
        <v>3.7850000000000001</v>
      </c>
      <c r="H14" s="20">
        <v>0</v>
      </c>
      <c r="I14" s="20">
        <v>0</v>
      </c>
      <c r="J14" s="20">
        <v>0</v>
      </c>
      <c r="K14" s="9">
        <f t="shared" si="0"/>
        <v>0</v>
      </c>
      <c r="L14" s="20">
        <v>0</v>
      </c>
      <c r="M14" s="20">
        <v>1.31</v>
      </c>
      <c r="N14" s="21">
        <v>2.4750000000000001</v>
      </c>
      <c r="O14" s="9">
        <f t="shared" si="1"/>
        <v>3.7850000000000001</v>
      </c>
      <c r="P14" s="20">
        <v>0</v>
      </c>
      <c r="Q14" s="20">
        <v>0</v>
      </c>
      <c r="R14" s="20">
        <v>0</v>
      </c>
      <c r="S14" s="9">
        <f t="shared" si="2"/>
        <v>0</v>
      </c>
      <c r="T14" s="22">
        <v>0</v>
      </c>
      <c r="U14" s="22">
        <v>0</v>
      </c>
      <c r="V14" s="22">
        <v>0</v>
      </c>
      <c r="W14" s="9">
        <f t="shared" si="6"/>
        <v>0</v>
      </c>
      <c r="X14" s="9">
        <f t="shared" si="7"/>
        <v>3.7850000000000001</v>
      </c>
      <c r="Y14" s="22">
        <v>0</v>
      </c>
      <c r="Z14" s="22">
        <v>0</v>
      </c>
      <c r="AA14" s="22">
        <v>0</v>
      </c>
      <c r="AB14" s="9">
        <f t="shared" si="3"/>
        <v>0</v>
      </c>
      <c r="AC14" s="20">
        <v>0</v>
      </c>
      <c r="AD14" s="20">
        <v>0</v>
      </c>
      <c r="AE14" s="20">
        <v>0</v>
      </c>
      <c r="AF14" s="9">
        <f t="shared" si="4"/>
        <v>0</v>
      </c>
      <c r="AG14" s="23" t="s">
        <v>3654</v>
      </c>
      <c r="AH14" s="197">
        <v>42186</v>
      </c>
      <c r="AI14" s="198">
        <v>43132</v>
      </c>
      <c r="AJ14" s="19" t="s">
        <v>3655</v>
      </c>
      <c r="AK14" s="19">
        <v>0</v>
      </c>
      <c r="AL14" s="19">
        <v>1</v>
      </c>
      <c r="AM14" s="19">
        <v>1</v>
      </c>
      <c r="AN14" s="19">
        <v>2</v>
      </c>
      <c r="AO14" s="25">
        <v>6.7</v>
      </c>
      <c r="AP14" s="19">
        <v>0</v>
      </c>
      <c r="AQ14" s="25">
        <v>0</v>
      </c>
      <c r="AR14" s="19">
        <v>30</v>
      </c>
      <c r="AS14" s="19"/>
      <c r="AT14" s="19"/>
      <c r="AU14" s="19">
        <v>3</v>
      </c>
      <c r="AV14" s="19">
        <v>4</v>
      </c>
      <c r="AW14" s="19">
        <v>1</v>
      </c>
      <c r="AX14" s="19">
        <v>0</v>
      </c>
      <c r="AY14" s="19">
        <v>4</v>
      </c>
      <c r="AZ14" s="19">
        <v>5</v>
      </c>
      <c r="BA14" s="19">
        <v>2</v>
      </c>
      <c r="BB14" s="19">
        <v>4</v>
      </c>
      <c r="BC14" s="26">
        <v>0</v>
      </c>
      <c r="BD14" s="16"/>
      <c r="BE14" s="16"/>
      <c r="BF14" s="16"/>
    </row>
    <row r="15" spans="1:58" s="17" customFormat="1" ht="15.75" customHeight="1" thickBot="1" x14ac:dyDescent="0.3">
      <c r="A15" s="19">
        <v>19882</v>
      </c>
      <c r="B15" s="18">
        <v>1</v>
      </c>
      <c r="C15" s="19">
        <v>1</v>
      </c>
      <c r="D15" s="19">
        <v>18</v>
      </c>
      <c r="E15" s="19">
        <v>10104</v>
      </c>
      <c r="F15" s="19">
        <v>19882</v>
      </c>
      <c r="G15" s="114">
        <f t="shared" si="5"/>
        <v>0.21</v>
      </c>
      <c r="H15" s="20">
        <v>0</v>
      </c>
      <c r="I15" s="20">
        <v>0</v>
      </c>
      <c r="J15" s="20">
        <v>0</v>
      </c>
      <c r="K15" s="9">
        <f t="shared" si="0"/>
        <v>0</v>
      </c>
      <c r="L15" s="20">
        <v>0.155</v>
      </c>
      <c r="M15" s="20">
        <v>5.5E-2</v>
      </c>
      <c r="N15" s="21">
        <v>0</v>
      </c>
      <c r="O15" s="9">
        <f t="shared" si="1"/>
        <v>0.21</v>
      </c>
      <c r="P15" s="20">
        <v>0</v>
      </c>
      <c r="Q15" s="20">
        <v>0</v>
      </c>
      <c r="R15" s="20">
        <v>0</v>
      </c>
      <c r="S15" s="9">
        <f t="shared" si="2"/>
        <v>0</v>
      </c>
      <c r="T15" s="22">
        <v>0</v>
      </c>
      <c r="U15" s="22">
        <v>0</v>
      </c>
      <c r="V15" s="22">
        <v>0</v>
      </c>
      <c r="W15" s="9">
        <f t="shared" si="6"/>
        <v>0</v>
      </c>
      <c r="X15" s="9">
        <f t="shared" si="7"/>
        <v>0.21</v>
      </c>
      <c r="Y15" s="22">
        <v>0</v>
      </c>
      <c r="Z15" s="22">
        <v>0</v>
      </c>
      <c r="AA15" s="22">
        <v>0</v>
      </c>
      <c r="AB15" s="9">
        <f t="shared" si="3"/>
        <v>0</v>
      </c>
      <c r="AC15" s="20">
        <v>0</v>
      </c>
      <c r="AD15" s="20">
        <v>0</v>
      </c>
      <c r="AE15" s="20">
        <v>0</v>
      </c>
      <c r="AF15" s="9">
        <f t="shared" si="4"/>
        <v>0</v>
      </c>
      <c r="AG15" s="23" t="s">
        <v>3656</v>
      </c>
      <c r="AH15" s="197">
        <v>42186</v>
      </c>
      <c r="AI15" s="198">
        <v>43132</v>
      </c>
      <c r="AJ15" s="19" t="s">
        <v>3657</v>
      </c>
      <c r="AK15" s="19">
        <v>0</v>
      </c>
      <c r="AL15" s="19">
        <v>1</v>
      </c>
      <c r="AM15" s="19">
        <v>1</v>
      </c>
      <c r="AN15" s="19">
        <v>2</v>
      </c>
      <c r="AO15" s="25">
        <v>6.7</v>
      </c>
      <c r="AP15" s="19">
        <v>0</v>
      </c>
      <c r="AQ15" s="25">
        <v>0</v>
      </c>
      <c r="AR15" s="19">
        <v>30</v>
      </c>
      <c r="AS15" s="19"/>
      <c r="AT15" s="19"/>
      <c r="AU15" s="19">
        <v>3</v>
      </c>
      <c r="AV15" s="19">
        <v>4</v>
      </c>
      <c r="AW15" s="19">
        <v>1</v>
      </c>
      <c r="AX15" s="19">
        <v>0</v>
      </c>
      <c r="AY15" s="19">
        <v>3</v>
      </c>
      <c r="AZ15" s="19">
        <v>4</v>
      </c>
      <c r="BA15" s="19">
        <v>4</v>
      </c>
      <c r="BB15" s="19">
        <v>5</v>
      </c>
      <c r="BC15" s="26">
        <v>0</v>
      </c>
      <c r="BD15" s="16"/>
      <c r="BE15" s="16"/>
      <c r="BF15" s="16"/>
    </row>
    <row r="16" spans="1:58" s="17" customFormat="1" ht="15.75" customHeight="1" thickBot="1" x14ac:dyDescent="0.3">
      <c r="A16" s="19">
        <v>19204</v>
      </c>
      <c r="B16" s="18">
        <v>1</v>
      </c>
      <c r="C16" s="19">
        <v>1</v>
      </c>
      <c r="D16" s="19">
        <v>1</v>
      </c>
      <c r="E16" s="19">
        <v>10105</v>
      </c>
      <c r="F16" s="19">
        <v>19204</v>
      </c>
      <c r="G16" s="114">
        <f t="shared" si="5"/>
        <v>1.645</v>
      </c>
      <c r="H16" s="20">
        <v>0</v>
      </c>
      <c r="I16" s="20">
        <v>0</v>
      </c>
      <c r="J16" s="20">
        <v>0</v>
      </c>
      <c r="K16" s="9">
        <f t="shared" si="0"/>
        <v>0</v>
      </c>
      <c r="L16" s="20">
        <v>0.875</v>
      </c>
      <c r="M16" s="20">
        <v>0.77</v>
      </c>
      <c r="N16" s="21">
        <v>0</v>
      </c>
      <c r="O16" s="9">
        <f t="shared" si="1"/>
        <v>1.645</v>
      </c>
      <c r="P16" s="20">
        <v>0</v>
      </c>
      <c r="Q16" s="20">
        <v>0</v>
      </c>
      <c r="R16" s="20">
        <v>0</v>
      </c>
      <c r="S16" s="9">
        <f t="shared" si="2"/>
        <v>0</v>
      </c>
      <c r="T16" s="22">
        <v>0</v>
      </c>
      <c r="U16" s="22">
        <v>0</v>
      </c>
      <c r="V16" s="22">
        <v>0</v>
      </c>
      <c r="W16" s="9">
        <f t="shared" si="6"/>
        <v>0</v>
      </c>
      <c r="X16" s="9">
        <f t="shared" si="7"/>
        <v>1.645</v>
      </c>
      <c r="Y16" s="22">
        <v>0</v>
      </c>
      <c r="Z16" s="22">
        <v>0</v>
      </c>
      <c r="AA16" s="22">
        <v>0</v>
      </c>
      <c r="AB16" s="9">
        <f t="shared" si="3"/>
        <v>0</v>
      </c>
      <c r="AC16" s="20">
        <v>0</v>
      </c>
      <c r="AD16" s="20">
        <v>0</v>
      </c>
      <c r="AE16" s="20">
        <v>0</v>
      </c>
      <c r="AF16" s="9">
        <f t="shared" si="4"/>
        <v>0</v>
      </c>
      <c r="AG16" s="23" t="s">
        <v>3658</v>
      </c>
      <c r="AH16" s="198">
        <v>42186</v>
      </c>
      <c r="AI16" s="198">
        <v>43132</v>
      </c>
      <c r="AJ16" s="307" t="s">
        <v>945</v>
      </c>
      <c r="AK16" s="19">
        <v>0</v>
      </c>
      <c r="AL16" s="19">
        <v>1</v>
      </c>
      <c r="AM16" s="19">
        <v>1</v>
      </c>
      <c r="AN16" s="19">
        <v>2</v>
      </c>
      <c r="AO16" s="25">
        <v>6.1</v>
      </c>
      <c r="AP16" s="19">
        <v>0</v>
      </c>
      <c r="AQ16" s="25">
        <v>0</v>
      </c>
      <c r="AR16" s="19">
        <v>30</v>
      </c>
      <c r="AS16" s="19"/>
      <c r="AT16" s="19"/>
      <c r="AU16" s="19">
        <v>5</v>
      </c>
      <c r="AV16" s="19">
        <v>5</v>
      </c>
      <c r="AW16" s="19">
        <v>5</v>
      </c>
      <c r="AX16" s="19">
        <v>0</v>
      </c>
      <c r="AY16" s="19">
        <v>4</v>
      </c>
      <c r="AZ16" s="19">
        <v>5</v>
      </c>
      <c r="BA16" s="19">
        <v>4</v>
      </c>
      <c r="BB16" s="19">
        <v>5</v>
      </c>
      <c r="BC16" s="26">
        <v>0</v>
      </c>
      <c r="BD16" s="16"/>
      <c r="BE16" s="16"/>
      <c r="BF16" s="16"/>
    </row>
    <row r="17" spans="1:58" s="17" customFormat="1" ht="15.75" customHeight="1" thickBot="1" x14ac:dyDescent="0.3">
      <c r="A17" s="19">
        <v>19675</v>
      </c>
      <c r="B17" s="18">
        <v>1</v>
      </c>
      <c r="C17" s="19">
        <v>1</v>
      </c>
      <c r="D17" s="19">
        <v>13</v>
      </c>
      <c r="E17" s="19">
        <v>10105</v>
      </c>
      <c r="F17" s="19">
        <v>19675</v>
      </c>
      <c r="G17" s="114">
        <f t="shared" si="5"/>
        <v>0.245</v>
      </c>
      <c r="H17" s="20">
        <v>0</v>
      </c>
      <c r="I17" s="20">
        <v>0</v>
      </c>
      <c r="J17" s="20">
        <v>0</v>
      </c>
      <c r="K17" s="9">
        <f t="shared" si="0"/>
        <v>0</v>
      </c>
      <c r="L17" s="20">
        <v>0.245</v>
      </c>
      <c r="M17" s="20">
        <v>0</v>
      </c>
      <c r="N17" s="21">
        <v>0</v>
      </c>
      <c r="O17" s="9">
        <f t="shared" si="1"/>
        <v>0.245</v>
      </c>
      <c r="P17" s="20">
        <v>0</v>
      </c>
      <c r="Q17" s="20">
        <v>0</v>
      </c>
      <c r="R17" s="20">
        <v>0</v>
      </c>
      <c r="S17" s="9">
        <f t="shared" si="2"/>
        <v>0</v>
      </c>
      <c r="T17" s="22">
        <v>0</v>
      </c>
      <c r="U17" s="22">
        <v>0</v>
      </c>
      <c r="V17" s="22">
        <v>0</v>
      </c>
      <c r="W17" s="9">
        <f t="shared" si="6"/>
        <v>0</v>
      </c>
      <c r="X17" s="9">
        <f t="shared" si="7"/>
        <v>0.245</v>
      </c>
      <c r="Y17" s="22">
        <v>0</v>
      </c>
      <c r="Z17" s="22">
        <v>0</v>
      </c>
      <c r="AA17" s="22">
        <v>0</v>
      </c>
      <c r="AB17" s="9">
        <f t="shared" si="3"/>
        <v>0</v>
      </c>
      <c r="AC17" s="20">
        <v>0</v>
      </c>
      <c r="AD17" s="20">
        <v>0</v>
      </c>
      <c r="AE17" s="20">
        <v>0</v>
      </c>
      <c r="AF17" s="9">
        <f t="shared" si="4"/>
        <v>0</v>
      </c>
      <c r="AG17" s="23" t="s">
        <v>3659</v>
      </c>
      <c r="AH17" s="198">
        <v>42186</v>
      </c>
      <c r="AI17" s="198">
        <v>43132</v>
      </c>
      <c r="AJ17" s="19" t="s">
        <v>3660</v>
      </c>
      <c r="AK17" s="19">
        <v>0</v>
      </c>
      <c r="AL17" s="19">
        <v>2</v>
      </c>
      <c r="AM17" s="19">
        <v>1</v>
      </c>
      <c r="AN17" s="19">
        <v>4</v>
      </c>
      <c r="AO17" s="25">
        <v>12.5</v>
      </c>
      <c r="AP17" s="19">
        <v>0</v>
      </c>
      <c r="AQ17" s="25">
        <v>0</v>
      </c>
      <c r="AR17" s="19">
        <v>30</v>
      </c>
      <c r="AS17" s="19"/>
      <c r="AT17" s="19"/>
      <c r="AU17" s="19">
        <v>5</v>
      </c>
      <c r="AV17" s="19">
        <v>3</v>
      </c>
      <c r="AW17" s="19">
        <v>5</v>
      </c>
      <c r="AX17" s="19">
        <v>0</v>
      </c>
      <c r="AY17" s="19">
        <v>5</v>
      </c>
      <c r="AZ17" s="19">
        <v>5</v>
      </c>
      <c r="BA17" s="19">
        <v>4</v>
      </c>
      <c r="BB17" s="19">
        <v>5</v>
      </c>
      <c r="BC17" s="26">
        <v>0</v>
      </c>
      <c r="BD17" s="16"/>
      <c r="BE17" s="16"/>
      <c r="BF17" s="16"/>
    </row>
    <row r="18" spans="1:58" s="17" customFormat="1" ht="15.75" customHeight="1" thickBot="1" x14ac:dyDescent="0.3">
      <c r="A18" s="19">
        <v>19205</v>
      </c>
      <c r="B18" s="18">
        <v>1</v>
      </c>
      <c r="C18" s="19">
        <v>1</v>
      </c>
      <c r="D18" s="19">
        <v>1</v>
      </c>
      <c r="E18" s="19">
        <v>10106</v>
      </c>
      <c r="F18" s="19">
        <v>19205</v>
      </c>
      <c r="G18" s="114">
        <f t="shared" si="5"/>
        <v>1.45</v>
      </c>
      <c r="H18" s="20">
        <v>0</v>
      </c>
      <c r="I18" s="20">
        <v>0</v>
      </c>
      <c r="J18" s="20">
        <v>0</v>
      </c>
      <c r="K18" s="9">
        <f t="shared" si="0"/>
        <v>0</v>
      </c>
      <c r="L18" s="20">
        <v>0</v>
      </c>
      <c r="M18" s="20">
        <v>0.69</v>
      </c>
      <c r="N18" s="21">
        <v>0.76</v>
      </c>
      <c r="O18" s="9">
        <f t="shared" si="1"/>
        <v>1.45</v>
      </c>
      <c r="P18" s="20">
        <v>0</v>
      </c>
      <c r="Q18" s="20">
        <v>0</v>
      </c>
      <c r="R18" s="20">
        <v>0</v>
      </c>
      <c r="S18" s="9">
        <f t="shared" si="2"/>
        <v>0</v>
      </c>
      <c r="T18" s="22">
        <v>0</v>
      </c>
      <c r="U18" s="22">
        <v>0</v>
      </c>
      <c r="V18" s="22">
        <v>0</v>
      </c>
      <c r="W18" s="9">
        <f t="shared" si="6"/>
        <v>0</v>
      </c>
      <c r="X18" s="9">
        <f t="shared" si="7"/>
        <v>1.45</v>
      </c>
      <c r="Y18" s="22">
        <v>0</v>
      </c>
      <c r="Z18" s="22">
        <v>0</v>
      </c>
      <c r="AA18" s="22">
        <v>0</v>
      </c>
      <c r="AB18" s="9">
        <f t="shared" si="3"/>
        <v>0</v>
      </c>
      <c r="AC18" s="20">
        <v>0</v>
      </c>
      <c r="AD18" s="20">
        <v>0</v>
      </c>
      <c r="AE18" s="20">
        <v>0</v>
      </c>
      <c r="AF18" s="9">
        <f t="shared" si="4"/>
        <v>0</v>
      </c>
      <c r="AG18" s="23" t="s">
        <v>3661</v>
      </c>
      <c r="AH18" s="198">
        <v>42217</v>
      </c>
      <c r="AI18" s="198">
        <v>43132</v>
      </c>
      <c r="AJ18" s="19" t="s">
        <v>3662</v>
      </c>
      <c r="AK18" s="19">
        <v>0</v>
      </c>
      <c r="AL18" s="19">
        <v>1</v>
      </c>
      <c r="AM18" s="19">
        <v>1</v>
      </c>
      <c r="AN18" s="19">
        <v>2</v>
      </c>
      <c r="AO18" s="25">
        <v>5.8</v>
      </c>
      <c r="AP18" s="19">
        <v>0</v>
      </c>
      <c r="AQ18" s="25">
        <v>0</v>
      </c>
      <c r="AR18" s="19">
        <v>25</v>
      </c>
      <c r="AS18" s="19"/>
      <c r="AT18" s="19"/>
      <c r="AU18" s="19">
        <v>5</v>
      </c>
      <c r="AV18" s="19">
        <v>4</v>
      </c>
      <c r="AW18" s="19">
        <v>2</v>
      </c>
      <c r="AX18" s="19">
        <v>0</v>
      </c>
      <c r="AY18" s="19">
        <v>4</v>
      </c>
      <c r="AZ18" s="19">
        <v>5</v>
      </c>
      <c r="BA18" s="19">
        <v>2</v>
      </c>
      <c r="BB18" s="19">
        <v>5</v>
      </c>
      <c r="BC18" s="26">
        <v>0</v>
      </c>
      <c r="BD18" s="16"/>
      <c r="BE18" s="16"/>
      <c r="BF18" s="16"/>
    </row>
    <row r="19" spans="1:58" s="17" customFormat="1" ht="15.75" customHeight="1" thickBot="1" x14ac:dyDescent="0.3">
      <c r="A19" s="19">
        <v>19206</v>
      </c>
      <c r="B19" s="18">
        <v>1</v>
      </c>
      <c r="C19" s="19">
        <v>1</v>
      </c>
      <c r="D19" s="19">
        <v>1</v>
      </c>
      <c r="E19" s="19">
        <v>10107</v>
      </c>
      <c r="F19" s="19">
        <v>19206</v>
      </c>
      <c r="G19" s="114">
        <f t="shared" si="5"/>
        <v>1.4849999999999999</v>
      </c>
      <c r="H19" s="20">
        <v>0.54500000000000004</v>
      </c>
      <c r="I19" s="20">
        <v>0</v>
      </c>
      <c r="J19" s="20">
        <v>0</v>
      </c>
      <c r="K19" s="9">
        <f t="shared" si="0"/>
        <v>0.54500000000000004</v>
      </c>
      <c r="L19" s="20">
        <v>0</v>
      </c>
      <c r="M19" s="27">
        <v>0.625</v>
      </c>
      <c r="N19" s="28">
        <v>0.315</v>
      </c>
      <c r="O19" s="9">
        <f t="shared" si="1"/>
        <v>0.94</v>
      </c>
      <c r="P19" s="20">
        <v>0</v>
      </c>
      <c r="Q19" s="20">
        <v>0</v>
      </c>
      <c r="R19" s="20">
        <v>0</v>
      </c>
      <c r="S19" s="9">
        <f t="shared" si="2"/>
        <v>0</v>
      </c>
      <c r="T19" s="22">
        <v>0</v>
      </c>
      <c r="U19" s="22">
        <v>0</v>
      </c>
      <c r="V19" s="22">
        <v>0</v>
      </c>
      <c r="W19" s="9">
        <f t="shared" si="6"/>
        <v>0</v>
      </c>
      <c r="X19" s="9">
        <f t="shared" si="7"/>
        <v>1.4849999999999999</v>
      </c>
      <c r="Y19" s="22">
        <v>0</v>
      </c>
      <c r="Z19" s="22">
        <v>0</v>
      </c>
      <c r="AA19" s="22">
        <v>0</v>
      </c>
      <c r="AB19" s="9">
        <f t="shared" si="3"/>
        <v>0</v>
      </c>
      <c r="AC19" s="20">
        <v>0</v>
      </c>
      <c r="AD19" s="20">
        <v>0</v>
      </c>
      <c r="AE19" s="20">
        <v>0</v>
      </c>
      <c r="AF19" s="9">
        <f t="shared" si="4"/>
        <v>0</v>
      </c>
      <c r="AG19" s="23" t="s">
        <v>3663</v>
      </c>
      <c r="AH19" s="197">
        <v>42217</v>
      </c>
      <c r="AI19" s="198">
        <v>43132</v>
      </c>
      <c r="AJ19" s="19" t="s">
        <v>3664</v>
      </c>
      <c r="AK19" s="19">
        <v>0</v>
      </c>
      <c r="AL19" s="19">
        <v>1</v>
      </c>
      <c r="AM19" s="19">
        <v>1</v>
      </c>
      <c r="AN19" s="19">
        <v>2</v>
      </c>
      <c r="AO19" s="25">
        <v>6</v>
      </c>
      <c r="AP19" s="19">
        <v>0</v>
      </c>
      <c r="AQ19" s="25">
        <v>0</v>
      </c>
      <c r="AR19" s="19">
        <v>25</v>
      </c>
      <c r="AS19" s="19"/>
      <c r="AT19" s="19"/>
      <c r="AU19" s="19">
        <v>3</v>
      </c>
      <c r="AV19" s="19">
        <v>4</v>
      </c>
      <c r="AW19" s="19">
        <v>1</v>
      </c>
      <c r="AX19" s="19">
        <v>0</v>
      </c>
      <c r="AY19" s="19">
        <v>4</v>
      </c>
      <c r="AZ19" s="19">
        <v>5</v>
      </c>
      <c r="BA19" s="19">
        <v>3</v>
      </c>
      <c r="BB19" s="19">
        <v>5</v>
      </c>
      <c r="BC19" s="26">
        <v>0</v>
      </c>
      <c r="BD19" s="16"/>
      <c r="BE19" s="16"/>
      <c r="BF19" s="16"/>
    </row>
    <row r="20" spans="1:58" s="17" customFormat="1" ht="15.75" customHeight="1" thickBot="1" x14ac:dyDescent="0.3">
      <c r="A20" s="19">
        <v>19207</v>
      </c>
      <c r="B20" s="18">
        <v>1</v>
      </c>
      <c r="C20" s="19">
        <v>1</v>
      </c>
      <c r="D20" s="19">
        <v>1</v>
      </c>
      <c r="E20" s="19">
        <v>10108</v>
      </c>
      <c r="F20" s="19">
        <v>19207</v>
      </c>
      <c r="G20" s="114">
        <f t="shared" si="5"/>
        <v>2.6349999999999998</v>
      </c>
      <c r="H20" s="20">
        <v>0</v>
      </c>
      <c r="I20" s="20">
        <v>0</v>
      </c>
      <c r="J20" s="20">
        <v>0</v>
      </c>
      <c r="K20" s="9">
        <f t="shared" si="0"/>
        <v>0</v>
      </c>
      <c r="L20" s="29">
        <v>0</v>
      </c>
      <c r="M20" s="20">
        <v>0</v>
      </c>
      <c r="N20" s="28">
        <v>2.6349999999999998</v>
      </c>
      <c r="O20" s="9">
        <f t="shared" si="1"/>
        <v>2.6349999999999998</v>
      </c>
      <c r="P20" s="20">
        <v>0</v>
      </c>
      <c r="Q20" s="20">
        <v>0</v>
      </c>
      <c r="R20" s="20">
        <v>0</v>
      </c>
      <c r="S20" s="9">
        <f t="shared" si="2"/>
        <v>0</v>
      </c>
      <c r="T20" s="22">
        <v>0</v>
      </c>
      <c r="U20" s="22">
        <v>0</v>
      </c>
      <c r="V20" s="22">
        <v>0</v>
      </c>
      <c r="W20" s="9">
        <f t="shared" si="6"/>
        <v>0</v>
      </c>
      <c r="X20" s="9">
        <f t="shared" si="7"/>
        <v>2.6349999999999998</v>
      </c>
      <c r="Y20" s="22">
        <v>0</v>
      </c>
      <c r="Z20" s="22">
        <v>0</v>
      </c>
      <c r="AA20" s="22">
        <v>0</v>
      </c>
      <c r="AB20" s="9">
        <f t="shared" si="3"/>
        <v>0</v>
      </c>
      <c r="AC20" s="20">
        <v>0</v>
      </c>
      <c r="AD20" s="20">
        <v>0</v>
      </c>
      <c r="AE20" s="20">
        <v>0</v>
      </c>
      <c r="AF20" s="9">
        <f t="shared" si="4"/>
        <v>0</v>
      </c>
      <c r="AG20" s="23" t="s">
        <v>3665</v>
      </c>
      <c r="AH20" s="197">
        <v>42217</v>
      </c>
      <c r="AI20" s="198">
        <v>43101</v>
      </c>
      <c r="AJ20" s="19" t="s">
        <v>3666</v>
      </c>
      <c r="AK20" s="19">
        <v>0</v>
      </c>
      <c r="AL20" s="19">
        <v>1</v>
      </c>
      <c r="AM20" s="19">
        <v>1</v>
      </c>
      <c r="AN20" s="19">
        <v>2</v>
      </c>
      <c r="AO20" s="25">
        <v>6.9</v>
      </c>
      <c r="AP20" s="19">
        <v>0</v>
      </c>
      <c r="AQ20" s="25">
        <v>0</v>
      </c>
      <c r="AR20" s="19">
        <v>25</v>
      </c>
      <c r="AS20" s="19"/>
      <c r="AT20" s="19"/>
      <c r="AU20" s="19">
        <v>5</v>
      </c>
      <c r="AV20" s="19">
        <v>4</v>
      </c>
      <c r="AW20" s="19">
        <v>4</v>
      </c>
      <c r="AX20" s="19">
        <v>0</v>
      </c>
      <c r="AY20" s="19">
        <v>4</v>
      </c>
      <c r="AZ20" s="19">
        <v>5</v>
      </c>
      <c r="BA20" s="19">
        <v>2</v>
      </c>
      <c r="BB20" s="19">
        <v>4</v>
      </c>
      <c r="BC20" s="26">
        <v>0</v>
      </c>
      <c r="BD20" s="16"/>
      <c r="BE20" s="16"/>
      <c r="BF20" s="16"/>
    </row>
    <row r="21" spans="1:58" s="17" customFormat="1" ht="15.75" customHeight="1" thickBot="1" x14ac:dyDescent="0.3">
      <c r="A21" s="19">
        <v>19208</v>
      </c>
      <c r="B21" s="18">
        <v>1</v>
      </c>
      <c r="C21" s="19">
        <v>1</v>
      </c>
      <c r="D21" s="19">
        <v>1</v>
      </c>
      <c r="E21" s="19">
        <v>10109</v>
      </c>
      <c r="F21" s="19">
        <v>19208</v>
      </c>
      <c r="G21" s="114">
        <f t="shared" si="5"/>
        <v>1.5499999999999998</v>
      </c>
      <c r="H21" s="20">
        <v>6.5000000000000002E-2</v>
      </c>
      <c r="I21" s="20">
        <v>0.08</v>
      </c>
      <c r="J21" s="20">
        <v>0</v>
      </c>
      <c r="K21" s="9">
        <f t="shared" si="0"/>
        <v>0.14500000000000002</v>
      </c>
      <c r="L21" s="20">
        <v>0.1</v>
      </c>
      <c r="M21" s="20">
        <v>0.35499999999999998</v>
      </c>
      <c r="N21" s="28">
        <v>0.95</v>
      </c>
      <c r="O21" s="9">
        <f t="shared" si="1"/>
        <v>1.4049999999999998</v>
      </c>
      <c r="P21" s="20">
        <v>0</v>
      </c>
      <c r="Q21" s="20">
        <v>0</v>
      </c>
      <c r="R21" s="20">
        <v>0</v>
      </c>
      <c r="S21" s="9">
        <f t="shared" si="2"/>
        <v>0</v>
      </c>
      <c r="T21" s="22">
        <v>0</v>
      </c>
      <c r="U21" s="22">
        <v>0</v>
      </c>
      <c r="V21" s="22">
        <v>0</v>
      </c>
      <c r="W21" s="9">
        <f t="shared" si="6"/>
        <v>0</v>
      </c>
      <c r="X21" s="9">
        <f t="shared" si="7"/>
        <v>1.5499999999999998</v>
      </c>
      <c r="Y21" s="22">
        <v>0</v>
      </c>
      <c r="Z21" s="22">
        <v>0</v>
      </c>
      <c r="AA21" s="22">
        <v>0</v>
      </c>
      <c r="AB21" s="9">
        <f t="shared" si="3"/>
        <v>0</v>
      </c>
      <c r="AC21" s="20">
        <v>0</v>
      </c>
      <c r="AD21" s="20">
        <v>0</v>
      </c>
      <c r="AE21" s="20">
        <v>0</v>
      </c>
      <c r="AF21" s="9">
        <f t="shared" si="4"/>
        <v>0</v>
      </c>
      <c r="AG21" s="23" t="s">
        <v>3667</v>
      </c>
      <c r="AH21" s="197">
        <v>42186</v>
      </c>
      <c r="AI21" s="198">
        <v>43132</v>
      </c>
      <c r="AJ21" s="19" t="s">
        <v>3668</v>
      </c>
      <c r="AK21" s="19">
        <v>1</v>
      </c>
      <c r="AL21" s="19">
        <v>1</v>
      </c>
      <c r="AM21" s="19">
        <v>1</v>
      </c>
      <c r="AN21" s="19">
        <v>2</v>
      </c>
      <c r="AO21" s="25">
        <v>6</v>
      </c>
      <c r="AP21" s="19">
        <v>0</v>
      </c>
      <c r="AQ21" s="25">
        <v>0</v>
      </c>
      <c r="AR21" s="19">
        <v>30</v>
      </c>
      <c r="AS21" s="19"/>
      <c r="AT21" s="19"/>
      <c r="AU21" s="19">
        <v>4</v>
      </c>
      <c r="AV21" s="19">
        <v>5</v>
      </c>
      <c r="AW21" s="19">
        <v>2</v>
      </c>
      <c r="AX21" s="19">
        <v>0</v>
      </c>
      <c r="AY21" s="19">
        <v>3</v>
      </c>
      <c r="AZ21" s="19">
        <v>5</v>
      </c>
      <c r="BA21" s="19">
        <v>2</v>
      </c>
      <c r="BB21" s="19">
        <v>5</v>
      </c>
      <c r="BC21" s="26">
        <v>0</v>
      </c>
      <c r="BD21" s="16"/>
      <c r="BE21" s="16"/>
      <c r="BF21" s="16"/>
    </row>
    <row r="22" spans="1:58" s="17" customFormat="1" ht="15.75" customHeight="1" thickBot="1" x14ac:dyDescent="0.3">
      <c r="A22" s="19">
        <v>19209</v>
      </c>
      <c r="B22" s="18">
        <v>1</v>
      </c>
      <c r="C22" s="19">
        <v>1</v>
      </c>
      <c r="D22" s="19">
        <v>1</v>
      </c>
      <c r="E22" s="19">
        <v>10110</v>
      </c>
      <c r="F22" s="19">
        <v>19209</v>
      </c>
      <c r="G22" s="114">
        <f t="shared" si="5"/>
        <v>2.56</v>
      </c>
      <c r="H22" s="20">
        <v>0</v>
      </c>
      <c r="I22" s="20">
        <v>0</v>
      </c>
      <c r="J22" s="20">
        <v>0</v>
      </c>
      <c r="K22" s="9">
        <f t="shared" si="0"/>
        <v>0</v>
      </c>
      <c r="L22" s="20">
        <v>0</v>
      </c>
      <c r="M22" s="20">
        <v>1.355</v>
      </c>
      <c r="N22" s="28">
        <v>1.2050000000000001</v>
      </c>
      <c r="O22" s="9">
        <f t="shared" si="1"/>
        <v>2.56</v>
      </c>
      <c r="P22" s="20">
        <v>0</v>
      </c>
      <c r="Q22" s="20">
        <v>0</v>
      </c>
      <c r="R22" s="20">
        <v>0</v>
      </c>
      <c r="S22" s="9">
        <f t="shared" si="2"/>
        <v>0</v>
      </c>
      <c r="T22" s="22">
        <v>0</v>
      </c>
      <c r="U22" s="22">
        <v>0</v>
      </c>
      <c r="V22" s="22">
        <v>0</v>
      </c>
      <c r="W22" s="9">
        <f t="shared" si="6"/>
        <v>0</v>
      </c>
      <c r="X22" s="9">
        <f t="shared" si="7"/>
        <v>2.56</v>
      </c>
      <c r="Y22" s="22">
        <v>0</v>
      </c>
      <c r="Z22" s="22">
        <v>0</v>
      </c>
      <c r="AA22" s="22">
        <v>0</v>
      </c>
      <c r="AB22" s="9">
        <f t="shared" si="3"/>
        <v>0</v>
      </c>
      <c r="AC22" s="20">
        <v>0</v>
      </c>
      <c r="AD22" s="20">
        <v>0</v>
      </c>
      <c r="AE22" s="20">
        <v>0</v>
      </c>
      <c r="AF22" s="9">
        <f t="shared" si="4"/>
        <v>0</v>
      </c>
      <c r="AG22" s="23" t="s">
        <v>3669</v>
      </c>
      <c r="AH22" s="197">
        <v>42217</v>
      </c>
      <c r="AI22" s="198">
        <v>43101</v>
      </c>
      <c r="AJ22" s="19" t="s">
        <v>3670</v>
      </c>
      <c r="AK22" s="19">
        <v>0</v>
      </c>
      <c r="AL22" s="19">
        <v>1</v>
      </c>
      <c r="AM22" s="19">
        <v>1</v>
      </c>
      <c r="AN22" s="19">
        <v>2</v>
      </c>
      <c r="AO22" s="25">
        <v>8</v>
      </c>
      <c r="AP22" s="19">
        <v>0</v>
      </c>
      <c r="AQ22" s="25">
        <v>0</v>
      </c>
      <c r="AR22" s="19">
        <v>25</v>
      </c>
      <c r="AS22" s="19"/>
      <c r="AT22" s="19"/>
      <c r="AU22" s="19">
        <v>5</v>
      </c>
      <c r="AV22" s="19">
        <v>4</v>
      </c>
      <c r="AW22" s="19">
        <v>2</v>
      </c>
      <c r="AX22" s="19">
        <v>0</v>
      </c>
      <c r="AY22" s="19">
        <v>3</v>
      </c>
      <c r="AZ22" s="19">
        <v>5</v>
      </c>
      <c r="BA22" s="19">
        <v>2</v>
      </c>
      <c r="BB22" s="19">
        <v>4</v>
      </c>
      <c r="BC22" s="26">
        <v>0</v>
      </c>
      <c r="BD22" s="16"/>
      <c r="BE22" s="16"/>
      <c r="BF22" s="16"/>
    </row>
    <row r="23" spans="1:58" s="17" customFormat="1" ht="15.75" customHeight="1" thickBot="1" x14ac:dyDescent="0.3">
      <c r="A23" s="19">
        <v>19210</v>
      </c>
      <c r="B23" s="18">
        <v>1</v>
      </c>
      <c r="C23" s="19">
        <v>1</v>
      </c>
      <c r="D23" s="19">
        <v>1</v>
      </c>
      <c r="E23" s="19">
        <v>10111</v>
      </c>
      <c r="F23" s="19">
        <v>19210</v>
      </c>
      <c r="G23" s="114">
        <f t="shared" si="5"/>
        <v>3.5599999999999996</v>
      </c>
      <c r="H23" s="20">
        <v>1.18</v>
      </c>
      <c r="I23" s="20">
        <v>0</v>
      </c>
      <c r="J23" s="20">
        <v>0</v>
      </c>
      <c r="K23" s="9">
        <f t="shared" si="0"/>
        <v>1.18</v>
      </c>
      <c r="L23" s="20">
        <v>0.69</v>
      </c>
      <c r="M23" s="20">
        <v>0.47499999999999998</v>
      </c>
      <c r="N23" s="21">
        <v>1.2150000000000001</v>
      </c>
      <c r="O23" s="9">
        <f t="shared" si="1"/>
        <v>2.38</v>
      </c>
      <c r="P23" s="20">
        <v>0</v>
      </c>
      <c r="Q23" s="20">
        <v>0</v>
      </c>
      <c r="R23" s="20">
        <v>0</v>
      </c>
      <c r="S23" s="9">
        <f t="shared" si="2"/>
        <v>0</v>
      </c>
      <c r="T23" s="22">
        <v>0</v>
      </c>
      <c r="U23" s="22">
        <v>0</v>
      </c>
      <c r="V23" s="22">
        <v>0</v>
      </c>
      <c r="W23" s="9">
        <f t="shared" si="6"/>
        <v>0</v>
      </c>
      <c r="X23" s="9">
        <f t="shared" si="7"/>
        <v>3.5599999999999996</v>
      </c>
      <c r="Y23" s="22">
        <v>0</v>
      </c>
      <c r="Z23" s="22">
        <v>0</v>
      </c>
      <c r="AA23" s="22">
        <v>0</v>
      </c>
      <c r="AB23" s="9">
        <f t="shared" si="3"/>
        <v>0</v>
      </c>
      <c r="AC23" s="20">
        <v>0</v>
      </c>
      <c r="AD23" s="20">
        <v>0</v>
      </c>
      <c r="AE23" s="20">
        <v>0</v>
      </c>
      <c r="AF23" s="9">
        <f t="shared" si="4"/>
        <v>0</v>
      </c>
      <c r="AG23" s="23" t="s">
        <v>3671</v>
      </c>
      <c r="AH23" s="197">
        <v>42186</v>
      </c>
      <c r="AI23" s="198">
        <v>43132</v>
      </c>
      <c r="AJ23" s="19" t="s">
        <v>3672</v>
      </c>
      <c r="AK23" s="19">
        <v>0</v>
      </c>
      <c r="AL23" s="19">
        <v>1</v>
      </c>
      <c r="AM23" s="19">
        <v>1</v>
      </c>
      <c r="AN23" s="19">
        <v>2</v>
      </c>
      <c r="AO23" s="25">
        <v>6.4</v>
      </c>
      <c r="AP23" s="19">
        <v>0</v>
      </c>
      <c r="AQ23" s="25">
        <v>0</v>
      </c>
      <c r="AR23" s="19">
        <v>30</v>
      </c>
      <c r="AS23" s="19"/>
      <c r="AT23" s="19"/>
      <c r="AU23" s="19">
        <v>5</v>
      </c>
      <c r="AV23" s="19">
        <v>4</v>
      </c>
      <c r="AW23" s="19">
        <v>5</v>
      </c>
      <c r="AX23" s="19">
        <v>0</v>
      </c>
      <c r="AY23" s="19">
        <v>3</v>
      </c>
      <c r="AZ23" s="19">
        <v>5</v>
      </c>
      <c r="BA23" s="19">
        <v>3</v>
      </c>
      <c r="BB23" s="19">
        <v>5</v>
      </c>
      <c r="BC23" s="26">
        <v>0</v>
      </c>
      <c r="BD23" s="16"/>
      <c r="BE23" s="16"/>
      <c r="BF23" s="16"/>
    </row>
    <row r="24" spans="1:58" s="17" customFormat="1" ht="15.75" customHeight="1" thickBot="1" x14ac:dyDescent="0.3">
      <c r="A24" s="19">
        <v>19213</v>
      </c>
      <c r="B24" s="18">
        <v>1</v>
      </c>
      <c r="C24" s="19">
        <v>1</v>
      </c>
      <c r="D24" s="19">
        <v>1</v>
      </c>
      <c r="E24" s="19">
        <v>10114</v>
      </c>
      <c r="F24" s="19">
        <v>19213</v>
      </c>
      <c r="G24" s="114">
        <f t="shared" si="5"/>
        <v>1.2849999999999999</v>
      </c>
      <c r="H24" s="20">
        <v>0</v>
      </c>
      <c r="I24" s="20">
        <v>0</v>
      </c>
      <c r="J24" s="20">
        <v>0</v>
      </c>
      <c r="K24" s="9">
        <f t="shared" si="0"/>
        <v>0</v>
      </c>
      <c r="L24" s="20">
        <v>0</v>
      </c>
      <c r="M24" s="20">
        <v>1.2849999999999999</v>
      </c>
      <c r="N24" s="28">
        <v>0</v>
      </c>
      <c r="O24" s="9">
        <f t="shared" si="1"/>
        <v>1.2849999999999999</v>
      </c>
      <c r="P24" s="20">
        <v>0</v>
      </c>
      <c r="Q24" s="20">
        <v>0</v>
      </c>
      <c r="R24" s="20">
        <v>0</v>
      </c>
      <c r="S24" s="9">
        <f t="shared" si="2"/>
        <v>0</v>
      </c>
      <c r="T24" s="22">
        <v>0</v>
      </c>
      <c r="U24" s="22">
        <v>0</v>
      </c>
      <c r="V24" s="22">
        <v>0</v>
      </c>
      <c r="W24" s="9">
        <f t="shared" si="6"/>
        <v>0</v>
      </c>
      <c r="X24" s="9">
        <f t="shared" si="7"/>
        <v>1.2849999999999999</v>
      </c>
      <c r="Y24" s="22">
        <v>0</v>
      </c>
      <c r="Z24" s="22">
        <v>0</v>
      </c>
      <c r="AA24" s="22">
        <v>0</v>
      </c>
      <c r="AB24" s="9">
        <f t="shared" si="3"/>
        <v>0</v>
      </c>
      <c r="AC24" s="20">
        <v>0</v>
      </c>
      <c r="AD24" s="20">
        <v>0</v>
      </c>
      <c r="AE24" s="20">
        <v>0</v>
      </c>
      <c r="AF24" s="9">
        <f t="shared" si="4"/>
        <v>0</v>
      </c>
      <c r="AG24" s="23" t="s">
        <v>3673</v>
      </c>
      <c r="AH24" s="197">
        <v>42248</v>
      </c>
      <c r="AI24" s="198">
        <v>43132</v>
      </c>
      <c r="AJ24" s="19" t="s">
        <v>3674</v>
      </c>
      <c r="AK24" s="19">
        <v>0</v>
      </c>
      <c r="AL24" s="19">
        <v>2</v>
      </c>
      <c r="AM24" s="19">
        <v>1</v>
      </c>
      <c r="AN24" s="19">
        <v>2</v>
      </c>
      <c r="AO24" s="25">
        <v>8.1</v>
      </c>
      <c r="AP24" s="19">
        <v>0</v>
      </c>
      <c r="AQ24" s="25">
        <v>0</v>
      </c>
      <c r="AR24" s="19">
        <v>40</v>
      </c>
      <c r="AS24" s="19"/>
      <c r="AT24" s="19"/>
      <c r="AU24" s="19">
        <v>5</v>
      </c>
      <c r="AV24" s="19">
        <v>4</v>
      </c>
      <c r="AW24" s="19">
        <v>2</v>
      </c>
      <c r="AX24" s="19">
        <v>0</v>
      </c>
      <c r="AY24" s="19">
        <v>3</v>
      </c>
      <c r="AZ24" s="19">
        <v>5</v>
      </c>
      <c r="BA24" s="19">
        <v>3</v>
      </c>
      <c r="BB24" s="19">
        <v>5</v>
      </c>
      <c r="BC24" s="26">
        <v>0</v>
      </c>
      <c r="BD24" s="16"/>
      <c r="BE24" s="16"/>
      <c r="BF24" s="16"/>
    </row>
    <row r="25" spans="1:58" s="17" customFormat="1" ht="15.75" customHeight="1" thickBot="1" x14ac:dyDescent="0.3">
      <c r="A25" s="19">
        <v>19215</v>
      </c>
      <c r="B25" s="18"/>
      <c r="C25" s="19">
        <v>1</v>
      </c>
      <c r="D25" s="19">
        <v>1</v>
      </c>
      <c r="E25" s="19">
        <v>10116</v>
      </c>
      <c r="F25" s="19">
        <v>19215</v>
      </c>
      <c r="G25" s="114">
        <f t="shared" si="5"/>
        <v>0.88</v>
      </c>
      <c r="H25" s="20">
        <v>0</v>
      </c>
      <c r="I25" s="20">
        <v>0</v>
      </c>
      <c r="J25" s="20">
        <v>0</v>
      </c>
      <c r="K25" s="9">
        <f t="shared" si="0"/>
        <v>0</v>
      </c>
      <c r="L25" s="20">
        <v>0.60499999999999998</v>
      </c>
      <c r="M25" s="20">
        <v>0.27500000000000002</v>
      </c>
      <c r="N25" s="28">
        <v>0</v>
      </c>
      <c r="O25" s="9">
        <f t="shared" si="1"/>
        <v>0.88</v>
      </c>
      <c r="P25" s="20">
        <v>0</v>
      </c>
      <c r="Q25" s="20">
        <v>0</v>
      </c>
      <c r="R25" s="20">
        <v>0</v>
      </c>
      <c r="S25" s="9">
        <f t="shared" si="2"/>
        <v>0</v>
      </c>
      <c r="T25" s="22">
        <v>0</v>
      </c>
      <c r="U25" s="22">
        <v>0</v>
      </c>
      <c r="V25" s="22">
        <v>0</v>
      </c>
      <c r="W25" s="9">
        <f t="shared" si="6"/>
        <v>0</v>
      </c>
      <c r="X25" s="9">
        <f t="shared" si="7"/>
        <v>0.88</v>
      </c>
      <c r="Y25" s="22">
        <v>0</v>
      </c>
      <c r="Z25" s="22">
        <v>0</v>
      </c>
      <c r="AA25" s="22">
        <v>0</v>
      </c>
      <c r="AB25" s="9">
        <f t="shared" si="3"/>
        <v>0</v>
      </c>
      <c r="AC25" s="20">
        <v>0</v>
      </c>
      <c r="AD25" s="20">
        <v>0</v>
      </c>
      <c r="AE25" s="20">
        <v>0</v>
      </c>
      <c r="AF25" s="9">
        <f t="shared" si="4"/>
        <v>0</v>
      </c>
      <c r="AG25" s="23" t="s">
        <v>3675</v>
      </c>
      <c r="AH25" s="197">
        <v>42217</v>
      </c>
      <c r="AI25" s="198">
        <v>43101</v>
      </c>
      <c r="AJ25" s="19" t="s">
        <v>1565</v>
      </c>
      <c r="AK25" s="19">
        <v>0</v>
      </c>
      <c r="AL25" s="19">
        <v>1</v>
      </c>
      <c r="AM25" s="19">
        <v>1</v>
      </c>
      <c r="AN25" s="19">
        <v>2</v>
      </c>
      <c r="AO25" s="25">
        <v>7.7</v>
      </c>
      <c r="AP25" s="19">
        <v>0</v>
      </c>
      <c r="AQ25" s="25">
        <v>0</v>
      </c>
      <c r="AR25" s="19">
        <v>40</v>
      </c>
      <c r="AS25" s="19"/>
      <c r="AT25" s="19"/>
      <c r="AU25" s="19">
        <v>3</v>
      </c>
      <c r="AV25" s="19">
        <v>4</v>
      </c>
      <c r="AW25" s="19">
        <v>1</v>
      </c>
      <c r="AX25" s="19">
        <v>0</v>
      </c>
      <c r="AY25" s="19">
        <v>3</v>
      </c>
      <c r="AZ25" s="19">
        <v>5</v>
      </c>
      <c r="BA25" s="19">
        <v>4</v>
      </c>
      <c r="BB25" s="19">
        <v>5</v>
      </c>
      <c r="BC25" s="26">
        <v>0</v>
      </c>
      <c r="BD25" s="16" t="s">
        <v>3676</v>
      </c>
      <c r="BE25" s="16"/>
      <c r="BF25" s="16"/>
    </row>
    <row r="26" spans="1:58" s="17" customFormat="1" ht="15.75" customHeight="1" thickBot="1" x14ac:dyDescent="0.3">
      <c r="A26" s="19">
        <v>19216</v>
      </c>
      <c r="B26" s="18"/>
      <c r="C26" s="19">
        <v>1</v>
      </c>
      <c r="D26" s="19">
        <v>1</v>
      </c>
      <c r="E26" s="19">
        <v>10116</v>
      </c>
      <c r="F26" s="19">
        <v>19216</v>
      </c>
      <c r="G26" s="114">
        <f t="shared" si="5"/>
        <v>3.2199999999999998</v>
      </c>
      <c r="H26" s="20">
        <v>0</v>
      </c>
      <c r="I26" s="20">
        <v>0</v>
      </c>
      <c r="J26" s="20">
        <v>0</v>
      </c>
      <c r="K26" s="9">
        <f t="shared" si="0"/>
        <v>0</v>
      </c>
      <c r="L26" s="20">
        <v>0</v>
      </c>
      <c r="M26" s="20">
        <v>1.625</v>
      </c>
      <c r="N26" s="28">
        <v>1.595</v>
      </c>
      <c r="O26" s="9">
        <f t="shared" si="1"/>
        <v>3.2199999999999998</v>
      </c>
      <c r="P26" s="20">
        <v>0</v>
      </c>
      <c r="Q26" s="20">
        <v>0</v>
      </c>
      <c r="R26" s="20">
        <v>0</v>
      </c>
      <c r="S26" s="9">
        <f t="shared" si="2"/>
        <v>0</v>
      </c>
      <c r="T26" s="22">
        <v>0</v>
      </c>
      <c r="U26" s="22">
        <v>0</v>
      </c>
      <c r="V26" s="22">
        <v>0</v>
      </c>
      <c r="W26" s="9">
        <f t="shared" si="6"/>
        <v>0</v>
      </c>
      <c r="X26" s="9">
        <f t="shared" si="7"/>
        <v>3.2199999999999998</v>
      </c>
      <c r="Y26" s="22">
        <v>0</v>
      </c>
      <c r="Z26" s="22">
        <v>0</v>
      </c>
      <c r="AA26" s="22">
        <v>0</v>
      </c>
      <c r="AB26" s="9">
        <f t="shared" si="3"/>
        <v>0</v>
      </c>
      <c r="AC26" s="20">
        <v>0</v>
      </c>
      <c r="AD26" s="20">
        <v>0</v>
      </c>
      <c r="AE26" s="20">
        <v>0</v>
      </c>
      <c r="AF26" s="9">
        <f t="shared" si="4"/>
        <v>0</v>
      </c>
      <c r="AG26" s="23" t="s">
        <v>3677</v>
      </c>
      <c r="AH26" s="197">
        <v>42217</v>
      </c>
      <c r="AI26" s="198">
        <v>43101</v>
      </c>
      <c r="AJ26" s="19" t="s">
        <v>3678</v>
      </c>
      <c r="AK26" s="19">
        <v>0</v>
      </c>
      <c r="AL26" s="19">
        <v>1</v>
      </c>
      <c r="AM26" s="19">
        <v>1</v>
      </c>
      <c r="AN26" s="19">
        <v>3</v>
      </c>
      <c r="AO26" s="25">
        <v>10.5</v>
      </c>
      <c r="AP26" s="19">
        <v>0</v>
      </c>
      <c r="AQ26" s="25">
        <v>0</v>
      </c>
      <c r="AR26" s="19">
        <v>40</v>
      </c>
      <c r="AS26" s="19"/>
      <c r="AT26" s="19"/>
      <c r="AU26" s="19">
        <v>4</v>
      </c>
      <c r="AV26" s="19">
        <v>4</v>
      </c>
      <c r="AW26" s="19">
        <v>2</v>
      </c>
      <c r="AX26" s="19">
        <v>0</v>
      </c>
      <c r="AY26" s="19">
        <v>3</v>
      </c>
      <c r="AZ26" s="19">
        <v>5</v>
      </c>
      <c r="BA26" s="19">
        <v>3</v>
      </c>
      <c r="BB26" s="19">
        <v>5</v>
      </c>
      <c r="BC26" s="26">
        <v>0</v>
      </c>
      <c r="BD26" s="16" t="s">
        <v>3676</v>
      </c>
      <c r="BE26" s="16"/>
      <c r="BF26" s="16" t="s">
        <v>3679</v>
      </c>
    </row>
    <row r="27" spans="1:58" s="17" customFormat="1" ht="15.75" customHeight="1" thickBot="1" x14ac:dyDescent="0.3">
      <c r="A27" s="19">
        <v>19222</v>
      </c>
      <c r="B27" s="18"/>
      <c r="C27" s="19">
        <v>1</v>
      </c>
      <c r="D27" s="19">
        <v>1</v>
      </c>
      <c r="E27" s="19">
        <v>10117</v>
      </c>
      <c r="F27" s="19">
        <v>19222</v>
      </c>
      <c r="G27" s="114">
        <f t="shared" si="5"/>
        <v>0.28000000000000003</v>
      </c>
      <c r="H27" s="20">
        <v>0</v>
      </c>
      <c r="I27" s="20">
        <v>0</v>
      </c>
      <c r="J27" s="20">
        <v>0</v>
      </c>
      <c r="K27" s="9">
        <f t="shared" si="0"/>
        <v>0</v>
      </c>
      <c r="L27" s="20">
        <v>0</v>
      </c>
      <c r="M27" s="20">
        <v>0</v>
      </c>
      <c r="N27" s="28">
        <v>0</v>
      </c>
      <c r="O27" s="9">
        <f t="shared" si="1"/>
        <v>0</v>
      </c>
      <c r="P27" s="20">
        <v>0</v>
      </c>
      <c r="Q27" s="20">
        <v>0</v>
      </c>
      <c r="R27" s="20">
        <v>0.28000000000000003</v>
      </c>
      <c r="S27" s="9">
        <f t="shared" si="2"/>
        <v>0.28000000000000003</v>
      </c>
      <c r="T27" s="22">
        <v>0</v>
      </c>
      <c r="U27" s="22">
        <v>0</v>
      </c>
      <c r="V27" s="22">
        <v>0</v>
      </c>
      <c r="W27" s="9">
        <f t="shared" si="6"/>
        <v>0</v>
      </c>
      <c r="X27" s="9">
        <f t="shared" si="7"/>
        <v>0.28000000000000003</v>
      </c>
      <c r="Y27" s="22">
        <v>0</v>
      </c>
      <c r="Z27" s="22">
        <v>0</v>
      </c>
      <c r="AA27" s="22">
        <v>0</v>
      </c>
      <c r="AB27" s="9">
        <f t="shared" si="3"/>
        <v>0</v>
      </c>
      <c r="AC27" s="20">
        <v>0</v>
      </c>
      <c r="AD27" s="20">
        <v>0</v>
      </c>
      <c r="AE27" s="20">
        <v>0</v>
      </c>
      <c r="AF27" s="9">
        <f t="shared" si="4"/>
        <v>0</v>
      </c>
      <c r="AG27" s="23" t="s">
        <v>3680</v>
      </c>
      <c r="AH27" s="197">
        <v>42156</v>
      </c>
      <c r="AI27" s="198">
        <v>43313</v>
      </c>
      <c r="AJ27" s="19" t="s">
        <v>3681</v>
      </c>
      <c r="AK27" s="19">
        <v>0</v>
      </c>
      <c r="AL27" s="19">
        <v>3</v>
      </c>
      <c r="AM27" s="19">
        <v>2</v>
      </c>
      <c r="AN27" s="19">
        <v>2</v>
      </c>
      <c r="AO27" s="25">
        <v>9</v>
      </c>
      <c r="AP27" s="19">
        <v>0</v>
      </c>
      <c r="AQ27" s="25">
        <v>0</v>
      </c>
      <c r="AR27" s="19">
        <v>40</v>
      </c>
      <c r="AS27" s="19"/>
      <c r="AT27" s="19"/>
      <c r="AU27" s="19">
        <v>4</v>
      </c>
      <c r="AV27" s="19">
        <v>2</v>
      </c>
      <c r="AW27" s="19">
        <v>1</v>
      </c>
      <c r="AX27" s="19">
        <v>0</v>
      </c>
      <c r="AY27" s="19">
        <v>2</v>
      </c>
      <c r="AZ27" s="19">
        <v>5</v>
      </c>
      <c r="BA27" s="19">
        <v>2</v>
      </c>
      <c r="BB27" s="19">
        <v>4</v>
      </c>
      <c r="BC27" s="26">
        <v>0</v>
      </c>
      <c r="BD27" s="16" t="s">
        <v>3676</v>
      </c>
      <c r="BE27" s="16"/>
      <c r="BF27" s="16" t="s">
        <v>3682</v>
      </c>
    </row>
    <row r="28" spans="1:58" s="17" customFormat="1" ht="15.75" customHeight="1" thickBot="1" x14ac:dyDescent="0.3">
      <c r="A28" s="19">
        <v>19790</v>
      </c>
      <c r="B28" s="18"/>
      <c r="C28" s="19">
        <v>1</v>
      </c>
      <c r="D28" s="19">
        <v>15</v>
      </c>
      <c r="E28" s="19">
        <v>10117</v>
      </c>
      <c r="F28" s="19">
        <v>19790</v>
      </c>
      <c r="G28" s="114">
        <f t="shared" si="5"/>
        <v>0.28000000000000003</v>
      </c>
      <c r="H28" s="20">
        <v>0</v>
      </c>
      <c r="I28" s="20">
        <v>9.5000000000000001E-2</v>
      </c>
      <c r="J28" s="20">
        <v>0</v>
      </c>
      <c r="K28" s="9">
        <f t="shared" si="0"/>
        <v>9.5000000000000001E-2</v>
      </c>
      <c r="L28" s="20">
        <v>0</v>
      </c>
      <c r="M28" s="20">
        <v>0</v>
      </c>
      <c r="N28" s="28">
        <v>0</v>
      </c>
      <c r="O28" s="9">
        <f t="shared" si="1"/>
        <v>0</v>
      </c>
      <c r="P28" s="20">
        <v>0</v>
      </c>
      <c r="Q28" s="20">
        <v>0</v>
      </c>
      <c r="R28" s="20">
        <v>0.185</v>
      </c>
      <c r="S28" s="9">
        <f t="shared" si="2"/>
        <v>0.185</v>
      </c>
      <c r="T28" s="22">
        <v>0</v>
      </c>
      <c r="U28" s="22">
        <v>0</v>
      </c>
      <c r="V28" s="22">
        <v>0</v>
      </c>
      <c r="W28" s="9">
        <f t="shared" si="6"/>
        <v>0</v>
      </c>
      <c r="X28" s="9">
        <f t="shared" si="7"/>
        <v>0.28000000000000003</v>
      </c>
      <c r="Y28" s="22">
        <v>0</v>
      </c>
      <c r="Z28" s="22">
        <v>0</v>
      </c>
      <c r="AA28" s="22">
        <v>0</v>
      </c>
      <c r="AB28" s="9">
        <f t="shared" si="3"/>
        <v>0</v>
      </c>
      <c r="AC28" s="20">
        <v>0</v>
      </c>
      <c r="AD28" s="20">
        <v>0</v>
      </c>
      <c r="AE28" s="20">
        <v>0</v>
      </c>
      <c r="AF28" s="9">
        <f t="shared" si="4"/>
        <v>0</v>
      </c>
      <c r="AG28" s="23" t="s">
        <v>3683</v>
      </c>
      <c r="AH28" s="197">
        <v>42156</v>
      </c>
      <c r="AI28" s="198">
        <v>43313</v>
      </c>
      <c r="AJ28" s="19" t="s">
        <v>1885</v>
      </c>
      <c r="AK28" s="19">
        <v>0</v>
      </c>
      <c r="AL28" s="19">
        <v>3</v>
      </c>
      <c r="AM28" s="19">
        <v>2</v>
      </c>
      <c r="AN28" s="19">
        <v>2</v>
      </c>
      <c r="AO28" s="25">
        <v>9</v>
      </c>
      <c r="AP28" s="19">
        <v>0</v>
      </c>
      <c r="AQ28" s="25">
        <v>0</v>
      </c>
      <c r="AR28" s="19">
        <v>40</v>
      </c>
      <c r="AS28" s="19"/>
      <c r="AT28" s="19"/>
      <c r="AU28" s="19">
        <v>5</v>
      </c>
      <c r="AV28" s="19">
        <v>2</v>
      </c>
      <c r="AW28" s="19">
        <v>5</v>
      </c>
      <c r="AX28" s="19">
        <v>0</v>
      </c>
      <c r="AY28" s="19">
        <v>2</v>
      </c>
      <c r="AZ28" s="19">
        <v>5</v>
      </c>
      <c r="BA28" s="19">
        <v>2</v>
      </c>
      <c r="BB28" s="19">
        <v>4</v>
      </c>
      <c r="BC28" s="26">
        <v>0</v>
      </c>
      <c r="BD28" s="16" t="s">
        <v>3676</v>
      </c>
      <c r="BE28" s="16"/>
      <c r="BF28" s="16"/>
    </row>
    <row r="29" spans="1:58" s="17" customFormat="1" ht="15.75" customHeight="1" thickBot="1" x14ac:dyDescent="0.3">
      <c r="A29" s="31">
        <v>19219</v>
      </c>
      <c r="B29" s="30"/>
      <c r="C29" s="31">
        <v>1</v>
      </c>
      <c r="D29" s="31">
        <v>1</v>
      </c>
      <c r="E29" s="31">
        <v>10119</v>
      </c>
      <c r="F29" s="31">
        <v>19219</v>
      </c>
      <c r="G29" s="114">
        <f t="shared" si="5"/>
        <v>1.135</v>
      </c>
      <c r="H29" s="32">
        <v>0</v>
      </c>
      <c r="I29" s="32">
        <v>0</v>
      </c>
      <c r="J29" s="32">
        <v>0</v>
      </c>
      <c r="K29" s="9">
        <f t="shared" si="0"/>
        <v>0</v>
      </c>
      <c r="L29" s="32">
        <v>0</v>
      </c>
      <c r="M29" s="20">
        <v>1.135</v>
      </c>
      <c r="N29" s="28">
        <v>0</v>
      </c>
      <c r="O29" s="9">
        <f t="shared" si="1"/>
        <v>1.135</v>
      </c>
      <c r="P29" s="20">
        <v>0</v>
      </c>
      <c r="Q29" s="20">
        <v>0</v>
      </c>
      <c r="R29" s="20">
        <v>0</v>
      </c>
      <c r="S29" s="9">
        <f t="shared" si="2"/>
        <v>0</v>
      </c>
      <c r="T29" s="22">
        <v>0</v>
      </c>
      <c r="U29" s="22">
        <v>0</v>
      </c>
      <c r="V29" s="22">
        <v>0</v>
      </c>
      <c r="W29" s="9">
        <f t="shared" si="6"/>
        <v>0</v>
      </c>
      <c r="X29" s="9">
        <f t="shared" si="7"/>
        <v>1.135</v>
      </c>
      <c r="Y29" s="22">
        <v>0</v>
      </c>
      <c r="Z29" s="22">
        <v>0</v>
      </c>
      <c r="AA29" s="22">
        <v>0</v>
      </c>
      <c r="AB29" s="9">
        <f t="shared" si="3"/>
        <v>0</v>
      </c>
      <c r="AC29" s="20">
        <v>0</v>
      </c>
      <c r="AD29" s="20">
        <v>0</v>
      </c>
      <c r="AE29" s="20">
        <v>0</v>
      </c>
      <c r="AF29" s="9">
        <f t="shared" si="4"/>
        <v>0</v>
      </c>
      <c r="AG29" s="23" t="s">
        <v>3684</v>
      </c>
      <c r="AH29" s="197">
        <v>42248</v>
      </c>
      <c r="AI29" s="198">
        <v>43466</v>
      </c>
      <c r="AJ29" s="19" t="s">
        <v>3685</v>
      </c>
      <c r="AK29" s="19">
        <v>0</v>
      </c>
      <c r="AL29" s="19">
        <v>2</v>
      </c>
      <c r="AM29" s="19">
        <v>1</v>
      </c>
      <c r="AN29" s="19">
        <v>2</v>
      </c>
      <c r="AO29" s="25">
        <v>7.5</v>
      </c>
      <c r="AP29" s="19">
        <v>0</v>
      </c>
      <c r="AQ29" s="25">
        <v>0</v>
      </c>
      <c r="AR29" s="19">
        <v>40</v>
      </c>
      <c r="AS29" s="19"/>
      <c r="AT29" s="19"/>
      <c r="AU29" s="19">
        <v>4</v>
      </c>
      <c r="AV29" s="19">
        <v>3</v>
      </c>
      <c r="AW29" s="19">
        <v>1</v>
      </c>
      <c r="AX29" s="19">
        <v>0</v>
      </c>
      <c r="AY29" s="19">
        <v>3</v>
      </c>
      <c r="AZ29" s="19">
        <v>4</v>
      </c>
      <c r="BA29" s="19">
        <v>3</v>
      </c>
      <c r="BB29" s="19">
        <v>5</v>
      </c>
      <c r="BC29" s="26">
        <v>0</v>
      </c>
      <c r="BD29" s="16" t="s">
        <v>3676</v>
      </c>
      <c r="BE29" s="16"/>
      <c r="BF29" s="16"/>
    </row>
    <row r="30" spans="1:58" s="17" customFormat="1" ht="15.75" customHeight="1" thickBot="1" x14ac:dyDescent="0.3">
      <c r="A30" s="31">
        <v>19223</v>
      </c>
      <c r="B30" s="30"/>
      <c r="C30" s="31">
        <v>1</v>
      </c>
      <c r="D30" s="31">
        <v>1</v>
      </c>
      <c r="E30" s="31">
        <v>10120</v>
      </c>
      <c r="F30" s="31">
        <v>19223</v>
      </c>
      <c r="G30" s="114">
        <f t="shared" si="5"/>
        <v>0.56000000000000005</v>
      </c>
      <c r="H30" s="32">
        <v>0</v>
      </c>
      <c r="I30" s="32">
        <v>0.3</v>
      </c>
      <c r="J30" s="32">
        <v>0</v>
      </c>
      <c r="K30" s="9">
        <f t="shared" si="0"/>
        <v>0.3</v>
      </c>
      <c r="L30" s="32">
        <v>0</v>
      </c>
      <c r="M30" s="20">
        <v>0</v>
      </c>
      <c r="N30" s="28">
        <v>0.26</v>
      </c>
      <c r="O30" s="9">
        <f t="shared" si="1"/>
        <v>0.26</v>
      </c>
      <c r="P30" s="20">
        <v>0</v>
      </c>
      <c r="Q30" s="20">
        <v>0</v>
      </c>
      <c r="R30" s="20">
        <v>0</v>
      </c>
      <c r="S30" s="9">
        <f t="shared" si="2"/>
        <v>0</v>
      </c>
      <c r="T30" s="22">
        <v>0</v>
      </c>
      <c r="U30" s="22">
        <v>0</v>
      </c>
      <c r="V30" s="22">
        <v>0</v>
      </c>
      <c r="W30" s="9">
        <f t="shared" si="6"/>
        <v>0</v>
      </c>
      <c r="X30" s="9">
        <f t="shared" si="7"/>
        <v>0.56000000000000005</v>
      </c>
      <c r="Y30" s="22">
        <v>0</v>
      </c>
      <c r="Z30" s="22">
        <v>0</v>
      </c>
      <c r="AA30" s="22">
        <v>0</v>
      </c>
      <c r="AB30" s="9">
        <f t="shared" si="3"/>
        <v>0</v>
      </c>
      <c r="AC30" s="20">
        <v>0</v>
      </c>
      <c r="AD30" s="20">
        <v>0</v>
      </c>
      <c r="AE30" s="20">
        <v>0</v>
      </c>
      <c r="AF30" s="9">
        <f t="shared" si="4"/>
        <v>0</v>
      </c>
      <c r="AG30" s="23" t="s">
        <v>3686</v>
      </c>
      <c r="AH30" s="197">
        <v>42186</v>
      </c>
      <c r="AI30" s="198">
        <v>43466</v>
      </c>
      <c r="AJ30" s="19" t="s">
        <v>823</v>
      </c>
      <c r="AK30" s="19">
        <v>0</v>
      </c>
      <c r="AL30" s="19">
        <v>2</v>
      </c>
      <c r="AM30" s="19">
        <v>9</v>
      </c>
      <c r="AN30" s="19">
        <v>2</v>
      </c>
      <c r="AO30" s="25">
        <v>8</v>
      </c>
      <c r="AP30" s="19">
        <v>0</v>
      </c>
      <c r="AQ30" s="25">
        <v>0</v>
      </c>
      <c r="AR30" s="19">
        <v>40</v>
      </c>
      <c r="AS30" s="19"/>
      <c r="AT30" s="19"/>
      <c r="AU30" s="19">
        <v>5</v>
      </c>
      <c r="AV30" s="19">
        <v>3</v>
      </c>
      <c r="AW30" s="19">
        <v>2</v>
      </c>
      <c r="AX30" s="19">
        <v>0</v>
      </c>
      <c r="AY30" s="19">
        <v>3</v>
      </c>
      <c r="AZ30" s="19">
        <v>5</v>
      </c>
      <c r="BA30" s="19">
        <v>2</v>
      </c>
      <c r="BB30" s="19">
        <v>4</v>
      </c>
      <c r="BC30" s="26">
        <v>0</v>
      </c>
      <c r="BD30" s="16" t="s">
        <v>3676</v>
      </c>
      <c r="BE30" s="16"/>
      <c r="BF30" s="16"/>
    </row>
    <row r="31" spans="1:58" s="17" customFormat="1" ht="15.75" customHeight="1" thickBot="1" x14ac:dyDescent="0.3">
      <c r="A31" s="31">
        <v>19224</v>
      </c>
      <c r="B31" s="30"/>
      <c r="C31" s="31">
        <v>1</v>
      </c>
      <c r="D31" s="31">
        <v>1</v>
      </c>
      <c r="E31" s="31">
        <v>10121</v>
      </c>
      <c r="F31" s="31">
        <v>19224</v>
      </c>
      <c r="G31" s="114">
        <f t="shared" si="5"/>
        <v>0.65</v>
      </c>
      <c r="H31" s="32">
        <v>0</v>
      </c>
      <c r="I31" s="32">
        <v>0</v>
      </c>
      <c r="J31" s="32">
        <v>0</v>
      </c>
      <c r="K31" s="9">
        <f t="shared" si="0"/>
        <v>0</v>
      </c>
      <c r="L31" s="32">
        <v>0.65</v>
      </c>
      <c r="M31" s="20">
        <v>0</v>
      </c>
      <c r="N31" s="28">
        <v>0</v>
      </c>
      <c r="O31" s="9">
        <f t="shared" si="1"/>
        <v>0.65</v>
      </c>
      <c r="P31" s="20">
        <v>0</v>
      </c>
      <c r="Q31" s="20">
        <v>0</v>
      </c>
      <c r="R31" s="20">
        <v>0</v>
      </c>
      <c r="S31" s="9">
        <f t="shared" si="2"/>
        <v>0</v>
      </c>
      <c r="T31" s="22">
        <v>0</v>
      </c>
      <c r="U31" s="22">
        <v>0</v>
      </c>
      <c r="V31" s="22">
        <v>0</v>
      </c>
      <c r="W31" s="9">
        <f t="shared" si="6"/>
        <v>0</v>
      </c>
      <c r="X31" s="9">
        <f t="shared" si="7"/>
        <v>0.65</v>
      </c>
      <c r="Y31" s="22">
        <v>0</v>
      </c>
      <c r="Z31" s="22">
        <v>0</v>
      </c>
      <c r="AA31" s="22">
        <v>0</v>
      </c>
      <c r="AB31" s="9">
        <f t="shared" si="3"/>
        <v>0</v>
      </c>
      <c r="AC31" s="20">
        <v>0</v>
      </c>
      <c r="AD31" s="20">
        <v>0</v>
      </c>
      <c r="AE31" s="20">
        <v>0</v>
      </c>
      <c r="AF31" s="9">
        <f t="shared" si="4"/>
        <v>0</v>
      </c>
      <c r="AG31" s="23" t="s">
        <v>3687</v>
      </c>
      <c r="AH31" s="197">
        <v>42217</v>
      </c>
      <c r="AI31" s="198">
        <v>43466</v>
      </c>
      <c r="AJ31" s="19" t="s">
        <v>3688</v>
      </c>
      <c r="AK31" s="19">
        <v>0</v>
      </c>
      <c r="AL31" s="19">
        <v>2</v>
      </c>
      <c r="AM31" s="19">
        <v>1</v>
      </c>
      <c r="AN31" s="19">
        <v>2</v>
      </c>
      <c r="AO31" s="25">
        <v>8</v>
      </c>
      <c r="AP31" s="19">
        <v>0</v>
      </c>
      <c r="AQ31" s="25">
        <v>0</v>
      </c>
      <c r="AR31" s="19">
        <v>30</v>
      </c>
      <c r="AS31" s="19">
        <v>4128</v>
      </c>
      <c r="AT31" s="19"/>
      <c r="AU31" s="19">
        <v>4</v>
      </c>
      <c r="AV31" s="19">
        <v>3</v>
      </c>
      <c r="AW31" s="19">
        <v>1</v>
      </c>
      <c r="AX31" s="19">
        <v>0</v>
      </c>
      <c r="AY31" s="19">
        <v>3</v>
      </c>
      <c r="AZ31" s="19">
        <v>5</v>
      </c>
      <c r="BA31" s="19">
        <v>4</v>
      </c>
      <c r="BB31" s="19">
        <v>5</v>
      </c>
      <c r="BC31" s="26">
        <v>0</v>
      </c>
      <c r="BD31" s="16"/>
      <c r="BE31" s="16"/>
      <c r="BF31" s="16" t="s">
        <v>3689</v>
      </c>
    </row>
    <row r="32" spans="1:58" s="17" customFormat="1" ht="15.75" customHeight="1" thickBot="1" x14ac:dyDescent="0.3">
      <c r="A32" s="31">
        <v>19225</v>
      </c>
      <c r="B32" s="30"/>
      <c r="C32" s="31">
        <v>1</v>
      </c>
      <c r="D32" s="31">
        <v>1</v>
      </c>
      <c r="E32" s="31">
        <v>10122</v>
      </c>
      <c r="F32" s="31">
        <v>19225</v>
      </c>
      <c r="G32" s="114">
        <f t="shared" si="5"/>
        <v>0.495</v>
      </c>
      <c r="H32" s="32">
        <v>0</v>
      </c>
      <c r="I32" s="32">
        <v>0</v>
      </c>
      <c r="J32" s="32">
        <v>0</v>
      </c>
      <c r="K32" s="9">
        <f t="shared" si="0"/>
        <v>0</v>
      </c>
      <c r="L32" s="32">
        <v>0.495</v>
      </c>
      <c r="M32" s="20">
        <v>0</v>
      </c>
      <c r="N32" s="28">
        <v>0</v>
      </c>
      <c r="O32" s="9">
        <f t="shared" si="1"/>
        <v>0.495</v>
      </c>
      <c r="P32" s="20">
        <v>0</v>
      </c>
      <c r="Q32" s="20">
        <v>0</v>
      </c>
      <c r="R32" s="20">
        <v>0</v>
      </c>
      <c r="S32" s="9">
        <f t="shared" si="2"/>
        <v>0</v>
      </c>
      <c r="T32" s="22">
        <v>0</v>
      </c>
      <c r="U32" s="22">
        <v>0</v>
      </c>
      <c r="V32" s="22">
        <v>0</v>
      </c>
      <c r="W32" s="9">
        <f t="shared" si="6"/>
        <v>0</v>
      </c>
      <c r="X32" s="9">
        <f t="shared" si="7"/>
        <v>0.495</v>
      </c>
      <c r="Y32" s="22">
        <v>0</v>
      </c>
      <c r="Z32" s="22">
        <v>0</v>
      </c>
      <c r="AA32" s="22">
        <v>0</v>
      </c>
      <c r="AB32" s="9">
        <f t="shared" si="3"/>
        <v>0</v>
      </c>
      <c r="AC32" s="20">
        <v>0</v>
      </c>
      <c r="AD32" s="20">
        <v>0</v>
      </c>
      <c r="AE32" s="20">
        <v>0</v>
      </c>
      <c r="AF32" s="9">
        <f t="shared" si="4"/>
        <v>0</v>
      </c>
      <c r="AG32" s="23" t="s">
        <v>3690</v>
      </c>
      <c r="AH32" s="197">
        <v>42217</v>
      </c>
      <c r="AI32" s="198">
        <v>43466</v>
      </c>
      <c r="AJ32" s="19"/>
      <c r="AK32" s="19">
        <v>0</v>
      </c>
      <c r="AL32" s="19">
        <v>1</v>
      </c>
      <c r="AM32" s="19">
        <v>1</v>
      </c>
      <c r="AN32" s="19">
        <v>2</v>
      </c>
      <c r="AO32" s="25">
        <v>6.9</v>
      </c>
      <c r="AP32" s="19">
        <v>0</v>
      </c>
      <c r="AQ32" s="25">
        <v>0</v>
      </c>
      <c r="AR32" s="19">
        <v>30</v>
      </c>
      <c r="AS32" s="19">
        <v>8245</v>
      </c>
      <c r="AT32" s="19"/>
      <c r="AU32" s="19">
        <v>4</v>
      </c>
      <c r="AV32" s="19">
        <v>5</v>
      </c>
      <c r="AW32" s="19">
        <v>1</v>
      </c>
      <c r="AX32" s="19">
        <v>0</v>
      </c>
      <c r="AY32" s="19">
        <v>3</v>
      </c>
      <c r="AZ32" s="19">
        <v>4</v>
      </c>
      <c r="BA32" s="19">
        <v>4</v>
      </c>
      <c r="BB32" s="19">
        <v>5</v>
      </c>
      <c r="BC32" s="26">
        <v>1.20377</v>
      </c>
      <c r="BD32" s="16"/>
      <c r="BE32" s="16"/>
      <c r="BF32" s="16" t="s">
        <v>3691</v>
      </c>
    </row>
    <row r="33" spans="1:61" s="17" customFormat="1" ht="15.75" customHeight="1" thickBot="1" x14ac:dyDescent="0.3">
      <c r="A33" s="31">
        <v>19301</v>
      </c>
      <c r="B33" s="30"/>
      <c r="C33" s="31">
        <v>1</v>
      </c>
      <c r="D33" s="31">
        <v>2</v>
      </c>
      <c r="E33" s="31">
        <v>10202</v>
      </c>
      <c r="F33" s="31">
        <v>19301</v>
      </c>
      <c r="G33" s="114">
        <f t="shared" si="5"/>
        <v>1.2649999999999999</v>
      </c>
      <c r="H33" s="32">
        <v>0</v>
      </c>
      <c r="I33" s="32">
        <v>0</v>
      </c>
      <c r="J33" s="32">
        <v>0</v>
      </c>
      <c r="K33" s="9">
        <f t="shared" si="0"/>
        <v>0</v>
      </c>
      <c r="L33" s="32">
        <v>0</v>
      </c>
      <c r="M33" s="20">
        <v>0</v>
      </c>
      <c r="N33" s="28">
        <v>1.2649999999999999</v>
      </c>
      <c r="O33" s="9">
        <f t="shared" si="1"/>
        <v>1.2649999999999999</v>
      </c>
      <c r="P33" s="20">
        <v>0</v>
      </c>
      <c r="Q33" s="20">
        <v>0</v>
      </c>
      <c r="R33" s="20">
        <v>0</v>
      </c>
      <c r="S33" s="9">
        <f t="shared" si="2"/>
        <v>0</v>
      </c>
      <c r="T33" s="22">
        <v>0</v>
      </c>
      <c r="U33" s="22">
        <v>0</v>
      </c>
      <c r="V33" s="22">
        <v>0</v>
      </c>
      <c r="W33" s="9">
        <f t="shared" si="6"/>
        <v>0</v>
      </c>
      <c r="X33" s="9">
        <f t="shared" si="7"/>
        <v>1.2649999999999999</v>
      </c>
      <c r="Y33" s="22">
        <v>0</v>
      </c>
      <c r="Z33" s="22">
        <v>0</v>
      </c>
      <c r="AA33" s="22">
        <v>0</v>
      </c>
      <c r="AB33" s="9">
        <f t="shared" si="3"/>
        <v>0</v>
      </c>
      <c r="AC33" s="20">
        <v>0</v>
      </c>
      <c r="AD33" s="20">
        <v>0</v>
      </c>
      <c r="AE33" s="20">
        <v>0</v>
      </c>
      <c r="AF33" s="9">
        <f t="shared" si="4"/>
        <v>0</v>
      </c>
      <c r="AG33" s="23" t="s">
        <v>3692</v>
      </c>
      <c r="AH33" s="197">
        <v>42217</v>
      </c>
      <c r="AI33" s="198">
        <v>43466</v>
      </c>
      <c r="AJ33" s="19" t="s">
        <v>3693</v>
      </c>
      <c r="AK33" s="19">
        <v>0</v>
      </c>
      <c r="AL33" s="19">
        <v>2</v>
      </c>
      <c r="AM33" s="19">
        <v>1</v>
      </c>
      <c r="AN33" s="19">
        <v>2</v>
      </c>
      <c r="AO33" s="25">
        <v>5.5</v>
      </c>
      <c r="AP33" s="19">
        <v>0</v>
      </c>
      <c r="AQ33" s="25">
        <v>0</v>
      </c>
      <c r="AR33" s="19">
        <v>40</v>
      </c>
      <c r="AS33" s="19"/>
      <c r="AT33" s="19"/>
      <c r="AU33" s="19">
        <v>3</v>
      </c>
      <c r="AV33" s="19">
        <v>3</v>
      </c>
      <c r="AW33" s="19">
        <v>1</v>
      </c>
      <c r="AX33" s="19">
        <v>0</v>
      </c>
      <c r="AY33" s="19">
        <v>3</v>
      </c>
      <c r="AZ33" s="19">
        <v>4</v>
      </c>
      <c r="BA33" s="19">
        <v>2</v>
      </c>
      <c r="BB33" s="19">
        <v>4</v>
      </c>
      <c r="BC33" s="26">
        <v>0</v>
      </c>
      <c r="BD33" s="16" t="s">
        <v>3676</v>
      </c>
      <c r="BE33" s="16"/>
      <c r="BF33" s="16" t="s">
        <v>3694</v>
      </c>
      <c r="BG33" s="16"/>
      <c r="BH33" s="16"/>
      <c r="BI33" s="16"/>
    </row>
    <row r="34" spans="1:61" s="36" customFormat="1" ht="15.75" customHeight="1" thickBot="1" x14ac:dyDescent="0.3">
      <c r="A34" s="31">
        <v>19302</v>
      </c>
      <c r="B34" s="30">
        <v>1</v>
      </c>
      <c r="C34" s="31">
        <v>1</v>
      </c>
      <c r="D34" s="33">
        <v>2</v>
      </c>
      <c r="E34" s="31">
        <v>10203</v>
      </c>
      <c r="F34" s="31">
        <v>19302</v>
      </c>
      <c r="G34" s="114">
        <f t="shared" si="5"/>
        <v>1.3149999999999999</v>
      </c>
      <c r="H34" s="34">
        <v>0</v>
      </c>
      <c r="I34" s="34">
        <v>0</v>
      </c>
      <c r="J34" s="34">
        <v>0</v>
      </c>
      <c r="K34" s="9">
        <f t="shared" si="0"/>
        <v>0</v>
      </c>
      <c r="L34" s="20">
        <v>1.3149999999999999</v>
      </c>
      <c r="M34" s="20">
        <v>0</v>
      </c>
      <c r="N34" s="28">
        <v>0</v>
      </c>
      <c r="O34" s="9">
        <f t="shared" si="1"/>
        <v>1.3149999999999999</v>
      </c>
      <c r="P34" s="20">
        <v>0</v>
      </c>
      <c r="Q34" s="22">
        <v>0</v>
      </c>
      <c r="R34" s="22">
        <v>0</v>
      </c>
      <c r="S34" s="9">
        <f t="shared" si="2"/>
        <v>0</v>
      </c>
      <c r="T34" s="22">
        <v>0</v>
      </c>
      <c r="U34" s="22">
        <v>0</v>
      </c>
      <c r="V34" s="22">
        <v>0</v>
      </c>
      <c r="W34" s="9">
        <f t="shared" si="6"/>
        <v>0</v>
      </c>
      <c r="X34" s="9">
        <f t="shared" si="7"/>
        <v>1.3149999999999999</v>
      </c>
      <c r="Y34" s="22">
        <v>0</v>
      </c>
      <c r="Z34" s="22">
        <v>0</v>
      </c>
      <c r="AA34" s="22">
        <v>0</v>
      </c>
      <c r="AB34" s="9">
        <f t="shared" si="3"/>
        <v>0</v>
      </c>
      <c r="AC34" s="20">
        <v>0</v>
      </c>
      <c r="AD34" s="20">
        <v>0</v>
      </c>
      <c r="AE34" s="20">
        <v>0</v>
      </c>
      <c r="AF34" s="9">
        <f t="shared" si="4"/>
        <v>0</v>
      </c>
      <c r="AG34" s="23" t="s">
        <v>3695</v>
      </c>
      <c r="AH34" s="197">
        <v>42248</v>
      </c>
      <c r="AI34" s="199">
        <v>43497</v>
      </c>
      <c r="AJ34" s="19"/>
      <c r="AK34" s="19">
        <v>1</v>
      </c>
      <c r="AL34" s="19">
        <v>1</v>
      </c>
      <c r="AM34" s="19">
        <v>1</v>
      </c>
      <c r="AN34" s="19">
        <v>3</v>
      </c>
      <c r="AO34" s="25">
        <v>10.6</v>
      </c>
      <c r="AP34" s="19">
        <v>0</v>
      </c>
      <c r="AQ34" s="25">
        <v>0</v>
      </c>
      <c r="AR34" s="19">
        <v>35</v>
      </c>
      <c r="AS34" s="19">
        <v>8755</v>
      </c>
      <c r="AT34" s="19"/>
      <c r="AU34" s="19">
        <v>4</v>
      </c>
      <c r="AV34" s="19">
        <v>0</v>
      </c>
      <c r="AW34" s="19">
        <v>1</v>
      </c>
      <c r="AX34" s="19">
        <v>0</v>
      </c>
      <c r="AY34" s="19">
        <v>4</v>
      </c>
      <c r="AZ34" s="19">
        <v>5</v>
      </c>
      <c r="BA34" s="19">
        <v>4</v>
      </c>
      <c r="BB34" s="19">
        <v>5</v>
      </c>
      <c r="BC34" s="26">
        <v>5.0884376250000001</v>
      </c>
      <c r="BD34" s="16"/>
      <c r="BE34" s="16"/>
      <c r="BF34" s="35"/>
      <c r="BG34" s="16"/>
      <c r="BH34" s="16"/>
      <c r="BI34" s="16"/>
    </row>
    <row r="35" spans="1:61" s="51" customFormat="1" ht="15.75" customHeight="1" thickBot="1" x14ac:dyDescent="0.3">
      <c r="A35" s="38">
        <v>19350</v>
      </c>
      <c r="B35" s="37"/>
      <c r="C35" s="38">
        <v>1</v>
      </c>
      <c r="D35" s="39">
        <v>3</v>
      </c>
      <c r="E35" s="38">
        <v>10301</v>
      </c>
      <c r="F35" s="38">
        <v>19350</v>
      </c>
      <c r="G35" s="114">
        <f t="shared" si="5"/>
        <v>2.5299999999999998</v>
      </c>
      <c r="H35" s="40">
        <v>0</v>
      </c>
      <c r="I35" s="40">
        <v>0</v>
      </c>
      <c r="J35" s="40">
        <v>0</v>
      </c>
      <c r="K35" s="9">
        <f t="shared" si="0"/>
        <v>0</v>
      </c>
      <c r="L35" s="42">
        <v>0</v>
      </c>
      <c r="M35" s="41">
        <v>1.5249999999999999</v>
      </c>
      <c r="N35" s="43">
        <v>0</v>
      </c>
      <c r="O35" s="9">
        <f t="shared" si="1"/>
        <v>1.5249999999999999</v>
      </c>
      <c r="P35" s="41">
        <v>0</v>
      </c>
      <c r="Q35" s="44">
        <v>1.0049999999999999</v>
      </c>
      <c r="R35" s="44">
        <v>0</v>
      </c>
      <c r="S35" s="9">
        <f t="shared" si="2"/>
        <v>1.0049999999999999</v>
      </c>
      <c r="T35" s="44">
        <v>0</v>
      </c>
      <c r="U35" s="44">
        <v>0</v>
      </c>
      <c r="V35" s="44">
        <v>0</v>
      </c>
      <c r="W35" s="9">
        <f t="shared" si="6"/>
        <v>0</v>
      </c>
      <c r="X35" s="9">
        <f t="shared" si="7"/>
        <v>2.5299999999999998</v>
      </c>
      <c r="Y35" s="44">
        <v>0</v>
      </c>
      <c r="Z35" s="44">
        <v>0</v>
      </c>
      <c r="AA35" s="44">
        <v>0</v>
      </c>
      <c r="AB35" s="9">
        <f t="shared" si="3"/>
        <v>0</v>
      </c>
      <c r="AC35" s="41">
        <v>0</v>
      </c>
      <c r="AD35" s="41">
        <v>0</v>
      </c>
      <c r="AE35" s="41">
        <v>0</v>
      </c>
      <c r="AF35" s="9">
        <f t="shared" si="4"/>
        <v>0</v>
      </c>
      <c r="AG35" s="45" t="s">
        <v>3696</v>
      </c>
      <c r="AH35" s="200">
        <v>37926</v>
      </c>
      <c r="AI35" s="201">
        <v>42248</v>
      </c>
      <c r="AJ35" s="46">
        <v>14</v>
      </c>
      <c r="AK35" s="46">
        <v>1</v>
      </c>
      <c r="AL35" s="46">
        <v>2</v>
      </c>
      <c r="AM35" s="46">
        <v>1</v>
      </c>
      <c r="AN35" s="46">
        <v>2</v>
      </c>
      <c r="AO35" s="47">
        <v>6.4</v>
      </c>
      <c r="AP35" s="46">
        <v>0</v>
      </c>
      <c r="AQ35" s="47">
        <v>0</v>
      </c>
      <c r="AR35" s="46">
        <v>40</v>
      </c>
      <c r="AS35" s="46"/>
      <c r="AT35" s="46"/>
      <c r="AU35" s="46">
        <v>3</v>
      </c>
      <c r="AV35" s="46">
        <v>3</v>
      </c>
      <c r="AW35" s="46">
        <v>1</v>
      </c>
      <c r="AX35" s="46">
        <v>0</v>
      </c>
      <c r="AY35" s="46">
        <v>3</v>
      </c>
      <c r="AZ35" s="46">
        <v>4</v>
      </c>
      <c r="BA35" s="46">
        <v>3</v>
      </c>
      <c r="BB35" s="46">
        <v>4</v>
      </c>
      <c r="BC35" s="48">
        <v>0</v>
      </c>
      <c r="BD35" s="49" t="s">
        <v>3676</v>
      </c>
      <c r="BE35" s="49"/>
      <c r="BF35" s="50"/>
      <c r="BG35" s="49"/>
      <c r="BH35" s="49"/>
      <c r="BI35" s="49"/>
    </row>
    <row r="36" spans="1:61" s="36" customFormat="1" ht="15.75" customHeight="1" thickBot="1" x14ac:dyDescent="0.3">
      <c r="A36" s="31">
        <v>19353</v>
      </c>
      <c r="B36" s="30"/>
      <c r="C36" s="31">
        <v>1</v>
      </c>
      <c r="D36" s="33">
        <v>3</v>
      </c>
      <c r="E36" s="31">
        <v>10304</v>
      </c>
      <c r="F36" s="31">
        <v>19353</v>
      </c>
      <c r="G36" s="114">
        <f t="shared" si="5"/>
        <v>1.26</v>
      </c>
      <c r="H36" s="34">
        <v>0</v>
      </c>
      <c r="I36" s="34">
        <v>0</v>
      </c>
      <c r="J36" s="34">
        <v>0</v>
      </c>
      <c r="K36" s="9">
        <f t="shared" si="0"/>
        <v>0</v>
      </c>
      <c r="L36" s="32">
        <v>0</v>
      </c>
      <c r="M36" s="20">
        <v>1.26</v>
      </c>
      <c r="N36" s="28">
        <v>0</v>
      </c>
      <c r="O36" s="9">
        <f t="shared" si="1"/>
        <v>1.26</v>
      </c>
      <c r="P36" s="20">
        <v>0</v>
      </c>
      <c r="Q36" s="22">
        <v>0</v>
      </c>
      <c r="R36" s="22">
        <v>0</v>
      </c>
      <c r="S36" s="9">
        <f t="shared" si="2"/>
        <v>0</v>
      </c>
      <c r="T36" s="22">
        <v>0</v>
      </c>
      <c r="U36" s="22">
        <v>0</v>
      </c>
      <c r="V36" s="22">
        <v>0</v>
      </c>
      <c r="W36" s="9">
        <f t="shared" si="6"/>
        <v>0</v>
      </c>
      <c r="X36" s="9">
        <f t="shared" si="7"/>
        <v>1.26</v>
      </c>
      <c r="Y36" s="22">
        <v>0</v>
      </c>
      <c r="Z36" s="22">
        <v>0</v>
      </c>
      <c r="AA36" s="22">
        <v>0</v>
      </c>
      <c r="AB36" s="9">
        <f t="shared" si="3"/>
        <v>0</v>
      </c>
      <c r="AC36" s="20">
        <v>0</v>
      </c>
      <c r="AD36" s="20">
        <v>0</v>
      </c>
      <c r="AE36" s="20">
        <v>0</v>
      </c>
      <c r="AF36" s="9">
        <f t="shared" si="4"/>
        <v>0</v>
      </c>
      <c r="AG36" s="23" t="s">
        <v>3697</v>
      </c>
      <c r="AH36" s="199">
        <v>42248</v>
      </c>
      <c r="AI36" s="199">
        <v>43497</v>
      </c>
      <c r="AJ36" s="19" t="s">
        <v>3698</v>
      </c>
      <c r="AK36" s="19">
        <v>0</v>
      </c>
      <c r="AL36" s="19">
        <v>1</v>
      </c>
      <c r="AM36" s="19">
        <v>1</v>
      </c>
      <c r="AN36" s="19">
        <v>2</v>
      </c>
      <c r="AO36" s="25">
        <v>9.9</v>
      </c>
      <c r="AP36" s="19">
        <v>1</v>
      </c>
      <c r="AQ36" s="25">
        <v>3.6</v>
      </c>
      <c r="AR36" s="19">
        <v>40</v>
      </c>
      <c r="AS36" s="19"/>
      <c r="AT36" s="19"/>
      <c r="AU36" s="19">
        <v>5</v>
      </c>
      <c r="AV36" s="19">
        <v>5</v>
      </c>
      <c r="AW36" s="19">
        <v>5</v>
      </c>
      <c r="AX36" s="19">
        <v>3</v>
      </c>
      <c r="AY36" s="19">
        <v>3</v>
      </c>
      <c r="AZ36" s="19">
        <v>5</v>
      </c>
      <c r="BA36" s="19">
        <v>3</v>
      </c>
      <c r="BB36" s="19">
        <v>4</v>
      </c>
      <c r="BC36" s="26"/>
      <c r="BD36" s="16"/>
      <c r="BE36" s="16"/>
      <c r="BF36" s="35"/>
      <c r="BG36" s="16"/>
      <c r="BH36" s="16"/>
      <c r="BI36" s="16"/>
    </row>
    <row r="37" spans="1:61" s="36" customFormat="1" ht="15.75" customHeight="1" thickBot="1" x14ac:dyDescent="0.3">
      <c r="A37" s="31">
        <v>19354</v>
      </c>
      <c r="B37" s="30"/>
      <c r="C37" s="31">
        <v>1</v>
      </c>
      <c r="D37" s="33">
        <v>3</v>
      </c>
      <c r="E37" s="31">
        <v>10304</v>
      </c>
      <c r="F37" s="31">
        <v>19354</v>
      </c>
      <c r="G37" s="114">
        <f t="shared" si="5"/>
        <v>1.1599999999999999</v>
      </c>
      <c r="H37" s="34">
        <v>0</v>
      </c>
      <c r="I37" s="34">
        <v>0</v>
      </c>
      <c r="J37" s="34">
        <v>0</v>
      </c>
      <c r="K37" s="9">
        <f t="shared" si="0"/>
        <v>0</v>
      </c>
      <c r="L37" s="32">
        <v>0.315</v>
      </c>
      <c r="M37" s="20">
        <v>0</v>
      </c>
      <c r="N37" s="28">
        <v>0</v>
      </c>
      <c r="O37" s="9">
        <f t="shared" si="1"/>
        <v>0.315</v>
      </c>
      <c r="P37" s="20">
        <v>0</v>
      </c>
      <c r="Q37" s="22">
        <v>0.84499999999999997</v>
      </c>
      <c r="R37" s="22">
        <v>0</v>
      </c>
      <c r="S37" s="9">
        <f t="shared" si="2"/>
        <v>0.84499999999999997</v>
      </c>
      <c r="T37" s="22">
        <v>0</v>
      </c>
      <c r="U37" s="22">
        <v>0</v>
      </c>
      <c r="V37" s="22">
        <v>0</v>
      </c>
      <c r="W37" s="9">
        <f t="shared" si="6"/>
        <v>0</v>
      </c>
      <c r="X37" s="9">
        <f t="shared" si="7"/>
        <v>1.1599999999999999</v>
      </c>
      <c r="Y37" s="22">
        <v>0</v>
      </c>
      <c r="Z37" s="22">
        <v>0</v>
      </c>
      <c r="AA37" s="22">
        <v>0</v>
      </c>
      <c r="AB37" s="9">
        <f t="shared" si="3"/>
        <v>0</v>
      </c>
      <c r="AC37" s="20">
        <v>0</v>
      </c>
      <c r="AD37" s="20">
        <v>0</v>
      </c>
      <c r="AE37" s="20">
        <v>0</v>
      </c>
      <c r="AF37" s="9">
        <f t="shared" si="4"/>
        <v>0</v>
      </c>
      <c r="AG37" s="23" t="s">
        <v>3699</v>
      </c>
      <c r="AH37" s="199">
        <v>42248</v>
      </c>
      <c r="AI37" s="199">
        <v>43617</v>
      </c>
      <c r="AJ37" s="19" t="s">
        <v>3698</v>
      </c>
      <c r="AK37" s="19">
        <v>0</v>
      </c>
      <c r="AL37" s="19">
        <v>1</v>
      </c>
      <c r="AM37" s="19">
        <v>2</v>
      </c>
      <c r="AN37" s="19">
        <v>3</v>
      </c>
      <c r="AO37" s="25">
        <v>10.7</v>
      </c>
      <c r="AP37" s="19">
        <v>0</v>
      </c>
      <c r="AQ37" s="25">
        <v>0</v>
      </c>
      <c r="AR37" s="19">
        <v>40</v>
      </c>
      <c r="AS37" s="19"/>
      <c r="AT37" s="19"/>
      <c r="AU37" s="19">
        <v>4</v>
      </c>
      <c r="AV37" s="19">
        <v>4</v>
      </c>
      <c r="AW37" s="19">
        <v>2</v>
      </c>
      <c r="AX37" s="19">
        <v>0</v>
      </c>
      <c r="AY37" s="19">
        <v>3</v>
      </c>
      <c r="AZ37" s="19">
        <v>4</v>
      </c>
      <c r="BA37" s="19">
        <v>3</v>
      </c>
      <c r="BB37" s="19">
        <v>4</v>
      </c>
      <c r="BC37" s="26"/>
      <c r="BD37" s="16"/>
      <c r="BE37" s="16"/>
      <c r="BF37" s="35"/>
      <c r="BG37" s="16"/>
      <c r="BH37" s="16"/>
      <c r="BI37" s="16"/>
    </row>
    <row r="38" spans="1:61" s="36" customFormat="1" ht="15.75" customHeight="1" thickBot="1" x14ac:dyDescent="0.3">
      <c r="A38" s="31">
        <v>19527</v>
      </c>
      <c r="B38" s="30">
        <v>1</v>
      </c>
      <c r="C38" s="31">
        <v>1</v>
      </c>
      <c r="D38" s="31">
        <v>8</v>
      </c>
      <c r="E38" s="31">
        <v>10802</v>
      </c>
      <c r="F38" s="31">
        <v>19527</v>
      </c>
      <c r="G38" s="114">
        <f t="shared" si="5"/>
        <v>3.2</v>
      </c>
      <c r="H38" s="34">
        <v>0</v>
      </c>
      <c r="I38" s="34">
        <v>0</v>
      </c>
      <c r="J38" s="34">
        <v>0</v>
      </c>
      <c r="K38" s="9">
        <f t="shared" si="0"/>
        <v>0</v>
      </c>
      <c r="L38" s="34">
        <v>0</v>
      </c>
      <c r="M38" s="22">
        <v>0</v>
      </c>
      <c r="N38" s="52">
        <v>2.67</v>
      </c>
      <c r="O38" s="9">
        <f t="shared" si="1"/>
        <v>2.67</v>
      </c>
      <c r="P38" s="20">
        <v>0</v>
      </c>
      <c r="Q38" s="22">
        <v>0</v>
      </c>
      <c r="R38" s="22">
        <v>0.53</v>
      </c>
      <c r="S38" s="9">
        <f t="shared" si="2"/>
        <v>0.53</v>
      </c>
      <c r="T38" s="22">
        <v>0</v>
      </c>
      <c r="U38" s="22">
        <v>0</v>
      </c>
      <c r="V38" s="22">
        <v>0</v>
      </c>
      <c r="W38" s="9">
        <f t="shared" si="6"/>
        <v>0</v>
      </c>
      <c r="X38" s="9">
        <f t="shared" si="7"/>
        <v>3.2</v>
      </c>
      <c r="Y38" s="22">
        <v>0</v>
      </c>
      <c r="Z38" s="22">
        <v>0</v>
      </c>
      <c r="AA38" s="22">
        <v>0</v>
      </c>
      <c r="AB38" s="9">
        <f t="shared" si="3"/>
        <v>0</v>
      </c>
      <c r="AC38" s="20">
        <v>0</v>
      </c>
      <c r="AD38" s="20">
        <v>0</v>
      </c>
      <c r="AE38" s="20">
        <v>0</v>
      </c>
      <c r="AF38" s="9">
        <f t="shared" si="4"/>
        <v>0</v>
      </c>
      <c r="AG38" s="23" t="s">
        <v>3700</v>
      </c>
      <c r="AH38" s="197">
        <v>42186</v>
      </c>
      <c r="AI38" s="199">
        <v>43466</v>
      </c>
      <c r="AJ38" s="19" t="s">
        <v>3701</v>
      </c>
      <c r="AK38" s="19">
        <v>0</v>
      </c>
      <c r="AL38" s="19">
        <v>3</v>
      </c>
      <c r="AM38" s="19">
        <v>1</v>
      </c>
      <c r="AN38" s="19">
        <v>2</v>
      </c>
      <c r="AO38" s="25">
        <v>7.3</v>
      </c>
      <c r="AP38" s="19">
        <v>0</v>
      </c>
      <c r="AQ38" s="25">
        <v>0</v>
      </c>
      <c r="AR38" s="19">
        <v>40</v>
      </c>
      <c r="AS38" s="19"/>
      <c r="AT38" s="19"/>
      <c r="AU38" s="19">
        <v>3</v>
      </c>
      <c r="AV38" s="19">
        <v>2</v>
      </c>
      <c r="AW38" s="19">
        <v>1</v>
      </c>
      <c r="AX38" s="19">
        <v>0</v>
      </c>
      <c r="AY38" s="19">
        <v>3</v>
      </c>
      <c r="AZ38" s="19">
        <v>3</v>
      </c>
      <c r="BA38" s="19">
        <v>2</v>
      </c>
      <c r="BB38" s="19">
        <v>3</v>
      </c>
      <c r="BC38" s="26">
        <v>3.7083452499999998</v>
      </c>
      <c r="BD38" s="16"/>
      <c r="BE38" s="16"/>
      <c r="BF38" s="35"/>
      <c r="BG38" s="16"/>
      <c r="BH38" s="16"/>
      <c r="BI38" s="16"/>
    </row>
    <row r="39" spans="1:61" s="17" customFormat="1" ht="15.75" customHeight="1" thickBot="1" x14ac:dyDescent="0.3">
      <c r="A39" s="19">
        <v>19531</v>
      </c>
      <c r="B39" s="53"/>
      <c r="C39" s="19">
        <v>1</v>
      </c>
      <c r="D39" s="19">
        <v>8</v>
      </c>
      <c r="E39" s="19">
        <v>10804</v>
      </c>
      <c r="F39" s="19">
        <v>19531</v>
      </c>
      <c r="G39" s="114">
        <f t="shared" si="5"/>
        <v>0.85499999999999998</v>
      </c>
      <c r="H39" s="54">
        <v>0</v>
      </c>
      <c r="I39" s="54">
        <v>0</v>
      </c>
      <c r="J39" s="54">
        <v>0</v>
      </c>
      <c r="K39" s="9">
        <f t="shared" si="0"/>
        <v>0</v>
      </c>
      <c r="L39" s="34">
        <v>0.85499999999999998</v>
      </c>
      <c r="M39" s="22">
        <v>0</v>
      </c>
      <c r="N39" s="52">
        <v>0</v>
      </c>
      <c r="O39" s="9">
        <f t="shared" si="1"/>
        <v>0.85499999999999998</v>
      </c>
      <c r="P39" s="20">
        <v>0</v>
      </c>
      <c r="Q39" s="20">
        <v>0</v>
      </c>
      <c r="R39" s="20">
        <v>0</v>
      </c>
      <c r="S39" s="9">
        <f t="shared" si="2"/>
        <v>0</v>
      </c>
      <c r="T39" s="22">
        <v>0</v>
      </c>
      <c r="U39" s="22">
        <v>0</v>
      </c>
      <c r="V39" s="22">
        <v>0</v>
      </c>
      <c r="W39" s="9">
        <f t="shared" si="6"/>
        <v>0</v>
      </c>
      <c r="X39" s="9">
        <f t="shared" si="7"/>
        <v>0.85499999999999998</v>
      </c>
      <c r="Y39" s="22">
        <v>0</v>
      </c>
      <c r="Z39" s="22">
        <v>0</v>
      </c>
      <c r="AA39" s="22">
        <v>0</v>
      </c>
      <c r="AB39" s="9">
        <f t="shared" si="3"/>
        <v>0</v>
      </c>
      <c r="AC39" s="20">
        <v>0</v>
      </c>
      <c r="AD39" s="20">
        <v>0</v>
      </c>
      <c r="AE39" s="20">
        <v>0</v>
      </c>
      <c r="AF39" s="9">
        <f t="shared" si="4"/>
        <v>0</v>
      </c>
      <c r="AG39" s="23" t="s">
        <v>3702</v>
      </c>
      <c r="AH39" s="197">
        <v>42156</v>
      </c>
      <c r="AI39" s="202">
        <v>43101</v>
      </c>
      <c r="AJ39" s="55" t="s">
        <v>3703</v>
      </c>
      <c r="AK39" s="56">
        <v>0</v>
      </c>
      <c r="AL39" s="56">
        <v>1</v>
      </c>
      <c r="AM39" s="56">
        <v>1</v>
      </c>
      <c r="AN39" s="56">
        <v>2</v>
      </c>
      <c r="AO39" s="57">
        <v>6.3</v>
      </c>
      <c r="AP39" s="56">
        <v>0</v>
      </c>
      <c r="AQ39" s="57">
        <v>0</v>
      </c>
      <c r="AR39" s="56">
        <v>40</v>
      </c>
      <c r="AS39" s="56"/>
      <c r="AT39" s="56"/>
      <c r="AU39" s="56">
        <v>4</v>
      </c>
      <c r="AV39" s="56">
        <v>5</v>
      </c>
      <c r="AW39" s="56">
        <v>1</v>
      </c>
      <c r="AX39" s="56">
        <v>0</v>
      </c>
      <c r="AY39" s="56">
        <v>5</v>
      </c>
      <c r="AZ39" s="56">
        <v>5</v>
      </c>
      <c r="BA39" s="56">
        <v>5</v>
      </c>
      <c r="BB39" s="56">
        <v>5</v>
      </c>
      <c r="BC39" s="26">
        <v>0</v>
      </c>
      <c r="BD39" s="16"/>
      <c r="BE39" s="16"/>
      <c r="BF39" s="35" t="s">
        <v>3704</v>
      </c>
      <c r="BG39" s="16"/>
      <c r="BH39" s="16"/>
      <c r="BI39" s="16"/>
    </row>
    <row r="40" spans="1:61" s="17" customFormat="1" ht="15.75" customHeight="1" thickBot="1" x14ac:dyDescent="0.3">
      <c r="A40" s="19">
        <v>19600</v>
      </c>
      <c r="B40" s="18"/>
      <c r="C40" s="19">
        <v>1</v>
      </c>
      <c r="D40" s="19">
        <v>10</v>
      </c>
      <c r="E40" s="19">
        <v>11001</v>
      </c>
      <c r="F40" s="19">
        <v>19600</v>
      </c>
      <c r="G40" s="114">
        <f t="shared" si="5"/>
        <v>2.86</v>
      </c>
      <c r="H40" s="22">
        <v>0</v>
      </c>
      <c r="I40" s="22">
        <v>0</v>
      </c>
      <c r="J40" s="22">
        <v>0</v>
      </c>
      <c r="K40" s="9">
        <f t="shared" si="0"/>
        <v>0</v>
      </c>
      <c r="L40" s="34">
        <v>0</v>
      </c>
      <c r="M40" s="22">
        <v>2.67</v>
      </c>
      <c r="N40" s="28">
        <v>0.19</v>
      </c>
      <c r="O40" s="9">
        <f t="shared" si="1"/>
        <v>2.86</v>
      </c>
      <c r="P40" s="20">
        <v>0</v>
      </c>
      <c r="Q40" s="22">
        <v>0</v>
      </c>
      <c r="R40" s="22">
        <v>0</v>
      </c>
      <c r="S40" s="9">
        <f t="shared" si="2"/>
        <v>0</v>
      </c>
      <c r="T40" s="22">
        <v>0</v>
      </c>
      <c r="U40" s="22">
        <v>0</v>
      </c>
      <c r="V40" s="22">
        <v>0</v>
      </c>
      <c r="W40" s="9">
        <f t="shared" si="6"/>
        <v>0</v>
      </c>
      <c r="X40" s="9">
        <f t="shared" si="7"/>
        <v>2.86</v>
      </c>
      <c r="Y40" s="22">
        <v>0</v>
      </c>
      <c r="Z40" s="22">
        <v>0</v>
      </c>
      <c r="AA40" s="22">
        <v>0</v>
      </c>
      <c r="AB40" s="9">
        <f t="shared" si="3"/>
        <v>0</v>
      </c>
      <c r="AC40" s="20">
        <v>0</v>
      </c>
      <c r="AD40" s="20">
        <v>0</v>
      </c>
      <c r="AE40" s="20">
        <v>0</v>
      </c>
      <c r="AF40" s="9">
        <f t="shared" si="4"/>
        <v>0</v>
      </c>
      <c r="AG40" s="23" t="s">
        <v>3705</v>
      </c>
      <c r="AH40" s="197">
        <v>42248</v>
      </c>
      <c r="AI40" s="199">
        <v>43466</v>
      </c>
      <c r="AJ40" s="19" t="s">
        <v>3706</v>
      </c>
      <c r="AK40" s="19">
        <v>0</v>
      </c>
      <c r="AL40" s="19">
        <v>2</v>
      </c>
      <c r="AM40" s="19">
        <v>1</v>
      </c>
      <c r="AN40" s="19">
        <v>2</v>
      </c>
      <c r="AO40" s="25">
        <v>8.1999999999999993</v>
      </c>
      <c r="AP40" s="19">
        <v>0</v>
      </c>
      <c r="AQ40" s="25">
        <v>0</v>
      </c>
      <c r="AR40" s="19">
        <v>40</v>
      </c>
      <c r="AS40" s="19"/>
      <c r="AT40" s="19"/>
      <c r="AU40" s="19">
        <v>3</v>
      </c>
      <c r="AV40" s="19">
        <v>3</v>
      </c>
      <c r="AW40" s="19">
        <v>1</v>
      </c>
      <c r="AX40" s="19">
        <v>0</v>
      </c>
      <c r="AY40" s="19">
        <v>3</v>
      </c>
      <c r="AZ40" s="19">
        <v>4</v>
      </c>
      <c r="BA40" s="19">
        <v>3</v>
      </c>
      <c r="BB40" s="19">
        <v>5</v>
      </c>
      <c r="BC40" s="26">
        <v>10.919679449999999</v>
      </c>
      <c r="BD40" s="16"/>
      <c r="BE40" s="16" t="s">
        <v>3707</v>
      </c>
      <c r="BF40" s="35"/>
      <c r="BG40" s="16"/>
      <c r="BH40" s="16"/>
      <c r="BI40" s="16"/>
    </row>
    <row r="41" spans="1:61" s="17" customFormat="1" ht="15.75" customHeight="1" thickBot="1" x14ac:dyDescent="0.3">
      <c r="A41" s="19">
        <v>19681</v>
      </c>
      <c r="B41" s="18"/>
      <c r="C41" s="19">
        <v>1</v>
      </c>
      <c r="D41" s="19">
        <v>13</v>
      </c>
      <c r="E41" s="19">
        <v>11306</v>
      </c>
      <c r="F41" s="19">
        <v>19681</v>
      </c>
      <c r="G41" s="114">
        <f t="shared" si="5"/>
        <v>0.94500000000000006</v>
      </c>
      <c r="H41" s="22">
        <v>0</v>
      </c>
      <c r="I41" s="22">
        <v>0</v>
      </c>
      <c r="J41" s="22">
        <v>0</v>
      </c>
      <c r="K41" s="9">
        <f t="shared" si="0"/>
        <v>0</v>
      </c>
      <c r="L41" s="34">
        <v>0.32</v>
      </c>
      <c r="M41" s="22">
        <v>7.4999999999999997E-2</v>
      </c>
      <c r="N41" s="28">
        <v>0.55000000000000004</v>
      </c>
      <c r="O41" s="9">
        <f t="shared" si="1"/>
        <v>0.94500000000000006</v>
      </c>
      <c r="P41" s="20">
        <v>0</v>
      </c>
      <c r="Q41" s="22">
        <v>0</v>
      </c>
      <c r="R41" s="22">
        <v>0</v>
      </c>
      <c r="S41" s="9">
        <f t="shared" si="2"/>
        <v>0</v>
      </c>
      <c r="T41" s="22">
        <v>0</v>
      </c>
      <c r="U41" s="22">
        <v>0</v>
      </c>
      <c r="V41" s="22">
        <v>0</v>
      </c>
      <c r="W41" s="9">
        <f t="shared" si="6"/>
        <v>0</v>
      </c>
      <c r="X41" s="9">
        <f t="shared" si="7"/>
        <v>0.94500000000000006</v>
      </c>
      <c r="Y41" s="22">
        <v>0</v>
      </c>
      <c r="Z41" s="22">
        <v>0</v>
      </c>
      <c r="AA41" s="22">
        <v>0</v>
      </c>
      <c r="AB41" s="9">
        <f t="shared" si="3"/>
        <v>0</v>
      </c>
      <c r="AC41" s="20">
        <v>0</v>
      </c>
      <c r="AD41" s="20">
        <v>0</v>
      </c>
      <c r="AE41" s="20">
        <v>0</v>
      </c>
      <c r="AF41" s="9">
        <f t="shared" si="4"/>
        <v>0</v>
      </c>
      <c r="AG41" s="23" t="s">
        <v>3708</v>
      </c>
      <c r="AH41" s="197">
        <v>42186</v>
      </c>
      <c r="AI41" s="199">
        <v>43466</v>
      </c>
      <c r="AJ41" s="19" t="s">
        <v>3709</v>
      </c>
      <c r="AK41" s="19">
        <v>1</v>
      </c>
      <c r="AL41" s="19">
        <v>2</v>
      </c>
      <c r="AM41" s="19">
        <v>1</v>
      </c>
      <c r="AN41" s="19">
        <v>2</v>
      </c>
      <c r="AO41" s="25">
        <v>7.5</v>
      </c>
      <c r="AP41" s="19">
        <v>0</v>
      </c>
      <c r="AQ41" s="25">
        <v>0</v>
      </c>
      <c r="AR41" s="19">
        <v>40</v>
      </c>
      <c r="AS41" s="19"/>
      <c r="AT41" s="19"/>
      <c r="AU41" s="19">
        <v>3</v>
      </c>
      <c r="AV41" s="19">
        <v>3</v>
      </c>
      <c r="AW41" s="19">
        <v>1</v>
      </c>
      <c r="AX41" s="19">
        <v>0</v>
      </c>
      <c r="AY41" s="19">
        <v>3</v>
      </c>
      <c r="AZ41" s="19">
        <v>4</v>
      </c>
      <c r="BA41" s="19">
        <v>2</v>
      </c>
      <c r="BB41" s="19">
        <v>5</v>
      </c>
      <c r="BC41" s="26">
        <v>3.720705975</v>
      </c>
      <c r="BD41" s="16" t="s">
        <v>3676</v>
      </c>
      <c r="BE41" s="16"/>
      <c r="BF41" s="35"/>
      <c r="BG41" s="16"/>
      <c r="BH41" s="16"/>
      <c r="BI41" s="16"/>
    </row>
    <row r="42" spans="1:61" s="17" customFormat="1" ht="15.75" customHeight="1" thickBot="1" x14ac:dyDescent="0.3">
      <c r="A42" s="19">
        <v>19725</v>
      </c>
      <c r="B42" s="18">
        <v>1</v>
      </c>
      <c r="C42" s="19">
        <v>1</v>
      </c>
      <c r="D42" s="19">
        <v>14</v>
      </c>
      <c r="E42" s="19">
        <v>11401</v>
      </c>
      <c r="F42" s="19">
        <v>19725</v>
      </c>
      <c r="G42" s="114">
        <f t="shared" si="5"/>
        <v>2.4500000000000002</v>
      </c>
      <c r="H42" s="22">
        <v>0</v>
      </c>
      <c r="I42" s="22">
        <v>0</v>
      </c>
      <c r="J42" s="22">
        <v>0</v>
      </c>
      <c r="K42" s="9">
        <f t="shared" si="0"/>
        <v>0</v>
      </c>
      <c r="L42" s="22">
        <v>0</v>
      </c>
      <c r="M42" s="22">
        <v>0.84</v>
      </c>
      <c r="N42" s="52">
        <v>1.61</v>
      </c>
      <c r="O42" s="9">
        <f t="shared" si="1"/>
        <v>2.4500000000000002</v>
      </c>
      <c r="P42" s="20">
        <v>0</v>
      </c>
      <c r="Q42" s="22">
        <v>0</v>
      </c>
      <c r="R42" s="22">
        <v>0</v>
      </c>
      <c r="S42" s="9">
        <f t="shared" si="2"/>
        <v>0</v>
      </c>
      <c r="T42" s="22">
        <v>0</v>
      </c>
      <c r="U42" s="22">
        <v>0</v>
      </c>
      <c r="V42" s="22">
        <v>0</v>
      </c>
      <c r="W42" s="9">
        <f t="shared" si="6"/>
        <v>0</v>
      </c>
      <c r="X42" s="9">
        <f t="shared" si="7"/>
        <v>2.4500000000000002</v>
      </c>
      <c r="Y42" s="22">
        <v>0</v>
      </c>
      <c r="Z42" s="22">
        <v>0</v>
      </c>
      <c r="AA42" s="22">
        <v>0</v>
      </c>
      <c r="AB42" s="9">
        <f t="shared" si="3"/>
        <v>0</v>
      </c>
      <c r="AC42" s="20">
        <v>0</v>
      </c>
      <c r="AD42" s="20">
        <v>0</v>
      </c>
      <c r="AE42" s="20">
        <v>0</v>
      </c>
      <c r="AF42" s="9">
        <f t="shared" si="4"/>
        <v>0</v>
      </c>
      <c r="AG42" s="23" t="s">
        <v>3710</v>
      </c>
      <c r="AH42" s="197">
        <v>42156</v>
      </c>
      <c r="AI42" s="199">
        <v>43466</v>
      </c>
      <c r="AJ42" s="19" t="s">
        <v>3711</v>
      </c>
      <c r="AK42" s="19">
        <v>0</v>
      </c>
      <c r="AL42" s="19">
        <v>1</v>
      </c>
      <c r="AM42" s="19">
        <v>1</v>
      </c>
      <c r="AN42" s="19">
        <v>2</v>
      </c>
      <c r="AO42" s="25">
        <v>7.4</v>
      </c>
      <c r="AP42" s="19">
        <v>0</v>
      </c>
      <c r="AQ42" s="25">
        <v>0</v>
      </c>
      <c r="AR42" s="19">
        <v>40</v>
      </c>
      <c r="AS42" s="19"/>
      <c r="AT42" s="19"/>
      <c r="AU42" s="19">
        <v>4</v>
      </c>
      <c r="AV42" s="19">
        <v>4</v>
      </c>
      <c r="AW42" s="19">
        <v>2</v>
      </c>
      <c r="AX42" s="19">
        <v>0</v>
      </c>
      <c r="AY42" s="19">
        <v>3</v>
      </c>
      <c r="AZ42" s="19">
        <v>4</v>
      </c>
      <c r="BA42" s="19">
        <v>2</v>
      </c>
      <c r="BB42" s="19">
        <v>4</v>
      </c>
      <c r="BC42" s="26">
        <v>9.3743588750000004</v>
      </c>
      <c r="BD42" s="16"/>
      <c r="BE42" s="16"/>
      <c r="BF42" s="16"/>
      <c r="BG42" s="16"/>
      <c r="BH42" s="16"/>
      <c r="BI42" s="16"/>
    </row>
    <row r="43" spans="1:61" s="17" customFormat="1" ht="15.75" customHeight="1" thickBot="1" x14ac:dyDescent="0.3">
      <c r="A43" s="19">
        <v>19726</v>
      </c>
      <c r="B43" s="18"/>
      <c r="C43" s="19">
        <v>1</v>
      </c>
      <c r="D43" s="19">
        <v>8</v>
      </c>
      <c r="E43" s="19">
        <v>11402</v>
      </c>
      <c r="F43" s="19">
        <v>19726</v>
      </c>
      <c r="G43" s="114">
        <f t="shared" si="5"/>
        <v>0.4</v>
      </c>
      <c r="H43" s="22">
        <v>0</v>
      </c>
      <c r="I43" s="22">
        <v>0</v>
      </c>
      <c r="J43" s="22">
        <v>0</v>
      </c>
      <c r="K43" s="9">
        <f t="shared" si="0"/>
        <v>0</v>
      </c>
      <c r="L43" s="22">
        <v>0</v>
      </c>
      <c r="M43" s="22">
        <v>0</v>
      </c>
      <c r="N43" s="52">
        <v>0</v>
      </c>
      <c r="O43" s="9">
        <f t="shared" si="1"/>
        <v>0</v>
      </c>
      <c r="P43" s="20">
        <v>0</v>
      </c>
      <c r="Q43" s="22">
        <v>0</v>
      </c>
      <c r="R43" s="22">
        <v>0.4</v>
      </c>
      <c r="S43" s="9">
        <f t="shared" si="2"/>
        <v>0.4</v>
      </c>
      <c r="T43" s="22">
        <v>0</v>
      </c>
      <c r="U43" s="22">
        <v>0</v>
      </c>
      <c r="V43" s="22">
        <v>0</v>
      </c>
      <c r="W43" s="9">
        <f t="shared" si="6"/>
        <v>0</v>
      </c>
      <c r="X43" s="9">
        <f t="shared" si="7"/>
        <v>0.4</v>
      </c>
      <c r="Y43" s="22">
        <v>0</v>
      </c>
      <c r="Z43" s="22">
        <v>0</v>
      </c>
      <c r="AA43" s="22">
        <v>0</v>
      </c>
      <c r="AB43" s="9">
        <f t="shared" si="3"/>
        <v>0</v>
      </c>
      <c r="AC43" s="20">
        <v>0</v>
      </c>
      <c r="AD43" s="20">
        <v>0</v>
      </c>
      <c r="AE43" s="20">
        <v>0</v>
      </c>
      <c r="AF43" s="9">
        <f t="shared" si="4"/>
        <v>0</v>
      </c>
      <c r="AG43" s="23" t="s">
        <v>3712</v>
      </c>
      <c r="AH43" s="197">
        <v>42156</v>
      </c>
      <c r="AI43" s="199">
        <v>43466</v>
      </c>
      <c r="AJ43" s="19">
        <v>12.5</v>
      </c>
      <c r="AK43" s="19">
        <v>0</v>
      </c>
      <c r="AL43" s="19">
        <v>2</v>
      </c>
      <c r="AM43" s="19">
        <v>2</v>
      </c>
      <c r="AN43" s="19">
        <v>2</v>
      </c>
      <c r="AO43" s="25">
        <v>8.1</v>
      </c>
      <c r="AP43" s="19">
        <v>0</v>
      </c>
      <c r="AQ43" s="25">
        <v>0</v>
      </c>
      <c r="AR43" s="19">
        <v>35</v>
      </c>
      <c r="AS43" s="19"/>
      <c r="AT43" s="19"/>
      <c r="AU43" s="19">
        <v>3</v>
      </c>
      <c r="AV43" s="19">
        <v>3</v>
      </c>
      <c r="AW43" s="19">
        <v>1</v>
      </c>
      <c r="AX43" s="19">
        <v>0</v>
      </c>
      <c r="AY43" s="19">
        <v>3</v>
      </c>
      <c r="AZ43" s="19">
        <v>4</v>
      </c>
      <c r="BA43" s="19">
        <v>2</v>
      </c>
      <c r="BB43" s="19">
        <v>3</v>
      </c>
      <c r="BC43" s="26">
        <v>0</v>
      </c>
      <c r="BD43" s="16"/>
      <c r="BE43" s="16"/>
      <c r="BF43" s="16" t="s">
        <v>3713</v>
      </c>
      <c r="BG43" s="16"/>
      <c r="BH43" s="16"/>
      <c r="BI43" s="16" t="s">
        <v>3714</v>
      </c>
    </row>
    <row r="44" spans="1:61" s="17" customFormat="1" ht="15.75" customHeight="1" thickBot="1" x14ac:dyDescent="0.3">
      <c r="A44" s="19">
        <v>19526</v>
      </c>
      <c r="B44" s="18"/>
      <c r="C44" s="19">
        <v>1</v>
      </c>
      <c r="D44" s="19">
        <v>14</v>
      </c>
      <c r="E44" s="19">
        <v>11402</v>
      </c>
      <c r="F44" s="19">
        <v>19526</v>
      </c>
      <c r="G44" s="114">
        <f t="shared" si="5"/>
        <v>0.88000000000000012</v>
      </c>
      <c r="H44" s="22">
        <v>0</v>
      </c>
      <c r="I44" s="22">
        <v>0</v>
      </c>
      <c r="J44" s="22">
        <v>0</v>
      </c>
      <c r="K44" s="9">
        <f t="shared" si="0"/>
        <v>0</v>
      </c>
      <c r="L44" s="22">
        <v>0.55000000000000004</v>
      </c>
      <c r="M44" s="22">
        <v>0</v>
      </c>
      <c r="N44" s="52">
        <v>0</v>
      </c>
      <c r="O44" s="9">
        <f t="shared" si="1"/>
        <v>0.55000000000000004</v>
      </c>
      <c r="P44" s="20">
        <v>0</v>
      </c>
      <c r="Q44" s="22">
        <v>0</v>
      </c>
      <c r="R44" s="22">
        <v>0.33</v>
      </c>
      <c r="S44" s="9">
        <f t="shared" si="2"/>
        <v>0.33</v>
      </c>
      <c r="T44" s="22">
        <v>0</v>
      </c>
      <c r="U44" s="22">
        <v>0</v>
      </c>
      <c r="V44" s="22">
        <v>0</v>
      </c>
      <c r="W44" s="9">
        <f t="shared" si="6"/>
        <v>0</v>
      </c>
      <c r="X44" s="9">
        <f t="shared" si="7"/>
        <v>0.88000000000000012</v>
      </c>
      <c r="Y44" s="22">
        <v>0</v>
      </c>
      <c r="Z44" s="22">
        <v>0</v>
      </c>
      <c r="AA44" s="22">
        <v>0</v>
      </c>
      <c r="AB44" s="9">
        <f t="shared" si="3"/>
        <v>0</v>
      </c>
      <c r="AC44" s="20">
        <v>0</v>
      </c>
      <c r="AD44" s="20">
        <v>0</v>
      </c>
      <c r="AE44" s="20">
        <v>0</v>
      </c>
      <c r="AF44" s="9">
        <f t="shared" si="4"/>
        <v>0</v>
      </c>
      <c r="AG44" s="23" t="s">
        <v>3715</v>
      </c>
      <c r="AH44" s="197">
        <v>42156</v>
      </c>
      <c r="AI44" s="199">
        <v>43466</v>
      </c>
      <c r="AJ44" s="216" t="s">
        <v>2396</v>
      </c>
      <c r="AK44" s="19">
        <v>0</v>
      </c>
      <c r="AL44" s="19">
        <v>2</v>
      </c>
      <c r="AM44" s="19">
        <v>1</v>
      </c>
      <c r="AN44" s="19">
        <v>1</v>
      </c>
      <c r="AO44" s="25">
        <v>6.7</v>
      </c>
      <c r="AP44" s="19">
        <v>0</v>
      </c>
      <c r="AQ44" s="25">
        <v>0</v>
      </c>
      <c r="AR44" s="19">
        <v>40</v>
      </c>
      <c r="AS44" s="19"/>
      <c r="AT44" s="19"/>
      <c r="AU44" s="19">
        <v>4</v>
      </c>
      <c r="AV44" s="19">
        <v>3</v>
      </c>
      <c r="AW44" s="19">
        <v>1</v>
      </c>
      <c r="AX44" s="19">
        <v>0</v>
      </c>
      <c r="AY44" s="19">
        <v>3</v>
      </c>
      <c r="AZ44" s="19">
        <v>4</v>
      </c>
      <c r="BA44" s="19">
        <v>3</v>
      </c>
      <c r="BB44" s="19">
        <v>4</v>
      </c>
      <c r="BC44" s="26">
        <v>0</v>
      </c>
      <c r="BD44" s="16"/>
      <c r="BE44" s="16"/>
      <c r="BF44" s="16" t="s">
        <v>3716</v>
      </c>
      <c r="BG44" s="16"/>
      <c r="BH44" s="16"/>
      <c r="BI44" s="16"/>
    </row>
    <row r="45" spans="1:61" s="17" customFormat="1" ht="15.75" customHeight="1" thickBot="1" x14ac:dyDescent="0.3">
      <c r="A45" s="19">
        <v>19777</v>
      </c>
      <c r="B45" s="18">
        <v>1</v>
      </c>
      <c r="C45" s="19">
        <v>1</v>
      </c>
      <c r="D45" s="19">
        <v>15</v>
      </c>
      <c r="E45" s="19">
        <v>11501</v>
      </c>
      <c r="F45" s="19">
        <v>19777</v>
      </c>
      <c r="G45" s="114">
        <f t="shared" si="5"/>
        <v>1.25</v>
      </c>
      <c r="H45" s="22">
        <v>0</v>
      </c>
      <c r="I45" s="22">
        <v>0</v>
      </c>
      <c r="J45" s="22">
        <v>0</v>
      </c>
      <c r="K45" s="9">
        <f t="shared" si="0"/>
        <v>0</v>
      </c>
      <c r="L45" s="22">
        <v>0</v>
      </c>
      <c r="M45" s="22">
        <v>0.41</v>
      </c>
      <c r="N45" s="52">
        <v>0.84</v>
      </c>
      <c r="O45" s="9">
        <f t="shared" si="1"/>
        <v>1.25</v>
      </c>
      <c r="P45" s="20">
        <v>0</v>
      </c>
      <c r="Q45" s="22">
        <v>0</v>
      </c>
      <c r="R45" s="22">
        <v>0</v>
      </c>
      <c r="S45" s="9">
        <f t="shared" si="2"/>
        <v>0</v>
      </c>
      <c r="T45" s="22">
        <v>0</v>
      </c>
      <c r="U45" s="22">
        <v>0</v>
      </c>
      <c r="V45" s="22">
        <v>0</v>
      </c>
      <c r="W45" s="9">
        <f t="shared" si="6"/>
        <v>0</v>
      </c>
      <c r="X45" s="9">
        <f t="shared" si="7"/>
        <v>1.25</v>
      </c>
      <c r="Y45" s="22">
        <v>0</v>
      </c>
      <c r="Z45" s="22">
        <v>0</v>
      </c>
      <c r="AA45" s="22">
        <v>0</v>
      </c>
      <c r="AB45" s="9">
        <f t="shared" si="3"/>
        <v>0</v>
      </c>
      <c r="AC45" s="20">
        <v>0</v>
      </c>
      <c r="AD45" s="20">
        <v>0</v>
      </c>
      <c r="AE45" s="20">
        <v>0</v>
      </c>
      <c r="AF45" s="9">
        <f t="shared" si="4"/>
        <v>0</v>
      </c>
      <c r="AG45" s="23" t="s">
        <v>3717</v>
      </c>
      <c r="AH45" s="197">
        <v>42156</v>
      </c>
      <c r="AI45" s="199">
        <v>43466</v>
      </c>
      <c r="AJ45" s="19" t="s">
        <v>3718</v>
      </c>
      <c r="AK45" s="19">
        <v>0</v>
      </c>
      <c r="AL45" s="19">
        <v>1</v>
      </c>
      <c r="AM45" s="19">
        <v>1</v>
      </c>
      <c r="AN45" s="19">
        <v>2</v>
      </c>
      <c r="AO45" s="25">
        <v>9.4</v>
      </c>
      <c r="AP45" s="19">
        <v>0</v>
      </c>
      <c r="AQ45" s="25">
        <v>0</v>
      </c>
      <c r="AR45" s="19">
        <v>40</v>
      </c>
      <c r="AS45" s="19"/>
      <c r="AT45" s="19"/>
      <c r="AU45" s="19">
        <v>3</v>
      </c>
      <c r="AV45" s="19">
        <v>4</v>
      </c>
      <c r="AW45" s="19">
        <v>1</v>
      </c>
      <c r="AX45" s="19">
        <v>0</v>
      </c>
      <c r="AY45" s="19">
        <v>3</v>
      </c>
      <c r="AZ45" s="19">
        <v>4</v>
      </c>
      <c r="BA45" s="19">
        <v>2</v>
      </c>
      <c r="BB45" s="19">
        <v>5</v>
      </c>
      <c r="BC45" s="26">
        <v>8.0208750000000002</v>
      </c>
      <c r="BD45" s="16"/>
      <c r="BE45" s="16"/>
      <c r="BF45" s="16"/>
      <c r="BG45" s="16"/>
      <c r="BH45" s="16"/>
      <c r="BI45" s="16"/>
    </row>
    <row r="46" spans="1:61" s="17" customFormat="1" ht="15.75" customHeight="1" thickBot="1" x14ac:dyDescent="0.3">
      <c r="A46" s="19">
        <v>19778</v>
      </c>
      <c r="B46" s="18">
        <v>1</v>
      </c>
      <c r="C46" s="19">
        <v>1</v>
      </c>
      <c r="D46" s="19">
        <v>15</v>
      </c>
      <c r="E46" s="19">
        <v>11502</v>
      </c>
      <c r="F46" s="19">
        <v>19778</v>
      </c>
      <c r="G46" s="114">
        <f t="shared" si="5"/>
        <v>1</v>
      </c>
      <c r="H46" s="22">
        <v>0</v>
      </c>
      <c r="I46" s="22">
        <v>0</v>
      </c>
      <c r="J46" s="22">
        <v>0</v>
      </c>
      <c r="K46" s="9">
        <f t="shared" si="0"/>
        <v>0</v>
      </c>
      <c r="L46" s="22">
        <v>0</v>
      </c>
      <c r="M46" s="22">
        <v>0</v>
      </c>
      <c r="N46" s="52">
        <v>1</v>
      </c>
      <c r="O46" s="9">
        <f t="shared" si="1"/>
        <v>1</v>
      </c>
      <c r="P46" s="20">
        <v>0</v>
      </c>
      <c r="Q46" s="22">
        <v>0</v>
      </c>
      <c r="R46" s="22">
        <v>0</v>
      </c>
      <c r="S46" s="9">
        <f t="shared" si="2"/>
        <v>0</v>
      </c>
      <c r="T46" s="22">
        <v>0</v>
      </c>
      <c r="U46" s="22">
        <v>0</v>
      </c>
      <c r="V46" s="22">
        <v>0</v>
      </c>
      <c r="W46" s="9">
        <f t="shared" si="6"/>
        <v>0</v>
      </c>
      <c r="X46" s="9">
        <f t="shared" si="7"/>
        <v>1</v>
      </c>
      <c r="Y46" s="22">
        <v>0</v>
      </c>
      <c r="Z46" s="22">
        <v>0</v>
      </c>
      <c r="AA46" s="22">
        <v>0</v>
      </c>
      <c r="AB46" s="9">
        <f t="shared" si="3"/>
        <v>0</v>
      </c>
      <c r="AC46" s="20">
        <v>0</v>
      </c>
      <c r="AD46" s="20">
        <v>0</v>
      </c>
      <c r="AE46" s="20">
        <v>0</v>
      </c>
      <c r="AF46" s="9">
        <f t="shared" si="4"/>
        <v>0</v>
      </c>
      <c r="AG46" s="23" t="s">
        <v>3719</v>
      </c>
      <c r="AH46" s="197">
        <v>42156</v>
      </c>
      <c r="AI46" s="199">
        <v>43466</v>
      </c>
      <c r="AJ46" s="19" t="s">
        <v>3720</v>
      </c>
      <c r="AK46" s="19">
        <v>0</v>
      </c>
      <c r="AL46" s="19">
        <v>2</v>
      </c>
      <c r="AM46" s="19">
        <v>1</v>
      </c>
      <c r="AN46" s="19">
        <v>2</v>
      </c>
      <c r="AO46" s="25">
        <v>8.3000000000000007</v>
      </c>
      <c r="AP46" s="19">
        <v>0</v>
      </c>
      <c r="AQ46" s="25">
        <v>0</v>
      </c>
      <c r="AR46" s="19">
        <v>35</v>
      </c>
      <c r="AS46" s="19"/>
      <c r="AT46" s="19"/>
      <c r="AU46" s="19">
        <v>3</v>
      </c>
      <c r="AV46" s="19">
        <v>3</v>
      </c>
      <c r="AW46" s="19">
        <v>1</v>
      </c>
      <c r="AX46" s="19">
        <v>0</v>
      </c>
      <c r="AY46" s="19">
        <v>4</v>
      </c>
      <c r="AZ46" s="19">
        <v>4</v>
      </c>
      <c r="BA46" s="19">
        <v>2</v>
      </c>
      <c r="BB46" s="19">
        <v>4</v>
      </c>
      <c r="BC46" s="26">
        <v>5.839853999999999</v>
      </c>
      <c r="BD46" s="16"/>
      <c r="BE46" s="16"/>
      <c r="BF46" s="16"/>
      <c r="BG46" s="16"/>
      <c r="BH46" s="16"/>
      <c r="BI46" s="16"/>
    </row>
    <row r="47" spans="1:61" s="17" customFormat="1" ht="15.75" customHeight="1" thickBot="1" x14ac:dyDescent="0.3">
      <c r="A47" s="19">
        <v>19781</v>
      </c>
      <c r="B47" s="18"/>
      <c r="C47" s="19">
        <v>1</v>
      </c>
      <c r="D47" s="19">
        <v>15</v>
      </c>
      <c r="E47" s="19">
        <v>11504</v>
      </c>
      <c r="F47" s="19">
        <v>19781</v>
      </c>
      <c r="G47" s="114">
        <f t="shared" si="5"/>
        <v>1.0449999999999999</v>
      </c>
      <c r="H47" s="22">
        <v>0</v>
      </c>
      <c r="I47" s="22">
        <v>0</v>
      </c>
      <c r="J47" s="22">
        <v>0</v>
      </c>
      <c r="K47" s="9">
        <f t="shared" si="0"/>
        <v>0</v>
      </c>
      <c r="L47" s="22">
        <v>0</v>
      </c>
      <c r="M47" s="20">
        <v>0</v>
      </c>
      <c r="N47" s="28">
        <v>1.0449999999999999</v>
      </c>
      <c r="O47" s="9">
        <f t="shared" si="1"/>
        <v>1.0449999999999999</v>
      </c>
      <c r="P47" s="20">
        <v>0</v>
      </c>
      <c r="Q47" s="22">
        <v>0</v>
      </c>
      <c r="R47" s="22">
        <v>0</v>
      </c>
      <c r="S47" s="9">
        <f t="shared" si="2"/>
        <v>0</v>
      </c>
      <c r="T47" s="22">
        <v>0</v>
      </c>
      <c r="U47" s="22">
        <v>0</v>
      </c>
      <c r="V47" s="22">
        <v>0</v>
      </c>
      <c r="W47" s="9">
        <f t="shared" si="6"/>
        <v>0</v>
      </c>
      <c r="X47" s="9">
        <f t="shared" si="7"/>
        <v>1.0449999999999999</v>
      </c>
      <c r="Y47" s="22">
        <v>0</v>
      </c>
      <c r="Z47" s="22">
        <v>0</v>
      </c>
      <c r="AA47" s="22">
        <v>0</v>
      </c>
      <c r="AB47" s="9">
        <f t="shared" si="3"/>
        <v>0</v>
      </c>
      <c r="AC47" s="20">
        <v>0</v>
      </c>
      <c r="AD47" s="20">
        <v>0</v>
      </c>
      <c r="AE47" s="20">
        <v>0</v>
      </c>
      <c r="AF47" s="9">
        <f t="shared" si="4"/>
        <v>0</v>
      </c>
      <c r="AG47" s="23" t="s">
        <v>3721</v>
      </c>
      <c r="AH47" s="197">
        <v>42125</v>
      </c>
      <c r="AI47" s="199">
        <v>43466</v>
      </c>
      <c r="AJ47" s="19" t="s">
        <v>3722</v>
      </c>
      <c r="AK47" s="19">
        <v>0</v>
      </c>
      <c r="AL47" s="19">
        <v>2</v>
      </c>
      <c r="AM47" s="19">
        <v>1</v>
      </c>
      <c r="AN47" s="19">
        <v>2</v>
      </c>
      <c r="AO47" s="25">
        <v>8.6</v>
      </c>
      <c r="AP47" s="19">
        <v>0</v>
      </c>
      <c r="AQ47" s="25">
        <v>0</v>
      </c>
      <c r="AR47" s="19">
        <v>40</v>
      </c>
      <c r="AS47" s="19"/>
      <c r="AT47" s="19"/>
      <c r="AU47" s="19">
        <v>4</v>
      </c>
      <c r="AV47" s="19">
        <v>4</v>
      </c>
      <c r="AW47" s="19">
        <v>1</v>
      </c>
      <c r="AX47" s="19">
        <v>0</v>
      </c>
      <c r="AY47" s="19">
        <v>3</v>
      </c>
      <c r="AZ47" s="19">
        <v>4</v>
      </c>
      <c r="BA47" s="19">
        <v>2</v>
      </c>
      <c r="BB47" s="19">
        <v>5</v>
      </c>
      <c r="BC47" s="26">
        <v>2.9088674999999999</v>
      </c>
      <c r="BD47" s="16"/>
      <c r="BE47" s="16"/>
      <c r="BF47" s="16"/>
      <c r="BG47" s="16"/>
      <c r="BH47" s="16"/>
      <c r="BI47" s="16"/>
    </row>
    <row r="48" spans="1:61" s="17" customFormat="1" ht="15.75" customHeight="1" thickBot="1" x14ac:dyDescent="0.3">
      <c r="A48" s="19">
        <v>19782</v>
      </c>
      <c r="B48" s="18"/>
      <c r="C48" s="19">
        <v>1</v>
      </c>
      <c r="D48" s="19">
        <v>15</v>
      </c>
      <c r="E48" s="19">
        <v>11505</v>
      </c>
      <c r="F48" s="19">
        <v>19782</v>
      </c>
      <c r="G48" s="114">
        <f t="shared" si="5"/>
        <v>2.7050000000000001</v>
      </c>
      <c r="H48" s="22">
        <v>0</v>
      </c>
      <c r="I48" s="22">
        <v>0</v>
      </c>
      <c r="J48" s="22">
        <v>0</v>
      </c>
      <c r="K48" s="9">
        <f t="shared" si="0"/>
        <v>0</v>
      </c>
      <c r="L48" s="22">
        <v>0</v>
      </c>
      <c r="M48" s="20">
        <v>0.505</v>
      </c>
      <c r="N48" s="28">
        <v>2.2000000000000002</v>
      </c>
      <c r="O48" s="9">
        <f t="shared" si="1"/>
        <v>2.7050000000000001</v>
      </c>
      <c r="P48" s="20">
        <v>0</v>
      </c>
      <c r="Q48" s="22">
        <v>0</v>
      </c>
      <c r="R48" s="22">
        <v>0</v>
      </c>
      <c r="S48" s="9">
        <f t="shared" si="2"/>
        <v>0</v>
      </c>
      <c r="T48" s="22">
        <v>0</v>
      </c>
      <c r="U48" s="22">
        <v>0</v>
      </c>
      <c r="V48" s="22">
        <v>0</v>
      </c>
      <c r="W48" s="9">
        <f t="shared" si="6"/>
        <v>0</v>
      </c>
      <c r="X48" s="9">
        <f t="shared" si="7"/>
        <v>2.7050000000000001</v>
      </c>
      <c r="Y48" s="22">
        <v>0</v>
      </c>
      <c r="Z48" s="22">
        <v>0</v>
      </c>
      <c r="AA48" s="22">
        <v>0</v>
      </c>
      <c r="AB48" s="9">
        <f t="shared" si="3"/>
        <v>0</v>
      </c>
      <c r="AC48" s="20">
        <v>0</v>
      </c>
      <c r="AD48" s="20">
        <v>0</v>
      </c>
      <c r="AE48" s="20">
        <v>0</v>
      </c>
      <c r="AF48" s="9">
        <f t="shared" si="4"/>
        <v>0</v>
      </c>
      <c r="AG48" s="23" t="s">
        <v>3723</v>
      </c>
      <c r="AH48" s="197">
        <v>42125</v>
      </c>
      <c r="AI48" s="199">
        <v>43466</v>
      </c>
      <c r="AJ48" s="19" t="s">
        <v>3724</v>
      </c>
      <c r="AK48" s="19">
        <v>0</v>
      </c>
      <c r="AL48" s="19">
        <v>2</v>
      </c>
      <c r="AM48" s="19">
        <v>1</v>
      </c>
      <c r="AN48" s="19">
        <v>2</v>
      </c>
      <c r="AO48" s="25">
        <v>7.2</v>
      </c>
      <c r="AP48" s="19">
        <v>0</v>
      </c>
      <c r="AQ48" s="25">
        <v>0</v>
      </c>
      <c r="AR48" s="19">
        <v>40</v>
      </c>
      <c r="AS48" s="19"/>
      <c r="AT48" s="19"/>
      <c r="AU48" s="19">
        <v>3</v>
      </c>
      <c r="AV48" s="19">
        <v>3</v>
      </c>
      <c r="AW48" s="19">
        <v>1</v>
      </c>
      <c r="AX48" s="19">
        <v>0</v>
      </c>
      <c r="AY48" s="19">
        <v>3</v>
      </c>
      <c r="AZ48" s="19">
        <v>4</v>
      </c>
      <c r="BA48" s="19">
        <v>2</v>
      </c>
      <c r="BB48" s="19">
        <v>5</v>
      </c>
      <c r="BC48" s="26">
        <v>0</v>
      </c>
      <c r="BD48" s="16"/>
      <c r="BE48" s="16"/>
      <c r="BF48" s="16"/>
      <c r="BG48" s="16"/>
      <c r="BH48" s="16"/>
      <c r="BI48" s="16"/>
    </row>
    <row r="49" spans="1:58" s="17" customFormat="1" ht="15.75" customHeight="1" thickBot="1" x14ac:dyDescent="0.3">
      <c r="A49" s="19">
        <v>19529</v>
      </c>
      <c r="B49" s="18">
        <v>1</v>
      </c>
      <c r="C49" s="19">
        <v>1</v>
      </c>
      <c r="D49" s="19">
        <v>8</v>
      </c>
      <c r="E49" s="19">
        <v>11506</v>
      </c>
      <c r="F49" s="19">
        <v>19529</v>
      </c>
      <c r="G49" s="114">
        <f t="shared" si="5"/>
        <v>0.35</v>
      </c>
      <c r="H49" s="22">
        <v>0</v>
      </c>
      <c r="I49" s="22">
        <v>0</v>
      </c>
      <c r="J49" s="22">
        <v>0</v>
      </c>
      <c r="K49" s="9">
        <f t="shared" si="0"/>
        <v>0</v>
      </c>
      <c r="L49" s="22">
        <v>0</v>
      </c>
      <c r="M49" s="22">
        <v>0.35</v>
      </c>
      <c r="N49" s="28">
        <v>0</v>
      </c>
      <c r="O49" s="9">
        <f t="shared" si="1"/>
        <v>0.35</v>
      </c>
      <c r="P49" s="20">
        <v>0</v>
      </c>
      <c r="Q49" s="22">
        <v>0</v>
      </c>
      <c r="R49" s="22">
        <v>0</v>
      </c>
      <c r="S49" s="9">
        <f t="shared" si="2"/>
        <v>0</v>
      </c>
      <c r="T49" s="22">
        <v>0</v>
      </c>
      <c r="U49" s="22">
        <v>0</v>
      </c>
      <c r="V49" s="22">
        <v>0</v>
      </c>
      <c r="W49" s="9">
        <f t="shared" si="6"/>
        <v>0</v>
      </c>
      <c r="X49" s="9">
        <f t="shared" si="7"/>
        <v>0.35</v>
      </c>
      <c r="Y49" s="22">
        <v>0</v>
      </c>
      <c r="Z49" s="22">
        <v>0</v>
      </c>
      <c r="AA49" s="22">
        <v>0</v>
      </c>
      <c r="AB49" s="9">
        <f t="shared" si="3"/>
        <v>0</v>
      </c>
      <c r="AC49" s="20">
        <v>0</v>
      </c>
      <c r="AD49" s="20">
        <v>0</v>
      </c>
      <c r="AE49" s="20">
        <v>0</v>
      </c>
      <c r="AF49" s="9">
        <f t="shared" si="4"/>
        <v>0</v>
      </c>
      <c r="AG49" s="23" t="s">
        <v>3725</v>
      </c>
      <c r="AH49" s="197">
        <v>42186</v>
      </c>
      <c r="AI49" s="199">
        <v>43466</v>
      </c>
      <c r="AJ49" s="19" t="s">
        <v>3726</v>
      </c>
      <c r="AK49" s="19">
        <v>0</v>
      </c>
      <c r="AL49" s="19">
        <v>1</v>
      </c>
      <c r="AM49" s="19">
        <v>1</v>
      </c>
      <c r="AN49" s="19">
        <v>2</v>
      </c>
      <c r="AO49" s="25">
        <v>9.6999999999999993</v>
      </c>
      <c r="AP49" s="19">
        <v>0</v>
      </c>
      <c r="AQ49" s="25">
        <v>0</v>
      </c>
      <c r="AR49" s="19">
        <v>40</v>
      </c>
      <c r="AS49" s="19">
        <v>0</v>
      </c>
      <c r="AT49" s="19"/>
      <c r="AU49" s="19">
        <v>3</v>
      </c>
      <c r="AV49" s="19">
        <v>4</v>
      </c>
      <c r="AW49" s="19">
        <v>1</v>
      </c>
      <c r="AX49" s="19">
        <v>0</v>
      </c>
      <c r="AY49" s="19">
        <v>3</v>
      </c>
      <c r="AZ49" s="19">
        <v>5</v>
      </c>
      <c r="BA49" s="19">
        <v>3</v>
      </c>
      <c r="BB49" s="19">
        <v>5</v>
      </c>
      <c r="BC49" s="26">
        <v>1.4672087499999997</v>
      </c>
      <c r="BD49" s="16" t="s">
        <v>3676</v>
      </c>
      <c r="BE49" s="16"/>
      <c r="BF49" s="16"/>
    </row>
    <row r="50" spans="1:58" s="17" customFormat="1" ht="15.75" customHeight="1" thickBot="1" x14ac:dyDescent="0.3">
      <c r="A50" s="19">
        <v>19783</v>
      </c>
      <c r="B50" s="18">
        <v>1</v>
      </c>
      <c r="C50" s="19">
        <v>1</v>
      </c>
      <c r="D50" s="19">
        <v>15</v>
      </c>
      <c r="E50" s="19">
        <v>11506</v>
      </c>
      <c r="F50" s="19">
        <v>19783</v>
      </c>
      <c r="G50" s="114">
        <f t="shared" si="5"/>
        <v>1.01</v>
      </c>
      <c r="H50" s="22">
        <v>0</v>
      </c>
      <c r="I50" s="22">
        <v>0</v>
      </c>
      <c r="J50" s="22">
        <v>0</v>
      </c>
      <c r="K50" s="9">
        <f t="shared" si="0"/>
        <v>0</v>
      </c>
      <c r="L50" s="22">
        <v>0</v>
      </c>
      <c r="M50" s="22">
        <v>0</v>
      </c>
      <c r="N50" s="28">
        <v>1.01</v>
      </c>
      <c r="O50" s="9">
        <f t="shared" si="1"/>
        <v>1.01</v>
      </c>
      <c r="P50" s="20">
        <v>0</v>
      </c>
      <c r="Q50" s="22">
        <v>0</v>
      </c>
      <c r="R50" s="22">
        <v>0</v>
      </c>
      <c r="S50" s="9">
        <f t="shared" si="2"/>
        <v>0</v>
      </c>
      <c r="T50" s="22">
        <v>0</v>
      </c>
      <c r="U50" s="22">
        <v>0</v>
      </c>
      <c r="V50" s="22">
        <v>0</v>
      </c>
      <c r="W50" s="9">
        <f t="shared" si="6"/>
        <v>0</v>
      </c>
      <c r="X50" s="9">
        <f t="shared" si="7"/>
        <v>1.01</v>
      </c>
      <c r="Y50" s="22">
        <v>0</v>
      </c>
      <c r="Z50" s="22">
        <v>0</v>
      </c>
      <c r="AA50" s="22">
        <v>0</v>
      </c>
      <c r="AB50" s="9">
        <f t="shared" si="3"/>
        <v>0</v>
      </c>
      <c r="AC50" s="20">
        <v>0</v>
      </c>
      <c r="AD50" s="20">
        <v>0</v>
      </c>
      <c r="AE50" s="20">
        <v>0</v>
      </c>
      <c r="AF50" s="9">
        <f t="shared" si="4"/>
        <v>0</v>
      </c>
      <c r="AG50" s="23" t="s">
        <v>3727</v>
      </c>
      <c r="AH50" s="197">
        <v>42186</v>
      </c>
      <c r="AI50" s="199">
        <v>38899</v>
      </c>
      <c r="AJ50" s="19" t="s">
        <v>3728</v>
      </c>
      <c r="AK50" s="19">
        <v>0</v>
      </c>
      <c r="AL50" s="19">
        <v>3</v>
      </c>
      <c r="AM50" s="19">
        <v>1</v>
      </c>
      <c r="AN50" s="19">
        <v>2</v>
      </c>
      <c r="AO50" s="25">
        <v>6.7</v>
      </c>
      <c r="AP50" s="19">
        <v>0</v>
      </c>
      <c r="AQ50" s="25">
        <v>0</v>
      </c>
      <c r="AR50" s="19">
        <v>40</v>
      </c>
      <c r="AS50" s="19">
        <v>0</v>
      </c>
      <c r="AT50" s="19"/>
      <c r="AU50" s="19">
        <v>3</v>
      </c>
      <c r="AV50" s="19">
        <v>2</v>
      </c>
      <c r="AW50" s="19">
        <v>1</v>
      </c>
      <c r="AX50" s="19">
        <v>0</v>
      </c>
      <c r="AY50" s="19">
        <v>3</v>
      </c>
      <c r="AZ50" s="19">
        <v>5</v>
      </c>
      <c r="BA50" s="19">
        <v>2</v>
      </c>
      <c r="BB50" s="19">
        <v>5</v>
      </c>
      <c r="BC50" s="26">
        <v>4.2339452499999997</v>
      </c>
      <c r="BD50" s="16"/>
      <c r="BE50" s="16"/>
      <c r="BF50" s="16"/>
    </row>
    <row r="51" spans="1:58" s="17" customFormat="1" ht="15.75" customHeight="1" thickBot="1" x14ac:dyDescent="0.3">
      <c r="A51" s="19">
        <v>19784</v>
      </c>
      <c r="B51" s="18">
        <v>1</v>
      </c>
      <c r="C51" s="19">
        <v>1</v>
      </c>
      <c r="D51" s="19">
        <v>15</v>
      </c>
      <c r="E51" s="19">
        <v>11507</v>
      </c>
      <c r="F51" s="19">
        <v>19784</v>
      </c>
      <c r="G51" s="114">
        <f t="shared" si="5"/>
        <v>0.26500000000000001</v>
      </c>
      <c r="H51" s="22">
        <v>0</v>
      </c>
      <c r="I51" s="22">
        <v>0</v>
      </c>
      <c r="J51" s="22">
        <v>0</v>
      </c>
      <c r="K51" s="9">
        <f t="shared" si="0"/>
        <v>0</v>
      </c>
      <c r="L51" s="22">
        <v>0</v>
      </c>
      <c r="M51" s="22">
        <v>0</v>
      </c>
      <c r="N51" s="28">
        <v>0.26500000000000001</v>
      </c>
      <c r="O51" s="9">
        <f t="shared" si="1"/>
        <v>0.26500000000000001</v>
      </c>
      <c r="P51" s="20">
        <v>0</v>
      </c>
      <c r="Q51" s="22">
        <v>0</v>
      </c>
      <c r="R51" s="22">
        <v>0</v>
      </c>
      <c r="S51" s="9">
        <f t="shared" si="2"/>
        <v>0</v>
      </c>
      <c r="T51" s="22">
        <v>0</v>
      </c>
      <c r="U51" s="22">
        <v>0</v>
      </c>
      <c r="V51" s="22">
        <v>0</v>
      </c>
      <c r="W51" s="9">
        <f t="shared" si="6"/>
        <v>0</v>
      </c>
      <c r="X51" s="9">
        <f t="shared" si="7"/>
        <v>0.26500000000000001</v>
      </c>
      <c r="Y51" s="22">
        <v>0</v>
      </c>
      <c r="Z51" s="22">
        <v>0</v>
      </c>
      <c r="AA51" s="22">
        <v>0</v>
      </c>
      <c r="AB51" s="9">
        <f t="shared" si="3"/>
        <v>0</v>
      </c>
      <c r="AC51" s="20">
        <v>0</v>
      </c>
      <c r="AD51" s="20">
        <v>0</v>
      </c>
      <c r="AE51" s="20">
        <v>0</v>
      </c>
      <c r="AF51" s="9">
        <f t="shared" si="4"/>
        <v>0</v>
      </c>
      <c r="AG51" s="23" t="s">
        <v>3729</v>
      </c>
      <c r="AH51" s="197">
        <v>42156</v>
      </c>
      <c r="AI51" s="199">
        <v>43466</v>
      </c>
      <c r="AJ51" s="19">
        <v>10.7</v>
      </c>
      <c r="AK51" s="19">
        <v>0</v>
      </c>
      <c r="AL51" s="19">
        <v>2</v>
      </c>
      <c r="AM51" s="19">
        <v>1</v>
      </c>
      <c r="AN51" s="19">
        <v>2</v>
      </c>
      <c r="AO51" s="25">
        <v>6.4</v>
      </c>
      <c r="AP51" s="19">
        <v>0</v>
      </c>
      <c r="AQ51" s="25">
        <v>0</v>
      </c>
      <c r="AR51" s="19">
        <v>40</v>
      </c>
      <c r="AS51" s="19">
        <v>0</v>
      </c>
      <c r="AT51" s="19"/>
      <c r="AU51" s="19">
        <v>3</v>
      </c>
      <c r="AV51" s="19">
        <v>4</v>
      </c>
      <c r="AW51" s="19">
        <v>1</v>
      </c>
      <c r="AX51" s="19">
        <v>0</v>
      </c>
      <c r="AY51" s="19">
        <v>4</v>
      </c>
      <c r="AZ51" s="19">
        <v>4</v>
      </c>
      <c r="BA51" s="19">
        <v>2</v>
      </c>
      <c r="BB51" s="19">
        <v>4</v>
      </c>
      <c r="BC51" s="26">
        <v>1.2400145</v>
      </c>
      <c r="BD51" s="16" t="s">
        <v>3676</v>
      </c>
      <c r="BE51" s="16"/>
      <c r="BF51" s="16"/>
    </row>
    <row r="52" spans="1:58" s="17" customFormat="1" ht="15.75" customHeight="1" thickBot="1" x14ac:dyDescent="0.3">
      <c r="A52" s="19">
        <v>19528</v>
      </c>
      <c r="B52" s="18">
        <v>1</v>
      </c>
      <c r="C52" s="19">
        <v>1</v>
      </c>
      <c r="D52" s="19">
        <v>8</v>
      </c>
      <c r="E52" s="19">
        <v>11507</v>
      </c>
      <c r="F52" s="19">
        <v>19528</v>
      </c>
      <c r="G52" s="114">
        <f t="shared" si="5"/>
        <v>0.255</v>
      </c>
      <c r="H52" s="22">
        <v>0</v>
      </c>
      <c r="I52" s="22">
        <v>0</v>
      </c>
      <c r="J52" s="22">
        <v>0</v>
      </c>
      <c r="K52" s="9">
        <f t="shared" si="0"/>
        <v>0</v>
      </c>
      <c r="L52" s="22">
        <v>0</v>
      </c>
      <c r="M52" s="22">
        <v>0</v>
      </c>
      <c r="N52" s="28">
        <v>0.255</v>
      </c>
      <c r="O52" s="9">
        <f t="shared" si="1"/>
        <v>0.255</v>
      </c>
      <c r="P52" s="20">
        <v>0</v>
      </c>
      <c r="Q52" s="22">
        <v>0</v>
      </c>
      <c r="R52" s="22">
        <v>0</v>
      </c>
      <c r="S52" s="9">
        <f t="shared" si="2"/>
        <v>0</v>
      </c>
      <c r="T52" s="22">
        <v>0</v>
      </c>
      <c r="U52" s="22">
        <v>0</v>
      </c>
      <c r="V52" s="22">
        <v>0</v>
      </c>
      <c r="W52" s="9">
        <f t="shared" si="6"/>
        <v>0</v>
      </c>
      <c r="X52" s="9">
        <f t="shared" si="7"/>
        <v>0.255</v>
      </c>
      <c r="Y52" s="22">
        <v>0</v>
      </c>
      <c r="Z52" s="22">
        <v>0</v>
      </c>
      <c r="AA52" s="22">
        <v>0</v>
      </c>
      <c r="AB52" s="9">
        <f t="shared" si="3"/>
        <v>0</v>
      </c>
      <c r="AC52" s="20">
        <v>0</v>
      </c>
      <c r="AD52" s="20">
        <v>0</v>
      </c>
      <c r="AE52" s="20">
        <v>0</v>
      </c>
      <c r="AF52" s="9">
        <f t="shared" si="4"/>
        <v>0</v>
      </c>
      <c r="AG52" s="23" t="s">
        <v>3730</v>
      </c>
      <c r="AH52" s="197">
        <v>42156</v>
      </c>
      <c r="AI52" s="199">
        <v>43466</v>
      </c>
      <c r="AJ52" s="19"/>
      <c r="AK52" s="19">
        <v>0</v>
      </c>
      <c r="AL52" s="19">
        <v>4</v>
      </c>
      <c r="AM52" s="19">
        <v>1</v>
      </c>
      <c r="AN52" s="19">
        <v>2</v>
      </c>
      <c r="AO52" s="25">
        <v>5.7</v>
      </c>
      <c r="AP52" s="19">
        <v>0</v>
      </c>
      <c r="AQ52" s="25">
        <v>0</v>
      </c>
      <c r="AR52" s="19">
        <v>30</v>
      </c>
      <c r="AS52" s="19">
        <v>0</v>
      </c>
      <c r="AT52" s="19"/>
      <c r="AU52" s="19">
        <v>3</v>
      </c>
      <c r="AV52" s="19">
        <v>1</v>
      </c>
      <c r="AW52" s="19">
        <v>1</v>
      </c>
      <c r="AX52" s="19">
        <v>0</v>
      </c>
      <c r="AY52" s="19">
        <v>3</v>
      </c>
      <c r="AZ52" s="19">
        <v>4</v>
      </c>
      <c r="BA52" s="19">
        <v>2</v>
      </c>
      <c r="BB52" s="19">
        <v>4</v>
      </c>
      <c r="BC52" s="26">
        <v>1.1932214999999999</v>
      </c>
      <c r="BD52" s="16" t="s">
        <v>3676</v>
      </c>
      <c r="BE52" s="16"/>
      <c r="BF52" s="16" t="s">
        <v>3731</v>
      </c>
    </row>
    <row r="53" spans="1:58" s="36" customFormat="1" ht="15.75" customHeight="1" thickBot="1" x14ac:dyDescent="0.3">
      <c r="A53" s="19">
        <v>19785</v>
      </c>
      <c r="B53" s="18">
        <v>1</v>
      </c>
      <c r="C53" s="19">
        <v>1</v>
      </c>
      <c r="D53" s="19">
        <v>15</v>
      </c>
      <c r="E53" s="19">
        <v>11508</v>
      </c>
      <c r="F53" s="19">
        <v>19785</v>
      </c>
      <c r="G53" s="114">
        <f t="shared" si="5"/>
        <v>1.42</v>
      </c>
      <c r="H53" s="22">
        <v>0</v>
      </c>
      <c r="I53" s="22">
        <v>0</v>
      </c>
      <c r="J53" s="22">
        <v>0</v>
      </c>
      <c r="K53" s="9">
        <f t="shared" si="0"/>
        <v>0</v>
      </c>
      <c r="L53" s="22">
        <v>0.755</v>
      </c>
      <c r="M53" s="22">
        <v>0.26500000000000001</v>
      </c>
      <c r="N53" s="28">
        <v>0.4</v>
      </c>
      <c r="O53" s="9">
        <f t="shared" si="1"/>
        <v>1.42</v>
      </c>
      <c r="P53" s="20">
        <v>0</v>
      </c>
      <c r="Q53" s="22">
        <v>0</v>
      </c>
      <c r="R53" s="22">
        <v>0</v>
      </c>
      <c r="S53" s="9">
        <f t="shared" si="2"/>
        <v>0</v>
      </c>
      <c r="T53" s="22">
        <v>0</v>
      </c>
      <c r="U53" s="22">
        <v>0</v>
      </c>
      <c r="V53" s="22">
        <v>0</v>
      </c>
      <c r="W53" s="9">
        <f t="shared" si="6"/>
        <v>0</v>
      </c>
      <c r="X53" s="9">
        <f t="shared" si="7"/>
        <v>1.42</v>
      </c>
      <c r="Y53" s="22">
        <v>0</v>
      </c>
      <c r="Z53" s="22">
        <v>0</v>
      </c>
      <c r="AA53" s="22">
        <v>0</v>
      </c>
      <c r="AB53" s="9">
        <f t="shared" si="3"/>
        <v>0</v>
      </c>
      <c r="AC53" s="20">
        <v>0</v>
      </c>
      <c r="AD53" s="20">
        <v>0</v>
      </c>
      <c r="AE53" s="20">
        <v>0</v>
      </c>
      <c r="AF53" s="9">
        <f t="shared" si="4"/>
        <v>0</v>
      </c>
      <c r="AG53" s="23" t="s">
        <v>3732</v>
      </c>
      <c r="AH53" s="197">
        <v>42156</v>
      </c>
      <c r="AI53" s="199">
        <v>43466</v>
      </c>
      <c r="AJ53" s="19" t="s">
        <v>3733</v>
      </c>
      <c r="AK53" s="19">
        <v>0</v>
      </c>
      <c r="AL53" s="19">
        <v>2</v>
      </c>
      <c r="AM53" s="19">
        <v>1</v>
      </c>
      <c r="AN53" s="19">
        <v>2</v>
      </c>
      <c r="AO53" s="25">
        <v>7.9</v>
      </c>
      <c r="AP53" s="19">
        <v>0</v>
      </c>
      <c r="AQ53" s="25">
        <v>0</v>
      </c>
      <c r="AR53" s="19">
        <v>40</v>
      </c>
      <c r="AS53" s="19">
        <v>9175</v>
      </c>
      <c r="AT53" s="19"/>
      <c r="AU53" s="19">
        <v>4</v>
      </c>
      <c r="AV53" s="19">
        <v>4</v>
      </c>
      <c r="AW53" s="19">
        <v>2</v>
      </c>
      <c r="AX53" s="19">
        <v>0</v>
      </c>
      <c r="AY53" s="19">
        <v>3</v>
      </c>
      <c r="AZ53" s="19">
        <v>5</v>
      </c>
      <c r="BA53" s="19">
        <v>3</v>
      </c>
      <c r="BB53" s="19">
        <v>4</v>
      </c>
      <c r="BC53" s="26">
        <v>4.7721468749999998</v>
      </c>
      <c r="BD53" s="16"/>
      <c r="BE53" s="16"/>
      <c r="BF53" s="16" t="s">
        <v>3734</v>
      </c>
    </row>
    <row r="54" spans="1:58" s="17" customFormat="1" ht="15.75" customHeight="1" thickBot="1" x14ac:dyDescent="0.3">
      <c r="A54" s="19">
        <v>19786</v>
      </c>
      <c r="B54" s="18"/>
      <c r="C54" s="19">
        <v>1</v>
      </c>
      <c r="D54" s="58">
        <v>15</v>
      </c>
      <c r="E54" s="19">
        <v>11509</v>
      </c>
      <c r="F54" s="19">
        <v>19786</v>
      </c>
      <c r="G54" s="114">
        <f t="shared" si="5"/>
        <v>1.03</v>
      </c>
      <c r="H54" s="22">
        <v>0</v>
      </c>
      <c r="I54" s="22">
        <v>0.48499999999999999</v>
      </c>
      <c r="J54" s="22">
        <v>0</v>
      </c>
      <c r="K54" s="9">
        <f t="shared" si="0"/>
        <v>0.48499999999999999</v>
      </c>
      <c r="L54" s="20">
        <v>0</v>
      </c>
      <c r="M54" s="20">
        <v>0</v>
      </c>
      <c r="N54" s="28">
        <v>0.54500000000000004</v>
      </c>
      <c r="O54" s="9">
        <f t="shared" si="1"/>
        <v>0.54500000000000004</v>
      </c>
      <c r="P54" s="20">
        <v>0</v>
      </c>
      <c r="Q54" s="22">
        <v>0</v>
      </c>
      <c r="R54" s="22">
        <v>0</v>
      </c>
      <c r="S54" s="9">
        <f t="shared" si="2"/>
        <v>0</v>
      </c>
      <c r="T54" s="22">
        <v>0</v>
      </c>
      <c r="U54" s="22">
        <v>0</v>
      </c>
      <c r="V54" s="22">
        <v>0</v>
      </c>
      <c r="W54" s="9">
        <f t="shared" si="6"/>
        <v>0</v>
      </c>
      <c r="X54" s="9">
        <f t="shared" si="7"/>
        <v>1.03</v>
      </c>
      <c r="Y54" s="22">
        <v>0</v>
      </c>
      <c r="Z54" s="22">
        <v>0</v>
      </c>
      <c r="AA54" s="22">
        <v>0</v>
      </c>
      <c r="AB54" s="9">
        <f t="shared" si="3"/>
        <v>0</v>
      </c>
      <c r="AC54" s="20">
        <v>0</v>
      </c>
      <c r="AD54" s="20">
        <v>0</v>
      </c>
      <c r="AE54" s="20">
        <v>0</v>
      </c>
      <c r="AF54" s="9">
        <f t="shared" si="4"/>
        <v>0</v>
      </c>
      <c r="AG54" s="23" t="s">
        <v>3735</v>
      </c>
      <c r="AH54" s="197">
        <v>42186</v>
      </c>
      <c r="AI54" s="199">
        <v>43466</v>
      </c>
      <c r="AJ54" s="19" t="s">
        <v>3736</v>
      </c>
      <c r="AK54" s="19">
        <v>0</v>
      </c>
      <c r="AL54" s="19">
        <v>2</v>
      </c>
      <c r="AM54" s="19">
        <v>1</v>
      </c>
      <c r="AN54" s="19">
        <v>4</v>
      </c>
      <c r="AO54" s="59">
        <v>11.7</v>
      </c>
      <c r="AP54" s="19">
        <v>0</v>
      </c>
      <c r="AQ54" s="25">
        <v>0</v>
      </c>
      <c r="AR54" s="19">
        <v>40</v>
      </c>
      <c r="AS54" s="19">
        <v>7943</v>
      </c>
      <c r="AT54" s="19"/>
      <c r="AU54" s="19">
        <v>5</v>
      </c>
      <c r="AV54" s="19">
        <v>3</v>
      </c>
      <c r="AW54" s="19">
        <v>5</v>
      </c>
      <c r="AX54" s="19">
        <v>0</v>
      </c>
      <c r="AY54" s="19">
        <v>3</v>
      </c>
      <c r="AZ54" s="19">
        <v>5</v>
      </c>
      <c r="BA54" s="19">
        <v>2</v>
      </c>
      <c r="BB54" s="19">
        <v>4</v>
      </c>
      <c r="BC54" s="26">
        <v>3.0006668250000001</v>
      </c>
      <c r="BD54" s="16" t="s">
        <v>3676</v>
      </c>
      <c r="BE54" s="16" t="s">
        <v>3737</v>
      </c>
      <c r="BF54" s="16"/>
    </row>
    <row r="55" spans="1:58" s="17" customFormat="1" ht="15.75" customHeight="1" thickBot="1" x14ac:dyDescent="0.3">
      <c r="A55" s="19">
        <v>19787</v>
      </c>
      <c r="B55" s="18"/>
      <c r="C55" s="19">
        <v>1</v>
      </c>
      <c r="D55" s="19">
        <v>15</v>
      </c>
      <c r="E55" s="19">
        <v>11510</v>
      </c>
      <c r="F55" s="19">
        <v>19787</v>
      </c>
      <c r="G55" s="114">
        <f t="shared" si="5"/>
        <v>0.30499999999999999</v>
      </c>
      <c r="H55" s="22">
        <v>0</v>
      </c>
      <c r="I55" s="22">
        <v>0</v>
      </c>
      <c r="J55" s="22">
        <v>0</v>
      </c>
      <c r="K55" s="9">
        <f t="shared" si="0"/>
        <v>0</v>
      </c>
      <c r="L55" s="22">
        <v>0</v>
      </c>
      <c r="M55" s="22">
        <v>0</v>
      </c>
      <c r="N55" s="28">
        <v>0.30499999999999999</v>
      </c>
      <c r="O55" s="9">
        <f t="shared" si="1"/>
        <v>0.30499999999999999</v>
      </c>
      <c r="P55" s="20">
        <v>0</v>
      </c>
      <c r="Q55" s="22">
        <v>0</v>
      </c>
      <c r="R55" s="22">
        <v>0</v>
      </c>
      <c r="S55" s="9">
        <f t="shared" si="2"/>
        <v>0</v>
      </c>
      <c r="T55" s="22">
        <v>0</v>
      </c>
      <c r="U55" s="22">
        <v>0</v>
      </c>
      <c r="V55" s="22">
        <v>0</v>
      </c>
      <c r="W55" s="9">
        <f t="shared" si="6"/>
        <v>0</v>
      </c>
      <c r="X55" s="9">
        <f t="shared" si="7"/>
        <v>0.30499999999999999</v>
      </c>
      <c r="Y55" s="22">
        <v>0</v>
      </c>
      <c r="Z55" s="22">
        <v>0</v>
      </c>
      <c r="AA55" s="22">
        <v>0</v>
      </c>
      <c r="AB55" s="9">
        <f t="shared" si="3"/>
        <v>0</v>
      </c>
      <c r="AC55" s="20">
        <v>0</v>
      </c>
      <c r="AD55" s="20">
        <v>0</v>
      </c>
      <c r="AE55" s="20">
        <v>0</v>
      </c>
      <c r="AF55" s="9">
        <f t="shared" si="4"/>
        <v>0</v>
      </c>
      <c r="AG55" s="23" t="s">
        <v>3738</v>
      </c>
      <c r="AH55" s="197">
        <v>42156</v>
      </c>
      <c r="AI55" s="199">
        <v>43466</v>
      </c>
      <c r="AJ55" s="19" t="s">
        <v>3739</v>
      </c>
      <c r="AK55" s="19">
        <v>0</v>
      </c>
      <c r="AL55" s="19">
        <v>2</v>
      </c>
      <c r="AM55" s="19">
        <v>1</v>
      </c>
      <c r="AN55" s="19">
        <v>2</v>
      </c>
      <c r="AO55" s="25">
        <v>8</v>
      </c>
      <c r="AP55" s="19">
        <v>0</v>
      </c>
      <c r="AQ55" s="25">
        <v>0</v>
      </c>
      <c r="AR55" s="19">
        <v>40</v>
      </c>
      <c r="AS55" s="19">
        <v>5209</v>
      </c>
      <c r="AT55" s="19"/>
      <c r="AU55" s="19">
        <v>4</v>
      </c>
      <c r="AV55" s="19">
        <v>3</v>
      </c>
      <c r="AW55" s="19">
        <v>1</v>
      </c>
      <c r="AX55" s="19">
        <v>0</v>
      </c>
      <c r="AY55" s="19">
        <v>3</v>
      </c>
      <c r="AZ55" s="19">
        <v>5</v>
      </c>
      <c r="BA55" s="19">
        <v>2</v>
      </c>
      <c r="BB55" s="19">
        <v>4</v>
      </c>
      <c r="BC55" s="26">
        <v>0.58939834999999996</v>
      </c>
      <c r="BD55" s="16" t="s">
        <v>3676</v>
      </c>
      <c r="BE55" s="16" t="s">
        <v>3740</v>
      </c>
      <c r="BF55" s="16"/>
    </row>
    <row r="56" spans="1:58" s="17" customFormat="1" ht="15.75" customHeight="1" thickBot="1" x14ac:dyDescent="0.3">
      <c r="A56" s="19">
        <v>19788</v>
      </c>
      <c r="B56" s="18"/>
      <c r="C56" s="19">
        <v>1</v>
      </c>
      <c r="D56" s="19">
        <v>15</v>
      </c>
      <c r="E56" s="19">
        <v>11511</v>
      </c>
      <c r="F56" s="19">
        <v>19788</v>
      </c>
      <c r="G56" s="114">
        <f t="shared" si="5"/>
        <v>1.06</v>
      </c>
      <c r="H56" s="22">
        <v>0</v>
      </c>
      <c r="I56" s="22">
        <v>0</v>
      </c>
      <c r="J56" s="22">
        <v>0</v>
      </c>
      <c r="K56" s="9">
        <f t="shared" si="0"/>
        <v>0</v>
      </c>
      <c r="L56" s="22">
        <v>0</v>
      </c>
      <c r="M56" s="22">
        <v>0</v>
      </c>
      <c r="N56" s="28">
        <v>1.06</v>
      </c>
      <c r="O56" s="9">
        <f t="shared" si="1"/>
        <v>1.06</v>
      </c>
      <c r="P56" s="20">
        <v>0</v>
      </c>
      <c r="Q56" s="22">
        <v>0</v>
      </c>
      <c r="R56" s="22">
        <v>0</v>
      </c>
      <c r="S56" s="9">
        <f t="shared" si="2"/>
        <v>0</v>
      </c>
      <c r="T56" s="22">
        <v>0</v>
      </c>
      <c r="U56" s="22">
        <v>0</v>
      </c>
      <c r="V56" s="22">
        <v>0</v>
      </c>
      <c r="W56" s="9">
        <f t="shared" si="6"/>
        <v>0</v>
      </c>
      <c r="X56" s="9">
        <f t="shared" si="7"/>
        <v>1.06</v>
      </c>
      <c r="Y56" s="22">
        <v>0</v>
      </c>
      <c r="Z56" s="22">
        <v>0</v>
      </c>
      <c r="AA56" s="22">
        <v>0</v>
      </c>
      <c r="AB56" s="9">
        <f t="shared" si="3"/>
        <v>0</v>
      </c>
      <c r="AC56" s="20">
        <v>0</v>
      </c>
      <c r="AD56" s="20">
        <v>0</v>
      </c>
      <c r="AE56" s="20">
        <v>0</v>
      </c>
      <c r="AF56" s="9">
        <f t="shared" si="4"/>
        <v>0</v>
      </c>
      <c r="AG56" s="23" t="s">
        <v>3741</v>
      </c>
      <c r="AH56" s="197">
        <v>42156</v>
      </c>
      <c r="AI56" s="199">
        <v>43466</v>
      </c>
      <c r="AJ56" s="19" t="s">
        <v>3742</v>
      </c>
      <c r="AK56" s="19">
        <v>0</v>
      </c>
      <c r="AL56" s="19">
        <v>2</v>
      </c>
      <c r="AM56" s="19">
        <v>1</v>
      </c>
      <c r="AN56" s="19">
        <v>2</v>
      </c>
      <c r="AO56" s="25">
        <v>7.4</v>
      </c>
      <c r="AP56" s="19">
        <v>0</v>
      </c>
      <c r="AQ56" s="25">
        <v>0</v>
      </c>
      <c r="AR56" s="19">
        <v>35</v>
      </c>
      <c r="AS56" s="19">
        <v>10393</v>
      </c>
      <c r="AT56" s="19"/>
      <c r="AU56" s="19">
        <v>3</v>
      </c>
      <c r="AV56" s="19">
        <v>3</v>
      </c>
      <c r="AW56" s="19">
        <v>1</v>
      </c>
      <c r="AX56" s="19">
        <v>0</v>
      </c>
      <c r="AY56" s="19">
        <v>3</v>
      </c>
      <c r="AZ56" s="19">
        <v>4</v>
      </c>
      <c r="BA56" s="19">
        <v>2</v>
      </c>
      <c r="BB56" s="19">
        <v>4</v>
      </c>
      <c r="BC56" s="26">
        <v>4.0020844750000002</v>
      </c>
      <c r="BD56" s="16"/>
      <c r="BE56" s="16"/>
      <c r="BF56" s="16"/>
    </row>
    <row r="57" spans="1:58" s="61" customFormat="1" ht="15.75" customHeight="1" thickBot="1" x14ac:dyDescent="0.3">
      <c r="A57" s="19">
        <v>19789</v>
      </c>
      <c r="B57" s="18"/>
      <c r="C57" s="19">
        <v>1</v>
      </c>
      <c r="D57" s="19">
        <v>1</v>
      </c>
      <c r="E57" s="19">
        <v>11512</v>
      </c>
      <c r="F57" s="19">
        <v>19789</v>
      </c>
      <c r="G57" s="114">
        <f t="shared" si="5"/>
        <v>0.20499999999999999</v>
      </c>
      <c r="H57" s="22">
        <v>0.20499999999999999</v>
      </c>
      <c r="I57" s="22">
        <v>0</v>
      </c>
      <c r="J57" s="22">
        <v>0</v>
      </c>
      <c r="K57" s="9">
        <f t="shared" si="0"/>
        <v>0.20499999999999999</v>
      </c>
      <c r="L57" s="22">
        <v>0</v>
      </c>
      <c r="M57" s="22">
        <v>0</v>
      </c>
      <c r="N57" s="28">
        <v>0</v>
      </c>
      <c r="O57" s="9">
        <f t="shared" si="1"/>
        <v>0</v>
      </c>
      <c r="P57" s="20">
        <v>0</v>
      </c>
      <c r="Q57" s="22">
        <v>0</v>
      </c>
      <c r="R57" s="22">
        <v>0</v>
      </c>
      <c r="S57" s="9">
        <f t="shared" si="2"/>
        <v>0</v>
      </c>
      <c r="T57" s="22">
        <v>0</v>
      </c>
      <c r="U57" s="22">
        <v>0</v>
      </c>
      <c r="V57" s="22">
        <v>0</v>
      </c>
      <c r="W57" s="9">
        <f t="shared" si="6"/>
        <v>0</v>
      </c>
      <c r="X57" s="9">
        <f t="shared" si="7"/>
        <v>0.20499999999999999</v>
      </c>
      <c r="Y57" s="22">
        <v>0</v>
      </c>
      <c r="Z57" s="22">
        <v>0</v>
      </c>
      <c r="AA57" s="22">
        <v>0</v>
      </c>
      <c r="AB57" s="9">
        <f t="shared" si="3"/>
        <v>0</v>
      </c>
      <c r="AC57" s="20">
        <v>0</v>
      </c>
      <c r="AD57" s="20">
        <v>0</v>
      </c>
      <c r="AE57" s="20">
        <v>0</v>
      </c>
      <c r="AF57" s="9">
        <f t="shared" si="4"/>
        <v>0</v>
      </c>
      <c r="AG57" s="23" t="s">
        <v>3743</v>
      </c>
      <c r="AH57" s="197">
        <v>42156</v>
      </c>
      <c r="AI57" s="199">
        <v>43466</v>
      </c>
      <c r="AJ57" s="19"/>
      <c r="AK57" s="19">
        <v>0</v>
      </c>
      <c r="AL57" s="19">
        <v>1</v>
      </c>
      <c r="AM57" s="19">
        <v>9</v>
      </c>
      <c r="AN57" s="19">
        <v>1</v>
      </c>
      <c r="AO57" s="25">
        <v>4.9000000000000004</v>
      </c>
      <c r="AP57" s="19">
        <v>0</v>
      </c>
      <c r="AQ57" s="25">
        <v>0</v>
      </c>
      <c r="AR57" s="19">
        <v>35</v>
      </c>
      <c r="AS57" s="19"/>
      <c r="AT57" s="19"/>
      <c r="AU57" s="19">
        <v>5</v>
      </c>
      <c r="AV57" s="19">
        <v>5</v>
      </c>
      <c r="AW57" s="19">
        <v>5</v>
      </c>
      <c r="AX57" s="19">
        <v>0</v>
      </c>
      <c r="AY57" s="19">
        <v>3</v>
      </c>
      <c r="AZ57" s="19">
        <v>5</v>
      </c>
      <c r="BA57" s="19">
        <v>5</v>
      </c>
      <c r="BB57" s="19">
        <v>5</v>
      </c>
      <c r="BC57" s="26">
        <v>0</v>
      </c>
      <c r="BD57" s="16"/>
      <c r="BE57" s="35" t="s">
        <v>3744</v>
      </c>
      <c r="BF57" s="16"/>
    </row>
    <row r="58" spans="1:58" s="61" customFormat="1" ht="15.75" customHeight="1" thickBot="1" x14ac:dyDescent="0.3">
      <c r="A58" s="19">
        <v>19221</v>
      </c>
      <c r="B58" s="18"/>
      <c r="C58" s="19">
        <v>1</v>
      </c>
      <c r="D58" s="19">
        <v>15</v>
      </c>
      <c r="E58" s="19">
        <v>11512</v>
      </c>
      <c r="F58" s="19">
        <v>19221</v>
      </c>
      <c r="G58" s="114">
        <f t="shared" si="5"/>
        <v>0.47</v>
      </c>
      <c r="H58" s="22">
        <v>0</v>
      </c>
      <c r="I58" s="22">
        <v>0</v>
      </c>
      <c r="J58" s="22">
        <v>0.47</v>
      </c>
      <c r="K58" s="9">
        <f t="shared" si="0"/>
        <v>0.47</v>
      </c>
      <c r="L58" s="22">
        <v>0</v>
      </c>
      <c r="M58" s="22">
        <v>0</v>
      </c>
      <c r="N58" s="28">
        <v>0</v>
      </c>
      <c r="O58" s="9">
        <f t="shared" si="1"/>
        <v>0</v>
      </c>
      <c r="P58" s="20">
        <v>0</v>
      </c>
      <c r="Q58" s="22">
        <v>0</v>
      </c>
      <c r="R58" s="22">
        <v>0</v>
      </c>
      <c r="S58" s="9">
        <f t="shared" si="2"/>
        <v>0</v>
      </c>
      <c r="T58" s="22">
        <v>0</v>
      </c>
      <c r="U58" s="22">
        <v>0</v>
      </c>
      <c r="V58" s="22">
        <v>0</v>
      </c>
      <c r="W58" s="9">
        <f t="shared" si="6"/>
        <v>0</v>
      </c>
      <c r="X58" s="9">
        <f t="shared" si="7"/>
        <v>0.47</v>
      </c>
      <c r="Y58" s="22">
        <v>0</v>
      </c>
      <c r="Z58" s="22">
        <v>0</v>
      </c>
      <c r="AA58" s="22">
        <v>0</v>
      </c>
      <c r="AB58" s="9">
        <f t="shared" si="3"/>
        <v>0</v>
      </c>
      <c r="AC58" s="20">
        <v>0</v>
      </c>
      <c r="AD58" s="20">
        <v>0</v>
      </c>
      <c r="AE58" s="20">
        <v>0</v>
      </c>
      <c r="AF58" s="9">
        <f t="shared" si="4"/>
        <v>0</v>
      </c>
      <c r="AG58" s="23" t="s">
        <v>3745</v>
      </c>
      <c r="AH58" s="197">
        <v>42156</v>
      </c>
      <c r="AI58" s="199">
        <v>43466</v>
      </c>
      <c r="AJ58" s="19"/>
      <c r="AK58" s="19">
        <v>0</v>
      </c>
      <c r="AL58" s="19">
        <v>1</v>
      </c>
      <c r="AM58" s="19">
        <v>9</v>
      </c>
      <c r="AN58" s="19">
        <v>2</v>
      </c>
      <c r="AO58" s="25">
        <v>5</v>
      </c>
      <c r="AP58" s="19">
        <v>0</v>
      </c>
      <c r="AQ58" s="25">
        <v>0</v>
      </c>
      <c r="AR58" s="19">
        <v>30</v>
      </c>
      <c r="AS58" s="19"/>
      <c r="AT58" s="19"/>
      <c r="AU58" s="19">
        <v>5</v>
      </c>
      <c r="AV58" s="19">
        <v>5</v>
      </c>
      <c r="AW58" s="19">
        <v>5</v>
      </c>
      <c r="AX58" s="19">
        <v>0</v>
      </c>
      <c r="AY58" s="19">
        <v>3</v>
      </c>
      <c r="AZ58" s="19">
        <v>5</v>
      </c>
      <c r="BA58" s="19">
        <v>2</v>
      </c>
      <c r="BB58" s="19">
        <v>3</v>
      </c>
      <c r="BC58" s="26">
        <v>0</v>
      </c>
      <c r="BD58" s="62" t="s">
        <v>3676</v>
      </c>
      <c r="BE58" s="63" t="s">
        <v>3746</v>
      </c>
      <c r="BF58" s="60"/>
    </row>
    <row r="59" spans="1:58" s="17" customFormat="1" ht="15.75" customHeight="1" thickBot="1" x14ac:dyDescent="0.3">
      <c r="A59" s="19">
        <v>19779</v>
      </c>
      <c r="B59" s="18"/>
      <c r="C59" s="19">
        <v>1</v>
      </c>
      <c r="D59" s="19">
        <v>15</v>
      </c>
      <c r="E59" s="19">
        <v>11513</v>
      </c>
      <c r="F59" s="19">
        <v>19779</v>
      </c>
      <c r="G59" s="114">
        <f t="shared" si="5"/>
        <v>0.8</v>
      </c>
      <c r="H59" s="22">
        <v>0</v>
      </c>
      <c r="I59" s="22">
        <v>0</v>
      </c>
      <c r="J59" s="22">
        <v>0</v>
      </c>
      <c r="K59" s="9">
        <f t="shared" si="0"/>
        <v>0</v>
      </c>
      <c r="L59" s="22">
        <v>0</v>
      </c>
      <c r="M59" s="22">
        <v>0.8</v>
      </c>
      <c r="N59" s="28">
        <v>0</v>
      </c>
      <c r="O59" s="9">
        <f t="shared" si="1"/>
        <v>0.8</v>
      </c>
      <c r="P59" s="20">
        <v>0</v>
      </c>
      <c r="Q59" s="22">
        <v>0</v>
      </c>
      <c r="R59" s="22">
        <v>0</v>
      </c>
      <c r="S59" s="9">
        <f t="shared" si="2"/>
        <v>0</v>
      </c>
      <c r="T59" s="22">
        <v>0</v>
      </c>
      <c r="U59" s="22">
        <v>0</v>
      </c>
      <c r="V59" s="22">
        <v>0</v>
      </c>
      <c r="W59" s="9">
        <f t="shared" si="6"/>
        <v>0</v>
      </c>
      <c r="X59" s="9">
        <f t="shared" si="7"/>
        <v>0.8</v>
      </c>
      <c r="Y59" s="22">
        <v>0</v>
      </c>
      <c r="Z59" s="22">
        <v>0</v>
      </c>
      <c r="AA59" s="22">
        <v>0</v>
      </c>
      <c r="AB59" s="9">
        <f t="shared" si="3"/>
        <v>0</v>
      </c>
      <c r="AC59" s="20">
        <v>0</v>
      </c>
      <c r="AD59" s="20">
        <v>0</v>
      </c>
      <c r="AE59" s="20">
        <v>0</v>
      </c>
      <c r="AF59" s="9">
        <f t="shared" si="4"/>
        <v>0</v>
      </c>
      <c r="AG59" s="23" t="s">
        <v>3747</v>
      </c>
      <c r="AH59" s="197">
        <v>42156</v>
      </c>
      <c r="AI59" s="199">
        <v>43466</v>
      </c>
      <c r="AJ59" s="19" t="s">
        <v>393</v>
      </c>
      <c r="AK59" s="19">
        <v>0</v>
      </c>
      <c r="AL59" s="19">
        <v>2</v>
      </c>
      <c r="AM59" s="19">
        <v>1</v>
      </c>
      <c r="AN59" s="19">
        <v>2</v>
      </c>
      <c r="AO59" s="25">
        <v>8</v>
      </c>
      <c r="AP59" s="19">
        <v>0</v>
      </c>
      <c r="AQ59" s="25">
        <v>0</v>
      </c>
      <c r="AR59" s="19">
        <v>40</v>
      </c>
      <c r="AS59" s="19">
        <v>7800</v>
      </c>
      <c r="AT59" s="19"/>
      <c r="AU59" s="19">
        <v>3</v>
      </c>
      <c r="AV59" s="19">
        <v>3</v>
      </c>
      <c r="AW59" s="19">
        <v>1</v>
      </c>
      <c r="AX59" s="19">
        <v>0</v>
      </c>
      <c r="AY59" s="19">
        <v>3</v>
      </c>
      <c r="AZ59" s="19">
        <v>4</v>
      </c>
      <c r="BA59" s="19">
        <v>3</v>
      </c>
      <c r="BB59" s="19">
        <v>4</v>
      </c>
      <c r="BC59" s="26">
        <v>0</v>
      </c>
      <c r="BD59" s="16"/>
      <c r="BE59" s="16" t="s">
        <v>3748</v>
      </c>
      <c r="BF59" s="16"/>
    </row>
    <row r="60" spans="1:58" s="17" customFormat="1" ht="15.75" customHeight="1" thickBot="1" x14ac:dyDescent="0.3">
      <c r="A60" s="19">
        <v>19875</v>
      </c>
      <c r="B60" s="18"/>
      <c r="C60" s="19">
        <v>1</v>
      </c>
      <c r="D60" s="19">
        <v>18</v>
      </c>
      <c r="E60" s="19">
        <v>11801</v>
      </c>
      <c r="F60" s="19">
        <v>19875</v>
      </c>
      <c r="G60" s="114">
        <f t="shared" si="5"/>
        <v>1.0549999999999999</v>
      </c>
      <c r="H60" s="22">
        <v>0</v>
      </c>
      <c r="I60" s="22">
        <v>0</v>
      </c>
      <c r="J60" s="22">
        <v>0</v>
      </c>
      <c r="K60" s="9">
        <f t="shared" si="0"/>
        <v>0</v>
      </c>
      <c r="L60" s="22">
        <v>0.35499999999999998</v>
      </c>
      <c r="M60" s="22">
        <v>0</v>
      </c>
      <c r="N60" s="52">
        <v>0.7</v>
      </c>
      <c r="O60" s="9">
        <f t="shared" si="1"/>
        <v>1.0549999999999999</v>
      </c>
      <c r="P60" s="20">
        <v>0</v>
      </c>
      <c r="Q60" s="22">
        <v>0</v>
      </c>
      <c r="R60" s="22">
        <v>0</v>
      </c>
      <c r="S60" s="9">
        <f t="shared" si="2"/>
        <v>0</v>
      </c>
      <c r="T60" s="22">
        <v>0</v>
      </c>
      <c r="U60" s="22">
        <v>0</v>
      </c>
      <c r="V60" s="22">
        <v>0</v>
      </c>
      <c r="W60" s="9">
        <f t="shared" si="6"/>
        <v>0</v>
      </c>
      <c r="X60" s="9">
        <f t="shared" si="7"/>
        <v>1.0549999999999999</v>
      </c>
      <c r="Y60" s="22">
        <v>0</v>
      </c>
      <c r="Z60" s="22">
        <v>0</v>
      </c>
      <c r="AA60" s="22">
        <v>0</v>
      </c>
      <c r="AB60" s="9">
        <f t="shared" si="3"/>
        <v>0</v>
      </c>
      <c r="AC60" s="20">
        <v>0</v>
      </c>
      <c r="AD60" s="20">
        <v>0</v>
      </c>
      <c r="AE60" s="20">
        <v>0</v>
      </c>
      <c r="AF60" s="9">
        <f t="shared" si="4"/>
        <v>0</v>
      </c>
      <c r="AG60" s="23" t="s">
        <v>3749</v>
      </c>
      <c r="AH60" s="197">
        <v>42125</v>
      </c>
      <c r="AI60" s="199">
        <v>43466</v>
      </c>
      <c r="AJ60" s="55" t="s">
        <v>1885</v>
      </c>
      <c r="AK60" s="19">
        <v>0</v>
      </c>
      <c r="AL60" s="19">
        <v>1</v>
      </c>
      <c r="AM60" s="19">
        <v>1</v>
      </c>
      <c r="AN60" s="19">
        <v>2</v>
      </c>
      <c r="AO60" s="25">
        <v>7.9</v>
      </c>
      <c r="AP60" s="19">
        <v>0</v>
      </c>
      <c r="AQ60" s="25">
        <v>0</v>
      </c>
      <c r="AR60" s="19">
        <v>40</v>
      </c>
      <c r="AS60" s="19">
        <v>16575</v>
      </c>
      <c r="AT60" s="19"/>
      <c r="AU60" s="19">
        <v>4</v>
      </c>
      <c r="AV60" s="19">
        <v>4</v>
      </c>
      <c r="AW60" s="19">
        <v>1</v>
      </c>
      <c r="AX60" s="19">
        <v>0</v>
      </c>
      <c r="AY60" s="19">
        <v>3</v>
      </c>
      <c r="AZ60" s="19">
        <v>5</v>
      </c>
      <c r="BA60" s="19">
        <v>2</v>
      </c>
      <c r="BB60" s="19">
        <v>5</v>
      </c>
      <c r="BC60" s="26">
        <v>6.3826181249999996</v>
      </c>
      <c r="BD60" s="16"/>
      <c r="BE60" s="35" t="s">
        <v>3750</v>
      </c>
      <c r="BF60" s="16"/>
    </row>
    <row r="61" spans="1:58" s="17" customFormat="1" ht="15.75" customHeight="1" thickBot="1" x14ac:dyDescent="0.3">
      <c r="A61" s="19">
        <v>19876</v>
      </c>
      <c r="B61" s="18">
        <v>1</v>
      </c>
      <c r="C61" s="19">
        <v>1</v>
      </c>
      <c r="D61" s="19">
        <v>18</v>
      </c>
      <c r="E61" s="19">
        <v>11802</v>
      </c>
      <c r="F61" s="19">
        <v>19876</v>
      </c>
      <c r="G61" s="114">
        <f t="shared" si="5"/>
        <v>1.7749999999999999</v>
      </c>
      <c r="H61" s="22">
        <v>0</v>
      </c>
      <c r="I61" s="22">
        <v>0</v>
      </c>
      <c r="J61" s="22">
        <v>0</v>
      </c>
      <c r="K61" s="9">
        <f t="shared" si="0"/>
        <v>0</v>
      </c>
      <c r="L61" s="22">
        <v>1.03</v>
      </c>
      <c r="M61" s="20">
        <v>0.745</v>
      </c>
      <c r="N61" s="28">
        <v>0</v>
      </c>
      <c r="O61" s="9">
        <f t="shared" si="1"/>
        <v>1.7749999999999999</v>
      </c>
      <c r="P61" s="20">
        <v>0</v>
      </c>
      <c r="Q61" s="22">
        <v>0</v>
      </c>
      <c r="R61" s="22">
        <v>0</v>
      </c>
      <c r="S61" s="9">
        <f t="shared" si="2"/>
        <v>0</v>
      </c>
      <c r="T61" s="22">
        <v>0</v>
      </c>
      <c r="U61" s="22">
        <v>0</v>
      </c>
      <c r="V61" s="22">
        <v>0</v>
      </c>
      <c r="W61" s="9">
        <f t="shared" si="6"/>
        <v>0</v>
      </c>
      <c r="X61" s="9">
        <f t="shared" si="7"/>
        <v>1.7749999999999999</v>
      </c>
      <c r="Y61" s="22">
        <v>0</v>
      </c>
      <c r="Z61" s="22">
        <v>0</v>
      </c>
      <c r="AA61" s="22">
        <v>0</v>
      </c>
      <c r="AB61" s="9">
        <f t="shared" si="3"/>
        <v>0</v>
      </c>
      <c r="AC61" s="20">
        <v>0</v>
      </c>
      <c r="AD61" s="20">
        <v>0</v>
      </c>
      <c r="AE61" s="20">
        <v>0</v>
      </c>
      <c r="AF61" s="9">
        <f t="shared" si="4"/>
        <v>0</v>
      </c>
      <c r="AG61" s="23" t="s">
        <v>3751</v>
      </c>
      <c r="AH61" s="197">
        <v>42125</v>
      </c>
      <c r="AI61" s="199">
        <v>38899</v>
      </c>
      <c r="AJ61" s="19" t="s">
        <v>3752</v>
      </c>
      <c r="AK61" s="19">
        <v>0</v>
      </c>
      <c r="AL61" s="19">
        <v>1</v>
      </c>
      <c r="AM61" s="19">
        <v>1</v>
      </c>
      <c r="AN61" s="19">
        <v>2</v>
      </c>
      <c r="AO61" s="25">
        <v>7.9</v>
      </c>
      <c r="AP61" s="19">
        <v>0</v>
      </c>
      <c r="AQ61" s="25">
        <v>0</v>
      </c>
      <c r="AR61" s="19">
        <v>40</v>
      </c>
      <c r="AS61" s="19">
        <v>15760</v>
      </c>
      <c r="AT61" s="19"/>
      <c r="AU61" s="19">
        <v>3</v>
      </c>
      <c r="AV61" s="19">
        <v>3</v>
      </c>
      <c r="AW61" s="19">
        <v>1</v>
      </c>
      <c r="AX61" s="19">
        <v>0</v>
      </c>
      <c r="AY61" s="19">
        <v>5</v>
      </c>
      <c r="AZ61" s="19">
        <v>5</v>
      </c>
      <c r="BA61" s="19">
        <v>4</v>
      </c>
      <c r="BB61" s="19">
        <v>5</v>
      </c>
      <c r="BC61" s="26">
        <v>10.411844</v>
      </c>
      <c r="BD61" s="16"/>
      <c r="BE61" s="16" t="s">
        <v>3753</v>
      </c>
      <c r="BF61" s="16"/>
    </row>
    <row r="62" spans="1:58" s="64" customFormat="1" ht="15.75" customHeight="1" thickBot="1" x14ac:dyDescent="0.3">
      <c r="A62" s="19">
        <v>19878</v>
      </c>
      <c r="B62" s="18">
        <v>1</v>
      </c>
      <c r="C62" s="19">
        <v>1</v>
      </c>
      <c r="D62" s="19">
        <v>18</v>
      </c>
      <c r="E62" s="19">
        <v>11804</v>
      </c>
      <c r="F62" s="19">
        <v>19878</v>
      </c>
      <c r="G62" s="114">
        <f t="shared" si="5"/>
        <v>2.105</v>
      </c>
      <c r="H62" s="22">
        <v>0</v>
      </c>
      <c r="I62" s="22">
        <v>0</v>
      </c>
      <c r="J62" s="22">
        <v>0</v>
      </c>
      <c r="K62" s="9">
        <f t="shared" si="0"/>
        <v>0</v>
      </c>
      <c r="L62" s="22">
        <v>2.105</v>
      </c>
      <c r="M62" s="22">
        <v>0</v>
      </c>
      <c r="N62" s="52">
        <v>0</v>
      </c>
      <c r="O62" s="9">
        <f t="shared" si="1"/>
        <v>2.105</v>
      </c>
      <c r="P62" s="20">
        <v>0</v>
      </c>
      <c r="Q62" s="22">
        <v>0</v>
      </c>
      <c r="R62" s="22">
        <v>0</v>
      </c>
      <c r="S62" s="9">
        <f t="shared" si="2"/>
        <v>0</v>
      </c>
      <c r="T62" s="22">
        <v>0</v>
      </c>
      <c r="U62" s="22">
        <v>0</v>
      </c>
      <c r="V62" s="22">
        <v>0</v>
      </c>
      <c r="W62" s="9">
        <f t="shared" si="6"/>
        <v>0</v>
      </c>
      <c r="X62" s="9">
        <f t="shared" si="7"/>
        <v>2.105</v>
      </c>
      <c r="Y62" s="22">
        <v>0</v>
      </c>
      <c r="Z62" s="22">
        <v>0</v>
      </c>
      <c r="AA62" s="22">
        <v>0</v>
      </c>
      <c r="AB62" s="9">
        <f t="shared" si="3"/>
        <v>0</v>
      </c>
      <c r="AC62" s="20">
        <v>0</v>
      </c>
      <c r="AD62" s="20">
        <v>0</v>
      </c>
      <c r="AE62" s="20">
        <v>0</v>
      </c>
      <c r="AF62" s="9">
        <f t="shared" si="4"/>
        <v>0</v>
      </c>
      <c r="AG62" s="23" t="s">
        <v>3754</v>
      </c>
      <c r="AH62" s="197">
        <v>42125</v>
      </c>
      <c r="AI62" s="199">
        <v>43466</v>
      </c>
      <c r="AJ62" s="19" t="s">
        <v>3755</v>
      </c>
      <c r="AK62" s="19">
        <v>0</v>
      </c>
      <c r="AL62" s="19">
        <v>3</v>
      </c>
      <c r="AM62" s="19">
        <v>1</v>
      </c>
      <c r="AN62" s="19">
        <v>2</v>
      </c>
      <c r="AO62" s="25">
        <v>6.4</v>
      </c>
      <c r="AP62" s="19">
        <v>0</v>
      </c>
      <c r="AQ62" s="25">
        <v>0</v>
      </c>
      <c r="AR62" s="19">
        <v>40</v>
      </c>
      <c r="AS62" s="19">
        <v>2929</v>
      </c>
      <c r="AT62" s="19"/>
      <c r="AU62" s="19">
        <v>3</v>
      </c>
      <c r="AV62" s="19">
        <v>2</v>
      </c>
      <c r="AW62" s="19">
        <v>1</v>
      </c>
      <c r="AX62" s="19">
        <v>0</v>
      </c>
      <c r="AY62" s="19">
        <v>4</v>
      </c>
      <c r="AZ62" s="19">
        <v>4</v>
      </c>
      <c r="BA62" s="19">
        <v>5</v>
      </c>
      <c r="BB62" s="19">
        <v>5</v>
      </c>
      <c r="BC62" s="26">
        <v>2.2557693499999996</v>
      </c>
      <c r="BD62" s="16" t="s">
        <v>3676</v>
      </c>
      <c r="BE62" s="16"/>
      <c r="BF62" s="16"/>
    </row>
    <row r="63" spans="1:58" s="64" customFormat="1" ht="15.75" customHeight="1" thickBot="1" x14ac:dyDescent="0.3">
      <c r="A63" s="19">
        <v>19879</v>
      </c>
      <c r="B63" s="18"/>
      <c r="C63" s="19">
        <v>1</v>
      </c>
      <c r="D63" s="19">
        <v>18</v>
      </c>
      <c r="E63" s="19">
        <v>11805</v>
      </c>
      <c r="F63" s="19">
        <v>19879</v>
      </c>
      <c r="G63" s="114">
        <f t="shared" si="5"/>
        <v>0.54</v>
      </c>
      <c r="H63" s="22">
        <v>0</v>
      </c>
      <c r="I63" s="22">
        <v>0</v>
      </c>
      <c r="J63" s="22">
        <v>0</v>
      </c>
      <c r="K63" s="9">
        <f t="shared" si="0"/>
        <v>0</v>
      </c>
      <c r="L63" s="22">
        <v>0</v>
      </c>
      <c r="M63" s="22">
        <v>8.5000000000000006E-2</v>
      </c>
      <c r="N63" s="52">
        <v>0.45500000000000002</v>
      </c>
      <c r="O63" s="9">
        <f t="shared" si="1"/>
        <v>0.54</v>
      </c>
      <c r="P63" s="20">
        <v>0</v>
      </c>
      <c r="Q63" s="22">
        <v>0</v>
      </c>
      <c r="R63" s="22">
        <v>0</v>
      </c>
      <c r="S63" s="9">
        <f t="shared" si="2"/>
        <v>0</v>
      </c>
      <c r="T63" s="22">
        <v>0</v>
      </c>
      <c r="U63" s="22">
        <v>0</v>
      </c>
      <c r="V63" s="22">
        <v>0</v>
      </c>
      <c r="W63" s="9">
        <f t="shared" si="6"/>
        <v>0</v>
      </c>
      <c r="X63" s="9">
        <f t="shared" si="7"/>
        <v>0.54</v>
      </c>
      <c r="Y63" s="22">
        <v>0</v>
      </c>
      <c r="Z63" s="22">
        <v>0</v>
      </c>
      <c r="AA63" s="22">
        <v>0</v>
      </c>
      <c r="AB63" s="9">
        <f t="shared" si="3"/>
        <v>0</v>
      </c>
      <c r="AC63" s="20">
        <v>0</v>
      </c>
      <c r="AD63" s="20">
        <v>0</v>
      </c>
      <c r="AE63" s="20">
        <v>0</v>
      </c>
      <c r="AF63" s="9">
        <f t="shared" si="4"/>
        <v>0</v>
      </c>
      <c r="AG63" s="23" t="s">
        <v>3756</v>
      </c>
      <c r="AH63" s="197">
        <v>42125</v>
      </c>
      <c r="AI63" s="199">
        <v>43101</v>
      </c>
      <c r="AJ63" s="19" t="s">
        <v>3757</v>
      </c>
      <c r="AK63" s="19">
        <v>0</v>
      </c>
      <c r="AL63" s="19">
        <v>1</v>
      </c>
      <c r="AM63" s="19">
        <v>1</v>
      </c>
      <c r="AN63" s="19">
        <v>2</v>
      </c>
      <c r="AO63" s="25">
        <v>8.1999999999999993</v>
      </c>
      <c r="AP63" s="19">
        <v>0</v>
      </c>
      <c r="AQ63" s="25">
        <v>0</v>
      </c>
      <c r="AR63" s="19">
        <v>40</v>
      </c>
      <c r="AS63" s="19">
        <v>8279</v>
      </c>
      <c r="AT63" s="19"/>
      <c r="AU63" s="19">
        <v>5</v>
      </c>
      <c r="AV63" s="19">
        <v>5</v>
      </c>
      <c r="AW63" s="19">
        <v>1</v>
      </c>
      <c r="AX63" s="19">
        <v>0</v>
      </c>
      <c r="AY63" s="19">
        <v>3</v>
      </c>
      <c r="AZ63" s="19">
        <v>5</v>
      </c>
      <c r="BA63" s="19">
        <v>2</v>
      </c>
      <c r="BB63" s="19">
        <v>4</v>
      </c>
      <c r="BC63" s="26">
        <v>0</v>
      </c>
      <c r="BD63" s="16" t="s">
        <v>3676</v>
      </c>
      <c r="BE63" s="16"/>
      <c r="BF63" s="16"/>
    </row>
    <row r="64" spans="1:58" s="64" customFormat="1" ht="16.5" thickBot="1" x14ac:dyDescent="0.3">
      <c r="A64" s="19">
        <v>19880</v>
      </c>
      <c r="B64" s="18"/>
      <c r="C64" s="19">
        <v>1</v>
      </c>
      <c r="D64" s="19">
        <v>18</v>
      </c>
      <c r="E64" s="19">
        <v>11806</v>
      </c>
      <c r="F64" s="19">
        <v>19880</v>
      </c>
      <c r="G64" s="114">
        <f t="shared" si="5"/>
        <v>0.36</v>
      </c>
      <c r="H64" s="22">
        <v>0</v>
      </c>
      <c r="I64" s="22">
        <v>0</v>
      </c>
      <c r="J64" s="22">
        <v>0</v>
      </c>
      <c r="K64" s="9">
        <f t="shared" si="0"/>
        <v>0</v>
      </c>
      <c r="L64" s="22">
        <v>0.27</v>
      </c>
      <c r="M64" s="22">
        <v>0</v>
      </c>
      <c r="N64" s="52">
        <v>0.09</v>
      </c>
      <c r="O64" s="9">
        <f t="shared" si="1"/>
        <v>0.36</v>
      </c>
      <c r="P64" s="20">
        <v>0</v>
      </c>
      <c r="Q64" s="22">
        <v>0</v>
      </c>
      <c r="R64" s="22">
        <v>0</v>
      </c>
      <c r="S64" s="9">
        <f t="shared" si="2"/>
        <v>0</v>
      </c>
      <c r="T64" s="22">
        <v>0</v>
      </c>
      <c r="U64" s="22">
        <v>0</v>
      </c>
      <c r="V64" s="22">
        <v>0</v>
      </c>
      <c r="W64" s="9">
        <f t="shared" si="6"/>
        <v>0</v>
      </c>
      <c r="X64" s="9">
        <f t="shared" si="7"/>
        <v>0.36</v>
      </c>
      <c r="Y64" s="22">
        <v>0</v>
      </c>
      <c r="Z64" s="22">
        <v>0</v>
      </c>
      <c r="AA64" s="22">
        <v>0</v>
      </c>
      <c r="AB64" s="9">
        <f t="shared" si="3"/>
        <v>0</v>
      </c>
      <c r="AC64" s="20">
        <v>0</v>
      </c>
      <c r="AD64" s="20">
        <v>0</v>
      </c>
      <c r="AE64" s="20">
        <v>0</v>
      </c>
      <c r="AF64" s="9">
        <f t="shared" si="4"/>
        <v>0</v>
      </c>
      <c r="AG64" s="23" t="s">
        <v>3758</v>
      </c>
      <c r="AH64" s="197">
        <v>42125</v>
      </c>
      <c r="AI64" s="199">
        <v>43101</v>
      </c>
      <c r="AJ64" s="19" t="s">
        <v>3759</v>
      </c>
      <c r="AK64" s="19">
        <v>0</v>
      </c>
      <c r="AL64" s="19">
        <v>2</v>
      </c>
      <c r="AM64" s="19">
        <v>1</v>
      </c>
      <c r="AN64" s="19">
        <v>2</v>
      </c>
      <c r="AO64" s="25">
        <v>9.4</v>
      </c>
      <c r="AP64" s="19">
        <v>0</v>
      </c>
      <c r="AQ64" s="25">
        <v>0</v>
      </c>
      <c r="AR64" s="19">
        <v>40</v>
      </c>
      <c r="AS64" s="19"/>
      <c r="AT64" s="19"/>
      <c r="AU64" s="19">
        <v>5</v>
      </c>
      <c r="AV64" s="19">
        <v>3</v>
      </c>
      <c r="AW64" s="19">
        <v>5</v>
      </c>
      <c r="AX64" s="19">
        <v>0</v>
      </c>
      <c r="AY64" s="19">
        <v>4</v>
      </c>
      <c r="AZ64" s="19">
        <v>5</v>
      </c>
      <c r="BA64" s="19">
        <v>4</v>
      </c>
      <c r="BB64" s="19">
        <v>5</v>
      </c>
      <c r="BC64" s="26">
        <v>0</v>
      </c>
      <c r="BD64" s="16" t="s">
        <v>3676</v>
      </c>
      <c r="BE64" s="16"/>
      <c r="BF64" s="16"/>
    </row>
    <row r="65" spans="1:58" s="64" customFormat="1" ht="11.25" customHeight="1" thickBot="1" x14ac:dyDescent="0.3">
      <c r="A65" s="19">
        <v>19220</v>
      </c>
      <c r="B65" s="18"/>
      <c r="C65" s="19">
        <v>1</v>
      </c>
      <c r="D65" s="19">
        <v>18</v>
      </c>
      <c r="E65" s="19">
        <v>11807</v>
      </c>
      <c r="F65" s="19">
        <v>19220</v>
      </c>
      <c r="G65" s="114">
        <f t="shared" si="5"/>
        <v>0.55000000000000004</v>
      </c>
      <c r="H65" s="22">
        <v>0</v>
      </c>
      <c r="I65" s="22">
        <v>0</v>
      </c>
      <c r="J65" s="22">
        <v>0</v>
      </c>
      <c r="K65" s="9">
        <f t="shared" si="0"/>
        <v>0</v>
      </c>
      <c r="L65" s="65">
        <v>0</v>
      </c>
      <c r="M65" s="22">
        <v>0</v>
      </c>
      <c r="N65" s="52">
        <v>0.55000000000000004</v>
      </c>
      <c r="O65" s="9">
        <f t="shared" si="1"/>
        <v>0.55000000000000004</v>
      </c>
      <c r="P65" s="20">
        <v>0</v>
      </c>
      <c r="Q65" s="20">
        <v>0</v>
      </c>
      <c r="R65" s="22">
        <v>0</v>
      </c>
      <c r="S65" s="9">
        <f t="shared" si="2"/>
        <v>0</v>
      </c>
      <c r="T65" s="22">
        <v>0</v>
      </c>
      <c r="U65" s="22">
        <v>0</v>
      </c>
      <c r="V65" s="22">
        <v>0</v>
      </c>
      <c r="W65" s="9">
        <f t="shared" si="6"/>
        <v>0</v>
      </c>
      <c r="X65" s="9">
        <f t="shared" si="7"/>
        <v>0.55000000000000004</v>
      </c>
      <c r="Y65" s="22">
        <v>0</v>
      </c>
      <c r="Z65" s="22">
        <v>0</v>
      </c>
      <c r="AA65" s="22">
        <v>0</v>
      </c>
      <c r="AB65" s="9">
        <f t="shared" si="3"/>
        <v>0</v>
      </c>
      <c r="AC65" s="20">
        <v>0</v>
      </c>
      <c r="AD65" s="20">
        <v>0</v>
      </c>
      <c r="AE65" s="20">
        <v>0</v>
      </c>
      <c r="AF65" s="9">
        <f t="shared" si="4"/>
        <v>0</v>
      </c>
      <c r="AG65" s="23" t="s">
        <v>3760</v>
      </c>
      <c r="AH65" s="197">
        <v>42125</v>
      </c>
      <c r="AI65" s="199">
        <v>43497</v>
      </c>
      <c r="AJ65" s="19" t="s">
        <v>3761</v>
      </c>
      <c r="AK65" s="19">
        <v>0</v>
      </c>
      <c r="AL65" s="19">
        <v>2</v>
      </c>
      <c r="AM65" s="19">
        <v>1</v>
      </c>
      <c r="AN65" s="19">
        <v>2</v>
      </c>
      <c r="AO65" s="25">
        <v>8.3000000000000007</v>
      </c>
      <c r="AP65" s="19">
        <v>0</v>
      </c>
      <c r="AQ65" s="25">
        <v>0</v>
      </c>
      <c r="AR65" s="19">
        <v>40</v>
      </c>
      <c r="AS65" s="19"/>
      <c r="AT65" s="19"/>
      <c r="AU65" s="19">
        <v>3</v>
      </c>
      <c r="AV65" s="19">
        <v>3</v>
      </c>
      <c r="AW65" s="19">
        <v>1</v>
      </c>
      <c r="AX65" s="19">
        <v>0</v>
      </c>
      <c r="AY65" s="19">
        <v>3</v>
      </c>
      <c r="AZ65" s="19">
        <v>5</v>
      </c>
      <c r="BA65" s="19">
        <v>2</v>
      </c>
      <c r="BB65" s="19">
        <v>5</v>
      </c>
      <c r="BC65" s="26">
        <v>0</v>
      </c>
      <c r="BD65" s="16"/>
      <c r="BE65" s="16"/>
      <c r="BF65" s="16"/>
    </row>
    <row r="66" spans="1:58" s="64" customFormat="1" ht="12.75" customHeight="1" thickBot="1" x14ac:dyDescent="0.3">
      <c r="A66" s="19">
        <v>19881</v>
      </c>
      <c r="B66" s="18"/>
      <c r="C66" s="19">
        <v>1</v>
      </c>
      <c r="D66" s="19">
        <v>1</v>
      </c>
      <c r="E66" s="19">
        <v>11807</v>
      </c>
      <c r="F66" s="19">
        <v>19881</v>
      </c>
      <c r="G66" s="114">
        <f t="shared" si="5"/>
        <v>0.64500000000000002</v>
      </c>
      <c r="H66" s="22">
        <v>0</v>
      </c>
      <c r="I66" s="22">
        <v>0</v>
      </c>
      <c r="J66" s="22">
        <v>0</v>
      </c>
      <c r="K66" s="9">
        <f t="shared" si="0"/>
        <v>0</v>
      </c>
      <c r="L66" s="22">
        <v>0</v>
      </c>
      <c r="M66" s="22">
        <v>0</v>
      </c>
      <c r="N66" s="52">
        <v>0.64500000000000002</v>
      </c>
      <c r="O66" s="9">
        <f t="shared" si="1"/>
        <v>0.64500000000000002</v>
      </c>
      <c r="P66" s="20">
        <v>0</v>
      </c>
      <c r="Q66" s="20">
        <v>0</v>
      </c>
      <c r="R66" s="20">
        <v>0</v>
      </c>
      <c r="S66" s="9">
        <f t="shared" si="2"/>
        <v>0</v>
      </c>
      <c r="T66" s="22">
        <v>0</v>
      </c>
      <c r="U66" s="22">
        <v>0</v>
      </c>
      <c r="V66" s="22">
        <v>0</v>
      </c>
      <c r="W66" s="9">
        <f t="shared" si="6"/>
        <v>0</v>
      </c>
      <c r="X66" s="9">
        <f t="shared" si="7"/>
        <v>0.64500000000000002</v>
      </c>
      <c r="Y66" s="22">
        <v>0</v>
      </c>
      <c r="Z66" s="22">
        <v>0</v>
      </c>
      <c r="AA66" s="22">
        <v>0</v>
      </c>
      <c r="AB66" s="9">
        <f t="shared" si="3"/>
        <v>0</v>
      </c>
      <c r="AC66" s="20">
        <v>0</v>
      </c>
      <c r="AD66" s="20">
        <v>0</v>
      </c>
      <c r="AE66" s="20">
        <v>0</v>
      </c>
      <c r="AF66" s="9">
        <f t="shared" si="4"/>
        <v>0</v>
      </c>
      <c r="AG66" s="24" t="s">
        <v>3762</v>
      </c>
      <c r="AH66" s="197">
        <v>42125</v>
      </c>
      <c r="AI66" s="198">
        <v>43497</v>
      </c>
      <c r="AJ66" s="19" t="s">
        <v>3763</v>
      </c>
      <c r="AK66" s="19">
        <v>0</v>
      </c>
      <c r="AL66" s="19">
        <v>2</v>
      </c>
      <c r="AM66" s="19">
        <v>1</v>
      </c>
      <c r="AN66" s="19">
        <v>2</v>
      </c>
      <c r="AO66" s="19">
        <v>8.3000000000000007</v>
      </c>
      <c r="AP66" s="19">
        <v>0</v>
      </c>
      <c r="AQ66" s="25">
        <v>0</v>
      </c>
      <c r="AR66" s="19">
        <v>40</v>
      </c>
      <c r="AS66" s="19"/>
      <c r="AT66" s="19"/>
      <c r="AU66" s="19">
        <v>3</v>
      </c>
      <c r="AV66" s="19">
        <v>3</v>
      </c>
      <c r="AW66" s="19">
        <v>1</v>
      </c>
      <c r="AX66" s="19">
        <v>0</v>
      </c>
      <c r="AY66" s="19">
        <v>3</v>
      </c>
      <c r="AZ66" s="19">
        <v>5</v>
      </c>
      <c r="BA66" s="19">
        <v>2</v>
      </c>
      <c r="BB66" s="19">
        <v>4</v>
      </c>
      <c r="BC66" s="26">
        <v>0</v>
      </c>
      <c r="BD66" s="16"/>
      <c r="BE66" s="16" t="s">
        <v>3764</v>
      </c>
      <c r="BF66" s="16"/>
    </row>
    <row r="67" spans="1:58" s="17" customFormat="1" ht="12.75" customHeight="1" thickBot="1" x14ac:dyDescent="0.3">
      <c r="A67" s="19">
        <v>29001</v>
      </c>
      <c r="B67" s="18"/>
      <c r="C67" s="19">
        <v>2</v>
      </c>
      <c r="D67" s="19">
        <v>1</v>
      </c>
      <c r="E67" s="19">
        <v>20101</v>
      </c>
      <c r="F67" s="19">
        <v>29001</v>
      </c>
      <c r="G67" s="114">
        <f t="shared" si="5"/>
        <v>0.69499999999999995</v>
      </c>
      <c r="H67" s="22">
        <v>0</v>
      </c>
      <c r="I67" s="22">
        <v>0</v>
      </c>
      <c r="J67" s="22">
        <v>0</v>
      </c>
      <c r="K67" s="9">
        <f t="shared" si="0"/>
        <v>0</v>
      </c>
      <c r="L67" s="22">
        <v>0</v>
      </c>
      <c r="M67" s="22">
        <v>0.69499999999999995</v>
      </c>
      <c r="N67" s="52">
        <v>0</v>
      </c>
      <c r="O67" s="9">
        <f t="shared" si="1"/>
        <v>0.69499999999999995</v>
      </c>
      <c r="P67" s="20">
        <v>0</v>
      </c>
      <c r="Q67" s="20">
        <v>0</v>
      </c>
      <c r="R67" s="20">
        <v>0</v>
      </c>
      <c r="S67" s="9">
        <f t="shared" si="2"/>
        <v>0</v>
      </c>
      <c r="T67" s="22">
        <v>0</v>
      </c>
      <c r="U67" s="22">
        <v>0</v>
      </c>
      <c r="V67" s="22">
        <v>0</v>
      </c>
      <c r="W67" s="9">
        <f t="shared" si="6"/>
        <v>0</v>
      </c>
      <c r="X67" s="9">
        <f t="shared" si="7"/>
        <v>0.69499999999999995</v>
      </c>
      <c r="Y67" s="22">
        <v>0</v>
      </c>
      <c r="Z67" s="22">
        <v>0</v>
      </c>
      <c r="AA67" s="22">
        <v>0</v>
      </c>
      <c r="AB67" s="9">
        <f t="shared" si="3"/>
        <v>0</v>
      </c>
      <c r="AC67" s="20">
        <v>0</v>
      </c>
      <c r="AD67" s="20">
        <v>0</v>
      </c>
      <c r="AE67" s="20">
        <v>0</v>
      </c>
      <c r="AF67" s="9">
        <f t="shared" si="4"/>
        <v>0</v>
      </c>
      <c r="AG67" s="24" t="s">
        <v>3765</v>
      </c>
      <c r="AH67" s="203">
        <v>42217</v>
      </c>
      <c r="AI67" s="198">
        <v>43497</v>
      </c>
      <c r="AJ67" s="19">
        <v>16.2</v>
      </c>
      <c r="AK67" s="19">
        <v>0</v>
      </c>
      <c r="AL67" s="19">
        <v>1</v>
      </c>
      <c r="AM67" s="19">
        <v>1</v>
      </c>
      <c r="AN67" s="19">
        <v>4</v>
      </c>
      <c r="AO67" s="19">
        <v>11.6</v>
      </c>
      <c r="AP67" s="19">
        <v>0</v>
      </c>
      <c r="AQ67" s="25">
        <v>0</v>
      </c>
      <c r="AR67" s="19">
        <v>40</v>
      </c>
      <c r="AS67" s="19"/>
      <c r="AT67" s="19"/>
      <c r="AU67" s="19">
        <v>5</v>
      </c>
      <c r="AV67" s="19">
        <v>3</v>
      </c>
      <c r="AW67" s="19">
        <v>5</v>
      </c>
      <c r="AX67" s="19">
        <v>0</v>
      </c>
      <c r="AY67" s="19">
        <v>3</v>
      </c>
      <c r="AZ67" s="19">
        <v>5</v>
      </c>
      <c r="BA67" s="19">
        <v>3</v>
      </c>
      <c r="BB67" s="19">
        <v>4</v>
      </c>
      <c r="BC67" s="26"/>
      <c r="BD67" s="16"/>
      <c r="BE67" s="16"/>
      <c r="BF67" s="16"/>
    </row>
    <row r="68" spans="1:58" s="75" customFormat="1" ht="15.75" customHeight="1" thickBot="1" x14ac:dyDescent="0.3">
      <c r="A68" s="67">
        <v>29360</v>
      </c>
      <c r="B68" s="66"/>
      <c r="C68" s="67">
        <v>2</v>
      </c>
      <c r="D68" s="67">
        <v>10</v>
      </c>
      <c r="E68" s="67">
        <v>21010</v>
      </c>
      <c r="F68" s="67">
        <v>29360</v>
      </c>
      <c r="G68" s="114">
        <f t="shared" si="5"/>
        <v>0.85</v>
      </c>
      <c r="H68" s="68">
        <v>0</v>
      </c>
      <c r="I68" s="68">
        <v>0</v>
      </c>
      <c r="J68" s="68">
        <v>0</v>
      </c>
      <c r="K68" s="9">
        <f t="shared" si="0"/>
        <v>0</v>
      </c>
      <c r="L68" s="68">
        <v>0.85</v>
      </c>
      <c r="M68" s="68">
        <v>0</v>
      </c>
      <c r="N68" s="70">
        <v>0</v>
      </c>
      <c r="O68" s="9">
        <f t="shared" si="1"/>
        <v>0.85</v>
      </c>
      <c r="P68" s="69">
        <v>0</v>
      </c>
      <c r="Q68" s="69">
        <v>0</v>
      </c>
      <c r="R68" s="69">
        <v>0</v>
      </c>
      <c r="S68" s="9">
        <f t="shared" si="2"/>
        <v>0</v>
      </c>
      <c r="T68" s="68">
        <v>0</v>
      </c>
      <c r="U68" s="68">
        <v>0</v>
      </c>
      <c r="V68" s="68">
        <v>0</v>
      </c>
      <c r="W68" s="9">
        <f t="shared" si="6"/>
        <v>0</v>
      </c>
      <c r="X68" s="9">
        <f t="shared" si="7"/>
        <v>0.85</v>
      </c>
      <c r="Y68" s="68">
        <v>0</v>
      </c>
      <c r="Z68" s="68">
        <v>0</v>
      </c>
      <c r="AA68" s="68">
        <v>0</v>
      </c>
      <c r="AB68" s="9">
        <f t="shared" si="3"/>
        <v>0</v>
      </c>
      <c r="AC68" s="69">
        <v>0</v>
      </c>
      <c r="AD68" s="69">
        <v>0</v>
      </c>
      <c r="AE68" s="69">
        <v>0</v>
      </c>
      <c r="AF68" s="9">
        <f t="shared" si="4"/>
        <v>0</v>
      </c>
      <c r="AG68" s="71" t="s">
        <v>3766</v>
      </c>
      <c r="AH68" s="204">
        <v>41791</v>
      </c>
      <c r="AI68" s="205">
        <v>41852</v>
      </c>
      <c r="AJ68" s="67" t="s">
        <v>3767</v>
      </c>
      <c r="AK68" s="67">
        <v>0</v>
      </c>
      <c r="AL68" s="67">
        <v>2</v>
      </c>
      <c r="AM68" s="67">
        <v>1</v>
      </c>
      <c r="AN68" s="67">
        <v>1</v>
      </c>
      <c r="AO68" s="72">
        <v>6.4</v>
      </c>
      <c r="AP68" s="67">
        <v>0</v>
      </c>
      <c r="AQ68" s="72">
        <v>0</v>
      </c>
      <c r="AR68" s="67">
        <v>40</v>
      </c>
      <c r="AS68" s="67">
        <v>3934</v>
      </c>
      <c r="AT68" s="67"/>
      <c r="AU68" s="67">
        <v>5</v>
      </c>
      <c r="AV68" s="67">
        <v>3</v>
      </c>
      <c r="AW68" s="67">
        <v>2</v>
      </c>
      <c r="AX68" s="67">
        <v>0</v>
      </c>
      <c r="AY68" s="67">
        <v>4</v>
      </c>
      <c r="AZ68" s="67">
        <v>4</v>
      </c>
      <c r="BA68" s="67">
        <v>5</v>
      </c>
      <c r="BB68" s="67">
        <v>5</v>
      </c>
      <c r="BC68" s="73">
        <f>G68*AS68*365/1</f>
        <v>1220523.5</v>
      </c>
      <c r="BD68" s="74"/>
      <c r="BE68" s="74" t="s">
        <v>3768</v>
      </c>
      <c r="BF68" s="74"/>
    </row>
    <row r="69" spans="1:58" s="75" customFormat="1" ht="15.75" customHeight="1" thickBot="1" x14ac:dyDescent="0.3">
      <c r="A69" s="67">
        <v>39001</v>
      </c>
      <c r="B69" s="66"/>
      <c r="C69" s="67">
        <v>3</v>
      </c>
      <c r="D69" s="67">
        <v>1</v>
      </c>
      <c r="E69" s="67">
        <v>30101</v>
      </c>
      <c r="F69" s="67">
        <v>39001</v>
      </c>
      <c r="G69" s="114">
        <f t="shared" si="5"/>
        <v>1.63</v>
      </c>
      <c r="H69" s="68">
        <v>0</v>
      </c>
      <c r="I69" s="68">
        <v>0</v>
      </c>
      <c r="J69" s="68">
        <v>0</v>
      </c>
      <c r="K69" s="9">
        <f t="shared" si="0"/>
        <v>0</v>
      </c>
      <c r="L69" s="68">
        <v>0.96499999999999997</v>
      </c>
      <c r="M69" s="68">
        <v>0</v>
      </c>
      <c r="N69" s="70">
        <v>0.66500000000000004</v>
      </c>
      <c r="O69" s="9">
        <f t="shared" si="1"/>
        <v>1.63</v>
      </c>
      <c r="P69" s="68">
        <v>0</v>
      </c>
      <c r="Q69" s="68">
        <v>0</v>
      </c>
      <c r="R69" s="68">
        <v>0</v>
      </c>
      <c r="S69" s="9">
        <f t="shared" si="2"/>
        <v>0</v>
      </c>
      <c r="T69" s="68">
        <v>0</v>
      </c>
      <c r="U69" s="68">
        <v>0</v>
      </c>
      <c r="V69" s="68">
        <v>0</v>
      </c>
      <c r="W69" s="9">
        <f t="shared" si="6"/>
        <v>0</v>
      </c>
      <c r="X69" s="9">
        <f t="shared" si="7"/>
        <v>1.63</v>
      </c>
      <c r="Y69" s="68">
        <v>0</v>
      </c>
      <c r="Z69" s="68">
        <v>0</v>
      </c>
      <c r="AA69" s="68">
        <v>0</v>
      </c>
      <c r="AB69" s="9">
        <f t="shared" si="3"/>
        <v>0</v>
      </c>
      <c r="AC69" s="68">
        <v>0</v>
      </c>
      <c r="AD69" s="68">
        <v>0</v>
      </c>
      <c r="AE69" s="68">
        <v>0</v>
      </c>
      <c r="AF69" s="9">
        <f t="shared" si="4"/>
        <v>0</v>
      </c>
      <c r="AG69" s="71" t="s">
        <v>3769</v>
      </c>
      <c r="AH69" s="204">
        <v>41973</v>
      </c>
      <c r="AI69" s="204">
        <v>42675</v>
      </c>
      <c r="AJ69" s="308" t="s">
        <v>3770</v>
      </c>
      <c r="AK69" s="67">
        <v>0</v>
      </c>
      <c r="AL69" s="67">
        <v>1</v>
      </c>
      <c r="AM69" s="67">
        <v>1</v>
      </c>
      <c r="AN69" s="67">
        <v>2</v>
      </c>
      <c r="AO69" s="76">
        <v>9</v>
      </c>
      <c r="AP69" s="67">
        <v>0</v>
      </c>
      <c r="AQ69" s="76">
        <v>0</v>
      </c>
      <c r="AR69" s="67">
        <v>40</v>
      </c>
      <c r="AS69" s="67">
        <v>13940</v>
      </c>
      <c r="AT69" s="67">
        <v>0</v>
      </c>
      <c r="AU69" s="67">
        <v>5</v>
      </c>
      <c r="AV69" s="67">
        <v>5</v>
      </c>
      <c r="AW69" s="67">
        <v>5</v>
      </c>
      <c r="AX69" s="67">
        <v>0</v>
      </c>
      <c r="AY69" s="67">
        <v>3</v>
      </c>
      <c r="AZ69" s="67">
        <v>5</v>
      </c>
      <c r="BA69" s="67">
        <v>3</v>
      </c>
      <c r="BB69" s="67">
        <v>5</v>
      </c>
      <c r="BC69" s="73">
        <v>8.2936029999999992</v>
      </c>
      <c r="BD69" s="74" t="s">
        <v>3771</v>
      </c>
      <c r="BE69" s="74"/>
      <c r="BF69" s="74"/>
    </row>
    <row r="70" spans="1:58" s="75" customFormat="1" ht="15.75" customHeight="1" thickBot="1" x14ac:dyDescent="0.3">
      <c r="A70" s="67">
        <v>39002</v>
      </c>
      <c r="B70" s="66">
        <v>3</v>
      </c>
      <c r="C70" s="67">
        <v>3</v>
      </c>
      <c r="D70" s="67">
        <v>1</v>
      </c>
      <c r="E70" s="67">
        <v>30102</v>
      </c>
      <c r="F70" s="67">
        <v>39002</v>
      </c>
      <c r="G70" s="114">
        <f t="shared" si="5"/>
        <v>2.0950000000000002</v>
      </c>
      <c r="H70" s="68">
        <v>0</v>
      </c>
      <c r="I70" s="68">
        <v>0</v>
      </c>
      <c r="J70" s="68">
        <v>0</v>
      </c>
      <c r="K70" s="9">
        <f t="shared" si="0"/>
        <v>0</v>
      </c>
      <c r="L70" s="68">
        <v>0</v>
      </c>
      <c r="M70" s="68">
        <v>0</v>
      </c>
      <c r="N70" s="70">
        <v>2.0950000000000002</v>
      </c>
      <c r="O70" s="9">
        <f t="shared" si="1"/>
        <v>2.0950000000000002</v>
      </c>
      <c r="P70" s="68">
        <v>0</v>
      </c>
      <c r="Q70" s="68">
        <v>0</v>
      </c>
      <c r="R70" s="68">
        <v>0</v>
      </c>
      <c r="S70" s="9">
        <f t="shared" si="2"/>
        <v>0</v>
      </c>
      <c r="T70" s="68">
        <v>0</v>
      </c>
      <c r="U70" s="68">
        <v>0</v>
      </c>
      <c r="V70" s="68">
        <v>0</v>
      </c>
      <c r="W70" s="9">
        <f t="shared" si="6"/>
        <v>0</v>
      </c>
      <c r="X70" s="9">
        <f t="shared" si="7"/>
        <v>2.0950000000000002</v>
      </c>
      <c r="Y70" s="68">
        <v>0</v>
      </c>
      <c r="Z70" s="68">
        <v>0</v>
      </c>
      <c r="AA70" s="68">
        <v>0</v>
      </c>
      <c r="AB70" s="9">
        <f t="shared" si="3"/>
        <v>0</v>
      </c>
      <c r="AC70" s="68">
        <v>0</v>
      </c>
      <c r="AD70" s="68">
        <v>0</v>
      </c>
      <c r="AE70" s="68">
        <v>0</v>
      </c>
      <c r="AF70" s="9">
        <f t="shared" si="4"/>
        <v>0</v>
      </c>
      <c r="AG70" s="77" t="s">
        <v>3772</v>
      </c>
      <c r="AH70" s="204">
        <v>41944</v>
      </c>
      <c r="AI70" s="204">
        <v>42675</v>
      </c>
      <c r="AJ70" s="67" t="s">
        <v>3773</v>
      </c>
      <c r="AK70" s="67">
        <v>0</v>
      </c>
      <c r="AL70" s="67">
        <v>1</v>
      </c>
      <c r="AM70" s="67">
        <v>2</v>
      </c>
      <c r="AN70" s="67">
        <v>2</v>
      </c>
      <c r="AO70" s="76">
        <v>8.6999999999999993</v>
      </c>
      <c r="AP70" s="67">
        <v>0</v>
      </c>
      <c r="AQ70" s="76">
        <v>0</v>
      </c>
      <c r="AR70" s="67">
        <v>40</v>
      </c>
      <c r="AS70" s="67">
        <v>6720</v>
      </c>
      <c r="AT70" s="67">
        <v>0</v>
      </c>
      <c r="AU70" s="67">
        <v>5</v>
      </c>
      <c r="AV70" s="67">
        <v>5</v>
      </c>
      <c r="AW70" s="67">
        <v>5</v>
      </c>
      <c r="AX70" s="67">
        <v>0</v>
      </c>
      <c r="AY70" s="67">
        <v>3</v>
      </c>
      <c r="AZ70" s="67">
        <v>5</v>
      </c>
      <c r="BA70" s="67">
        <v>2</v>
      </c>
      <c r="BB70" s="67">
        <v>4</v>
      </c>
      <c r="BC70" s="73">
        <v>5.1508799999999999</v>
      </c>
      <c r="BD70" s="74"/>
      <c r="BE70" s="78" t="s">
        <v>3774</v>
      </c>
      <c r="BF70" s="74"/>
    </row>
    <row r="71" spans="1:58" s="75" customFormat="1" ht="15.75" customHeight="1" thickBot="1" x14ac:dyDescent="0.3">
      <c r="A71" s="67">
        <v>39003</v>
      </c>
      <c r="B71" s="79"/>
      <c r="C71" s="80">
        <v>3</v>
      </c>
      <c r="D71" s="80">
        <v>1</v>
      </c>
      <c r="E71" s="80">
        <v>30103</v>
      </c>
      <c r="F71" s="67">
        <v>39003</v>
      </c>
      <c r="G71" s="114">
        <f t="shared" si="5"/>
        <v>2.1950000000000003</v>
      </c>
      <c r="H71" s="68">
        <v>0.34499999999999997</v>
      </c>
      <c r="I71" s="68">
        <v>0</v>
      </c>
      <c r="J71" s="68">
        <v>0</v>
      </c>
      <c r="K71" s="9">
        <f t="shared" si="0"/>
        <v>0.34499999999999997</v>
      </c>
      <c r="L71" s="68">
        <v>1.85</v>
      </c>
      <c r="M71" s="81">
        <v>0</v>
      </c>
      <c r="N71" s="70">
        <v>0</v>
      </c>
      <c r="O71" s="9">
        <f t="shared" si="1"/>
        <v>1.85</v>
      </c>
      <c r="P71" s="68">
        <v>0</v>
      </c>
      <c r="Q71" s="68">
        <v>0</v>
      </c>
      <c r="R71" s="68">
        <v>0</v>
      </c>
      <c r="S71" s="9">
        <f t="shared" si="2"/>
        <v>0</v>
      </c>
      <c r="T71" s="68">
        <v>0</v>
      </c>
      <c r="U71" s="68">
        <v>0</v>
      </c>
      <c r="V71" s="68">
        <v>0</v>
      </c>
      <c r="W71" s="9">
        <f t="shared" si="6"/>
        <v>0</v>
      </c>
      <c r="X71" s="9">
        <f t="shared" si="7"/>
        <v>2.1950000000000003</v>
      </c>
      <c r="Y71" s="68">
        <v>0</v>
      </c>
      <c r="Z71" s="68">
        <v>0</v>
      </c>
      <c r="AA71" s="68">
        <v>0</v>
      </c>
      <c r="AB71" s="9">
        <f t="shared" si="3"/>
        <v>0</v>
      </c>
      <c r="AC71" s="68">
        <v>0</v>
      </c>
      <c r="AD71" s="68">
        <v>0</v>
      </c>
      <c r="AE71" s="68">
        <v>0</v>
      </c>
      <c r="AF71" s="9">
        <f t="shared" si="4"/>
        <v>0</v>
      </c>
      <c r="AG71" s="71" t="s">
        <v>3775</v>
      </c>
      <c r="AH71" s="204">
        <v>41974</v>
      </c>
      <c r="AI71" s="204">
        <v>42675</v>
      </c>
      <c r="AJ71" s="67" t="s">
        <v>3776</v>
      </c>
      <c r="AK71" s="67">
        <v>0</v>
      </c>
      <c r="AL71" s="67">
        <v>1</v>
      </c>
      <c r="AM71" s="67">
        <v>1</v>
      </c>
      <c r="AN71" s="67">
        <v>2</v>
      </c>
      <c r="AO71" s="76">
        <v>8.5</v>
      </c>
      <c r="AP71" s="67">
        <v>0</v>
      </c>
      <c r="AQ71" s="76">
        <v>0</v>
      </c>
      <c r="AR71" s="67">
        <v>40</v>
      </c>
      <c r="AS71" s="67">
        <v>9895</v>
      </c>
      <c r="AT71" s="67">
        <v>0</v>
      </c>
      <c r="AU71" s="67">
        <v>5</v>
      </c>
      <c r="AV71" s="67">
        <v>5</v>
      </c>
      <c r="AW71" s="67">
        <v>5</v>
      </c>
      <c r="AX71" s="67">
        <v>0</v>
      </c>
      <c r="AY71" s="67">
        <v>3</v>
      </c>
      <c r="AZ71" s="67">
        <v>5</v>
      </c>
      <c r="BA71" s="67">
        <v>4</v>
      </c>
      <c r="BB71" s="67">
        <v>5</v>
      </c>
      <c r="BC71" s="73">
        <v>7.9095682500000004</v>
      </c>
      <c r="BD71" s="74"/>
      <c r="BE71" s="74" t="s">
        <v>3777</v>
      </c>
      <c r="BF71" s="74"/>
    </row>
    <row r="72" spans="1:58" s="75" customFormat="1" ht="15.75" customHeight="1" thickBot="1" x14ac:dyDescent="0.3">
      <c r="A72" s="67">
        <v>39004</v>
      </c>
      <c r="B72" s="66">
        <v>3</v>
      </c>
      <c r="C72" s="67">
        <v>3</v>
      </c>
      <c r="D72" s="67">
        <v>1</v>
      </c>
      <c r="E72" s="67">
        <v>30104</v>
      </c>
      <c r="F72" s="67">
        <v>39004</v>
      </c>
      <c r="G72" s="114">
        <f t="shared" si="5"/>
        <v>1.085</v>
      </c>
      <c r="H72" s="68">
        <v>0</v>
      </c>
      <c r="I72" s="68">
        <v>0</v>
      </c>
      <c r="J72" s="68">
        <v>0</v>
      </c>
      <c r="K72" s="9">
        <f t="shared" si="0"/>
        <v>0</v>
      </c>
      <c r="L72" s="81">
        <v>0.13</v>
      </c>
      <c r="M72" s="81">
        <v>0</v>
      </c>
      <c r="N72" s="82">
        <v>0.95499999999999996</v>
      </c>
      <c r="O72" s="9">
        <f t="shared" si="1"/>
        <v>1.085</v>
      </c>
      <c r="P72" s="68">
        <v>0</v>
      </c>
      <c r="Q72" s="68">
        <v>0</v>
      </c>
      <c r="R72" s="68">
        <v>0</v>
      </c>
      <c r="S72" s="9">
        <f t="shared" si="2"/>
        <v>0</v>
      </c>
      <c r="T72" s="68">
        <v>0</v>
      </c>
      <c r="U72" s="68">
        <v>0</v>
      </c>
      <c r="V72" s="68">
        <v>0</v>
      </c>
      <c r="W72" s="9">
        <f t="shared" si="6"/>
        <v>0</v>
      </c>
      <c r="X72" s="9">
        <f t="shared" si="7"/>
        <v>1.085</v>
      </c>
      <c r="Y72" s="68">
        <v>0</v>
      </c>
      <c r="Z72" s="68">
        <v>0</v>
      </c>
      <c r="AA72" s="68">
        <v>0</v>
      </c>
      <c r="AB72" s="9">
        <f t="shared" si="3"/>
        <v>0</v>
      </c>
      <c r="AC72" s="68">
        <v>0</v>
      </c>
      <c r="AD72" s="68">
        <v>0</v>
      </c>
      <c r="AE72" s="68">
        <v>0</v>
      </c>
      <c r="AF72" s="9">
        <f t="shared" si="4"/>
        <v>0</v>
      </c>
      <c r="AG72" s="77" t="s">
        <v>3778</v>
      </c>
      <c r="AH72" s="204">
        <v>41974</v>
      </c>
      <c r="AI72" s="204">
        <v>42705</v>
      </c>
      <c r="AJ72" s="67" t="s">
        <v>3779</v>
      </c>
      <c r="AK72" s="67">
        <v>0</v>
      </c>
      <c r="AL72" s="67">
        <v>1</v>
      </c>
      <c r="AM72" s="67">
        <v>1</v>
      </c>
      <c r="AN72" s="67">
        <v>2</v>
      </c>
      <c r="AO72" s="76">
        <v>0</v>
      </c>
      <c r="AP72" s="67">
        <v>0</v>
      </c>
      <c r="AQ72" s="76">
        <v>0</v>
      </c>
      <c r="AR72" s="67">
        <v>40</v>
      </c>
      <c r="AS72" s="67">
        <v>9928</v>
      </c>
      <c r="AT72" s="67"/>
      <c r="AU72" s="67">
        <v>5</v>
      </c>
      <c r="AV72" s="67">
        <v>5</v>
      </c>
      <c r="AW72" s="67">
        <v>5</v>
      </c>
      <c r="AX72" s="67">
        <v>0</v>
      </c>
      <c r="AY72" s="67">
        <v>3</v>
      </c>
      <c r="AZ72" s="67">
        <v>4</v>
      </c>
      <c r="BA72" s="67">
        <v>2</v>
      </c>
      <c r="BB72" s="67">
        <v>4</v>
      </c>
      <c r="BC72" s="73">
        <v>5.5187999999999997</v>
      </c>
      <c r="BD72" s="74"/>
      <c r="BE72" s="74" t="s">
        <v>3780</v>
      </c>
      <c r="BF72" s="74"/>
    </row>
    <row r="73" spans="1:58" s="75" customFormat="1" ht="15.75" customHeight="1" thickBot="1" x14ac:dyDescent="0.3">
      <c r="A73" s="67">
        <v>39005</v>
      </c>
      <c r="B73" s="66">
        <v>3</v>
      </c>
      <c r="C73" s="67">
        <v>3</v>
      </c>
      <c r="D73" s="67">
        <v>1</v>
      </c>
      <c r="E73" s="67">
        <v>30105</v>
      </c>
      <c r="F73" s="67">
        <v>39005</v>
      </c>
      <c r="G73" s="114">
        <f t="shared" si="5"/>
        <v>3.9450000000000003</v>
      </c>
      <c r="H73" s="68">
        <v>0</v>
      </c>
      <c r="I73" s="68">
        <v>0</v>
      </c>
      <c r="J73" s="68">
        <v>0</v>
      </c>
      <c r="K73" s="9">
        <f t="shared" ref="K73:K124" si="8">SUM(H73:I73,J73)</f>
        <v>0</v>
      </c>
      <c r="L73" s="81">
        <v>2.1150000000000002</v>
      </c>
      <c r="M73" s="68">
        <v>0.44500000000000001</v>
      </c>
      <c r="N73" s="70">
        <v>1.385</v>
      </c>
      <c r="O73" s="9">
        <f t="shared" ref="O73:O124" si="9">SUM(L73:N73)</f>
        <v>3.9450000000000003</v>
      </c>
      <c r="P73" s="68">
        <v>0</v>
      </c>
      <c r="Q73" s="68">
        <v>0</v>
      </c>
      <c r="R73" s="68">
        <v>0</v>
      </c>
      <c r="S73" s="9">
        <f t="shared" ref="S73:S124" si="10">SUM(P73:R73)</f>
        <v>0</v>
      </c>
      <c r="T73" s="68">
        <v>0</v>
      </c>
      <c r="U73" s="68">
        <v>0</v>
      </c>
      <c r="V73" s="68">
        <v>0</v>
      </c>
      <c r="W73" s="9">
        <f t="shared" si="6"/>
        <v>0</v>
      </c>
      <c r="X73" s="9">
        <f t="shared" si="7"/>
        <v>3.9450000000000003</v>
      </c>
      <c r="Y73" s="68">
        <v>0</v>
      </c>
      <c r="Z73" s="68">
        <v>0</v>
      </c>
      <c r="AA73" s="68">
        <v>0</v>
      </c>
      <c r="AB73" s="9">
        <f t="shared" ref="AB73:AB124" si="11">AA73+Z73+Y73</f>
        <v>0</v>
      </c>
      <c r="AC73" s="68">
        <v>0</v>
      </c>
      <c r="AD73" s="68">
        <v>0</v>
      </c>
      <c r="AE73" s="68">
        <v>0</v>
      </c>
      <c r="AF73" s="9">
        <f t="shared" ref="AF73:AF124" si="12">AE73+AD73+AC73</f>
        <v>0</v>
      </c>
      <c r="AG73" s="77" t="s">
        <v>3781</v>
      </c>
      <c r="AH73" s="204">
        <v>41944</v>
      </c>
      <c r="AI73" s="204">
        <v>43709</v>
      </c>
      <c r="AJ73" s="67" t="s">
        <v>3782</v>
      </c>
      <c r="AK73" s="67">
        <v>0</v>
      </c>
      <c r="AL73" s="67">
        <v>2</v>
      </c>
      <c r="AM73" s="67">
        <v>1</v>
      </c>
      <c r="AN73" s="67">
        <v>2</v>
      </c>
      <c r="AO73" s="76">
        <v>7.7</v>
      </c>
      <c r="AP73" s="67">
        <v>0</v>
      </c>
      <c r="AQ73" s="76">
        <v>0</v>
      </c>
      <c r="AR73" s="67">
        <v>40</v>
      </c>
      <c r="AS73" s="67">
        <v>11133</v>
      </c>
      <c r="AT73" s="67"/>
      <c r="AU73" s="67">
        <v>4</v>
      </c>
      <c r="AV73" s="67">
        <v>3</v>
      </c>
      <c r="AW73" s="67">
        <v>2</v>
      </c>
      <c r="AX73" s="67">
        <v>0</v>
      </c>
      <c r="AY73" s="67">
        <v>3</v>
      </c>
      <c r="AZ73" s="67">
        <v>4</v>
      </c>
      <c r="BA73" s="67">
        <v>3</v>
      </c>
      <c r="BB73" s="67">
        <v>5</v>
      </c>
      <c r="BC73" s="73">
        <v>13.532520999999999</v>
      </c>
      <c r="BD73" s="74"/>
      <c r="BE73" s="74" t="s">
        <v>3783</v>
      </c>
      <c r="BF73" s="74"/>
    </row>
    <row r="74" spans="1:58" s="75" customFormat="1" ht="15.75" customHeight="1" thickBot="1" x14ac:dyDescent="0.3">
      <c r="A74" s="67">
        <v>39250</v>
      </c>
      <c r="B74" s="66">
        <v>3</v>
      </c>
      <c r="C74" s="67">
        <v>3</v>
      </c>
      <c r="D74" s="67">
        <v>8</v>
      </c>
      <c r="E74" s="67">
        <v>30105</v>
      </c>
      <c r="F74" s="67">
        <v>39250</v>
      </c>
      <c r="G74" s="114">
        <f t="shared" ref="G74:G123" si="13">SUM(K74,O74,S74,W74,AB74,AF74)</f>
        <v>1.28</v>
      </c>
      <c r="H74" s="68">
        <v>0</v>
      </c>
      <c r="I74" s="68">
        <v>0</v>
      </c>
      <c r="J74" s="68">
        <v>0</v>
      </c>
      <c r="K74" s="9">
        <f t="shared" si="8"/>
        <v>0</v>
      </c>
      <c r="L74" s="81">
        <v>0.36</v>
      </c>
      <c r="M74" s="68">
        <v>0.44</v>
      </c>
      <c r="N74" s="70">
        <v>0.48</v>
      </c>
      <c r="O74" s="9">
        <f t="shared" si="9"/>
        <v>1.28</v>
      </c>
      <c r="P74" s="68">
        <v>0</v>
      </c>
      <c r="Q74" s="68">
        <v>0</v>
      </c>
      <c r="R74" s="68">
        <v>0</v>
      </c>
      <c r="S74" s="9">
        <f t="shared" si="10"/>
        <v>0</v>
      </c>
      <c r="T74" s="68">
        <v>0</v>
      </c>
      <c r="U74" s="68">
        <v>0</v>
      </c>
      <c r="V74" s="68">
        <v>0</v>
      </c>
      <c r="W74" s="9">
        <f t="shared" ref="W74:W124" si="14">SUM(T74:V74)</f>
        <v>0</v>
      </c>
      <c r="X74" s="9">
        <f t="shared" ref="X74:X124" si="15">K74+O74+S74+W74</f>
        <v>1.28</v>
      </c>
      <c r="Y74" s="68">
        <v>0</v>
      </c>
      <c r="Z74" s="68">
        <v>0</v>
      </c>
      <c r="AA74" s="68">
        <v>0</v>
      </c>
      <c r="AB74" s="9">
        <f t="shared" si="11"/>
        <v>0</v>
      </c>
      <c r="AC74" s="68">
        <v>0</v>
      </c>
      <c r="AD74" s="68">
        <v>0</v>
      </c>
      <c r="AE74" s="68">
        <v>0</v>
      </c>
      <c r="AF74" s="9">
        <f t="shared" si="12"/>
        <v>0</v>
      </c>
      <c r="AG74" s="77" t="s">
        <v>3784</v>
      </c>
      <c r="AH74" s="204">
        <v>41944</v>
      </c>
      <c r="AI74" s="204">
        <v>43709</v>
      </c>
      <c r="AJ74" s="67" t="s">
        <v>3785</v>
      </c>
      <c r="AK74" s="67">
        <v>0</v>
      </c>
      <c r="AL74" s="67">
        <v>1</v>
      </c>
      <c r="AM74" s="67">
        <v>1</v>
      </c>
      <c r="AN74" s="67">
        <v>2</v>
      </c>
      <c r="AO74" s="76">
        <v>6.6</v>
      </c>
      <c r="AP74" s="67">
        <v>0</v>
      </c>
      <c r="AQ74" s="76">
        <v>0</v>
      </c>
      <c r="AR74" s="67">
        <v>40</v>
      </c>
      <c r="AS74" s="67">
        <v>6248</v>
      </c>
      <c r="AT74" s="67"/>
      <c r="AU74" s="67">
        <v>3</v>
      </c>
      <c r="AV74" s="67">
        <v>4</v>
      </c>
      <c r="AW74" s="67">
        <v>1</v>
      </c>
      <c r="AX74" s="67">
        <v>0</v>
      </c>
      <c r="AY74" s="67">
        <v>3</v>
      </c>
      <c r="AZ74" s="67">
        <v>5</v>
      </c>
      <c r="BA74" s="67">
        <v>2</v>
      </c>
      <c r="BB74" s="67">
        <v>4</v>
      </c>
      <c r="BC74" s="73">
        <v>2.4504640000000002</v>
      </c>
      <c r="BD74" s="74" t="s">
        <v>1411</v>
      </c>
      <c r="BE74" s="74" t="s">
        <v>3786</v>
      </c>
      <c r="BF74" s="74"/>
    </row>
    <row r="75" spans="1:58" s="75" customFormat="1" ht="15.75" customHeight="1" thickBot="1" x14ac:dyDescent="0.3">
      <c r="A75" s="67">
        <v>39006</v>
      </c>
      <c r="B75" s="66">
        <v>3</v>
      </c>
      <c r="C75" s="67">
        <v>3</v>
      </c>
      <c r="D75" s="67">
        <v>1</v>
      </c>
      <c r="E75" s="67">
        <v>30106</v>
      </c>
      <c r="F75" s="67">
        <v>39006</v>
      </c>
      <c r="G75" s="114">
        <f t="shared" si="13"/>
        <v>1.26</v>
      </c>
      <c r="H75" s="68">
        <v>0</v>
      </c>
      <c r="I75" s="68">
        <v>0</v>
      </c>
      <c r="J75" s="68">
        <v>0</v>
      </c>
      <c r="K75" s="9">
        <f t="shared" si="8"/>
        <v>0</v>
      </c>
      <c r="L75" s="81">
        <v>0.92500000000000004</v>
      </c>
      <c r="M75" s="68">
        <v>0.25</v>
      </c>
      <c r="N75" s="82">
        <v>8.5000000000000006E-2</v>
      </c>
      <c r="O75" s="9">
        <f t="shared" si="9"/>
        <v>1.26</v>
      </c>
      <c r="P75" s="68">
        <v>0</v>
      </c>
      <c r="Q75" s="68">
        <v>0</v>
      </c>
      <c r="R75" s="69">
        <v>0</v>
      </c>
      <c r="S75" s="9">
        <f t="shared" si="10"/>
        <v>0</v>
      </c>
      <c r="T75" s="68">
        <v>0</v>
      </c>
      <c r="U75" s="68">
        <v>0</v>
      </c>
      <c r="V75" s="68">
        <v>0</v>
      </c>
      <c r="W75" s="9">
        <f t="shared" si="14"/>
        <v>0</v>
      </c>
      <c r="X75" s="9">
        <f t="shared" si="15"/>
        <v>1.26</v>
      </c>
      <c r="Y75" s="68">
        <v>0</v>
      </c>
      <c r="Z75" s="68">
        <v>0</v>
      </c>
      <c r="AA75" s="68">
        <v>0</v>
      </c>
      <c r="AB75" s="9">
        <f t="shared" si="11"/>
        <v>0</v>
      </c>
      <c r="AC75" s="68">
        <v>0</v>
      </c>
      <c r="AD75" s="68">
        <v>0</v>
      </c>
      <c r="AE75" s="68">
        <v>0</v>
      </c>
      <c r="AF75" s="9">
        <f t="shared" si="12"/>
        <v>0</v>
      </c>
      <c r="AG75" s="77" t="s">
        <v>3787</v>
      </c>
      <c r="AH75" s="204">
        <v>41944</v>
      </c>
      <c r="AI75" s="204">
        <v>42705</v>
      </c>
      <c r="AJ75" s="67" t="s">
        <v>3788</v>
      </c>
      <c r="AK75" s="67">
        <v>0</v>
      </c>
      <c r="AL75" s="67">
        <v>2</v>
      </c>
      <c r="AM75" s="67">
        <v>1</v>
      </c>
      <c r="AN75" s="67">
        <v>2</v>
      </c>
      <c r="AO75" s="76">
        <v>8.8000000000000007</v>
      </c>
      <c r="AP75" s="67">
        <v>0</v>
      </c>
      <c r="AQ75" s="76">
        <v>0</v>
      </c>
      <c r="AR75" s="67">
        <v>40</v>
      </c>
      <c r="AS75" s="67">
        <v>6155</v>
      </c>
      <c r="AT75" s="67">
        <v>0</v>
      </c>
      <c r="AU75" s="67">
        <v>5</v>
      </c>
      <c r="AV75" s="67">
        <v>3</v>
      </c>
      <c r="AW75" s="67">
        <v>4</v>
      </c>
      <c r="AX75" s="67">
        <v>0</v>
      </c>
      <c r="AY75" s="67">
        <v>3</v>
      </c>
      <c r="AZ75" s="67">
        <v>5</v>
      </c>
      <c r="BA75" s="67">
        <v>4</v>
      </c>
      <c r="BB75" s="67">
        <v>5</v>
      </c>
      <c r="BC75" s="73">
        <v>2.8306844999999998</v>
      </c>
      <c r="BD75" s="74"/>
      <c r="BE75" s="74" t="s">
        <v>3789</v>
      </c>
      <c r="BF75" s="74"/>
    </row>
    <row r="76" spans="1:58" s="75" customFormat="1" ht="15.75" customHeight="1" thickBot="1" x14ac:dyDescent="0.3">
      <c r="A76" s="67">
        <v>39007</v>
      </c>
      <c r="B76" s="66">
        <v>3</v>
      </c>
      <c r="C76" s="67">
        <v>3</v>
      </c>
      <c r="D76" s="67">
        <v>1</v>
      </c>
      <c r="E76" s="67">
        <v>30107</v>
      </c>
      <c r="F76" s="67">
        <v>39007</v>
      </c>
      <c r="G76" s="114">
        <f t="shared" si="13"/>
        <v>1.37</v>
      </c>
      <c r="H76" s="68">
        <v>0</v>
      </c>
      <c r="I76" s="68">
        <v>0</v>
      </c>
      <c r="J76" s="68">
        <v>0</v>
      </c>
      <c r="K76" s="9">
        <f t="shared" si="8"/>
        <v>0</v>
      </c>
      <c r="L76" s="81">
        <v>0</v>
      </c>
      <c r="M76" s="68">
        <v>0.89500000000000002</v>
      </c>
      <c r="N76" s="70">
        <v>0</v>
      </c>
      <c r="O76" s="9">
        <f t="shared" si="9"/>
        <v>0.89500000000000002</v>
      </c>
      <c r="P76" s="68">
        <v>0</v>
      </c>
      <c r="Q76" s="68">
        <v>0</v>
      </c>
      <c r="R76" s="68">
        <v>0.47499999999999998</v>
      </c>
      <c r="S76" s="9">
        <f t="shared" si="10"/>
        <v>0.47499999999999998</v>
      </c>
      <c r="T76" s="68">
        <v>0</v>
      </c>
      <c r="U76" s="68">
        <v>0</v>
      </c>
      <c r="V76" s="68">
        <v>0</v>
      </c>
      <c r="W76" s="9">
        <f t="shared" si="14"/>
        <v>0</v>
      </c>
      <c r="X76" s="9">
        <f t="shared" si="15"/>
        <v>1.37</v>
      </c>
      <c r="Y76" s="68">
        <v>0</v>
      </c>
      <c r="Z76" s="68">
        <v>0</v>
      </c>
      <c r="AA76" s="68">
        <v>0</v>
      </c>
      <c r="AB76" s="9">
        <f t="shared" si="11"/>
        <v>0</v>
      </c>
      <c r="AC76" s="68">
        <v>0</v>
      </c>
      <c r="AD76" s="68">
        <v>0</v>
      </c>
      <c r="AE76" s="68">
        <v>0</v>
      </c>
      <c r="AF76" s="9">
        <f t="shared" si="12"/>
        <v>0</v>
      </c>
      <c r="AG76" s="77" t="s">
        <v>3790</v>
      </c>
      <c r="AH76" s="204">
        <v>41944</v>
      </c>
      <c r="AI76" s="204">
        <v>42705</v>
      </c>
      <c r="AJ76" s="67" t="s">
        <v>3791</v>
      </c>
      <c r="AK76" s="67">
        <v>1</v>
      </c>
      <c r="AL76" s="67">
        <v>1</v>
      </c>
      <c r="AM76" s="67">
        <v>1</v>
      </c>
      <c r="AN76" s="67">
        <v>2</v>
      </c>
      <c r="AO76" s="76">
        <v>7.2</v>
      </c>
      <c r="AP76" s="67">
        <v>0</v>
      </c>
      <c r="AQ76" s="76">
        <v>0</v>
      </c>
      <c r="AR76" s="67">
        <v>40</v>
      </c>
      <c r="AS76" s="67">
        <v>3980</v>
      </c>
      <c r="AT76" s="67"/>
      <c r="AU76" s="67">
        <v>3</v>
      </c>
      <c r="AV76" s="67">
        <v>5</v>
      </c>
      <c r="AW76" s="67">
        <v>3</v>
      </c>
      <c r="AX76" s="67">
        <v>0</v>
      </c>
      <c r="AY76" s="67">
        <v>3</v>
      </c>
      <c r="AZ76" s="67">
        <v>4</v>
      </c>
      <c r="BA76" s="67">
        <v>3</v>
      </c>
      <c r="BB76" s="67">
        <v>5</v>
      </c>
      <c r="BC76" s="73">
        <v>1.9901990000000003</v>
      </c>
      <c r="BD76" s="74"/>
      <c r="BE76" s="74" t="s">
        <v>3792</v>
      </c>
      <c r="BF76" s="74"/>
    </row>
    <row r="77" spans="1:58" s="75" customFormat="1" ht="15.75" customHeight="1" thickBot="1" x14ac:dyDescent="0.3">
      <c r="A77" s="67">
        <v>39251</v>
      </c>
      <c r="B77" s="66">
        <v>3</v>
      </c>
      <c r="C77" s="67">
        <v>3</v>
      </c>
      <c r="D77" s="67">
        <v>8</v>
      </c>
      <c r="E77" s="67">
        <v>30108</v>
      </c>
      <c r="F77" s="67">
        <v>39251</v>
      </c>
      <c r="G77" s="114">
        <f t="shared" si="13"/>
        <v>0.59</v>
      </c>
      <c r="H77" s="68">
        <v>0</v>
      </c>
      <c r="I77" s="68">
        <v>0</v>
      </c>
      <c r="J77" s="68">
        <v>0</v>
      </c>
      <c r="K77" s="9">
        <f t="shared" si="8"/>
        <v>0</v>
      </c>
      <c r="L77" s="81">
        <v>0</v>
      </c>
      <c r="M77" s="68">
        <v>0.59</v>
      </c>
      <c r="N77" s="70">
        <v>0</v>
      </c>
      <c r="O77" s="9">
        <f t="shared" si="9"/>
        <v>0.59</v>
      </c>
      <c r="P77" s="68">
        <v>0</v>
      </c>
      <c r="Q77" s="68">
        <v>0</v>
      </c>
      <c r="R77" s="68">
        <v>0</v>
      </c>
      <c r="S77" s="9">
        <f t="shared" si="10"/>
        <v>0</v>
      </c>
      <c r="T77" s="68">
        <v>0</v>
      </c>
      <c r="U77" s="68">
        <v>0</v>
      </c>
      <c r="V77" s="68">
        <v>0</v>
      </c>
      <c r="W77" s="9">
        <f t="shared" si="14"/>
        <v>0</v>
      </c>
      <c r="X77" s="9">
        <f t="shared" si="15"/>
        <v>0.59</v>
      </c>
      <c r="Y77" s="68">
        <v>0</v>
      </c>
      <c r="Z77" s="68">
        <v>0</v>
      </c>
      <c r="AA77" s="68">
        <v>0</v>
      </c>
      <c r="AB77" s="9">
        <f t="shared" si="11"/>
        <v>0</v>
      </c>
      <c r="AC77" s="68">
        <v>0</v>
      </c>
      <c r="AD77" s="68">
        <v>0</v>
      </c>
      <c r="AE77" s="68">
        <v>0</v>
      </c>
      <c r="AF77" s="9">
        <f t="shared" si="12"/>
        <v>0</v>
      </c>
      <c r="AG77" s="77" t="s">
        <v>3793</v>
      </c>
      <c r="AH77" s="204">
        <v>41974</v>
      </c>
      <c r="AI77" s="204">
        <v>42705</v>
      </c>
      <c r="AJ77" s="67" t="s">
        <v>3794</v>
      </c>
      <c r="AK77" s="67">
        <v>0</v>
      </c>
      <c r="AL77" s="67">
        <v>1</v>
      </c>
      <c r="AM77" s="67">
        <v>1</v>
      </c>
      <c r="AN77" s="67">
        <v>2</v>
      </c>
      <c r="AO77" s="76">
        <v>6.6</v>
      </c>
      <c r="AP77" s="67">
        <v>2</v>
      </c>
      <c r="AQ77" s="76">
        <v>1</v>
      </c>
      <c r="AR77" s="67">
        <v>40</v>
      </c>
      <c r="AS77" s="67">
        <v>7832</v>
      </c>
      <c r="AT77" s="67">
        <v>0</v>
      </c>
      <c r="AU77" s="67">
        <v>3</v>
      </c>
      <c r="AV77" s="67">
        <v>5</v>
      </c>
      <c r="AW77" s="67">
        <v>1</v>
      </c>
      <c r="AX77" s="67">
        <v>4</v>
      </c>
      <c r="AY77" s="67">
        <v>3</v>
      </c>
      <c r="AZ77" s="67">
        <v>5</v>
      </c>
      <c r="BA77" s="67">
        <v>3</v>
      </c>
      <c r="BB77" s="67">
        <v>5</v>
      </c>
      <c r="BC77" s="73">
        <v>1.0250659999999998</v>
      </c>
      <c r="BD77" s="74"/>
      <c r="BE77" s="74" t="s">
        <v>3795</v>
      </c>
      <c r="BF77" s="74"/>
    </row>
    <row r="78" spans="1:58" s="75" customFormat="1" ht="15.75" customHeight="1" thickBot="1" x14ac:dyDescent="0.3">
      <c r="A78" s="67">
        <v>39008</v>
      </c>
      <c r="B78" s="66">
        <v>3</v>
      </c>
      <c r="C78" s="67">
        <v>3</v>
      </c>
      <c r="D78" s="67">
        <v>1</v>
      </c>
      <c r="E78" s="67">
        <v>30108</v>
      </c>
      <c r="F78" s="67">
        <v>39008</v>
      </c>
      <c r="G78" s="114">
        <f t="shared" si="13"/>
        <v>1.4850000000000001</v>
      </c>
      <c r="H78" s="68">
        <v>0</v>
      </c>
      <c r="I78" s="68">
        <v>0</v>
      </c>
      <c r="J78" s="68">
        <v>0</v>
      </c>
      <c r="K78" s="9">
        <f t="shared" si="8"/>
        <v>0</v>
      </c>
      <c r="L78" s="81">
        <v>0.27500000000000002</v>
      </c>
      <c r="M78" s="68">
        <v>0.11</v>
      </c>
      <c r="N78" s="70">
        <v>1.1000000000000001</v>
      </c>
      <c r="O78" s="9">
        <f t="shared" si="9"/>
        <v>1.4850000000000001</v>
      </c>
      <c r="P78" s="68">
        <v>0</v>
      </c>
      <c r="Q78" s="68">
        <v>0</v>
      </c>
      <c r="R78" s="68">
        <v>0</v>
      </c>
      <c r="S78" s="9">
        <f t="shared" si="10"/>
        <v>0</v>
      </c>
      <c r="T78" s="68">
        <v>0</v>
      </c>
      <c r="U78" s="68">
        <v>0</v>
      </c>
      <c r="V78" s="68">
        <v>0</v>
      </c>
      <c r="W78" s="9">
        <f t="shared" si="14"/>
        <v>0</v>
      </c>
      <c r="X78" s="9">
        <f t="shared" si="15"/>
        <v>1.4850000000000001</v>
      </c>
      <c r="Y78" s="68">
        <v>0</v>
      </c>
      <c r="Z78" s="68">
        <v>0</v>
      </c>
      <c r="AA78" s="68">
        <v>0</v>
      </c>
      <c r="AB78" s="9">
        <f t="shared" si="11"/>
        <v>0</v>
      </c>
      <c r="AC78" s="68">
        <v>0</v>
      </c>
      <c r="AD78" s="68">
        <v>0</v>
      </c>
      <c r="AE78" s="68">
        <v>0</v>
      </c>
      <c r="AF78" s="9">
        <f t="shared" si="12"/>
        <v>0</v>
      </c>
      <c r="AG78" s="77" t="s">
        <v>3796</v>
      </c>
      <c r="AH78" s="204">
        <v>41974</v>
      </c>
      <c r="AI78" s="204">
        <v>42705</v>
      </c>
      <c r="AJ78" s="67" t="s">
        <v>3797</v>
      </c>
      <c r="AK78" s="67">
        <v>1</v>
      </c>
      <c r="AL78" s="67">
        <v>2</v>
      </c>
      <c r="AM78" s="67">
        <v>1</v>
      </c>
      <c r="AN78" s="67">
        <v>2</v>
      </c>
      <c r="AO78" s="76">
        <v>7.2</v>
      </c>
      <c r="AP78" s="67">
        <v>0</v>
      </c>
      <c r="AQ78" s="76">
        <v>0</v>
      </c>
      <c r="AR78" s="67">
        <v>40</v>
      </c>
      <c r="AS78" s="67">
        <v>7973</v>
      </c>
      <c r="AT78" s="67">
        <v>0</v>
      </c>
      <c r="AU78" s="67">
        <v>3</v>
      </c>
      <c r="AV78" s="67">
        <v>3</v>
      </c>
      <c r="AW78" s="67">
        <v>1</v>
      </c>
      <c r="AX78" s="67">
        <v>0</v>
      </c>
      <c r="AY78" s="67">
        <v>3</v>
      </c>
      <c r="AZ78" s="67">
        <v>4</v>
      </c>
      <c r="BA78" s="67">
        <v>2</v>
      </c>
      <c r="BB78" s="67">
        <v>5</v>
      </c>
      <c r="BC78" s="73">
        <v>0</v>
      </c>
      <c r="BD78" s="74"/>
      <c r="BE78" s="74" t="s">
        <v>3798</v>
      </c>
      <c r="BF78" s="74"/>
    </row>
    <row r="79" spans="1:58" s="17" customFormat="1" ht="15.75" customHeight="1" thickBot="1" x14ac:dyDescent="0.3">
      <c r="A79" s="19">
        <v>39000</v>
      </c>
      <c r="B79" s="18"/>
      <c r="C79" s="19">
        <v>3</v>
      </c>
      <c r="D79" s="19">
        <v>2</v>
      </c>
      <c r="E79" s="19">
        <v>30201</v>
      </c>
      <c r="F79" s="19">
        <v>39000</v>
      </c>
      <c r="G79" s="114">
        <f t="shared" si="13"/>
        <v>1.71</v>
      </c>
      <c r="H79" s="22">
        <v>0</v>
      </c>
      <c r="I79" s="22">
        <v>0</v>
      </c>
      <c r="J79" s="22">
        <v>0</v>
      </c>
      <c r="K79" s="9">
        <f t="shared" si="8"/>
        <v>0</v>
      </c>
      <c r="L79" s="34">
        <v>0</v>
      </c>
      <c r="M79" s="22">
        <v>1.3049999999999999</v>
      </c>
      <c r="N79" s="52">
        <v>0.40500000000000003</v>
      </c>
      <c r="O79" s="9">
        <f t="shared" si="9"/>
        <v>1.71</v>
      </c>
      <c r="P79" s="22">
        <v>0</v>
      </c>
      <c r="Q79" s="22">
        <v>0</v>
      </c>
      <c r="R79" s="22">
        <v>0</v>
      </c>
      <c r="S79" s="9">
        <f t="shared" si="10"/>
        <v>0</v>
      </c>
      <c r="T79" s="22">
        <v>0</v>
      </c>
      <c r="U79" s="22">
        <v>0</v>
      </c>
      <c r="V79" s="22">
        <v>0</v>
      </c>
      <c r="W79" s="9">
        <f t="shared" si="14"/>
        <v>0</v>
      </c>
      <c r="X79" s="9">
        <f t="shared" si="15"/>
        <v>1.71</v>
      </c>
      <c r="Y79" s="22">
        <v>0</v>
      </c>
      <c r="Z79" s="22">
        <v>0</v>
      </c>
      <c r="AA79" s="22">
        <v>0</v>
      </c>
      <c r="AB79" s="9">
        <f t="shared" si="11"/>
        <v>0</v>
      </c>
      <c r="AC79" s="22">
        <v>0</v>
      </c>
      <c r="AD79" s="22">
        <v>0</v>
      </c>
      <c r="AE79" s="22">
        <v>0</v>
      </c>
      <c r="AF79" s="9">
        <f t="shared" si="12"/>
        <v>0</v>
      </c>
      <c r="AG79" s="23" t="s">
        <v>3799</v>
      </c>
      <c r="AH79" s="197">
        <v>43740</v>
      </c>
      <c r="AI79" s="197">
        <v>43709</v>
      </c>
      <c r="AJ79" s="67" t="s">
        <v>3800</v>
      </c>
      <c r="AK79" s="19">
        <v>0</v>
      </c>
      <c r="AL79" s="19">
        <v>1</v>
      </c>
      <c r="AM79" s="19">
        <v>1</v>
      </c>
      <c r="AN79" s="19">
        <v>2</v>
      </c>
      <c r="AO79" s="25">
        <v>7.2</v>
      </c>
      <c r="AP79" s="19">
        <v>0</v>
      </c>
      <c r="AQ79" s="25">
        <v>0</v>
      </c>
      <c r="AR79" s="19">
        <v>40</v>
      </c>
      <c r="AS79" s="19"/>
      <c r="AT79" s="19"/>
      <c r="AU79" s="19">
        <v>4</v>
      </c>
      <c r="AV79" s="19">
        <v>4</v>
      </c>
      <c r="AW79" s="19">
        <v>3</v>
      </c>
      <c r="AX79" s="19">
        <v>0</v>
      </c>
      <c r="AY79" s="19">
        <v>2</v>
      </c>
      <c r="AZ79" s="19">
        <v>4</v>
      </c>
      <c r="BA79" s="19">
        <v>3</v>
      </c>
      <c r="BB79" s="19">
        <v>4</v>
      </c>
      <c r="BC79" s="26"/>
      <c r="BD79" s="16"/>
      <c r="BE79" s="16"/>
      <c r="BF79" s="16"/>
    </row>
    <row r="80" spans="1:58" s="75" customFormat="1" ht="15.75" customHeight="1" thickBot="1" x14ac:dyDescent="0.3">
      <c r="A80" s="67">
        <v>39125</v>
      </c>
      <c r="B80" s="66">
        <v>3</v>
      </c>
      <c r="C80" s="67">
        <v>3</v>
      </c>
      <c r="D80" s="67">
        <v>3</v>
      </c>
      <c r="E80" s="67">
        <v>30301</v>
      </c>
      <c r="F80" s="67">
        <v>39125</v>
      </c>
      <c r="G80" s="114">
        <f t="shared" si="13"/>
        <v>0.625</v>
      </c>
      <c r="H80" s="68">
        <v>0</v>
      </c>
      <c r="I80" s="68">
        <v>0</v>
      </c>
      <c r="J80" s="68">
        <v>0</v>
      </c>
      <c r="K80" s="9">
        <f t="shared" si="8"/>
        <v>0</v>
      </c>
      <c r="L80" s="81">
        <v>0</v>
      </c>
      <c r="M80" s="68">
        <v>0.625</v>
      </c>
      <c r="N80" s="70">
        <v>0</v>
      </c>
      <c r="O80" s="9">
        <f t="shared" si="9"/>
        <v>0.625</v>
      </c>
      <c r="P80" s="69">
        <v>0</v>
      </c>
      <c r="Q80" s="68">
        <v>0</v>
      </c>
      <c r="R80" s="68">
        <v>0</v>
      </c>
      <c r="S80" s="9">
        <f t="shared" si="10"/>
        <v>0</v>
      </c>
      <c r="T80" s="68">
        <v>0</v>
      </c>
      <c r="U80" s="68">
        <v>0</v>
      </c>
      <c r="V80" s="68">
        <v>0</v>
      </c>
      <c r="W80" s="9">
        <f t="shared" si="14"/>
        <v>0</v>
      </c>
      <c r="X80" s="9">
        <f t="shared" si="15"/>
        <v>0.625</v>
      </c>
      <c r="Y80" s="68">
        <v>0</v>
      </c>
      <c r="Z80" s="68">
        <v>0</v>
      </c>
      <c r="AA80" s="68">
        <v>0</v>
      </c>
      <c r="AB80" s="9">
        <f t="shared" si="11"/>
        <v>0</v>
      </c>
      <c r="AC80" s="69">
        <v>0</v>
      </c>
      <c r="AD80" s="69">
        <v>0</v>
      </c>
      <c r="AE80" s="69">
        <v>0</v>
      </c>
      <c r="AF80" s="9">
        <f t="shared" si="12"/>
        <v>0</v>
      </c>
      <c r="AG80" s="83" t="s">
        <v>3801</v>
      </c>
      <c r="AH80" s="204">
        <v>41974</v>
      </c>
      <c r="AI80" s="204">
        <v>43497</v>
      </c>
      <c r="AJ80" s="309" t="s">
        <v>3802</v>
      </c>
      <c r="AK80" s="67">
        <v>0</v>
      </c>
      <c r="AL80" s="67">
        <v>1</v>
      </c>
      <c r="AM80" s="67">
        <v>1</v>
      </c>
      <c r="AN80" s="67">
        <v>2</v>
      </c>
      <c r="AO80" s="76">
        <v>6.8</v>
      </c>
      <c r="AP80" s="67">
        <v>0</v>
      </c>
      <c r="AQ80" s="76">
        <v>0</v>
      </c>
      <c r="AR80" s="67">
        <v>40</v>
      </c>
      <c r="AS80" s="67">
        <v>5075</v>
      </c>
      <c r="AT80" s="67">
        <v>0</v>
      </c>
      <c r="AU80" s="67">
        <v>4</v>
      </c>
      <c r="AV80" s="67">
        <v>4</v>
      </c>
      <c r="AW80" s="67">
        <v>1</v>
      </c>
      <c r="AX80" s="67">
        <v>0</v>
      </c>
      <c r="AY80" s="67">
        <v>3</v>
      </c>
      <c r="AZ80" s="67">
        <v>4</v>
      </c>
      <c r="BA80" s="67">
        <v>3</v>
      </c>
      <c r="BB80" s="67">
        <v>5</v>
      </c>
      <c r="BC80" s="73">
        <v>1.157734375</v>
      </c>
      <c r="BD80" s="74"/>
      <c r="BE80" s="74" t="s">
        <v>3803</v>
      </c>
      <c r="BF80" s="74"/>
    </row>
    <row r="81" spans="1:58" s="75" customFormat="1" ht="15.75" customHeight="1" thickBot="1" x14ac:dyDescent="0.3">
      <c r="A81" s="67">
        <v>39126</v>
      </c>
      <c r="B81" s="66"/>
      <c r="C81" s="67">
        <v>3</v>
      </c>
      <c r="D81" s="67">
        <v>3</v>
      </c>
      <c r="E81" s="67">
        <v>30302</v>
      </c>
      <c r="F81" s="67">
        <v>39126</v>
      </c>
      <c r="G81" s="114">
        <f t="shared" si="13"/>
        <v>1.0649999999999999</v>
      </c>
      <c r="H81" s="68">
        <v>0</v>
      </c>
      <c r="I81" s="68">
        <v>0</v>
      </c>
      <c r="J81" s="68">
        <v>0</v>
      </c>
      <c r="K81" s="9">
        <f t="shared" si="8"/>
        <v>0</v>
      </c>
      <c r="L81" s="68">
        <v>0.45500000000000002</v>
      </c>
      <c r="M81" s="68">
        <v>0</v>
      </c>
      <c r="N81" s="70">
        <v>0.61</v>
      </c>
      <c r="O81" s="9">
        <f t="shared" si="9"/>
        <v>1.0649999999999999</v>
      </c>
      <c r="P81" s="68">
        <v>0</v>
      </c>
      <c r="Q81" s="68">
        <v>0</v>
      </c>
      <c r="R81" s="68">
        <v>0</v>
      </c>
      <c r="S81" s="9">
        <f t="shared" si="10"/>
        <v>0</v>
      </c>
      <c r="T81" s="68">
        <v>0</v>
      </c>
      <c r="U81" s="68">
        <v>0</v>
      </c>
      <c r="V81" s="68">
        <v>0</v>
      </c>
      <c r="W81" s="9">
        <f t="shared" si="14"/>
        <v>0</v>
      </c>
      <c r="X81" s="9">
        <f t="shared" si="15"/>
        <v>1.0649999999999999</v>
      </c>
      <c r="Y81" s="68">
        <v>0</v>
      </c>
      <c r="Z81" s="68">
        <v>0</v>
      </c>
      <c r="AA81" s="68">
        <v>0</v>
      </c>
      <c r="AB81" s="9">
        <f t="shared" si="11"/>
        <v>0</v>
      </c>
      <c r="AC81" s="69">
        <v>0</v>
      </c>
      <c r="AD81" s="69">
        <v>0</v>
      </c>
      <c r="AE81" s="69">
        <v>0</v>
      </c>
      <c r="AF81" s="9">
        <f t="shared" si="12"/>
        <v>0</v>
      </c>
      <c r="AG81" s="77" t="s">
        <v>3804</v>
      </c>
      <c r="AH81" s="204">
        <v>41974</v>
      </c>
      <c r="AI81" s="204">
        <v>43466</v>
      </c>
      <c r="AJ81" s="310" t="s">
        <v>3805</v>
      </c>
      <c r="AK81" s="67">
        <v>0</v>
      </c>
      <c r="AL81" s="67">
        <v>1</v>
      </c>
      <c r="AM81" s="67">
        <v>1</v>
      </c>
      <c r="AN81" s="67">
        <v>3</v>
      </c>
      <c r="AO81" s="67">
        <v>10.3</v>
      </c>
      <c r="AP81" s="76">
        <v>0</v>
      </c>
      <c r="AQ81" s="76">
        <v>0</v>
      </c>
      <c r="AR81" s="67">
        <v>40</v>
      </c>
      <c r="AS81" s="67">
        <v>9070</v>
      </c>
      <c r="AT81" s="67"/>
      <c r="AU81" s="67">
        <v>4</v>
      </c>
      <c r="AV81" s="67">
        <v>4</v>
      </c>
      <c r="AW81" s="67">
        <v>2</v>
      </c>
      <c r="AX81" s="67">
        <v>0</v>
      </c>
      <c r="AY81" s="67">
        <v>3</v>
      </c>
      <c r="AZ81" s="67">
        <v>4</v>
      </c>
      <c r="BA81" s="67">
        <v>2</v>
      </c>
      <c r="BB81" s="67">
        <v>5</v>
      </c>
      <c r="BC81" s="73">
        <v>2.88421175</v>
      </c>
      <c r="BD81" s="74"/>
      <c r="BE81" s="74" t="s">
        <v>3806</v>
      </c>
      <c r="BF81" s="74"/>
    </row>
    <row r="82" spans="1:58" s="75" customFormat="1" ht="16.5" customHeight="1" thickBot="1" x14ac:dyDescent="0.3">
      <c r="A82" s="67">
        <v>39225</v>
      </c>
      <c r="B82" s="66">
        <v>3</v>
      </c>
      <c r="C82" s="67">
        <v>3</v>
      </c>
      <c r="D82" s="67">
        <v>7</v>
      </c>
      <c r="E82" s="67">
        <v>30701</v>
      </c>
      <c r="F82" s="67">
        <v>39225</v>
      </c>
      <c r="G82" s="114">
        <f t="shared" si="13"/>
        <v>0.71499999999999997</v>
      </c>
      <c r="H82" s="68">
        <v>0</v>
      </c>
      <c r="I82" s="68">
        <v>0</v>
      </c>
      <c r="J82" s="68">
        <v>0</v>
      </c>
      <c r="K82" s="9">
        <f t="shared" si="8"/>
        <v>0</v>
      </c>
      <c r="L82" s="81">
        <v>0</v>
      </c>
      <c r="M82" s="68">
        <v>0</v>
      </c>
      <c r="N82" s="70">
        <v>0</v>
      </c>
      <c r="O82" s="9">
        <f t="shared" si="9"/>
        <v>0</v>
      </c>
      <c r="P82" s="68">
        <v>0</v>
      </c>
      <c r="Q82" s="68">
        <v>0.71499999999999997</v>
      </c>
      <c r="R82" s="68">
        <v>0</v>
      </c>
      <c r="S82" s="9">
        <f t="shared" si="10"/>
        <v>0.71499999999999997</v>
      </c>
      <c r="T82" s="68">
        <v>0</v>
      </c>
      <c r="U82" s="68">
        <v>0</v>
      </c>
      <c r="V82" s="68">
        <v>0</v>
      </c>
      <c r="W82" s="9">
        <f t="shared" si="14"/>
        <v>0</v>
      </c>
      <c r="X82" s="9">
        <f t="shared" si="15"/>
        <v>0.71499999999999997</v>
      </c>
      <c r="Y82" s="68">
        <v>0</v>
      </c>
      <c r="Z82" s="68">
        <v>0</v>
      </c>
      <c r="AA82" s="68">
        <v>0</v>
      </c>
      <c r="AB82" s="9">
        <f t="shared" si="11"/>
        <v>0</v>
      </c>
      <c r="AC82" s="68">
        <v>0</v>
      </c>
      <c r="AD82" s="68">
        <v>0</v>
      </c>
      <c r="AE82" s="68">
        <v>0</v>
      </c>
      <c r="AF82" s="9">
        <f t="shared" si="12"/>
        <v>0</v>
      </c>
      <c r="AG82" s="77" t="s">
        <v>3807</v>
      </c>
      <c r="AH82" s="204">
        <v>41091</v>
      </c>
      <c r="AI82" s="204">
        <v>42705</v>
      </c>
      <c r="AJ82" s="311" t="s">
        <v>3808</v>
      </c>
      <c r="AK82" s="67">
        <v>0</v>
      </c>
      <c r="AL82" s="67">
        <v>2</v>
      </c>
      <c r="AM82" s="67">
        <v>2</v>
      </c>
      <c r="AN82" s="67">
        <v>2</v>
      </c>
      <c r="AO82" s="76">
        <v>7.5</v>
      </c>
      <c r="AP82" s="67">
        <v>0</v>
      </c>
      <c r="AQ82" s="76">
        <v>0</v>
      </c>
      <c r="AR82" s="67">
        <v>40</v>
      </c>
      <c r="AS82" s="67">
        <v>7161</v>
      </c>
      <c r="AT82" s="67">
        <v>0</v>
      </c>
      <c r="AU82" s="67">
        <v>5</v>
      </c>
      <c r="AV82" s="67">
        <v>3</v>
      </c>
      <c r="AW82" s="67">
        <v>5</v>
      </c>
      <c r="AX82" s="67">
        <v>0</v>
      </c>
      <c r="AY82" s="67">
        <v>3</v>
      </c>
      <c r="AZ82" s="67">
        <v>4</v>
      </c>
      <c r="BA82" s="67">
        <v>3</v>
      </c>
      <c r="BB82" s="67">
        <v>4</v>
      </c>
      <c r="BC82" s="73">
        <v>1.1428514999999999</v>
      </c>
      <c r="BD82" s="74"/>
      <c r="BE82" s="74" t="s">
        <v>3809</v>
      </c>
      <c r="BF82" s="74"/>
    </row>
    <row r="83" spans="1:58" s="75" customFormat="1" ht="16.5" customHeight="1" thickBot="1" x14ac:dyDescent="0.3">
      <c r="A83" s="67">
        <v>39226</v>
      </c>
      <c r="B83" s="66">
        <v>3</v>
      </c>
      <c r="C83" s="67">
        <v>3</v>
      </c>
      <c r="D83" s="67">
        <v>7</v>
      </c>
      <c r="E83" s="67">
        <v>30702</v>
      </c>
      <c r="F83" s="67">
        <v>39226</v>
      </c>
      <c r="G83" s="114">
        <f t="shared" si="13"/>
        <v>1.21</v>
      </c>
      <c r="H83" s="68">
        <v>0</v>
      </c>
      <c r="I83" s="68">
        <v>0</v>
      </c>
      <c r="J83" s="68">
        <v>0</v>
      </c>
      <c r="K83" s="9">
        <f t="shared" si="8"/>
        <v>0</v>
      </c>
      <c r="L83" s="81">
        <v>0</v>
      </c>
      <c r="M83" s="68">
        <v>0.25</v>
      </c>
      <c r="N83" s="70">
        <v>0.96</v>
      </c>
      <c r="O83" s="9">
        <f t="shared" si="9"/>
        <v>1.21</v>
      </c>
      <c r="P83" s="68">
        <v>0</v>
      </c>
      <c r="Q83" s="68">
        <v>0</v>
      </c>
      <c r="R83" s="68">
        <v>0</v>
      </c>
      <c r="S83" s="9">
        <f t="shared" si="10"/>
        <v>0</v>
      </c>
      <c r="T83" s="68">
        <v>0</v>
      </c>
      <c r="U83" s="68">
        <v>0</v>
      </c>
      <c r="V83" s="68">
        <v>0</v>
      </c>
      <c r="W83" s="9">
        <f t="shared" si="14"/>
        <v>0</v>
      </c>
      <c r="X83" s="9">
        <f t="shared" si="15"/>
        <v>1.21</v>
      </c>
      <c r="Y83" s="68">
        <v>0</v>
      </c>
      <c r="Z83" s="68">
        <v>0</v>
      </c>
      <c r="AA83" s="68">
        <v>0</v>
      </c>
      <c r="AB83" s="9">
        <f t="shared" si="11"/>
        <v>0</v>
      </c>
      <c r="AC83" s="68">
        <v>0</v>
      </c>
      <c r="AD83" s="68">
        <v>0</v>
      </c>
      <c r="AE83" s="68">
        <v>0</v>
      </c>
      <c r="AF83" s="9">
        <f t="shared" si="12"/>
        <v>0</v>
      </c>
      <c r="AG83" s="77" t="s">
        <v>3810</v>
      </c>
      <c r="AH83" s="204">
        <v>41944</v>
      </c>
      <c r="AI83" s="204">
        <v>42675</v>
      </c>
      <c r="AJ83" s="67" t="s">
        <v>3811</v>
      </c>
      <c r="AK83" s="67">
        <v>0</v>
      </c>
      <c r="AL83" s="67">
        <v>2</v>
      </c>
      <c r="AM83" s="67">
        <v>1</v>
      </c>
      <c r="AN83" s="67">
        <v>2</v>
      </c>
      <c r="AO83" s="76">
        <v>7.8</v>
      </c>
      <c r="AP83" s="67">
        <v>0</v>
      </c>
      <c r="AQ83" s="76">
        <v>0</v>
      </c>
      <c r="AR83" s="67">
        <v>40</v>
      </c>
      <c r="AS83" s="67">
        <v>11214</v>
      </c>
      <c r="AT83" s="67">
        <v>0</v>
      </c>
      <c r="AU83" s="67">
        <v>5</v>
      </c>
      <c r="AV83" s="67">
        <v>3</v>
      </c>
      <c r="AW83" s="67">
        <v>5</v>
      </c>
      <c r="AX83" s="67">
        <v>0</v>
      </c>
      <c r="AY83" s="67">
        <v>3</v>
      </c>
      <c r="AZ83" s="67">
        <v>4</v>
      </c>
      <c r="BA83" s="67">
        <v>1</v>
      </c>
      <c r="BB83" s="67">
        <v>4</v>
      </c>
      <c r="BC83" s="73">
        <v>2.4382182499999998</v>
      </c>
      <c r="BD83" s="74"/>
      <c r="BE83" s="74" t="s">
        <v>3812</v>
      </c>
      <c r="BF83" s="74"/>
    </row>
    <row r="84" spans="1:58" s="75" customFormat="1" ht="19.5" customHeight="1" thickBot="1" x14ac:dyDescent="0.3">
      <c r="A84" s="67">
        <v>39105</v>
      </c>
      <c r="B84" s="66">
        <v>3</v>
      </c>
      <c r="C84" s="67">
        <v>3</v>
      </c>
      <c r="D84" s="67">
        <v>2</v>
      </c>
      <c r="E84" s="67">
        <v>30703</v>
      </c>
      <c r="F84" s="67">
        <v>39105</v>
      </c>
      <c r="G84" s="114">
        <f t="shared" si="13"/>
        <v>1.4950000000000001</v>
      </c>
      <c r="H84" s="68">
        <v>0</v>
      </c>
      <c r="I84" s="68">
        <v>0</v>
      </c>
      <c r="J84" s="68">
        <v>0</v>
      </c>
      <c r="K84" s="9">
        <f t="shared" si="8"/>
        <v>0</v>
      </c>
      <c r="L84" s="81">
        <v>0</v>
      </c>
      <c r="M84" s="68">
        <v>0</v>
      </c>
      <c r="N84" s="70">
        <v>0</v>
      </c>
      <c r="O84" s="9">
        <f t="shared" si="9"/>
        <v>0</v>
      </c>
      <c r="P84" s="68">
        <v>0</v>
      </c>
      <c r="Q84" s="68">
        <v>0</v>
      </c>
      <c r="R84" s="68">
        <v>1.23</v>
      </c>
      <c r="S84" s="9">
        <f t="shared" si="10"/>
        <v>1.23</v>
      </c>
      <c r="T84" s="68">
        <v>0</v>
      </c>
      <c r="U84" s="68">
        <v>0</v>
      </c>
      <c r="V84" s="68">
        <v>0</v>
      </c>
      <c r="W84" s="9">
        <f t="shared" si="14"/>
        <v>0</v>
      </c>
      <c r="X84" s="9">
        <f t="shared" si="15"/>
        <v>1.23</v>
      </c>
      <c r="Y84" s="68">
        <v>0</v>
      </c>
      <c r="Z84" s="68">
        <v>0</v>
      </c>
      <c r="AA84" s="68">
        <v>0.26500000000000001</v>
      </c>
      <c r="AB84" s="9">
        <f t="shared" si="11"/>
        <v>0.26500000000000001</v>
      </c>
      <c r="AC84" s="68">
        <v>0</v>
      </c>
      <c r="AD84" s="68">
        <v>0</v>
      </c>
      <c r="AE84" s="68">
        <v>0</v>
      </c>
      <c r="AF84" s="9">
        <f t="shared" si="12"/>
        <v>0</v>
      </c>
      <c r="AG84" s="77" t="s">
        <v>3813</v>
      </c>
      <c r="AH84" s="204">
        <v>41944</v>
      </c>
      <c r="AI84" s="204">
        <v>42675</v>
      </c>
      <c r="AJ84" s="310" t="s">
        <v>3814</v>
      </c>
      <c r="AK84" s="67">
        <v>0</v>
      </c>
      <c r="AL84" s="67">
        <v>3</v>
      </c>
      <c r="AM84" s="67">
        <v>2</v>
      </c>
      <c r="AN84" s="67">
        <v>2</v>
      </c>
      <c r="AO84" s="76">
        <v>5</v>
      </c>
      <c r="AP84" s="67">
        <v>0</v>
      </c>
      <c r="AQ84" s="76">
        <v>0</v>
      </c>
      <c r="AR84" s="67">
        <v>30</v>
      </c>
      <c r="AS84" s="67">
        <v>450</v>
      </c>
      <c r="AT84" s="67">
        <v>0</v>
      </c>
      <c r="AU84" s="67">
        <v>3</v>
      </c>
      <c r="AV84" s="67">
        <v>2</v>
      </c>
      <c r="AW84" s="67">
        <v>1</v>
      </c>
      <c r="AX84" s="67">
        <v>0</v>
      </c>
      <c r="AY84" s="67">
        <v>2</v>
      </c>
      <c r="AZ84" s="67">
        <v>3</v>
      </c>
      <c r="BA84" s="67">
        <v>2</v>
      </c>
      <c r="BB84" s="67">
        <v>3</v>
      </c>
      <c r="BC84" s="73">
        <v>0.22918350000000004</v>
      </c>
      <c r="BD84" s="74"/>
      <c r="BE84" s="74" t="s">
        <v>3815</v>
      </c>
      <c r="BF84" s="74"/>
    </row>
    <row r="85" spans="1:58" s="75" customFormat="1" ht="15" customHeight="1" thickBot="1" x14ac:dyDescent="0.3">
      <c r="A85" s="67">
        <v>39227</v>
      </c>
      <c r="B85" s="66"/>
      <c r="C85" s="67">
        <v>3</v>
      </c>
      <c r="D85" s="67">
        <v>7</v>
      </c>
      <c r="E85" s="67">
        <v>30703</v>
      </c>
      <c r="F85" s="67">
        <v>39227</v>
      </c>
      <c r="G85" s="114">
        <f t="shared" si="13"/>
        <v>1.605</v>
      </c>
      <c r="H85" s="68">
        <v>0</v>
      </c>
      <c r="I85" s="68">
        <v>0</v>
      </c>
      <c r="J85" s="68">
        <v>0</v>
      </c>
      <c r="K85" s="9">
        <f t="shared" si="8"/>
        <v>0</v>
      </c>
      <c r="L85" s="81">
        <v>0</v>
      </c>
      <c r="M85" s="68">
        <v>0</v>
      </c>
      <c r="N85" s="70">
        <v>0</v>
      </c>
      <c r="O85" s="9">
        <f t="shared" si="9"/>
        <v>0</v>
      </c>
      <c r="P85" s="68">
        <v>0.38500000000000001</v>
      </c>
      <c r="Q85" s="68">
        <v>0</v>
      </c>
      <c r="R85" s="68">
        <v>1.22</v>
      </c>
      <c r="S85" s="9">
        <f t="shared" si="10"/>
        <v>1.605</v>
      </c>
      <c r="T85" s="68">
        <v>0</v>
      </c>
      <c r="U85" s="68">
        <v>0</v>
      </c>
      <c r="V85" s="68">
        <v>0</v>
      </c>
      <c r="W85" s="9">
        <f t="shared" si="14"/>
        <v>0</v>
      </c>
      <c r="X85" s="9">
        <f t="shared" si="15"/>
        <v>1.605</v>
      </c>
      <c r="Y85" s="68">
        <v>0</v>
      </c>
      <c r="Z85" s="68">
        <v>0</v>
      </c>
      <c r="AA85" s="68">
        <v>0</v>
      </c>
      <c r="AB85" s="9">
        <f t="shared" si="11"/>
        <v>0</v>
      </c>
      <c r="AC85" s="68">
        <v>0</v>
      </c>
      <c r="AD85" s="68">
        <v>0</v>
      </c>
      <c r="AE85" s="68">
        <v>0</v>
      </c>
      <c r="AF85" s="9">
        <f t="shared" si="12"/>
        <v>0</v>
      </c>
      <c r="AG85" s="71" t="s">
        <v>3816</v>
      </c>
      <c r="AH85" s="204">
        <v>41944</v>
      </c>
      <c r="AI85" s="204">
        <v>42675</v>
      </c>
      <c r="AJ85" s="310" t="s">
        <v>3817</v>
      </c>
      <c r="AK85" s="67">
        <v>0</v>
      </c>
      <c r="AL85" s="67">
        <v>2</v>
      </c>
      <c r="AM85" s="67">
        <v>2</v>
      </c>
      <c r="AN85" s="67">
        <v>2</v>
      </c>
      <c r="AO85" s="76">
        <v>5</v>
      </c>
      <c r="AP85" s="67">
        <v>0</v>
      </c>
      <c r="AQ85" s="76">
        <v>0</v>
      </c>
      <c r="AR85" s="67">
        <v>25</v>
      </c>
      <c r="AS85" s="67">
        <v>1001</v>
      </c>
      <c r="AT85" s="67">
        <v>0</v>
      </c>
      <c r="AU85" s="67">
        <v>3</v>
      </c>
      <c r="AV85" s="67">
        <v>3</v>
      </c>
      <c r="AW85" s="67">
        <v>1</v>
      </c>
      <c r="AX85" s="67">
        <v>0</v>
      </c>
      <c r="AY85" s="67">
        <v>2</v>
      </c>
      <c r="AZ85" s="67">
        <v>3</v>
      </c>
      <c r="BA85" s="67">
        <v>2</v>
      </c>
      <c r="BB85" s="67">
        <v>3</v>
      </c>
      <c r="BC85" s="73">
        <v>0.24681299999999998</v>
      </c>
      <c r="BD85" s="74"/>
      <c r="BE85" s="84" t="s">
        <v>3818</v>
      </c>
      <c r="BF85" s="74"/>
    </row>
    <row r="86" spans="1:58" s="75" customFormat="1" ht="16.5" customHeight="1" thickBot="1" x14ac:dyDescent="0.3">
      <c r="A86" s="67">
        <v>39252</v>
      </c>
      <c r="B86" s="66">
        <v>3</v>
      </c>
      <c r="C86" s="67">
        <v>3</v>
      </c>
      <c r="D86" s="67">
        <v>8</v>
      </c>
      <c r="E86" s="67">
        <v>30801</v>
      </c>
      <c r="F86" s="67">
        <v>39252</v>
      </c>
      <c r="G86" s="114">
        <f t="shared" si="13"/>
        <v>1.1299999999999999</v>
      </c>
      <c r="H86" s="68">
        <v>0</v>
      </c>
      <c r="I86" s="68">
        <v>0</v>
      </c>
      <c r="J86" s="68">
        <v>0</v>
      </c>
      <c r="K86" s="9">
        <f t="shared" si="8"/>
        <v>0</v>
      </c>
      <c r="L86" s="68">
        <v>1.1299999999999999</v>
      </c>
      <c r="M86" s="68">
        <v>0</v>
      </c>
      <c r="N86" s="70">
        <v>0</v>
      </c>
      <c r="O86" s="9">
        <f t="shared" si="9"/>
        <v>1.1299999999999999</v>
      </c>
      <c r="P86" s="68">
        <v>0</v>
      </c>
      <c r="Q86" s="68">
        <v>0</v>
      </c>
      <c r="R86" s="68">
        <v>0</v>
      </c>
      <c r="S86" s="9">
        <f t="shared" si="10"/>
        <v>0</v>
      </c>
      <c r="T86" s="68">
        <v>0</v>
      </c>
      <c r="U86" s="68">
        <v>0</v>
      </c>
      <c r="V86" s="68">
        <v>0</v>
      </c>
      <c r="W86" s="9">
        <f t="shared" si="14"/>
        <v>0</v>
      </c>
      <c r="X86" s="9">
        <f t="shared" si="15"/>
        <v>1.1299999999999999</v>
      </c>
      <c r="Y86" s="68">
        <v>0</v>
      </c>
      <c r="Z86" s="68">
        <v>0</v>
      </c>
      <c r="AA86" s="68">
        <v>0</v>
      </c>
      <c r="AB86" s="9">
        <f t="shared" si="11"/>
        <v>0</v>
      </c>
      <c r="AC86" s="68">
        <v>0</v>
      </c>
      <c r="AD86" s="68">
        <v>0</v>
      </c>
      <c r="AE86" s="68">
        <v>0</v>
      </c>
      <c r="AF86" s="9">
        <f t="shared" si="12"/>
        <v>0</v>
      </c>
      <c r="AG86" s="77" t="s">
        <v>3819</v>
      </c>
      <c r="AH86" s="204">
        <v>41944</v>
      </c>
      <c r="AI86" s="204">
        <v>42705</v>
      </c>
      <c r="AJ86" s="67" t="s">
        <v>3820</v>
      </c>
      <c r="AK86" s="67">
        <v>0</v>
      </c>
      <c r="AL86" s="67">
        <v>1</v>
      </c>
      <c r="AM86" s="67">
        <v>1</v>
      </c>
      <c r="AN86" s="67">
        <v>2</v>
      </c>
      <c r="AO86" s="76">
        <v>6.4</v>
      </c>
      <c r="AP86" s="67">
        <v>2</v>
      </c>
      <c r="AQ86" s="76">
        <v>1</v>
      </c>
      <c r="AR86" s="67">
        <v>40</v>
      </c>
      <c r="AS86" s="67">
        <v>6192</v>
      </c>
      <c r="AT86" s="67"/>
      <c r="AU86" s="67">
        <v>3</v>
      </c>
      <c r="AV86" s="67">
        <v>5</v>
      </c>
      <c r="AW86" s="67">
        <v>1</v>
      </c>
      <c r="AX86" s="67">
        <v>3</v>
      </c>
      <c r="AY86" s="67">
        <v>3</v>
      </c>
      <c r="AZ86" s="67">
        <v>4</v>
      </c>
      <c r="BA86" s="67">
        <v>4</v>
      </c>
      <c r="BB86" s="67">
        <v>5</v>
      </c>
      <c r="BC86" s="73">
        <v>0</v>
      </c>
      <c r="BD86" s="74" t="s">
        <v>3676</v>
      </c>
      <c r="BE86" s="84"/>
      <c r="BF86" s="74"/>
    </row>
    <row r="87" spans="1:58" s="17" customFormat="1" ht="13.5" customHeight="1" thickBot="1" x14ac:dyDescent="0.3">
      <c r="A87" s="19">
        <v>49011</v>
      </c>
      <c r="B87" s="18">
        <v>5</v>
      </c>
      <c r="C87" s="19">
        <v>4</v>
      </c>
      <c r="D87" s="19">
        <v>1</v>
      </c>
      <c r="E87" s="19">
        <v>40111</v>
      </c>
      <c r="F87" s="19">
        <v>49011</v>
      </c>
      <c r="G87" s="114">
        <f t="shared" si="13"/>
        <v>0.58499999999999996</v>
      </c>
      <c r="H87" s="22">
        <v>0</v>
      </c>
      <c r="I87" s="22">
        <v>0</v>
      </c>
      <c r="J87" s="22">
        <v>0</v>
      </c>
      <c r="K87" s="9">
        <f t="shared" si="8"/>
        <v>0</v>
      </c>
      <c r="L87" s="22">
        <v>0.255</v>
      </c>
      <c r="M87" s="22">
        <v>0.33</v>
      </c>
      <c r="N87" s="52">
        <v>0</v>
      </c>
      <c r="O87" s="9">
        <f t="shared" si="9"/>
        <v>0.58499999999999996</v>
      </c>
      <c r="P87" s="22">
        <v>0</v>
      </c>
      <c r="Q87" s="22">
        <v>0</v>
      </c>
      <c r="R87" s="22">
        <v>0</v>
      </c>
      <c r="S87" s="9">
        <f t="shared" si="10"/>
        <v>0</v>
      </c>
      <c r="T87" s="22">
        <v>0</v>
      </c>
      <c r="U87" s="22">
        <v>0</v>
      </c>
      <c r="V87" s="22">
        <v>0</v>
      </c>
      <c r="W87" s="9">
        <f t="shared" si="14"/>
        <v>0</v>
      </c>
      <c r="X87" s="9">
        <f t="shared" si="15"/>
        <v>0.58499999999999996</v>
      </c>
      <c r="Y87" s="22">
        <v>0</v>
      </c>
      <c r="Z87" s="22">
        <v>0</v>
      </c>
      <c r="AA87" s="22">
        <v>0</v>
      </c>
      <c r="AB87" s="9">
        <f t="shared" si="11"/>
        <v>0</v>
      </c>
      <c r="AC87" s="22">
        <v>0</v>
      </c>
      <c r="AD87" s="22">
        <v>0</v>
      </c>
      <c r="AE87" s="22">
        <v>0</v>
      </c>
      <c r="AF87" s="9">
        <f t="shared" si="12"/>
        <v>0</v>
      </c>
      <c r="AG87" s="23" t="s">
        <v>3821</v>
      </c>
      <c r="AH87" s="197">
        <v>42309</v>
      </c>
      <c r="AI87" s="199">
        <v>43497</v>
      </c>
      <c r="AJ87" s="19" t="s">
        <v>3822</v>
      </c>
      <c r="AK87" s="19">
        <v>1</v>
      </c>
      <c r="AL87" s="19">
        <v>1</v>
      </c>
      <c r="AM87" s="19">
        <v>1</v>
      </c>
      <c r="AN87" s="19">
        <v>2</v>
      </c>
      <c r="AO87" s="25">
        <v>7.5</v>
      </c>
      <c r="AP87" s="19">
        <v>0</v>
      </c>
      <c r="AQ87" s="25">
        <v>0</v>
      </c>
      <c r="AR87" s="19">
        <v>30</v>
      </c>
      <c r="AS87" s="19">
        <v>16160</v>
      </c>
      <c r="AT87" s="19"/>
      <c r="AU87" s="19">
        <v>4</v>
      </c>
      <c r="AV87" s="19">
        <v>5</v>
      </c>
      <c r="AW87" s="19">
        <v>1</v>
      </c>
      <c r="AX87" s="19">
        <v>0</v>
      </c>
      <c r="AY87" s="19">
        <v>3</v>
      </c>
      <c r="AZ87" s="19">
        <v>4</v>
      </c>
      <c r="BA87" s="19">
        <v>3</v>
      </c>
      <c r="BB87" s="19">
        <v>5</v>
      </c>
      <c r="BC87" s="26">
        <v>3.4505639999999995</v>
      </c>
      <c r="BD87" s="16" t="s">
        <v>3676</v>
      </c>
      <c r="BE87" s="16"/>
      <c r="BF87" s="16"/>
    </row>
    <row r="88" spans="1:58" s="75" customFormat="1" ht="15" customHeight="1" thickBot="1" x14ac:dyDescent="0.3">
      <c r="A88" s="67">
        <v>49012</v>
      </c>
      <c r="B88" s="66"/>
      <c r="C88" s="67">
        <v>4</v>
      </c>
      <c r="D88" s="67">
        <v>1</v>
      </c>
      <c r="E88" s="67">
        <v>40112</v>
      </c>
      <c r="F88" s="67">
        <v>49012</v>
      </c>
      <c r="G88" s="114">
        <f t="shared" si="13"/>
        <v>1</v>
      </c>
      <c r="H88" s="68">
        <v>0</v>
      </c>
      <c r="I88" s="68">
        <v>0</v>
      </c>
      <c r="J88" s="68">
        <v>0</v>
      </c>
      <c r="K88" s="9">
        <f t="shared" si="8"/>
        <v>0</v>
      </c>
      <c r="L88" s="68">
        <v>0</v>
      </c>
      <c r="M88" s="68">
        <v>1</v>
      </c>
      <c r="N88" s="68">
        <v>0</v>
      </c>
      <c r="O88" s="9">
        <f t="shared" si="9"/>
        <v>1</v>
      </c>
      <c r="P88" s="68">
        <v>0</v>
      </c>
      <c r="Q88" s="68">
        <v>0</v>
      </c>
      <c r="R88" s="68">
        <v>0</v>
      </c>
      <c r="S88" s="9">
        <f t="shared" si="10"/>
        <v>0</v>
      </c>
      <c r="T88" s="68">
        <v>0</v>
      </c>
      <c r="U88" s="68">
        <v>0</v>
      </c>
      <c r="V88" s="68">
        <v>0</v>
      </c>
      <c r="W88" s="9">
        <f t="shared" si="14"/>
        <v>0</v>
      </c>
      <c r="X88" s="9">
        <f t="shared" si="15"/>
        <v>1</v>
      </c>
      <c r="Y88" s="68">
        <v>0</v>
      </c>
      <c r="Z88" s="68">
        <v>0</v>
      </c>
      <c r="AA88" s="68">
        <v>0</v>
      </c>
      <c r="AB88" s="9">
        <f t="shared" si="11"/>
        <v>0</v>
      </c>
      <c r="AC88" s="68">
        <v>0</v>
      </c>
      <c r="AD88" s="68">
        <v>0</v>
      </c>
      <c r="AE88" s="68">
        <v>0</v>
      </c>
      <c r="AF88" s="9">
        <f t="shared" si="12"/>
        <v>0</v>
      </c>
      <c r="AG88" s="77" t="s">
        <v>3823</v>
      </c>
      <c r="AH88" s="204">
        <v>42309</v>
      </c>
      <c r="AI88" s="206"/>
      <c r="AJ88" s="67" t="s">
        <v>3824</v>
      </c>
      <c r="AK88" s="67">
        <v>0</v>
      </c>
      <c r="AL88" s="67">
        <v>2</v>
      </c>
      <c r="AM88" s="67">
        <v>1</v>
      </c>
      <c r="AN88" s="67">
        <v>2</v>
      </c>
      <c r="AO88" s="76">
        <v>9.1999999999999993</v>
      </c>
      <c r="AP88" s="67">
        <v>0</v>
      </c>
      <c r="AQ88" s="76">
        <v>0</v>
      </c>
      <c r="AR88" s="67">
        <v>40</v>
      </c>
      <c r="AS88" s="67">
        <v>17847</v>
      </c>
      <c r="AT88" s="67">
        <v>0</v>
      </c>
      <c r="AU88" s="67">
        <v>5</v>
      </c>
      <c r="AV88" s="67">
        <v>3</v>
      </c>
      <c r="AW88" s="67">
        <v>2</v>
      </c>
      <c r="AX88" s="67">
        <v>0</v>
      </c>
      <c r="AY88" s="67">
        <v>5</v>
      </c>
      <c r="AZ88" s="67">
        <v>5</v>
      </c>
      <c r="BA88" s="67">
        <v>3</v>
      </c>
      <c r="BB88" s="67">
        <v>5</v>
      </c>
      <c r="BC88" s="73"/>
      <c r="BD88" s="74"/>
      <c r="BE88" s="74" t="s">
        <v>3825</v>
      </c>
      <c r="BF88" s="74"/>
    </row>
    <row r="89" spans="1:58" s="17" customFormat="1" ht="16.5" customHeight="1" thickBot="1" x14ac:dyDescent="0.3">
      <c r="A89" s="19">
        <v>49150</v>
      </c>
      <c r="B89" s="18"/>
      <c r="C89" s="19">
        <v>4</v>
      </c>
      <c r="D89" s="19">
        <v>3</v>
      </c>
      <c r="E89" s="19">
        <v>40301</v>
      </c>
      <c r="F89" s="19">
        <v>49150</v>
      </c>
      <c r="G89" s="114">
        <f t="shared" si="13"/>
        <v>2.875</v>
      </c>
      <c r="H89" s="22">
        <v>0</v>
      </c>
      <c r="I89" s="22">
        <v>0</v>
      </c>
      <c r="J89" s="22">
        <v>0</v>
      </c>
      <c r="K89" s="9">
        <f t="shared" si="8"/>
        <v>0</v>
      </c>
      <c r="L89" s="22">
        <v>2.76</v>
      </c>
      <c r="M89" s="22">
        <v>0.115</v>
      </c>
      <c r="N89" s="52">
        <v>0</v>
      </c>
      <c r="O89" s="9">
        <f t="shared" si="9"/>
        <v>2.875</v>
      </c>
      <c r="P89" s="22">
        <v>0</v>
      </c>
      <c r="Q89" s="22">
        <v>0</v>
      </c>
      <c r="R89" s="22">
        <v>0</v>
      </c>
      <c r="S89" s="9">
        <f t="shared" si="10"/>
        <v>0</v>
      </c>
      <c r="T89" s="22">
        <v>0</v>
      </c>
      <c r="U89" s="22">
        <v>0</v>
      </c>
      <c r="V89" s="22">
        <v>0</v>
      </c>
      <c r="W89" s="9">
        <f t="shared" si="14"/>
        <v>0</v>
      </c>
      <c r="X89" s="9">
        <f t="shared" si="15"/>
        <v>2.875</v>
      </c>
      <c r="Y89" s="22">
        <v>0</v>
      </c>
      <c r="Z89" s="22">
        <v>0</v>
      </c>
      <c r="AA89" s="22">
        <v>0</v>
      </c>
      <c r="AB89" s="9">
        <f t="shared" si="11"/>
        <v>0</v>
      </c>
      <c r="AC89" s="22">
        <v>0</v>
      </c>
      <c r="AD89" s="22">
        <v>0</v>
      </c>
      <c r="AE89" s="22">
        <v>0</v>
      </c>
      <c r="AF89" s="9">
        <f t="shared" si="12"/>
        <v>0</v>
      </c>
      <c r="AG89" s="23" t="s">
        <v>3826</v>
      </c>
      <c r="AH89" s="197">
        <v>42278</v>
      </c>
      <c r="AI89" s="199">
        <v>43497</v>
      </c>
      <c r="AJ89" s="19" t="s">
        <v>3827</v>
      </c>
      <c r="AK89" s="19">
        <v>1</v>
      </c>
      <c r="AL89" s="19">
        <v>2</v>
      </c>
      <c r="AM89" s="19">
        <v>1</v>
      </c>
      <c r="AN89" s="19">
        <v>2</v>
      </c>
      <c r="AO89" s="25">
        <v>5.3</v>
      </c>
      <c r="AP89" s="19">
        <v>0</v>
      </c>
      <c r="AQ89" s="25">
        <v>0</v>
      </c>
      <c r="AR89" s="19">
        <v>30</v>
      </c>
      <c r="AS89" s="19"/>
      <c r="AT89" s="19"/>
      <c r="AU89" s="19">
        <v>3</v>
      </c>
      <c r="AV89" s="19">
        <v>3</v>
      </c>
      <c r="AW89" s="19">
        <v>1</v>
      </c>
      <c r="AX89" s="19">
        <v>0</v>
      </c>
      <c r="AY89" s="19">
        <v>3</v>
      </c>
      <c r="AZ89" s="19">
        <v>3</v>
      </c>
      <c r="BA89" s="19">
        <v>4</v>
      </c>
      <c r="BB89" s="19">
        <v>5</v>
      </c>
      <c r="BC89" s="26">
        <v>0</v>
      </c>
      <c r="BD89" s="16"/>
      <c r="BE89" s="16" t="s">
        <v>3828</v>
      </c>
      <c r="BF89" s="16"/>
    </row>
    <row r="90" spans="1:58" s="17" customFormat="1" ht="17.25" customHeight="1" thickBot="1" x14ac:dyDescent="0.3">
      <c r="A90" s="19">
        <v>49285</v>
      </c>
      <c r="B90" s="18"/>
      <c r="C90" s="19">
        <v>4</v>
      </c>
      <c r="D90" s="19">
        <v>7</v>
      </c>
      <c r="E90" s="19">
        <v>40711</v>
      </c>
      <c r="F90" s="19">
        <v>49285</v>
      </c>
      <c r="G90" s="114">
        <f t="shared" si="13"/>
        <v>1.01</v>
      </c>
      <c r="H90" s="22">
        <v>0</v>
      </c>
      <c r="I90" s="22">
        <v>0</v>
      </c>
      <c r="J90" s="22">
        <v>0</v>
      </c>
      <c r="K90" s="9">
        <f t="shared" si="8"/>
        <v>0</v>
      </c>
      <c r="L90" s="22">
        <v>0.11</v>
      </c>
      <c r="M90" s="22">
        <v>0.61</v>
      </c>
      <c r="N90" s="52">
        <v>0.28999999999999998</v>
      </c>
      <c r="O90" s="9">
        <f t="shared" si="9"/>
        <v>1.01</v>
      </c>
      <c r="P90" s="22">
        <v>0</v>
      </c>
      <c r="Q90" s="22">
        <v>0</v>
      </c>
      <c r="R90" s="22">
        <v>0</v>
      </c>
      <c r="S90" s="9">
        <f t="shared" si="10"/>
        <v>0</v>
      </c>
      <c r="T90" s="22">
        <v>0</v>
      </c>
      <c r="U90" s="22">
        <v>0</v>
      </c>
      <c r="V90" s="22">
        <v>0</v>
      </c>
      <c r="W90" s="9">
        <f t="shared" si="14"/>
        <v>0</v>
      </c>
      <c r="X90" s="9">
        <f t="shared" si="15"/>
        <v>1.01</v>
      </c>
      <c r="Y90" s="22">
        <v>0</v>
      </c>
      <c r="Z90" s="22">
        <v>0</v>
      </c>
      <c r="AA90" s="22">
        <v>0</v>
      </c>
      <c r="AB90" s="9">
        <f t="shared" si="11"/>
        <v>0</v>
      </c>
      <c r="AC90" s="22">
        <v>0</v>
      </c>
      <c r="AD90" s="22">
        <v>0</v>
      </c>
      <c r="AE90" s="22">
        <v>0</v>
      </c>
      <c r="AF90" s="9">
        <f t="shared" si="12"/>
        <v>0</v>
      </c>
      <c r="AG90" s="23" t="s">
        <v>3829</v>
      </c>
      <c r="AH90" s="197">
        <v>42309</v>
      </c>
      <c r="AI90" s="199">
        <v>43497</v>
      </c>
      <c r="AJ90" s="19" t="s">
        <v>207</v>
      </c>
      <c r="AK90" s="19">
        <v>0</v>
      </c>
      <c r="AL90" s="19">
        <v>1</v>
      </c>
      <c r="AM90" s="19">
        <v>1</v>
      </c>
      <c r="AN90" s="19">
        <v>2</v>
      </c>
      <c r="AO90" s="25">
        <v>9.3000000000000007</v>
      </c>
      <c r="AP90" s="19">
        <v>1</v>
      </c>
      <c r="AQ90" s="25">
        <v>0.4</v>
      </c>
      <c r="AR90" s="19">
        <v>50</v>
      </c>
      <c r="AS90" s="19">
        <v>7180</v>
      </c>
      <c r="AT90" s="19"/>
      <c r="AU90" s="19">
        <v>4</v>
      </c>
      <c r="AV90" s="19">
        <v>5</v>
      </c>
      <c r="AW90" s="19">
        <v>1</v>
      </c>
      <c r="AX90" s="19">
        <v>5</v>
      </c>
      <c r="AY90" s="19">
        <v>5</v>
      </c>
      <c r="AZ90" s="19">
        <v>5</v>
      </c>
      <c r="BA90" s="19">
        <v>3</v>
      </c>
      <c r="BB90" s="19">
        <v>5</v>
      </c>
      <c r="BC90" s="26">
        <v>2.6469070000000001</v>
      </c>
      <c r="BD90" s="16"/>
      <c r="BE90" s="16"/>
      <c r="BF90" s="16"/>
    </row>
    <row r="91" spans="1:58" s="17" customFormat="1" ht="16.5" customHeight="1" thickBot="1" x14ac:dyDescent="0.3">
      <c r="A91" s="19">
        <v>49286</v>
      </c>
      <c r="B91" s="18"/>
      <c r="C91" s="19">
        <v>4</v>
      </c>
      <c r="D91" s="19">
        <v>7</v>
      </c>
      <c r="E91" s="19">
        <v>40712</v>
      </c>
      <c r="F91" s="19">
        <v>49286</v>
      </c>
      <c r="G91" s="114">
        <f t="shared" si="13"/>
        <v>1.2250000000000001</v>
      </c>
      <c r="H91" s="22">
        <v>0</v>
      </c>
      <c r="I91" s="22">
        <v>0</v>
      </c>
      <c r="J91" s="22">
        <v>0</v>
      </c>
      <c r="K91" s="9">
        <f t="shared" si="8"/>
        <v>0</v>
      </c>
      <c r="L91" s="22">
        <v>0.91500000000000004</v>
      </c>
      <c r="M91" s="22">
        <v>0.31</v>
      </c>
      <c r="N91" s="52">
        <v>0</v>
      </c>
      <c r="O91" s="9">
        <f t="shared" si="9"/>
        <v>1.2250000000000001</v>
      </c>
      <c r="P91" s="22">
        <v>0</v>
      </c>
      <c r="Q91" s="22">
        <v>0</v>
      </c>
      <c r="R91" s="22">
        <v>0</v>
      </c>
      <c r="S91" s="9">
        <f t="shared" si="10"/>
        <v>0</v>
      </c>
      <c r="T91" s="22">
        <v>0</v>
      </c>
      <c r="U91" s="22">
        <v>0</v>
      </c>
      <c r="V91" s="22">
        <v>0</v>
      </c>
      <c r="W91" s="9">
        <f t="shared" si="14"/>
        <v>0</v>
      </c>
      <c r="X91" s="9">
        <f t="shared" si="15"/>
        <v>1.2250000000000001</v>
      </c>
      <c r="Y91" s="22">
        <v>0</v>
      </c>
      <c r="Z91" s="22">
        <v>0</v>
      </c>
      <c r="AA91" s="22">
        <v>0</v>
      </c>
      <c r="AB91" s="9">
        <f t="shared" si="11"/>
        <v>0</v>
      </c>
      <c r="AC91" s="22">
        <v>0</v>
      </c>
      <c r="AD91" s="22">
        <v>0</v>
      </c>
      <c r="AE91" s="22">
        <v>0</v>
      </c>
      <c r="AF91" s="9">
        <f t="shared" si="12"/>
        <v>0</v>
      </c>
      <c r="AG91" s="23" t="s">
        <v>3830</v>
      </c>
      <c r="AH91" s="197">
        <v>42309</v>
      </c>
      <c r="AI91" s="199">
        <v>43497</v>
      </c>
      <c r="AJ91" s="19">
        <v>17.5</v>
      </c>
      <c r="AK91" s="19">
        <v>0</v>
      </c>
      <c r="AL91" s="19">
        <v>2</v>
      </c>
      <c r="AM91" s="19">
        <v>1</v>
      </c>
      <c r="AN91" s="19">
        <v>2</v>
      </c>
      <c r="AO91" s="25">
        <v>7.6</v>
      </c>
      <c r="AP91" s="19">
        <v>0</v>
      </c>
      <c r="AQ91" s="25">
        <v>0</v>
      </c>
      <c r="AR91" s="19">
        <v>50</v>
      </c>
      <c r="AS91" s="19">
        <v>5285</v>
      </c>
      <c r="AT91" s="19"/>
      <c r="AU91" s="19">
        <v>5</v>
      </c>
      <c r="AV91" s="19">
        <v>3</v>
      </c>
      <c r="AW91" s="19">
        <v>3</v>
      </c>
      <c r="AX91" s="19">
        <v>0</v>
      </c>
      <c r="AY91" s="19">
        <v>5</v>
      </c>
      <c r="AZ91" s="19">
        <v>5</v>
      </c>
      <c r="BA91" s="19">
        <v>4</v>
      </c>
      <c r="BB91" s="19">
        <v>5</v>
      </c>
      <c r="BC91" s="26">
        <v>2.3630556250000003</v>
      </c>
      <c r="BD91" s="16"/>
      <c r="BE91" s="16" t="s">
        <v>3831</v>
      </c>
      <c r="BF91" s="16"/>
    </row>
    <row r="92" spans="1:58" s="17" customFormat="1" ht="21" customHeight="1" thickBot="1" x14ac:dyDescent="0.3">
      <c r="A92" s="19">
        <v>49287</v>
      </c>
      <c r="B92" s="18"/>
      <c r="C92" s="19">
        <v>4</v>
      </c>
      <c r="D92" s="19">
        <v>7</v>
      </c>
      <c r="E92" s="19">
        <v>40713</v>
      </c>
      <c r="F92" s="19">
        <v>49287</v>
      </c>
      <c r="G92" s="114">
        <f t="shared" si="13"/>
        <v>1.595</v>
      </c>
      <c r="H92" s="22">
        <v>0</v>
      </c>
      <c r="I92" s="22">
        <v>0</v>
      </c>
      <c r="J92" s="22">
        <v>0</v>
      </c>
      <c r="K92" s="9">
        <f t="shared" si="8"/>
        <v>0</v>
      </c>
      <c r="L92" s="22">
        <v>0.28999999999999998</v>
      </c>
      <c r="M92" s="22">
        <v>0.53500000000000003</v>
      </c>
      <c r="N92" s="52">
        <v>0.77</v>
      </c>
      <c r="O92" s="9">
        <f t="shared" si="9"/>
        <v>1.595</v>
      </c>
      <c r="P92" s="22">
        <v>0</v>
      </c>
      <c r="Q92" s="22">
        <v>0</v>
      </c>
      <c r="R92" s="22">
        <v>0</v>
      </c>
      <c r="S92" s="9">
        <f t="shared" si="10"/>
        <v>0</v>
      </c>
      <c r="T92" s="22">
        <v>0</v>
      </c>
      <c r="U92" s="22">
        <v>0</v>
      </c>
      <c r="V92" s="22">
        <v>0</v>
      </c>
      <c r="W92" s="9">
        <f t="shared" si="14"/>
        <v>0</v>
      </c>
      <c r="X92" s="9">
        <f t="shared" si="15"/>
        <v>1.595</v>
      </c>
      <c r="Y92" s="22">
        <v>0</v>
      </c>
      <c r="Z92" s="22">
        <v>0</v>
      </c>
      <c r="AA92" s="22">
        <v>0</v>
      </c>
      <c r="AB92" s="9">
        <f t="shared" si="11"/>
        <v>0</v>
      </c>
      <c r="AC92" s="22">
        <v>0</v>
      </c>
      <c r="AD92" s="22">
        <v>0</v>
      </c>
      <c r="AE92" s="22">
        <v>0</v>
      </c>
      <c r="AF92" s="9">
        <f t="shared" si="12"/>
        <v>0</v>
      </c>
      <c r="AG92" s="23" t="s">
        <v>3832</v>
      </c>
      <c r="AH92" s="197">
        <v>42309</v>
      </c>
      <c r="AI92" s="199">
        <v>43497</v>
      </c>
      <c r="AJ92" s="19" t="s">
        <v>3833</v>
      </c>
      <c r="AK92" s="19">
        <v>0</v>
      </c>
      <c r="AL92" s="19">
        <v>1</v>
      </c>
      <c r="AM92" s="19">
        <v>1</v>
      </c>
      <c r="AN92" s="19">
        <v>2</v>
      </c>
      <c r="AO92" s="25">
        <v>7.5</v>
      </c>
      <c r="AP92" s="19">
        <v>0</v>
      </c>
      <c r="AQ92" s="25">
        <v>0</v>
      </c>
      <c r="AR92" s="19">
        <v>50</v>
      </c>
      <c r="AS92" s="19">
        <v>8726</v>
      </c>
      <c r="AT92" s="19"/>
      <c r="AU92" s="19">
        <v>5</v>
      </c>
      <c r="AV92" s="19">
        <v>4</v>
      </c>
      <c r="AW92" s="19">
        <v>2</v>
      </c>
      <c r="AX92" s="19">
        <v>0</v>
      </c>
      <c r="AY92" s="19">
        <v>4</v>
      </c>
      <c r="AZ92" s="19">
        <v>5</v>
      </c>
      <c r="BA92" s="19">
        <v>3</v>
      </c>
      <c r="BB92" s="19">
        <v>5</v>
      </c>
      <c r="BC92" s="26">
        <v>4.3575798749999999</v>
      </c>
      <c r="BD92" s="16"/>
      <c r="BE92" s="16" t="s">
        <v>3834</v>
      </c>
      <c r="BF92" s="16"/>
    </row>
    <row r="93" spans="1:58" s="17" customFormat="1" ht="18" customHeight="1" thickBot="1" x14ac:dyDescent="0.3">
      <c r="A93" s="19">
        <v>69280</v>
      </c>
      <c r="B93" s="18"/>
      <c r="C93" s="19">
        <v>6</v>
      </c>
      <c r="D93" s="19">
        <v>10</v>
      </c>
      <c r="E93" s="19">
        <v>61006</v>
      </c>
      <c r="F93" s="19">
        <v>69280</v>
      </c>
      <c r="G93" s="114">
        <f t="shared" si="13"/>
        <v>0.51</v>
      </c>
      <c r="H93" s="22">
        <v>0</v>
      </c>
      <c r="I93" s="22">
        <v>0</v>
      </c>
      <c r="J93" s="22">
        <v>0</v>
      </c>
      <c r="K93" s="9">
        <f t="shared" si="8"/>
        <v>0</v>
      </c>
      <c r="L93" s="22">
        <v>0.51</v>
      </c>
      <c r="M93" s="22">
        <v>0</v>
      </c>
      <c r="N93" s="52">
        <v>0</v>
      </c>
      <c r="O93" s="9">
        <f t="shared" si="9"/>
        <v>0.51</v>
      </c>
      <c r="P93" s="22">
        <v>0</v>
      </c>
      <c r="Q93" s="22">
        <v>0</v>
      </c>
      <c r="R93" s="22">
        <v>0</v>
      </c>
      <c r="S93" s="9">
        <f t="shared" si="10"/>
        <v>0</v>
      </c>
      <c r="T93" s="22">
        <v>0</v>
      </c>
      <c r="U93" s="22">
        <v>0</v>
      </c>
      <c r="V93" s="22">
        <v>0</v>
      </c>
      <c r="W93" s="9">
        <f t="shared" si="14"/>
        <v>0</v>
      </c>
      <c r="X93" s="9">
        <f t="shared" si="15"/>
        <v>0.51</v>
      </c>
      <c r="Y93" s="22">
        <v>0</v>
      </c>
      <c r="Z93" s="22">
        <v>0</v>
      </c>
      <c r="AA93" s="22">
        <v>0</v>
      </c>
      <c r="AB93" s="9">
        <f t="shared" si="11"/>
        <v>0</v>
      </c>
      <c r="AC93" s="22">
        <v>0</v>
      </c>
      <c r="AD93" s="22">
        <v>0</v>
      </c>
      <c r="AE93" s="22">
        <v>0</v>
      </c>
      <c r="AF93" s="9">
        <f t="shared" si="12"/>
        <v>0</v>
      </c>
      <c r="AG93" s="23" t="s">
        <v>3835</v>
      </c>
      <c r="AH93" s="197">
        <v>42309</v>
      </c>
      <c r="AI93" s="199"/>
      <c r="AJ93" s="19" t="s">
        <v>3836</v>
      </c>
      <c r="AK93" s="19">
        <v>0</v>
      </c>
      <c r="AL93" s="19">
        <v>1</v>
      </c>
      <c r="AM93" s="19">
        <v>1</v>
      </c>
      <c r="AN93" s="19">
        <v>2</v>
      </c>
      <c r="AO93" s="25">
        <v>6.6</v>
      </c>
      <c r="AP93" s="19">
        <v>0</v>
      </c>
      <c r="AQ93" s="25">
        <v>0</v>
      </c>
      <c r="AR93" s="19">
        <v>30</v>
      </c>
      <c r="AS93" s="19">
        <v>5626</v>
      </c>
      <c r="AT93" s="19"/>
      <c r="AU93" s="19">
        <v>3</v>
      </c>
      <c r="AV93" s="19">
        <v>5</v>
      </c>
      <c r="AW93" s="19">
        <v>1</v>
      </c>
      <c r="AX93" s="19">
        <v>0</v>
      </c>
      <c r="AY93" s="19">
        <v>5</v>
      </c>
      <c r="AZ93" s="19">
        <v>5</v>
      </c>
      <c r="BA93" s="19">
        <v>5</v>
      </c>
      <c r="BB93" s="19">
        <v>5</v>
      </c>
      <c r="BC93" s="26"/>
      <c r="BD93" s="16"/>
      <c r="BE93" s="16"/>
      <c r="BF93" s="16"/>
    </row>
    <row r="94" spans="1:58" s="17" customFormat="1" ht="13.5" customHeight="1" thickBot="1" x14ac:dyDescent="0.3">
      <c r="A94" s="19">
        <v>89100</v>
      </c>
      <c r="B94" s="18"/>
      <c r="C94" s="19">
        <v>7</v>
      </c>
      <c r="D94" s="19">
        <v>2</v>
      </c>
      <c r="E94" s="19">
        <v>70201</v>
      </c>
      <c r="F94" s="19">
        <v>89100</v>
      </c>
      <c r="G94" s="114">
        <f t="shared" si="13"/>
        <v>1.2250000000000001</v>
      </c>
      <c r="H94" s="22">
        <v>0</v>
      </c>
      <c r="I94" s="22">
        <v>0</v>
      </c>
      <c r="J94" s="22">
        <v>0</v>
      </c>
      <c r="K94" s="9">
        <f t="shared" si="8"/>
        <v>0</v>
      </c>
      <c r="L94" s="22">
        <v>0</v>
      </c>
      <c r="M94" s="22">
        <v>0</v>
      </c>
      <c r="N94" s="52">
        <v>0</v>
      </c>
      <c r="O94" s="9">
        <f t="shared" si="9"/>
        <v>0</v>
      </c>
      <c r="P94" s="22">
        <v>0</v>
      </c>
      <c r="Q94" s="22">
        <v>0</v>
      </c>
      <c r="R94" s="22">
        <v>1.2250000000000001</v>
      </c>
      <c r="S94" s="9">
        <f t="shared" si="10"/>
        <v>1.2250000000000001</v>
      </c>
      <c r="T94" s="22">
        <v>0</v>
      </c>
      <c r="U94" s="22">
        <v>0</v>
      </c>
      <c r="V94" s="22">
        <v>0</v>
      </c>
      <c r="W94" s="9">
        <f t="shared" si="14"/>
        <v>0</v>
      </c>
      <c r="X94" s="9">
        <f t="shared" si="15"/>
        <v>1.2250000000000001</v>
      </c>
      <c r="Y94" s="22">
        <v>0</v>
      </c>
      <c r="Z94" s="22">
        <v>0</v>
      </c>
      <c r="AA94" s="22">
        <v>0</v>
      </c>
      <c r="AB94" s="9">
        <f t="shared" si="11"/>
        <v>0</v>
      </c>
      <c r="AC94" s="22">
        <v>0</v>
      </c>
      <c r="AD94" s="22">
        <v>0</v>
      </c>
      <c r="AE94" s="22">
        <v>0</v>
      </c>
      <c r="AF94" s="9">
        <f t="shared" si="12"/>
        <v>0</v>
      </c>
      <c r="AG94" s="23" t="s">
        <v>3837</v>
      </c>
      <c r="AH94" s="197">
        <v>41852</v>
      </c>
      <c r="AI94" s="199"/>
      <c r="AJ94" s="19" t="s">
        <v>3838</v>
      </c>
      <c r="AK94" s="19">
        <v>0</v>
      </c>
      <c r="AL94" s="19">
        <v>1</v>
      </c>
      <c r="AM94" s="19">
        <v>2</v>
      </c>
      <c r="AN94" s="19">
        <v>2</v>
      </c>
      <c r="AO94" s="25">
        <v>7</v>
      </c>
      <c r="AP94" s="19">
        <v>0</v>
      </c>
      <c r="AQ94" s="25">
        <v>0</v>
      </c>
      <c r="AR94" s="19">
        <v>30</v>
      </c>
      <c r="AS94" s="19">
        <v>5560</v>
      </c>
      <c r="AT94" s="19"/>
      <c r="AU94" s="19">
        <v>5</v>
      </c>
      <c r="AV94" s="19">
        <v>4</v>
      </c>
      <c r="AW94" s="19">
        <v>2</v>
      </c>
      <c r="AX94" s="19">
        <v>0</v>
      </c>
      <c r="AY94" s="19">
        <v>2</v>
      </c>
      <c r="AZ94" s="19">
        <v>2</v>
      </c>
      <c r="BA94" s="19">
        <v>2</v>
      </c>
      <c r="BB94" s="19">
        <v>3</v>
      </c>
      <c r="BC94" s="26">
        <v>1.7477623500000001</v>
      </c>
      <c r="BD94" s="16"/>
      <c r="BE94" s="16" t="s">
        <v>3839</v>
      </c>
      <c r="BF94" s="16"/>
    </row>
    <row r="95" spans="1:58" s="17" customFormat="1" ht="16.5" customHeight="1" thickBot="1" x14ac:dyDescent="0.3">
      <c r="A95" s="19">
        <v>19676</v>
      </c>
      <c r="B95" s="18"/>
      <c r="C95" s="19">
        <v>1</v>
      </c>
      <c r="D95" s="19">
        <v>1</v>
      </c>
      <c r="E95" s="19">
        <v>10123</v>
      </c>
      <c r="F95" s="19">
        <v>19676</v>
      </c>
      <c r="G95" s="114">
        <f t="shared" si="13"/>
        <v>0.39</v>
      </c>
      <c r="H95" s="22">
        <v>0</v>
      </c>
      <c r="I95" s="22">
        <v>0</v>
      </c>
      <c r="J95" s="22">
        <v>0</v>
      </c>
      <c r="K95" s="9">
        <f t="shared" si="8"/>
        <v>0</v>
      </c>
      <c r="L95" s="22">
        <v>0</v>
      </c>
      <c r="M95" s="22">
        <v>0</v>
      </c>
      <c r="N95" s="52">
        <v>0</v>
      </c>
      <c r="O95" s="9">
        <f t="shared" si="9"/>
        <v>0</v>
      </c>
      <c r="P95" s="22">
        <v>0</v>
      </c>
      <c r="Q95" s="22">
        <v>0.39</v>
      </c>
      <c r="R95" s="22">
        <v>0</v>
      </c>
      <c r="S95" s="9">
        <f t="shared" si="10"/>
        <v>0.39</v>
      </c>
      <c r="T95" s="22">
        <v>0</v>
      </c>
      <c r="U95" s="22">
        <v>0</v>
      </c>
      <c r="V95" s="22">
        <v>0</v>
      </c>
      <c r="W95" s="9">
        <f t="shared" si="14"/>
        <v>0</v>
      </c>
      <c r="X95" s="9">
        <f t="shared" si="15"/>
        <v>0.39</v>
      </c>
      <c r="Y95" s="22">
        <v>0</v>
      </c>
      <c r="Z95" s="22">
        <v>0</v>
      </c>
      <c r="AA95" s="22">
        <v>0</v>
      </c>
      <c r="AB95" s="9">
        <f t="shared" si="11"/>
        <v>0</v>
      </c>
      <c r="AC95" s="22">
        <v>0</v>
      </c>
      <c r="AD95" s="22">
        <v>0</v>
      </c>
      <c r="AE95" s="22">
        <v>0</v>
      </c>
      <c r="AF95" s="9">
        <f t="shared" si="12"/>
        <v>0</v>
      </c>
      <c r="AG95" s="23" t="s">
        <v>3840</v>
      </c>
      <c r="AH95" s="197">
        <v>43221</v>
      </c>
      <c r="AI95" s="199"/>
      <c r="AJ95" s="19" t="s">
        <v>3841</v>
      </c>
      <c r="AK95" s="19">
        <v>0</v>
      </c>
      <c r="AL95" s="19">
        <v>1</v>
      </c>
      <c r="AM95" s="19">
        <v>2</v>
      </c>
      <c r="AN95" s="19">
        <v>2</v>
      </c>
      <c r="AO95" s="25">
        <v>8</v>
      </c>
      <c r="AP95" s="19">
        <v>0</v>
      </c>
      <c r="AQ95" s="25">
        <v>0</v>
      </c>
      <c r="AR95" s="19">
        <v>40</v>
      </c>
      <c r="AS95" s="19">
        <v>13021</v>
      </c>
      <c r="AT95" s="19"/>
      <c r="AU95" s="19">
        <v>4</v>
      </c>
      <c r="AV95" s="19">
        <v>3</v>
      </c>
      <c r="AW95" s="19">
        <v>5</v>
      </c>
      <c r="AX95" s="19">
        <v>0</v>
      </c>
      <c r="AY95" s="19">
        <v>3</v>
      </c>
      <c r="AZ95" s="19">
        <v>3</v>
      </c>
      <c r="BA95" s="19">
        <v>3</v>
      </c>
      <c r="BB95" s="19"/>
      <c r="BC95" s="26"/>
      <c r="BD95" s="16"/>
      <c r="BE95" s="16"/>
      <c r="BF95" s="16"/>
    </row>
    <row r="96" spans="1:58" s="17" customFormat="1" ht="16.5" customHeight="1" thickBot="1" x14ac:dyDescent="0.3">
      <c r="A96" s="19">
        <v>49154</v>
      </c>
      <c r="B96" s="18"/>
      <c r="C96" s="19">
        <v>4</v>
      </c>
      <c r="D96" s="19">
        <v>3</v>
      </c>
      <c r="E96" s="19">
        <v>40305</v>
      </c>
      <c r="F96" s="19">
        <v>49154</v>
      </c>
      <c r="G96" s="114">
        <f t="shared" si="13"/>
        <v>0.84</v>
      </c>
      <c r="H96" s="22">
        <v>0</v>
      </c>
      <c r="I96" s="22">
        <v>0</v>
      </c>
      <c r="J96" s="22">
        <v>0</v>
      </c>
      <c r="K96" s="9">
        <f t="shared" si="8"/>
        <v>0</v>
      </c>
      <c r="L96" s="22">
        <v>0</v>
      </c>
      <c r="M96" s="22">
        <v>0</v>
      </c>
      <c r="N96" s="52">
        <v>0</v>
      </c>
      <c r="O96" s="9">
        <f t="shared" si="9"/>
        <v>0</v>
      </c>
      <c r="P96" s="22">
        <v>0</v>
      </c>
      <c r="Q96" s="22">
        <v>0</v>
      </c>
      <c r="R96" s="22">
        <v>0</v>
      </c>
      <c r="S96" s="9">
        <f t="shared" si="10"/>
        <v>0</v>
      </c>
      <c r="T96" s="22">
        <v>0</v>
      </c>
      <c r="U96" s="22">
        <v>0.84</v>
      </c>
      <c r="V96" s="22">
        <v>0</v>
      </c>
      <c r="W96" s="9">
        <f t="shared" si="14"/>
        <v>0.84</v>
      </c>
      <c r="X96" s="9">
        <f t="shared" si="15"/>
        <v>0.84</v>
      </c>
      <c r="Y96" s="22">
        <v>0</v>
      </c>
      <c r="Z96" s="22">
        <v>0</v>
      </c>
      <c r="AA96" s="22">
        <v>0</v>
      </c>
      <c r="AB96" s="9">
        <f t="shared" si="11"/>
        <v>0</v>
      </c>
      <c r="AC96" s="22">
        <v>0</v>
      </c>
      <c r="AD96" s="22">
        <v>0</v>
      </c>
      <c r="AE96" s="22">
        <v>0</v>
      </c>
      <c r="AF96" s="9">
        <f t="shared" si="12"/>
        <v>0</v>
      </c>
      <c r="AG96" s="23" t="s">
        <v>3842</v>
      </c>
      <c r="AH96" s="197">
        <v>43252</v>
      </c>
      <c r="AI96" s="199"/>
      <c r="AJ96" s="19">
        <v>15.6</v>
      </c>
      <c r="AK96" s="19">
        <v>0</v>
      </c>
      <c r="AL96" s="19">
        <v>1</v>
      </c>
      <c r="AM96" s="19">
        <v>3</v>
      </c>
      <c r="AN96" s="19">
        <v>2</v>
      </c>
      <c r="AO96" s="25">
        <v>5</v>
      </c>
      <c r="AP96" s="19">
        <v>0</v>
      </c>
      <c r="AQ96" s="25">
        <v>0</v>
      </c>
      <c r="AR96" s="19">
        <v>40</v>
      </c>
      <c r="AS96" s="19"/>
      <c r="AT96" s="19"/>
      <c r="AU96" s="19">
        <v>4</v>
      </c>
      <c r="AV96" s="19">
        <v>4</v>
      </c>
      <c r="AW96" s="19">
        <v>5</v>
      </c>
      <c r="AX96" s="19">
        <v>0</v>
      </c>
      <c r="AY96" s="19">
        <v>3</v>
      </c>
      <c r="AZ96" s="19">
        <v>3</v>
      </c>
      <c r="BA96" s="19">
        <v>3</v>
      </c>
      <c r="BB96" s="19"/>
      <c r="BC96" s="26"/>
      <c r="BD96" s="16"/>
      <c r="BE96" s="16"/>
      <c r="BF96" s="16"/>
    </row>
    <row r="97" spans="1:58" s="17" customFormat="1" ht="14.25" customHeight="1" thickBot="1" x14ac:dyDescent="0.3">
      <c r="A97" s="19">
        <v>49001</v>
      </c>
      <c r="B97" s="18"/>
      <c r="C97" s="19">
        <v>4</v>
      </c>
      <c r="D97" s="19">
        <v>1</v>
      </c>
      <c r="E97" s="19">
        <v>40102</v>
      </c>
      <c r="F97" s="19">
        <v>49001</v>
      </c>
      <c r="G97" s="114">
        <f t="shared" si="13"/>
        <v>2.0550000000000002</v>
      </c>
      <c r="H97" s="22">
        <v>0</v>
      </c>
      <c r="I97" s="22">
        <v>0</v>
      </c>
      <c r="J97" s="22">
        <v>0</v>
      </c>
      <c r="K97" s="9">
        <f t="shared" si="8"/>
        <v>0</v>
      </c>
      <c r="L97" s="22">
        <v>0</v>
      </c>
      <c r="M97" s="22">
        <v>0</v>
      </c>
      <c r="N97" s="52">
        <v>0</v>
      </c>
      <c r="O97" s="9">
        <f t="shared" si="9"/>
        <v>0</v>
      </c>
      <c r="P97" s="22">
        <v>0</v>
      </c>
      <c r="Q97" s="22">
        <v>2.0550000000000002</v>
      </c>
      <c r="R97" s="22">
        <v>0</v>
      </c>
      <c r="S97" s="9">
        <f t="shared" si="10"/>
        <v>2.0550000000000002</v>
      </c>
      <c r="T97" s="22">
        <v>0</v>
      </c>
      <c r="U97" s="22">
        <v>0</v>
      </c>
      <c r="V97" s="22">
        <v>0</v>
      </c>
      <c r="W97" s="9">
        <f t="shared" si="14"/>
        <v>0</v>
      </c>
      <c r="X97" s="9">
        <f t="shared" si="15"/>
        <v>2.0550000000000002</v>
      </c>
      <c r="Y97" s="22">
        <v>0</v>
      </c>
      <c r="Z97" s="22">
        <v>0</v>
      </c>
      <c r="AA97" s="22">
        <v>0</v>
      </c>
      <c r="AB97" s="9">
        <f t="shared" si="11"/>
        <v>0</v>
      </c>
      <c r="AC97" s="22">
        <v>0</v>
      </c>
      <c r="AD97" s="22">
        <v>0</v>
      </c>
      <c r="AE97" s="22">
        <v>0</v>
      </c>
      <c r="AF97" s="9">
        <f t="shared" si="12"/>
        <v>0</v>
      </c>
      <c r="AG97" s="23" t="s">
        <v>3843</v>
      </c>
      <c r="AH97" s="197">
        <v>43221</v>
      </c>
      <c r="AI97" s="199"/>
      <c r="AJ97" s="19" t="s">
        <v>3844</v>
      </c>
      <c r="AK97" s="19">
        <v>0</v>
      </c>
      <c r="AL97" s="19">
        <v>1</v>
      </c>
      <c r="AM97" s="19">
        <v>2</v>
      </c>
      <c r="AN97" s="19">
        <v>2</v>
      </c>
      <c r="AO97" s="25">
        <v>7</v>
      </c>
      <c r="AP97" s="19">
        <v>0</v>
      </c>
      <c r="AQ97" s="25">
        <v>0</v>
      </c>
      <c r="AR97" s="19">
        <v>30</v>
      </c>
      <c r="AS97" s="19"/>
      <c r="AT97" s="19"/>
      <c r="AU97" s="19">
        <v>5</v>
      </c>
      <c r="AV97" s="19">
        <v>5</v>
      </c>
      <c r="AW97" s="19">
        <v>5</v>
      </c>
      <c r="AX97" s="19">
        <v>0</v>
      </c>
      <c r="AY97" s="19">
        <v>3</v>
      </c>
      <c r="AZ97" s="19">
        <v>3</v>
      </c>
      <c r="BA97" s="19">
        <v>4</v>
      </c>
      <c r="BB97" s="19"/>
      <c r="BC97" s="26"/>
      <c r="BD97" s="16"/>
      <c r="BE97" s="16"/>
      <c r="BF97" s="16"/>
    </row>
    <row r="98" spans="1:58" s="17" customFormat="1" ht="15" customHeight="1" thickBot="1" x14ac:dyDescent="0.3">
      <c r="A98" s="19">
        <v>49000</v>
      </c>
      <c r="B98" s="18"/>
      <c r="C98" s="19">
        <v>4</v>
      </c>
      <c r="D98" s="19">
        <v>1</v>
      </c>
      <c r="E98" s="19">
        <v>40101</v>
      </c>
      <c r="F98" s="19">
        <v>49000</v>
      </c>
      <c r="G98" s="114">
        <f t="shared" si="13"/>
        <v>1.575</v>
      </c>
      <c r="H98" s="22">
        <v>0</v>
      </c>
      <c r="I98" s="22">
        <v>0</v>
      </c>
      <c r="J98" s="22">
        <v>0</v>
      </c>
      <c r="K98" s="9">
        <f t="shared" si="8"/>
        <v>0</v>
      </c>
      <c r="L98" s="22">
        <v>0</v>
      </c>
      <c r="M98" s="22">
        <v>0</v>
      </c>
      <c r="N98" s="52">
        <v>0</v>
      </c>
      <c r="O98" s="9">
        <f t="shared" si="9"/>
        <v>0</v>
      </c>
      <c r="P98" s="22">
        <v>1.575</v>
      </c>
      <c r="Q98" s="22">
        <v>0</v>
      </c>
      <c r="R98" s="22">
        <v>0</v>
      </c>
      <c r="S98" s="9">
        <f t="shared" si="10"/>
        <v>1.575</v>
      </c>
      <c r="T98" s="22">
        <v>0</v>
      </c>
      <c r="U98" s="22">
        <v>0</v>
      </c>
      <c r="V98" s="22">
        <v>0</v>
      </c>
      <c r="W98" s="9">
        <f t="shared" si="14"/>
        <v>0</v>
      </c>
      <c r="X98" s="9">
        <f t="shared" si="15"/>
        <v>1.575</v>
      </c>
      <c r="Y98" s="22">
        <v>0</v>
      </c>
      <c r="Z98" s="22">
        <v>0</v>
      </c>
      <c r="AA98" s="22">
        <v>0</v>
      </c>
      <c r="AB98" s="9">
        <f t="shared" si="11"/>
        <v>0</v>
      </c>
      <c r="AC98" s="22">
        <v>0</v>
      </c>
      <c r="AD98" s="22">
        <v>0</v>
      </c>
      <c r="AE98" s="22">
        <v>0</v>
      </c>
      <c r="AF98" s="9">
        <f t="shared" si="12"/>
        <v>0</v>
      </c>
      <c r="AG98" s="23" t="s">
        <v>3845</v>
      </c>
      <c r="AH98" s="197">
        <v>43221</v>
      </c>
      <c r="AI98" s="199"/>
      <c r="AJ98" s="19" t="s">
        <v>3846</v>
      </c>
      <c r="AK98" s="19">
        <v>0</v>
      </c>
      <c r="AL98" s="19">
        <v>1</v>
      </c>
      <c r="AM98" s="19">
        <v>2</v>
      </c>
      <c r="AN98" s="19">
        <v>2</v>
      </c>
      <c r="AO98" s="25">
        <v>6</v>
      </c>
      <c r="AP98" s="19">
        <v>0</v>
      </c>
      <c r="AQ98" s="25">
        <v>0</v>
      </c>
      <c r="AR98" s="19">
        <v>40</v>
      </c>
      <c r="AS98" s="19"/>
      <c r="AT98" s="19"/>
      <c r="AU98" s="19">
        <v>5</v>
      </c>
      <c r="AV98" s="19">
        <v>5</v>
      </c>
      <c r="AW98" s="19">
        <v>5</v>
      </c>
      <c r="AX98" s="19">
        <v>0</v>
      </c>
      <c r="AY98" s="19">
        <v>4</v>
      </c>
      <c r="AZ98" s="19">
        <v>4</v>
      </c>
      <c r="BA98" s="19">
        <v>3</v>
      </c>
      <c r="BB98" s="19"/>
      <c r="BC98" s="26"/>
      <c r="BD98" s="16"/>
      <c r="BE98" s="16"/>
      <c r="BF98" s="16"/>
    </row>
    <row r="99" spans="1:58" s="17" customFormat="1" ht="16.5" customHeight="1" thickBot="1" x14ac:dyDescent="0.3">
      <c r="A99" s="19">
        <v>49801</v>
      </c>
      <c r="B99" s="18"/>
      <c r="C99" s="19">
        <v>4</v>
      </c>
      <c r="D99" s="19">
        <v>9</v>
      </c>
      <c r="E99" s="19">
        <v>40902</v>
      </c>
      <c r="F99" s="19">
        <v>49801</v>
      </c>
      <c r="G99" s="114">
        <f t="shared" si="13"/>
        <v>1.6</v>
      </c>
      <c r="H99" s="22">
        <v>0</v>
      </c>
      <c r="I99" s="22">
        <v>0</v>
      </c>
      <c r="J99" s="22">
        <v>0</v>
      </c>
      <c r="K99" s="9">
        <f t="shared" si="8"/>
        <v>0</v>
      </c>
      <c r="L99" s="22">
        <v>0</v>
      </c>
      <c r="M99" s="22">
        <v>1.6</v>
      </c>
      <c r="N99" s="52">
        <v>0</v>
      </c>
      <c r="O99" s="9">
        <f t="shared" si="9"/>
        <v>1.6</v>
      </c>
      <c r="P99" s="22">
        <v>0</v>
      </c>
      <c r="Q99" s="22">
        <v>0</v>
      </c>
      <c r="R99" s="22">
        <v>0</v>
      </c>
      <c r="S99" s="9">
        <f t="shared" si="10"/>
        <v>0</v>
      </c>
      <c r="T99" s="22">
        <v>0</v>
      </c>
      <c r="U99" s="22">
        <v>0</v>
      </c>
      <c r="V99" s="22">
        <v>0</v>
      </c>
      <c r="W99" s="9">
        <f t="shared" si="14"/>
        <v>0</v>
      </c>
      <c r="X99" s="9">
        <f t="shared" si="15"/>
        <v>1.6</v>
      </c>
      <c r="Y99" s="22">
        <v>0</v>
      </c>
      <c r="Z99" s="22">
        <v>0</v>
      </c>
      <c r="AA99" s="22">
        <v>0</v>
      </c>
      <c r="AB99" s="9">
        <f t="shared" si="11"/>
        <v>0</v>
      </c>
      <c r="AC99" s="22">
        <v>0</v>
      </c>
      <c r="AD99" s="22">
        <v>0</v>
      </c>
      <c r="AE99" s="22">
        <v>0</v>
      </c>
      <c r="AF99" s="9">
        <f t="shared" si="12"/>
        <v>0</v>
      </c>
      <c r="AG99" s="23" t="s">
        <v>3847</v>
      </c>
      <c r="AH99" s="197">
        <v>43221</v>
      </c>
      <c r="AI99" s="199"/>
      <c r="AJ99" s="19" t="s">
        <v>3848</v>
      </c>
      <c r="AK99" s="19">
        <v>0</v>
      </c>
      <c r="AL99" s="19">
        <v>1</v>
      </c>
      <c r="AM99" s="19">
        <v>1</v>
      </c>
      <c r="AN99" s="19">
        <v>2</v>
      </c>
      <c r="AO99" s="25">
        <v>6.5</v>
      </c>
      <c r="AP99" s="19">
        <v>3</v>
      </c>
      <c r="AQ99" s="25">
        <v>12</v>
      </c>
      <c r="AR99" s="19">
        <v>50</v>
      </c>
      <c r="AS99" s="19"/>
      <c r="AT99" s="19"/>
      <c r="AU99" s="19">
        <v>5</v>
      </c>
      <c r="AV99" s="19">
        <v>4</v>
      </c>
      <c r="AW99" s="19">
        <v>0</v>
      </c>
      <c r="AX99" s="19">
        <v>3</v>
      </c>
      <c r="AY99" s="19">
        <v>2</v>
      </c>
      <c r="AZ99" s="19">
        <v>3</v>
      </c>
      <c r="BA99" s="19">
        <v>3</v>
      </c>
      <c r="BB99" s="19">
        <v>4</v>
      </c>
      <c r="BC99" s="26"/>
      <c r="BD99" s="16"/>
      <c r="BE99" s="16"/>
      <c r="BF99" s="16"/>
    </row>
    <row r="100" spans="1:58" s="17" customFormat="1" ht="16.5" customHeight="1" thickBot="1" x14ac:dyDescent="0.3">
      <c r="A100" s="19">
        <v>49800</v>
      </c>
      <c r="B100" s="18"/>
      <c r="C100" s="19">
        <v>4</v>
      </c>
      <c r="D100" s="19">
        <v>9</v>
      </c>
      <c r="E100" s="19">
        <v>40901</v>
      </c>
      <c r="F100" s="19">
        <v>49800</v>
      </c>
      <c r="G100" s="114">
        <f t="shared" si="13"/>
        <v>0.33</v>
      </c>
      <c r="H100" s="22">
        <v>0</v>
      </c>
      <c r="I100" s="22">
        <v>0</v>
      </c>
      <c r="J100" s="22">
        <v>0</v>
      </c>
      <c r="K100" s="9">
        <f t="shared" si="8"/>
        <v>0</v>
      </c>
      <c r="L100" s="22">
        <v>0</v>
      </c>
      <c r="M100" s="22">
        <v>0</v>
      </c>
      <c r="N100" s="52">
        <v>0.33</v>
      </c>
      <c r="O100" s="9">
        <f t="shared" si="9"/>
        <v>0.33</v>
      </c>
      <c r="P100" s="22">
        <v>0</v>
      </c>
      <c r="Q100" s="22">
        <v>0</v>
      </c>
      <c r="R100" s="22">
        <v>0</v>
      </c>
      <c r="S100" s="9">
        <f t="shared" si="10"/>
        <v>0</v>
      </c>
      <c r="T100" s="22">
        <v>0</v>
      </c>
      <c r="U100" s="22">
        <v>0</v>
      </c>
      <c r="V100" s="22">
        <v>0</v>
      </c>
      <c r="W100" s="9">
        <f t="shared" si="14"/>
        <v>0</v>
      </c>
      <c r="X100" s="9">
        <f t="shared" si="15"/>
        <v>0.33</v>
      </c>
      <c r="Y100" s="22">
        <v>0</v>
      </c>
      <c r="Z100" s="22">
        <v>0</v>
      </c>
      <c r="AA100" s="22">
        <v>0</v>
      </c>
      <c r="AB100" s="9">
        <f t="shared" si="11"/>
        <v>0</v>
      </c>
      <c r="AC100" s="22">
        <v>0</v>
      </c>
      <c r="AD100" s="22">
        <v>0</v>
      </c>
      <c r="AE100" s="22">
        <v>0</v>
      </c>
      <c r="AF100" s="9">
        <f t="shared" si="12"/>
        <v>0</v>
      </c>
      <c r="AG100" s="23" t="s">
        <v>3849</v>
      </c>
      <c r="AH100" s="197">
        <v>43221</v>
      </c>
      <c r="AI100" s="199"/>
      <c r="AJ100" s="19">
        <v>9.1999999999999993</v>
      </c>
      <c r="AK100" s="19">
        <v>0</v>
      </c>
      <c r="AL100" s="19">
        <v>2</v>
      </c>
      <c r="AM100" s="19">
        <v>1</v>
      </c>
      <c r="AN100" s="19">
        <v>2</v>
      </c>
      <c r="AO100" s="25">
        <v>6</v>
      </c>
      <c r="AP100" s="19">
        <v>0</v>
      </c>
      <c r="AQ100" s="25">
        <v>0</v>
      </c>
      <c r="AR100" s="19">
        <v>40</v>
      </c>
      <c r="AS100" s="19"/>
      <c r="AT100" s="19"/>
      <c r="AU100" s="19">
        <v>5</v>
      </c>
      <c r="AV100" s="19">
        <v>4</v>
      </c>
      <c r="AW100" s="19">
        <v>0</v>
      </c>
      <c r="AX100" s="19">
        <v>0</v>
      </c>
      <c r="AY100" s="19">
        <v>2</v>
      </c>
      <c r="AZ100" s="19">
        <v>2</v>
      </c>
      <c r="BA100" s="19">
        <v>2</v>
      </c>
      <c r="BB100" s="19">
        <v>3</v>
      </c>
      <c r="BC100" s="26"/>
      <c r="BD100" s="16"/>
      <c r="BE100" s="16"/>
      <c r="BF100" s="16"/>
    </row>
    <row r="101" spans="1:58" s="17" customFormat="1" ht="15" customHeight="1" thickBot="1" x14ac:dyDescent="0.3">
      <c r="A101" s="19">
        <v>49802</v>
      </c>
      <c r="B101" s="18"/>
      <c r="C101" s="19">
        <v>4</v>
      </c>
      <c r="D101" s="19">
        <v>9</v>
      </c>
      <c r="E101" s="19">
        <v>40903</v>
      </c>
      <c r="F101" s="19">
        <v>49802</v>
      </c>
      <c r="G101" s="114">
        <f t="shared" si="13"/>
        <v>0.25</v>
      </c>
      <c r="H101" s="22">
        <v>0</v>
      </c>
      <c r="I101" s="22">
        <v>0</v>
      </c>
      <c r="J101" s="22">
        <v>0</v>
      </c>
      <c r="K101" s="9">
        <f t="shared" si="8"/>
        <v>0</v>
      </c>
      <c r="L101" s="22">
        <v>0.25</v>
      </c>
      <c r="M101" s="22">
        <v>0</v>
      </c>
      <c r="N101" s="52">
        <v>0</v>
      </c>
      <c r="O101" s="9">
        <f t="shared" si="9"/>
        <v>0.25</v>
      </c>
      <c r="P101" s="22">
        <v>0</v>
      </c>
      <c r="Q101" s="22">
        <v>0</v>
      </c>
      <c r="R101" s="22">
        <v>0</v>
      </c>
      <c r="S101" s="9">
        <f t="shared" si="10"/>
        <v>0</v>
      </c>
      <c r="T101" s="22">
        <v>0</v>
      </c>
      <c r="U101" s="22">
        <v>0</v>
      </c>
      <c r="V101" s="22">
        <v>0</v>
      </c>
      <c r="W101" s="9">
        <f t="shared" si="14"/>
        <v>0</v>
      </c>
      <c r="X101" s="9">
        <f t="shared" si="15"/>
        <v>0.25</v>
      </c>
      <c r="Y101" s="22">
        <v>0</v>
      </c>
      <c r="Z101" s="22">
        <v>0</v>
      </c>
      <c r="AA101" s="22">
        <v>0</v>
      </c>
      <c r="AB101" s="9">
        <f t="shared" si="11"/>
        <v>0</v>
      </c>
      <c r="AC101" s="22">
        <v>0</v>
      </c>
      <c r="AD101" s="22">
        <v>0</v>
      </c>
      <c r="AE101" s="22">
        <v>0</v>
      </c>
      <c r="AF101" s="9">
        <f t="shared" si="12"/>
        <v>0</v>
      </c>
      <c r="AG101" s="23" t="s">
        <v>3850</v>
      </c>
      <c r="AH101" s="197">
        <v>43221</v>
      </c>
      <c r="AI101" s="199"/>
      <c r="AJ101" s="19" t="s">
        <v>3851</v>
      </c>
      <c r="AK101" s="19">
        <v>0</v>
      </c>
      <c r="AL101" s="19">
        <v>1</v>
      </c>
      <c r="AM101" s="19">
        <v>1</v>
      </c>
      <c r="AN101" s="19">
        <v>2</v>
      </c>
      <c r="AO101" s="25">
        <v>6.5</v>
      </c>
      <c r="AP101" s="19">
        <v>0</v>
      </c>
      <c r="AQ101" s="25">
        <v>0</v>
      </c>
      <c r="AR101" s="19">
        <v>40</v>
      </c>
      <c r="AS101" s="19"/>
      <c r="AT101" s="19"/>
      <c r="AU101" s="19">
        <v>5</v>
      </c>
      <c r="AV101" s="19">
        <v>5</v>
      </c>
      <c r="AW101" s="19">
        <v>0</v>
      </c>
      <c r="AX101" s="19">
        <v>0</v>
      </c>
      <c r="AY101" s="19">
        <v>5</v>
      </c>
      <c r="AZ101" s="19">
        <v>4</v>
      </c>
      <c r="BA101" s="19">
        <v>5</v>
      </c>
      <c r="BB101" s="19">
        <v>5</v>
      </c>
      <c r="BC101" s="26"/>
      <c r="BD101" s="16"/>
      <c r="BE101" s="16"/>
      <c r="BF101" s="16"/>
    </row>
    <row r="102" spans="1:58" s="17" customFormat="1" ht="16.5" thickBot="1" x14ac:dyDescent="0.3">
      <c r="A102" s="19">
        <v>49151</v>
      </c>
      <c r="B102" s="18"/>
      <c r="C102" s="19">
        <v>4</v>
      </c>
      <c r="D102" s="19">
        <v>3</v>
      </c>
      <c r="E102" s="19">
        <v>40302</v>
      </c>
      <c r="F102" s="19">
        <v>49151</v>
      </c>
      <c r="G102" s="114">
        <f t="shared" si="13"/>
        <v>0.58499999999999996</v>
      </c>
      <c r="H102" s="22">
        <v>0</v>
      </c>
      <c r="I102" s="22">
        <v>0</v>
      </c>
      <c r="J102" s="22">
        <v>0</v>
      </c>
      <c r="K102" s="9">
        <f t="shared" si="8"/>
        <v>0</v>
      </c>
      <c r="L102" s="22">
        <v>0.58499999999999996</v>
      </c>
      <c r="M102" s="22">
        <v>0</v>
      </c>
      <c r="N102" s="52">
        <v>0</v>
      </c>
      <c r="O102" s="9">
        <f t="shared" si="9"/>
        <v>0.58499999999999996</v>
      </c>
      <c r="P102" s="22">
        <v>0</v>
      </c>
      <c r="Q102" s="22">
        <v>0</v>
      </c>
      <c r="R102" s="22">
        <v>0</v>
      </c>
      <c r="S102" s="9">
        <f t="shared" si="10"/>
        <v>0</v>
      </c>
      <c r="T102" s="22">
        <v>0</v>
      </c>
      <c r="U102" s="22">
        <v>0</v>
      </c>
      <c r="V102" s="22">
        <v>0</v>
      </c>
      <c r="W102" s="9">
        <f t="shared" si="14"/>
        <v>0</v>
      </c>
      <c r="X102" s="9">
        <f t="shared" si="15"/>
        <v>0.58499999999999996</v>
      </c>
      <c r="Y102" s="22">
        <v>0</v>
      </c>
      <c r="Z102" s="22">
        <v>0</v>
      </c>
      <c r="AA102" s="22">
        <v>0</v>
      </c>
      <c r="AB102" s="9">
        <f t="shared" si="11"/>
        <v>0</v>
      </c>
      <c r="AC102" s="22">
        <v>0</v>
      </c>
      <c r="AD102" s="22">
        <v>0</v>
      </c>
      <c r="AE102" s="22">
        <v>0</v>
      </c>
      <c r="AF102" s="9">
        <f t="shared" si="12"/>
        <v>0</v>
      </c>
      <c r="AG102" s="23" t="s">
        <v>3852</v>
      </c>
      <c r="AH102" s="197">
        <v>43221</v>
      </c>
      <c r="AI102" s="199"/>
      <c r="AJ102" s="19">
        <v>14</v>
      </c>
      <c r="AK102" s="19">
        <v>0</v>
      </c>
      <c r="AL102" s="19">
        <v>1</v>
      </c>
      <c r="AM102" s="19">
        <v>1</v>
      </c>
      <c r="AN102" s="19">
        <v>2</v>
      </c>
      <c r="AO102" s="25">
        <v>7</v>
      </c>
      <c r="AP102" s="19">
        <v>0</v>
      </c>
      <c r="AQ102" s="25">
        <v>0</v>
      </c>
      <c r="AR102" s="19">
        <v>50</v>
      </c>
      <c r="AS102" s="19"/>
      <c r="AT102" s="19"/>
      <c r="AU102" s="19">
        <v>5</v>
      </c>
      <c r="AV102" s="19">
        <v>5</v>
      </c>
      <c r="AW102" s="19">
        <v>0</v>
      </c>
      <c r="AX102" s="19">
        <v>0</v>
      </c>
      <c r="AY102" s="19">
        <v>5</v>
      </c>
      <c r="AZ102" s="19">
        <v>5</v>
      </c>
      <c r="BA102" s="19">
        <v>5</v>
      </c>
      <c r="BB102" s="19">
        <v>5</v>
      </c>
      <c r="BC102" s="26"/>
      <c r="BD102" s="16"/>
      <c r="BE102" s="16"/>
      <c r="BF102" s="16"/>
    </row>
    <row r="103" spans="1:58" s="17" customFormat="1" ht="16.5" customHeight="1" thickBot="1" x14ac:dyDescent="0.3">
      <c r="A103" s="19">
        <v>49152</v>
      </c>
      <c r="B103" s="18"/>
      <c r="C103" s="19">
        <v>4</v>
      </c>
      <c r="D103" s="19">
        <v>3</v>
      </c>
      <c r="E103" s="19">
        <v>40303</v>
      </c>
      <c r="F103" s="19">
        <v>49152</v>
      </c>
      <c r="G103" s="114">
        <f t="shared" si="13"/>
        <v>0.48499999999999999</v>
      </c>
      <c r="H103" s="22">
        <v>0</v>
      </c>
      <c r="I103" s="22">
        <v>0</v>
      </c>
      <c r="J103" s="22">
        <v>0</v>
      </c>
      <c r="K103" s="9">
        <f t="shared" si="8"/>
        <v>0</v>
      </c>
      <c r="L103" s="22">
        <v>0.48499999999999999</v>
      </c>
      <c r="M103" s="22">
        <v>0</v>
      </c>
      <c r="N103" s="52">
        <v>0</v>
      </c>
      <c r="O103" s="9">
        <f t="shared" si="9"/>
        <v>0.48499999999999999</v>
      </c>
      <c r="P103" s="22">
        <v>0</v>
      </c>
      <c r="Q103" s="22">
        <v>0</v>
      </c>
      <c r="R103" s="22">
        <v>0</v>
      </c>
      <c r="S103" s="9">
        <f t="shared" si="10"/>
        <v>0</v>
      </c>
      <c r="T103" s="22">
        <v>0</v>
      </c>
      <c r="U103" s="22">
        <v>0</v>
      </c>
      <c r="V103" s="22">
        <v>0</v>
      </c>
      <c r="W103" s="9">
        <f t="shared" si="14"/>
        <v>0</v>
      </c>
      <c r="X103" s="9">
        <f t="shared" si="15"/>
        <v>0.48499999999999999</v>
      </c>
      <c r="Y103" s="22">
        <v>0</v>
      </c>
      <c r="Z103" s="22">
        <v>0</v>
      </c>
      <c r="AA103" s="22">
        <v>0</v>
      </c>
      <c r="AB103" s="9">
        <f t="shared" si="11"/>
        <v>0</v>
      </c>
      <c r="AC103" s="22">
        <v>0</v>
      </c>
      <c r="AD103" s="22">
        <v>0</v>
      </c>
      <c r="AE103" s="22">
        <v>0</v>
      </c>
      <c r="AF103" s="9">
        <f t="shared" si="12"/>
        <v>0</v>
      </c>
      <c r="AG103" s="23" t="s">
        <v>3853</v>
      </c>
      <c r="AH103" s="197">
        <v>43221</v>
      </c>
      <c r="AI103" s="199"/>
      <c r="AJ103" s="19">
        <v>13.55</v>
      </c>
      <c r="AK103" s="19">
        <v>0</v>
      </c>
      <c r="AL103" s="19">
        <v>1</v>
      </c>
      <c r="AM103" s="19">
        <v>1</v>
      </c>
      <c r="AN103" s="19">
        <v>2</v>
      </c>
      <c r="AO103" s="25">
        <v>8.6999999999999993</v>
      </c>
      <c r="AP103" s="19">
        <v>0</v>
      </c>
      <c r="AQ103" s="25">
        <v>0</v>
      </c>
      <c r="AR103" s="19">
        <v>50</v>
      </c>
      <c r="AS103" s="19"/>
      <c r="AT103" s="19"/>
      <c r="AU103" s="19">
        <v>5</v>
      </c>
      <c r="AV103" s="19">
        <v>5</v>
      </c>
      <c r="AW103" s="19">
        <v>0</v>
      </c>
      <c r="AX103" s="19">
        <v>0</v>
      </c>
      <c r="AY103" s="19">
        <v>3</v>
      </c>
      <c r="AZ103" s="19">
        <v>5</v>
      </c>
      <c r="BA103" s="19">
        <v>3</v>
      </c>
      <c r="BB103" s="19"/>
      <c r="BC103" s="26"/>
      <c r="BD103" s="16"/>
      <c r="BE103" s="16"/>
      <c r="BF103" s="16"/>
    </row>
    <row r="104" spans="1:58" s="17" customFormat="1" ht="13.5" customHeight="1" thickBot="1" x14ac:dyDescent="0.3">
      <c r="A104" s="19">
        <v>19682</v>
      </c>
      <c r="B104" s="18"/>
      <c r="C104" s="19">
        <v>1</v>
      </c>
      <c r="D104" s="19">
        <v>13</v>
      </c>
      <c r="E104" s="19">
        <v>11307</v>
      </c>
      <c r="F104" s="19">
        <v>19682</v>
      </c>
      <c r="G104" s="114">
        <f t="shared" si="13"/>
        <v>1.335</v>
      </c>
      <c r="H104" s="22">
        <v>0</v>
      </c>
      <c r="I104" s="22">
        <v>0</v>
      </c>
      <c r="J104" s="22">
        <v>0</v>
      </c>
      <c r="K104" s="9">
        <f t="shared" si="8"/>
        <v>0</v>
      </c>
      <c r="L104" s="22">
        <v>0</v>
      </c>
      <c r="M104" s="22">
        <v>1.335</v>
      </c>
      <c r="N104" s="52">
        <v>0</v>
      </c>
      <c r="O104" s="9">
        <f t="shared" si="9"/>
        <v>1.335</v>
      </c>
      <c r="P104" s="22">
        <v>0</v>
      </c>
      <c r="Q104" s="22">
        <v>0</v>
      </c>
      <c r="R104" s="22">
        <v>0</v>
      </c>
      <c r="S104" s="9">
        <f t="shared" si="10"/>
        <v>0</v>
      </c>
      <c r="T104" s="22">
        <v>0</v>
      </c>
      <c r="U104" s="22">
        <v>0</v>
      </c>
      <c r="V104" s="22">
        <v>0</v>
      </c>
      <c r="W104" s="9">
        <f t="shared" si="14"/>
        <v>0</v>
      </c>
      <c r="X104" s="9">
        <f t="shared" si="15"/>
        <v>1.335</v>
      </c>
      <c r="Y104" s="22">
        <v>0</v>
      </c>
      <c r="Z104" s="22">
        <v>0</v>
      </c>
      <c r="AA104" s="22">
        <v>0</v>
      </c>
      <c r="AB104" s="9">
        <f t="shared" si="11"/>
        <v>0</v>
      </c>
      <c r="AC104" s="22">
        <v>0</v>
      </c>
      <c r="AD104" s="22">
        <v>0</v>
      </c>
      <c r="AE104" s="22">
        <v>0</v>
      </c>
      <c r="AF104" s="9">
        <f t="shared" si="12"/>
        <v>0</v>
      </c>
      <c r="AG104" s="23" t="s">
        <v>3854</v>
      </c>
      <c r="AH104" s="197">
        <v>43101</v>
      </c>
      <c r="AI104" s="199"/>
      <c r="AJ104" s="19">
        <v>17.8</v>
      </c>
      <c r="AK104" s="19">
        <v>0</v>
      </c>
      <c r="AL104" s="19">
        <v>1</v>
      </c>
      <c r="AM104" s="19">
        <v>1</v>
      </c>
      <c r="AN104" s="19">
        <v>3</v>
      </c>
      <c r="AO104" s="25">
        <v>10.3</v>
      </c>
      <c r="AP104" s="19">
        <v>0</v>
      </c>
      <c r="AQ104" s="25">
        <v>0</v>
      </c>
      <c r="AR104" s="19">
        <v>40</v>
      </c>
      <c r="AS104" s="19"/>
      <c r="AT104" s="19"/>
      <c r="AU104" s="19">
        <v>5</v>
      </c>
      <c r="AV104" s="19">
        <v>5</v>
      </c>
      <c r="AW104" s="19">
        <v>4</v>
      </c>
      <c r="AX104" s="19">
        <v>0</v>
      </c>
      <c r="AY104" s="19">
        <v>4</v>
      </c>
      <c r="AZ104" s="19">
        <v>0</v>
      </c>
      <c r="BA104" s="19">
        <v>3</v>
      </c>
      <c r="BB104" s="19">
        <v>4</v>
      </c>
      <c r="BC104" s="26"/>
      <c r="BD104" s="16"/>
      <c r="BE104" s="16"/>
      <c r="BF104" s="16"/>
    </row>
    <row r="105" spans="1:58" s="17" customFormat="1" ht="18.75" customHeight="1" thickBot="1" x14ac:dyDescent="0.3">
      <c r="A105" s="19">
        <v>19525</v>
      </c>
      <c r="B105" s="18"/>
      <c r="C105" s="19">
        <v>1</v>
      </c>
      <c r="D105" s="19">
        <v>8</v>
      </c>
      <c r="E105" s="19">
        <v>10801</v>
      </c>
      <c r="F105" s="19">
        <v>19525</v>
      </c>
      <c r="G105" s="114">
        <f t="shared" si="13"/>
        <v>1.66</v>
      </c>
      <c r="H105" s="22">
        <v>0</v>
      </c>
      <c r="I105" s="22">
        <v>0</v>
      </c>
      <c r="J105" s="22">
        <v>0</v>
      </c>
      <c r="K105" s="9">
        <f t="shared" si="8"/>
        <v>0</v>
      </c>
      <c r="L105" s="22">
        <v>0</v>
      </c>
      <c r="M105" s="22">
        <v>1.66</v>
      </c>
      <c r="N105" s="52">
        <v>0</v>
      </c>
      <c r="O105" s="9">
        <f t="shared" si="9"/>
        <v>1.66</v>
      </c>
      <c r="P105" s="22">
        <v>0</v>
      </c>
      <c r="Q105" s="22">
        <v>0</v>
      </c>
      <c r="R105" s="22">
        <v>0</v>
      </c>
      <c r="S105" s="9">
        <f t="shared" si="10"/>
        <v>0</v>
      </c>
      <c r="T105" s="22">
        <v>0</v>
      </c>
      <c r="U105" s="22">
        <v>0</v>
      </c>
      <c r="V105" s="22">
        <v>0</v>
      </c>
      <c r="W105" s="9">
        <f t="shared" si="14"/>
        <v>0</v>
      </c>
      <c r="X105" s="9">
        <f t="shared" si="15"/>
        <v>1.66</v>
      </c>
      <c r="Y105" s="22">
        <v>0</v>
      </c>
      <c r="Z105" s="22">
        <v>0</v>
      </c>
      <c r="AA105" s="22">
        <v>0</v>
      </c>
      <c r="AB105" s="9">
        <f t="shared" si="11"/>
        <v>0</v>
      </c>
      <c r="AC105" s="22">
        <v>0</v>
      </c>
      <c r="AD105" s="22">
        <v>0</v>
      </c>
      <c r="AE105" s="22">
        <v>0</v>
      </c>
      <c r="AF105" s="9">
        <f t="shared" si="12"/>
        <v>0</v>
      </c>
      <c r="AG105" s="23" t="s">
        <v>3855</v>
      </c>
      <c r="AH105" s="197">
        <v>43252</v>
      </c>
      <c r="AI105" s="199"/>
      <c r="AJ105" s="19">
        <v>13.3</v>
      </c>
      <c r="AK105" s="19">
        <v>0</v>
      </c>
      <c r="AL105" s="19">
        <v>1</v>
      </c>
      <c r="AM105" s="19">
        <v>1</v>
      </c>
      <c r="AN105" s="19">
        <v>2</v>
      </c>
      <c r="AO105" s="25">
        <v>7</v>
      </c>
      <c r="AP105" s="19">
        <v>0</v>
      </c>
      <c r="AQ105" s="25">
        <v>0</v>
      </c>
      <c r="AR105" s="19">
        <v>70</v>
      </c>
      <c r="AS105" s="19"/>
      <c r="AT105" s="19"/>
      <c r="AU105" s="19">
        <v>5</v>
      </c>
      <c r="AV105" s="19">
        <v>5</v>
      </c>
      <c r="AW105" s="19">
        <v>0</v>
      </c>
      <c r="AX105" s="19">
        <v>0</v>
      </c>
      <c r="AY105" s="19">
        <v>4</v>
      </c>
      <c r="AZ105" s="19">
        <v>0</v>
      </c>
      <c r="BA105" s="19">
        <v>3</v>
      </c>
      <c r="BB105" s="19">
        <v>4</v>
      </c>
      <c r="BC105" s="26"/>
      <c r="BD105" s="16"/>
      <c r="BE105" s="16"/>
      <c r="BF105" s="16"/>
    </row>
    <row r="106" spans="1:58" s="17" customFormat="1" ht="17.25" customHeight="1" thickBot="1" x14ac:dyDescent="0.3">
      <c r="A106" s="19">
        <v>19532</v>
      </c>
      <c r="B106" s="18"/>
      <c r="C106" s="19">
        <v>1</v>
      </c>
      <c r="D106" s="19">
        <v>8</v>
      </c>
      <c r="E106" s="19">
        <v>10803</v>
      </c>
      <c r="F106" s="19">
        <v>19532</v>
      </c>
      <c r="G106" s="114">
        <f t="shared" si="13"/>
        <v>0.46</v>
      </c>
      <c r="H106" s="22">
        <v>0</v>
      </c>
      <c r="I106" s="22">
        <v>0</v>
      </c>
      <c r="J106" s="22">
        <v>0</v>
      </c>
      <c r="K106" s="9">
        <f t="shared" si="8"/>
        <v>0</v>
      </c>
      <c r="L106" s="22">
        <v>0</v>
      </c>
      <c r="M106" s="305">
        <v>0.46</v>
      </c>
      <c r="N106" s="52">
        <v>0</v>
      </c>
      <c r="O106" s="9">
        <f t="shared" si="9"/>
        <v>0.46</v>
      </c>
      <c r="P106" s="22">
        <v>0</v>
      </c>
      <c r="Q106" s="22">
        <v>0</v>
      </c>
      <c r="R106" s="22">
        <v>0</v>
      </c>
      <c r="S106" s="9">
        <f t="shared" si="10"/>
        <v>0</v>
      </c>
      <c r="T106" s="22">
        <v>0</v>
      </c>
      <c r="U106" s="22">
        <v>0</v>
      </c>
      <c r="V106" s="22">
        <v>0</v>
      </c>
      <c r="W106" s="9">
        <f t="shared" si="14"/>
        <v>0</v>
      </c>
      <c r="X106" s="9">
        <f t="shared" si="15"/>
        <v>0.46</v>
      </c>
      <c r="Y106" s="22">
        <v>0</v>
      </c>
      <c r="Z106" s="22">
        <v>0</v>
      </c>
      <c r="AA106" s="22">
        <v>0</v>
      </c>
      <c r="AB106" s="9">
        <f t="shared" si="11"/>
        <v>0</v>
      </c>
      <c r="AC106" s="22">
        <v>0</v>
      </c>
      <c r="AD106" s="22">
        <v>0</v>
      </c>
      <c r="AE106" s="22">
        <v>0</v>
      </c>
      <c r="AF106" s="9">
        <f t="shared" si="12"/>
        <v>0</v>
      </c>
      <c r="AG106" s="23" t="s">
        <v>3856</v>
      </c>
      <c r="AH106" s="197">
        <v>43252</v>
      </c>
      <c r="AI106" s="199"/>
      <c r="AJ106" s="19">
        <v>11</v>
      </c>
      <c r="AK106" s="19">
        <v>0</v>
      </c>
      <c r="AL106" s="19">
        <v>1</v>
      </c>
      <c r="AM106" s="19">
        <v>1</v>
      </c>
      <c r="AN106" s="19">
        <v>2</v>
      </c>
      <c r="AO106" s="25">
        <v>7</v>
      </c>
      <c r="AP106" s="19">
        <v>0</v>
      </c>
      <c r="AQ106" s="25">
        <v>0</v>
      </c>
      <c r="AR106" s="19">
        <v>40</v>
      </c>
      <c r="AS106" s="19"/>
      <c r="AT106" s="19"/>
      <c r="AU106" s="19">
        <v>5</v>
      </c>
      <c r="AV106" s="19">
        <v>3</v>
      </c>
      <c r="AW106" s="19">
        <v>0</v>
      </c>
      <c r="AX106" s="19">
        <v>0</v>
      </c>
      <c r="AY106" s="19">
        <v>4</v>
      </c>
      <c r="AZ106" s="19">
        <v>0</v>
      </c>
      <c r="BA106" s="19">
        <v>3</v>
      </c>
      <c r="BB106" s="19">
        <v>4</v>
      </c>
      <c r="BC106" s="26"/>
      <c r="BD106" s="16"/>
      <c r="BE106" s="16"/>
      <c r="BF106" s="16"/>
    </row>
    <row r="107" spans="1:58" s="17" customFormat="1" ht="16.5" customHeight="1" thickBot="1" x14ac:dyDescent="0.3">
      <c r="A107" s="19">
        <v>19533</v>
      </c>
      <c r="B107" s="18"/>
      <c r="C107" s="19">
        <v>1</v>
      </c>
      <c r="D107" s="19">
        <v>15</v>
      </c>
      <c r="E107" s="19">
        <v>10803</v>
      </c>
      <c r="F107" s="19">
        <v>19533</v>
      </c>
      <c r="G107" s="114">
        <f t="shared" si="13"/>
        <v>0.28000000000000003</v>
      </c>
      <c r="H107" s="22">
        <v>0</v>
      </c>
      <c r="I107" s="22">
        <v>0</v>
      </c>
      <c r="J107" s="22">
        <v>0</v>
      </c>
      <c r="K107" s="9">
        <f t="shared" si="8"/>
        <v>0</v>
      </c>
      <c r="L107" s="22">
        <v>0</v>
      </c>
      <c r="M107" s="305">
        <v>0.28000000000000003</v>
      </c>
      <c r="N107" s="52">
        <v>0</v>
      </c>
      <c r="O107" s="9">
        <f t="shared" si="9"/>
        <v>0.28000000000000003</v>
      </c>
      <c r="P107" s="22">
        <v>0</v>
      </c>
      <c r="Q107" s="22">
        <v>0</v>
      </c>
      <c r="R107" s="22">
        <v>0</v>
      </c>
      <c r="S107" s="9">
        <f t="shared" si="10"/>
        <v>0</v>
      </c>
      <c r="T107" s="22">
        <v>0</v>
      </c>
      <c r="U107" s="22">
        <v>0</v>
      </c>
      <c r="V107" s="22">
        <v>0</v>
      </c>
      <c r="W107" s="9">
        <f t="shared" si="14"/>
        <v>0</v>
      </c>
      <c r="X107" s="9">
        <f t="shared" si="15"/>
        <v>0.28000000000000003</v>
      </c>
      <c r="Y107" s="22">
        <v>0</v>
      </c>
      <c r="Z107" s="22">
        <v>0</v>
      </c>
      <c r="AA107" s="22">
        <v>0</v>
      </c>
      <c r="AB107" s="9">
        <f t="shared" si="11"/>
        <v>0</v>
      </c>
      <c r="AC107" s="22">
        <v>0</v>
      </c>
      <c r="AD107" s="22">
        <v>0</v>
      </c>
      <c r="AE107" s="22">
        <v>0</v>
      </c>
      <c r="AF107" s="9">
        <f t="shared" si="12"/>
        <v>0</v>
      </c>
      <c r="AG107" s="23" t="s">
        <v>3857</v>
      </c>
      <c r="AH107" s="197">
        <v>43252</v>
      </c>
      <c r="AI107" s="199"/>
      <c r="AJ107" s="216" t="s">
        <v>3858</v>
      </c>
      <c r="AK107" s="19">
        <v>0</v>
      </c>
      <c r="AL107" s="19">
        <v>1</v>
      </c>
      <c r="AM107" s="19">
        <v>1</v>
      </c>
      <c r="AN107" s="19">
        <v>2</v>
      </c>
      <c r="AO107" s="25">
        <v>7</v>
      </c>
      <c r="AP107" s="19">
        <v>0</v>
      </c>
      <c r="AQ107" s="25">
        <v>0</v>
      </c>
      <c r="AR107" s="19">
        <v>40</v>
      </c>
      <c r="AS107" s="19"/>
      <c r="AT107" s="19"/>
      <c r="AU107" s="19">
        <v>5</v>
      </c>
      <c r="AV107" s="19">
        <v>3</v>
      </c>
      <c r="AW107" s="19">
        <v>0</v>
      </c>
      <c r="AX107" s="19">
        <v>0</v>
      </c>
      <c r="AY107" s="19">
        <v>4</v>
      </c>
      <c r="AZ107" s="19">
        <v>0</v>
      </c>
      <c r="BA107" s="19">
        <v>3</v>
      </c>
      <c r="BB107" s="19">
        <v>4</v>
      </c>
      <c r="BC107" s="26"/>
      <c r="BD107" s="16"/>
      <c r="BE107" s="16"/>
      <c r="BF107" s="16"/>
    </row>
    <row r="108" spans="1:58" s="17" customFormat="1" ht="14.25" customHeight="1" thickBot="1" x14ac:dyDescent="0.3">
      <c r="A108" s="19">
        <v>19727</v>
      </c>
      <c r="B108" s="18"/>
      <c r="C108" s="19">
        <v>1</v>
      </c>
      <c r="D108" s="19">
        <v>14</v>
      </c>
      <c r="E108" s="19">
        <v>11403</v>
      </c>
      <c r="F108" s="19">
        <v>19727</v>
      </c>
      <c r="G108" s="114">
        <f t="shared" si="13"/>
        <v>1.175</v>
      </c>
      <c r="H108" s="22">
        <v>0</v>
      </c>
      <c r="I108" s="22">
        <v>0</v>
      </c>
      <c r="J108" s="22">
        <v>0</v>
      </c>
      <c r="K108" s="9">
        <f t="shared" si="8"/>
        <v>0</v>
      </c>
      <c r="L108" s="22">
        <v>0</v>
      </c>
      <c r="M108" s="305">
        <v>1.175</v>
      </c>
      <c r="N108" s="52">
        <v>0</v>
      </c>
      <c r="O108" s="9">
        <f t="shared" si="9"/>
        <v>1.175</v>
      </c>
      <c r="P108" s="22">
        <v>0</v>
      </c>
      <c r="Q108" s="22">
        <v>0</v>
      </c>
      <c r="R108" s="22">
        <v>0</v>
      </c>
      <c r="S108" s="9">
        <f t="shared" si="10"/>
        <v>0</v>
      </c>
      <c r="T108" s="22">
        <v>0</v>
      </c>
      <c r="U108" s="22">
        <v>0</v>
      </c>
      <c r="V108" s="22">
        <v>0</v>
      </c>
      <c r="W108" s="9">
        <f t="shared" si="14"/>
        <v>0</v>
      </c>
      <c r="X108" s="9">
        <f t="shared" si="15"/>
        <v>1.175</v>
      </c>
      <c r="Y108" s="22">
        <v>0</v>
      </c>
      <c r="Z108" s="22">
        <v>0</v>
      </c>
      <c r="AA108" s="22">
        <v>0</v>
      </c>
      <c r="AB108" s="9">
        <f t="shared" si="11"/>
        <v>0</v>
      </c>
      <c r="AC108" s="22">
        <v>0</v>
      </c>
      <c r="AD108" s="22">
        <v>0</v>
      </c>
      <c r="AE108" s="22">
        <v>0</v>
      </c>
      <c r="AF108" s="9">
        <f t="shared" si="12"/>
        <v>0</v>
      </c>
      <c r="AG108" s="23" t="s">
        <v>3859</v>
      </c>
      <c r="AH108" s="197">
        <v>43252</v>
      </c>
      <c r="AI108" s="199"/>
      <c r="AJ108" s="19">
        <v>23</v>
      </c>
      <c r="AK108" s="19">
        <v>0</v>
      </c>
      <c r="AL108" s="19">
        <v>1</v>
      </c>
      <c r="AM108" s="19">
        <v>1</v>
      </c>
      <c r="AN108" s="19">
        <v>2</v>
      </c>
      <c r="AO108" s="25">
        <v>8</v>
      </c>
      <c r="AP108" s="19">
        <v>0</v>
      </c>
      <c r="AQ108" s="25">
        <v>0</v>
      </c>
      <c r="AR108" s="19">
        <v>40</v>
      </c>
      <c r="AS108" s="19"/>
      <c r="AT108" s="19"/>
      <c r="AU108" s="19">
        <v>5</v>
      </c>
      <c r="AV108" s="19">
        <v>5</v>
      </c>
      <c r="AW108" s="19">
        <v>0</v>
      </c>
      <c r="AX108" s="19">
        <v>0</v>
      </c>
      <c r="AY108" s="19">
        <v>4</v>
      </c>
      <c r="AZ108" s="19">
        <v>0</v>
      </c>
      <c r="BA108" s="19">
        <v>3</v>
      </c>
      <c r="BB108" s="19"/>
      <c r="BC108" s="26"/>
      <c r="BD108" s="16"/>
      <c r="BE108" s="16"/>
      <c r="BF108" s="16"/>
    </row>
    <row r="109" spans="1:58" s="17" customFormat="1" ht="17.25" customHeight="1" thickBot="1" x14ac:dyDescent="0.3">
      <c r="A109" s="19">
        <v>21350</v>
      </c>
      <c r="B109" s="18"/>
      <c r="C109" s="19">
        <v>2</v>
      </c>
      <c r="D109" s="19">
        <v>10</v>
      </c>
      <c r="E109" s="19">
        <v>21001</v>
      </c>
      <c r="F109" s="19">
        <v>21350</v>
      </c>
      <c r="G109" s="114">
        <f t="shared" si="13"/>
        <v>2.5449999999999999</v>
      </c>
      <c r="H109" s="22">
        <v>0</v>
      </c>
      <c r="I109" s="22">
        <v>0</v>
      </c>
      <c r="J109" s="22">
        <v>0</v>
      </c>
      <c r="K109" s="9">
        <f t="shared" si="8"/>
        <v>0</v>
      </c>
      <c r="L109" s="22">
        <v>0.19</v>
      </c>
      <c r="M109" s="22">
        <v>2.06</v>
      </c>
      <c r="N109" s="52">
        <v>0.29499999999999998</v>
      </c>
      <c r="O109" s="9">
        <f t="shared" si="9"/>
        <v>2.5449999999999999</v>
      </c>
      <c r="P109" s="22">
        <v>0</v>
      </c>
      <c r="Q109" s="22">
        <v>0</v>
      </c>
      <c r="R109" s="22">
        <v>0</v>
      </c>
      <c r="S109" s="9">
        <f t="shared" si="10"/>
        <v>0</v>
      </c>
      <c r="T109" s="22">
        <v>0</v>
      </c>
      <c r="U109" s="22">
        <v>0</v>
      </c>
      <c r="V109" s="22">
        <v>0</v>
      </c>
      <c r="W109" s="9">
        <f t="shared" si="14"/>
        <v>0</v>
      </c>
      <c r="X109" s="9">
        <f t="shared" si="15"/>
        <v>2.5449999999999999</v>
      </c>
      <c r="Y109" s="22">
        <v>0</v>
      </c>
      <c r="Z109" s="22">
        <v>0</v>
      </c>
      <c r="AA109" s="22">
        <v>0</v>
      </c>
      <c r="AB109" s="9">
        <f t="shared" si="11"/>
        <v>0</v>
      </c>
      <c r="AC109" s="22">
        <v>0</v>
      </c>
      <c r="AD109" s="22">
        <v>0</v>
      </c>
      <c r="AE109" s="22">
        <v>0</v>
      </c>
      <c r="AF109" s="9">
        <f t="shared" si="12"/>
        <v>0</v>
      </c>
      <c r="AG109" s="23" t="s">
        <v>3860</v>
      </c>
      <c r="AH109" s="197">
        <v>42217</v>
      </c>
      <c r="AI109" s="199"/>
      <c r="AJ109" s="23">
        <v>17.5</v>
      </c>
      <c r="AK109" s="19">
        <v>0</v>
      </c>
      <c r="AL109" s="19">
        <v>2</v>
      </c>
      <c r="AM109" s="19">
        <v>1</v>
      </c>
      <c r="AN109" s="19">
        <v>3</v>
      </c>
      <c r="AO109" s="25">
        <v>10</v>
      </c>
      <c r="AP109" s="19">
        <v>0</v>
      </c>
      <c r="AQ109" s="25">
        <v>0</v>
      </c>
      <c r="AR109" s="19">
        <v>40</v>
      </c>
      <c r="AS109" s="19">
        <v>9461</v>
      </c>
      <c r="AT109" s="19"/>
      <c r="AU109" s="19">
        <v>4</v>
      </c>
      <c r="AV109" s="19">
        <v>3</v>
      </c>
      <c r="AW109" s="19">
        <v>2</v>
      </c>
      <c r="AX109" s="19">
        <v>0</v>
      </c>
      <c r="AY109" s="19">
        <v>3</v>
      </c>
      <c r="AZ109" s="19">
        <v>5</v>
      </c>
      <c r="BA109" s="19">
        <v>3</v>
      </c>
      <c r="BB109" s="19">
        <v>5</v>
      </c>
      <c r="BC109" s="26"/>
      <c r="BD109" s="16"/>
      <c r="BE109" s="16"/>
      <c r="BF109" s="16"/>
    </row>
    <row r="110" spans="1:58" s="17" customFormat="1" ht="21.75" customHeight="1" thickBot="1" x14ac:dyDescent="0.3">
      <c r="A110" s="19">
        <v>31351</v>
      </c>
      <c r="B110" s="18"/>
      <c r="C110" s="19">
        <v>2</v>
      </c>
      <c r="D110" s="19">
        <v>10</v>
      </c>
      <c r="E110" s="19">
        <v>21002</v>
      </c>
      <c r="F110" s="19">
        <v>31351</v>
      </c>
      <c r="G110" s="114">
        <f t="shared" si="13"/>
        <v>1.77</v>
      </c>
      <c r="H110" s="22">
        <v>0</v>
      </c>
      <c r="I110" s="22">
        <v>0</v>
      </c>
      <c r="J110" s="22">
        <v>0</v>
      </c>
      <c r="K110" s="9">
        <f t="shared" si="8"/>
        <v>0</v>
      </c>
      <c r="L110" s="22">
        <v>0.46500000000000002</v>
      </c>
      <c r="M110" s="22">
        <v>0.875</v>
      </c>
      <c r="N110" s="52">
        <v>0.245</v>
      </c>
      <c r="O110" s="9">
        <f t="shared" si="9"/>
        <v>1.585</v>
      </c>
      <c r="P110" s="22">
        <v>0</v>
      </c>
      <c r="Q110" s="22">
        <v>0</v>
      </c>
      <c r="R110" s="22">
        <v>0.185</v>
      </c>
      <c r="S110" s="9">
        <f t="shared" si="10"/>
        <v>0.185</v>
      </c>
      <c r="T110" s="22">
        <v>0</v>
      </c>
      <c r="U110" s="22">
        <v>0</v>
      </c>
      <c r="V110" s="22">
        <v>0</v>
      </c>
      <c r="W110" s="9">
        <f t="shared" si="14"/>
        <v>0</v>
      </c>
      <c r="X110" s="9">
        <f t="shared" si="15"/>
        <v>1.77</v>
      </c>
      <c r="Y110" s="22">
        <v>0</v>
      </c>
      <c r="Z110" s="22">
        <v>0</v>
      </c>
      <c r="AA110" s="22">
        <v>0</v>
      </c>
      <c r="AB110" s="9">
        <f t="shared" si="11"/>
        <v>0</v>
      </c>
      <c r="AC110" s="22">
        <v>0</v>
      </c>
      <c r="AD110" s="22">
        <v>0</v>
      </c>
      <c r="AE110" s="22">
        <v>0</v>
      </c>
      <c r="AF110" s="9">
        <f t="shared" si="12"/>
        <v>0</v>
      </c>
      <c r="AG110" s="23" t="s">
        <v>3861</v>
      </c>
      <c r="AH110" s="197">
        <v>42217</v>
      </c>
      <c r="AI110" s="199"/>
      <c r="AJ110" s="23" t="s">
        <v>3862</v>
      </c>
      <c r="AK110" s="19">
        <v>0</v>
      </c>
      <c r="AL110" s="19">
        <v>2</v>
      </c>
      <c r="AM110" s="19">
        <v>1</v>
      </c>
      <c r="AN110" s="19">
        <v>2</v>
      </c>
      <c r="AO110" s="25">
        <v>8.8000000000000007</v>
      </c>
      <c r="AP110" s="19">
        <v>0</v>
      </c>
      <c r="AQ110" s="25">
        <v>0</v>
      </c>
      <c r="AR110" s="19">
        <v>40</v>
      </c>
      <c r="AS110" s="19">
        <v>8521</v>
      </c>
      <c r="AT110" s="19"/>
      <c r="AU110" s="19">
        <v>4</v>
      </c>
      <c r="AV110" s="19">
        <v>3</v>
      </c>
      <c r="AW110" s="19">
        <v>2</v>
      </c>
      <c r="AX110" s="19">
        <v>0</v>
      </c>
      <c r="AY110" s="19">
        <v>3</v>
      </c>
      <c r="AZ110" s="19">
        <v>5</v>
      </c>
      <c r="BA110" s="19">
        <v>3</v>
      </c>
      <c r="BB110" s="19">
        <v>5</v>
      </c>
      <c r="BC110" s="26"/>
      <c r="BD110" s="16"/>
      <c r="BE110" s="16"/>
      <c r="BF110" s="16"/>
    </row>
    <row r="111" spans="1:58" s="17" customFormat="1" ht="13.5" customHeight="1" thickBot="1" x14ac:dyDescent="0.3">
      <c r="A111" s="19">
        <v>31352</v>
      </c>
      <c r="B111" s="18"/>
      <c r="C111" s="19">
        <v>2</v>
      </c>
      <c r="D111" s="19">
        <v>10</v>
      </c>
      <c r="E111" s="19">
        <v>21003</v>
      </c>
      <c r="F111" s="19">
        <v>31352</v>
      </c>
      <c r="G111" s="114">
        <f t="shared" si="13"/>
        <v>1.1499999999999999</v>
      </c>
      <c r="H111" s="22">
        <v>0</v>
      </c>
      <c r="I111" s="22">
        <v>0</v>
      </c>
      <c r="J111" s="22">
        <v>0</v>
      </c>
      <c r="K111" s="9">
        <f t="shared" si="8"/>
        <v>0</v>
      </c>
      <c r="L111" s="22">
        <v>0.31</v>
      </c>
      <c r="M111" s="22">
        <v>0.84</v>
      </c>
      <c r="N111" s="52">
        <v>0</v>
      </c>
      <c r="O111" s="9">
        <f t="shared" si="9"/>
        <v>1.1499999999999999</v>
      </c>
      <c r="P111" s="22">
        <v>0</v>
      </c>
      <c r="Q111" s="22">
        <v>0</v>
      </c>
      <c r="R111" s="22">
        <v>0</v>
      </c>
      <c r="S111" s="9">
        <f t="shared" si="10"/>
        <v>0</v>
      </c>
      <c r="T111" s="22">
        <v>0</v>
      </c>
      <c r="U111" s="22">
        <v>0</v>
      </c>
      <c r="V111" s="22">
        <v>0</v>
      </c>
      <c r="W111" s="9">
        <f t="shared" si="14"/>
        <v>0</v>
      </c>
      <c r="X111" s="9">
        <f t="shared" si="15"/>
        <v>1.1499999999999999</v>
      </c>
      <c r="Y111" s="22">
        <v>0</v>
      </c>
      <c r="Z111" s="22">
        <v>0</v>
      </c>
      <c r="AA111" s="22">
        <v>0</v>
      </c>
      <c r="AB111" s="9">
        <f t="shared" si="11"/>
        <v>0</v>
      </c>
      <c r="AC111" s="22">
        <v>0</v>
      </c>
      <c r="AD111" s="22">
        <v>0</v>
      </c>
      <c r="AE111" s="22">
        <v>0</v>
      </c>
      <c r="AF111" s="9">
        <f t="shared" si="12"/>
        <v>0</v>
      </c>
      <c r="AG111" s="23" t="s">
        <v>3863</v>
      </c>
      <c r="AH111" s="197">
        <v>42217</v>
      </c>
      <c r="AI111" s="199"/>
      <c r="AJ111" s="23">
        <v>13.5</v>
      </c>
      <c r="AK111" s="19">
        <v>0</v>
      </c>
      <c r="AL111" s="19">
        <v>2</v>
      </c>
      <c r="AM111" s="19">
        <v>1</v>
      </c>
      <c r="AN111" s="19">
        <v>1</v>
      </c>
      <c r="AO111" s="25">
        <v>8</v>
      </c>
      <c r="AP111" s="19">
        <v>0</v>
      </c>
      <c r="AQ111" s="25">
        <v>0</v>
      </c>
      <c r="AR111" s="19">
        <v>30</v>
      </c>
      <c r="AS111" s="19">
        <v>3335</v>
      </c>
      <c r="AT111" s="19"/>
      <c r="AU111" s="19">
        <v>4</v>
      </c>
      <c r="AV111" s="19">
        <v>3</v>
      </c>
      <c r="AW111" s="19">
        <v>1</v>
      </c>
      <c r="AX111" s="19">
        <v>0</v>
      </c>
      <c r="AY111" s="19">
        <v>3</v>
      </c>
      <c r="AZ111" s="19">
        <v>5</v>
      </c>
      <c r="BA111" s="19">
        <v>3</v>
      </c>
      <c r="BB111" s="19">
        <v>5</v>
      </c>
      <c r="BC111" s="26"/>
      <c r="BD111" s="16"/>
      <c r="BE111" s="16"/>
      <c r="BF111" s="16"/>
    </row>
    <row r="112" spans="1:58" s="17" customFormat="1" ht="13.5" customHeight="1" thickBot="1" x14ac:dyDescent="0.3">
      <c r="A112" s="19">
        <v>29002</v>
      </c>
      <c r="B112" s="18"/>
      <c r="C112" s="19">
        <v>2</v>
      </c>
      <c r="D112" s="19">
        <v>2</v>
      </c>
      <c r="E112" s="19">
        <v>20201</v>
      </c>
      <c r="F112" s="19">
        <v>29002</v>
      </c>
      <c r="G112" s="114">
        <f t="shared" si="13"/>
        <v>5.36</v>
      </c>
      <c r="H112" s="22">
        <v>0</v>
      </c>
      <c r="I112" s="22">
        <v>0</v>
      </c>
      <c r="J112" s="22">
        <v>0</v>
      </c>
      <c r="K112" s="9">
        <f t="shared" si="8"/>
        <v>0</v>
      </c>
      <c r="L112" s="22">
        <v>0</v>
      </c>
      <c r="M112" s="22">
        <v>0</v>
      </c>
      <c r="N112" s="52">
        <v>0</v>
      </c>
      <c r="O112" s="9">
        <f t="shared" si="9"/>
        <v>0</v>
      </c>
      <c r="P112" s="22">
        <v>0</v>
      </c>
      <c r="Q112" s="22">
        <v>5.36</v>
      </c>
      <c r="R112" s="22">
        <v>0</v>
      </c>
      <c r="S112" s="9">
        <f t="shared" si="10"/>
        <v>5.36</v>
      </c>
      <c r="T112" s="22">
        <v>0</v>
      </c>
      <c r="U112" s="22">
        <v>0</v>
      </c>
      <c r="V112" s="22">
        <v>0</v>
      </c>
      <c r="W112" s="9">
        <f t="shared" si="14"/>
        <v>0</v>
      </c>
      <c r="X112" s="9">
        <f t="shared" si="15"/>
        <v>5.36</v>
      </c>
      <c r="Y112" s="22">
        <v>0</v>
      </c>
      <c r="Z112" s="22">
        <v>0</v>
      </c>
      <c r="AA112" s="22">
        <v>0</v>
      </c>
      <c r="AB112" s="9">
        <f t="shared" si="11"/>
        <v>0</v>
      </c>
      <c r="AC112" s="22">
        <v>0</v>
      </c>
      <c r="AD112" s="22">
        <v>0</v>
      </c>
      <c r="AE112" s="22">
        <v>0</v>
      </c>
      <c r="AF112" s="9">
        <f t="shared" si="12"/>
        <v>0</v>
      </c>
      <c r="AG112" s="23" t="s">
        <v>3864</v>
      </c>
      <c r="AH112" s="197">
        <v>43510</v>
      </c>
      <c r="AI112" s="199"/>
      <c r="AJ112" s="23">
        <v>6.5</v>
      </c>
      <c r="AK112" s="19">
        <v>1</v>
      </c>
      <c r="AL112" s="19">
        <v>3</v>
      </c>
      <c r="AM112" s="19">
        <v>2</v>
      </c>
      <c r="AN112" s="19">
        <v>1</v>
      </c>
      <c r="AO112" s="25">
        <v>6</v>
      </c>
      <c r="AP112" s="19">
        <v>0</v>
      </c>
      <c r="AQ112" s="25">
        <v>0</v>
      </c>
      <c r="AR112" s="19">
        <v>60</v>
      </c>
      <c r="AS112" s="19">
        <v>0</v>
      </c>
      <c r="AT112" s="19"/>
      <c r="AU112" s="19">
        <v>3</v>
      </c>
      <c r="AV112" s="19">
        <v>4</v>
      </c>
      <c r="AW112" s="19">
        <v>3</v>
      </c>
      <c r="AX112" s="19">
        <v>0</v>
      </c>
      <c r="AY112" s="19">
        <v>3</v>
      </c>
      <c r="AZ112" s="19">
        <v>3</v>
      </c>
      <c r="BA112" s="19">
        <v>3</v>
      </c>
      <c r="BB112" s="19">
        <v>0</v>
      </c>
      <c r="BC112" s="26"/>
      <c r="BD112" s="16"/>
      <c r="BE112" s="16"/>
      <c r="BF112" s="16"/>
    </row>
    <row r="113" spans="1:58" s="17" customFormat="1" ht="14.25" customHeight="1" thickBot="1" x14ac:dyDescent="0.3">
      <c r="A113" s="19">
        <v>29003</v>
      </c>
      <c r="B113" s="18"/>
      <c r="C113" s="19">
        <v>2</v>
      </c>
      <c r="D113" s="19">
        <v>11</v>
      </c>
      <c r="E113" s="19">
        <v>20201</v>
      </c>
      <c r="F113" s="19">
        <v>29003</v>
      </c>
      <c r="G113" s="114">
        <f t="shared" si="13"/>
        <v>0.33</v>
      </c>
      <c r="H113" s="22">
        <v>0</v>
      </c>
      <c r="I113" s="22">
        <v>0</v>
      </c>
      <c r="J113" s="22">
        <v>0</v>
      </c>
      <c r="K113" s="9">
        <f t="shared" si="8"/>
        <v>0</v>
      </c>
      <c r="L113" s="22">
        <v>0</v>
      </c>
      <c r="M113" s="22">
        <v>0</v>
      </c>
      <c r="N113" s="52">
        <v>0</v>
      </c>
      <c r="O113" s="9">
        <f t="shared" si="9"/>
        <v>0</v>
      </c>
      <c r="P113" s="22">
        <v>0</v>
      </c>
      <c r="Q113" s="22">
        <v>0.33</v>
      </c>
      <c r="R113" s="22">
        <v>0</v>
      </c>
      <c r="S113" s="9">
        <f t="shared" si="10"/>
        <v>0.33</v>
      </c>
      <c r="T113" s="22">
        <v>0</v>
      </c>
      <c r="U113" s="22">
        <v>0</v>
      </c>
      <c r="V113" s="22">
        <v>0</v>
      </c>
      <c r="W113" s="9">
        <f t="shared" si="14"/>
        <v>0</v>
      </c>
      <c r="X113" s="9">
        <f t="shared" si="15"/>
        <v>0.33</v>
      </c>
      <c r="Y113" s="22">
        <v>0</v>
      </c>
      <c r="Z113" s="22">
        <v>0</v>
      </c>
      <c r="AA113" s="22">
        <v>0</v>
      </c>
      <c r="AB113" s="9">
        <f t="shared" si="11"/>
        <v>0</v>
      </c>
      <c r="AC113" s="22">
        <v>0</v>
      </c>
      <c r="AD113" s="22">
        <v>0</v>
      </c>
      <c r="AE113" s="22">
        <v>0</v>
      </c>
      <c r="AF113" s="9">
        <f t="shared" si="12"/>
        <v>0</v>
      </c>
      <c r="AG113" s="23" t="s">
        <v>3865</v>
      </c>
      <c r="AH113" s="197">
        <v>43510</v>
      </c>
      <c r="AI113" s="199"/>
      <c r="AJ113" s="23">
        <v>6.3</v>
      </c>
      <c r="AK113" s="19">
        <v>1</v>
      </c>
      <c r="AL113" s="19">
        <v>2</v>
      </c>
      <c r="AM113" s="19">
        <v>2</v>
      </c>
      <c r="AN113" s="19">
        <v>1</v>
      </c>
      <c r="AO113" s="25">
        <v>5.7</v>
      </c>
      <c r="AP113" s="19">
        <v>0</v>
      </c>
      <c r="AQ113" s="25">
        <v>0</v>
      </c>
      <c r="AR113" s="19">
        <v>40</v>
      </c>
      <c r="AS113" s="19">
        <v>0</v>
      </c>
      <c r="AT113" s="19"/>
      <c r="AU113" s="19">
        <v>3</v>
      </c>
      <c r="AV113" s="19">
        <v>5</v>
      </c>
      <c r="AW113" s="19">
        <v>3</v>
      </c>
      <c r="AX113" s="19">
        <v>1</v>
      </c>
      <c r="AY113" s="19">
        <v>0</v>
      </c>
      <c r="AZ113" s="19">
        <v>0</v>
      </c>
      <c r="BA113" s="19">
        <v>3</v>
      </c>
      <c r="BB113" s="19">
        <v>3</v>
      </c>
      <c r="BC113" s="26"/>
      <c r="BD113" s="16"/>
      <c r="BE113" s="16"/>
      <c r="BF113" s="16"/>
    </row>
    <row r="114" spans="1:58" s="17" customFormat="1" ht="22.5" customHeight="1" thickBot="1" x14ac:dyDescent="0.3">
      <c r="A114" s="19">
        <v>19883</v>
      </c>
      <c r="B114" s="18"/>
      <c r="C114" s="19">
        <v>1</v>
      </c>
      <c r="D114" s="19">
        <v>18</v>
      </c>
      <c r="E114" s="19">
        <v>11808</v>
      </c>
      <c r="F114" s="19">
        <v>19883</v>
      </c>
      <c r="G114" s="114">
        <f t="shared" si="13"/>
        <v>0.3</v>
      </c>
      <c r="H114" s="22">
        <v>0</v>
      </c>
      <c r="I114" s="22">
        <v>0</v>
      </c>
      <c r="J114" s="22">
        <v>0</v>
      </c>
      <c r="K114" s="9">
        <f t="shared" si="8"/>
        <v>0</v>
      </c>
      <c r="L114" s="22">
        <v>0.3</v>
      </c>
      <c r="M114" s="22">
        <v>0</v>
      </c>
      <c r="N114" s="52">
        <v>0</v>
      </c>
      <c r="O114" s="9">
        <f t="shared" si="9"/>
        <v>0.3</v>
      </c>
      <c r="P114" s="22">
        <v>0</v>
      </c>
      <c r="Q114" s="22">
        <v>0</v>
      </c>
      <c r="R114" s="22">
        <v>0</v>
      </c>
      <c r="S114" s="9">
        <f t="shared" si="10"/>
        <v>0</v>
      </c>
      <c r="T114" s="22">
        <v>0</v>
      </c>
      <c r="U114" s="22">
        <v>0</v>
      </c>
      <c r="V114" s="22">
        <v>0</v>
      </c>
      <c r="W114" s="9">
        <f t="shared" si="14"/>
        <v>0</v>
      </c>
      <c r="X114" s="9">
        <f t="shared" si="15"/>
        <v>0.3</v>
      </c>
      <c r="Y114" s="22">
        <v>0</v>
      </c>
      <c r="Z114" s="22">
        <v>0</v>
      </c>
      <c r="AA114" s="22">
        <v>0</v>
      </c>
      <c r="AB114" s="9">
        <f t="shared" si="11"/>
        <v>0</v>
      </c>
      <c r="AC114" s="22">
        <v>0</v>
      </c>
      <c r="AD114" s="22">
        <v>0</v>
      </c>
      <c r="AE114" s="22">
        <v>0</v>
      </c>
      <c r="AF114" s="9">
        <f t="shared" si="12"/>
        <v>0</v>
      </c>
      <c r="AG114" s="23" t="s">
        <v>3866</v>
      </c>
      <c r="AH114" s="197">
        <v>43586</v>
      </c>
      <c r="AI114" s="199"/>
      <c r="AJ114" s="23" t="s">
        <v>3867</v>
      </c>
      <c r="AK114" s="19">
        <v>0</v>
      </c>
      <c r="AL114" s="19">
        <v>2</v>
      </c>
      <c r="AM114" s="19">
        <v>1</v>
      </c>
      <c r="AN114" s="19">
        <v>2</v>
      </c>
      <c r="AO114" s="25">
        <v>8</v>
      </c>
      <c r="AP114" s="19">
        <v>0</v>
      </c>
      <c r="AQ114" s="25">
        <v>0</v>
      </c>
      <c r="AR114" s="19">
        <v>40</v>
      </c>
      <c r="AS114" s="19">
        <v>0</v>
      </c>
      <c r="AT114" s="19">
        <v>0</v>
      </c>
      <c r="AU114" s="19">
        <v>5</v>
      </c>
      <c r="AV114" s="19">
        <v>4</v>
      </c>
      <c r="AW114" s="19">
        <v>5</v>
      </c>
      <c r="AX114" s="19">
        <v>0</v>
      </c>
      <c r="AY114" s="19">
        <v>3</v>
      </c>
      <c r="AZ114" s="19">
        <v>0</v>
      </c>
      <c r="BA114" s="19">
        <v>4</v>
      </c>
      <c r="BB114" s="19">
        <v>4</v>
      </c>
      <c r="BC114" s="26"/>
      <c r="BD114" s="16"/>
      <c r="BE114" s="16"/>
      <c r="BF114" s="16"/>
    </row>
    <row r="115" spans="1:58" s="17" customFormat="1" ht="19.5" customHeight="1" thickBot="1" x14ac:dyDescent="0.3">
      <c r="A115" s="19">
        <v>19884</v>
      </c>
      <c r="B115" s="18"/>
      <c r="C115" s="19">
        <v>1</v>
      </c>
      <c r="D115" s="19">
        <v>18</v>
      </c>
      <c r="E115" s="19">
        <v>11809</v>
      </c>
      <c r="F115" s="19">
        <v>19884</v>
      </c>
      <c r="G115" s="114">
        <f t="shared" si="13"/>
        <v>0.28000000000000003</v>
      </c>
      <c r="H115" s="22">
        <v>0</v>
      </c>
      <c r="I115" s="22">
        <v>0</v>
      </c>
      <c r="J115" s="22">
        <v>0</v>
      </c>
      <c r="K115" s="9">
        <f t="shared" si="8"/>
        <v>0</v>
      </c>
      <c r="L115" s="22">
        <v>0</v>
      </c>
      <c r="M115" s="22">
        <v>0</v>
      </c>
      <c r="N115" s="52">
        <v>0</v>
      </c>
      <c r="O115" s="9">
        <f t="shared" si="9"/>
        <v>0</v>
      </c>
      <c r="P115" s="22">
        <v>0.28000000000000003</v>
      </c>
      <c r="Q115" s="22">
        <v>0</v>
      </c>
      <c r="R115" s="22">
        <v>0</v>
      </c>
      <c r="S115" s="9">
        <f t="shared" si="10"/>
        <v>0.28000000000000003</v>
      </c>
      <c r="T115" s="22">
        <v>0</v>
      </c>
      <c r="U115" s="22">
        <v>0</v>
      </c>
      <c r="V115" s="22">
        <v>0</v>
      </c>
      <c r="W115" s="9">
        <f t="shared" si="14"/>
        <v>0</v>
      </c>
      <c r="X115" s="9">
        <f t="shared" si="15"/>
        <v>0.28000000000000003</v>
      </c>
      <c r="Y115" s="22">
        <v>0</v>
      </c>
      <c r="Z115" s="22">
        <v>0</v>
      </c>
      <c r="AA115" s="22">
        <v>0</v>
      </c>
      <c r="AB115" s="9">
        <f t="shared" si="11"/>
        <v>0</v>
      </c>
      <c r="AC115" s="22">
        <v>0</v>
      </c>
      <c r="AD115" s="22">
        <v>0</v>
      </c>
      <c r="AE115" s="22">
        <v>0</v>
      </c>
      <c r="AF115" s="9">
        <f t="shared" si="12"/>
        <v>0</v>
      </c>
      <c r="AG115" s="23" t="s">
        <v>3868</v>
      </c>
      <c r="AH115" s="197">
        <v>43525</v>
      </c>
      <c r="AI115" s="199"/>
      <c r="AJ115" s="23" t="s">
        <v>3869</v>
      </c>
      <c r="AK115" s="19">
        <v>0</v>
      </c>
      <c r="AL115" s="19">
        <v>1</v>
      </c>
      <c r="AM115" s="19">
        <v>1</v>
      </c>
      <c r="AN115" s="19">
        <v>2</v>
      </c>
      <c r="AO115" s="25">
        <v>5.5</v>
      </c>
      <c r="AP115" s="19">
        <v>2</v>
      </c>
      <c r="AQ115" s="25">
        <v>5.5</v>
      </c>
      <c r="AR115" s="19">
        <v>50</v>
      </c>
      <c r="AS115" s="19">
        <v>0</v>
      </c>
      <c r="AT115" s="19">
        <v>0</v>
      </c>
      <c r="AU115" s="19">
        <v>5</v>
      </c>
      <c r="AV115" s="19">
        <v>5</v>
      </c>
      <c r="AW115" s="19">
        <v>5</v>
      </c>
      <c r="AX115" s="19">
        <v>3</v>
      </c>
      <c r="AY115" s="19">
        <v>3</v>
      </c>
      <c r="AZ115" s="19">
        <v>0</v>
      </c>
      <c r="BA115" s="19">
        <v>2</v>
      </c>
      <c r="BB115" s="19">
        <v>4</v>
      </c>
      <c r="BC115" s="26"/>
      <c r="BD115" s="16"/>
      <c r="BE115" s="16"/>
      <c r="BF115" s="16"/>
    </row>
    <row r="116" spans="1:58" s="17" customFormat="1" ht="15" customHeight="1" thickBot="1" x14ac:dyDescent="0.3">
      <c r="A116" s="19">
        <v>49803</v>
      </c>
      <c r="B116" s="18"/>
      <c r="C116" s="19">
        <v>4</v>
      </c>
      <c r="D116" s="19">
        <v>1</v>
      </c>
      <c r="E116" s="19">
        <v>40904</v>
      </c>
      <c r="F116" s="19">
        <v>49803</v>
      </c>
      <c r="G116" s="114">
        <f t="shared" si="13"/>
        <v>0.08</v>
      </c>
      <c r="H116" s="22">
        <v>0</v>
      </c>
      <c r="I116" s="22">
        <v>0</v>
      </c>
      <c r="J116" s="22">
        <v>0</v>
      </c>
      <c r="K116" s="9">
        <f t="shared" si="8"/>
        <v>0</v>
      </c>
      <c r="L116" s="22">
        <v>0.08</v>
      </c>
      <c r="M116" s="22">
        <v>0</v>
      </c>
      <c r="N116" s="52">
        <v>0</v>
      </c>
      <c r="O116" s="9">
        <f t="shared" si="9"/>
        <v>0.08</v>
      </c>
      <c r="P116" s="22">
        <v>0</v>
      </c>
      <c r="Q116" s="22">
        <v>0</v>
      </c>
      <c r="R116" s="22">
        <v>0</v>
      </c>
      <c r="S116" s="9">
        <f t="shared" si="10"/>
        <v>0</v>
      </c>
      <c r="T116" s="22">
        <v>0</v>
      </c>
      <c r="U116" s="22">
        <v>0</v>
      </c>
      <c r="V116" s="22">
        <v>0</v>
      </c>
      <c r="W116" s="9">
        <f t="shared" si="14"/>
        <v>0</v>
      </c>
      <c r="X116" s="9">
        <f t="shared" si="15"/>
        <v>0.08</v>
      </c>
      <c r="Y116" s="22">
        <v>0</v>
      </c>
      <c r="Z116" s="22">
        <v>0</v>
      </c>
      <c r="AA116" s="22">
        <v>0</v>
      </c>
      <c r="AB116" s="9">
        <f t="shared" si="11"/>
        <v>0</v>
      </c>
      <c r="AC116" s="22">
        <v>0</v>
      </c>
      <c r="AD116" s="22">
        <v>0</v>
      </c>
      <c r="AE116" s="22">
        <v>0</v>
      </c>
      <c r="AF116" s="9">
        <f t="shared" si="12"/>
        <v>0</v>
      </c>
      <c r="AG116" s="23" t="s">
        <v>3870</v>
      </c>
      <c r="AH116" s="197">
        <v>43617</v>
      </c>
      <c r="AI116" s="199"/>
      <c r="AJ116" s="23">
        <v>15.15</v>
      </c>
      <c r="AK116" s="19">
        <v>0</v>
      </c>
      <c r="AL116" s="19">
        <v>2</v>
      </c>
      <c r="AM116" s="19">
        <v>1</v>
      </c>
      <c r="AN116" s="19">
        <v>2</v>
      </c>
      <c r="AO116" s="25">
        <v>8</v>
      </c>
      <c r="AP116" s="19">
        <v>0</v>
      </c>
      <c r="AQ116" s="25">
        <v>0</v>
      </c>
      <c r="AR116" s="19">
        <v>20</v>
      </c>
      <c r="AS116" s="19">
        <v>0</v>
      </c>
      <c r="AT116" s="19">
        <v>0</v>
      </c>
      <c r="AU116" s="19">
        <v>5</v>
      </c>
      <c r="AV116" s="19">
        <v>5</v>
      </c>
      <c r="AW116" s="19">
        <v>5</v>
      </c>
      <c r="AX116" s="19">
        <v>0</v>
      </c>
      <c r="AY116" s="19">
        <v>3</v>
      </c>
      <c r="AZ116" s="19">
        <v>4</v>
      </c>
      <c r="BA116" s="19">
        <v>5</v>
      </c>
      <c r="BB116" s="19">
        <v>0</v>
      </c>
      <c r="BC116" s="26"/>
      <c r="BD116" s="16"/>
      <c r="BE116" s="16"/>
      <c r="BF116" s="16"/>
    </row>
    <row r="117" spans="1:58" s="17" customFormat="1" ht="14.25" customHeight="1" thickBot="1" x14ac:dyDescent="0.3">
      <c r="A117" s="19">
        <v>19877</v>
      </c>
      <c r="B117" s="18"/>
      <c r="C117" s="19">
        <v>1</v>
      </c>
      <c r="D117" s="19">
        <v>18</v>
      </c>
      <c r="E117" s="19">
        <v>11803</v>
      </c>
      <c r="F117" s="19">
        <v>19877</v>
      </c>
      <c r="G117" s="114">
        <f t="shared" si="13"/>
        <v>0.8</v>
      </c>
      <c r="H117" s="22">
        <v>0</v>
      </c>
      <c r="I117" s="22">
        <v>0</v>
      </c>
      <c r="J117" s="22">
        <v>0</v>
      </c>
      <c r="K117" s="9">
        <f t="shared" si="8"/>
        <v>0</v>
      </c>
      <c r="L117" s="22">
        <v>0</v>
      </c>
      <c r="M117" s="22">
        <v>0</v>
      </c>
      <c r="N117" s="52">
        <v>0</v>
      </c>
      <c r="O117" s="9">
        <f t="shared" si="9"/>
        <v>0</v>
      </c>
      <c r="P117" s="22">
        <v>0</v>
      </c>
      <c r="Q117" s="22">
        <v>0.8</v>
      </c>
      <c r="R117" s="22">
        <v>0</v>
      </c>
      <c r="S117" s="9">
        <f t="shared" si="10"/>
        <v>0.8</v>
      </c>
      <c r="T117" s="22">
        <v>0</v>
      </c>
      <c r="U117" s="22">
        <v>0</v>
      </c>
      <c r="V117" s="22">
        <v>0</v>
      </c>
      <c r="W117" s="9">
        <f t="shared" si="14"/>
        <v>0</v>
      </c>
      <c r="X117" s="9">
        <f t="shared" si="15"/>
        <v>0.8</v>
      </c>
      <c r="Y117" s="22">
        <v>0</v>
      </c>
      <c r="Z117" s="22">
        <v>0</v>
      </c>
      <c r="AA117" s="22">
        <v>0</v>
      </c>
      <c r="AB117" s="9">
        <f t="shared" si="11"/>
        <v>0</v>
      </c>
      <c r="AC117" s="22">
        <v>0</v>
      </c>
      <c r="AD117" s="22">
        <v>0</v>
      </c>
      <c r="AE117" s="22">
        <v>0</v>
      </c>
      <c r="AF117" s="9">
        <f t="shared" si="12"/>
        <v>0</v>
      </c>
      <c r="AG117" s="23" t="s">
        <v>3871</v>
      </c>
      <c r="AH117" s="197">
        <v>43586</v>
      </c>
      <c r="AI117" s="199"/>
      <c r="AJ117" s="23">
        <v>26.7</v>
      </c>
      <c r="AK117" s="19">
        <v>0</v>
      </c>
      <c r="AL117" s="19">
        <v>2</v>
      </c>
      <c r="AM117" s="19">
        <v>2</v>
      </c>
      <c r="AN117" s="19">
        <v>2</v>
      </c>
      <c r="AO117" s="25">
        <v>1.4</v>
      </c>
      <c r="AP117" s="19">
        <v>0</v>
      </c>
      <c r="AQ117" s="25">
        <v>0</v>
      </c>
      <c r="AR117" s="19">
        <v>50</v>
      </c>
      <c r="AS117" s="19">
        <v>0</v>
      </c>
      <c r="AT117" s="19">
        <v>0</v>
      </c>
      <c r="AU117" s="19">
        <v>5</v>
      </c>
      <c r="AV117" s="19">
        <v>4</v>
      </c>
      <c r="AW117" s="19">
        <v>5</v>
      </c>
      <c r="AX117" s="19">
        <v>0</v>
      </c>
      <c r="AY117" s="19">
        <v>4</v>
      </c>
      <c r="AZ117" s="19">
        <v>4</v>
      </c>
      <c r="BA117" s="19">
        <v>3</v>
      </c>
      <c r="BB117" s="19">
        <v>3</v>
      </c>
      <c r="BC117" s="26"/>
      <c r="BD117" s="16"/>
      <c r="BE117" s="16"/>
      <c r="BF117" s="16"/>
    </row>
    <row r="118" spans="1:58" s="17" customFormat="1" ht="16.5" customHeight="1" thickBot="1" x14ac:dyDescent="0.3">
      <c r="A118" s="19">
        <v>19226</v>
      </c>
      <c r="B118" s="18"/>
      <c r="C118" s="19">
        <v>1</v>
      </c>
      <c r="D118" s="19">
        <v>1</v>
      </c>
      <c r="E118" s="19">
        <v>10124</v>
      </c>
      <c r="F118" s="19">
        <v>19226</v>
      </c>
      <c r="G118" s="114">
        <f t="shared" si="13"/>
        <v>0.8</v>
      </c>
      <c r="H118" s="22">
        <v>0</v>
      </c>
      <c r="I118" s="22">
        <v>0</v>
      </c>
      <c r="J118" s="22">
        <v>0</v>
      </c>
      <c r="K118" s="9">
        <f t="shared" si="8"/>
        <v>0</v>
      </c>
      <c r="L118" s="22">
        <v>0</v>
      </c>
      <c r="M118" s="22">
        <v>0</v>
      </c>
      <c r="N118" s="52">
        <v>0</v>
      </c>
      <c r="O118" s="9">
        <f t="shared" si="9"/>
        <v>0</v>
      </c>
      <c r="P118" s="22">
        <v>0</v>
      </c>
      <c r="Q118" s="22">
        <v>0.8</v>
      </c>
      <c r="R118" s="22">
        <v>0</v>
      </c>
      <c r="S118" s="9">
        <f t="shared" si="10"/>
        <v>0.8</v>
      </c>
      <c r="T118" s="22">
        <v>0</v>
      </c>
      <c r="U118" s="22">
        <v>0</v>
      </c>
      <c r="V118" s="22">
        <v>0</v>
      </c>
      <c r="W118" s="9">
        <f t="shared" si="14"/>
        <v>0</v>
      </c>
      <c r="X118" s="9">
        <f t="shared" si="15"/>
        <v>0.8</v>
      </c>
      <c r="Y118" s="22">
        <v>0</v>
      </c>
      <c r="Z118" s="22">
        <v>0</v>
      </c>
      <c r="AA118" s="22">
        <v>0</v>
      </c>
      <c r="AB118" s="9">
        <f t="shared" si="11"/>
        <v>0</v>
      </c>
      <c r="AC118" s="22">
        <v>0</v>
      </c>
      <c r="AD118" s="22">
        <v>0</v>
      </c>
      <c r="AE118" s="22">
        <v>0</v>
      </c>
      <c r="AF118" s="9">
        <f t="shared" si="12"/>
        <v>0</v>
      </c>
      <c r="AG118" s="325" t="s">
        <v>3872</v>
      </c>
      <c r="AH118" s="197">
        <v>43739</v>
      </c>
      <c r="AI118" s="199"/>
      <c r="AJ118" s="23"/>
      <c r="AK118" s="19"/>
      <c r="AL118" s="19"/>
      <c r="AM118" s="19"/>
      <c r="AN118" s="19"/>
      <c r="AO118" s="25"/>
      <c r="AP118" s="19"/>
      <c r="AQ118" s="25"/>
      <c r="AR118" s="19"/>
      <c r="AS118" s="19"/>
      <c r="AT118" s="19"/>
      <c r="AU118" s="19"/>
      <c r="AV118" s="19"/>
      <c r="AW118" s="19"/>
      <c r="AX118" s="19"/>
      <c r="AY118" s="19"/>
      <c r="AZ118" s="19"/>
      <c r="BA118" s="19">
        <v>3</v>
      </c>
      <c r="BB118" s="19"/>
      <c r="BC118" s="26"/>
      <c r="BD118" s="16"/>
      <c r="BE118" s="16"/>
      <c r="BF118" s="16"/>
    </row>
    <row r="119" spans="1:58" s="17" customFormat="1" ht="22.5" customHeight="1" thickBot="1" x14ac:dyDescent="0.3">
      <c r="A119" s="19">
        <v>19227</v>
      </c>
      <c r="B119" s="18"/>
      <c r="C119" s="19">
        <v>1</v>
      </c>
      <c r="D119" s="19">
        <v>1</v>
      </c>
      <c r="E119" s="19">
        <v>10124</v>
      </c>
      <c r="F119" s="19">
        <v>19227</v>
      </c>
      <c r="G119" s="114">
        <f t="shared" si="13"/>
        <v>0.8</v>
      </c>
      <c r="H119" s="22">
        <v>0</v>
      </c>
      <c r="I119" s="22">
        <v>0</v>
      </c>
      <c r="J119" s="22">
        <v>0</v>
      </c>
      <c r="K119" s="9">
        <f t="shared" si="8"/>
        <v>0</v>
      </c>
      <c r="L119" s="22">
        <v>0</v>
      </c>
      <c r="M119" s="22">
        <v>0</v>
      </c>
      <c r="N119" s="52">
        <v>0</v>
      </c>
      <c r="O119" s="9">
        <f t="shared" si="9"/>
        <v>0</v>
      </c>
      <c r="P119" s="22">
        <v>0</v>
      </c>
      <c r="Q119" s="22">
        <v>0.8</v>
      </c>
      <c r="R119" s="22">
        <v>0</v>
      </c>
      <c r="S119" s="9">
        <f t="shared" si="10"/>
        <v>0.8</v>
      </c>
      <c r="T119" s="22">
        <v>0</v>
      </c>
      <c r="U119" s="22">
        <v>0</v>
      </c>
      <c r="V119" s="22">
        <v>0</v>
      </c>
      <c r="W119" s="9">
        <f t="shared" si="14"/>
        <v>0</v>
      </c>
      <c r="X119" s="9">
        <f t="shared" si="15"/>
        <v>0.8</v>
      </c>
      <c r="Y119" s="22">
        <v>0</v>
      </c>
      <c r="Z119" s="22">
        <v>0</v>
      </c>
      <c r="AA119" s="22">
        <v>0</v>
      </c>
      <c r="AB119" s="9">
        <f t="shared" si="11"/>
        <v>0</v>
      </c>
      <c r="AC119" s="22">
        <v>0</v>
      </c>
      <c r="AD119" s="22">
        <v>0</v>
      </c>
      <c r="AE119" s="22">
        <v>0</v>
      </c>
      <c r="AF119" s="9">
        <f t="shared" si="12"/>
        <v>0</v>
      </c>
      <c r="AG119" s="325" t="s">
        <v>3873</v>
      </c>
      <c r="AH119" s="197">
        <v>43739</v>
      </c>
      <c r="AI119" s="199"/>
      <c r="AJ119" s="23"/>
      <c r="AK119" s="19"/>
      <c r="AL119" s="19"/>
      <c r="AM119" s="19"/>
      <c r="AN119" s="19"/>
      <c r="AO119" s="25"/>
      <c r="AP119" s="19"/>
      <c r="AQ119" s="25"/>
      <c r="AR119" s="19"/>
      <c r="AS119" s="19"/>
      <c r="AT119" s="19"/>
      <c r="AU119" s="19"/>
      <c r="AV119" s="19"/>
      <c r="AW119" s="19"/>
      <c r="AX119" s="19"/>
      <c r="AY119" s="19"/>
      <c r="AZ119" s="19"/>
      <c r="BA119" s="19">
        <v>3</v>
      </c>
      <c r="BB119" s="19"/>
      <c r="BC119" s="26"/>
      <c r="BD119" s="16"/>
      <c r="BE119" s="16"/>
      <c r="BF119" s="16"/>
    </row>
    <row r="120" spans="1:58" s="17" customFormat="1" ht="21.75" customHeight="1" thickBot="1" x14ac:dyDescent="0.3">
      <c r="A120" s="19">
        <v>19228</v>
      </c>
      <c r="B120" s="18"/>
      <c r="C120" s="19">
        <v>1</v>
      </c>
      <c r="D120" s="19">
        <v>1</v>
      </c>
      <c r="E120" s="19">
        <v>10124</v>
      </c>
      <c r="F120" s="19">
        <v>19228</v>
      </c>
      <c r="G120" s="114">
        <f t="shared" si="13"/>
        <v>0.8</v>
      </c>
      <c r="H120" s="22">
        <v>0</v>
      </c>
      <c r="I120" s="22">
        <v>0</v>
      </c>
      <c r="J120" s="22">
        <v>0</v>
      </c>
      <c r="K120" s="9">
        <f t="shared" si="8"/>
        <v>0</v>
      </c>
      <c r="L120" s="22">
        <v>0</v>
      </c>
      <c r="M120" s="22">
        <v>0</v>
      </c>
      <c r="N120" s="52">
        <v>0</v>
      </c>
      <c r="O120" s="9">
        <f t="shared" si="9"/>
        <v>0</v>
      </c>
      <c r="P120" s="22">
        <v>0</v>
      </c>
      <c r="Q120" s="22">
        <v>0.8</v>
      </c>
      <c r="R120" s="22">
        <v>0</v>
      </c>
      <c r="S120" s="9">
        <f t="shared" si="10"/>
        <v>0.8</v>
      </c>
      <c r="T120" s="22">
        <v>0</v>
      </c>
      <c r="U120" s="22">
        <v>0</v>
      </c>
      <c r="V120" s="22">
        <v>0</v>
      </c>
      <c r="W120" s="9">
        <f t="shared" si="14"/>
        <v>0</v>
      </c>
      <c r="X120" s="9">
        <f t="shared" si="15"/>
        <v>0.8</v>
      </c>
      <c r="Y120" s="22">
        <v>0</v>
      </c>
      <c r="Z120" s="22">
        <v>0</v>
      </c>
      <c r="AA120" s="22">
        <v>0</v>
      </c>
      <c r="AB120" s="9">
        <f t="shared" si="11"/>
        <v>0</v>
      </c>
      <c r="AC120" s="22">
        <v>0</v>
      </c>
      <c r="AD120" s="22">
        <v>0</v>
      </c>
      <c r="AE120" s="22">
        <v>0</v>
      </c>
      <c r="AF120" s="9">
        <f t="shared" si="12"/>
        <v>0</v>
      </c>
      <c r="AG120" s="325" t="s">
        <v>3874</v>
      </c>
      <c r="AH120" s="197">
        <v>43739</v>
      </c>
      <c r="AI120" s="199"/>
      <c r="AJ120" s="23"/>
      <c r="AK120" s="19"/>
      <c r="AL120" s="19"/>
      <c r="AM120" s="19"/>
      <c r="AN120" s="19"/>
      <c r="AO120" s="25"/>
      <c r="AP120" s="19"/>
      <c r="AQ120" s="25"/>
      <c r="AR120" s="19"/>
      <c r="AS120" s="19"/>
      <c r="AT120" s="19"/>
      <c r="AU120" s="19"/>
      <c r="AV120" s="19"/>
      <c r="AW120" s="19"/>
      <c r="AX120" s="19"/>
      <c r="AY120" s="19"/>
      <c r="AZ120" s="19"/>
      <c r="BA120" s="19">
        <v>3</v>
      </c>
      <c r="BB120" s="19"/>
      <c r="BC120" s="26"/>
      <c r="BD120" s="16"/>
      <c r="BE120" s="16"/>
      <c r="BF120" s="16"/>
    </row>
    <row r="121" spans="1:58" s="17" customFormat="1" ht="16.5" customHeight="1" thickBot="1" x14ac:dyDescent="0.3">
      <c r="A121" s="19">
        <v>19229</v>
      </c>
      <c r="B121" s="18"/>
      <c r="C121" s="19">
        <v>1</v>
      </c>
      <c r="D121" s="19">
        <v>1</v>
      </c>
      <c r="E121" s="19">
        <v>10124</v>
      </c>
      <c r="F121" s="19">
        <v>19229</v>
      </c>
      <c r="G121" s="114">
        <f t="shared" si="13"/>
        <v>0.8</v>
      </c>
      <c r="H121" s="22">
        <v>0</v>
      </c>
      <c r="I121" s="22">
        <v>0</v>
      </c>
      <c r="J121" s="22">
        <v>0</v>
      </c>
      <c r="K121" s="9">
        <f t="shared" si="8"/>
        <v>0</v>
      </c>
      <c r="L121" s="22">
        <v>0</v>
      </c>
      <c r="M121" s="22">
        <v>0</v>
      </c>
      <c r="N121" s="52">
        <v>0</v>
      </c>
      <c r="O121" s="9">
        <f t="shared" si="9"/>
        <v>0</v>
      </c>
      <c r="P121" s="22">
        <v>0</v>
      </c>
      <c r="Q121" s="22">
        <v>0.8</v>
      </c>
      <c r="R121" s="22">
        <v>0</v>
      </c>
      <c r="S121" s="9">
        <f t="shared" si="10"/>
        <v>0.8</v>
      </c>
      <c r="T121" s="22">
        <v>0</v>
      </c>
      <c r="U121" s="22">
        <v>0</v>
      </c>
      <c r="V121" s="22">
        <v>0</v>
      </c>
      <c r="W121" s="9">
        <f t="shared" si="14"/>
        <v>0</v>
      </c>
      <c r="X121" s="9">
        <f t="shared" si="15"/>
        <v>0.8</v>
      </c>
      <c r="Y121" s="22">
        <v>0</v>
      </c>
      <c r="Z121" s="22">
        <v>0</v>
      </c>
      <c r="AA121" s="22">
        <v>0</v>
      </c>
      <c r="AB121" s="9">
        <f t="shared" si="11"/>
        <v>0</v>
      </c>
      <c r="AC121" s="22">
        <v>0</v>
      </c>
      <c r="AD121" s="22">
        <v>0</v>
      </c>
      <c r="AE121" s="22">
        <v>0</v>
      </c>
      <c r="AF121" s="9">
        <f t="shared" si="12"/>
        <v>0</v>
      </c>
      <c r="AG121" s="325" t="s">
        <v>3875</v>
      </c>
      <c r="AH121" s="197">
        <v>43739</v>
      </c>
      <c r="AI121" s="199"/>
      <c r="AJ121" s="23"/>
      <c r="AK121" s="19"/>
      <c r="AL121" s="19"/>
      <c r="AM121" s="19"/>
      <c r="AN121" s="19"/>
      <c r="AO121" s="25"/>
      <c r="AP121" s="19"/>
      <c r="AQ121" s="25"/>
      <c r="AR121" s="19"/>
      <c r="AS121" s="19"/>
      <c r="AT121" s="19"/>
      <c r="AU121" s="19"/>
      <c r="AV121" s="19"/>
      <c r="AW121" s="19"/>
      <c r="AX121" s="19"/>
      <c r="AY121" s="19"/>
      <c r="AZ121" s="19"/>
      <c r="BA121" s="19">
        <v>3</v>
      </c>
      <c r="BB121" s="19"/>
      <c r="BC121" s="26"/>
      <c r="BD121" s="16"/>
      <c r="BE121" s="16"/>
      <c r="BF121" s="16"/>
    </row>
    <row r="122" spans="1:58" s="17" customFormat="1" ht="16.5" customHeight="1" thickBot="1" x14ac:dyDescent="0.3">
      <c r="A122" s="19">
        <v>19230</v>
      </c>
      <c r="B122" s="18"/>
      <c r="C122" s="19">
        <v>1</v>
      </c>
      <c r="D122" s="19">
        <v>1</v>
      </c>
      <c r="E122" s="19">
        <v>10125</v>
      </c>
      <c r="F122" s="19">
        <v>19230</v>
      </c>
      <c r="G122" s="114">
        <f t="shared" si="13"/>
        <v>0.3</v>
      </c>
      <c r="H122" s="22">
        <v>0</v>
      </c>
      <c r="I122" s="22">
        <v>0</v>
      </c>
      <c r="J122" s="22">
        <v>0</v>
      </c>
      <c r="K122" s="9">
        <f t="shared" si="8"/>
        <v>0</v>
      </c>
      <c r="L122" s="22">
        <v>0.3</v>
      </c>
      <c r="M122" s="22">
        <v>0</v>
      </c>
      <c r="N122" s="52">
        <v>0</v>
      </c>
      <c r="O122" s="9">
        <f t="shared" si="9"/>
        <v>0.3</v>
      </c>
      <c r="P122" s="22">
        <v>0</v>
      </c>
      <c r="Q122" s="22">
        <v>0</v>
      </c>
      <c r="R122" s="22">
        <v>0</v>
      </c>
      <c r="S122" s="9">
        <f t="shared" si="10"/>
        <v>0</v>
      </c>
      <c r="T122" s="22">
        <v>0</v>
      </c>
      <c r="U122" s="22">
        <v>0</v>
      </c>
      <c r="V122" s="22">
        <v>0</v>
      </c>
      <c r="W122" s="9">
        <f t="shared" si="14"/>
        <v>0</v>
      </c>
      <c r="X122" s="9">
        <f t="shared" si="15"/>
        <v>0.3</v>
      </c>
      <c r="Y122" s="22">
        <v>0</v>
      </c>
      <c r="Z122" s="22">
        <v>0</v>
      </c>
      <c r="AA122" s="22">
        <v>0</v>
      </c>
      <c r="AB122" s="9">
        <f t="shared" si="11"/>
        <v>0</v>
      </c>
      <c r="AC122" s="22">
        <v>0</v>
      </c>
      <c r="AD122" s="22">
        <v>0</v>
      </c>
      <c r="AE122" s="22">
        <v>0</v>
      </c>
      <c r="AF122" s="9">
        <f t="shared" si="12"/>
        <v>0</v>
      </c>
      <c r="AG122" s="325" t="s">
        <v>3876</v>
      </c>
      <c r="AH122" s="197">
        <v>43789</v>
      </c>
      <c r="AI122" s="199"/>
      <c r="AJ122" s="23">
        <v>14</v>
      </c>
      <c r="AK122" s="19">
        <v>0</v>
      </c>
      <c r="AL122" s="19">
        <v>1</v>
      </c>
      <c r="AM122" s="19">
        <v>1</v>
      </c>
      <c r="AN122" s="19">
        <v>2</v>
      </c>
      <c r="AO122" s="25">
        <v>8</v>
      </c>
      <c r="AP122" s="19">
        <v>0</v>
      </c>
      <c r="AQ122" s="25">
        <v>0</v>
      </c>
      <c r="AR122" s="19">
        <v>25</v>
      </c>
      <c r="AS122" s="19">
        <v>0</v>
      </c>
      <c r="AT122" s="19">
        <v>0</v>
      </c>
      <c r="AU122" s="19">
        <v>0</v>
      </c>
      <c r="AV122" s="19">
        <v>0</v>
      </c>
      <c r="AW122" s="19">
        <v>0</v>
      </c>
      <c r="AX122" s="19">
        <v>0</v>
      </c>
      <c r="AY122" s="19">
        <v>5</v>
      </c>
      <c r="AZ122" s="19">
        <v>5</v>
      </c>
      <c r="BA122" s="19">
        <v>5</v>
      </c>
      <c r="BB122" s="19">
        <v>5</v>
      </c>
      <c r="BC122" s="26"/>
      <c r="BD122" s="16"/>
      <c r="BE122" s="16"/>
      <c r="BF122" s="16"/>
    </row>
    <row r="123" spans="1:58" s="17" customFormat="1" ht="25.5" customHeight="1" thickBot="1" x14ac:dyDescent="0.3">
      <c r="A123" s="19">
        <v>19211</v>
      </c>
      <c r="B123" s="18"/>
      <c r="C123" s="19">
        <v>1</v>
      </c>
      <c r="D123" s="19">
        <v>1</v>
      </c>
      <c r="E123" s="19">
        <v>10112</v>
      </c>
      <c r="F123" s="19">
        <v>19211</v>
      </c>
      <c r="G123" s="114">
        <f t="shared" si="13"/>
        <v>1.51</v>
      </c>
      <c r="H123" s="22">
        <v>0</v>
      </c>
      <c r="I123" s="22">
        <v>0.71</v>
      </c>
      <c r="J123" s="22">
        <v>0</v>
      </c>
      <c r="K123" s="9">
        <f t="shared" si="8"/>
        <v>0.71</v>
      </c>
      <c r="L123" s="22">
        <v>0</v>
      </c>
      <c r="M123" s="22">
        <v>0</v>
      </c>
      <c r="N123" s="52">
        <v>0</v>
      </c>
      <c r="O123" s="9">
        <f t="shared" si="9"/>
        <v>0</v>
      </c>
      <c r="P123" s="22">
        <v>0</v>
      </c>
      <c r="Q123" s="22">
        <v>0.8</v>
      </c>
      <c r="R123" s="22">
        <v>0</v>
      </c>
      <c r="S123" s="9">
        <f t="shared" si="10"/>
        <v>0.8</v>
      </c>
      <c r="T123" s="22">
        <v>0</v>
      </c>
      <c r="U123" s="22">
        <v>0</v>
      </c>
      <c r="V123" s="22">
        <v>0</v>
      </c>
      <c r="W123" s="9">
        <f t="shared" si="14"/>
        <v>0</v>
      </c>
      <c r="X123" s="9">
        <f t="shared" si="15"/>
        <v>1.51</v>
      </c>
      <c r="Y123" s="22">
        <v>0</v>
      </c>
      <c r="Z123" s="22">
        <v>0</v>
      </c>
      <c r="AA123" s="22">
        <v>0</v>
      </c>
      <c r="AB123" s="9">
        <f t="shared" si="11"/>
        <v>0</v>
      </c>
      <c r="AC123" s="22">
        <v>0</v>
      </c>
      <c r="AD123" s="22">
        <v>0</v>
      </c>
      <c r="AE123" s="22">
        <v>0</v>
      </c>
      <c r="AF123" s="9">
        <f t="shared" si="12"/>
        <v>0</v>
      </c>
      <c r="AG123" s="326" t="s">
        <v>3877</v>
      </c>
      <c r="AH123" s="197">
        <v>43709</v>
      </c>
      <c r="AI123" s="199"/>
      <c r="AJ123" s="23" t="s">
        <v>3878</v>
      </c>
      <c r="AK123" s="19">
        <v>0</v>
      </c>
      <c r="AL123" s="19">
        <v>1</v>
      </c>
      <c r="AM123" s="19">
        <v>9</v>
      </c>
      <c r="AN123" s="19">
        <v>2</v>
      </c>
      <c r="AO123" s="25">
        <v>6.5</v>
      </c>
      <c r="AP123" s="19">
        <v>0</v>
      </c>
      <c r="AQ123" s="25">
        <v>0</v>
      </c>
      <c r="AR123" s="19">
        <v>40</v>
      </c>
      <c r="AS123" s="19">
        <v>0</v>
      </c>
      <c r="AT123" s="19">
        <v>0</v>
      </c>
      <c r="AU123" s="19">
        <v>5</v>
      </c>
      <c r="AV123" s="19">
        <v>5</v>
      </c>
      <c r="AW123" s="19">
        <v>5</v>
      </c>
      <c r="AX123" s="19">
        <v>0</v>
      </c>
      <c r="AY123" s="19">
        <v>4</v>
      </c>
      <c r="AZ123" s="19">
        <v>5</v>
      </c>
      <c r="BA123" s="19">
        <v>3</v>
      </c>
      <c r="BB123" s="19">
        <v>0</v>
      </c>
      <c r="BC123" s="26"/>
      <c r="BD123" s="16"/>
      <c r="BE123" s="16"/>
      <c r="BF123" s="16"/>
    </row>
    <row r="124" spans="1:58" s="17" customFormat="1" ht="25.5" customHeight="1" thickBot="1" x14ac:dyDescent="0.3">
      <c r="A124" s="19">
        <v>69000</v>
      </c>
      <c r="B124" s="18"/>
      <c r="C124" s="19">
        <v>6</v>
      </c>
      <c r="D124" s="19">
        <v>1</v>
      </c>
      <c r="E124" s="19">
        <v>60101</v>
      </c>
      <c r="F124" s="19">
        <v>69000</v>
      </c>
      <c r="G124" s="114">
        <f>SUM(K124,O124,S124,W124,AB124,AF124)</f>
        <v>1.01</v>
      </c>
      <c r="H124" s="22">
        <v>0</v>
      </c>
      <c r="I124" s="22">
        <v>0</v>
      </c>
      <c r="J124" s="22">
        <v>0</v>
      </c>
      <c r="K124" s="9">
        <f t="shared" si="8"/>
        <v>0</v>
      </c>
      <c r="L124" s="22">
        <v>0</v>
      </c>
      <c r="M124" s="22">
        <v>0</v>
      </c>
      <c r="N124" s="52">
        <v>0</v>
      </c>
      <c r="O124" s="9">
        <f t="shared" si="9"/>
        <v>0</v>
      </c>
      <c r="P124" s="22">
        <v>0</v>
      </c>
      <c r="Q124" s="22">
        <v>0</v>
      </c>
      <c r="R124" s="22">
        <v>0</v>
      </c>
      <c r="S124" s="9">
        <f t="shared" si="10"/>
        <v>0</v>
      </c>
      <c r="T124" s="22">
        <v>0</v>
      </c>
      <c r="U124" s="22">
        <v>0</v>
      </c>
      <c r="V124" s="22">
        <v>0</v>
      </c>
      <c r="W124" s="9">
        <f t="shared" si="14"/>
        <v>0</v>
      </c>
      <c r="X124" s="9">
        <f t="shared" si="15"/>
        <v>0</v>
      </c>
      <c r="Y124" s="22">
        <v>1.01</v>
      </c>
      <c r="Z124" s="22">
        <v>0</v>
      </c>
      <c r="AA124" s="22">
        <v>0</v>
      </c>
      <c r="AB124" s="9">
        <f t="shared" si="11"/>
        <v>1.01</v>
      </c>
      <c r="AC124" s="22">
        <v>0</v>
      </c>
      <c r="AD124" s="22">
        <v>0</v>
      </c>
      <c r="AE124" s="22">
        <v>0</v>
      </c>
      <c r="AF124" s="9">
        <f t="shared" si="12"/>
        <v>0</v>
      </c>
      <c r="AG124" s="326" t="s">
        <v>3879</v>
      </c>
      <c r="AH124" s="197">
        <v>44075</v>
      </c>
      <c r="AI124" s="199"/>
      <c r="AJ124" s="23" t="s">
        <v>3880</v>
      </c>
      <c r="AK124" s="19">
        <v>0</v>
      </c>
      <c r="AL124" s="19">
        <v>1</v>
      </c>
      <c r="AM124" s="19">
        <v>9</v>
      </c>
      <c r="AN124" s="19">
        <v>2</v>
      </c>
      <c r="AO124" s="25">
        <v>7.1</v>
      </c>
      <c r="AP124" s="19">
        <v>0</v>
      </c>
      <c r="AQ124" s="25">
        <v>0</v>
      </c>
      <c r="AR124" s="19">
        <v>40</v>
      </c>
      <c r="AS124" s="19">
        <v>4188</v>
      </c>
      <c r="AT124" s="19">
        <v>0</v>
      </c>
      <c r="AU124" s="19">
        <v>0</v>
      </c>
      <c r="AV124" s="19">
        <v>4</v>
      </c>
      <c r="AW124" s="19">
        <v>0</v>
      </c>
      <c r="AX124" s="19">
        <v>0</v>
      </c>
      <c r="AY124" s="19">
        <v>5</v>
      </c>
      <c r="AZ124" s="19">
        <v>5</v>
      </c>
      <c r="BA124" s="19">
        <v>5</v>
      </c>
      <c r="BB124" s="19">
        <v>0</v>
      </c>
      <c r="BC124" s="26"/>
      <c r="BD124" s="16"/>
      <c r="BE124" s="16"/>
      <c r="BF124" s="16"/>
    </row>
    <row r="125" spans="1:58" s="324" customFormat="1" ht="18.75" customHeight="1" thickBot="1" x14ac:dyDescent="0.3">
      <c r="A125" s="314"/>
      <c r="B125" s="315" t="s">
        <v>3584</v>
      </c>
      <c r="C125" s="316"/>
      <c r="D125" s="317"/>
      <c r="E125" s="314"/>
      <c r="F125" s="314"/>
      <c r="G125" s="306">
        <f>SUM(G9:G124)</f>
        <v>153.02000000000015</v>
      </c>
      <c r="H125" s="306">
        <f t="shared" ref="H125:AF125" si="16">SUM(H9:H124)</f>
        <v>5.0299999999999994</v>
      </c>
      <c r="I125" s="306">
        <f t="shared" si="16"/>
        <v>1.67</v>
      </c>
      <c r="J125" s="306">
        <f t="shared" si="16"/>
        <v>0.56999999999999995</v>
      </c>
      <c r="K125" s="306">
        <f t="shared" si="16"/>
        <v>7.27</v>
      </c>
      <c r="L125" s="306">
        <f t="shared" si="16"/>
        <v>29.43</v>
      </c>
      <c r="M125" s="306">
        <f t="shared" si="16"/>
        <v>43.39</v>
      </c>
      <c r="N125" s="306">
        <f t="shared" si="16"/>
        <v>46.285000000000004</v>
      </c>
      <c r="O125" s="306">
        <f t="shared" si="16"/>
        <v>119.10499999999992</v>
      </c>
      <c r="P125" s="306">
        <f t="shared" si="16"/>
        <v>2.2400000000000002</v>
      </c>
      <c r="Q125" s="306">
        <f t="shared" si="16"/>
        <v>15.500000000000005</v>
      </c>
      <c r="R125" s="306">
        <f t="shared" si="16"/>
        <v>6.06</v>
      </c>
      <c r="S125" s="306">
        <f t="shared" si="16"/>
        <v>23.800000000000004</v>
      </c>
      <c r="T125" s="306">
        <f t="shared" si="16"/>
        <v>0</v>
      </c>
      <c r="U125" s="306">
        <f t="shared" si="16"/>
        <v>1.395</v>
      </c>
      <c r="V125" s="306">
        <f t="shared" si="16"/>
        <v>0.17499999999999999</v>
      </c>
      <c r="W125" s="306">
        <f t="shared" si="16"/>
        <v>1.5699999999999998</v>
      </c>
      <c r="X125" s="306">
        <f t="shared" si="16"/>
        <v>151.74500000000015</v>
      </c>
      <c r="Y125" s="306">
        <f t="shared" si="16"/>
        <v>1.01</v>
      </c>
      <c r="Z125" s="306">
        <f t="shared" si="16"/>
        <v>0</v>
      </c>
      <c r="AA125" s="306">
        <f t="shared" si="16"/>
        <v>0.26500000000000001</v>
      </c>
      <c r="AB125" s="306">
        <f t="shared" si="16"/>
        <v>1.2749999999999999</v>
      </c>
      <c r="AC125" s="306">
        <f t="shared" si="16"/>
        <v>0</v>
      </c>
      <c r="AD125" s="306">
        <f t="shared" si="16"/>
        <v>0</v>
      </c>
      <c r="AE125" s="306">
        <f t="shared" si="16"/>
        <v>0</v>
      </c>
      <c r="AF125" s="306">
        <f t="shared" si="16"/>
        <v>0</v>
      </c>
      <c r="AG125" s="318"/>
      <c r="AH125" s="319"/>
      <c r="AI125" s="320"/>
      <c r="AJ125" s="314"/>
      <c r="AK125" s="316"/>
      <c r="AL125" s="316"/>
      <c r="AM125" s="316"/>
      <c r="AN125" s="316"/>
      <c r="AO125" s="321"/>
      <c r="AP125" s="316"/>
      <c r="AQ125" s="321"/>
      <c r="AR125" s="316"/>
      <c r="AS125" s="316"/>
      <c r="AT125" s="316"/>
      <c r="AU125" s="316"/>
      <c r="AV125" s="316"/>
      <c r="AW125" s="316"/>
      <c r="AX125" s="316"/>
      <c r="AY125" s="316"/>
      <c r="AZ125" s="316"/>
      <c r="BA125" s="316"/>
      <c r="BB125" s="316"/>
      <c r="BC125" s="322"/>
      <c r="BD125" s="323"/>
      <c r="BE125" s="323"/>
      <c r="BF125" s="323"/>
    </row>
    <row r="126" spans="1:58" ht="18" customHeight="1" x14ac:dyDescent="0.25">
      <c r="B126" s="2"/>
      <c r="C126" s="2"/>
      <c r="D126" s="3"/>
      <c r="E126" s="2"/>
      <c r="F126" s="2"/>
      <c r="G126" s="85"/>
      <c r="H126" s="85"/>
      <c r="I126" s="85"/>
      <c r="J126" s="85"/>
      <c r="K126" s="85"/>
      <c r="L126" s="85"/>
      <c r="M126" s="85"/>
      <c r="N126" s="85"/>
      <c r="O126" s="85"/>
      <c r="P126" s="85"/>
      <c r="Q126" s="85"/>
      <c r="R126" s="85"/>
      <c r="S126" s="85"/>
      <c r="T126" s="85"/>
      <c r="U126" s="85"/>
      <c r="V126" s="85"/>
      <c r="W126" s="85"/>
      <c r="X126" s="85"/>
      <c r="Y126" s="85"/>
      <c r="Z126" s="85"/>
      <c r="AA126" s="85"/>
      <c r="AB126" s="85"/>
      <c r="AC126" s="85"/>
      <c r="AD126" s="85"/>
      <c r="AE126" s="85"/>
      <c r="AF126" s="85"/>
      <c r="AG126" s="86"/>
      <c r="AH126" s="190"/>
      <c r="AI126" s="207"/>
      <c r="AJ126" s="87"/>
      <c r="AK126" s="2"/>
      <c r="AL126" s="2"/>
      <c r="AM126" s="2"/>
      <c r="AN126" s="2"/>
      <c r="AO126" s="88"/>
      <c r="AP126" s="2"/>
      <c r="AQ126" s="88"/>
      <c r="AR126" s="2"/>
      <c r="AS126" s="2"/>
      <c r="AT126" s="2"/>
      <c r="AU126" s="2"/>
      <c r="AV126" s="2"/>
      <c r="AW126" s="2"/>
      <c r="AX126" s="2"/>
      <c r="AY126" s="2"/>
      <c r="AZ126" s="2"/>
      <c r="BA126" s="2"/>
      <c r="BB126" s="2"/>
      <c r="BC126" s="89"/>
      <c r="BD126" s="2"/>
      <c r="BE126" s="2"/>
      <c r="BF126" s="16"/>
    </row>
    <row r="127" spans="1:58" ht="15.75" customHeight="1" x14ac:dyDescent="0.25">
      <c r="B127" s="2"/>
      <c r="C127" s="2"/>
      <c r="D127" s="3"/>
      <c r="E127" s="2"/>
      <c r="M127" s="2"/>
      <c r="N127" s="90"/>
      <c r="O127" s="90"/>
      <c r="P127" s="90"/>
      <c r="Q127" s="90"/>
      <c r="R127" s="90"/>
      <c r="S127" s="90"/>
      <c r="T127" s="90"/>
      <c r="U127" s="90"/>
      <c r="V127" s="90"/>
      <c r="W127" s="90"/>
      <c r="X127" s="90"/>
      <c r="Y127" s="90"/>
      <c r="Z127" s="90"/>
      <c r="AA127" s="90"/>
      <c r="AB127" s="90"/>
      <c r="AC127" s="90"/>
      <c r="AD127" s="90"/>
      <c r="AE127" s="90"/>
      <c r="AF127" s="90"/>
      <c r="AG127" s="90"/>
      <c r="AH127" s="208"/>
      <c r="AI127" s="208"/>
      <c r="AJ127" s="312"/>
      <c r="AK127" s="90"/>
      <c r="AL127" s="90"/>
      <c r="AM127" s="90"/>
      <c r="AN127" s="90"/>
      <c r="AO127" s="90"/>
      <c r="AP127" s="90"/>
      <c r="AQ127" s="90"/>
      <c r="AR127" s="90"/>
      <c r="AS127" s="90"/>
      <c r="AT127" s="90"/>
      <c r="AU127" s="90"/>
      <c r="AV127" s="90"/>
      <c r="AW127" s="90"/>
      <c r="AX127" s="90"/>
      <c r="AY127" s="90"/>
      <c r="AZ127" s="90"/>
      <c r="BA127" s="90"/>
      <c r="BB127" s="90"/>
      <c r="BC127" s="90"/>
      <c r="BD127" s="90"/>
      <c r="BE127" s="90"/>
      <c r="BF127" s="90"/>
    </row>
    <row r="128" spans="1:58" ht="15.75" customHeight="1" x14ac:dyDescent="0.25">
      <c r="B128" s="2"/>
      <c r="C128" s="2"/>
      <c r="D128" s="3"/>
      <c r="E128" s="91"/>
      <c r="F128" s="369" t="s">
        <v>3573</v>
      </c>
      <c r="G128" s="369"/>
      <c r="H128" s="369"/>
      <c r="I128" s="369"/>
      <c r="J128" s="369"/>
      <c r="K128" s="369"/>
      <c r="L128" s="369"/>
      <c r="M128" s="369"/>
      <c r="N128" s="90"/>
      <c r="O128" s="90"/>
      <c r="P128" s="90"/>
      <c r="Q128" s="90"/>
      <c r="R128" s="90"/>
      <c r="S128" s="90"/>
      <c r="T128" s="90"/>
      <c r="U128" s="90"/>
      <c r="V128" s="90"/>
      <c r="W128" s="90"/>
      <c r="X128" s="90"/>
      <c r="Y128" s="90"/>
      <c r="Z128" s="90"/>
      <c r="AA128" s="90"/>
      <c r="AB128" s="90"/>
      <c r="AC128" s="90"/>
      <c r="AD128" s="90"/>
      <c r="AE128" s="90"/>
      <c r="AF128" s="90"/>
      <c r="AG128" s="90"/>
      <c r="AH128" s="208"/>
      <c r="AI128" s="208"/>
      <c r="AJ128" s="312"/>
      <c r="AK128" s="90"/>
      <c r="AL128" s="90"/>
      <c r="AM128" s="90"/>
      <c r="AN128" s="90"/>
      <c r="AO128" s="90"/>
      <c r="AP128" s="90"/>
      <c r="AQ128" s="90"/>
      <c r="AR128" s="90"/>
      <c r="AS128" s="90"/>
      <c r="AT128" s="90"/>
      <c r="AU128" s="90"/>
      <c r="AV128" s="90"/>
      <c r="AW128" s="90"/>
      <c r="AX128" s="90"/>
      <c r="AY128" s="90"/>
      <c r="AZ128" s="90"/>
      <c r="BA128" s="90"/>
      <c r="BB128" s="90"/>
      <c r="BC128" s="90"/>
      <c r="BD128" s="90"/>
      <c r="BE128" s="90"/>
      <c r="BF128" s="90"/>
    </row>
    <row r="129" spans="6:13" ht="15.75" customHeight="1" x14ac:dyDescent="0.2">
      <c r="F129" s="369" t="s">
        <v>3574</v>
      </c>
      <c r="G129" s="369"/>
      <c r="H129" s="369"/>
      <c r="I129" s="369"/>
      <c r="J129" s="369"/>
      <c r="K129" s="369"/>
      <c r="L129" s="369"/>
      <c r="M129" s="369"/>
    </row>
    <row r="130" spans="6:13" ht="15.75" customHeight="1" x14ac:dyDescent="0.2">
      <c r="F130" s="369" t="s">
        <v>3575</v>
      </c>
      <c r="G130" s="369"/>
      <c r="H130" s="369"/>
      <c r="I130" s="369"/>
      <c r="J130" s="369"/>
      <c r="K130" s="369"/>
      <c r="L130" s="369"/>
      <c r="M130" s="369"/>
    </row>
    <row r="131" spans="6:13" ht="15.75" customHeight="1" x14ac:dyDescent="0.2">
      <c r="F131" s="369" t="s">
        <v>3881</v>
      </c>
      <c r="G131" s="369"/>
      <c r="H131" s="369"/>
      <c r="I131" s="369"/>
      <c r="J131" s="369"/>
      <c r="K131" s="369"/>
      <c r="L131" s="369"/>
      <c r="M131" s="369"/>
    </row>
    <row r="132" spans="6:13" ht="15.75" customHeight="1" x14ac:dyDescent="0.2">
      <c r="F132" s="369" t="s">
        <v>3576</v>
      </c>
      <c r="G132" s="369"/>
      <c r="H132" s="369"/>
      <c r="I132" s="369"/>
      <c r="J132" s="369"/>
      <c r="K132" s="369"/>
      <c r="L132" s="369"/>
      <c r="M132" s="369"/>
    </row>
    <row r="133" spans="6:13" ht="15.75" customHeight="1" thickBot="1" x14ac:dyDescent="0.3">
      <c r="F133" s="92"/>
      <c r="G133" s="93"/>
      <c r="H133" s="93"/>
      <c r="I133" s="93"/>
      <c r="J133" s="93"/>
      <c r="K133" s="94"/>
      <c r="L133" s="93"/>
      <c r="M133" s="2"/>
    </row>
    <row r="134" spans="6:13" ht="15.75" customHeight="1" x14ac:dyDescent="0.2">
      <c r="F134" s="115" t="s">
        <v>3577</v>
      </c>
      <c r="G134" s="116" t="s">
        <v>3578</v>
      </c>
      <c r="H134" s="116" t="s">
        <v>3579</v>
      </c>
      <c r="I134" s="116" t="s">
        <v>3580</v>
      </c>
      <c r="J134" s="116" t="s">
        <v>3581</v>
      </c>
      <c r="K134" s="116" t="s">
        <v>3582</v>
      </c>
      <c r="L134" s="117" t="s">
        <v>3583</v>
      </c>
      <c r="M134" s="118" t="s">
        <v>3584</v>
      </c>
    </row>
    <row r="135" spans="6:13" ht="15.75" customHeight="1" x14ac:dyDescent="0.2">
      <c r="F135" s="95" t="s">
        <v>3585</v>
      </c>
      <c r="G135" s="96">
        <f>H125</f>
        <v>5.0299999999999994</v>
      </c>
      <c r="H135" s="96">
        <f>L125</f>
        <v>29.43</v>
      </c>
      <c r="I135" s="96">
        <f>P125</f>
        <v>2.2400000000000002</v>
      </c>
      <c r="J135" s="96">
        <f>T125</f>
        <v>0</v>
      </c>
      <c r="K135" s="96">
        <f>Y125</f>
        <v>1.01</v>
      </c>
      <c r="L135" s="97">
        <f>AC125</f>
        <v>0</v>
      </c>
      <c r="M135" s="98">
        <f>SUM(G135:L135)</f>
        <v>37.71</v>
      </c>
    </row>
    <row r="136" spans="6:13" ht="15.75" customHeight="1" x14ac:dyDescent="0.2">
      <c r="F136" s="99" t="s">
        <v>3586</v>
      </c>
      <c r="G136" s="96">
        <f>I125</f>
        <v>1.67</v>
      </c>
      <c r="H136" s="96">
        <f>M125</f>
        <v>43.39</v>
      </c>
      <c r="I136" s="96">
        <f>Q125</f>
        <v>15.500000000000005</v>
      </c>
      <c r="J136" s="96">
        <f>U125</f>
        <v>1.395</v>
      </c>
      <c r="K136" s="96">
        <f>Z125</f>
        <v>0</v>
      </c>
      <c r="L136" s="97">
        <f>AD125</f>
        <v>0</v>
      </c>
      <c r="M136" s="98">
        <f>SUM(G136:L136)</f>
        <v>61.955000000000013</v>
      </c>
    </row>
    <row r="137" spans="6:13" ht="15.75" customHeight="1" x14ac:dyDescent="0.2">
      <c r="F137" s="99" t="s">
        <v>3587</v>
      </c>
      <c r="G137" s="96">
        <f>J125</f>
        <v>0.56999999999999995</v>
      </c>
      <c r="H137" s="96">
        <f>N125</f>
        <v>46.285000000000004</v>
      </c>
      <c r="I137" s="96">
        <f>R125</f>
        <v>6.06</v>
      </c>
      <c r="J137" s="96">
        <f>V125</f>
        <v>0.17499999999999999</v>
      </c>
      <c r="K137" s="96">
        <f>AA125</f>
        <v>0.26500000000000001</v>
      </c>
      <c r="L137" s="100">
        <f>AE125</f>
        <v>0</v>
      </c>
      <c r="M137" s="98">
        <f>SUM(G137:L137)</f>
        <v>53.355000000000004</v>
      </c>
    </row>
    <row r="138" spans="6:13" ht="15.75" customHeight="1" thickBot="1" x14ac:dyDescent="0.25">
      <c r="F138" s="119" t="s">
        <v>3584</v>
      </c>
      <c r="G138" s="120">
        <f t="shared" ref="G138:M138" si="17">SUM(G135:G137)</f>
        <v>7.27</v>
      </c>
      <c r="H138" s="120">
        <f t="shared" si="17"/>
        <v>119.10499999999999</v>
      </c>
      <c r="I138" s="120">
        <f t="shared" si="17"/>
        <v>23.800000000000004</v>
      </c>
      <c r="J138" s="120">
        <f t="shared" si="17"/>
        <v>1.57</v>
      </c>
      <c r="K138" s="120">
        <f t="shared" si="17"/>
        <v>1.2749999999999999</v>
      </c>
      <c r="L138" s="120">
        <f t="shared" si="17"/>
        <v>0</v>
      </c>
      <c r="M138" s="120">
        <f t="shared" si="17"/>
        <v>153.02000000000004</v>
      </c>
    </row>
    <row r="139" spans="6:13" ht="15.75" customHeight="1" x14ac:dyDescent="0.25">
      <c r="F139" s="101" t="s">
        <v>3588</v>
      </c>
      <c r="G139" s="102"/>
      <c r="H139" s="102"/>
      <c r="I139" s="103"/>
      <c r="J139" s="104"/>
      <c r="K139" s="104"/>
      <c r="L139" s="105">
        <f>H138+I138+J138</f>
        <v>144.47499999999999</v>
      </c>
    </row>
  </sheetData>
  <customSheetViews>
    <customSheetView guid="{2DD72191-26D8-4B5E-916F-CADAA249C8D8}">
      <pane ySplit="8" topLeftCell="A9" activePane="bottomLeft" state="frozen"/>
      <selection pane="bottomLeft" activeCell="A9" sqref="A9"/>
      <pageMargins left="0" right="0" top="0" bottom="0" header="0" footer="0"/>
      <printOptions horizontalCentered="1" verticalCentered="1"/>
      <pageSetup orientation="landscape" verticalDpi="0" r:id="rId1"/>
      <headerFooter alignWithMargins="0">
        <oddFooter>Página &amp;P de &amp;N</oddFooter>
      </headerFooter>
    </customSheetView>
  </customSheetViews>
  <mergeCells count="12">
    <mergeCell ref="AC7:AF7"/>
    <mergeCell ref="AT7:AT8"/>
    <mergeCell ref="H7:K7"/>
    <mergeCell ref="L7:O7"/>
    <mergeCell ref="P7:S7"/>
    <mergeCell ref="T7:W7"/>
    <mergeCell ref="Y7:AB7"/>
    <mergeCell ref="F128:M128"/>
    <mergeCell ref="F129:M129"/>
    <mergeCell ref="F130:M130"/>
    <mergeCell ref="F131:M131"/>
    <mergeCell ref="F132:M132"/>
  </mergeCells>
  <printOptions horizontalCentered="1" verticalCentered="1" headings="1" gridLines="1"/>
  <pageMargins left="0.25" right="0.25" top="0.75" bottom="0.75" header="0.3" footer="0.3"/>
  <pageSetup scale="32" orientation="portrait" r:id="rId2"/>
  <headerFooter alignWithMargins="0">
    <oddFooter>Página &amp;P de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3"/>
  <dimension ref="A1:O1704"/>
  <sheetViews>
    <sheetView workbookViewId="0">
      <selection activeCell="G123" sqref="G123"/>
    </sheetView>
  </sheetViews>
  <sheetFormatPr baseColWidth="10" defaultColWidth="11" defaultRowHeight="12" x14ac:dyDescent="0.15"/>
  <cols>
    <col min="5" max="5" width="12.75" bestFit="1" customWidth="1"/>
    <col min="7" max="7" width="13.75" bestFit="1" customWidth="1"/>
  </cols>
  <sheetData>
    <row r="1" spans="1:14" ht="63" x14ac:dyDescent="0.15">
      <c r="A1" s="134" t="s">
        <v>6</v>
      </c>
      <c r="B1" s="134" t="s">
        <v>3978</v>
      </c>
      <c r="C1" s="134" t="s">
        <v>3979</v>
      </c>
      <c r="D1" s="134" t="s">
        <v>3980</v>
      </c>
      <c r="E1" s="134" t="s">
        <v>3</v>
      </c>
      <c r="F1" s="134" t="s">
        <v>3981</v>
      </c>
      <c r="G1" s="134" t="s">
        <v>3982</v>
      </c>
      <c r="H1" s="134" t="s">
        <v>3983</v>
      </c>
      <c r="I1" s="134" t="s">
        <v>3984</v>
      </c>
      <c r="J1" s="134" t="s">
        <v>3985</v>
      </c>
      <c r="K1" s="134" t="s">
        <v>3986</v>
      </c>
      <c r="L1" s="134" t="s">
        <v>3987</v>
      </c>
      <c r="M1" s="134" t="s">
        <v>3988</v>
      </c>
      <c r="N1" s="134" t="s">
        <v>3989</v>
      </c>
    </row>
    <row r="2" spans="1:14" ht="48" x14ac:dyDescent="0.15">
      <c r="A2" s="139">
        <v>1</v>
      </c>
      <c r="B2" s="139">
        <v>19002</v>
      </c>
      <c r="C2" s="135" t="s">
        <v>3990</v>
      </c>
      <c r="D2" s="135">
        <v>1</v>
      </c>
      <c r="E2" s="135" t="s">
        <v>3991</v>
      </c>
      <c r="F2" s="135">
        <v>1</v>
      </c>
      <c r="G2" s="135" t="s">
        <v>3890</v>
      </c>
      <c r="H2" s="135" t="s">
        <v>810</v>
      </c>
      <c r="I2" s="135" t="s">
        <v>3992</v>
      </c>
      <c r="J2" s="135">
        <v>4</v>
      </c>
      <c r="K2" s="135" t="s">
        <v>3993</v>
      </c>
      <c r="L2" s="135" t="s">
        <v>3994</v>
      </c>
      <c r="M2" s="135" t="s">
        <v>3995</v>
      </c>
      <c r="N2" s="135" t="s">
        <v>3996</v>
      </c>
    </row>
    <row r="3" spans="1:14" ht="24" x14ac:dyDescent="0.15">
      <c r="A3" s="139">
        <v>1</v>
      </c>
      <c r="B3" s="135">
        <v>19002</v>
      </c>
      <c r="C3" s="135" t="s">
        <v>3997</v>
      </c>
      <c r="D3" s="135">
        <v>1</v>
      </c>
      <c r="E3" s="135" t="s">
        <v>3991</v>
      </c>
      <c r="F3" s="135">
        <v>1</v>
      </c>
      <c r="G3" s="135" t="s">
        <v>3890</v>
      </c>
      <c r="H3" s="135" t="s">
        <v>967</v>
      </c>
      <c r="I3" s="135" t="s">
        <v>3992</v>
      </c>
      <c r="J3" s="135">
        <v>1</v>
      </c>
      <c r="K3" s="135" t="s">
        <v>3998</v>
      </c>
      <c r="L3" s="135" t="s">
        <v>3999</v>
      </c>
      <c r="M3" s="135" t="s">
        <v>4000</v>
      </c>
      <c r="N3" s="135">
        <v>39</v>
      </c>
    </row>
    <row r="4" spans="1:14" ht="24" x14ac:dyDescent="0.15">
      <c r="A4" s="139">
        <v>1</v>
      </c>
      <c r="B4" s="139">
        <v>19003</v>
      </c>
      <c r="C4" s="135" t="s">
        <v>4001</v>
      </c>
      <c r="D4" s="135">
        <v>1</v>
      </c>
      <c r="E4" s="135" t="s">
        <v>3991</v>
      </c>
      <c r="F4" s="135">
        <v>1</v>
      </c>
      <c r="G4" s="135" t="s">
        <v>3890</v>
      </c>
      <c r="H4" s="135" t="s">
        <v>810</v>
      </c>
      <c r="I4" s="135" t="s">
        <v>4002</v>
      </c>
      <c r="J4" s="135">
        <v>1</v>
      </c>
      <c r="K4" s="135" t="s">
        <v>3998</v>
      </c>
      <c r="L4" s="135" t="s">
        <v>3999</v>
      </c>
      <c r="M4" s="135" t="s">
        <v>4003</v>
      </c>
      <c r="N4" s="135" t="s">
        <v>4004</v>
      </c>
    </row>
    <row r="5" spans="1:14" ht="48" x14ac:dyDescent="0.15">
      <c r="A5" s="139">
        <v>1</v>
      </c>
      <c r="B5" s="139">
        <v>19003</v>
      </c>
      <c r="C5" s="135" t="s">
        <v>4005</v>
      </c>
      <c r="D5" s="135">
        <v>1</v>
      </c>
      <c r="E5" s="135" t="s">
        <v>3991</v>
      </c>
      <c r="F5" s="135">
        <v>1</v>
      </c>
      <c r="G5" s="135" t="s">
        <v>3890</v>
      </c>
      <c r="H5" s="135" t="s">
        <v>967</v>
      </c>
      <c r="I5" s="135" t="s">
        <v>4002</v>
      </c>
      <c r="J5" s="135">
        <v>2</v>
      </c>
      <c r="K5" s="135" t="s">
        <v>4006</v>
      </c>
      <c r="L5" s="135" t="s">
        <v>4007</v>
      </c>
      <c r="M5" s="135" t="s">
        <v>3999</v>
      </c>
      <c r="N5" s="135" t="s">
        <v>2740</v>
      </c>
    </row>
    <row r="6" spans="1:14" ht="24" x14ac:dyDescent="0.15">
      <c r="A6" s="139">
        <v>1</v>
      </c>
      <c r="B6" s="139">
        <v>20010</v>
      </c>
      <c r="C6" s="135" t="s">
        <v>4008</v>
      </c>
      <c r="D6" s="135">
        <v>2</v>
      </c>
      <c r="E6" s="135" t="s">
        <v>3911</v>
      </c>
      <c r="F6" s="135">
        <v>1</v>
      </c>
      <c r="G6" s="135" t="s">
        <v>3911</v>
      </c>
      <c r="H6" s="135" t="s">
        <v>1175</v>
      </c>
      <c r="I6" s="135" t="s">
        <v>4009</v>
      </c>
      <c r="J6" s="135">
        <v>1</v>
      </c>
      <c r="K6" s="135" t="s">
        <v>3998</v>
      </c>
      <c r="L6" s="135" t="s">
        <v>3999</v>
      </c>
      <c r="M6" s="135" t="s">
        <v>4010</v>
      </c>
      <c r="N6" s="135" t="s">
        <v>4011</v>
      </c>
    </row>
    <row r="7" spans="1:14" ht="48" x14ac:dyDescent="0.15">
      <c r="A7" s="139">
        <v>1</v>
      </c>
      <c r="B7" s="139">
        <v>20010</v>
      </c>
      <c r="C7" s="135" t="s">
        <v>4012</v>
      </c>
      <c r="D7" s="135">
        <v>2</v>
      </c>
      <c r="E7" s="135" t="s">
        <v>3911</v>
      </c>
      <c r="F7" s="135">
        <v>1</v>
      </c>
      <c r="G7" s="135" t="s">
        <v>3911</v>
      </c>
      <c r="H7" s="135" t="s">
        <v>1154</v>
      </c>
      <c r="I7" s="135" t="s">
        <v>4009</v>
      </c>
      <c r="J7" s="135">
        <v>4</v>
      </c>
      <c r="K7" s="135" t="s">
        <v>3993</v>
      </c>
      <c r="L7" s="135" t="s">
        <v>4013</v>
      </c>
      <c r="M7" s="135" t="s">
        <v>4014</v>
      </c>
      <c r="N7" s="135" t="s">
        <v>4015</v>
      </c>
    </row>
    <row r="8" spans="1:14" ht="24" x14ac:dyDescent="0.15">
      <c r="A8" s="139">
        <v>1</v>
      </c>
      <c r="B8" s="139">
        <v>20010</v>
      </c>
      <c r="C8" s="135" t="s">
        <v>4016</v>
      </c>
      <c r="D8" s="135">
        <v>2</v>
      </c>
      <c r="E8" s="135" t="s">
        <v>3911</v>
      </c>
      <c r="F8" s="135">
        <v>1</v>
      </c>
      <c r="G8" s="135" t="s">
        <v>3911</v>
      </c>
      <c r="H8" s="135" t="s">
        <v>1903</v>
      </c>
      <c r="I8" s="135" t="s">
        <v>4009</v>
      </c>
      <c r="J8" s="135">
        <v>1</v>
      </c>
      <c r="K8" s="135" t="s">
        <v>3998</v>
      </c>
      <c r="L8" s="135" t="s">
        <v>3999</v>
      </c>
      <c r="M8" s="135" t="s">
        <v>4017</v>
      </c>
      <c r="N8" s="135" t="s">
        <v>1484</v>
      </c>
    </row>
    <row r="9" spans="1:14" ht="48" x14ac:dyDescent="0.15">
      <c r="A9" s="139">
        <v>1</v>
      </c>
      <c r="B9" s="139">
        <v>20010</v>
      </c>
      <c r="C9" s="135" t="s">
        <v>4018</v>
      </c>
      <c r="D9" s="135">
        <v>2</v>
      </c>
      <c r="E9" s="135" t="s">
        <v>3911</v>
      </c>
      <c r="F9" s="135">
        <v>1</v>
      </c>
      <c r="G9" s="135" t="s">
        <v>3911</v>
      </c>
      <c r="H9" s="135" t="s">
        <v>1951</v>
      </c>
      <c r="I9" s="135" t="s">
        <v>4009</v>
      </c>
      <c r="J9" s="135">
        <v>4</v>
      </c>
      <c r="K9" s="135" t="s">
        <v>3993</v>
      </c>
      <c r="L9" s="135" t="s">
        <v>4019</v>
      </c>
      <c r="M9" s="135" t="s">
        <v>4020</v>
      </c>
      <c r="N9" s="135" t="s">
        <v>3996</v>
      </c>
    </row>
    <row r="10" spans="1:14" ht="60" x14ac:dyDescent="0.15">
      <c r="A10" s="139">
        <v>1</v>
      </c>
      <c r="B10" s="139">
        <v>20010</v>
      </c>
      <c r="C10" s="135" t="s">
        <v>4021</v>
      </c>
      <c r="D10" s="135">
        <v>2</v>
      </c>
      <c r="E10" s="135" t="s">
        <v>3911</v>
      </c>
      <c r="F10" s="135">
        <v>1</v>
      </c>
      <c r="G10" s="135" t="s">
        <v>3911</v>
      </c>
      <c r="H10" s="135" t="s">
        <v>986</v>
      </c>
      <c r="I10" s="135" t="s">
        <v>4009</v>
      </c>
      <c r="J10" s="135">
        <v>5</v>
      </c>
      <c r="K10" s="135" t="s">
        <v>4022</v>
      </c>
      <c r="L10" s="135" t="s">
        <v>4023</v>
      </c>
      <c r="M10" s="135" t="s">
        <v>4024</v>
      </c>
      <c r="N10" s="135" t="s">
        <v>4025</v>
      </c>
    </row>
    <row r="11" spans="1:14" ht="24" x14ac:dyDescent="0.15">
      <c r="A11" s="139">
        <v>1</v>
      </c>
      <c r="B11" s="139">
        <v>20010</v>
      </c>
      <c r="C11" s="135" t="s">
        <v>4026</v>
      </c>
      <c r="D11" s="135">
        <v>2</v>
      </c>
      <c r="E11" s="135" t="s">
        <v>3911</v>
      </c>
      <c r="F11" s="135">
        <v>1</v>
      </c>
      <c r="G11" s="135" t="s">
        <v>3911</v>
      </c>
      <c r="H11" s="135" t="s">
        <v>2085</v>
      </c>
      <c r="I11" s="135" t="s">
        <v>4009</v>
      </c>
      <c r="J11" s="135">
        <v>1</v>
      </c>
      <c r="K11" s="135" t="s">
        <v>3998</v>
      </c>
      <c r="L11" s="135" t="s">
        <v>3999</v>
      </c>
      <c r="M11" s="135" t="s">
        <v>4027</v>
      </c>
      <c r="N11" s="135" t="s">
        <v>86</v>
      </c>
    </row>
    <row r="12" spans="1:14" ht="48" x14ac:dyDescent="0.15">
      <c r="A12" s="139">
        <v>1</v>
      </c>
      <c r="B12" s="139">
        <v>20010</v>
      </c>
      <c r="C12" s="135" t="s">
        <v>4028</v>
      </c>
      <c r="D12" s="135">
        <v>2</v>
      </c>
      <c r="E12" s="135" t="s">
        <v>3911</v>
      </c>
      <c r="F12" s="135">
        <v>1</v>
      </c>
      <c r="G12" s="135" t="s">
        <v>3911</v>
      </c>
      <c r="H12" s="135" t="s">
        <v>1674</v>
      </c>
      <c r="I12" s="135" t="s">
        <v>4009</v>
      </c>
      <c r="J12" s="135">
        <v>4</v>
      </c>
      <c r="K12" s="135" t="s">
        <v>3993</v>
      </c>
      <c r="L12" s="135" t="s">
        <v>4029</v>
      </c>
      <c r="M12" s="135" t="s">
        <v>4030</v>
      </c>
      <c r="N12" s="135" t="s">
        <v>1643</v>
      </c>
    </row>
    <row r="13" spans="1:14" ht="24" x14ac:dyDescent="0.15">
      <c r="A13" s="139">
        <v>1</v>
      </c>
      <c r="B13" s="139">
        <v>20010</v>
      </c>
      <c r="C13" s="135" t="s">
        <v>4031</v>
      </c>
      <c r="D13" s="135">
        <v>2</v>
      </c>
      <c r="E13" s="135" t="s">
        <v>3911</v>
      </c>
      <c r="F13" s="135">
        <v>1</v>
      </c>
      <c r="G13" s="135" t="s">
        <v>3911</v>
      </c>
      <c r="H13" s="135" t="s">
        <v>810</v>
      </c>
      <c r="I13" s="135" t="s">
        <v>4009</v>
      </c>
      <c r="J13" s="135">
        <v>1</v>
      </c>
      <c r="K13" s="135" t="s">
        <v>3998</v>
      </c>
      <c r="L13" s="135" t="s">
        <v>3999</v>
      </c>
      <c r="M13" s="135" t="s">
        <v>4032</v>
      </c>
      <c r="N13" s="135" t="s">
        <v>1643</v>
      </c>
    </row>
    <row r="14" spans="1:14" ht="48" x14ac:dyDescent="0.15">
      <c r="A14" s="139">
        <v>1</v>
      </c>
      <c r="B14" s="139">
        <v>20010</v>
      </c>
      <c r="C14" s="135" t="s">
        <v>4033</v>
      </c>
      <c r="D14" s="135">
        <v>2</v>
      </c>
      <c r="E14" s="135" t="s">
        <v>3911</v>
      </c>
      <c r="F14" s="135">
        <v>1</v>
      </c>
      <c r="G14" s="135" t="s">
        <v>3911</v>
      </c>
      <c r="H14" s="135" t="s">
        <v>967</v>
      </c>
      <c r="I14" s="135" t="s">
        <v>4009</v>
      </c>
      <c r="J14" s="135">
        <v>2</v>
      </c>
      <c r="K14" s="135" t="s">
        <v>4006</v>
      </c>
      <c r="L14" s="135" t="s">
        <v>3999</v>
      </c>
      <c r="M14" s="135" t="s">
        <v>3999</v>
      </c>
      <c r="N14" s="135" t="s">
        <v>4034</v>
      </c>
    </row>
    <row r="15" spans="1:14" ht="36" x14ac:dyDescent="0.15">
      <c r="A15" s="139">
        <v>1</v>
      </c>
      <c r="B15" s="139">
        <v>20020</v>
      </c>
      <c r="C15" s="135" t="s">
        <v>4035</v>
      </c>
      <c r="D15" s="135">
        <v>2</v>
      </c>
      <c r="E15" s="135" t="s">
        <v>3911</v>
      </c>
      <c r="F15" s="135">
        <v>3</v>
      </c>
      <c r="G15" s="135" t="s">
        <v>3913</v>
      </c>
      <c r="H15" s="135" t="s">
        <v>986</v>
      </c>
      <c r="I15" s="135" t="s">
        <v>4036</v>
      </c>
      <c r="J15" s="135">
        <v>1</v>
      </c>
      <c r="K15" s="135" t="s">
        <v>3998</v>
      </c>
      <c r="L15" s="135" t="s">
        <v>4037</v>
      </c>
      <c r="M15" s="135" t="s">
        <v>4038</v>
      </c>
      <c r="N15" s="135" t="s">
        <v>4039</v>
      </c>
    </row>
    <row r="16" spans="1:14" ht="48" x14ac:dyDescent="0.15">
      <c r="A16" s="139">
        <v>1</v>
      </c>
      <c r="B16" s="139">
        <v>20020</v>
      </c>
      <c r="C16" s="135" t="s">
        <v>4040</v>
      </c>
      <c r="D16" s="135">
        <v>2</v>
      </c>
      <c r="E16" s="135" t="s">
        <v>3911</v>
      </c>
      <c r="F16" s="135">
        <v>3</v>
      </c>
      <c r="G16" s="135" t="s">
        <v>3913</v>
      </c>
      <c r="H16" s="135" t="s">
        <v>2085</v>
      </c>
      <c r="I16" s="135" t="s">
        <v>4036</v>
      </c>
      <c r="J16" s="135">
        <v>2</v>
      </c>
      <c r="K16" s="135" t="s">
        <v>4006</v>
      </c>
      <c r="L16" s="135" t="s">
        <v>4041</v>
      </c>
      <c r="M16" s="135" t="s">
        <v>4042</v>
      </c>
      <c r="N16" s="135" t="s">
        <v>3996</v>
      </c>
    </row>
    <row r="17" spans="1:14" ht="48" x14ac:dyDescent="0.15">
      <c r="A17" s="139">
        <v>1</v>
      </c>
      <c r="B17" s="139">
        <v>20020</v>
      </c>
      <c r="C17" s="135" t="s">
        <v>4043</v>
      </c>
      <c r="D17" s="135">
        <v>2</v>
      </c>
      <c r="E17" s="135" t="s">
        <v>3911</v>
      </c>
      <c r="F17" s="135">
        <v>3</v>
      </c>
      <c r="G17" s="135" t="s">
        <v>3913</v>
      </c>
      <c r="H17" s="135" t="s">
        <v>1674</v>
      </c>
      <c r="I17" s="135" t="s">
        <v>4036</v>
      </c>
      <c r="J17" s="135">
        <v>4</v>
      </c>
      <c r="K17" s="135" t="s">
        <v>3993</v>
      </c>
      <c r="L17" s="135" t="s">
        <v>4019</v>
      </c>
      <c r="M17" s="135" t="s">
        <v>4042</v>
      </c>
      <c r="N17" s="135" t="s">
        <v>3996</v>
      </c>
    </row>
    <row r="18" spans="1:14" ht="24" x14ac:dyDescent="0.15">
      <c r="A18" s="139">
        <v>1</v>
      </c>
      <c r="B18" s="139">
        <v>20020</v>
      </c>
      <c r="C18" s="135" t="s">
        <v>4044</v>
      </c>
      <c r="D18" s="135">
        <v>2</v>
      </c>
      <c r="E18" s="135" t="s">
        <v>3911</v>
      </c>
      <c r="F18" s="135">
        <v>3</v>
      </c>
      <c r="G18" s="135" t="s">
        <v>3913</v>
      </c>
      <c r="H18" s="135" t="s">
        <v>810</v>
      </c>
      <c r="I18" s="135" t="s">
        <v>4036</v>
      </c>
      <c r="J18" s="135">
        <v>1</v>
      </c>
      <c r="K18" s="135" t="s">
        <v>3998</v>
      </c>
      <c r="L18" s="135" t="s">
        <v>3999</v>
      </c>
      <c r="M18" s="135" t="s">
        <v>4045</v>
      </c>
      <c r="N18" s="135" t="s">
        <v>2577</v>
      </c>
    </row>
    <row r="19" spans="1:14" ht="48" x14ac:dyDescent="0.15">
      <c r="A19" s="139">
        <v>1</v>
      </c>
      <c r="B19" s="139">
        <v>20020</v>
      </c>
      <c r="C19" s="135" t="s">
        <v>4046</v>
      </c>
      <c r="D19" s="135">
        <v>2</v>
      </c>
      <c r="E19" s="135" t="s">
        <v>3911</v>
      </c>
      <c r="F19" s="135">
        <v>3</v>
      </c>
      <c r="G19" s="135" t="s">
        <v>3913</v>
      </c>
      <c r="H19" s="135" t="s">
        <v>967</v>
      </c>
      <c r="I19" s="135" t="s">
        <v>4036</v>
      </c>
      <c r="J19" s="135">
        <v>4</v>
      </c>
      <c r="K19" s="135" t="s">
        <v>3993</v>
      </c>
      <c r="L19" s="135" t="s">
        <v>4019</v>
      </c>
      <c r="M19" s="135" t="s">
        <v>4042</v>
      </c>
      <c r="N19" s="135" t="s">
        <v>3996</v>
      </c>
    </row>
    <row r="20" spans="1:14" ht="24" x14ac:dyDescent="0.15">
      <c r="A20" s="139">
        <v>1</v>
      </c>
      <c r="B20" s="139">
        <v>20032</v>
      </c>
      <c r="C20" s="135" t="s">
        <v>4047</v>
      </c>
      <c r="D20" s="135">
        <v>2</v>
      </c>
      <c r="E20" s="135" t="s">
        <v>3911</v>
      </c>
      <c r="F20" s="135">
        <v>6</v>
      </c>
      <c r="G20" s="135" t="s">
        <v>3916</v>
      </c>
      <c r="H20" s="135" t="s">
        <v>967</v>
      </c>
      <c r="I20" s="135" t="s">
        <v>4048</v>
      </c>
      <c r="J20" s="135">
        <v>1</v>
      </c>
      <c r="K20" s="135" t="s">
        <v>3998</v>
      </c>
      <c r="L20" s="135" t="s">
        <v>3999</v>
      </c>
      <c r="M20" s="135" t="s">
        <v>4049</v>
      </c>
      <c r="N20" s="135" t="s">
        <v>4050</v>
      </c>
    </row>
    <row r="21" spans="1:14" ht="48" x14ac:dyDescent="0.15">
      <c r="A21" s="139">
        <v>1</v>
      </c>
      <c r="B21" s="139">
        <v>20040</v>
      </c>
      <c r="C21" s="135" t="s">
        <v>4051</v>
      </c>
      <c r="D21" s="135">
        <v>2</v>
      </c>
      <c r="E21" s="135" t="s">
        <v>3911</v>
      </c>
      <c r="F21" s="135">
        <v>7</v>
      </c>
      <c r="G21" s="135" t="s">
        <v>3917</v>
      </c>
      <c r="H21" s="135" t="s">
        <v>1674</v>
      </c>
      <c r="I21" s="135" t="s">
        <v>4052</v>
      </c>
      <c r="J21" s="135">
        <v>2</v>
      </c>
      <c r="K21" s="135" t="s">
        <v>4006</v>
      </c>
      <c r="L21" s="135" t="s">
        <v>4053</v>
      </c>
      <c r="M21" s="135" t="s">
        <v>4054</v>
      </c>
      <c r="N21" s="135" t="s">
        <v>332</v>
      </c>
    </row>
    <row r="22" spans="1:14" ht="48" x14ac:dyDescent="0.15">
      <c r="A22" s="139">
        <v>1</v>
      </c>
      <c r="B22" s="139">
        <v>20040</v>
      </c>
      <c r="C22" s="135" t="s">
        <v>4055</v>
      </c>
      <c r="D22" s="135">
        <v>2</v>
      </c>
      <c r="E22" s="135" t="s">
        <v>3911</v>
      </c>
      <c r="F22" s="135">
        <v>7</v>
      </c>
      <c r="G22" s="135" t="s">
        <v>3917</v>
      </c>
      <c r="H22" s="135" t="s">
        <v>810</v>
      </c>
      <c r="I22" s="135" t="s">
        <v>4052</v>
      </c>
      <c r="J22" s="135">
        <v>4</v>
      </c>
      <c r="K22" s="135" t="s">
        <v>3993</v>
      </c>
      <c r="L22" s="135" t="s">
        <v>4019</v>
      </c>
      <c r="M22" s="135" t="s">
        <v>4042</v>
      </c>
      <c r="N22" s="135" t="s">
        <v>3996</v>
      </c>
    </row>
    <row r="23" spans="1:14" ht="48" x14ac:dyDescent="0.15">
      <c r="A23" s="139">
        <v>1</v>
      </c>
      <c r="B23" s="139">
        <v>20040</v>
      </c>
      <c r="C23" s="135" t="s">
        <v>4056</v>
      </c>
      <c r="D23" s="135">
        <v>2</v>
      </c>
      <c r="E23" s="135" t="s">
        <v>3911</v>
      </c>
      <c r="F23" s="135">
        <v>7</v>
      </c>
      <c r="G23" s="135" t="s">
        <v>3917</v>
      </c>
      <c r="H23" s="135" t="s">
        <v>967</v>
      </c>
      <c r="I23" s="135" t="s">
        <v>4052</v>
      </c>
      <c r="J23" s="135">
        <v>4</v>
      </c>
      <c r="K23" s="135" t="s">
        <v>3993</v>
      </c>
      <c r="L23" s="135" t="s">
        <v>4057</v>
      </c>
      <c r="M23" s="135" t="s">
        <v>4058</v>
      </c>
      <c r="N23" s="135" t="s">
        <v>3996</v>
      </c>
    </row>
    <row r="24" spans="1:14" ht="24" x14ac:dyDescent="0.15">
      <c r="A24" s="139">
        <v>1</v>
      </c>
      <c r="B24" s="139">
        <v>20050</v>
      </c>
      <c r="C24" s="135" t="s">
        <v>4059</v>
      </c>
      <c r="D24" s="135">
        <v>2</v>
      </c>
      <c r="E24" s="135" t="s">
        <v>3911</v>
      </c>
      <c r="F24" s="135">
        <v>2</v>
      </c>
      <c r="G24" s="135" t="s">
        <v>3912</v>
      </c>
      <c r="H24" s="135" t="s">
        <v>967</v>
      </c>
      <c r="I24" s="135" t="s">
        <v>4060</v>
      </c>
      <c r="J24" s="135">
        <v>1</v>
      </c>
      <c r="K24" s="135" t="s">
        <v>3998</v>
      </c>
      <c r="L24" s="135" t="s">
        <v>3999</v>
      </c>
      <c r="M24" s="135" t="s">
        <v>4049</v>
      </c>
      <c r="N24" s="135" t="s">
        <v>4061</v>
      </c>
    </row>
    <row r="25" spans="1:14" ht="24" x14ac:dyDescent="0.15">
      <c r="A25" s="139">
        <v>1</v>
      </c>
      <c r="B25" s="139">
        <v>20060</v>
      </c>
      <c r="C25" s="135" t="s">
        <v>4062</v>
      </c>
      <c r="D25" s="135">
        <v>2</v>
      </c>
      <c r="E25" s="135" t="s">
        <v>3911</v>
      </c>
      <c r="F25" s="135">
        <v>2</v>
      </c>
      <c r="G25" s="135" t="s">
        <v>3912</v>
      </c>
      <c r="H25" s="135" t="s">
        <v>967</v>
      </c>
      <c r="I25" s="135" t="s">
        <v>4063</v>
      </c>
      <c r="J25" s="135">
        <v>1</v>
      </c>
      <c r="K25" s="135" t="s">
        <v>3998</v>
      </c>
      <c r="L25" s="135" t="s">
        <v>3999</v>
      </c>
      <c r="M25" s="135" t="s">
        <v>4064</v>
      </c>
      <c r="N25" s="135" t="s">
        <v>135</v>
      </c>
    </row>
    <row r="26" spans="1:14" ht="48" x14ac:dyDescent="0.15">
      <c r="A26" s="139">
        <v>1</v>
      </c>
      <c r="B26" s="139">
        <v>40040</v>
      </c>
      <c r="C26" s="135" t="s">
        <v>4065</v>
      </c>
      <c r="D26" s="135">
        <v>4</v>
      </c>
      <c r="E26" s="135" t="s">
        <v>3936</v>
      </c>
      <c r="F26" s="135">
        <v>1</v>
      </c>
      <c r="G26" s="135" t="s">
        <v>3936</v>
      </c>
      <c r="H26" s="135" t="s">
        <v>1674</v>
      </c>
      <c r="I26" s="135" t="s">
        <v>4066</v>
      </c>
      <c r="J26" s="135">
        <v>4</v>
      </c>
      <c r="K26" s="135" t="s">
        <v>3993</v>
      </c>
      <c r="L26" s="135" t="s">
        <v>4067</v>
      </c>
      <c r="M26" s="135" t="s">
        <v>4068</v>
      </c>
      <c r="N26" s="135" t="s">
        <v>4069</v>
      </c>
    </row>
    <row r="27" spans="1:14" ht="24" x14ac:dyDescent="0.15">
      <c r="A27" s="139">
        <v>1</v>
      </c>
      <c r="B27" s="139">
        <v>40040</v>
      </c>
      <c r="C27" s="135" t="s">
        <v>4070</v>
      </c>
      <c r="D27" s="135">
        <v>4</v>
      </c>
      <c r="E27" s="135" t="s">
        <v>3936</v>
      </c>
      <c r="F27" s="135">
        <v>1</v>
      </c>
      <c r="G27" s="135" t="s">
        <v>3936</v>
      </c>
      <c r="H27" s="135" t="s">
        <v>810</v>
      </c>
      <c r="I27" s="135" t="s">
        <v>4066</v>
      </c>
      <c r="J27" s="135">
        <v>1</v>
      </c>
      <c r="K27" s="135" t="s">
        <v>3998</v>
      </c>
      <c r="L27" s="135" t="s">
        <v>3999</v>
      </c>
      <c r="M27" s="135" t="s">
        <v>3999</v>
      </c>
      <c r="N27" s="135" t="s">
        <v>1220</v>
      </c>
    </row>
    <row r="28" spans="1:14" ht="48" x14ac:dyDescent="0.15">
      <c r="A28" s="139">
        <v>1</v>
      </c>
      <c r="B28" s="139">
        <v>40040</v>
      </c>
      <c r="C28" s="135" t="s">
        <v>4071</v>
      </c>
      <c r="D28" s="135">
        <v>4</v>
      </c>
      <c r="E28" s="135" t="s">
        <v>3936</v>
      </c>
      <c r="F28" s="135">
        <v>1</v>
      </c>
      <c r="G28" s="135" t="s">
        <v>3936</v>
      </c>
      <c r="H28" s="135" t="s">
        <v>967</v>
      </c>
      <c r="I28" s="135" t="s">
        <v>4066</v>
      </c>
      <c r="J28" s="135">
        <v>4</v>
      </c>
      <c r="K28" s="135" t="s">
        <v>3993</v>
      </c>
      <c r="L28" s="135" t="s">
        <v>4072</v>
      </c>
      <c r="M28" s="135" t="s">
        <v>4073</v>
      </c>
      <c r="N28" s="135" t="s">
        <v>3996</v>
      </c>
    </row>
    <row r="29" spans="1:14" ht="24" x14ac:dyDescent="0.15">
      <c r="A29" s="139">
        <v>1</v>
      </c>
      <c r="B29" s="139">
        <v>40710</v>
      </c>
      <c r="C29" s="135" t="s">
        <v>4074</v>
      </c>
      <c r="D29" s="135">
        <v>4</v>
      </c>
      <c r="E29" s="135" t="s">
        <v>3936</v>
      </c>
      <c r="F29" s="135">
        <v>7</v>
      </c>
      <c r="G29" s="135" t="s">
        <v>3942</v>
      </c>
      <c r="H29" s="135" t="s">
        <v>2085</v>
      </c>
      <c r="I29" s="135" t="s">
        <v>4075</v>
      </c>
      <c r="J29" s="135">
        <v>1</v>
      </c>
      <c r="K29" s="135" t="s">
        <v>3998</v>
      </c>
      <c r="L29" s="135" t="s">
        <v>3999</v>
      </c>
      <c r="M29" s="135" t="s">
        <v>4076</v>
      </c>
      <c r="N29" s="135" t="s">
        <v>4077</v>
      </c>
    </row>
    <row r="30" spans="1:14" ht="48" x14ac:dyDescent="0.15">
      <c r="A30" s="139">
        <v>1</v>
      </c>
      <c r="B30" s="139">
        <v>40710</v>
      </c>
      <c r="C30" s="135" t="s">
        <v>4078</v>
      </c>
      <c r="D30" s="135">
        <v>4</v>
      </c>
      <c r="E30" s="135" t="s">
        <v>3936</v>
      </c>
      <c r="F30" s="135">
        <v>7</v>
      </c>
      <c r="G30" s="135" t="s">
        <v>3942</v>
      </c>
      <c r="H30" s="135" t="s">
        <v>1674</v>
      </c>
      <c r="I30" s="135" t="s">
        <v>4075</v>
      </c>
      <c r="J30" s="135">
        <v>4</v>
      </c>
      <c r="K30" s="135" t="s">
        <v>3993</v>
      </c>
      <c r="L30" s="135" t="s">
        <v>4079</v>
      </c>
      <c r="M30" s="135" t="s">
        <v>3999</v>
      </c>
      <c r="N30" s="135" t="s">
        <v>4069</v>
      </c>
    </row>
    <row r="31" spans="1:14" ht="48" x14ac:dyDescent="0.15">
      <c r="A31" s="139">
        <v>1</v>
      </c>
      <c r="B31" s="139">
        <v>40710</v>
      </c>
      <c r="C31" s="135" t="s">
        <v>4080</v>
      </c>
      <c r="D31" s="135">
        <v>4</v>
      </c>
      <c r="E31" s="135" t="s">
        <v>3936</v>
      </c>
      <c r="F31" s="135">
        <v>7</v>
      </c>
      <c r="G31" s="135" t="s">
        <v>3942</v>
      </c>
      <c r="H31" s="135" t="s">
        <v>810</v>
      </c>
      <c r="I31" s="135" t="s">
        <v>4075</v>
      </c>
      <c r="J31" s="135">
        <v>2</v>
      </c>
      <c r="K31" s="135" t="s">
        <v>4006</v>
      </c>
      <c r="L31" s="135" t="s">
        <v>4081</v>
      </c>
      <c r="M31" s="135" t="s">
        <v>4082</v>
      </c>
      <c r="N31" s="135" t="s">
        <v>126</v>
      </c>
    </row>
    <row r="32" spans="1:14" ht="24" x14ac:dyDescent="0.15">
      <c r="A32" s="139">
        <v>1</v>
      </c>
      <c r="B32" s="139">
        <v>40710</v>
      </c>
      <c r="C32" s="135" t="s">
        <v>4083</v>
      </c>
      <c r="D32" s="135">
        <v>4</v>
      </c>
      <c r="E32" s="135" t="s">
        <v>3936</v>
      </c>
      <c r="F32" s="135">
        <v>7</v>
      </c>
      <c r="G32" s="135" t="s">
        <v>3942</v>
      </c>
      <c r="H32" s="135" t="s">
        <v>967</v>
      </c>
      <c r="I32" s="135" t="s">
        <v>4075</v>
      </c>
      <c r="J32" s="135">
        <v>1</v>
      </c>
      <c r="K32" s="135" t="s">
        <v>3998</v>
      </c>
      <c r="L32" s="135" t="s">
        <v>3999</v>
      </c>
      <c r="M32" s="135" t="s">
        <v>3834</v>
      </c>
      <c r="N32" s="135" t="s">
        <v>126</v>
      </c>
    </row>
    <row r="33" spans="1:14" ht="24" x14ac:dyDescent="0.15">
      <c r="A33" s="139">
        <v>1</v>
      </c>
      <c r="B33" s="139">
        <v>50000</v>
      </c>
      <c r="C33" s="135" t="s">
        <v>4084</v>
      </c>
      <c r="D33" s="135">
        <v>5</v>
      </c>
      <c r="E33" s="135" t="s">
        <v>4085</v>
      </c>
      <c r="F33" s="135">
        <v>7</v>
      </c>
      <c r="G33" s="135" t="s">
        <v>3953</v>
      </c>
      <c r="H33" s="135" t="s">
        <v>810</v>
      </c>
      <c r="I33" s="135" t="s">
        <v>4086</v>
      </c>
      <c r="J33" s="135">
        <v>1</v>
      </c>
      <c r="K33" s="135" t="s">
        <v>3998</v>
      </c>
      <c r="L33" s="135" t="s">
        <v>3999</v>
      </c>
      <c r="M33" s="135" t="s">
        <v>4087</v>
      </c>
      <c r="N33" s="135" t="s">
        <v>2065</v>
      </c>
    </row>
    <row r="34" spans="1:14" ht="24" x14ac:dyDescent="0.15">
      <c r="A34" s="139">
        <v>1</v>
      </c>
      <c r="B34" s="139">
        <v>50000</v>
      </c>
      <c r="C34" s="135" t="s">
        <v>4088</v>
      </c>
      <c r="D34" s="135">
        <v>5</v>
      </c>
      <c r="E34" s="135" t="s">
        <v>4085</v>
      </c>
      <c r="F34" s="135">
        <v>7</v>
      </c>
      <c r="G34" s="135" t="s">
        <v>3953</v>
      </c>
      <c r="H34" s="135" t="s">
        <v>967</v>
      </c>
      <c r="I34" s="135" t="s">
        <v>4086</v>
      </c>
      <c r="J34" s="135">
        <v>1</v>
      </c>
      <c r="K34" s="135" t="s">
        <v>3998</v>
      </c>
      <c r="L34" s="135" t="s">
        <v>3999</v>
      </c>
      <c r="M34" s="135" t="s">
        <v>4089</v>
      </c>
      <c r="N34" s="135" t="s">
        <v>1220</v>
      </c>
    </row>
    <row r="35" spans="1:14" ht="24" x14ac:dyDescent="0.15">
      <c r="A35" s="139">
        <v>1</v>
      </c>
      <c r="B35" s="139">
        <v>50010</v>
      </c>
      <c r="C35" s="135" t="s">
        <v>4090</v>
      </c>
      <c r="D35" s="135">
        <v>5</v>
      </c>
      <c r="E35" s="135" t="s">
        <v>4085</v>
      </c>
      <c r="F35" s="135">
        <v>7</v>
      </c>
      <c r="G35" s="135" t="s">
        <v>3953</v>
      </c>
      <c r="H35" s="135" t="s">
        <v>2085</v>
      </c>
      <c r="I35" s="135" t="s">
        <v>4091</v>
      </c>
      <c r="J35" s="135">
        <v>1</v>
      </c>
      <c r="K35" s="135" t="s">
        <v>3998</v>
      </c>
      <c r="L35" s="135" t="s">
        <v>3999</v>
      </c>
      <c r="M35" s="135" t="s">
        <v>4092</v>
      </c>
      <c r="N35" s="135" t="s">
        <v>4093</v>
      </c>
    </row>
    <row r="36" spans="1:14" ht="36" x14ac:dyDescent="0.15">
      <c r="A36" s="139">
        <v>1</v>
      </c>
      <c r="B36" s="139">
        <v>50010</v>
      </c>
      <c r="C36" s="135" t="s">
        <v>4094</v>
      </c>
      <c r="D36" s="135">
        <v>5</v>
      </c>
      <c r="E36" s="135" t="s">
        <v>4085</v>
      </c>
      <c r="F36" s="135">
        <v>7</v>
      </c>
      <c r="G36" s="135" t="s">
        <v>3953</v>
      </c>
      <c r="H36" s="135" t="s">
        <v>1674</v>
      </c>
      <c r="I36" s="135" t="s">
        <v>4091</v>
      </c>
      <c r="J36" s="135">
        <v>1</v>
      </c>
      <c r="K36" s="135" t="s">
        <v>3998</v>
      </c>
      <c r="L36" s="135" t="s">
        <v>3999</v>
      </c>
      <c r="M36" s="135" t="s">
        <v>4095</v>
      </c>
      <c r="N36" s="135" t="s">
        <v>1289</v>
      </c>
    </row>
    <row r="37" spans="1:14" ht="24" x14ac:dyDescent="0.15">
      <c r="A37" s="139">
        <v>1</v>
      </c>
      <c r="B37" s="139">
        <v>50010</v>
      </c>
      <c r="C37" s="135" t="s">
        <v>4096</v>
      </c>
      <c r="D37" s="135">
        <v>5</v>
      </c>
      <c r="E37" s="135" t="s">
        <v>4085</v>
      </c>
      <c r="F37" s="135">
        <v>7</v>
      </c>
      <c r="G37" s="135" t="s">
        <v>3953</v>
      </c>
      <c r="H37" s="135" t="s">
        <v>810</v>
      </c>
      <c r="I37" s="135" t="s">
        <v>4091</v>
      </c>
      <c r="J37" s="135">
        <v>1</v>
      </c>
      <c r="K37" s="135" t="s">
        <v>3998</v>
      </c>
      <c r="L37" s="135" t="s">
        <v>3999</v>
      </c>
      <c r="M37" s="135" t="s">
        <v>4097</v>
      </c>
      <c r="N37" s="135" t="s">
        <v>195</v>
      </c>
    </row>
    <row r="38" spans="1:14" ht="24" x14ac:dyDescent="0.15">
      <c r="A38" s="139">
        <v>1</v>
      </c>
      <c r="B38" s="139">
        <v>50010</v>
      </c>
      <c r="C38" s="135" t="s">
        <v>4098</v>
      </c>
      <c r="D38" s="135">
        <v>5</v>
      </c>
      <c r="E38" s="135" t="s">
        <v>4085</v>
      </c>
      <c r="F38" s="135">
        <v>7</v>
      </c>
      <c r="G38" s="135" t="s">
        <v>3953</v>
      </c>
      <c r="H38" s="135" t="s">
        <v>967</v>
      </c>
      <c r="I38" s="135" t="s">
        <v>4091</v>
      </c>
      <c r="J38" s="135">
        <v>1</v>
      </c>
      <c r="K38" s="135" t="s">
        <v>3998</v>
      </c>
      <c r="L38" s="135" t="s">
        <v>3999</v>
      </c>
      <c r="M38" s="135" t="s">
        <v>4099</v>
      </c>
      <c r="N38" s="135" t="s">
        <v>4100</v>
      </c>
    </row>
    <row r="39" spans="1:14" ht="24" x14ac:dyDescent="0.15">
      <c r="A39" s="139">
        <v>1</v>
      </c>
      <c r="B39" s="139">
        <v>50020</v>
      </c>
      <c r="C39" s="135" t="s">
        <v>4101</v>
      </c>
      <c r="D39" s="135">
        <v>5</v>
      </c>
      <c r="E39" s="135" t="s">
        <v>4085</v>
      </c>
      <c r="F39" s="135">
        <v>6</v>
      </c>
      <c r="G39" s="135" t="s">
        <v>3952</v>
      </c>
      <c r="H39" s="135" t="s">
        <v>2085</v>
      </c>
      <c r="I39" s="135" t="s">
        <v>4102</v>
      </c>
      <c r="J39" s="135">
        <v>1</v>
      </c>
      <c r="K39" s="135" t="s">
        <v>3998</v>
      </c>
      <c r="L39" s="135" t="s">
        <v>3999</v>
      </c>
      <c r="M39" s="135" t="s">
        <v>4103</v>
      </c>
      <c r="N39" s="135" t="s">
        <v>4104</v>
      </c>
    </row>
    <row r="40" spans="1:14" ht="24" x14ac:dyDescent="0.15">
      <c r="A40" s="139">
        <v>1</v>
      </c>
      <c r="B40" s="139">
        <v>50020</v>
      </c>
      <c r="C40" s="135" t="s">
        <v>4105</v>
      </c>
      <c r="D40" s="135">
        <v>5</v>
      </c>
      <c r="E40" s="135" t="s">
        <v>4085</v>
      </c>
      <c r="F40" s="135">
        <v>6</v>
      </c>
      <c r="G40" s="135" t="s">
        <v>3952</v>
      </c>
      <c r="H40" s="135" t="s">
        <v>1674</v>
      </c>
      <c r="I40" s="135" t="s">
        <v>4102</v>
      </c>
      <c r="J40" s="135">
        <v>1</v>
      </c>
      <c r="K40" s="135" t="s">
        <v>3998</v>
      </c>
      <c r="L40" s="135" t="s">
        <v>3999</v>
      </c>
      <c r="M40" s="135" t="s">
        <v>4106</v>
      </c>
      <c r="N40" s="135" t="s">
        <v>4107</v>
      </c>
    </row>
    <row r="41" spans="1:14" ht="24" x14ac:dyDescent="0.15">
      <c r="A41" s="139">
        <v>1</v>
      </c>
      <c r="B41" s="139">
        <v>50020</v>
      </c>
      <c r="C41" s="135" t="s">
        <v>4108</v>
      </c>
      <c r="D41" s="135">
        <v>5</v>
      </c>
      <c r="E41" s="135" t="s">
        <v>4085</v>
      </c>
      <c r="F41" s="135">
        <v>6</v>
      </c>
      <c r="G41" s="135" t="s">
        <v>3952</v>
      </c>
      <c r="H41" s="135" t="s">
        <v>810</v>
      </c>
      <c r="I41" s="135" t="s">
        <v>4102</v>
      </c>
      <c r="J41" s="135">
        <v>1</v>
      </c>
      <c r="K41" s="135" t="s">
        <v>3998</v>
      </c>
      <c r="L41" s="135" t="s">
        <v>3999</v>
      </c>
      <c r="M41" s="135" t="s">
        <v>4109</v>
      </c>
      <c r="N41" s="135" t="s">
        <v>162</v>
      </c>
    </row>
    <row r="42" spans="1:14" ht="24" x14ac:dyDescent="0.15">
      <c r="A42" s="139">
        <v>1</v>
      </c>
      <c r="B42" s="139">
        <v>50020</v>
      </c>
      <c r="C42" s="135" t="s">
        <v>4110</v>
      </c>
      <c r="D42" s="135">
        <v>5</v>
      </c>
      <c r="E42" s="135" t="s">
        <v>4085</v>
      </c>
      <c r="F42" s="135">
        <v>6</v>
      </c>
      <c r="G42" s="135" t="s">
        <v>3952</v>
      </c>
      <c r="H42" s="135" t="s">
        <v>967</v>
      </c>
      <c r="I42" s="135" t="s">
        <v>4102</v>
      </c>
      <c r="J42" s="135">
        <v>1</v>
      </c>
      <c r="K42" s="135" t="s">
        <v>3998</v>
      </c>
      <c r="L42" s="135" t="s">
        <v>3999</v>
      </c>
      <c r="M42" s="135" t="s">
        <v>4111</v>
      </c>
      <c r="N42" s="135" t="s">
        <v>1484</v>
      </c>
    </row>
    <row r="43" spans="1:14" ht="24" x14ac:dyDescent="0.15">
      <c r="A43" s="139">
        <v>1</v>
      </c>
      <c r="B43" s="139">
        <v>50030</v>
      </c>
      <c r="C43" s="135" t="s">
        <v>4112</v>
      </c>
      <c r="D43" s="135">
        <v>5</v>
      </c>
      <c r="E43" s="135" t="s">
        <v>4085</v>
      </c>
      <c r="F43" s="135">
        <v>4</v>
      </c>
      <c r="G43" s="135" t="s">
        <v>3950</v>
      </c>
      <c r="H43" s="135" t="s">
        <v>1903</v>
      </c>
      <c r="I43" s="135" t="s">
        <v>4113</v>
      </c>
      <c r="J43" s="135">
        <v>1</v>
      </c>
      <c r="K43" s="135" t="s">
        <v>3998</v>
      </c>
      <c r="L43" s="135" t="s">
        <v>3999</v>
      </c>
      <c r="M43" s="135" t="s">
        <v>4114</v>
      </c>
      <c r="N43" s="135" t="s">
        <v>4115</v>
      </c>
    </row>
    <row r="44" spans="1:14" ht="24" x14ac:dyDescent="0.15">
      <c r="A44" s="139">
        <v>1</v>
      </c>
      <c r="B44" s="139">
        <v>50030</v>
      </c>
      <c r="C44" s="135" t="s">
        <v>4116</v>
      </c>
      <c r="D44" s="135">
        <v>5</v>
      </c>
      <c r="E44" s="135" t="s">
        <v>4085</v>
      </c>
      <c r="F44" s="135">
        <v>4</v>
      </c>
      <c r="G44" s="135" t="s">
        <v>3950</v>
      </c>
      <c r="H44" s="135" t="s">
        <v>1951</v>
      </c>
      <c r="I44" s="135" t="s">
        <v>4113</v>
      </c>
      <c r="J44" s="135">
        <v>1</v>
      </c>
      <c r="K44" s="135" t="s">
        <v>3998</v>
      </c>
      <c r="L44" s="135" t="s">
        <v>3999</v>
      </c>
      <c r="M44" s="135" t="s">
        <v>4117</v>
      </c>
      <c r="N44" s="135" t="s">
        <v>195</v>
      </c>
    </row>
    <row r="45" spans="1:14" ht="24" x14ac:dyDescent="0.15">
      <c r="A45" s="139">
        <v>1</v>
      </c>
      <c r="B45" s="139">
        <v>50030</v>
      </c>
      <c r="C45" s="135" t="s">
        <v>4118</v>
      </c>
      <c r="D45" s="135">
        <v>5</v>
      </c>
      <c r="E45" s="135" t="s">
        <v>4085</v>
      </c>
      <c r="F45" s="135">
        <v>4</v>
      </c>
      <c r="G45" s="135" t="s">
        <v>3950</v>
      </c>
      <c r="H45" s="135" t="s">
        <v>986</v>
      </c>
      <c r="I45" s="135" t="s">
        <v>4113</v>
      </c>
      <c r="J45" s="135">
        <v>1</v>
      </c>
      <c r="K45" s="135" t="s">
        <v>3998</v>
      </c>
      <c r="L45" s="135" t="s">
        <v>3999</v>
      </c>
      <c r="M45" s="135" t="s">
        <v>4119</v>
      </c>
      <c r="N45" s="135" t="s">
        <v>1220</v>
      </c>
    </row>
    <row r="46" spans="1:14" ht="24" x14ac:dyDescent="0.15">
      <c r="A46" s="139">
        <v>1</v>
      </c>
      <c r="B46" s="139">
        <v>50030</v>
      </c>
      <c r="C46" s="135" t="s">
        <v>4120</v>
      </c>
      <c r="D46" s="135">
        <v>5</v>
      </c>
      <c r="E46" s="135" t="s">
        <v>4085</v>
      </c>
      <c r="F46" s="135">
        <v>4</v>
      </c>
      <c r="G46" s="135" t="s">
        <v>3950</v>
      </c>
      <c r="H46" s="135" t="s">
        <v>2085</v>
      </c>
      <c r="I46" s="135" t="s">
        <v>4113</v>
      </c>
      <c r="J46" s="135">
        <v>1</v>
      </c>
      <c r="K46" s="135" t="s">
        <v>3998</v>
      </c>
      <c r="L46" s="135" t="s">
        <v>3999</v>
      </c>
      <c r="M46" s="135" t="s">
        <v>4121</v>
      </c>
      <c r="N46" s="135" t="s">
        <v>332</v>
      </c>
    </row>
    <row r="47" spans="1:14" ht="24" x14ac:dyDescent="0.15">
      <c r="A47" s="139">
        <v>1</v>
      </c>
      <c r="B47" s="139">
        <v>50030</v>
      </c>
      <c r="C47" s="135" t="s">
        <v>4122</v>
      </c>
      <c r="D47" s="135">
        <v>5</v>
      </c>
      <c r="E47" s="135" t="s">
        <v>4085</v>
      </c>
      <c r="F47" s="135">
        <v>4</v>
      </c>
      <c r="G47" s="135" t="s">
        <v>3950</v>
      </c>
      <c r="H47" s="135" t="s">
        <v>1674</v>
      </c>
      <c r="I47" s="135" t="s">
        <v>4113</v>
      </c>
      <c r="J47" s="135">
        <v>1</v>
      </c>
      <c r="K47" s="135" t="s">
        <v>3998</v>
      </c>
      <c r="L47" s="135" t="s">
        <v>3999</v>
      </c>
      <c r="M47" s="135" t="s">
        <v>4123</v>
      </c>
      <c r="N47" s="135" t="s">
        <v>1643</v>
      </c>
    </row>
    <row r="48" spans="1:14" ht="24" x14ac:dyDescent="0.15">
      <c r="A48" s="139">
        <v>1</v>
      </c>
      <c r="B48" s="139">
        <v>50030</v>
      </c>
      <c r="C48" s="135" t="s">
        <v>4124</v>
      </c>
      <c r="D48" s="135">
        <v>5</v>
      </c>
      <c r="E48" s="135" t="s">
        <v>4085</v>
      </c>
      <c r="F48" s="135">
        <v>4</v>
      </c>
      <c r="G48" s="135" t="s">
        <v>3950</v>
      </c>
      <c r="H48" s="135" t="s">
        <v>810</v>
      </c>
      <c r="I48" s="135" t="s">
        <v>4113</v>
      </c>
      <c r="J48" s="135">
        <v>1</v>
      </c>
      <c r="K48" s="135" t="s">
        <v>3998</v>
      </c>
      <c r="L48" s="135" t="s">
        <v>3999</v>
      </c>
      <c r="M48" s="135" t="s">
        <v>4125</v>
      </c>
      <c r="N48" s="135" t="s">
        <v>4104</v>
      </c>
    </row>
    <row r="49" spans="1:14" ht="24" x14ac:dyDescent="0.15">
      <c r="A49" s="139">
        <v>1</v>
      </c>
      <c r="B49" s="139">
        <v>50030</v>
      </c>
      <c r="C49" s="135" t="s">
        <v>4126</v>
      </c>
      <c r="D49" s="135">
        <v>5</v>
      </c>
      <c r="E49" s="135" t="s">
        <v>4085</v>
      </c>
      <c r="F49" s="135">
        <v>4</v>
      </c>
      <c r="G49" s="135" t="s">
        <v>3950</v>
      </c>
      <c r="H49" s="135" t="s">
        <v>967</v>
      </c>
      <c r="I49" s="135" t="s">
        <v>4113</v>
      </c>
      <c r="J49" s="135">
        <v>1</v>
      </c>
      <c r="K49" s="135" t="s">
        <v>3998</v>
      </c>
      <c r="L49" s="135" t="s">
        <v>3999</v>
      </c>
      <c r="M49" s="135" t="s">
        <v>4127</v>
      </c>
      <c r="N49" s="135" t="s">
        <v>4128</v>
      </c>
    </row>
    <row r="50" spans="1:14" ht="24" x14ac:dyDescent="0.15">
      <c r="A50" s="139">
        <v>1</v>
      </c>
      <c r="B50" s="139">
        <v>50040</v>
      </c>
      <c r="C50" s="135" t="s">
        <v>4129</v>
      </c>
      <c r="D50" s="135">
        <v>5</v>
      </c>
      <c r="E50" s="135" t="s">
        <v>4085</v>
      </c>
      <c r="F50" s="135">
        <v>1</v>
      </c>
      <c r="G50" s="135" t="s">
        <v>3947</v>
      </c>
      <c r="H50" s="135" t="s">
        <v>126</v>
      </c>
      <c r="I50" s="135" t="s">
        <v>4130</v>
      </c>
      <c r="J50" s="135">
        <v>1</v>
      </c>
      <c r="K50" s="135" t="s">
        <v>3998</v>
      </c>
      <c r="L50" s="135" t="s">
        <v>3999</v>
      </c>
      <c r="M50" s="135" t="s">
        <v>4131</v>
      </c>
      <c r="N50" s="135" t="s">
        <v>126</v>
      </c>
    </row>
    <row r="51" spans="1:14" ht="36" x14ac:dyDescent="0.15">
      <c r="A51" s="139">
        <v>1</v>
      </c>
      <c r="B51" s="139">
        <v>50040</v>
      </c>
      <c r="C51" s="135" t="s">
        <v>4132</v>
      </c>
      <c r="D51" s="135">
        <v>5</v>
      </c>
      <c r="E51" s="135" t="s">
        <v>4085</v>
      </c>
      <c r="F51" s="135">
        <v>1</v>
      </c>
      <c r="G51" s="135" t="s">
        <v>3947</v>
      </c>
      <c r="H51" s="135" t="s">
        <v>1175</v>
      </c>
      <c r="I51" s="135" t="s">
        <v>4130</v>
      </c>
      <c r="J51" s="135">
        <v>1</v>
      </c>
      <c r="K51" s="135" t="s">
        <v>3998</v>
      </c>
      <c r="L51" s="135" t="s">
        <v>3999</v>
      </c>
      <c r="M51" s="135" t="s">
        <v>4133</v>
      </c>
      <c r="N51" s="135" t="s">
        <v>4134</v>
      </c>
    </row>
    <row r="52" spans="1:14" ht="48" x14ac:dyDescent="0.15">
      <c r="A52" s="139">
        <v>1</v>
      </c>
      <c r="B52" s="139">
        <v>50040</v>
      </c>
      <c r="C52" s="135" t="s">
        <v>4135</v>
      </c>
      <c r="D52" s="135">
        <v>5</v>
      </c>
      <c r="E52" s="135" t="s">
        <v>4085</v>
      </c>
      <c r="F52" s="135">
        <v>1</v>
      </c>
      <c r="G52" s="135" t="s">
        <v>3947</v>
      </c>
      <c r="H52" s="135" t="s">
        <v>1154</v>
      </c>
      <c r="I52" s="135" t="s">
        <v>4130</v>
      </c>
      <c r="J52" s="135">
        <v>1</v>
      </c>
      <c r="K52" s="135" t="s">
        <v>3998</v>
      </c>
      <c r="L52" s="135" t="s">
        <v>3999</v>
      </c>
      <c r="M52" s="135" t="s">
        <v>4136</v>
      </c>
      <c r="N52" s="135" t="s">
        <v>3996</v>
      </c>
    </row>
    <row r="53" spans="1:14" ht="24" x14ac:dyDescent="0.15">
      <c r="A53" s="139">
        <v>1</v>
      </c>
      <c r="B53" s="139">
        <v>50040</v>
      </c>
      <c r="C53" s="135" t="s">
        <v>4137</v>
      </c>
      <c r="D53" s="135">
        <v>5</v>
      </c>
      <c r="E53" s="135" t="s">
        <v>4085</v>
      </c>
      <c r="F53" s="135">
        <v>1</v>
      </c>
      <c r="G53" s="135" t="s">
        <v>3947</v>
      </c>
      <c r="H53" s="135" t="s">
        <v>1903</v>
      </c>
      <c r="I53" s="135" t="s">
        <v>4130</v>
      </c>
      <c r="J53" s="135">
        <v>1</v>
      </c>
      <c r="K53" s="135" t="s">
        <v>3998</v>
      </c>
      <c r="L53" s="135" t="s">
        <v>3999</v>
      </c>
      <c r="M53" s="135" t="s">
        <v>4138</v>
      </c>
      <c r="N53" s="135" t="s">
        <v>4139</v>
      </c>
    </row>
    <row r="54" spans="1:14" ht="24" x14ac:dyDescent="0.15">
      <c r="A54" s="139">
        <v>1</v>
      </c>
      <c r="B54" s="139">
        <v>50040</v>
      </c>
      <c r="C54" s="135" t="s">
        <v>4140</v>
      </c>
      <c r="D54" s="135">
        <v>5</v>
      </c>
      <c r="E54" s="135" t="s">
        <v>4085</v>
      </c>
      <c r="F54" s="135">
        <v>1</v>
      </c>
      <c r="G54" s="135" t="s">
        <v>3947</v>
      </c>
      <c r="H54" s="135" t="s">
        <v>1951</v>
      </c>
      <c r="I54" s="135" t="s">
        <v>4130</v>
      </c>
      <c r="J54" s="135">
        <v>1</v>
      </c>
      <c r="K54" s="135" t="s">
        <v>3998</v>
      </c>
      <c r="L54" s="135" t="s">
        <v>3999</v>
      </c>
      <c r="M54" s="135" t="s">
        <v>4141</v>
      </c>
      <c r="N54" s="135" t="s">
        <v>86</v>
      </c>
    </row>
    <row r="55" spans="1:14" ht="24" x14ac:dyDescent="0.15">
      <c r="A55" s="139">
        <v>1</v>
      </c>
      <c r="B55" s="139">
        <v>50040</v>
      </c>
      <c r="C55" s="135" t="s">
        <v>4142</v>
      </c>
      <c r="D55" s="135">
        <v>5</v>
      </c>
      <c r="E55" s="135" t="s">
        <v>4085</v>
      </c>
      <c r="F55" s="135">
        <v>1</v>
      </c>
      <c r="G55" s="135" t="s">
        <v>3947</v>
      </c>
      <c r="H55" s="135" t="s">
        <v>986</v>
      </c>
      <c r="I55" s="135" t="s">
        <v>4130</v>
      </c>
      <c r="J55" s="135">
        <v>1</v>
      </c>
      <c r="K55" s="135" t="s">
        <v>3998</v>
      </c>
      <c r="L55" s="135" t="s">
        <v>3999</v>
      </c>
      <c r="M55" s="135" t="s">
        <v>4143</v>
      </c>
      <c r="N55" s="135" t="s">
        <v>4144</v>
      </c>
    </row>
    <row r="56" spans="1:14" ht="24" x14ac:dyDescent="0.15">
      <c r="A56" s="139">
        <v>1</v>
      </c>
      <c r="B56" s="139">
        <v>50040</v>
      </c>
      <c r="C56" s="135" t="s">
        <v>4145</v>
      </c>
      <c r="D56" s="135">
        <v>5</v>
      </c>
      <c r="E56" s="135" t="s">
        <v>4085</v>
      </c>
      <c r="F56" s="135">
        <v>1</v>
      </c>
      <c r="G56" s="135" t="s">
        <v>3947</v>
      </c>
      <c r="H56" s="135" t="s">
        <v>2085</v>
      </c>
      <c r="I56" s="135" t="s">
        <v>4130</v>
      </c>
      <c r="J56" s="135">
        <v>1</v>
      </c>
      <c r="K56" s="135" t="s">
        <v>3998</v>
      </c>
      <c r="L56" s="135" t="s">
        <v>3999</v>
      </c>
      <c r="M56" s="135" t="s">
        <v>4038</v>
      </c>
      <c r="N56" s="135" t="s">
        <v>4115</v>
      </c>
    </row>
    <row r="57" spans="1:14" ht="24" x14ac:dyDescent="0.15">
      <c r="A57" s="139">
        <v>1</v>
      </c>
      <c r="B57" s="139">
        <v>50040</v>
      </c>
      <c r="C57" s="135" t="s">
        <v>4146</v>
      </c>
      <c r="D57" s="135">
        <v>5</v>
      </c>
      <c r="E57" s="135" t="s">
        <v>4085</v>
      </c>
      <c r="F57" s="135">
        <v>1</v>
      </c>
      <c r="G57" s="135" t="s">
        <v>3947</v>
      </c>
      <c r="H57" s="135" t="s">
        <v>1674</v>
      </c>
      <c r="I57" s="135" t="s">
        <v>4130</v>
      </c>
      <c r="J57" s="135">
        <v>1</v>
      </c>
      <c r="K57" s="135" t="s">
        <v>3998</v>
      </c>
      <c r="L57" s="135" t="s">
        <v>3999</v>
      </c>
      <c r="M57" s="135" t="s">
        <v>4147</v>
      </c>
      <c r="N57" s="135" t="s">
        <v>1289</v>
      </c>
    </row>
    <row r="58" spans="1:14" ht="24" x14ac:dyDescent="0.15">
      <c r="A58" s="139">
        <v>1</v>
      </c>
      <c r="B58" s="139">
        <v>50040</v>
      </c>
      <c r="C58" s="135" t="s">
        <v>4148</v>
      </c>
      <c r="D58" s="135">
        <v>5</v>
      </c>
      <c r="E58" s="135" t="s">
        <v>4085</v>
      </c>
      <c r="F58" s="135">
        <v>1</v>
      </c>
      <c r="G58" s="135" t="s">
        <v>3947</v>
      </c>
      <c r="H58" s="135" t="s">
        <v>810</v>
      </c>
      <c r="I58" s="135" t="s">
        <v>4130</v>
      </c>
      <c r="J58" s="135">
        <v>1</v>
      </c>
      <c r="K58" s="135" t="s">
        <v>3998</v>
      </c>
      <c r="L58" s="135" t="s">
        <v>3999</v>
      </c>
      <c r="M58" s="135" t="s">
        <v>4149</v>
      </c>
      <c r="N58" s="135" t="s">
        <v>202</v>
      </c>
    </row>
    <row r="59" spans="1:14" ht="24" x14ac:dyDescent="0.15">
      <c r="A59" s="139">
        <v>1</v>
      </c>
      <c r="B59" s="139">
        <v>50040</v>
      </c>
      <c r="C59" s="135" t="s">
        <v>4150</v>
      </c>
      <c r="D59" s="135">
        <v>5</v>
      </c>
      <c r="E59" s="135" t="s">
        <v>4085</v>
      </c>
      <c r="F59" s="135">
        <v>1</v>
      </c>
      <c r="G59" s="135" t="s">
        <v>3947</v>
      </c>
      <c r="H59" s="135" t="s">
        <v>967</v>
      </c>
      <c r="I59" s="135" t="s">
        <v>4130</v>
      </c>
      <c r="J59" s="135">
        <v>1</v>
      </c>
      <c r="K59" s="135" t="s">
        <v>3998</v>
      </c>
      <c r="L59" s="135" t="s">
        <v>3999</v>
      </c>
      <c r="M59" s="135" t="s">
        <v>4151</v>
      </c>
      <c r="N59" s="135" t="s">
        <v>195</v>
      </c>
    </row>
    <row r="60" spans="1:14" ht="24" x14ac:dyDescent="0.15">
      <c r="A60" s="139">
        <v>1</v>
      </c>
      <c r="B60" s="139">
        <v>50060</v>
      </c>
      <c r="C60" s="135" t="s">
        <v>4152</v>
      </c>
      <c r="D60" s="135">
        <v>5</v>
      </c>
      <c r="E60" s="135" t="s">
        <v>4085</v>
      </c>
      <c r="F60" s="135">
        <v>10</v>
      </c>
      <c r="G60" s="135" t="s">
        <v>3956</v>
      </c>
      <c r="H60" s="135" t="s">
        <v>2085</v>
      </c>
      <c r="I60" s="135" t="s">
        <v>4153</v>
      </c>
      <c r="J60" s="135">
        <v>1</v>
      </c>
      <c r="K60" s="135" t="s">
        <v>3998</v>
      </c>
      <c r="L60" s="135" t="s">
        <v>3999</v>
      </c>
      <c r="M60" s="135" t="s">
        <v>4154</v>
      </c>
      <c r="N60" s="135" t="s">
        <v>4155</v>
      </c>
    </row>
    <row r="61" spans="1:14" ht="24" x14ac:dyDescent="0.15">
      <c r="A61" s="139">
        <v>1</v>
      </c>
      <c r="B61" s="139">
        <v>50060</v>
      </c>
      <c r="C61" s="135" t="s">
        <v>4156</v>
      </c>
      <c r="D61" s="135">
        <v>5</v>
      </c>
      <c r="E61" s="135" t="s">
        <v>4085</v>
      </c>
      <c r="F61" s="135">
        <v>10</v>
      </c>
      <c r="G61" s="135" t="s">
        <v>3956</v>
      </c>
      <c r="H61" s="135" t="s">
        <v>1674</v>
      </c>
      <c r="I61" s="135" t="s">
        <v>4153</v>
      </c>
      <c r="J61" s="135">
        <v>1</v>
      </c>
      <c r="K61" s="135" t="s">
        <v>3998</v>
      </c>
      <c r="L61" s="135" t="s">
        <v>3999</v>
      </c>
      <c r="M61" s="135" t="s">
        <v>4157</v>
      </c>
      <c r="N61" s="135" t="s">
        <v>4069</v>
      </c>
    </row>
    <row r="62" spans="1:14" ht="24" x14ac:dyDescent="0.15">
      <c r="A62" s="139">
        <v>1</v>
      </c>
      <c r="B62" s="139">
        <v>50060</v>
      </c>
      <c r="C62" s="135" t="s">
        <v>4158</v>
      </c>
      <c r="D62" s="135">
        <v>5</v>
      </c>
      <c r="E62" s="135" t="s">
        <v>4085</v>
      </c>
      <c r="F62" s="135">
        <v>10</v>
      </c>
      <c r="G62" s="135" t="s">
        <v>3956</v>
      </c>
      <c r="H62" s="135" t="s">
        <v>810</v>
      </c>
      <c r="I62" s="135" t="s">
        <v>4153</v>
      </c>
      <c r="J62" s="135">
        <v>1</v>
      </c>
      <c r="K62" s="135" t="s">
        <v>3998</v>
      </c>
      <c r="L62" s="135" t="s">
        <v>3999</v>
      </c>
      <c r="M62" s="135" t="s">
        <v>4141</v>
      </c>
      <c r="N62" s="135" t="s">
        <v>86</v>
      </c>
    </row>
    <row r="63" spans="1:14" ht="24" x14ac:dyDescent="0.15">
      <c r="A63" s="139">
        <v>1</v>
      </c>
      <c r="B63" s="139">
        <v>50060</v>
      </c>
      <c r="C63" s="135" t="s">
        <v>4159</v>
      </c>
      <c r="D63" s="135">
        <v>5</v>
      </c>
      <c r="E63" s="135" t="s">
        <v>4085</v>
      </c>
      <c r="F63" s="135">
        <v>10</v>
      </c>
      <c r="G63" s="135" t="s">
        <v>3956</v>
      </c>
      <c r="H63" s="135" t="s">
        <v>967</v>
      </c>
      <c r="I63" s="135" t="s">
        <v>4153</v>
      </c>
      <c r="J63" s="135">
        <v>1</v>
      </c>
      <c r="K63" s="135" t="s">
        <v>3998</v>
      </c>
      <c r="L63" s="135" t="s">
        <v>3999</v>
      </c>
      <c r="M63" s="135" t="s">
        <v>4160</v>
      </c>
      <c r="N63" s="135" t="s">
        <v>4161</v>
      </c>
    </row>
    <row r="64" spans="1:14" ht="24" x14ac:dyDescent="0.15">
      <c r="A64" s="139">
        <v>1</v>
      </c>
      <c r="B64" s="139">
        <v>50110</v>
      </c>
      <c r="C64" s="135" t="s">
        <v>4162</v>
      </c>
      <c r="D64" s="135">
        <v>5</v>
      </c>
      <c r="E64" s="135" t="s">
        <v>4085</v>
      </c>
      <c r="F64" s="135">
        <v>6</v>
      </c>
      <c r="G64" s="135" t="s">
        <v>3952</v>
      </c>
      <c r="H64" s="135" t="s">
        <v>1903</v>
      </c>
      <c r="I64" s="135" t="s">
        <v>4163</v>
      </c>
      <c r="J64" s="135">
        <v>1</v>
      </c>
      <c r="K64" s="135" t="s">
        <v>3998</v>
      </c>
      <c r="L64" s="135" t="s">
        <v>3999</v>
      </c>
      <c r="M64" s="135" t="s">
        <v>4164</v>
      </c>
      <c r="N64" s="135" t="s">
        <v>4077</v>
      </c>
    </row>
    <row r="65" spans="1:14" ht="24" x14ac:dyDescent="0.15">
      <c r="A65" s="139">
        <v>1</v>
      </c>
      <c r="B65" s="139">
        <v>50110</v>
      </c>
      <c r="C65" s="135" t="s">
        <v>4165</v>
      </c>
      <c r="D65" s="135">
        <v>5</v>
      </c>
      <c r="E65" s="135" t="s">
        <v>4085</v>
      </c>
      <c r="F65" s="135">
        <v>6</v>
      </c>
      <c r="G65" s="135" t="s">
        <v>3952</v>
      </c>
      <c r="H65" s="135" t="s">
        <v>1951</v>
      </c>
      <c r="I65" s="135" t="s">
        <v>4163</v>
      </c>
      <c r="J65" s="135">
        <v>1</v>
      </c>
      <c r="K65" s="135" t="s">
        <v>3998</v>
      </c>
      <c r="L65" s="135" t="s">
        <v>3999</v>
      </c>
      <c r="M65" s="135" t="s">
        <v>4166</v>
      </c>
      <c r="N65" s="135" t="s">
        <v>195</v>
      </c>
    </row>
    <row r="66" spans="1:14" ht="24" x14ac:dyDescent="0.15">
      <c r="A66" s="139">
        <v>1</v>
      </c>
      <c r="B66" s="139">
        <v>50110</v>
      </c>
      <c r="C66" s="135" t="s">
        <v>4167</v>
      </c>
      <c r="D66" s="135">
        <v>5</v>
      </c>
      <c r="E66" s="135" t="s">
        <v>4085</v>
      </c>
      <c r="F66" s="135">
        <v>6</v>
      </c>
      <c r="G66" s="135" t="s">
        <v>3952</v>
      </c>
      <c r="H66" s="135" t="s">
        <v>986</v>
      </c>
      <c r="I66" s="135" t="s">
        <v>4163</v>
      </c>
      <c r="J66" s="135">
        <v>1</v>
      </c>
      <c r="K66" s="135" t="s">
        <v>3998</v>
      </c>
      <c r="L66" s="135" t="s">
        <v>3999</v>
      </c>
      <c r="M66" s="135" t="s">
        <v>4168</v>
      </c>
      <c r="N66" s="135" t="s">
        <v>4093</v>
      </c>
    </row>
    <row r="67" spans="1:14" ht="24" x14ac:dyDescent="0.15">
      <c r="A67" s="139">
        <v>1</v>
      </c>
      <c r="B67" s="139">
        <v>50110</v>
      </c>
      <c r="C67" s="135" t="s">
        <v>4169</v>
      </c>
      <c r="D67" s="135">
        <v>5</v>
      </c>
      <c r="E67" s="135" t="s">
        <v>4085</v>
      </c>
      <c r="F67" s="135">
        <v>6</v>
      </c>
      <c r="G67" s="135" t="s">
        <v>3952</v>
      </c>
      <c r="H67" s="135" t="s">
        <v>2085</v>
      </c>
      <c r="I67" s="135" t="s">
        <v>4163</v>
      </c>
      <c r="J67" s="135">
        <v>1</v>
      </c>
      <c r="K67" s="135" t="s">
        <v>3998</v>
      </c>
      <c r="L67" s="135" t="s">
        <v>3999</v>
      </c>
      <c r="M67" s="135" t="s">
        <v>4170</v>
      </c>
      <c r="N67" s="135" t="s">
        <v>126</v>
      </c>
    </row>
    <row r="68" spans="1:14" ht="24" x14ac:dyDescent="0.15">
      <c r="A68" s="139">
        <v>1</v>
      </c>
      <c r="B68" s="139">
        <v>50110</v>
      </c>
      <c r="C68" s="135" t="s">
        <v>4171</v>
      </c>
      <c r="D68" s="135">
        <v>5</v>
      </c>
      <c r="E68" s="135" t="s">
        <v>4085</v>
      </c>
      <c r="F68" s="135">
        <v>6</v>
      </c>
      <c r="G68" s="135" t="s">
        <v>3952</v>
      </c>
      <c r="H68" s="135" t="s">
        <v>1674</v>
      </c>
      <c r="I68" s="135" t="s">
        <v>4163</v>
      </c>
      <c r="J68" s="135">
        <v>1</v>
      </c>
      <c r="K68" s="135" t="s">
        <v>3998</v>
      </c>
      <c r="L68" s="135" t="s">
        <v>3999</v>
      </c>
      <c r="M68" s="135" t="s">
        <v>4172</v>
      </c>
      <c r="N68" s="135" t="s">
        <v>202</v>
      </c>
    </row>
    <row r="69" spans="1:14" ht="24" x14ac:dyDescent="0.15">
      <c r="A69" s="139">
        <v>1</v>
      </c>
      <c r="B69" s="139">
        <v>50110</v>
      </c>
      <c r="C69" s="135" t="s">
        <v>4173</v>
      </c>
      <c r="D69" s="135">
        <v>5</v>
      </c>
      <c r="E69" s="135" t="s">
        <v>4085</v>
      </c>
      <c r="F69" s="135">
        <v>6</v>
      </c>
      <c r="G69" s="135" t="s">
        <v>3952</v>
      </c>
      <c r="H69" s="135" t="s">
        <v>810</v>
      </c>
      <c r="I69" s="135" t="s">
        <v>4163</v>
      </c>
      <c r="J69" s="135">
        <v>1</v>
      </c>
      <c r="K69" s="135" t="s">
        <v>3998</v>
      </c>
      <c r="L69" s="135" t="s">
        <v>3999</v>
      </c>
      <c r="M69" s="135" t="s">
        <v>4174</v>
      </c>
      <c r="N69" s="135" t="s">
        <v>1643</v>
      </c>
    </row>
    <row r="70" spans="1:14" ht="24" x14ac:dyDescent="0.15">
      <c r="A70" s="139">
        <v>1</v>
      </c>
      <c r="B70" s="139">
        <v>50110</v>
      </c>
      <c r="C70" s="135" t="s">
        <v>4175</v>
      </c>
      <c r="D70" s="135">
        <v>5</v>
      </c>
      <c r="E70" s="135" t="s">
        <v>4085</v>
      </c>
      <c r="F70" s="135">
        <v>6</v>
      </c>
      <c r="G70" s="135" t="s">
        <v>3952</v>
      </c>
      <c r="H70" s="135" t="s">
        <v>967</v>
      </c>
      <c r="I70" s="135" t="s">
        <v>4163</v>
      </c>
      <c r="J70" s="135">
        <v>1</v>
      </c>
      <c r="K70" s="135" t="s">
        <v>3998</v>
      </c>
      <c r="L70" s="135" t="s">
        <v>3999</v>
      </c>
      <c r="M70" s="135" t="s">
        <v>4176</v>
      </c>
      <c r="N70" s="135" t="s">
        <v>195</v>
      </c>
    </row>
    <row r="71" spans="1:14" ht="24" x14ac:dyDescent="0.15">
      <c r="A71" s="139">
        <v>1</v>
      </c>
      <c r="B71" s="139">
        <v>51120</v>
      </c>
      <c r="C71" s="135" t="s">
        <v>4177</v>
      </c>
      <c r="D71" s="135">
        <v>5</v>
      </c>
      <c r="E71" s="135" t="s">
        <v>4085</v>
      </c>
      <c r="F71" s="135">
        <v>4</v>
      </c>
      <c r="G71" s="135" t="s">
        <v>3950</v>
      </c>
      <c r="H71" s="135" t="s">
        <v>986</v>
      </c>
      <c r="I71" s="135" t="s">
        <v>4178</v>
      </c>
      <c r="J71" s="135">
        <v>1</v>
      </c>
      <c r="K71" s="135" t="s">
        <v>3998</v>
      </c>
      <c r="L71" s="135" t="s">
        <v>3999</v>
      </c>
      <c r="M71" s="135" t="s">
        <v>4179</v>
      </c>
      <c r="N71" s="135" t="s">
        <v>1220</v>
      </c>
    </row>
    <row r="72" spans="1:14" ht="24" x14ac:dyDescent="0.15">
      <c r="A72" s="139">
        <v>1</v>
      </c>
      <c r="B72" s="139">
        <v>51120</v>
      </c>
      <c r="C72" s="135" t="s">
        <v>4180</v>
      </c>
      <c r="D72" s="135">
        <v>5</v>
      </c>
      <c r="E72" s="135" t="s">
        <v>4085</v>
      </c>
      <c r="F72" s="135">
        <v>4</v>
      </c>
      <c r="G72" s="135" t="s">
        <v>3950</v>
      </c>
      <c r="H72" s="135" t="s">
        <v>2085</v>
      </c>
      <c r="I72" s="135" t="s">
        <v>4178</v>
      </c>
      <c r="J72" s="135">
        <v>1</v>
      </c>
      <c r="K72" s="135" t="s">
        <v>3998</v>
      </c>
      <c r="L72" s="135" t="s">
        <v>3999</v>
      </c>
      <c r="M72" s="135" t="s">
        <v>4181</v>
      </c>
      <c r="N72" s="135" t="s">
        <v>2065</v>
      </c>
    </row>
    <row r="73" spans="1:14" ht="24" x14ac:dyDescent="0.15">
      <c r="A73" s="139">
        <v>1</v>
      </c>
      <c r="B73" s="139">
        <v>51120</v>
      </c>
      <c r="C73" s="135" t="s">
        <v>4182</v>
      </c>
      <c r="D73" s="135">
        <v>5</v>
      </c>
      <c r="E73" s="135" t="s">
        <v>4085</v>
      </c>
      <c r="F73" s="135">
        <v>4</v>
      </c>
      <c r="G73" s="135" t="s">
        <v>3950</v>
      </c>
      <c r="H73" s="135" t="s">
        <v>1674</v>
      </c>
      <c r="I73" s="135" t="s">
        <v>4178</v>
      </c>
      <c r="J73" s="135">
        <v>1</v>
      </c>
      <c r="K73" s="135" t="s">
        <v>3998</v>
      </c>
      <c r="L73" s="135" t="s">
        <v>3999</v>
      </c>
      <c r="M73" s="135" t="s">
        <v>4183</v>
      </c>
      <c r="N73" s="135" t="s">
        <v>4128</v>
      </c>
    </row>
    <row r="74" spans="1:14" ht="24" x14ac:dyDescent="0.15">
      <c r="A74" s="139">
        <v>1</v>
      </c>
      <c r="B74" s="139">
        <v>51120</v>
      </c>
      <c r="C74" s="135" t="s">
        <v>4184</v>
      </c>
      <c r="D74" s="135">
        <v>5</v>
      </c>
      <c r="E74" s="135" t="s">
        <v>4085</v>
      </c>
      <c r="F74" s="135">
        <v>4</v>
      </c>
      <c r="G74" s="135" t="s">
        <v>3950</v>
      </c>
      <c r="H74" s="135" t="s">
        <v>810</v>
      </c>
      <c r="I74" s="135" t="s">
        <v>4178</v>
      </c>
      <c r="J74" s="135">
        <v>1</v>
      </c>
      <c r="K74" s="135" t="s">
        <v>3998</v>
      </c>
      <c r="L74" s="135" t="s">
        <v>3999</v>
      </c>
      <c r="M74" s="135" t="s">
        <v>4185</v>
      </c>
      <c r="N74" s="135" t="s">
        <v>4093</v>
      </c>
    </row>
    <row r="75" spans="1:14" ht="24" x14ac:dyDescent="0.15">
      <c r="A75" s="139">
        <v>1</v>
      </c>
      <c r="B75" s="139">
        <v>51120</v>
      </c>
      <c r="C75" s="135" t="s">
        <v>4186</v>
      </c>
      <c r="D75" s="135">
        <v>5</v>
      </c>
      <c r="E75" s="135" t="s">
        <v>4085</v>
      </c>
      <c r="F75" s="135">
        <v>4</v>
      </c>
      <c r="G75" s="135" t="s">
        <v>3950</v>
      </c>
      <c r="H75" s="135" t="s">
        <v>967</v>
      </c>
      <c r="I75" s="135" t="s">
        <v>4178</v>
      </c>
      <c r="J75" s="135">
        <v>1</v>
      </c>
      <c r="K75" s="135" t="s">
        <v>3998</v>
      </c>
      <c r="L75" s="135" t="s">
        <v>3999</v>
      </c>
      <c r="M75" s="135" t="s">
        <v>4187</v>
      </c>
      <c r="N75" s="135" t="s">
        <v>4188</v>
      </c>
    </row>
    <row r="76" spans="1:14" ht="24" x14ac:dyDescent="0.15">
      <c r="A76" s="139">
        <v>1</v>
      </c>
      <c r="B76" s="139">
        <v>51130</v>
      </c>
      <c r="C76" s="135" t="s">
        <v>4189</v>
      </c>
      <c r="D76" s="135">
        <v>5</v>
      </c>
      <c r="E76" s="135" t="s">
        <v>4085</v>
      </c>
      <c r="F76" s="135">
        <v>1</v>
      </c>
      <c r="G76" s="135" t="s">
        <v>3947</v>
      </c>
      <c r="H76" s="135" t="s">
        <v>1674</v>
      </c>
      <c r="I76" s="135" t="s">
        <v>4190</v>
      </c>
      <c r="J76" s="135">
        <v>1</v>
      </c>
      <c r="K76" s="135" t="s">
        <v>3998</v>
      </c>
      <c r="L76" s="135" t="s">
        <v>3999</v>
      </c>
      <c r="M76" s="135" t="s">
        <v>4191</v>
      </c>
      <c r="N76" s="135" t="s">
        <v>4069</v>
      </c>
    </row>
    <row r="77" spans="1:14" ht="24" x14ac:dyDescent="0.15">
      <c r="A77" s="139">
        <v>1</v>
      </c>
      <c r="B77" s="139">
        <v>51130</v>
      </c>
      <c r="C77" s="135" t="s">
        <v>4192</v>
      </c>
      <c r="D77" s="135">
        <v>5</v>
      </c>
      <c r="E77" s="135" t="s">
        <v>4085</v>
      </c>
      <c r="F77" s="135">
        <v>1</v>
      </c>
      <c r="G77" s="135" t="s">
        <v>3947</v>
      </c>
      <c r="H77" s="135" t="s">
        <v>810</v>
      </c>
      <c r="I77" s="135" t="s">
        <v>4190</v>
      </c>
      <c r="J77" s="135">
        <v>1</v>
      </c>
      <c r="K77" s="135" t="s">
        <v>3998</v>
      </c>
      <c r="L77" s="135" t="s">
        <v>3999</v>
      </c>
      <c r="M77" s="135" t="s">
        <v>4193</v>
      </c>
      <c r="N77" s="135" t="s">
        <v>2065</v>
      </c>
    </row>
    <row r="78" spans="1:14" ht="24" x14ac:dyDescent="0.15">
      <c r="A78" s="139">
        <v>1</v>
      </c>
      <c r="B78" s="139">
        <v>51130</v>
      </c>
      <c r="C78" s="135" t="s">
        <v>4194</v>
      </c>
      <c r="D78" s="135">
        <v>5</v>
      </c>
      <c r="E78" s="135" t="s">
        <v>4085</v>
      </c>
      <c r="F78" s="135">
        <v>1</v>
      </c>
      <c r="G78" s="135" t="s">
        <v>3947</v>
      </c>
      <c r="H78" s="135" t="s">
        <v>967</v>
      </c>
      <c r="I78" s="135" t="s">
        <v>4190</v>
      </c>
      <c r="J78" s="135">
        <v>1</v>
      </c>
      <c r="K78" s="135" t="s">
        <v>3998</v>
      </c>
      <c r="L78" s="135" t="s">
        <v>3999</v>
      </c>
      <c r="M78" s="135" t="s">
        <v>4195</v>
      </c>
      <c r="N78" s="135" t="s">
        <v>1289</v>
      </c>
    </row>
    <row r="79" spans="1:14" ht="24" x14ac:dyDescent="0.15">
      <c r="A79" s="139">
        <v>1</v>
      </c>
      <c r="B79" s="139">
        <v>60210</v>
      </c>
      <c r="C79" s="135" t="s">
        <v>4196</v>
      </c>
      <c r="D79" s="135">
        <v>6</v>
      </c>
      <c r="E79" s="135" t="s">
        <v>3959</v>
      </c>
      <c r="F79" s="135">
        <v>2</v>
      </c>
      <c r="G79" s="135" t="s">
        <v>3960</v>
      </c>
      <c r="H79" s="135" t="s">
        <v>967</v>
      </c>
      <c r="I79" s="135" t="s">
        <v>4197</v>
      </c>
      <c r="J79" s="135">
        <v>1</v>
      </c>
      <c r="K79" s="135" t="s">
        <v>3998</v>
      </c>
      <c r="L79" s="135" t="s">
        <v>3999</v>
      </c>
      <c r="M79" s="135" t="s">
        <v>4198</v>
      </c>
      <c r="N79" s="135" t="s">
        <v>4199</v>
      </c>
    </row>
    <row r="80" spans="1:14" ht="24" x14ac:dyDescent="0.15">
      <c r="A80" s="139">
        <v>1</v>
      </c>
      <c r="B80" s="139">
        <v>60220</v>
      </c>
      <c r="C80" s="135" t="s">
        <v>4200</v>
      </c>
      <c r="D80" s="135">
        <v>6</v>
      </c>
      <c r="E80" s="135" t="s">
        <v>3959</v>
      </c>
      <c r="F80" s="135">
        <v>1</v>
      </c>
      <c r="G80" s="135" t="s">
        <v>3959</v>
      </c>
      <c r="H80" s="135" t="s">
        <v>810</v>
      </c>
      <c r="I80" s="135" t="s">
        <v>4201</v>
      </c>
      <c r="J80" s="135">
        <v>1</v>
      </c>
      <c r="K80" s="135" t="s">
        <v>3998</v>
      </c>
      <c r="L80" s="135" t="s">
        <v>3999</v>
      </c>
      <c r="M80" s="135" t="s">
        <v>4172</v>
      </c>
      <c r="N80" s="135" t="s">
        <v>195</v>
      </c>
    </row>
    <row r="81" spans="1:14" ht="48" x14ac:dyDescent="0.15">
      <c r="A81" s="139">
        <v>1</v>
      </c>
      <c r="B81" s="139">
        <v>60220</v>
      </c>
      <c r="C81" s="135" t="s">
        <v>4202</v>
      </c>
      <c r="D81" s="135">
        <v>6</v>
      </c>
      <c r="E81" s="135" t="s">
        <v>3959</v>
      </c>
      <c r="F81" s="135">
        <v>1</v>
      </c>
      <c r="G81" s="135" t="s">
        <v>3959</v>
      </c>
      <c r="H81" s="135" t="s">
        <v>967</v>
      </c>
      <c r="I81" s="135" t="s">
        <v>4201</v>
      </c>
      <c r="J81" s="135">
        <v>2</v>
      </c>
      <c r="K81" s="135" t="s">
        <v>4006</v>
      </c>
      <c r="L81" s="135" t="s">
        <v>4203</v>
      </c>
      <c r="M81" s="135" t="s">
        <v>4204</v>
      </c>
      <c r="N81" s="135" t="s">
        <v>4205</v>
      </c>
    </row>
    <row r="82" spans="1:14" ht="24" x14ac:dyDescent="0.15">
      <c r="A82" s="139">
        <v>1</v>
      </c>
      <c r="B82" s="139">
        <v>60230</v>
      </c>
      <c r="C82" s="135" t="s">
        <v>4206</v>
      </c>
      <c r="D82" s="135">
        <v>6</v>
      </c>
      <c r="E82" s="135" t="s">
        <v>3959</v>
      </c>
      <c r="F82" s="135">
        <v>4</v>
      </c>
      <c r="G82" s="135" t="s">
        <v>3962</v>
      </c>
      <c r="H82" s="135" t="s">
        <v>1951</v>
      </c>
      <c r="I82" s="135" t="s">
        <v>4207</v>
      </c>
      <c r="J82" s="135">
        <v>1</v>
      </c>
      <c r="K82" s="135" t="s">
        <v>3998</v>
      </c>
      <c r="L82" s="135" t="s">
        <v>3999</v>
      </c>
      <c r="M82" s="135" t="s">
        <v>4208</v>
      </c>
      <c r="N82" s="135" t="s">
        <v>489</v>
      </c>
    </row>
    <row r="83" spans="1:14" ht="24" x14ac:dyDescent="0.15">
      <c r="A83" s="139">
        <v>1</v>
      </c>
      <c r="B83" s="139">
        <v>60230</v>
      </c>
      <c r="C83" s="135" t="s">
        <v>4209</v>
      </c>
      <c r="D83" s="135">
        <v>6</v>
      </c>
      <c r="E83" s="135" t="s">
        <v>3959</v>
      </c>
      <c r="F83" s="135">
        <v>4</v>
      </c>
      <c r="G83" s="135" t="s">
        <v>3962</v>
      </c>
      <c r="H83" s="135" t="s">
        <v>986</v>
      </c>
      <c r="I83" s="135" t="s">
        <v>4207</v>
      </c>
      <c r="J83" s="135">
        <v>1</v>
      </c>
      <c r="K83" s="135" t="s">
        <v>3998</v>
      </c>
      <c r="L83" s="135" t="s">
        <v>3999</v>
      </c>
      <c r="M83" s="135" t="s">
        <v>4210</v>
      </c>
      <c r="N83" s="135" t="s">
        <v>4205</v>
      </c>
    </row>
    <row r="84" spans="1:14" ht="24" x14ac:dyDescent="0.15">
      <c r="A84" s="139">
        <v>1</v>
      </c>
      <c r="B84" s="139">
        <v>60230</v>
      </c>
      <c r="C84" s="135" t="s">
        <v>4211</v>
      </c>
      <c r="D84" s="135">
        <v>6</v>
      </c>
      <c r="E84" s="135" t="s">
        <v>3959</v>
      </c>
      <c r="F84" s="135">
        <v>4</v>
      </c>
      <c r="G84" s="135" t="s">
        <v>3962</v>
      </c>
      <c r="H84" s="135" t="s">
        <v>2085</v>
      </c>
      <c r="I84" s="135" t="s">
        <v>4207</v>
      </c>
      <c r="J84" s="135">
        <v>1</v>
      </c>
      <c r="K84" s="135" t="s">
        <v>3998</v>
      </c>
      <c r="L84" s="135" t="s">
        <v>3999</v>
      </c>
      <c r="M84" s="135" t="s">
        <v>4032</v>
      </c>
      <c r="N84" s="135" t="s">
        <v>1643</v>
      </c>
    </row>
    <row r="85" spans="1:14" ht="24" x14ac:dyDescent="0.15">
      <c r="A85" s="139">
        <v>1</v>
      </c>
      <c r="B85" s="139">
        <v>60230</v>
      </c>
      <c r="C85" s="135" t="s">
        <v>4212</v>
      </c>
      <c r="D85" s="135">
        <v>6</v>
      </c>
      <c r="E85" s="135" t="s">
        <v>3959</v>
      </c>
      <c r="F85" s="135">
        <v>4</v>
      </c>
      <c r="G85" s="135" t="s">
        <v>3962</v>
      </c>
      <c r="H85" s="135" t="s">
        <v>1674</v>
      </c>
      <c r="I85" s="135" t="s">
        <v>4207</v>
      </c>
      <c r="J85" s="135">
        <v>1</v>
      </c>
      <c r="K85" s="135" t="s">
        <v>3998</v>
      </c>
      <c r="L85" s="135" t="s">
        <v>3999</v>
      </c>
      <c r="M85" s="135" t="s">
        <v>4213</v>
      </c>
      <c r="N85" s="135" t="s">
        <v>195</v>
      </c>
    </row>
    <row r="86" spans="1:14" ht="36" x14ac:dyDescent="0.15">
      <c r="A86" s="139">
        <v>1</v>
      </c>
      <c r="B86" s="139">
        <v>60230</v>
      </c>
      <c r="C86" s="135" t="s">
        <v>4214</v>
      </c>
      <c r="D86" s="135">
        <v>6</v>
      </c>
      <c r="E86" s="135" t="s">
        <v>3959</v>
      </c>
      <c r="F86" s="135">
        <v>4</v>
      </c>
      <c r="G86" s="135" t="s">
        <v>3962</v>
      </c>
      <c r="H86" s="135" t="s">
        <v>810</v>
      </c>
      <c r="I86" s="135" t="s">
        <v>4207</v>
      </c>
      <c r="J86" s="135">
        <v>1</v>
      </c>
      <c r="K86" s="135" t="s">
        <v>3998</v>
      </c>
      <c r="L86" s="135" t="s">
        <v>3999</v>
      </c>
      <c r="M86" s="135" t="s">
        <v>4215</v>
      </c>
      <c r="N86" s="135" t="s">
        <v>1643</v>
      </c>
    </row>
    <row r="87" spans="1:14" ht="24" x14ac:dyDescent="0.15">
      <c r="A87" s="139">
        <v>1</v>
      </c>
      <c r="B87" s="139">
        <v>60230</v>
      </c>
      <c r="C87" s="135" t="s">
        <v>4216</v>
      </c>
      <c r="D87" s="135">
        <v>6</v>
      </c>
      <c r="E87" s="135" t="s">
        <v>3959</v>
      </c>
      <c r="F87" s="135">
        <v>4</v>
      </c>
      <c r="G87" s="135" t="s">
        <v>3962</v>
      </c>
      <c r="H87" s="135" t="s">
        <v>967</v>
      </c>
      <c r="I87" s="135" t="s">
        <v>4207</v>
      </c>
      <c r="J87" s="135">
        <v>1</v>
      </c>
      <c r="K87" s="135" t="s">
        <v>3998</v>
      </c>
      <c r="L87" s="135" t="s">
        <v>3999</v>
      </c>
      <c r="M87" s="135" t="s">
        <v>4217</v>
      </c>
      <c r="N87" s="135" t="s">
        <v>3996</v>
      </c>
    </row>
    <row r="88" spans="1:14" ht="24" x14ac:dyDescent="0.15">
      <c r="A88" s="139">
        <v>1</v>
      </c>
      <c r="B88" s="139">
        <v>60240</v>
      </c>
      <c r="C88" s="135" t="s">
        <v>4218</v>
      </c>
      <c r="D88" s="135">
        <v>6</v>
      </c>
      <c r="E88" s="135" t="s">
        <v>3959</v>
      </c>
      <c r="F88" s="135">
        <v>1</v>
      </c>
      <c r="G88" s="135" t="s">
        <v>3959</v>
      </c>
      <c r="H88" s="135" t="s">
        <v>2085</v>
      </c>
      <c r="I88" s="135" t="s">
        <v>4219</v>
      </c>
      <c r="J88" s="135">
        <v>1</v>
      </c>
      <c r="K88" s="135" t="s">
        <v>3998</v>
      </c>
      <c r="L88" s="135" t="s">
        <v>3999</v>
      </c>
      <c r="M88" s="135" t="s">
        <v>4220</v>
      </c>
      <c r="N88" s="135" t="s">
        <v>4221</v>
      </c>
    </row>
    <row r="89" spans="1:14" ht="24" x14ac:dyDescent="0.15">
      <c r="A89" s="139">
        <v>1</v>
      </c>
      <c r="B89" s="139">
        <v>60240</v>
      </c>
      <c r="C89" s="135" t="s">
        <v>4222</v>
      </c>
      <c r="D89" s="135">
        <v>6</v>
      </c>
      <c r="E89" s="135" t="s">
        <v>3959</v>
      </c>
      <c r="F89" s="135">
        <v>1</v>
      </c>
      <c r="G89" s="135" t="s">
        <v>3959</v>
      </c>
      <c r="H89" s="135" t="s">
        <v>1674</v>
      </c>
      <c r="I89" s="135" t="s">
        <v>4219</v>
      </c>
      <c r="J89" s="135">
        <v>1</v>
      </c>
      <c r="K89" s="135" t="s">
        <v>3998</v>
      </c>
      <c r="L89" s="135" t="s">
        <v>3999</v>
      </c>
      <c r="M89" s="135" t="s">
        <v>4223</v>
      </c>
      <c r="N89" s="135" t="s">
        <v>4224</v>
      </c>
    </row>
    <row r="90" spans="1:14" ht="24" x14ac:dyDescent="0.15">
      <c r="A90" s="139">
        <v>1</v>
      </c>
      <c r="B90" s="139">
        <v>60240</v>
      </c>
      <c r="C90" s="135" t="s">
        <v>4225</v>
      </c>
      <c r="D90" s="135">
        <v>6</v>
      </c>
      <c r="E90" s="135" t="s">
        <v>3959</v>
      </c>
      <c r="F90" s="135">
        <v>1</v>
      </c>
      <c r="G90" s="135" t="s">
        <v>3959</v>
      </c>
      <c r="H90" s="135" t="s">
        <v>810</v>
      </c>
      <c r="I90" s="135" t="s">
        <v>4219</v>
      </c>
      <c r="J90" s="135">
        <v>1</v>
      </c>
      <c r="K90" s="135" t="s">
        <v>3998</v>
      </c>
      <c r="L90" s="135" t="s">
        <v>3999</v>
      </c>
      <c r="M90" s="135" t="s">
        <v>4226</v>
      </c>
      <c r="N90" s="135" t="s">
        <v>202</v>
      </c>
    </row>
    <row r="91" spans="1:14" ht="24" x14ac:dyDescent="0.15">
      <c r="A91" s="139">
        <v>1</v>
      </c>
      <c r="B91" s="139">
        <v>60240</v>
      </c>
      <c r="C91" s="135" t="s">
        <v>4227</v>
      </c>
      <c r="D91" s="135">
        <v>6</v>
      </c>
      <c r="E91" s="135" t="s">
        <v>3959</v>
      </c>
      <c r="F91" s="135">
        <v>1</v>
      </c>
      <c r="G91" s="135" t="s">
        <v>3959</v>
      </c>
      <c r="H91" s="135" t="s">
        <v>967</v>
      </c>
      <c r="I91" s="135" t="s">
        <v>4219</v>
      </c>
      <c r="J91" s="135">
        <v>1</v>
      </c>
      <c r="K91" s="135" t="s">
        <v>3998</v>
      </c>
      <c r="L91" s="135" t="s">
        <v>3999</v>
      </c>
      <c r="M91" s="135" t="s">
        <v>4228</v>
      </c>
      <c r="N91" s="135" t="s">
        <v>4050</v>
      </c>
    </row>
    <row r="92" spans="1:14" ht="24" x14ac:dyDescent="0.15">
      <c r="A92" s="139">
        <v>2</v>
      </c>
      <c r="B92" s="139">
        <v>10001</v>
      </c>
      <c r="C92" s="135" t="s">
        <v>4229</v>
      </c>
      <c r="D92" s="135">
        <v>1</v>
      </c>
      <c r="E92" s="135" t="s">
        <v>3991</v>
      </c>
      <c r="F92" s="135">
        <v>19</v>
      </c>
      <c r="G92" s="135" t="s">
        <v>4230</v>
      </c>
      <c r="H92" s="135" t="s">
        <v>1903</v>
      </c>
      <c r="I92" s="135" t="s">
        <v>4231</v>
      </c>
      <c r="J92" s="135">
        <v>1</v>
      </c>
      <c r="K92" s="135" t="s">
        <v>3998</v>
      </c>
      <c r="L92" s="135" t="s">
        <v>3999</v>
      </c>
      <c r="M92" s="135" t="s">
        <v>4232</v>
      </c>
      <c r="N92" s="135" t="s">
        <v>4233</v>
      </c>
    </row>
    <row r="93" spans="1:14" ht="24" x14ac:dyDescent="0.15">
      <c r="A93" s="139">
        <v>2</v>
      </c>
      <c r="B93" s="139">
        <v>10001</v>
      </c>
      <c r="C93" s="135" t="s">
        <v>4234</v>
      </c>
      <c r="D93" s="135">
        <v>1</v>
      </c>
      <c r="E93" s="135" t="s">
        <v>3991</v>
      </c>
      <c r="F93" s="135">
        <v>19</v>
      </c>
      <c r="G93" s="135" t="s">
        <v>4230</v>
      </c>
      <c r="H93" s="135" t="s">
        <v>1951</v>
      </c>
      <c r="I93" s="135" t="s">
        <v>4231</v>
      </c>
      <c r="J93" s="135">
        <v>1</v>
      </c>
      <c r="K93" s="135" t="s">
        <v>3998</v>
      </c>
      <c r="L93" s="135" t="s">
        <v>3999</v>
      </c>
      <c r="M93" s="135" t="s">
        <v>4235</v>
      </c>
      <c r="N93" s="135" t="s">
        <v>195</v>
      </c>
    </row>
    <row r="94" spans="1:14" ht="24" x14ac:dyDescent="0.15">
      <c r="A94" s="139">
        <v>2</v>
      </c>
      <c r="B94" s="139">
        <v>10001</v>
      </c>
      <c r="C94" s="135" t="s">
        <v>4236</v>
      </c>
      <c r="D94" s="135">
        <v>1</v>
      </c>
      <c r="E94" s="135" t="s">
        <v>3991</v>
      </c>
      <c r="F94" s="135">
        <v>19</v>
      </c>
      <c r="G94" s="135" t="s">
        <v>4230</v>
      </c>
      <c r="H94" s="135" t="s">
        <v>986</v>
      </c>
      <c r="I94" s="135" t="s">
        <v>4231</v>
      </c>
      <c r="J94" s="135">
        <v>1</v>
      </c>
      <c r="K94" s="135" t="s">
        <v>3998</v>
      </c>
      <c r="L94" s="135" t="s">
        <v>3999</v>
      </c>
      <c r="M94" s="135" t="s">
        <v>4237</v>
      </c>
      <c r="N94" s="135" t="s">
        <v>4238</v>
      </c>
    </row>
    <row r="95" spans="1:14" ht="24" x14ac:dyDescent="0.15">
      <c r="A95" s="139">
        <v>2</v>
      </c>
      <c r="B95" s="139">
        <v>10001</v>
      </c>
      <c r="C95" s="135" t="s">
        <v>4239</v>
      </c>
      <c r="D95" s="135">
        <v>1</v>
      </c>
      <c r="E95" s="135" t="s">
        <v>3991</v>
      </c>
      <c r="F95" s="135">
        <v>19</v>
      </c>
      <c r="G95" s="135" t="s">
        <v>4230</v>
      </c>
      <c r="H95" s="135" t="s">
        <v>2085</v>
      </c>
      <c r="I95" s="135" t="s">
        <v>4231</v>
      </c>
      <c r="J95" s="135">
        <v>1</v>
      </c>
      <c r="K95" s="135" t="s">
        <v>3998</v>
      </c>
      <c r="L95" s="135" t="s">
        <v>3999</v>
      </c>
      <c r="M95" s="135" t="s">
        <v>4240</v>
      </c>
      <c r="N95" s="135" t="s">
        <v>195</v>
      </c>
    </row>
    <row r="96" spans="1:14" ht="24" x14ac:dyDescent="0.15">
      <c r="A96" s="139">
        <v>2</v>
      </c>
      <c r="B96" s="139">
        <v>10001</v>
      </c>
      <c r="C96" s="135" t="s">
        <v>4241</v>
      </c>
      <c r="D96" s="135">
        <v>1</v>
      </c>
      <c r="E96" s="135" t="s">
        <v>3991</v>
      </c>
      <c r="F96" s="135">
        <v>19</v>
      </c>
      <c r="G96" s="135" t="s">
        <v>4230</v>
      </c>
      <c r="H96" s="135" t="s">
        <v>1674</v>
      </c>
      <c r="I96" s="135" t="s">
        <v>4231</v>
      </c>
      <c r="J96" s="135">
        <v>1</v>
      </c>
      <c r="K96" s="135" t="s">
        <v>3998</v>
      </c>
      <c r="L96" s="135" t="s">
        <v>3999</v>
      </c>
      <c r="M96" s="135" t="s">
        <v>4242</v>
      </c>
      <c r="N96" s="135" t="s">
        <v>3996</v>
      </c>
    </row>
    <row r="97" spans="1:14" ht="24" x14ac:dyDescent="0.15">
      <c r="A97" s="139">
        <v>2</v>
      </c>
      <c r="B97" s="139">
        <v>10001</v>
      </c>
      <c r="C97" s="135" t="s">
        <v>4243</v>
      </c>
      <c r="D97" s="135">
        <v>1</v>
      </c>
      <c r="E97" s="135" t="s">
        <v>3991</v>
      </c>
      <c r="F97" s="135">
        <v>19</v>
      </c>
      <c r="G97" s="135" t="s">
        <v>4230</v>
      </c>
      <c r="H97" s="135" t="s">
        <v>810</v>
      </c>
      <c r="I97" s="135" t="s">
        <v>4231</v>
      </c>
      <c r="J97" s="135">
        <v>1</v>
      </c>
      <c r="K97" s="135" t="s">
        <v>3998</v>
      </c>
      <c r="L97" s="135" t="s">
        <v>3999</v>
      </c>
      <c r="M97" s="135" t="s">
        <v>4141</v>
      </c>
      <c r="N97" s="135" t="s">
        <v>195</v>
      </c>
    </row>
    <row r="98" spans="1:14" ht="24" x14ac:dyDescent="0.15">
      <c r="A98" s="139">
        <v>2</v>
      </c>
      <c r="B98" s="139">
        <v>10001</v>
      </c>
      <c r="C98" s="135" t="s">
        <v>4244</v>
      </c>
      <c r="D98" s="135">
        <v>1</v>
      </c>
      <c r="E98" s="135" t="s">
        <v>3991</v>
      </c>
      <c r="F98" s="135">
        <v>19</v>
      </c>
      <c r="G98" s="135" t="s">
        <v>4230</v>
      </c>
      <c r="H98" s="135" t="s">
        <v>967</v>
      </c>
      <c r="I98" s="135" t="s">
        <v>4231</v>
      </c>
      <c r="J98" s="135">
        <v>1</v>
      </c>
      <c r="K98" s="135" t="s">
        <v>3998</v>
      </c>
      <c r="L98" s="135" t="s">
        <v>3999</v>
      </c>
      <c r="M98" s="135" t="s">
        <v>4245</v>
      </c>
      <c r="N98" s="135" t="s">
        <v>4246</v>
      </c>
    </row>
    <row r="99" spans="1:14" ht="24" x14ac:dyDescent="0.15">
      <c r="A99" s="139">
        <v>2</v>
      </c>
      <c r="B99" s="139">
        <v>10002</v>
      </c>
      <c r="C99" s="135" t="s">
        <v>4247</v>
      </c>
      <c r="D99" s="135">
        <v>1</v>
      </c>
      <c r="E99" s="135" t="s">
        <v>3991</v>
      </c>
      <c r="F99" s="135">
        <v>19</v>
      </c>
      <c r="G99" s="135" t="s">
        <v>4230</v>
      </c>
      <c r="H99" s="135" t="s">
        <v>967</v>
      </c>
      <c r="I99" s="135" t="s">
        <v>4248</v>
      </c>
      <c r="J99" s="135">
        <v>1</v>
      </c>
      <c r="K99" s="135" t="s">
        <v>3998</v>
      </c>
      <c r="L99" s="135" t="s">
        <v>3999</v>
      </c>
      <c r="M99" s="135" t="s">
        <v>4249</v>
      </c>
      <c r="N99" s="135" t="s">
        <v>3996</v>
      </c>
    </row>
    <row r="100" spans="1:14" ht="24" x14ac:dyDescent="0.15">
      <c r="A100" s="139">
        <v>2</v>
      </c>
      <c r="B100" s="139">
        <v>10003</v>
      </c>
      <c r="C100" s="135" t="s">
        <v>4250</v>
      </c>
      <c r="D100" s="135">
        <v>1</v>
      </c>
      <c r="E100" s="135" t="s">
        <v>3991</v>
      </c>
      <c r="F100" s="135">
        <v>19</v>
      </c>
      <c r="G100" s="135" t="s">
        <v>4230</v>
      </c>
      <c r="H100" s="135" t="s">
        <v>1674</v>
      </c>
      <c r="I100" s="135" t="s">
        <v>4251</v>
      </c>
      <c r="J100" s="135">
        <v>1</v>
      </c>
      <c r="K100" s="135" t="s">
        <v>3998</v>
      </c>
      <c r="L100" s="135" t="s">
        <v>3999</v>
      </c>
      <c r="M100" s="135" t="s">
        <v>4252</v>
      </c>
      <c r="N100" s="135" t="s">
        <v>195</v>
      </c>
    </row>
    <row r="101" spans="1:14" ht="24" x14ac:dyDescent="0.15">
      <c r="A101" s="139">
        <v>2</v>
      </c>
      <c r="B101" s="139">
        <v>10003</v>
      </c>
      <c r="C101" s="135" t="s">
        <v>4253</v>
      </c>
      <c r="D101" s="135">
        <v>1</v>
      </c>
      <c r="E101" s="135" t="s">
        <v>3991</v>
      </c>
      <c r="F101" s="135">
        <v>19</v>
      </c>
      <c r="G101" s="135" t="s">
        <v>4230</v>
      </c>
      <c r="H101" s="135" t="s">
        <v>810</v>
      </c>
      <c r="I101" s="135" t="s">
        <v>4251</v>
      </c>
      <c r="J101" s="135">
        <v>1</v>
      </c>
      <c r="K101" s="135" t="s">
        <v>3998</v>
      </c>
      <c r="L101" s="135" t="s">
        <v>4254</v>
      </c>
      <c r="M101" s="135" t="s">
        <v>4255</v>
      </c>
      <c r="N101" s="135" t="s">
        <v>4205</v>
      </c>
    </row>
    <row r="102" spans="1:14" ht="48" x14ac:dyDescent="0.15">
      <c r="A102" s="139">
        <v>2</v>
      </c>
      <c r="B102" s="139">
        <v>10003</v>
      </c>
      <c r="C102" s="135" t="s">
        <v>4256</v>
      </c>
      <c r="D102" s="135">
        <v>1</v>
      </c>
      <c r="E102" s="135" t="s">
        <v>3991</v>
      </c>
      <c r="F102" s="135">
        <v>19</v>
      </c>
      <c r="G102" s="135" t="s">
        <v>4230</v>
      </c>
      <c r="H102" s="135" t="s">
        <v>967</v>
      </c>
      <c r="I102" s="135" t="s">
        <v>4251</v>
      </c>
      <c r="J102" s="135">
        <v>1</v>
      </c>
      <c r="K102" s="135" t="s">
        <v>3998</v>
      </c>
      <c r="L102" s="135" t="s">
        <v>4257</v>
      </c>
      <c r="M102" s="135" t="s">
        <v>4258</v>
      </c>
      <c r="N102" s="135" t="s">
        <v>4034</v>
      </c>
    </row>
    <row r="103" spans="1:14" ht="24" x14ac:dyDescent="0.15">
      <c r="A103" s="139">
        <v>2</v>
      </c>
      <c r="B103" s="139">
        <v>10020</v>
      </c>
      <c r="C103" s="135" t="s">
        <v>4259</v>
      </c>
      <c r="D103" s="135">
        <v>1</v>
      </c>
      <c r="E103" s="135" t="s">
        <v>3991</v>
      </c>
      <c r="F103" s="135">
        <v>19</v>
      </c>
      <c r="G103" s="135" t="s">
        <v>4230</v>
      </c>
      <c r="H103" s="135" t="s">
        <v>967</v>
      </c>
      <c r="I103" s="135" t="s">
        <v>4260</v>
      </c>
      <c r="J103" s="135">
        <v>1</v>
      </c>
      <c r="K103" s="135" t="s">
        <v>3998</v>
      </c>
      <c r="L103" s="135" t="s">
        <v>3999</v>
      </c>
      <c r="M103" s="135" t="s">
        <v>4261</v>
      </c>
      <c r="N103" s="135" t="s">
        <v>86</v>
      </c>
    </row>
    <row r="104" spans="1:14" ht="48" x14ac:dyDescent="0.15">
      <c r="A104" s="139">
        <v>2</v>
      </c>
      <c r="B104" s="139">
        <v>10250</v>
      </c>
      <c r="C104" s="135" t="s">
        <v>4262</v>
      </c>
      <c r="D104" s="135">
        <v>1</v>
      </c>
      <c r="E104" s="135" t="s">
        <v>3991</v>
      </c>
      <c r="F104" s="135">
        <v>18</v>
      </c>
      <c r="G104" s="135" t="s">
        <v>4263</v>
      </c>
      <c r="H104" s="135" t="s">
        <v>967</v>
      </c>
      <c r="I104" s="135" t="s">
        <v>4264</v>
      </c>
      <c r="J104" s="135">
        <v>2</v>
      </c>
      <c r="K104" s="135" t="s">
        <v>4006</v>
      </c>
      <c r="L104" s="135" t="s">
        <v>4265</v>
      </c>
      <c r="M104" s="135" t="s">
        <v>4266</v>
      </c>
      <c r="N104" s="135" t="s">
        <v>4267</v>
      </c>
    </row>
    <row r="105" spans="1:14" ht="48" x14ac:dyDescent="0.15">
      <c r="A105" s="139">
        <v>2</v>
      </c>
      <c r="B105" s="139">
        <v>10250</v>
      </c>
      <c r="C105" s="135" t="s">
        <v>4262</v>
      </c>
      <c r="D105" s="135">
        <v>1</v>
      </c>
      <c r="E105" s="135" t="s">
        <v>3991</v>
      </c>
      <c r="F105" s="135">
        <v>18</v>
      </c>
      <c r="G105" s="135" t="s">
        <v>4263</v>
      </c>
      <c r="H105" s="135" t="s">
        <v>967</v>
      </c>
      <c r="I105" s="135" t="s">
        <v>4264</v>
      </c>
      <c r="J105" s="135">
        <v>2</v>
      </c>
      <c r="K105" s="135" t="s">
        <v>4006</v>
      </c>
      <c r="L105" s="135" t="s">
        <v>4265</v>
      </c>
      <c r="M105" s="135" t="s">
        <v>4266</v>
      </c>
      <c r="N105" s="135" t="s">
        <v>4267</v>
      </c>
    </row>
    <row r="106" spans="1:14" ht="48" x14ac:dyDescent="0.15">
      <c r="A106" s="139">
        <v>2</v>
      </c>
      <c r="B106" s="139">
        <v>19005</v>
      </c>
      <c r="C106" s="135" t="s">
        <v>4268</v>
      </c>
      <c r="D106" s="135">
        <v>1</v>
      </c>
      <c r="E106" s="135" t="s">
        <v>3991</v>
      </c>
      <c r="F106" s="135">
        <v>15</v>
      </c>
      <c r="G106" s="135" t="s">
        <v>3904</v>
      </c>
      <c r="H106" s="135" t="s">
        <v>810</v>
      </c>
      <c r="I106" s="135" t="s">
        <v>4269</v>
      </c>
      <c r="J106" s="135">
        <v>4</v>
      </c>
      <c r="K106" s="135" t="s">
        <v>3993</v>
      </c>
      <c r="L106" s="135" t="s">
        <v>4270</v>
      </c>
      <c r="M106" s="135" t="s">
        <v>4271</v>
      </c>
      <c r="N106" s="135" t="s">
        <v>4272</v>
      </c>
    </row>
    <row r="107" spans="1:14" ht="48" x14ac:dyDescent="0.15">
      <c r="A107" s="139">
        <v>2</v>
      </c>
      <c r="B107" s="139">
        <v>19005</v>
      </c>
      <c r="C107" s="135" t="s">
        <v>4268</v>
      </c>
      <c r="D107" s="135">
        <v>1</v>
      </c>
      <c r="E107" s="135" t="s">
        <v>3991</v>
      </c>
      <c r="F107" s="135">
        <v>15</v>
      </c>
      <c r="G107" s="135" t="s">
        <v>3904</v>
      </c>
      <c r="H107" s="135" t="s">
        <v>967</v>
      </c>
      <c r="I107" s="135" t="s">
        <v>4269</v>
      </c>
      <c r="J107" s="135">
        <v>4</v>
      </c>
      <c r="K107" s="135" t="s">
        <v>3993</v>
      </c>
      <c r="L107" s="135" t="s">
        <v>4273</v>
      </c>
      <c r="M107" s="135" t="s">
        <v>4271</v>
      </c>
      <c r="N107" s="135" t="s">
        <v>4274</v>
      </c>
    </row>
    <row r="108" spans="1:14" ht="24" x14ac:dyDescent="0.15">
      <c r="A108" s="139">
        <v>2</v>
      </c>
      <c r="B108" s="139">
        <v>19006</v>
      </c>
      <c r="C108" s="135" t="s">
        <v>4275</v>
      </c>
      <c r="D108" s="135">
        <v>1</v>
      </c>
      <c r="E108" s="135" t="s">
        <v>3991</v>
      </c>
      <c r="F108" s="135">
        <v>18</v>
      </c>
      <c r="G108" s="135" t="s">
        <v>4263</v>
      </c>
      <c r="H108" s="135" t="s">
        <v>810</v>
      </c>
      <c r="I108" s="135" t="s">
        <v>4276</v>
      </c>
      <c r="J108" s="135">
        <v>1</v>
      </c>
      <c r="K108" s="135" t="s">
        <v>3998</v>
      </c>
      <c r="L108" s="135" t="s">
        <v>3999</v>
      </c>
      <c r="M108" s="135" t="s">
        <v>4277</v>
      </c>
      <c r="N108" s="135" t="s">
        <v>489</v>
      </c>
    </row>
    <row r="109" spans="1:14" ht="24" x14ac:dyDescent="0.15">
      <c r="A109" s="139">
        <v>2</v>
      </c>
      <c r="B109" s="139">
        <v>19006</v>
      </c>
      <c r="C109" s="135" t="s">
        <v>4278</v>
      </c>
      <c r="D109" s="135">
        <v>1</v>
      </c>
      <c r="E109" s="135" t="s">
        <v>3991</v>
      </c>
      <c r="F109" s="135">
        <v>18</v>
      </c>
      <c r="G109" s="135" t="s">
        <v>4263</v>
      </c>
      <c r="H109" s="135" t="s">
        <v>967</v>
      </c>
      <c r="I109" s="135" t="s">
        <v>4276</v>
      </c>
      <c r="J109" s="135">
        <v>1</v>
      </c>
      <c r="K109" s="135" t="s">
        <v>3998</v>
      </c>
      <c r="L109" s="135" t="s">
        <v>3999</v>
      </c>
      <c r="M109" s="135" t="s">
        <v>4279</v>
      </c>
      <c r="N109" s="135" t="s">
        <v>108</v>
      </c>
    </row>
    <row r="110" spans="1:14" ht="24" x14ac:dyDescent="0.15">
      <c r="A110" s="139">
        <v>2</v>
      </c>
      <c r="B110" s="139">
        <v>30090</v>
      </c>
      <c r="C110" s="135" t="s">
        <v>4280</v>
      </c>
      <c r="D110" s="135">
        <v>3</v>
      </c>
      <c r="E110" s="135" t="s">
        <v>3927</v>
      </c>
      <c r="F110" s="135">
        <v>8</v>
      </c>
      <c r="G110" s="135" t="s">
        <v>3934</v>
      </c>
      <c r="H110" s="135" t="s">
        <v>967</v>
      </c>
      <c r="I110" s="135" t="s">
        <v>4281</v>
      </c>
      <c r="J110" s="135">
        <v>1</v>
      </c>
      <c r="K110" s="135" t="s">
        <v>3998</v>
      </c>
      <c r="L110" s="135" t="s">
        <v>3999</v>
      </c>
      <c r="M110" s="135" t="s">
        <v>4282</v>
      </c>
      <c r="N110" s="135" t="s">
        <v>4205</v>
      </c>
    </row>
    <row r="111" spans="1:14" ht="24" x14ac:dyDescent="0.15">
      <c r="A111" s="139">
        <v>2</v>
      </c>
      <c r="B111" s="139">
        <v>30600</v>
      </c>
      <c r="C111" s="135" t="s">
        <v>4283</v>
      </c>
      <c r="D111" s="135">
        <v>3</v>
      </c>
      <c r="E111" s="135" t="s">
        <v>3927</v>
      </c>
      <c r="F111" s="135">
        <v>3</v>
      </c>
      <c r="G111" s="135" t="s">
        <v>3929</v>
      </c>
      <c r="H111" s="135" t="s">
        <v>1951</v>
      </c>
      <c r="I111" s="135" t="s">
        <v>4284</v>
      </c>
      <c r="J111" s="135">
        <v>1</v>
      </c>
      <c r="K111" s="135" t="s">
        <v>3998</v>
      </c>
      <c r="L111" s="135" t="s">
        <v>4273</v>
      </c>
      <c r="M111" s="135" t="s">
        <v>4285</v>
      </c>
      <c r="N111" s="135" t="s">
        <v>4205</v>
      </c>
    </row>
    <row r="112" spans="1:14" ht="24" x14ac:dyDescent="0.15">
      <c r="A112" s="139">
        <v>2</v>
      </c>
      <c r="B112" s="139">
        <v>30600</v>
      </c>
      <c r="C112" s="135" t="s">
        <v>4283</v>
      </c>
      <c r="D112" s="135">
        <v>3</v>
      </c>
      <c r="E112" s="135" t="s">
        <v>3927</v>
      </c>
      <c r="F112" s="135">
        <v>3</v>
      </c>
      <c r="G112" s="135" t="s">
        <v>3929</v>
      </c>
      <c r="H112" s="135" t="s">
        <v>986</v>
      </c>
      <c r="I112" s="135" t="s">
        <v>4284</v>
      </c>
      <c r="J112" s="135">
        <v>1</v>
      </c>
      <c r="K112" s="135" t="s">
        <v>3998</v>
      </c>
      <c r="L112" s="135" t="s">
        <v>4273</v>
      </c>
      <c r="M112" s="135" t="s">
        <v>4285</v>
      </c>
      <c r="N112" s="135" t="s">
        <v>4205</v>
      </c>
    </row>
    <row r="113" spans="1:14" ht="48" x14ac:dyDescent="0.15">
      <c r="A113" s="139">
        <v>2</v>
      </c>
      <c r="B113" s="139">
        <v>30600</v>
      </c>
      <c r="C113" s="135" t="s">
        <v>4286</v>
      </c>
      <c r="D113" s="135">
        <v>3</v>
      </c>
      <c r="E113" s="135" t="s">
        <v>3927</v>
      </c>
      <c r="F113" s="135">
        <v>3</v>
      </c>
      <c r="G113" s="135" t="s">
        <v>3929</v>
      </c>
      <c r="H113" s="135" t="s">
        <v>2085</v>
      </c>
      <c r="I113" s="135" t="s">
        <v>4284</v>
      </c>
      <c r="J113" s="135">
        <v>4</v>
      </c>
      <c r="K113" s="135" t="s">
        <v>3993</v>
      </c>
      <c r="L113" s="135" t="s">
        <v>4287</v>
      </c>
      <c r="M113" s="135" t="s">
        <v>4288</v>
      </c>
      <c r="N113" s="135" t="s">
        <v>4104</v>
      </c>
    </row>
    <row r="114" spans="1:14" ht="24" x14ac:dyDescent="0.15">
      <c r="A114" s="139">
        <v>2</v>
      </c>
      <c r="B114" s="139">
        <v>30600</v>
      </c>
      <c r="C114" s="135" t="s">
        <v>4289</v>
      </c>
      <c r="D114" s="135">
        <v>3</v>
      </c>
      <c r="E114" s="135" t="s">
        <v>3927</v>
      </c>
      <c r="F114" s="135">
        <v>3</v>
      </c>
      <c r="G114" s="135" t="s">
        <v>3929</v>
      </c>
      <c r="H114" s="135" t="s">
        <v>1674</v>
      </c>
      <c r="I114" s="135" t="s">
        <v>4284</v>
      </c>
      <c r="J114" s="135">
        <v>1</v>
      </c>
      <c r="K114" s="135" t="s">
        <v>3998</v>
      </c>
      <c r="L114" s="135" t="s">
        <v>4273</v>
      </c>
      <c r="M114" s="135" t="s">
        <v>4290</v>
      </c>
      <c r="N114" s="135" t="s">
        <v>1643</v>
      </c>
    </row>
    <row r="115" spans="1:14" ht="24" x14ac:dyDescent="0.15">
      <c r="A115" s="139">
        <v>2</v>
      </c>
      <c r="B115" s="139">
        <v>30600</v>
      </c>
      <c r="C115" s="135" t="s">
        <v>4289</v>
      </c>
      <c r="D115" s="135">
        <v>3</v>
      </c>
      <c r="E115" s="135" t="s">
        <v>3927</v>
      </c>
      <c r="F115" s="135">
        <v>3</v>
      </c>
      <c r="G115" s="135" t="s">
        <v>3929</v>
      </c>
      <c r="H115" s="135" t="s">
        <v>810</v>
      </c>
      <c r="I115" s="135" t="s">
        <v>4284</v>
      </c>
      <c r="J115" s="135">
        <v>1</v>
      </c>
      <c r="K115" s="135" t="s">
        <v>3998</v>
      </c>
      <c r="L115" s="135" t="s">
        <v>4273</v>
      </c>
      <c r="M115" s="135" t="s">
        <v>4290</v>
      </c>
      <c r="N115" s="135" t="s">
        <v>1643</v>
      </c>
    </row>
    <row r="116" spans="1:14" ht="48" x14ac:dyDescent="0.15">
      <c r="A116" s="139">
        <v>2</v>
      </c>
      <c r="B116" s="139">
        <v>30600</v>
      </c>
      <c r="C116" s="135" t="s">
        <v>4291</v>
      </c>
      <c r="D116" s="135">
        <v>3</v>
      </c>
      <c r="E116" s="135" t="s">
        <v>3927</v>
      </c>
      <c r="F116" s="135">
        <v>3</v>
      </c>
      <c r="G116" s="135" t="s">
        <v>3929</v>
      </c>
      <c r="H116" s="135" t="s">
        <v>967</v>
      </c>
      <c r="I116" s="135" t="s">
        <v>4284</v>
      </c>
      <c r="J116" s="135">
        <v>2</v>
      </c>
      <c r="K116" s="135" t="s">
        <v>4006</v>
      </c>
      <c r="L116" s="135" t="s">
        <v>3999</v>
      </c>
      <c r="M116" s="135" t="s">
        <v>3999</v>
      </c>
      <c r="N116" s="135" t="s">
        <v>310</v>
      </c>
    </row>
    <row r="117" spans="1:14" ht="24" x14ac:dyDescent="0.15">
      <c r="A117" s="139">
        <v>2</v>
      </c>
      <c r="B117" s="139">
        <v>30750</v>
      </c>
      <c r="C117" s="135" t="s">
        <v>4292</v>
      </c>
      <c r="D117" s="135">
        <v>3</v>
      </c>
      <c r="E117" s="135" t="s">
        <v>3927</v>
      </c>
      <c r="F117" s="135">
        <v>3</v>
      </c>
      <c r="G117" s="135" t="s">
        <v>3929</v>
      </c>
      <c r="H117" s="135" t="s">
        <v>810</v>
      </c>
      <c r="I117" s="135" t="s">
        <v>4293</v>
      </c>
      <c r="J117" s="135">
        <v>1</v>
      </c>
      <c r="K117" s="135" t="s">
        <v>3998</v>
      </c>
      <c r="L117" s="135" t="s">
        <v>3999</v>
      </c>
      <c r="M117" s="135" t="s">
        <v>4294</v>
      </c>
      <c r="N117" s="135" t="s">
        <v>202</v>
      </c>
    </row>
    <row r="118" spans="1:14" ht="24" x14ac:dyDescent="0.15">
      <c r="A118" s="139">
        <v>2</v>
      </c>
      <c r="B118" s="139">
        <v>30750</v>
      </c>
      <c r="C118" s="135" t="s">
        <v>4295</v>
      </c>
      <c r="D118" s="135">
        <v>3</v>
      </c>
      <c r="E118" s="135" t="s">
        <v>3927</v>
      </c>
      <c r="F118" s="135">
        <v>3</v>
      </c>
      <c r="G118" s="135" t="s">
        <v>3929</v>
      </c>
      <c r="H118" s="135" t="s">
        <v>967</v>
      </c>
      <c r="I118" s="135" t="s">
        <v>4293</v>
      </c>
      <c r="J118" s="135">
        <v>1</v>
      </c>
      <c r="K118" s="135" t="s">
        <v>3998</v>
      </c>
      <c r="L118" s="135" t="s">
        <v>3999</v>
      </c>
      <c r="M118" s="135" t="s">
        <v>4296</v>
      </c>
      <c r="N118" s="135" t="s">
        <v>4297</v>
      </c>
    </row>
    <row r="119" spans="1:14" ht="24" x14ac:dyDescent="0.15">
      <c r="A119" s="139">
        <v>2</v>
      </c>
      <c r="B119" s="139">
        <v>60001</v>
      </c>
      <c r="C119" s="135" t="s">
        <v>4298</v>
      </c>
      <c r="D119" s="135">
        <v>6</v>
      </c>
      <c r="E119" s="135" t="s">
        <v>3959</v>
      </c>
      <c r="F119" s="135">
        <v>10</v>
      </c>
      <c r="G119" s="135" t="s">
        <v>3968</v>
      </c>
      <c r="H119" s="135" t="s">
        <v>2085</v>
      </c>
      <c r="I119" s="135" t="s">
        <v>4299</v>
      </c>
      <c r="J119" s="135">
        <v>1</v>
      </c>
      <c r="K119" s="135" t="s">
        <v>3998</v>
      </c>
      <c r="L119" s="135" t="s">
        <v>3999</v>
      </c>
      <c r="M119" s="135" t="s">
        <v>4300</v>
      </c>
      <c r="N119" s="135" t="s">
        <v>95</v>
      </c>
    </row>
    <row r="120" spans="1:14" ht="24" x14ac:dyDescent="0.15">
      <c r="A120" s="139">
        <v>2</v>
      </c>
      <c r="B120" s="139">
        <v>60001</v>
      </c>
      <c r="C120" s="135" t="s">
        <v>4301</v>
      </c>
      <c r="D120" s="135">
        <v>6</v>
      </c>
      <c r="E120" s="135" t="s">
        <v>3959</v>
      </c>
      <c r="F120" s="135">
        <v>10</v>
      </c>
      <c r="G120" s="135" t="s">
        <v>3968</v>
      </c>
      <c r="H120" s="135" t="s">
        <v>1674</v>
      </c>
      <c r="I120" s="135" t="s">
        <v>4299</v>
      </c>
      <c r="J120" s="135">
        <v>1</v>
      </c>
      <c r="K120" s="135" t="s">
        <v>3998</v>
      </c>
      <c r="L120" s="135" t="s">
        <v>3999</v>
      </c>
      <c r="M120" s="135" t="s">
        <v>4302</v>
      </c>
      <c r="N120" s="135" t="s">
        <v>4144</v>
      </c>
    </row>
    <row r="121" spans="1:14" ht="24" x14ac:dyDescent="0.15">
      <c r="A121" s="139">
        <v>2</v>
      </c>
      <c r="B121" s="139">
        <v>60001</v>
      </c>
      <c r="C121" s="135" t="s">
        <v>4303</v>
      </c>
      <c r="D121" s="135">
        <v>6</v>
      </c>
      <c r="E121" s="135" t="s">
        <v>3959</v>
      </c>
      <c r="F121" s="135">
        <v>10</v>
      </c>
      <c r="G121" s="135" t="s">
        <v>3968</v>
      </c>
      <c r="H121" s="135" t="s">
        <v>810</v>
      </c>
      <c r="I121" s="135" t="s">
        <v>4299</v>
      </c>
      <c r="J121" s="135">
        <v>1</v>
      </c>
      <c r="K121" s="135" t="s">
        <v>3998</v>
      </c>
      <c r="L121" s="135" t="s">
        <v>3999</v>
      </c>
      <c r="M121" s="135" t="s">
        <v>4304</v>
      </c>
      <c r="N121" s="135" t="s">
        <v>4305</v>
      </c>
    </row>
    <row r="122" spans="1:14" ht="24" x14ac:dyDescent="0.15">
      <c r="A122" s="139">
        <v>2</v>
      </c>
      <c r="B122" s="139">
        <v>60001</v>
      </c>
      <c r="C122" s="135" t="s">
        <v>4306</v>
      </c>
      <c r="D122" s="135">
        <v>6</v>
      </c>
      <c r="E122" s="135" t="s">
        <v>3959</v>
      </c>
      <c r="F122" s="135">
        <v>10</v>
      </c>
      <c r="G122" s="135" t="s">
        <v>3968</v>
      </c>
      <c r="H122" s="135" t="s">
        <v>967</v>
      </c>
      <c r="I122" s="135" t="s">
        <v>4299</v>
      </c>
      <c r="J122" s="135">
        <v>1</v>
      </c>
      <c r="K122" s="135" t="s">
        <v>3998</v>
      </c>
      <c r="L122" s="135" t="s">
        <v>3999</v>
      </c>
      <c r="M122" s="135" t="s">
        <v>4307</v>
      </c>
      <c r="N122" s="135" t="s">
        <v>4308</v>
      </c>
    </row>
    <row r="123" spans="1:14" ht="24" x14ac:dyDescent="0.15">
      <c r="A123" s="139">
        <v>2</v>
      </c>
      <c r="B123" s="139">
        <v>60002</v>
      </c>
      <c r="C123" s="135" t="s">
        <v>4309</v>
      </c>
      <c r="D123" s="135">
        <v>6</v>
      </c>
      <c r="E123" s="135" t="s">
        <v>3959</v>
      </c>
      <c r="F123" s="135">
        <v>7</v>
      </c>
      <c r="G123" s="135" t="s">
        <v>3965</v>
      </c>
      <c r="H123" s="135" t="s">
        <v>2085</v>
      </c>
      <c r="I123" s="135" t="s">
        <v>4310</v>
      </c>
      <c r="J123" s="135">
        <v>1</v>
      </c>
      <c r="K123" s="135" t="s">
        <v>3998</v>
      </c>
      <c r="L123" s="135" t="s">
        <v>3999</v>
      </c>
      <c r="M123" s="135" t="s">
        <v>4311</v>
      </c>
      <c r="N123" s="135" t="s">
        <v>202</v>
      </c>
    </row>
    <row r="124" spans="1:14" ht="24" x14ac:dyDescent="0.15">
      <c r="A124" s="139">
        <v>2</v>
      </c>
      <c r="B124" s="139">
        <v>60002</v>
      </c>
      <c r="C124" s="135" t="s">
        <v>4312</v>
      </c>
      <c r="D124" s="135">
        <v>6</v>
      </c>
      <c r="E124" s="135" t="s">
        <v>3959</v>
      </c>
      <c r="F124" s="135">
        <v>10</v>
      </c>
      <c r="G124" s="135" t="s">
        <v>3968</v>
      </c>
      <c r="H124" s="135" t="s">
        <v>1674</v>
      </c>
      <c r="I124" s="135" t="s">
        <v>4310</v>
      </c>
      <c r="J124" s="135">
        <v>1</v>
      </c>
      <c r="K124" s="135" t="s">
        <v>3998</v>
      </c>
      <c r="L124" s="135" t="s">
        <v>3999</v>
      </c>
      <c r="M124" s="135" t="s">
        <v>4313</v>
      </c>
      <c r="N124" s="135" t="s">
        <v>4104</v>
      </c>
    </row>
    <row r="125" spans="1:14" ht="24" x14ac:dyDescent="0.15">
      <c r="A125" s="139">
        <v>2</v>
      </c>
      <c r="B125" s="139">
        <v>60002</v>
      </c>
      <c r="C125" s="135" t="s">
        <v>4314</v>
      </c>
      <c r="D125" s="135">
        <v>6</v>
      </c>
      <c r="E125" s="135" t="s">
        <v>3959</v>
      </c>
      <c r="F125" s="135">
        <v>10</v>
      </c>
      <c r="G125" s="135" t="s">
        <v>3968</v>
      </c>
      <c r="H125" s="135" t="s">
        <v>810</v>
      </c>
      <c r="I125" s="135" t="s">
        <v>4310</v>
      </c>
      <c r="J125" s="135">
        <v>1</v>
      </c>
      <c r="K125" s="135" t="s">
        <v>3998</v>
      </c>
      <c r="L125" s="135" t="s">
        <v>3999</v>
      </c>
      <c r="M125" s="135" t="s">
        <v>4315</v>
      </c>
      <c r="N125" s="135" t="s">
        <v>135</v>
      </c>
    </row>
    <row r="126" spans="1:14" ht="24" x14ac:dyDescent="0.15">
      <c r="A126" s="139">
        <v>2</v>
      </c>
      <c r="B126" s="139">
        <v>60002</v>
      </c>
      <c r="C126" s="135" t="s">
        <v>4316</v>
      </c>
      <c r="D126" s="135">
        <v>6</v>
      </c>
      <c r="E126" s="135" t="s">
        <v>3959</v>
      </c>
      <c r="F126" s="135">
        <v>10</v>
      </c>
      <c r="G126" s="135" t="s">
        <v>3968</v>
      </c>
      <c r="H126" s="135" t="s">
        <v>967</v>
      </c>
      <c r="I126" s="135" t="s">
        <v>4310</v>
      </c>
      <c r="J126" s="135">
        <v>1</v>
      </c>
      <c r="K126" s="135" t="s">
        <v>3998</v>
      </c>
      <c r="L126" s="135" t="s">
        <v>3999</v>
      </c>
      <c r="M126" s="135" t="s">
        <v>4317</v>
      </c>
      <c r="N126" s="135" t="s">
        <v>86</v>
      </c>
    </row>
    <row r="127" spans="1:14" ht="24" x14ac:dyDescent="0.15">
      <c r="A127" s="139">
        <v>2</v>
      </c>
      <c r="B127" s="139">
        <v>60011</v>
      </c>
      <c r="C127" s="135" t="s">
        <v>4318</v>
      </c>
      <c r="D127" s="135">
        <v>6</v>
      </c>
      <c r="E127" s="135" t="s">
        <v>3959</v>
      </c>
      <c r="F127" s="135">
        <v>7</v>
      </c>
      <c r="G127" s="135" t="s">
        <v>3965</v>
      </c>
      <c r="H127" s="135" t="s">
        <v>1951</v>
      </c>
      <c r="I127" s="135" t="s">
        <v>4319</v>
      </c>
      <c r="J127" s="135">
        <v>1</v>
      </c>
      <c r="K127" s="135" t="s">
        <v>3998</v>
      </c>
      <c r="L127" s="135" t="s">
        <v>3999</v>
      </c>
      <c r="M127" s="135" t="s">
        <v>4320</v>
      </c>
      <c r="N127" s="135" t="s">
        <v>4134</v>
      </c>
    </row>
    <row r="128" spans="1:14" ht="24" x14ac:dyDescent="0.15">
      <c r="A128" s="139">
        <v>2</v>
      </c>
      <c r="B128" s="139">
        <v>60011</v>
      </c>
      <c r="C128" s="135" t="s">
        <v>4321</v>
      </c>
      <c r="D128" s="135">
        <v>6</v>
      </c>
      <c r="E128" s="135" t="s">
        <v>3959</v>
      </c>
      <c r="F128" s="135">
        <v>7</v>
      </c>
      <c r="G128" s="135" t="s">
        <v>3965</v>
      </c>
      <c r="H128" s="135" t="s">
        <v>986</v>
      </c>
      <c r="I128" s="135" t="s">
        <v>4319</v>
      </c>
      <c r="J128" s="135">
        <v>1</v>
      </c>
      <c r="K128" s="135" t="s">
        <v>3998</v>
      </c>
      <c r="L128" s="135" t="s">
        <v>3999</v>
      </c>
      <c r="M128" s="135" t="s">
        <v>4322</v>
      </c>
      <c r="N128" s="135" t="s">
        <v>124</v>
      </c>
    </row>
    <row r="129" spans="1:14" ht="24" x14ac:dyDescent="0.15">
      <c r="A129" s="139">
        <v>2</v>
      </c>
      <c r="B129" s="139">
        <v>60011</v>
      </c>
      <c r="C129" s="135" t="s">
        <v>4323</v>
      </c>
      <c r="D129" s="135">
        <v>6</v>
      </c>
      <c r="E129" s="135" t="s">
        <v>3959</v>
      </c>
      <c r="F129" s="135">
        <v>7</v>
      </c>
      <c r="G129" s="135" t="s">
        <v>3965</v>
      </c>
      <c r="H129" s="135" t="s">
        <v>2085</v>
      </c>
      <c r="I129" s="135" t="s">
        <v>4319</v>
      </c>
      <c r="J129" s="135">
        <v>1</v>
      </c>
      <c r="K129" s="135" t="s">
        <v>3998</v>
      </c>
      <c r="L129" s="135" t="s">
        <v>3999</v>
      </c>
      <c r="M129" s="135" t="s">
        <v>4141</v>
      </c>
      <c r="N129" s="135" t="s">
        <v>108</v>
      </c>
    </row>
    <row r="130" spans="1:14" ht="24" x14ac:dyDescent="0.15">
      <c r="A130" s="139">
        <v>2</v>
      </c>
      <c r="B130" s="139">
        <v>60011</v>
      </c>
      <c r="C130" s="135" t="s">
        <v>4324</v>
      </c>
      <c r="D130" s="135">
        <v>6</v>
      </c>
      <c r="E130" s="135" t="s">
        <v>3959</v>
      </c>
      <c r="F130" s="135">
        <v>7</v>
      </c>
      <c r="G130" s="135" t="s">
        <v>3965</v>
      </c>
      <c r="H130" s="135" t="s">
        <v>1674</v>
      </c>
      <c r="I130" s="135" t="s">
        <v>4319</v>
      </c>
      <c r="J130" s="135">
        <v>1</v>
      </c>
      <c r="K130" s="135" t="s">
        <v>3998</v>
      </c>
      <c r="L130" s="135" t="s">
        <v>3999</v>
      </c>
      <c r="M130" s="135" t="s">
        <v>4141</v>
      </c>
      <c r="N130" s="135" t="s">
        <v>1903</v>
      </c>
    </row>
    <row r="131" spans="1:14" ht="24" x14ac:dyDescent="0.15">
      <c r="A131" s="139">
        <v>2</v>
      </c>
      <c r="B131" s="139">
        <v>60011</v>
      </c>
      <c r="C131" s="135" t="s">
        <v>4325</v>
      </c>
      <c r="D131" s="135">
        <v>6</v>
      </c>
      <c r="E131" s="135" t="s">
        <v>3959</v>
      </c>
      <c r="F131" s="135">
        <v>7</v>
      </c>
      <c r="G131" s="135" t="s">
        <v>3965</v>
      </c>
      <c r="H131" s="135" t="s">
        <v>810</v>
      </c>
      <c r="I131" s="135" t="s">
        <v>4319</v>
      </c>
      <c r="J131" s="135">
        <v>1</v>
      </c>
      <c r="K131" s="135" t="s">
        <v>3998</v>
      </c>
      <c r="L131" s="135" t="s">
        <v>3999</v>
      </c>
      <c r="M131" s="135" t="s">
        <v>4149</v>
      </c>
      <c r="N131" s="135" t="s">
        <v>4077</v>
      </c>
    </row>
    <row r="132" spans="1:14" ht="24" x14ac:dyDescent="0.15">
      <c r="A132" s="139">
        <v>2</v>
      </c>
      <c r="B132" s="139">
        <v>60011</v>
      </c>
      <c r="C132" s="135" t="s">
        <v>4326</v>
      </c>
      <c r="D132" s="135">
        <v>6</v>
      </c>
      <c r="E132" s="135" t="s">
        <v>3959</v>
      </c>
      <c r="F132" s="135">
        <v>7</v>
      </c>
      <c r="G132" s="135" t="s">
        <v>3965</v>
      </c>
      <c r="H132" s="135" t="s">
        <v>967</v>
      </c>
      <c r="I132" s="135" t="s">
        <v>4319</v>
      </c>
      <c r="J132" s="135">
        <v>1</v>
      </c>
      <c r="K132" s="135" t="s">
        <v>3998</v>
      </c>
      <c r="L132" s="135" t="s">
        <v>3999</v>
      </c>
      <c r="M132" s="135" t="s">
        <v>4327</v>
      </c>
      <c r="N132" s="135" t="s">
        <v>555</v>
      </c>
    </row>
    <row r="133" spans="1:14" ht="24" x14ac:dyDescent="0.15">
      <c r="A133" s="139">
        <v>2</v>
      </c>
      <c r="B133" s="139">
        <v>60012</v>
      </c>
      <c r="C133" s="135" t="s">
        <v>4328</v>
      </c>
      <c r="D133" s="135">
        <v>6</v>
      </c>
      <c r="E133" s="135" t="s">
        <v>3959</v>
      </c>
      <c r="F133" s="135">
        <v>7</v>
      </c>
      <c r="G133" s="135" t="s">
        <v>3965</v>
      </c>
      <c r="H133" s="135" t="s">
        <v>2085</v>
      </c>
      <c r="I133" s="135" t="s">
        <v>4329</v>
      </c>
      <c r="J133" s="135">
        <v>1</v>
      </c>
      <c r="K133" s="135" t="s">
        <v>3998</v>
      </c>
      <c r="L133" s="135" t="s">
        <v>3999</v>
      </c>
      <c r="M133" s="135" t="s">
        <v>4220</v>
      </c>
      <c r="N133" s="135" t="s">
        <v>4330</v>
      </c>
    </row>
    <row r="134" spans="1:14" ht="24" x14ac:dyDescent="0.15">
      <c r="A134" s="139">
        <v>2</v>
      </c>
      <c r="B134" s="139">
        <v>60012</v>
      </c>
      <c r="C134" s="135" t="s">
        <v>4331</v>
      </c>
      <c r="D134" s="135">
        <v>6</v>
      </c>
      <c r="E134" s="135" t="s">
        <v>3959</v>
      </c>
      <c r="F134" s="135">
        <v>7</v>
      </c>
      <c r="G134" s="135" t="s">
        <v>3965</v>
      </c>
      <c r="H134" s="135" t="s">
        <v>1674</v>
      </c>
      <c r="I134" s="135" t="s">
        <v>4329</v>
      </c>
      <c r="J134" s="135">
        <v>1</v>
      </c>
      <c r="K134" s="135" t="s">
        <v>3998</v>
      </c>
      <c r="L134" s="135" t="s">
        <v>3999</v>
      </c>
      <c r="M134" s="135" t="s">
        <v>4332</v>
      </c>
      <c r="N134" s="135" t="s">
        <v>4333</v>
      </c>
    </row>
    <row r="135" spans="1:14" ht="24" x14ac:dyDescent="0.15">
      <c r="A135" s="139">
        <v>2</v>
      </c>
      <c r="B135" s="139">
        <v>60012</v>
      </c>
      <c r="C135" s="135" t="s">
        <v>4334</v>
      </c>
      <c r="D135" s="135">
        <v>6</v>
      </c>
      <c r="E135" s="135" t="s">
        <v>3959</v>
      </c>
      <c r="F135" s="135">
        <v>7</v>
      </c>
      <c r="G135" s="135" t="s">
        <v>3965</v>
      </c>
      <c r="H135" s="135" t="s">
        <v>810</v>
      </c>
      <c r="I135" s="135" t="s">
        <v>4329</v>
      </c>
      <c r="J135" s="135">
        <v>1</v>
      </c>
      <c r="K135" s="135" t="s">
        <v>3998</v>
      </c>
      <c r="L135" s="135" t="s">
        <v>3999</v>
      </c>
      <c r="M135" s="135" t="s">
        <v>4335</v>
      </c>
      <c r="N135" s="135" t="s">
        <v>126</v>
      </c>
    </row>
    <row r="136" spans="1:14" ht="24" x14ac:dyDescent="0.15">
      <c r="A136" s="139">
        <v>2</v>
      </c>
      <c r="B136" s="139">
        <v>60012</v>
      </c>
      <c r="C136" s="135" t="s">
        <v>4336</v>
      </c>
      <c r="D136" s="135">
        <v>6</v>
      </c>
      <c r="E136" s="135" t="s">
        <v>3959</v>
      </c>
      <c r="F136" s="135">
        <v>7</v>
      </c>
      <c r="G136" s="135" t="s">
        <v>3965</v>
      </c>
      <c r="H136" s="135" t="s">
        <v>967</v>
      </c>
      <c r="I136" s="135" t="s">
        <v>4329</v>
      </c>
      <c r="J136" s="135">
        <v>1</v>
      </c>
      <c r="K136" s="135" t="s">
        <v>3998</v>
      </c>
      <c r="L136" s="135" t="s">
        <v>3999</v>
      </c>
      <c r="M136" s="135" t="s">
        <v>4337</v>
      </c>
      <c r="N136" s="135" t="s">
        <v>124</v>
      </c>
    </row>
    <row r="137" spans="1:14" ht="24" x14ac:dyDescent="0.15">
      <c r="A137" s="139">
        <v>2</v>
      </c>
      <c r="B137" s="139">
        <v>60020</v>
      </c>
      <c r="C137" s="135" t="s">
        <v>4338</v>
      </c>
      <c r="D137" s="135">
        <v>6</v>
      </c>
      <c r="E137" s="135" t="s">
        <v>3959</v>
      </c>
      <c r="F137" s="135">
        <v>5</v>
      </c>
      <c r="G137" s="135" t="s">
        <v>3963</v>
      </c>
      <c r="H137" s="135" t="s">
        <v>986</v>
      </c>
      <c r="I137" s="135" t="s">
        <v>4339</v>
      </c>
      <c r="J137" s="135">
        <v>1</v>
      </c>
      <c r="K137" s="135" t="s">
        <v>3998</v>
      </c>
      <c r="L137" s="135" t="s">
        <v>3999</v>
      </c>
      <c r="M137" s="135" t="s">
        <v>4340</v>
      </c>
      <c r="N137" s="135" t="s">
        <v>4069</v>
      </c>
    </row>
    <row r="138" spans="1:14" ht="24" x14ac:dyDescent="0.15">
      <c r="A138" s="139">
        <v>2</v>
      </c>
      <c r="B138" s="139">
        <v>60020</v>
      </c>
      <c r="C138" s="135" t="s">
        <v>4341</v>
      </c>
      <c r="D138" s="135">
        <v>6</v>
      </c>
      <c r="E138" s="135" t="s">
        <v>3959</v>
      </c>
      <c r="F138" s="135">
        <v>5</v>
      </c>
      <c r="G138" s="135" t="s">
        <v>3963</v>
      </c>
      <c r="H138" s="135" t="s">
        <v>2085</v>
      </c>
      <c r="I138" s="135" t="s">
        <v>4339</v>
      </c>
      <c r="J138" s="135">
        <v>1</v>
      </c>
      <c r="K138" s="135" t="s">
        <v>3998</v>
      </c>
      <c r="L138" s="135" t="s">
        <v>3999</v>
      </c>
      <c r="M138" s="135" t="s">
        <v>4342</v>
      </c>
      <c r="N138" s="135" t="s">
        <v>332</v>
      </c>
    </row>
    <row r="139" spans="1:14" ht="24" x14ac:dyDescent="0.15">
      <c r="A139" s="139">
        <v>2</v>
      </c>
      <c r="B139" s="139">
        <v>60020</v>
      </c>
      <c r="C139" s="135" t="s">
        <v>4343</v>
      </c>
      <c r="D139" s="135">
        <v>6</v>
      </c>
      <c r="E139" s="135" t="s">
        <v>3959</v>
      </c>
      <c r="F139" s="135">
        <v>5</v>
      </c>
      <c r="G139" s="135" t="s">
        <v>3963</v>
      </c>
      <c r="H139" s="135" t="s">
        <v>1674</v>
      </c>
      <c r="I139" s="135" t="s">
        <v>4339</v>
      </c>
      <c r="J139" s="135">
        <v>1</v>
      </c>
      <c r="K139" s="135" t="s">
        <v>3998</v>
      </c>
      <c r="L139" s="135" t="s">
        <v>3999</v>
      </c>
      <c r="M139" s="135" t="s">
        <v>4344</v>
      </c>
      <c r="N139" s="135" t="s">
        <v>1903</v>
      </c>
    </row>
    <row r="140" spans="1:14" ht="36" x14ac:dyDescent="0.15">
      <c r="A140" s="139">
        <v>2</v>
      </c>
      <c r="B140" s="139">
        <v>60020</v>
      </c>
      <c r="C140" s="135" t="s">
        <v>4345</v>
      </c>
      <c r="D140" s="135">
        <v>6</v>
      </c>
      <c r="E140" s="135" t="s">
        <v>3959</v>
      </c>
      <c r="F140" s="135">
        <v>5</v>
      </c>
      <c r="G140" s="135" t="s">
        <v>3963</v>
      </c>
      <c r="H140" s="135" t="s">
        <v>810</v>
      </c>
      <c r="I140" s="135" t="s">
        <v>4339</v>
      </c>
      <c r="J140" s="135">
        <v>1</v>
      </c>
      <c r="K140" s="135" t="s">
        <v>3998</v>
      </c>
      <c r="L140" s="135" t="s">
        <v>3999</v>
      </c>
      <c r="M140" s="135" t="s">
        <v>4346</v>
      </c>
      <c r="N140" s="135" t="s">
        <v>4347</v>
      </c>
    </row>
    <row r="141" spans="1:14" ht="24" x14ac:dyDescent="0.15">
      <c r="A141" s="139">
        <v>2</v>
      </c>
      <c r="B141" s="139">
        <v>60020</v>
      </c>
      <c r="C141" s="135" t="s">
        <v>4348</v>
      </c>
      <c r="D141" s="135">
        <v>6</v>
      </c>
      <c r="E141" s="135" t="s">
        <v>3959</v>
      </c>
      <c r="F141" s="135">
        <v>5</v>
      </c>
      <c r="G141" s="135" t="s">
        <v>3963</v>
      </c>
      <c r="H141" s="135" t="s">
        <v>967</v>
      </c>
      <c r="I141" s="135" t="s">
        <v>4339</v>
      </c>
      <c r="J141" s="135">
        <v>1</v>
      </c>
      <c r="K141" s="135" t="s">
        <v>3998</v>
      </c>
      <c r="L141" s="135" t="s">
        <v>3999</v>
      </c>
      <c r="M141" s="135" t="s">
        <v>4349</v>
      </c>
      <c r="N141" s="135" t="s">
        <v>4155</v>
      </c>
    </row>
    <row r="142" spans="1:14" ht="24" x14ac:dyDescent="0.15">
      <c r="A142" s="139">
        <v>2</v>
      </c>
      <c r="B142" s="139">
        <v>60030</v>
      </c>
      <c r="C142" s="135" t="s">
        <v>4350</v>
      </c>
      <c r="D142" s="135">
        <v>6</v>
      </c>
      <c r="E142" s="135" t="s">
        <v>3959</v>
      </c>
      <c r="F142" s="135">
        <v>5</v>
      </c>
      <c r="G142" s="135" t="s">
        <v>3963</v>
      </c>
      <c r="H142" s="135" t="s">
        <v>1175</v>
      </c>
      <c r="I142" s="135" t="s">
        <v>4351</v>
      </c>
      <c r="J142" s="135">
        <v>1</v>
      </c>
      <c r="K142" s="135" t="s">
        <v>3998</v>
      </c>
      <c r="L142" s="135" t="s">
        <v>3999</v>
      </c>
      <c r="M142" s="135" t="s">
        <v>4352</v>
      </c>
      <c r="N142" s="135" t="s">
        <v>4104</v>
      </c>
    </row>
    <row r="143" spans="1:14" ht="24" x14ac:dyDescent="0.15">
      <c r="A143" s="139">
        <v>2</v>
      </c>
      <c r="B143" s="139">
        <v>60030</v>
      </c>
      <c r="C143" s="135" t="s">
        <v>4353</v>
      </c>
      <c r="D143" s="135">
        <v>6</v>
      </c>
      <c r="E143" s="135" t="s">
        <v>3959</v>
      </c>
      <c r="F143" s="135">
        <v>5</v>
      </c>
      <c r="G143" s="135" t="s">
        <v>3963</v>
      </c>
      <c r="H143" s="135" t="s">
        <v>1154</v>
      </c>
      <c r="I143" s="135" t="s">
        <v>4351</v>
      </c>
      <c r="J143" s="135">
        <v>1</v>
      </c>
      <c r="K143" s="135" t="s">
        <v>3998</v>
      </c>
      <c r="L143" s="135" t="s">
        <v>3999</v>
      </c>
      <c r="M143" s="135" t="s">
        <v>4354</v>
      </c>
      <c r="N143" s="135" t="s">
        <v>4069</v>
      </c>
    </row>
    <row r="144" spans="1:14" ht="48" x14ac:dyDescent="0.15">
      <c r="A144" s="139">
        <v>2</v>
      </c>
      <c r="B144" s="139">
        <v>60030</v>
      </c>
      <c r="C144" s="135" t="s">
        <v>4355</v>
      </c>
      <c r="D144" s="135">
        <v>6</v>
      </c>
      <c r="E144" s="135" t="s">
        <v>3959</v>
      </c>
      <c r="F144" s="135">
        <v>5</v>
      </c>
      <c r="G144" s="135" t="s">
        <v>3963</v>
      </c>
      <c r="H144" s="135" t="s">
        <v>1903</v>
      </c>
      <c r="I144" s="135" t="s">
        <v>4351</v>
      </c>
      <c r="J144" s="135">
        <v>1</v>
      </c>
      <c r="K144" s="135" t="s">
        <v>3998</v>
      </c>
      <c r="L144" s="135" t="s">
        <v>3999</v>
      </c>
      <c r="M144" s="135" t="s">
        <v>4356</v>
      </c>
      <c r="N144" s="135" t="s">
        <v>4104</v>
      </c>
    </row>
    <row r="145" spans="1:14" ht="24" x14ac:dyDescent="0.15">
      <c r="A145" s="139">
        <v>2</v>
      </c>
      <c r="B145" s="139">
        <v>60030</v>
      </c>
      <c r="C145" s="135" t="s">
        <v>4357</v>
      </c>
      <c r="D145" s="135">
        <v>6</v>
      </c>
      <c r="E145" s="135" t="s">
        <v>3959</v>
      </c>
      <c r="F145" s="135">
        <v>5</v>
      </c>
      <c r="G145" s="135" t="s">
        <v>3963</v>
      </c>
      <c r="H145" s="135" t="s">
        <v>1951</v>
      </c>
      <c r="I145" s="135" t="s">
        <v>4351</v>
      </c>
      <c r="J145" s="135">
        <v>1</v>
      </c>
      <c r="K145" s="135" t="s">
        <v>3998</v>
      </c>
      <c r="L145" s="135" t="s">
        <v>3999</v>
      </c>
      <c r="M145" s="135" t="s">
        <v>4358</v>
      </c>
      <c r="N145" s="135" t="s">
        <v>1643</v>
      </c>
    </row>
    <row r="146" spans="1:14" ht="24" x14ac:dyDescent="0.15">
      <c r="A146" s="139">
        <v>2</v>
      </c>
      <c r="B146" s="139">
        <v>60030</v>
      </c>
      <c r="C146" s="135" t="s">
        <v>4359</v>
      </c>
      <c r="D146" s="135">
        <v>6</v>
      </c>
      <c r="E146" s="135" t="s">
        <v>3959</v>
      </c>
      <c r="F146" s="135">
        <v>5</v>
      </c>
      <c r="G146" s="135" t="s">
        <v>3963</v>
      </c>
      <c r="H146" s="135" t="s">
        <v>986</v>
      </c>
      <c r="I146" s="135" t="s">
        <v>4351</v>
      </c>
      <c r="J146" s="135">
        <v>1</v>
      </c>
      <c r="K146" s="135" t="s">
        <v>3998</v>
      </c>
      <c r="L146" s="135" t="s">
        <v>3999</v>
      </c>
      <c r="M146" s="135" t="s">
        <v>4360</v>
      </c>
      <c r="N146" s="135" t="s">
        <v>195</v>
      </c>
    </row>
    <row r="147" spans="1:14" ht="24" x14ac:dyDescent="0.15">
      <c r="A147" s="139">
        <v>2</v>
      </c>
      <c r="B147" s="139">
        <v>60030</v>
      </c>
      <c r="C147" s="135" t="s">
        <v>4361</v>
      </c>
      <c r="D147" s="135">
        <v>6</v>
      </c>
      <c r="E147" s="135" t="s">
        <v>3959</v>
      </c>
      <c r="F147" s="135">
        <v>5</v>
      </c>
      <c r="G147" s="135" t="s">
        <v>3963</v>
      </c>
      <c r="H147" s="135" t="s">
        <v>2085</v>
      </c>
      <c r="I147" s="135" t="s">
        <v>4351</v>
      </c>
      <c r="J147" s="135">
        <v>1</v>
      </c>
      <c r="K147" s="135" t="s">
        <v>3998</v>
      </c>
      <c r="L147" s="135" t="s">
        <v>3999</v>
      </c>
      <c r="M147" s="135" t="s">
        <v>4362</v>
      </c>
      <c r="N147" s="135" t="s">
        <v>4128</v>
      </c>
    </row>
    <row r="148" spans="1:14" ht="24" x14ac:dyDescent="0.15">
      <c r="A148" s="139">
        <v>2</v>
      </c>
      <c r="B148" s="139">
        <v>60030</v>
      </c>
      <c r="C148" s="135" t="s">
        <v>4363</v>
      </c>
      <c r="D148" s="135">
        <v>6</v>
      </c>
      <c r="E148" s="135" t="s">
        <v>3959</v>
      </c>
      <c r="F148" s="135">
        <v>5</v>
      </c>
      <c r="G148" s="135" t="s">
        <v>3963</v>
      </c>
      <c r="H148" s="135" t="s">
        <v>1674</v>
      </c>
      <c r="I148" s="135" t="s">
        <v>4351</v>
      </c>
      <c r="J148" s="135">
        <v>1</v>
      </c>
      <c r="K148" s="135" t="s">
        <v>3998</v>
      </c>
      <c r="L148" s="135" t="s">
        <v>3999</v>
      </c>
      <c r="M148" s="135" t="s">
        <v>4364</v>
      </c>
      <c r="N148" s="135" t="s">
        <v>4205</v>
      </c>
    </row>
    <row r="149" spans="1:14" ht="24" x14ac:dyDescent="0.15">
      <c r="A149" s="139">
        <v>2</v>
      </c>
      <c r="B149" s="139">
        <v>60030</v>
      </c>
      <c r="C149" s="135" t="s">
        <v>4365</v>
      </c>
      <c r="D149" s="135">
        <v>6</v>
      </c>
      <c r="E149" s="135" t="s">
        <v>3959</v>
      </c>
      <c r="F149" s="135">
        <v>5</v>
      </c>
      <c r="G149" s="135" t="s">
        <v>3963</v>
      </c>
      <c r="H149" s="135" t="s">
        <v>810</v>
      </c>
      <c r="I149" s="135" t="s">
        <v>4351</v>
      </c>
      <c r="J149" s="135">
        <v>1</v>
      </c>
      <c r="K149" s="135" t="s">
        <v>3998</v>
      </c>
      <c r="L149" s="135" t="s">
        <v>3999</v>
      </c>
      <c r="M149" s="135" t="s">
        <v>4366</v>
      </c>
      <c r="N149" s="135" t="s">
        <v>1643</v>
      </c>
    </row>
    <row r="150" spans="1:14" ht="24" x14ac:dyDescent="0.15">
      <c r="A150" s="139">
        <v>2</v>
      </c>
      <c r="B150" s="139">
        <v>60030</v>
      </c>
      <c r="C150" s="135" t="s">
        <v>4367</v>
      </c>
      <c r="D150" s="135">
        <v>6</v>
      </c>
      <c r="E150" s="135" t="s">
        <v>3959</v>
      </c>
      <c r="F150" s="135">
        <v>5</v>
      </c>
      <c r="G150" s="135" t="s">
        <v>3963</v>
      </c>
      <c r="H150" s="135" t="s">
        <v>967</v>
      </c>
      <c r="I150" s="135" t="s">
        <v>4351</v>
      </c>
      <c r="J150" s="135">
        <v>1</v>
      </c>
      <c r="K150" s="135" t="s">
        <v>3998</v>
      </c>
      <c r="L150" s="135" t="s">
        <v>3999</v>
      </c>
      <c r="M150" s="135" t="s">
        <v>4368</v>
      </c>
      <c r="N150" s="135" t="s">
        <v>2282</v>
      </c>
    </row>
    <row r="151" spans="1:14" ht="24" x14ac:dyDescent="0.15">
      <c r="A151" s="139">
        <v>2</v>
      </c>
      <c r="B151" s="139">
        <v>60040</v>
      </c>
      <c r="C151" s="135" t="s">
        <v>4369</v>
      </c>
      <c r="D151" s="135">
        <v>6</v>
      </c>
      <c r="E151" s="135" t="s">
        <v>3959</v>
      </c>
      <c r="F151" s="135">
        <v>5</v>
      </c>
      <c r="G151" s="135" t="s">
        <v>3963</v>
      </c>
      <c r="H151" s="135" t="s">
        <v>2085</v>
      </c>
      <c r="I151" s="135" t="s">
        <v>4370</v>
      </c>
      <c r="J151" s="135">
        <v>1</v>
      </c>
      <c r="K151" s="135" t="s">
        <v>3998</v>
      </c>
      <c r="L151" s="135" t="s">
        <v>3999</v>
      </c>
      <c r="M151" s="135" t="s">
        <v>4240</v>
      </c>
      <c r="N151" s="135" t="s">
        <v>195</v>
      </c>
    </row>
    <row r="152" spans="1:14" ht="24" x14ac:dyDescent="0.15">
      <c r="A152" s="139">
        <v>2</v>
      </c>
      <c r="B152" s="139">
        <v>60040</v>
      </c>
      <c r="C152" s="135" t="s">
        <v>4371</v>
      </c>
      <c r="D152" s="135">
        <v>6</v>
      </c>
      <c r="E152" s="135" t="s">
        <v>3959</v>
      </c>
      <c r="F152" s="135">
        <v>5</v>
      </c>
      <c r="G152" s="135" t="s">
        <v>3963</v>
      </c>
      <c r="H152" s="135" t="s">
        <v>1674</v>
      </c>
      <c r="I152" s="135" t="s">
        <v>4370</v>
      </c>
      <c r="J152" s="135">
        <v>1</v>
      </c>
      <c r="K152" s="135" t="s">
        <v>3998</v>
      </c>
      <c r="L152" s="135" t="s">
        <v>3999</v>
      </c>
      <c r="M152" s="135" t="s">
        <v>4372</v>
      </c>
      <c r="N152" s="135" t="s">
        <v>4069</v>
      </c>
    </row>
    <row r="153" spans="1:14" ht="24" x14ac:dyDescent="0.15">
      <c r="A153" s="139">
        <v>2</v>
      </c>
      <c r="B153" s="139">
        <v>60040</v>
      </c>
      <c r="C153" s="135" t="s">
        <v>4373</v>
      </c>
      <c r="D153" s="135">
        <v>6</v>
      </c>
      <c r="E153" s="135" t="s">
        <v>3959</v>
      </c>
      <c r="F153" s="135">
        <v>5</v>
      </c>
      <c r="G153" s="135" t="s">
        <v>3963</v>
      </c>
      <c r="H153" s="135" t="s">
        <v>810</v>
      </c>
      <c r="I153" s="135" t="s">
        <v>4370</v>
      </c>
      <c r="J153" s="135">
        <v>1</v>
      </c>
      <c r="K153" s="135" t="s">
        <v>3998</v>
      </c>
      <c r="L153" s="135" t="s">
        <v>3999</v>
      </c>
      <c r="M153" s="135" t="s">
        <v>4374</v>
      </c>
      <c r="N153" s="135" t="s">
        <v>4104</v>
      </c>
    </row>
    <row r="154" spans="1:14" ht="24" x14ac:dyDescent="0.15">
      <c r="A154" s="139">
        <v>2</v>
      </c>
      <c r="B154" s="139">
        <v>60040</v>
      </c>
      <c r="C154" s="135" t="s">
        <v>4375</v>
      </c>
      <c r="D154" s="135">
        <v>6</v>
      </c>
      <c r="E154" s="135" t="s">
        <v>3959</v>
      </c>
      <c r="F154" s="135">
        <v>5</v>
      </c>
      <c r="G154" s="135" t="s">
        <v>3963</v>
      </c>
      <c r="H154" s="135" t="s">
        <v>967</v>
      </c>
      <c r="I154" s="135" t="s">
        <v>4370</v>
      </c>
      <c r="J154" s="135">
        <v>1</v>
      </c>
      <c r="K154" s="135" t="s">
        <v>3998</v>
      </c>
      <c r="L154" s="135" t="s">
        <v>3999</v>
      </c>
      <c r="M154" s="135" t="s">
        <v>4376</v>
      </c>
      <c r="N154" s="135" t="s">
        <v>195</v>
      </c>
    </row>
    <row r="155" spans="1:14" ht="24" x14ac:dyDescent="0.15">
      <c r="A155" s="139">
        <v>2</v>
      </c>
      <c r="B155" s="139">
        <v>60051</v>
      </c>
      <c r="C155" s="135" t="s">
        <v>4377</v>
      </c>
      <c r="D155" s="135">
        <v>6</v>
      </c>
      <c r="E155" s="135" t="s">
        <v>3959</v>
      </c>
      <c r="F155" s="135">
        <v>3</v>
      </c>
      <c r="G155" s="135" t="s">
        <v>3961</v>
      </c>
      <c r="H155" s="135" t="s">
        <v>1903</v>
      </c>
      <c r="I155" s="135" t="s">
        <v>4378</v>
      </c>
      <c r="J155" s="135">
        <v>1</v>
      </c>
      <c r="K155" s="135" t="s">
        <v>3998</v>
      </c>
      <c r="L155" s="135" t="s">
        <v>3999</v>
      </c>
      <c r="M155" s="135" t="s">
        <v>4379</v>
      </c>
      <c r="N155" s="135" t="s">
        <v>1903</v>
      </c>
    </row>
    <row r="156" spans="1:14" ht="24" x14ac:dyDescent="0.15">
      <c r="A156" s="139">
        <v>2</v>
      </c>
      <c r="B156" s="139">
        <v>60051</v>
      </c>
      <c r="C156" s="135" t="s">
        <v>4380</v>
      </c>
      <c r="D156" s="135">
        <v>6</v>
      </c>
      <c r="E156" s="135" t="s">
        <v>3959</v>
      </c>
      <c r="F156" s="135">
        <v>3</v>
      </c>
      <c r="G156" s="135" t="s">
        <v>3961</v>
      </c>
      <c r="H156" s="135" t="s">
        <v>1951</v>
      </c>
      <c r="I156" s="135" t="s">
        <v>4378</v>
      </c>
      <c r="J156" s="135">
        <v>1</v>
      </c>
      <c r="K156" s="135" t="s">
        <v>3998</v>
      </c>
      <c r="L156" s="135" t="s">
        <v>3999</v>
      </c>
      <c r="M156" s="135" t="s">
        <v>4381</v>
      </c>
      <c r="N156" s="135" t="s">
        <v>4382</v>
      </c>
    </row>
    <row r="157" spans="1:14" ht="24" x14ac:dyDescent="0.15">
      <c r="A157" s="139">
        <v>2</v>
      </c>
      <c r="B157" s="139">
        <v>60051</v>
      </c>
      <c r="C157" s="135" t="s">
        <v>4383</v>
      </c>
      <c r="D157" s="135">
        <v>6</v>
      </c>
      <c r="E157" s="135" t="s">
        <v>3959</v>
      </c>
      <c r="F157" s="135">
        <v>3</v>
      </c>
      <c r="G157" s="135" t="s">
        <v>3961</v>
      </c>
      <c r="H157" s="135" t="s">
        <v>986</v>
      </c>
      <c r="I157" s="135" t="s">
        <v>4378</v>
      </c>
      <c r="J157" s="135">
        <v>1</v>
      </c>
      <c r="K157" s="135" t="s">
        <v>3998</v>
      </c>
      <c r="L157" s="135" t="s">
        <v>3999</v>
      </c>
      <c r="M157" s="135" t="s">
        <v>4384</v>
      </c>
      <c r="N157" s="135" t="s">
        <v>195</v>
      </c>
    </row>
    <row r="158" spans="1:14" ht="24" x14ac:dyDescent="0.15">
      <c r="A158" s="139">
        <v>2</v>
      </c>
      <c r="B158" s="139">
        <v>60051</v>
      </c>
      <c r="C158" s="135" t="s">
        <v>4385</v>
      </c>
      <c r="D158" s="135">
        <v>6</v>
      </c>
      <c r="E158" s="135" t="s">
        <v>3959</v>
      </c>
      <c r="F158" s="135">
        <v>3</v>
      </c>
      <c r="G158" s="135" t="s">
        <v>3961</v>
      </c>
      <c r="H158" s="135" t="s">
        <v>2085</v>
      </c>
      <c r="I158" s="135" t="s">
        <v>4378</v>
      </c>
      <c r="J158" s="135">
        <v>1</v>
      </c>
      <c r="K158" s="135" t="s">
        <v>3998</v>
      </c>
      <c r="L158" s="135" t="s">
        <v>3999</v>
      </c>
      <c r="M158" s="135" t="s">
        <v>4386</v>
      </c>
      <c r="N158" s="135" t="s">
        <v>77</v>
      </c>
    </row>
    <row r="159" spans="1:14" ht="24" x14ac:dyDescent="0.15">
      <c r="A159" s="139">
        <v>2</v>
      </c>
      <c r="B159" s="139">
        <v>60051</v>
      </c>
      <c r="C159" s="135" t="s">
        <v>4387</v>
      </c>
      <c r="D159" s="135">
        <v>6</v>
      </c>
      <c r="E159" s="135" t="s">
        <v>3959</v>
      </c>
      <c r="F159" s="135">
        <v>3</v>
      </c>
      <c r="G159" s="135" t="s">
        <v>3961</v>
      </c>
      <c r="H159" s="135" t="s">
        <v>1674</v>
      </c>
      <c r="I159" s="135" t="s">
        <v>4378</v>
      </c>
      <c r="J159" s="135">
        <v>1</v>
      </c>
      <c r="K159" s="135" t="s">
        <v>3998</v>
      </c>
      <c r="L159" s="135" t="s">
        <v>3999</v>
      </c>
      <c r="M159" s="135" t="s">
        <v>4388</v>
      </c>
      <c r="N159" s="135" t="s">
        <v>4389</v>
      </c>
    </row>
    <row r="160" spans="1:14" ht="36" x14ac:dyDescent="0.15">
      <c r="A160" s="139">
        <v>2</v>
      </c>
      <c r="B160" s="139">
        <v>60051</v>
      </c>
      <c r="C160" s="135" t="s">
        <v>4390</v>
      </c>
      <c r="D160" s="135">
        <v>6</v>
      </c>
      <c r="E160" s="135" t="s">
        <v>3959</v>
      </c>
      <c r="F160" s="135">
        <v>3</v>
      </c>
      <c r="G160" s="135" t="s">
        <v>3961</v>
      </c>
      <c r="H160" s="135" t="s">
        <v>810</v>
      </c>
      <c r="I160" s="135" t="s">
        <v>4378</v>
      </c>
      <c r="J160" s="135">
        <v>1</v>
      </c>
      <c r="K160" s="135" t="s">
        <v>3998</v>
      </c>
      <c r="L160" s="135" t="s">
        <v>3999</v>
      </c>
      <c r="M160" s="135" t="s">
        <v>4391</v>
      </c>
      <c r="N160" s="135" t="s">
        <v>4392</v>
      </c>
    </row>
    <row r="161" spans="1:14" ht="36" x14ac:dyDescent="0.15">
      <c r="A161" s="139">
        <v>2</v>
      </c>
      <c r="B161" s="139">
        <v>60051</v>
      </c>
      <c r="C161" s="135" t="s">
        <v>4393</v>
      </c>
      <c r="D161" s="135">
        <v>6</v>
      </c>
      <c r="E161" s="135" t="s">
        <v>3959</v>
      </c>
      <c r="F161" s="135">
        <v>3</v>
      </c>
      <c r="G161" s="135" t="s">
        <v>3961</v>
      </c>
      <c r="H161" s="135" t="s">
        <v>967</v>
      </c>
      <c r="I161" s="135" t="s">
        <v>4378</v>
      </c>
      <c r="J161" s="135">
        <v>1</v>
      </c>
      <c r="K161" s="135" t="s">
        <v>3998</v>
      </c>
      <c r="L161" s="135" t="s">
        <v>3999</v>
      </c>
      <c r="M161" s="135" t="s">
        <v>4394</v>
      </c>
      <c r="N161" s="135" t="s">
        <v>4333</v>
      </c>
    </row>
    <row r="162" spans="1:14" ht="36" x14ac:dyDescent="0.15">
      <c r="A162" s="139">
        <v>2</v>
      </c>
      <c r="B162" s="139">
        <v>60052</v>
      </c>
      <c r="C162" s="135" t="s">
        <v>4395</v>
      </c>
      <c r="D162" s="135">
        <v>6</v>
      </c>
      <c r="E162" s="135" t="s">
        <v>3959</v>
      </c>
      <c r="F162" s="135">
        <v>3</v>
      </c>
      <c r="G162" s="135" t="s">
        <v>3961</v>
      </c>
      <c r="H162" s="135" t="s">
        <v>986</v>
      </c>
      <c r="I162" s="135" t="s">
        <v>4396</v>
      </c>
      <c r="J162" s="135">
        <v>1</v>
      </c>
      <c r="K162" s="135" t="s">
        <v>3998</v>
      </c>
      <c r="L162" s="135" t="s">
        <v>3999</v>
      </c>
      <c r="M162" s="135" t="s">
        <v>4397</v>
      </c>
      <c r="N162" s="135" t="s">
        <v>195</v>
      </c>
    </row>
    <row r="163" spans="1:14" ht="24" x14ac:dyDescent="0.15">
      <c r="A163" s="139">
        <v>2</v>
      </c>
      <c r="B163" s="139">
        <v>60052</v>
      </c>
      <c r="C163" s="135" t="s">
        <v>4398</v>
      </c>
      <c r="D163" s="135">
        <v>6</v>
      </c>
      <c r="E163" s="135" t="s">
        <v>3959</v>
      </c>
      <c r="F163" s="135">
        <v>3</v>
      </c>
      <c r="G163" s="135" t="s">
        <v>3961</v>
      </c>
      <c r="H163" s="135" t="s">
        <v>2085</v>
      </c>
      <c r="I163" s="135" t="s">
        <v>4396</v>
      </c>
      <c r="J163" s="135">
        <v>1</v>
      </c>
      <c r="K163" s="135" t="s">
        <v>3998</v>
      </c>
      <c r="L163" s="135" t="s">
        <v>3999</v>
      </c>
      <c r="M163" s="135" t="s">
        <v>4399</v>
      </c>
      <c r="N163" s="135" t="s">
        <v>4104</v>
      </c>
    </row>
    <row r="164" spans="1:14" ht="36" x14ac:dyDescent="0.15">
      <c r="A164" s="139">
        <v>2</v>
      </c>
      <c r="B164" s="139">
        <v>60052</v>
      </c>
      <c r="C164" s="135" t="s">
        <v>4400</v>
      </c>
      <c r="D164" s="135">
        <v>6</v>
      </c>
      <c r="E164" s="135" t="s">
        <v>3959</v>
      </c>
      <c r="F164" s="135">
        <v>3</v>
      </c>
      <c r="G164" s="135" t="s">
        <v>3961</v>
      </c>
      <c r="H164" s="135" t="s">
        <v>1674</v>
      </c>
      <c r="I164" s="135" t="s">
        <v>4396</v>
      </c>
      <c r="J164" s="135">
        <v>1</v>
      </c>
      <c r="K164" s="135" t="s">
        <v>3998</v>
      </c>
      <c r="L164" s="135" t="s">
        <v>3999</v>
      </c>
      <c r="M164" s="135" t="s">
        <v>4401</v>
      </c>
      <c r="N164" s="135" t="s">
        <v>325</v>
      </c>
    </row>
    <row r="165" spans="1:14" ht="24" x14ac:dyDescent="0.15">
      <c r="A165" s="139">
        <v>2</v>
      </c>
      <c r="B165" s="139">
        <v>60052</v>
      </c>
      <c r="C165" s="135" t="s">
        <v>4402</v>
      </c>
      <c r="D165" s="135">
        <v>6</v>
      </c>
      <c r="E165" s="135" t="s">
        <v>3959</v>
      </c>
      <c r="F165" s="135">
        <v>3</v>
      </c>
      <c r="G165" s="135" t="s">
        <v>3961</v>
      </c>
      <c r="H165" s="135" t="s">
        <v>810</v>
      </c>
      <c r="I165" s="135" t="s">
        <v>4396</v>
      </c>
      <c r="J165" s="135">
        <v>1</v>
      </c>
      <c r="K165" s="135" t="s">
        <v>3998</v>
      </c>
      <c r="L165" s="135" t="s">
        <v>3999</v>
      </c>
      <c r="M165" s="135" t="s">
        <v>4403</v>
      </c>
      <c r="N165" s="135" t="s">
        <v>4392</v>
      </c>
    </row>
    <row r="166" spans="1:14" ht="36" x14ac:dyDescent="0.15">
      <c r="A166" s="139">
        <v>2</v>
      </c>
      <c r="B166" s="139">
        <v>60052</v>
      </c>
      <c r="C166" s="135" t="s">
        <v>4404</v>
      </c>
      <c r="D166" s="135">
        <v>6</v>
      </c>
      <c r="E166" s="135" t="s">
        <v>3959</v>
      </c>
      <c r="F166" s="135">
        <v>3</v>
      </c>
      <c r="G166" s="135" t="s">
        <v>3961</v>
      </c>
      <c r="H166" s="135" t="s">
        <v>967</v>
      </c>
      <c r="I166" s="135" t="s">
        <v>4396</v>
      </c>
      <c r="J166" s="135">
        <v>1</v>
      </c>
      <c r="K166" s="135" t="s">
        <v>3998</v>
      </c>
      <c r="L166" s="135" t="s">
        <v>3999</v>
      </c>
      <c r="M166" s="135" t="s">
        <v>4405</v>
      </c>
      <c r="N166" s="135" t="s">
        <v>4104</v>
      </c>
    </row>
    <row r="167" spans="1:14" ht="36" x14ac:dyDescent="0.15">
      <c r="A167" s="139">
        <v>2</v>
      </c>
      <c r="B167" s="139">
        <v>60060</v>
      </c>
      <c r="C167" s="135" t="s">
        <v>4406</v>
      </c>
      <c r="D167" s="135">
        <v>6</v>
      </c>
      <c r="E167" s="135" t="s">
        <v>3959</v>
      </c>
      <c r="F167" s="135">
        <v>3</v>
      </c>
      <c r="G167" s="135" t="s">
        <v>3961</v>
      </c>
      <c r="H167" s="135" t="s">
        <v>1903</v>
      </c>
      <c r="I167" s="135" t="s">
        <v>4407</v>
      </c>
      <c r="J167" s="135">
        <v>1</v>
      </c>
      <c r="K167" s="135" t="s">
        <v>3998</v>
      </c>
      <c r="L167" s="135" t="s">
        <v>3999</v>
      </c>
      <c r="M167" s="135" t="s">
        <v>4408</v>
      </c>
      <c r="N167" s="135" t="s">
        <v>4034</v>
      </c>
    </row>
    <row r="168" spans="1:14" ht="24" x14ac:dyDescent="0.15">
      <c r="A168" s="139">
        <v>2</v>
      </c>
      <c r="B168" s="139">
        <v>60060</v>
      </c>
      <c r="C168" s="135" t="s">
        <v>4409</v>
      </c>
      <c r="D168" s="135">
        <v>6</v>
      </c>
      <c r="E168" s="135" t="s">
        <v>3959</v>
      </c>
      <c r="F168" s="135">
        <v>3</v>
      </c>
      <c r="G168" s="135" t="s">
        <v>3961</v>
      </c>
      <c r="H168" s="135" t="s">
        <v>1951</v>
      </c>
      <c r="I168" s="135" t="s">
        <v>4407</v>
      </c>
      <c r="J168" s="135">
        <v>1</v>
      </c>
      <c r="K168" s="135" t="s">
        <v>3998</v>
      </c>
      <c r="L168" s="135" t="s">
        <v>3999</v>
      </c>
      <c r="M168" s="135" t="s">
        <v>4410</v>
      </c>
      <c r="N168" s="135" t="s">
        <v>773</v>
      </c>
    </row>
    <row r="169" spans="1:14" ht="24" x14ac:dyDescent="0.15">
      <c r="A169" s="139">
        <v>2</v>
      </c>
      <c r="B169" s="139">
        <v>60060</v>
      </c>
      <c r="C169" s="135" t="s">
        <v>4411</v>
      </c>
      <c r="D169" s="135">
        <v>6</v>
      </c>
      <c r="E169" s="135" t="s">
        <v>3959</v>
      </c>
      <c r="F169" s="135">
        <v>3</v>
      </c>
      <c r="G169" s="135" t="s">
        <v>3961</v>
      </c>
      <c r="H169" s="135" t="s">
        <v>986</v>
      </c>
      <c r="I169" s="135" t="s">
        <v>4407</v>
      </c>
      <c r="J169" s="135">
        <v>1</v>
      </c>
      <c r="K169" s="135" t="s">
        <v>3998</v>
      </c>
      <c r="L169" s="135" t="s">
        <v>3999</v>
      </c>
      <c r="M169" s="135" t="s">
        <v>4164</v>
      </c>
      <c r="N169" s="135" t="s">
        <v>4412</v>
      </c>
    </row>
    <row r="170" spans="1:14" ht="24" x14ac:dyDescent="0.15">
      <c r="A170" s="139">
        <v>2</v>
      </c>
      <c r="B170" s="139">
        <v>60060</v>
      </c>
      <c r="C170" s="135" t="s">
        <v>4413</v>
      </c>
      <c r="D170" s="135">
        <v>6</v>
      </c>
      <c r="E170" s="135" t="s">
        <v>3959</v>
      </c>
      <c r="F170" s="135">
        <v>3</v>
      </c>
      <c r="G170" s="135" t="s">
        <v>3961</v>
      </c>
      <c r="H170" s="135" t="s">
        <v>2085</v>
      </c>
      <c r="I170" s="135" t="s">
        <v>4407</v>
      </c>
      <c r="J170" s="135">
        <v>1</v>
      </c>
      <c r="K170" s="135" t="s">
        <v>3998</v>
      </c>
      <c r="L170" s="135" t="s">
        <v>3999</v>
      </c>
      <c r="M170" s="135" t="s">
        <v>4414</v>
      </c>
      <c r="N170" s="135" t="s">
        <v>4415</v>
      </c>
    </row>
    <row r="171" spans="1:14" ht="36" x14ac:dyDescent="0.15">
      <c r="A171" s="139">
        <v>2</v>
      </c>
      <c r="B171" s="139">
        <v>60060</v>
      </c>
      <c r="C171" s="135" t="s">
        <v>4416</v>
      </c>
      <c r="D171" s="135">
        <v>6</v>
      </c>
      <c r="E171" s="135" t="s">
        <v>3959</v>
      </c>
      <c r="F171" s="135">
        <v>3</v>
      </c>
      <c r="G171" s="135" t="s">
        <v>3961</v>
      </c>
      <c r="H171" s="135" t="s">
        <v>1674</v>
      </c>
      <c r="I171" s="135" t="s">
        <v>4407</v>
      </c>
      <c r="J171" s="135">
        <v>1</v>
      </c>
      <c r="K171" s="135" t="s">
        <v>3998</v>
      </c>
      <c r="L171" s="135" t="s">
        <v>3999</v>
      </c>
      <c r="M171" s="135" t="s">
        <v>4417</v>
      </c>
      <c r="N171" s="135" t="s">
        <v>195</v>
      </c>
    </row>
    <row r="172" spans="1:14" ht="24" x14ac:dyDescent="0.15">
      <c r="A172" s="139">
        <v>2</v>
      </c>
      <c r="B172" s="139">
        <v>60060</v>
      </c>
      <c r="C172" s="135" t="s">
        <v>4418</v>
      </c>
      <c r="D172" s="135">
        <v>6</v>
      </c>
      <c r="E172" s="135" t="s">
        <v>3959</v>
      </c>
      <c r="F172" s="135">
        <v>3</v>
      </c>
      <c r="G172" s="135" t="s">
        <v>3961</v>
      </c>
      <c r="H172" s="135" t="s">
        <v>810</v>
      </c>
      <c r="I172" s="135" t="s">
        <v>4407</v>
      </c>
      <c r="J172" s="135">
        <v>1</v>
      </c>
      <c r="K172" s="135" t="s">
        <v>3998</v>
      </c>
      <c r="L172" s="135" t="s">
        <v>3999</v>
      </c>
      <c r="M172" s="135" t="s">
        <v>4419</v>
      </c>
      <c r="N172" s="135" t="s">
        <v>4420</v>
      </c>
    </row>
    <row r="173" spans="1:14" ht="24" x14ac:dyDescent="0.15">
      <c r="A173" s="139">
        <v>2</v>
      </c>
      <c r="B173" s="139">
        <v>60060</v>
      </c>
      <c r="C173" s="135" t="s">
        <v>4421</v>
      </c>
      <c r="D173" s="135">
        <v>6</v>
      </c>
      <c r="E173" s="135" t="s">
        <v>3959</v>
      </c>
      <c r="F173" s="135">
        <v>3</v>
      </c>
      <c r="G173" s="135" t="s">
        <v>3961</v>
      </c>
      <c r="H173" s="135" t="s">
        <v>967</v>
      </c>
      <c r="I173" s="135" t="s">
        <v>4407</v>
      </c>
      <c r="J173" s="135">
        <v>1</v>
      </c>
      <c r="K173" s="135" t="s">
        <v>3998</v>
      </c>
      <c r="L173" s="135" t="s">
        <v>3999</v>
      </c>
      <c r="M173" s="135" t="s">
        <v>4422</v>
      </c>
      <c r="N173" s="135" t="s">
        <v>4077</v>
      </c>
    </row>
    <row r="174" spans="1:14" ht="24" x14ac:dyDescent="0.15">
      <c r="A174" s="139">
        <v>3</v>
      </c>
      <c r="B174" s="139">
        <v>19007</v>
      </c>
      <c r="C174" s="135" t="s">
        <v>4423</v>
      </c>
      <c r="D174" s="135">
        <v>1</v>
      </c>
      <c r="E174" s="135" t="s">
        <v>3991</v>
      </c>
      <c r="F174" s="135">
        <v>1</v>
      </c>
      <c r="G174" s="135" t="s">
        <v>3890</v>
      </c>
      <c r="H174" s="135" t="s">
        <v>967</v>
      </c>
      <c r="I174" s="135" t="s">
        <v>4424</v>
      </c>
      <c r="J174" s="135">
        <v>1</v>
      </c>
      <c r="K174" s="135" t="s">
        <v>3998</v>
      </c>
      <c r="L174" s="135" t="s">
        <v>3999</v>
      </c>
      <c r="M174" s="135" t="s">
        <v>4003</v>
      </c>
      <c r="N174" s="135" t="s">
        <v>824</v>
      </c>
    </row>
    <row r="175" spans="1:14" ht="48" x14ac:dyDescent="0.15">
      <c r="A175" s="139">
        <v>3</v>
      </c>
      <c r="B175" s="139">
        <v>20070</v>
      </c>
      <c r="C175" s="135" t="s">
        <v>4425</v>
      </c>
      <c r="D175" s="135">
        <v>2</v>
      </c>
      <c r="E175" s="135" t="s">
        <v>3911</v>
      </c>
      <c r="F175" s="135">
        <v>1</v>
      </c>
      <c r="G175" s="135" t="s">
        <v>3911</v>
      </c>
      <c r="H175" s="135" t="s">
        <v>967</v>
      </c>
      <c r="I175" s="135" t="s">
        <v>4426</v>
      </c>
      <c r="J175" s="135">
        <v>2</v>
      </c>
      <c r="K175" s="135" t="s">
        <v>4006</v>
      </c>
      <c r="L175" s="135" t="s">
        <v>4427</v>
      </c>
      <c r="M175" s="135" t="s">
        <v>4428</v>
      </c>
      <c r="N175" s="135" t="s">
        <v>4429</v>
      </c>
    </row>
    <row r="176" spans="1:14" ht="24" x14ac:dyDescent="0.15">
      <c r="A176" s="139">
        <v>3</v>
      </c>
      <c r="B176" s="139">
        <v>20082</v>
      </c>
      <c r="C176" s="135" t="s">
        <v>4430</v>
      </c>
      <c r="D176" s="135">
        <v>2</v>
      </c>
      <c r="E176" s="135" t="s">
        <v>3911</v>
      </c>
      <c r="F176" s="135">
        <v>1</v>
      </c>
      <c r="G176" s="135" t="s">
        <v>3911</v>
      </c>
      <c r="H176" s="135" t="s">
        <v>967</v>
      </c>
      <c r="I176" s="135" t="s">
        <v>4431</v>
      </c>
      <c r="J176" s="135">
        <v>1</v>
      </c>
      <c r="K176" s="135" t="s">
        <v>3998</v>
      </c>
      <c r="L176" s="135" t="s">
        <v>3999</v>
      </c>
      <c r="M176" s="135" t="s">
        <v>4049</v>
      </c>
      <c r="N176" s="135" t="s">
        <v>135</v>
      </c>
    </row>
    <row r="177" spans="1:14" ht="36" x14ac:dyDescent="0.15">
      <c r="A177" s="139">
        <v>3</v>
      </c>
      <c r="B177" s="139">
        <v>20100</v>
      </c>
      <c r="C177" s="135" t="s">
        <v>4432</v>
      </c>
      <c r="D177" s="135">
        <v>2</v>
      </c>
      <c r="E177" s="135" t="s">
        <v>3911</v>
      </c>
      <c r="F177" s="135">
        <v>5</v>
      </c>
      <c r="G177" s="135" t="s">
        <v>3915</v>
      </c>
      <c r="H177" s="135" t="s">
        <v>967</v>
      </c>
      <c r="I177" s="135" t="s">
        <v>4433</v>
      </c>
      <c r="J177" s="135">
        <v>1</v>
      </c>
      <c r="K177" s="135" t="s">
        <v>3998</v>
      </c>
      <c r="L177" s="135" t="s">
        <v>3999</v>
      </c>
      <c r="M177" s="135" t="s">
        <v>4434</v>
      </c>
      <c r="N177" s="135" t="s">
        <v>332</v>
      </c>
    </row>
    <row r="178" spans="1:14" ht="24" x14ac:dyDescent="0.15">
      <c r="A178" s="139">
        <v>3</v>
      </c>
      <c r="B178" s="139">
        <v>20112</v>
      </c>
      <c r="C178" s="135" t="s">
        <v>4435</v>
      </c>
      <c r="D178" s="135">
        <v>2</v>
      </c>
      <c r="E178" s="135" t="s">
        <v>3911</v>
      </c>
      <c r="F178" s="135">
        <v>4</v>
      </c>
      <c r="G178" s="135" t="s">
        <v>3914</v>
      </c>
      <c r="H178" s="135" t="s">
        <v>986</v>
      </c>
      <c r="I178" s="135" t="s">
        <v>4436</v>
      </c>
      <c r="J178" s="135">
        <v>1</v>
      </c>
      <c r="K178" s="135" t="s">
        <v>3998</v>
      </c>
      <c r="L178" s="135" t="s">
        <v>4273</v>
      </c>
      <c r="M178" s="135" t="s">
        <v>4437</v>
      </c>
      <c r="N178" s="135" t="s">
        <v>4438</v>
      </c>
    </row>
    <row r="179" spans="1:14" ht="24" x14ac:dyDescent="0.15">
      <c r="A179" s="139">
        <v>3</v>
      </c>
      <c r="B179" s="139">
        <v>20112</v>
      </c>
      <c r="C179" s="135" t="s">
        <v>4435</v>
      </c>
      <c r="D179" s="135">
        <v>2</v>
      </c>
      <c r="E179" s="135" t="s">
        <v>3911</v>
      </c>
      <c r="F179" s="135">
        <v>4</v>
      </c>
      <c r="G179" s="135" t="s">
        <v>3914</v>
      </c>
      <c r="H179" s="135" t="s">
        <v>2085</v>
      </c>
      <c r="I179" s="135" t="s">
        <v>4436</v>
      </c>
      <c r="J179" s="135">
        <v>1</v>
      </c>
      <c r="K179" s="135" t="s">
        <v>3998</v>
      </c>
      <c r="L179" s="135" t="s">
        <v>4273</v>
      </c>
      <c r="M179" s="135" t="s">
        <v>4439</v>
      </c>
      <c r="N179" s="135" t="s">
        <v>4440</v>
      </c>
    </row>
    <row r="180" spans="1:14" ht="24" x14ac:dyDescent="0.15">
      <c r="A180" s="139">
        <v>3</v>
      </c>
      <c r="B180" s="139">
        <v>20112</v>
      </c>
      <c r="C180" s="135" t="s">
        <v>4441</v>
      </c>
      <c r="D180" s="135">
        <v>2</v>
      </c>
      <c r="E180" s="135" t="s">
        <v>3911</v>
      </c>
      <c r="F180" s="135">
        <v>4</v>
      </c>
      <c r="G180" s="135" t="s">
        <v>3914</v>
      </c>
      <c r="H180" s="135" t="s">
        <v>1674</v>
      </c>
      <c r="I180" s="135" t="s">
        <v>4436</v>
      </c>
      <c r="J180" s="135">
        <v>1</v>
      </c>
      <c r="K180" s="135" t="s">
        <v>3998</v>
      </c>
      <c r="L180" s="135" t="s">
        <v>3999</v>
      </c>
      <c r="M180" s="135" t="s">
        <v>4442</v>
      </c>
      <c r="N180" s="135" t="s">
        <v>4093</v>
      </c>
    </row>
    <row r="181" spans="1:14" ht="24" x14ac:dyDescent="0.15">
      <c r="A181" s="139">
        <v>3</v>
      </c>
      <c r="B181" s="139">
        <v>20112</v>
      </c>
      <c r="C181" s="135" t="s">
        <v>4443</v>
      </c>
      <c r="D181" s="135">
        <v>2</v>
      </c>
      <c r="E181" s="135" t="s">
        <v>3911</v>
      </c>
      <c r="F181" s="135">
        <v>4</v>
      </c>
      <c r="G181" s="135" t="s">
        <v>3914</v>
      </c>
      <c r="H181" s="135" t="s">
        <v>810</v>
      </c>
      <c r="I181" s="135" t="s">
        <v>4436</v>
      </c>
      <c r="J181" s="135">
        <v>1</v>
      </c>
      <c r="K181" s="135" t="s">
        <v>3998</v>
      </c>
      <c r="L181" s="135" t="s">
        <v>3999</v>
      </c>
      <c r="M181" s="135" t="s">
        <v>4444</v>
      </c>
      <c r="N181" s="135" t="s">
        <v>4205</v>
      </c>
    </row>
    <row r="182" spans="1:14" ht="24" x14ac:dyDescent="0.15">
      <c r="A182" s="139">
        <v>3</v>
      </c>
      <c r="B182" s="139">
        <v>20112</v>
      </c>
      <c r="C182" s="135" t="s">
        <v>4445</v>
      </c>
      <c r="D182" s="135">
        <v>2</v>
      </c>
      <c r="E182" s="135" t="s">
        <v>3911</v>
      </c>
      <c r="F182" s="135">
        <v>4</v>
      </c>
      <c r="G182" s="135" t="s">
        <v>3914</v>
      </c>
      <c r="H182" s="135" t="s">
        <v>967</v>
      </c>
      <c r="I182" s="135" t="s">
        <v>4436</v>
      </c>
      <c r="J182" s="135">
        <v>1</v>
      </c>
      <c r="K182" s="135" t="s">
        <v>3998</v>
      </c>
      <c r="L182" s="135" t="s">
        <v>3999</v>
      </c>
      <c r="M182" s="135" t="s">
        <v>4446</v>
      </c>
      <c r="N182" s="135" t="s">
        <v>4061</v>
      </c>
    </row>
    <row r="183" spans="1:14" ht="24" x14ac:dyDescent="0.15">
      <c r="A183" s="139">
        <v>3</v>
      </c>
      <c r="B183" s="139">
        <v>20132</v>
      </c>
      <c r="C183" s="135" t="s">
        <v>4447</v>
      </c>
      <c r="D183" s="135">
        <v>2</v>
      </c>
      <c r="E183" s="135" t="s">
        <v>3911</v>
      </c>
      <c r="F183" s="135">
        <v>1</v>
      </c>
      <c r="G183" s="135" t="s">
        <v>3911</v>
      </c>
      <c r="H183" s="135" t="s">
        <v>967</v>
      </c>
      <c r="I183" s="135" t="s">
        <v>4448</v>
      </c>
      <c r="J183" s="135">
        <v>1</v>
      </c>
      <c r="K183" s="135" t="s">
        <v>3998</v>
      </c>
      <c r="L183" s="135" t="s">
        <v>3999</v>
      </c>
      <c r="M183" s="135" t="s">
        <v>4032</v>
      </c>
      <c r="N183" s="135" t="s">
        <v>126</v>
      </c>
    </row>
    <row r="184" spans="1:14" ht="24" x14ac:dyDescent="0.15">
      <c r="A184" s="139">
        <v>3</v>
      </c>
      <c r="B184" s="139">
        <v>20142</v>
      </c>
      <c r="C184" s="135" t="s">
        <v>4449</v>
      </c>
      <c r="D184" s="135">
        <v>2</v>
      </c>
      <c r="E184" s="135" t="s">
        <v>3911</v>
      </c>
      <c r="F184" s="135">
        <v>1</v>
      </c>
      <c r="G184" s="135" t="s">
        <v>3911</v>
      </c>
      <c r="H184" s="135" t="s">
        <v>967</v>
      </c>
      <c r="I184" s="135" t="s">
        <v>4450</v>
      </c>
      <c r="J184" s="135">
        <v>1</v>
      </c>
      <c r="K184" s="135" t="s">
        <v>3998</v>
      </c>
      <c r="L184" s="135" t="s">
        <v>3999</v>
      </c>
      <c r="M184" s="135" t="s">
        <v>4017</v>
      </c>
      <c r="N184" s="135" t="s">
        <v>86</v>
      </c>
    </row>
    <row r="185" spans="1:14" ht="48" x14ac:dyDescent="0.15">
      <c r="A185" s="139">
        <v>3</v>
      </c>
      <c r="B185" s="139">
        <v>20700</v>
      </c>
      <c r="C185" s="135" t="s">
        <v>4451</v>
      </c>
      <c r="D185" s="135">
        <v>2</v>
      </c>
      <c r="E185" s="135" t="s">
        <v>3911</v>
      </c>
      <c r="F185" s="135">
        <v>9</v>
      </c>
      <c r="G185" s="135" t="s">
        <v>3919</v>
      </c>
      <c r="H185" s="135" t="s">
        <v>967</v>
      </c>
      <c r="I185" s="135" t="s">
        <v>4452</v>
      </c>
      <c r="J185" s="135">
        <v>4</v>
      </c>
      <c r="K185" s="135" t="s">
        <v>3993</v>
      </c>
      <c r="L185" s="135" t="s">
        <v>4453</v>
      </c>
      <c r="M185" s="135" t="s">
        <v>4454</v>
      </c>
      <c r="N185" s="135" t="s">
        <v>555</v>
      </c>
    </row>
    <row r="186" spans="1:14" ht="24" x14ac:dyDescent="0.15">
      <c r="A186" s="139">
        <v>4</v>
      </c>
      <c r="B186" s="139">
        <v>20721</v>
      </c>
      <c r="C186" s="135" t="s">
        <v>4455</v>
      </c>
      <c r="D186" s="135">
        <v>2</v>
      </c>
      <c r="E186" s="135" t="s">
        <v>3911</v>
      </c>
      <c r="F186" s="135">
        <v>15</v>
      </c>
      <c r="G186" s="135" t="s">
        <v>3925</v>
      </c>
      <c r="H186" s="135" t="s">
        <v>810</v>
      </c>
      <c r="I186" s="135" t="s">
        <v>4456</v>
      </c>
      <c r="J186" s="135">
        <v>1</v>
      </c>
      <c r="K186" s="135" t="s">
        <v>3998</v>
      </c>
      <c r="L186" s="135" t="s">
        <v>3999</v>
      </c>
      <c r="M186" s="135" t="s">
        <v>4457</v>
      </c>
      <c r="N186" s="135" t="s">
        <v>489</v>
      </c>
    </row>
    <row r="187" spans="1:14" ht="24" x14ac:dyDescent="0.15">
      <c r="A187" s="139">
        <v>4</v>
      </c>
      <c r="B187" s="139">
        <v>20721</v>
      </c>
      <c r="C187" s="135" t="s">
        <v>4458</v>
      </c>
      <c r="D187" s="135">
        <v>2</v>
      </c>
      <c r="E187" s="135" t="s">
        <v>3911</v>
      </c>
      <c r="F187" s="135">
        <v>15</v>
      </c>
      <c r="G187" s="135" t="s">
        <v>3925</v>
      </c>
      <c r="H187" s="135" t="s">
        <v>967</v>
      </c>
      <c r="I187" s="135" t="s">
        <v>4456</v>
      </c>
      <c r="J187" s="135">
        <v>1</v>
      </c>
      <c r="K187" s="135" t="s">
        <v>3998</v>
      </c>
      <c r="L187" s="135" t="s">
        <v>3999</v>
      </c>
      <c r="M187" s="135" t="s">
        <v>4459</v>
      </c>
      <c r="N187" s="135" t="s">
        <v>4025</v>
      </c>
    </row>
    <row r="188" spans="1:14" ht="24" x14ac:dyDescent="0.15">
      <c r="A188" s="139">
        <v>4</v>
      </c>
      <c r="B188" s="139">
        <v>20722</v>
      </c>
      <c r="C188" s="135" t="s">
        <v>4460</v>
      </c>
      <c r="D188" s="135">
        <v>2</v>
      </c>
      <c r="E188" s="135" t="s">
        <v>3911</v>
      </c>
      <c r="F188" s="135">
        <v>15</v>
      </c>
      <c r="G188" s="135" t="s">
        <v>3925</v>
      </c>
      <c r="H188" s="135" t="s">
        <v>1154</v>
      </c>
      <c r="I188" s="135" t="s">
        <v>4461</v>
      </c>
      <c r="J188" s="135">
        <v>1</v>
      </c>
      <c r="K188" s="135" t="s">
        <v>3998</v>
      </c>
      <c r="L188" s="135" t="s">
        <v>3999</v>
      </c>
      <c r="M188" s="135" t="s">
        <v>4462</v>
      </c>
      <c r="N188" s="135" t="s">
        <v>4188</v>
      </c>
    </row>
    <row r="189" spans="1:14" ht="24" x14ac:dyDescent="0.15">
      <c r="A189" s="139">
        <v>4</v>
      </c>
      <c r="B189" s="139">
        <v>20722</v>
      </c>
      <c r="C189" s="135" t="s">
        <v>4463</v>
      </c>
      <c r="D189" s="135">
        <v>2</v>
      </c>
      <c r="E189" s="135" t="s">
        <v>3911</v>
      </c>
      <c r="F189" s="135">
        <v>15</v>
      </c>
      <c r="G189" s="135" t="s">
        <v>3925</v>
      </c>
      <c r="H189" s="135" t="s">
        <v>1903</v>
      </c>
      <c r="I189" s="135" t="s">
        <v>4461</v>
      </c>
      <c r="J189" s="135">
        <v>1</v>
      </c>
      <c r="K189" s="135" t="s">
        <v>3998</v>
      </c>
      <c r="L189" s="135" t="s">
        <v>3999</v>
      </c>
      <c r="M189" s="135" t="s">
        <v>4464</v>
      </c>
      <c r="N189" s="135" t="s">
        <v>126</v>
      </c>
    </row>
    <row r="190" spans="1:14" ht="24" x14ac:dyDescent="0.15">
      <c r="A190" s="139">
        <v>4</v>
      </c>
      <c r="B190" s="139">
        <v>20722</v>
      </c>
      <c r="C190" s="135" t="s">
        <v>4465</v>
      </c>
      <c r="D190" s="135">
        <v>2</v>
      </c>
      <c r="E190" s="135" t="s">
        <v>3911</v>
      </c>
      <c r="F190" s="135">
        <v>15</v>
      </c>
      <c r="G190" s="135" t="s">
        <v>3925</v>
      </c>
      <c r="H190" s="135" t="s">
        <v>1951</v>
      </c>
      <c r="I190" s="135" t="s">
        <v>4461</v>
      </c>
      <c r="J190" s="135">
        <v>1</v>
      </c>
      <c r="K190" s="135" t="s">
        <v>3998</v>
      </c>
      <c r="L190" s="135" t="s">
        <v>3999</v>
      </c>
      <c r="M190" s="135" t="s">
        <v>4466</v>
      </c>
      <c r="N190" s="135" t="s">
        <v>126</v>
      </c>
    </row>
    <row r="191" spans="1:14" ht="24" x14ac:dyDescent="0.15">
      <c r="A191" s="139">
        <v>4</v>
      </c>
      <c r="B191" s="139">
        <v>20722</v>
      </c>
      <c r="C191" s="135" t="s">
        <v>4467</v>
      </c>
      <c r="D191" s="135">
        <v>2</v>
      </c>
      <c r="E191" s="135" t="s">
        <v>3911</v>
      </c>
      <c r="F191" s="135">
        <v>15</v>
      </c>
      <c r="G191" s="135" t="s">
        <v>3925</v>
      </c>
      <c r="H191" s="135" t="s">
        <v>986</v>
      </c>
      <c r="I191" s="135" t="s">
        <v>4461</v>
      </c>
      <c r="J191" s="135">
        <v>1</v>
      </c>
      <c r="K191" s="135" t="s">
        <v>3998</v>
      </c>
      <c r="L191" s="135" t="s">
        <v>3999</v>
      </c>
      <c r="M191" s="135" t="s">
        <v>4468</v>
      </c>
      <c r="N191" s="135" t="s">
        <v>126</v>
      </c>
    </row>
    <row r="192" spans="1:14" ht="48" x14ac:dyDescent="0.15">
      <c r="A192" s="139">
        <v>4</v>
      </c>
      <c r="B192" s="139">
        <v>20722</v>
      </c>
      <c r="C192" s="135" t="s">
        <v>4469</v>
      </c>
      <c r="D192" s="135">
        <v>2</v>
      </c>
      <c r="E192" s="135" t="s">
        <v>3911</v>
      </c>
      <c r="F192" s="135">
        <v>15</v>
      </c>
      <c r="G192" s="135" t="s">
        <v>3925</v>
      </c>
      <c r="H192" s="135" t="s">
        <v>2085</v>
      </c>
      <c r="I192" s="135" t="s">
        <v>4461</v>
      </c>
      <c r="J192" s="135">
        <v>1</v>
      </c>
      <c r="K192" s="135" t="s">
        <v>3998</v>
      </c>
      <c r="L192" s="135" t="s">
        <v>3999</v>
      </c>
      <c r="M192" s="135" t="s">
        <v>4470</v>
      </c>
      <c r="N192" s="135" t="s">
        <v>4061</v>
      </c>
    </row>
    <row r="193" spans="1:14" ht="24" x14ac:dyDescent="0.15">
      <c r="A193" s="139">
        <v>4</v>
      </c>
      <c r="B193" s="139">
        <v>20722</v>
      </c>
      <c r="C193" s="135" t="s">
        <v>4471</v>
      </c>
      <c r="D193" s="135">
        <v>2</v>
      </c>
      <c r="E193" s="135" t="s">
        <v>3911</v>
      </c>
      <c r="F193" s="135">
        <v>15</v>
      </c>
      <c r="G193" s="135" t="s">
        <v>3925</v>
      </c>
      <c r="H193" s="135" t="s">
        <v>1674</v>
      </c>
      <c r="I193" s="135" t="s">
        <v>4461</v>
      </c>
      <c r="J193" s="135">
        <v>1</v>
      </c>
      <c r="K193" s="135" t="s">
        <v>3998</v>
      </c>
      <c r="L193" s="135" t="s">
        <v>3999</v>
      </c>
      <c r="M193" s="135" t="s">
        <v>4472</v>
      </c>
      <c r="N193" s="135" t="s">
        <v>1289</v>
      </c>
    </row>
    <row r="194" spans="1:14" ht="24" x14ac:dyDescent="0.15">
      <c r="A194" s="139">
        <v>4</v>
      </c>
      <c r="B194" s="139">
        <v>20722</v>
      </c>
      <c r="C194" s="135" t="s">
        <v>4473</v>
      </c>
      <c r="D194" s="135">
        <v>2</v>
      </c>
      <c r="E194" s="135" t="s">
        <v>3911</v>
      </c>
      <c r="F194" s="135">
        <v>15</v>
      </c>
      <c r="G194" s="135" t="s">
        <v>3925</v>
      </c>
      <c r="H194" s="135" t="s">
        <v>810</v>
      </c>
      <c r="I194" s="135" t="s">
        <v>4461</v>
      </c>
      <c r="J194" s="135">
        <v>1</v>
      </c>
      <c r="K194" s="135" t="s">
        <v>3998</v>
      </c>
      <c r="L194" s="135" t="s">
        <v>3999</v>
      </c>
      <c r="M194" s="135" t="s">
        <v>4474</v>
      </c>
      <c r="N194" s="135" t="s">
        <v>1289</v>
      </c>
    </row>
    <row r="195" spans="1:14" ht="24" x14ac:dyDescent="0.15">
      <c r="A195" s="139">
        <v>4</v>
      </c>
      <c r="B195" s="139">
        <v>20722</v>
      </c>
      <c r="C195" s="135" t="s">
        <v>4475</v>
      </c>
      <c r="D195" s="135">
        <v>2</v>
      </c>
      <c r="E195" s="135" t="s">
        <v>3911</v>
      </c>
      <c r="F195" s="135">
        <v>15</v>
      </c>
      <c r="G195" s="135" t="s">
        <v>3925</v>
      </c>
      <c r="H195" s="135" t="s">
        <v>967</v>
      </c>
      <c r="I195" s="135" t="s">
        <v>4461</v>
      </c>
      <c r="J195" s="135">
        <v>1</v>
      </c>
      <c r="K195" s="135" t="s">
        <v>3998</v>
      </c>
      <c r="L195" s="135" t="s">
        <v>3999</v>
      </c>
      <c r="M195" s="135" t="s">
        <v>4476</v>
      </c>
      <c r="N195" s="135" t="s">
        <v>4134</v>
      </c>
    </row>
    <row r="196" spans="1:14" ht="24" x14ac:dyDescent="0.15">
      <c r="A196" s="139">
        <v>4</v>
      </c>
      <c r="B196" s="139">
        <v>21011</v>
      </c>
      <c r="C196" s="135" t="s">
        <v>4477</v>
      </c>
      <c r="D196" s="135">
        <v>2</v>
      </c>
      <c r="E196" s="135" t="s">
        <v>3911</v>
      </c>
      <c r="F196" s="135">
        <v>10</v>
      </c>
      <c r="G196" s="135" t="s">
        <v>3920</v>
      </c>
      <c r="H196" s="135" t="s">
        <v>1674</v>
      </c>
      <c r="I196" s="135" t="s">
        <v>4478</v>
      </c>
      <c r="J196" s="135">
        <v>1</v>
      </c>
      <c r="K196" s="135" t="s">
        <v>3998</v>
      </c>
      <c r="L196" s="135" t="s">
        <v>3999</v>
      </c>
      <c r="M196" s="135" t="s">
        <v>4479</v>
      </c>
      <c r="N196" s="135" t="s">
        <v>4267</v>
      </c>
    </row>
    <row r="197" spans="1:14" ht="24" x14ac:dyDescent="0.15">
      <c r="A197" s="139">
        <v>4</v>
      </c>
      <c r="B197" s="139">
        <v>21011</v>
      </c>
      <c r="C197" s="135" t="s">
        <v>4480</v>
      </c>
      <c r="D197" s="135">
        <v>2</v>
      </c>
      <c r="E197" s="135" t="s">
        <v>3911</v>
      </c>
      <c r="F197" s="135">
        <v>10</v>
      </c>
      <c r="G197" s="135" t="s">
        <v>3920</v>
      </c>
      <c r="H197" s="135" t="s">
        <v>810</v>
      </c>
      <c r="I197" s="135" t="s">
        <v>4478</v>
      </c>
      <c r="J197" s="135">
        <v>1</v>
      </c>
      <c r="K197" s="135" t="s">
        <v>3998</v>
      </c>
      <c r="L197" s="135" t="s">
        <v>3999</v>
      </c>
      <c r="M197" s="135" t="s">
        <v>4481</v>
      </c>
      <c r="N197" s="135" t="s">
        <v>4440</v>
      </c>
    </row>
    <row r="198" spans="1:14" ht="24" x14ac:dyDescent="0.15">
      <c r="A198" s="139">
        <v>4</v>
      </c>
      <c r="B198" s="139">
        <v>21011</v>
      </c>
      <c r="C198" s="135" t="s">
        <v>4482</v>
      </c>
      <c r="D198" s="135">
        <v>2</v>
      </c>
      <c r="E198" s="135" t="s">
        <v>3911</v>
      </c>
      <c r="F198" s="135">
        <v>10</v>
      </c>
      <c r="G198" s="135" t="s">
        <v>3920</v>
      </c>
      <c r="H198" s="135" t="s">
        <v>967</v>
      </c>
      <c r="I198" s="135" t="s">
        <v>4478</v>
      </c>
      <c r="J198" s="135">
        <v>1</v>
      </c>
      <c r="K198" s="135" t="s">
        <v>3998</v>
      </c>
      <c r="L198" s="135" t="s">
        <v>3999</v>
      </c>
      <c r="M198" s="135" t="s">
        <v>4483</v>
      </c>
      <c r="N198" s="135" t="s">
        <v>4128</v>
      </c>
    </row>
    <row r="199" spans="1:14" ht="24" x14ac:dyDescent="0.15">
      <c r="A199" s="139">
        <v>4</v>
      </c>
      <c r="B199" s="139">
        <v>21012</v>
      </c>
      <c r="C199" s="135" t="s">
        <v>4484</v>
      </c>
      <c r="D199" s="135">
        <v>2</v>
      </c>
      <c r="E199" s="135" t="s">
        <v>3911</v>
      </c>
      <c r="F199" s="135">
        <v>10</v>
      </c>
      <c r="G199" s="135" t="s">
        <v>3920</v>
      </c>
      <c r="H199" s="135" t="s">
        <v>2085</v>
      </c>
      <c r="I199" s="135" t="s">
        <v>4485</v>
      </c>
      <c r="J199" s="135">
        <v>1</v>
      </c>
      <c r="K199" s="135" t="s">
        <v>3998</v>
      </c>
      <c r="L199" s="135" t="s">
        <v>3999</v>
      </c>
      <c r="M199" s="135" t="s">
        <v>4486</v>
      </c>
      <c r="N199" s="135" t="s">
        <v>4487</v>
      </c>
    </row>
    <row r="200" spans="1:14" ht="24" x14ac:dyDescent="0.15">
      <c r="A200" s="139">
        <v>4</v>
      </c>
      <c r="B200" s="139">
        <v>21012</v>
      </c>
      <c r="C200" s="135" t="s">
        <v>4488</v>
      </c>
      <c r="D200" s="135">
        <v>2</v>
      </c>
      <c r="E200" s="135" t="s">
        <v>3911</v>
      </c>
      <c r="F200" s="135">
        <v>10</v>
      </c>
      <c r="G200" s="135" t="s">
        <v>3920</v>
      </c>
      <c r="H200" s="135" t="s">
        <v>1674</v>
      </c>
      <c r="I200" s="135" t="s">
        <v>4485</v>
      </c>
      <c r="J200" s="135">
        <v>1</v>
      </c>
      <c r="K200" s="135" t="s">
        <v>3998</v>
      </c>
      <c r="L200" s="135" t="s">
        <v>3999</v>
      </c>
      <c r="M200" s="135" t="s">
        <v>4489</v>
      </c>
      <c r="N200" s="135" t="s">
        <v>4221</v>
      </c>
    </row>
    <row r="201" spans="1:14" ht="24" x14ac:dyDescent="0.15">
      <c r="A201" s="139">
        <v>4</v>
      </c>
      <c r="B201" s="139">
        <v>21012</v>
      </c>
      <c r="C201" s="135" t="s">
        <v>4490</v>
      </c>
      <c r="D201" s="135">
        <v>2</v>
      </c>
      <c r="E201" s="135" t="s">
        <v>3911</v>
      </c>
      <c r="F201" s="135">
        <v>10</v>
      </c>
      <c r="G201" s="135" t="s">
        <v>3920</v>
      </c>
      <c r="H201" s="135" t="s">
        <v>810</v>
      </c>
      <c r="I201" s="135" t="s">
        <v>4485</v>
      </c>
      <c r="J201" s="135">
        <v>1</v>
      </c>
      <c r="K201" s="135" t="s">
        <v>3998</v>
      </c>
      <c r="L201" s="135" t="s">
        <v>3999</v>
      </c>
      <c r="M201" s="135" t="s">
        <v>4491</v>
      </c>
      <c r="N201" s="135" t="s">
        <v>4161</v>
      </c>
    </row>
    <row r="202" spans="1:14" ht="24" x14ac:dyDescent="0.15">
      <c r="A202" s="139">
        <v>4</v>
      </c>
      <c r="B202" s="139">
        <v>21012</v>
      </c>
      <c r="C202" s="135" t="s">
        <v>4492</v>
      </c>
      <c r="D202" s="135">
        <v>2</v>
      </c>
      <c r="E202" s="135" t="s">
        <v>3911</v>
      </c>
      <c r="F202" s="135">
        <v>10</v>
      </c>
      <c r="G202" s="135" t="s">
        <v>3920</v>
      </c>
      <c r="H202" s="135" t="s">
        <v>967</v>
      </c>
      <c r="I202" s="135" t="s">
        <v>4485</v>
      </c>
      <c r="J202" s="135">
        <v>1</v>
      </c>
      <c r="K202" s="135" t="s">
        <v>3998</v>
      </c>
      <c r="L202" s="135" t="s">
        <v>3999</v>
      </c>
      <c r="M202" s="135" t="s">
        <v>4493</v>
      </c>
      <c r="N202" s="135" t="s">
        <v>4015</v>
      </c>
    </row>
    <row r="203" spans="1:14" ht="24" x14ac:dyDescent="0.15">
      <c r="A203" s="139">
        <v>4</v>
      </c>
      <c r="B203" s="139">
        <v>21021</v>
      </c>
      <c r="C203" s="135" t="s">
        <v>4494</v>
      </c>
      <c r="D203" s="135">
        <v>2</v>
      </c>
      <c r="E203" s="135" t="s">
        <v>3911</v>
      </c>
      <c r="F203" s="135">
        <v>13</v>
      </c>
      <c r="G203" s="135" t="s">
        <v>3923</v>
      </c>
      <c r="H203" s="135" t="s">
        <v>967</v>
      </c>
      <c r="I203" s="135" t="s">
        <v>4495</v>
      </c>
      <c r="J203" s="135">
        <v>1</v>
      </c>
      <c r="K203" s="135" t="s">
        <v>3998</v>
      </c>
      <c r="L203" s="135" t="s">
        <v>3999</v>
      </c>
      <c r="M203" s="135" t="s">
        <v>4496</v>
      </c>
      <c r="N203" s="135" t="s">
        <v>4497</v>
      </c>
    </row>
    <row r="204" spans="1:14" ht="24" x14ac:dyDescent="0.15">
      <c r="A204" s="139">
        <v>4</v>
      </c>
      <c r="B204" s="139">
        <v>21022</v>
      </c>
      <c r="C204" s="135" t="s">
        <v>4498</v>
      </c>
      <c r="D204" s="135">
        <v>2</v>
      </c>
      <c r="E204" s="135" t="s">
        <v>3911</v>
      </c>
      <c r="F204" s="135">
        <v>13</v>
      </c>
      <c r="G204" s="135" t="s">
        <v>3923</v>
      </c>
      <c r="H204" s="135" t="s">
        <v>1674</v>
      </c>
      <c r="I204" s="135" t="s">
        <v>4499</v>
      </c>
      <c r="J204" s="135">
        <v>1</v>
      </c>
      <c r="K204" s="135" t="s">
        <v>3998</v>
      </c>
      <c r="L204" s="135" t="s">
        <v>3999</v>
      </c>
      <c r="M204" s="135" t="s">
        <v>4374</v>
      </c>
      <c r="N204" s="135" t="s">
        <v>4500</v>
      </c>
    </row>
    <row r="205" spans="1:14" ht="24" x14ac:dyDescent="0.15">
      <c r="A205" s="139">
        <v>4</v>
      </c>
      <c r="B205" s="139">
        <v>21022</v>
      </c>
      <c r="C205" s="135" t="s">
        <v>4501</v>
      </c>
      <c r="D205" s="135">
        <v>2</v>
      </c>
      <c r="E205" s="135" t="s">
        <v>3911</v>
      </c>
      <c r="F205" s="135">
        <v>13</v>
      </c>
      <c r="G205" s="135" t="s">
        <v>3923</v>
      </c>
      <c r="H205" s="135" t="s">
        <v>810</v>
      </c>
      <c r="I205" s="135" t="s">
        <v>4499</v>
      </c>
      <c r="J205" s="135">
        <v>1</v>
      </c>
      <c r="K205" s="135" t="s">
        <v>3998</v>
      </c>
      <c r="L205" s="135" t="s">
        <v>3999</v>
      </c>
      <c r="M205" s="135" t="s">
        <v>4464</v>
      </c>
      <c r="N205" s="135" t="s">
        <v>4502</v>
      </c>
    </row>
    <row r="206" spans="1:14" ht="24" x14ac:dyDescent="0.15">
      <c r="A206" s="139">
        <v>4</v>
      </c>
      <c r="B206" s="139">
        <v>21022</v>
      </c>
      <c r="C206" s="135" t="s">
        <v>4503</v>
      </c>
      <c r="D206" s="135">
        <v>2</v>
      </c>
      <c r="E206" s="135" t="s">
        <v>3911</v>
      </c>
      <c r="F206" s="135">
        <v>13</v>
      </c>
      <c r="G206" s="135" t="s">
        <v>3923</v>
      </c>
      <c r="H206" s="135" t="s">
        <v>967</v>
      </c>
      <c r="I206" s="135" t="s">
        <v>4499</v>
      </c>
      <c r="J206" s="135">
        <v>1</v>
      </c>
      <c r="K206" s="135" t="s">
        <v>3998</v>
      </c>
      <c r="L206" s="135" t="s">
        <v>3999</v>
      </c>
      <c r="M206" s="135" t="s">
        <v>4504</v>
      </c>
      <c r="N206" s="135" t="s">
        <v>1289</v>
      </c>
    </row>
    <row r="207" spans="1:14" ht="24" x14ac:dyDescent="0.15">
      <c r="A207" s="139">
        <v>4</v>
      </c>
      <c r="B207" s="139">
        <v>21023</v>
      </c>
      <c r="C207" s="135" t="s">
        <v>4505</v>
      </c>
      <c r="D207" s="135">
        <v>2</v>
      </c>
      <c r="E207" s="135" t="s">
        <v>3911</v>
      </c>
      <c r="F207" s="135">
        <v>13</v>
      </c>
      <c r="G207" s="135" t="s">
        <v>3923</v>
      </c>
      <c r="H207" s="135" t="s">
        <v>986</v>
      </c>
      <c r="I207" s="135" t="s">
        <v>4506</v>
      </c>
      <c r="J207" s="135">
        <v>1</v>
      </c>
      <c r="K207" s="135" t="s">
        <v>3998</v>
      </c>
      <c r="L207" s="135" t="s">
        <v>3999</v>
      </c>
      <c r="M207" s="135" t="s">
        <v>4507</v>
      </c>
      <c r="N207" s="135" t="s">
        <v>4508</v>
      </c>
    </row>
    <row r="208" spans="1:14" ht="24" x14ac:dyDescent="0.15">
      <c r="A208" s="139">
        <v>4</v>
      </c>
      <c r="B208" s="139">
        <v>21023</v>
      </c>
      <c r="C208" s="135" t="s">
        <v>4509</v>
      </c>
      <c r="D208" s="135">
        <v>2</v>
      </c>
      <c r="E208" s="135" t="s">
        <v>3911</v>
      </c>
      <c r="F208" s="135">
        <v>13</v>
      </c>
      <c r="G208" s="135" t="s">
        <v>3923</v>
      </c>
      <c r="H208" s="135" t="s">
        <v>2085</v>
      </c>
      <c r="I208" s="135" t="s">
        <v>4506</v>
      </c>
      <c r="J208" s="135">
        <v>1</v>
      </c>
      <c r="K208" s="135" t="s">
        <v>3998</v>
      </c>
      <c r="L208" s="135" t="s">
        <v>3999</v>
      </c>
      <c r="M208" s="135" t="s">
        <v>4510</v>
      </c>
      <c r="N208" s="135" t="s">
        <v>1289</v>
      </c>
    </row>
    <row r="209" spans="1:14" ht="24" x14ac:dyDescent="0.15">
      <c r="A209" s="139">
        <v>4</v>
      </c>
      <c r="B209" s="139">
        <v>21023</v>
      </c>
      <c r="C209" s="135" t="s">
        <v>4511</v>
      </c>
      <c r="D209" s="135">
        <v>2</v>
      </c>
      <c r="E209" s="135" t="s">
        <v>3911</v>
      </c>
      <c r="F209" s="135">
        <v>13</v>
      </c>
      <c r="G209" s="135" t="s">
        <v>3923</v>
      </c>
      <c r="H209" s="135" t="s">
        <v>1674</v>
      </c>
      <c r="I209" s="135" t="s">
        <v>4506</v>
      </c>
      <c r="J209" s="135">
        <v>1</v>
      </c>
      <c r="K209" s="135" t="s">
        <v>3998</v>
      </c>
      <c r="L209" s="135" t="s">
        <v>3999</v>
      </c>
      <c r="M209" s="135" t="s">
        <v>4512</v>
      </c>
      <c r="N209" s="135" t="s">
        <v>108</v>
      </c>
    </row>
    <row r="210" spans="1:14" ht="24" x14ac:dyDescent="0.15">
      <c r="A210" s="139">
        <v>4</v>
      </c>
      <c r="B210" s="139">
        <v>21023</v>
      </c>
      <c r="C210" s="135" t="s">
        <v>4513</v>
      </c>
      <c r="D210" s="135">
        <v>2</v>
      </c>
      <c r="E210" s="135" t="s">
        <v>3911</v>
      </c>
      <c r="F210" s="135">
        <v>13</v>
      </c>
      <c r="G210" s="135" t="s">
        <v>3923</v>
      </c>
      <c r="H210" s="135" t="s">
        <v>810</v>
      </c>
      <c r="I210" s="135" t="s">
        <v>4506</v>
      </c>
      <c r="J210" s="135">
        <v>1</v>
      </c>
      <c r="K210" s="135" t="s">
        <v>3998</v>
      </c>
      <c r="L210" s="135" t="s">
        <v>3999</v>
      </c>
      <c r="M210" s="135" t="s">
        <v>4514</v>
      </c>
      <c r="N210" s="135" t="s">
        <v>489</v>
      </c>
    </row>
    <row r="211" spans="1:14" ht="24" x14ac:dyDescent="0.15">
      <c r="A211" s="139">
        <v>4</v>
      </c>
      <c r="B211" s="139">
        <v>21023</v>
      </c>
      <c r="C211" s="135" t="s">
        <v>4515</v>
      </c>
      <c r="D211" s="135">
        <v>2</v>
      </c>
      <c r="E211" s="135" t="s">
        <v>3911</v>
      </c>
      <c r="F211" s="135">
        <v>13</v>
      </c>
      <c r="G211" s="135" t="s">
        <v>3923</v>
      </c>
      <c r="H211" s="135" t="s">
        <v>967</v>
      </c>
      <c r="I211" s="135" t="s">
        <v>4506</v>
      </c>
      <c r="J211" s="135">
        <v>1</v>
      </c>
      <c r="K211" s="135" t="s">
        <v>3998</v>
      </c>
      <c r="L211" s="135" t="s">
        <v>3999</v>
      </c>
      <c r="M211" s="135" t="s">
        <v>4516</v>
      </c>
      <c r="N211" s="135" t="s">
        <v>108</v>
      </c>
    </row>
    <row r="212" spans="1:14" ht="24" x14ac:dyDescent="0.15">
      <c r="A212" s="139">
        <v>4</v>
      </c>
      <c r="B212" s="139">
        <v>21024</v>
      </c>
      <c r="C212" s="135" t="s">
        <v>4517</v>
      </c>
      <c r="D212" s="135">
        <v>2</v>
      </c>
      <c r="E212" s="135" t="s">
        <v>3911</v>
      </c>
      <c r="F212" s="135">
        <v>13</v>
      </c>
      <c r="G212" s="135" t="s">
        <v>3923</v>
      </c>
      <c r="H212" s="135" t="s">
        <v>810</v>
      </c>
      <c r="I212" s="135" t="s">
        <v>4518</v>
      </c>
      <c r="J212" s="135">
        <v>1</v>
      </c>
      <c r="K212" s="135" t="s">
        <v>3998</v>
      </c>
      <c r="L212" s="135" t="s">
        <v>3999</v>
      </c>
      <c r="M212" s="135" t="s">
        <v>4519</v>
      </c>
      <c r="N212" s="135" t="s">
        <v>310</v>
      </c>
    </row>
    <row r="213" spans="1:14" ht="24" x14ac:dyDescent="0.15">
      <c r="A213" s="139">
        <v>4</v>
      </c>
      <c r="B213" s="139">
        <v>21024</v>
      </c>
      <c r="C213" s="135" t="s">
        <v>4520</v>
      </c>
      <c r="D213" s="135">
        <v>2</v>
      </c>
      <c r="E213" s="135" t="s">
        <v>3911</v>
      </c>
      <c r="F213" s="135">
        <v>13</v>
      </c>
      <c r="G213" s="135" t="s">
        <v>3923</v>
      </c>
      <c r="H213" s="135" t="s">
        <v>967</v>
      </c>
      <c r="I213" s="135" t="s">
        <v>4518</v>
      </c>
      <c r="J213" s="135">
        <v>1</v>
      </c>
      <c r="K213" s="135" t="s">
        <v>3998</v>
      </c>
      <c r="L213" s="135" t="s">
        <v>3999</v>
      </c>
      <c r="M213" s="135" t="s">
        <v>4521</v>
      </c>
      <c r="N213" s="135" t="s">
        <v>4382</v>
      </c>
    </row>
    <row r="214" spans="1:14" ht="24" x14ac:dyDescent="0.15">
      <c r="A214" s="139">
        <v>4</v>
      </c>
      <c r="B214" s="139">
        <v>21025</v>
      </c>
      <c r="C214" s="135" t="s">
        <v>4522</v>
      </c>
      <c r="D214" s="135">
        <v>2</v>
      </c>
      <c r="E214" s="135" t="s">
        <v>3911</v>
      </c>
      <c r="F214" s="135">
        <v>13</v>
      </c>
      <c r="G214" s="135" t="s">
        <v>3923</v>
      </c>
      <c r="H214" s="135" t="s">
        <v>810</v>
      </c>
      <c r="I214" s="135" t="s">
        <v>4523</v>
      </c>
      <c r="J214" s="135">
        <v>1</v>
      </c>
      <c r="K214" s="135" t="s">
        <v>3998</v>
      </c>
      <c r="L214" s="135" t="s">
        <v>3999</v>
      </c>
      <c r="M214" s="135" t="s">
        <v>4524</v>
      </c>
      <c r="N214" s="135" t="s">
        <v>4069</v>
      </c>
    </row>
    <row r="215" spans="1:14" ht="24" x14ac:dyDescent="0.15">
      <c r="A215" s="139">
        <v>4</v>
      </c>
      <c r="B215" s="139">
        <v>21025</v>
      </c>
      <c r="C215" s="135" t="s">
        <v>4525</v>
      </c>
      <c r="D215" s="135">
        <v>2</v>
      </c>
      <c r="E215" s="135" t="s">
        <v>3911</v>
      </c>
      <c r="F215" s="135">
        <v>13</v>
      </c>
      <c r="G215" s="135" t="s">
        <v>3923</v>
      </c>
      <c r="H215" s="135" t="s">
        <v>967</v>
      </c>
      <c r="I215" s="135" t="s">
        <v>4523</v>
      </c>
      <c r="J215" s="135">
        <v>1</v>
      </c>
      <c r="K215" s="135" t="s">
        <v>3998</v>
      </c>
      <c r="L215" s="135" t="s">
        <v>3999</v>
      </c>
      <c r="M215" s="135" t="s">
        <v>4526</v>
      </c>
      <c r="N215" s="135" t="s">
        <v>1289</v>
      </c>
    </row>
    <row r="216" spans="1:14" ht="24" x14ac:dyDescent="0.15">
      <c r="A216" s="139">
        <v>4</v>
      </c>
      <c r="B216" s="139">
        <v>21351</v>
      </c>
      <c r="C216" s="135" t="s">
        <v>4527</v>
      </c>
      <c r="D216" s="135">
        <v>2</v>
      </c>
      <c r="E216" s="135" t="s">
        <v>3911</v>
      </c>
      <c r="F216" s="135">
        <v>10</v>
      </c>
      <c r="G216" s="135" t="s">
        <v>3920</v>
      </c>
      <c r="H216" s="135" t="s">
        <v>967</v>
      </c>
      <c r="I216" s="135" t="s">
        <v>4528</v>
      </c>
      <c r="J216" s="135">
        <v>1</v>
      </c>
      <c r="K216" s="135" t="s">
        <v>3998</v>
      </c>
      <c r="L216" s="135" t="s">
        <v>3999</v>
      </c>
      <c r="M216" s="135" t="s">
        <v>4529</v>
      </c>
      <c r="N216" s="135" t="s">
        <v>4382</v>
      </c>
    </row>
    <row r="217" spans="1:14" ht="24" x14ac:dyDescent="0.15">
      <c r="A217" s="139">
        <v>4</v>
      </c>
      <c r="B217" s="139">
        <v>21352</v>
      </c>
      <c r="C217" s="135" t="s">
        <v>4530</v>
      </c>
      <c r="D217" s="135">
        <v>2</v>
      </c>
      <c r="E217" s="135" t="s">
        <v>3911</v>
      </c>
      <c r="F217" s="135">
        <v>10</v>
      </c>
      <c r="G217" s="135" t="s">
        <v>3920</v>
      </c>
      <c r="H217" s="135" t="s">
        <v>986</v>
      </c>
      <c r="I217" s="135" t="s">
        <v>4531</v>
      </c>
      <c r="J217" s="135">
        <v>1</v>
      </c>
      <c r="K217" s="135" t="s">
        <v>3998</v>
      </c>
      <c r="L217" s="135" t="s">
        <v>3999</v>
      </c>
      <c r="M217" s="135" t="s">
        <v>4532</v>
      </c>
      <c r="N217" s="135" t="s">
        <v>4221</v>
      </c>
    </row>
    <row r="218" spans="1:14" ht="24" x14ac:dyDescent="0.15">
      <c r="A218" s="139">
        <v>4</v>
      </c>
      <c r="B218" s="139">
        <v>21352</v>
      </c>
      <c r="C218" s="135" t="s">
        <v>4533</v>
      </c>
      <c r="D218" s="135">
        <v>2</v>
      </c>
      <c r="E218" s="135" t="s">
        <v>3911</v>
      </c>
      <c r="F218" s="135">
        <v>10</v>
      </c>
      <c r="G218" s="135" t="s">
        <v>3920</v>
      </c>
      <c r="H218" s="135" t="s">
        <v>2085</v>
      </c>
      <c r="I218" s="135" t="s">
        <v>4531</v>
      </c>
      <c r="J218" s="135">
        <v>1</v>
      </c>
      <c r="K218" s="135" t="s">
        <v>3998</v>
      </c>
      <c r="L218" s="135" t="s">
        <v>3999</v>
      </c>
      <c r="M218" s="135" t="s">
        <v>4419</v>
      </c>
      <c r="N218" s="135" t="s">
        <v>4502</v>
      </c>
    </row>
    <row r="219" spans="1:14" ht="24" x14ac:dyDescent="0.15">
      <c r="A219" s="139">
        <v>4</v>
      </c>
      <c r="B219" s="139">
        <v>21352</v>
      </c>
      <c r="C219" s="135" t="s">
        <v>4534</v>
      </c>
      <c r="D219" s="135">
        <v>2</v>
      </c>
      <c r="E219" s="135" t="s">
        <v>3911</v>
      </c>
      <c r="F219" s="135">
        <v>10</v>
      </c>
      <c r="G219" s="135" t="s">
        <v>3920</v>
      </c>
      <c r="H219" s="135" t="s">
        <v>1674</v>
      </c>
      <c r="I219" s="135" t="s">
        <v>4531</v>
      </c>
      <c r="J219" s="135">
        <v>1</v>
      </c>
      <c r="K219" s="135" t="s">
        <v>3998</v>
      </c>
      <c r="L219" s="135" t="s">
        <v>3999</v>
      </c>
      <c r="M219" s="135" t="s">
        <v>4535</v>
      </c>
      <c r="N219" s="135" t="s">
        <v>4093</v>
      </c>
    </row>
    <row r="220" spans="1:14" ht="24" x14ac:dyDescent="0.15">
      <c r="A220" s="139">
        <v>4</v>
      </c>
      <c r="B220" s="139">
        <v>21352</v>
      </c>
      <c r="C220" s="135" t="s">
        <v>4536</v>
      </c>
      <c r="D220" s="135">
        <v>2</v>
      </c>
      <c r="E220" s="135" t="s">
        <v>3911</v>
      </c>
      <c r="F220" s="135">
        <v>10</v>
      </c>
      <c r="G220" s="135" t="s">
        <v>3920</v>
      </c>
      <c r="H220" s="135" t="s">
        <v>810</v>
      </c>
      <c r="I220" s="135" t="s">
        <v>4531</v>
      </c>
      <c r="J220" s="135">
        <v>1</v>
      </c>
      <c r="K220" s="135" t="s">
        <v>3998</v>
      </c>
      <c r="L220" s="135" t="s">
        <v>3999</v>
      </c>
      <c r="M220" s="135" t="s">
        <v>4537</v>
      </c>
      <c r="N220" s="135" t="s">
        <v>4034</v>
      </c>
    </row>
    <row r="221" spans="1:14" ht="24" x14ac:dyDescent="0.15">
      <c r="A221" s="139">
        <v>4</v>
      </c>
      <c r="B221" s="139">
        <v>21352</v>
      </c>
      <c r="C221" s="135" t="s">
        <v>4538</v>
      </c>
      <c r="D221" s="135">
        <v>2</v>
      </c>
      <c r="E221" s="135" t="s">
        <v>3911</v>
      </c>
      <c r="F221" s="135">
        <v>10</v>
      </c>
      <c r="G221" s="135" t="s">
        <v>3920</v>
      </c>
      <c r="H221" s="135" t="s">
        <v>967</v>
      </c>
      <c r="I221" s="135" t="s">
        <v>4531</v>
      </c>
      <c r="J221" s="135">
        <v>1</v>
      </c>
      <c r="K221" s="135" t="s">
        <v>3998</v>
      </c>
      <c r="L221" s="135" t="s">
        <v>3999</v>
      </c>
      <c r="M221" s="135" t="s">
        <v>4539</v>
      </c>
      <c r="N221" s="135" t="s">
        <v>4128</v>
      </c>
    </row>
    <row r="222" spans="1:14" ht="24" x14ac:dyDescent="0.15">
      <c r="A222" s="139">
        <v>4</v>
      </c>
      <c r="B222" s="139">
        <v>40521</v>
      </c>
      <c r="C222" s="135" t="s">
        <v>4540</v>
      </c>
      <c r="D222" s="135">
        <v>4</v>
      </c>
      <c r="E222" s="135" t="s">
        <v>3936</v>
      </c>
      <c r="F222" s="135">
        <v>10</v>
      </c>
      <c r="G222" s="135" t="s">
        <v>3945</v>
      </c>
      <c r="H222" s="135" t="s">
        <v>810</v>
      </c>
      <c r="I222" s="135" t="s">
        <v>4541</v>
      </c>
      <c r="J222" s="135">
        <v>1</v>
      </c>
      <c r="K222" s="135" t="s">
        <v>3998</v>
      </c>
      <c r="L222" s="135" t="s">
        <v>3999</v>
      </c>
      <c r="M222" s="135" t="s">
        <v>4542</v>
      </c>
      <c r="N222" s="135" t="s">
        <v>4188</v>
      </c>
    </row>
    <row r="223" spans="1:14" ht="24" x14ac:dyDescent="0.15">
      <c r="A223" s="139">
        <v>4</v>
      </c>
      <c r="B223" s="139">
        <v>40521</v>
      </c>
      <c r="C223" s="135" t="s">
        <v>4543</v>
      </c>
      <c r="D223" s="135">
        <v>4</v>
      </c>
      <c r="E223" s="135" t="s">
        <v>3936</v>
      </c>
      <c r="F223" s="135">
        <v>10</v>
      </c>
      <c r="G223" s="135" t="s">
        <v>3945</v>
      </c>
      <c r="H223" s="135" t="s">
        <v>967</v>
      </c>
      <c r="I223" s="135" t="s">
        <v>4541</v>
      </c>
      <c r="J223" s="135">
        <v>1</v>
      </c>
      <c r="K223" s="135" t="s">
        <v>3998</v>
      </c>
      <c r="L223" s="135" t="s">
        <v>3999</v>
      </c>
      <c r="M223" s="135" t="s">
        <v>4544</v>
      </c>
      <c r="N223" s="135" t="s">
        <v>4034</v>
      </c>
    </row>
    <row r="224" spans="1:14" ht="24" x14ac:dyDescent="0.15">
      <c r="A224" s="139">
        <v>4</v>
      </c>
      <c r="B224" s="139">
        <v>40522</v>
      </c>
      <c r="C224" s="135" t="s">
        <v>4545</v>
      </c>
      <c r="D224" s="135">
        <v>4</v>
      </c>
      <c r="E224" s="135" t="s">
        <v>3936</v>
      </c>
      <c r="F224" s="135">
        <v>10</v>
      </c>
      <c r="G224" s="135" t="s">
        <v>3945</v>
      </c>
      <c r="H224" s="135" t="s">
        <v>1674</v>
      </c>
      <c r="I224" s="135" t="s">
        <v>4546</v>
      </c>
      <c r="J224" s="135">
        <v>1</v>
      </c>
      <c r="K224" s="135" t="s">
        <v>3998</v>
      </c>
      <c r="L224" s="135" t="s">
        <v>3999</v>
      </c>
      <c r="M224" s="135" t="s">
        <v>4547</v>
      </c>
      <c r="N224" s="135" t="s">
        <v>73</v>
      </c>
    </row>
    <row r="225" spans="1:14" ht="36" x14ac:dyDescent="0.15">
      <c r="A225" s="139">
        <v>4</v>
      </c>
      <c r="B225" s="139">
        <v>40522</v>
      </c>
      <c r="C225" s="135" t="s">
        <v>4548</v>
      </c>
      <c r="D225" s="135">
        <v>4</v>
      </c>
      <c r="E225" s="135" t="s">
        <v>3936</v>
      </c>
      <c r="F225" s="135">
        <v>10</v>
      </c>
      <c r="G225" s="135" t="s">
        <v>3945</v>
      </c>
      <c r="H225" s="135" t="s">
        <v>810</v>
      </c>
      <c r="I225" s="135" t="s">
        <v>4546</v>
      </c>
      <c r="J225" s="135">
        <v>1</v>
      </c>
      <c r="K225" s="135" t="s">
        <v>3998</v>
      </c>
      <c r="L225" s="135" t="s">
        <v>3999</v>
      </c>
      <c r="M225" s="135" t="s">
        <v>4549</v>
      </c>
      <c r="N225" s="135" t="s">
        <v>4104</v>
      </c>
    </row>
    <row r="226" spans="1:14" ht="48" x14ac:dyDescent="0.15">
      <c r="A226" s="139">
        <v>4</v>
      </c>
      <c r="B226" s="139">
        <v>40522</v>
      </c>
      <c r="C226" s="135" t="s">
        <v>4550</v>
      </c>
      <c r="D226" s="135">
        <v>4</v>
      </c>
      <c r="E226" s="135" t="s">
        <v>3936</v>
      </c>
      <c r="F226" s="135">
        <v>10</v>
      </c>
      <c r="G226" s="135" t="s">
        <v>3945</v>
      </c>
      <c r="H226" s="135" t="s">
        <v>967</v>
      </c>
      <c r="I226" s="135" t="s">
        <v>4546</v>
      </c>
      <c r="J226" s="135">
        <v>1</v>
      </c>
      <c r="K226" s="135" t="s">
        <v>3998</v>
      </c>
      <c r="L226" s="135" t="s">
        <v>3999</v>
      </c>
      <c r="M226" s="135" t="s">
        <v>4551</v>
      </c>
      <c r="N226" s="135" t="s">
        <v>4034</v>
      </c>
    </row>
    <row r="227" spans="1:14" ht="24" x14ac:dyDescent="0.15">
      <c r="A227" s="139">
        <v>4</v>
      </c>
      <c r="B227" s="139">
        <v>50280</v>
      </c>
      <c r="C227" s="135" t="s">
        <v>4552</v>
      </c>
      <c r="D227" s="135">
        <v>5</v>
      </c>
      <c r="E227" s="135" t="s">
        <v>4085</v>
      </c>
      <c r="F227" s="135">
        <v>10</v>
      </c>
      <c r="G227" s="135" t="s">
        <v>3956</v>
      </c>
      <c r="H227" s="135" t="s">
        <v>2085</v>
      </c>
      <c r="I227" s="135" t="s">
        <v>4553</v>
      </c>
      <c r="J227" s="135">
        <v>1</v>
      </c>
      <c r="K227" s="135" t="s">
        <v>3998</v>
      </c>
      <c r="L227" s="135" t="s">
        <v>3999</v>
      </c>
      <c r="M227" s="135" t="s">
        <v>4554</v>
      </c>
      <c r="N227" s="135" t="s">
        <v>4440</v>
      </c>
    </row>
    <row r="228" spans="1:14" ht="24" x14ac:dyDescent="0.15">
      <c r="A228" s="139">
        <v>4</v>
      </c>
      <c r="B228" s="139">
        <v>50280</v>
      </c>
      <c r="C228" s="135" t="s">
        <v>4555</v>
      </c>
      <c r="D228" s="135">
        <v>5</v>
      </c>
      <c r="E228" s="135" t="s">
        <v>4085</v>
      </c>
      <c r="F228" s="135">
        <v>10</v>
      </c>
      <c r="G228" s="135" t="s">
        <v>3956</v>
      </c>
      <c r="H228" s="135" t="s">
        <v>1674</v>
      </c>
      <c r="I228" s="135" t="s">
        <v>4553</v>
      </c>
      <c r="J228" s="135">
        <v>1</v>
      </c>
      <c r="K228" s="135" t="s">
        <v>3998</v>
      </c>
      <c r="L228" s="135" t="s">
        <v>3999</v>
      </c>
      <c r="M228" s="135" t="s">
        <v>4141</v>
      </c>
      <c r="N228" s="135" t="s">
        <v>108</v>
      </c>
    </row>
    <row r="229" spans="1:14" ht="24" x14ac:dyDescent="0.15">
      <c r="A229" s="139">
        <v>4</v>
      </c>
      <c r="B229" s="139">
        <v>50280</v>
      </c>
      <c r="C229" s="135" t="s">
        <v>4556</v>
      </c>
      <c r="D229" s="135">
        <v>5</v>
      </c>
      <c r="E229" s="135" t="s">
        <v>4085</v>
      </c>
      <c r="F229" s="135">
        <v>10</v>
      </c>
      <c r="G229" s="135" t="s">
        <v>3956</v>
      </c>
      <c r="H229" s="135" t="s">
        <v>810</v>
      </c>
      <c r="I229" s="135" t="s">
        <v>4553</v>
      </c>
      <c r="J229" s="135">
        <v>1</v>
      </c>
      <c r="K229" s="135" t="s">
        <v>3998</v>
      </c>
      <c r="L229" s="135" t="s">
        <v>3999</v>
      </c>
      <c r="M229" s="135" t="s">
        <v>4557</v>
      </c>
      <c r="N229" s="135" t="s">
        <v>1289</v>
      </c>
    </row>
    <row r="230" spans="1:14" ht="36" x14ac:dyDescent="0.15">
      <c r="A230" s="139">
        <v>4</v>
      </c>
      <c r="B230" s="139">
        <v>50280</v>
      </c>
      <c r="C230" s="135" t="s">
        <v>4558</v>
      </c>
      <c r="D230" s="135">
        <v>5</v>
      </c>
      <c r="E230" s="135" t="s">
        <v>4085</v>
      </c>
      <c r="F230" s="135">
        <v>10</v>
      </c>
      <c r="G230" s="135" t="s">
        <v>3956</v>
      </c>
      <c r="H230" s="135" t="s">
        <v>967</v>
      </c>
      <c r="I230" s="135" t="s">
        <v>4553</v>
      </c>
      <c r="J230" s="135">
        <v>1</v>
      </c>
      <c r="K230" s="135" t="s">
        <v>3998</v>
      </c>
      <c r="L230" s="135" t="s">
        <v>3999</v>
      </c>
      <c r="M230" s="135" t="s">
        <v>4559</v>
      </c>
      <c r="N230" s="135" t="s">
        <v>489</v>
      </c>
    </row>
    <row r="231" spans="1:14" ht="24" x14ac:dyDescent="0.15">
      <c r="A231" s="139">
        <v>4</v>
      </c>
      <c r="B231" s="139">
        <v>50290</v>
      </c>
      <c r="C231" s="135" t="s">
        <v>4560</v>
      </c>
      <c r="D231" s="135">
        <v>5</v>
      </c>
      <c r="E231" s="135" t="s">
        <v>4085</v>
      </c>
      <c r="F231" s="135">
        <v>10</v>
      </c>
      <c r="G231" s="135" t="s">
        <v>3956</v>
      </c>
      <c r="H231" s="135" t="s">
        <v>2085</v>
      </c>
      <c r="I231" s="135" t="s">
        <v>4561</v>
      </c>
      <c r="J231" s="135">
        <v>1</v>
      </c>
      <c r="K231" s="135" t="s">
        <v>3998</v>
      </c>
      <c r="L231" s="135" t="s">
        <v>3999</v>
      </c>
      <c r="M231" s="135" t="s">
        <v>4358</v>
      </c>
      <c r="N231" s="135" t="s">
        <v>4161</v>
      </c>
    </row>
    <row r="232" spans="1:14" ht="24" x14ac:dyDescent="0.15">
      <c r="A232" s="139">
        <v>4</v>
      </c>
      <c r="B232" s="139">
        <v>50290</v>
      </c>
      <c r="C232" s="135" t="s">
        <v>4562</v>
      </c>
      <c r="D232" s="135">
        <v>5</v>
      </c>
      <c r="E232" s="135" t="s">
        <v>4085</v>
      </c>
      <c r="F232" s="135">
        <v>10</v>
      </c>
      <c r="G232" s="135" t="s">
        <v>3956</v>
      </c>
      <c r="H232" s="135" t="s">
        <v>1674</v>
      </c>
      <c r="I232" s="135" t="s">
        <v>4561</v>
      </c>
      <c r="J232" s="135">
        <v>1</v>
      </c>
      <c r="K232" s="135" t="s">
        <v>3998</v>
      </c>
      <c r="L232" s="135" t="s">
        <v>3999</v>
      </c>
      <c r="M232" s="135" t="s">
        <v>4563</v>
      </c>
      <c r="N232" s="135" t="s">
        <v>4502</v>
      </c>
    </row>
    <row r="233" spans="1:14" ht="24" x14ac:dyDescent="0.15">
      <c r="A233" s="139">
        <v>4</v>
      </c>
      <c r="B233" s="139">
        <v>50290</v>
      </c>
      <c r="C233" s="135" t="s">
        <v>4564</v>
      </c>
      <c r="D233" s="135">
        <v>5</v>
      </c>
      <c r="E233" s="135" t="s">
        <v>4085</v>
      </c>
      <c r="F233" s="135">
        <v>10</v>
      </c>
      <c r="G233" s="135" t="s">
        <v>3956</v>
      </c>
      <c r="H233" s="135" t="s">
        <v>810</v>
      </c>
      <c r="I233" s="135" t="s">
        <v>4561</v>
      </c>
      <c r="J233" s="135">
        <v>1</v>
      </c>
      <c r="K233" s="135" t="s">
        <v>3998</v>
      </c>
      <c r="L233" s="135" t="s">
        <v>3999</v>
      </c>
      <c r="M233" s="135" t="s">
        <v>4565</v>
      </c>
      <c r="N233" s="135" t="s">
        <v>195</v>
      </c>
    </row>
    <row r="234" spans="1:14" ht="24" x14ac:dyDescent="0.15">
      <c r="A234" s="139">
        <v>4</v>
      </c>
      <c r="B234" s="139">
        <v>50290</v>
      </c>
      <c r="C234" s="135" t="s">
        <v>4566</v>
      </c>
      <c r="D234" s="135">
        <v>5</v>
      </c>
      <c r="E234" s="135" t="s">
        <v>4085</v>
      </c>
      <c r="F234" s="135">
        <v>10</v>
      </c>
      <c r="G234" s="135" t="s">
        <v>3956</v>
      </c>
      <c r="H234" s="135" t="s">
        <v>967</v>
      </c>
      <c r="I234" s="135" t="s">
        <v>4561</v>
      </c>
      <c r="J234" s="135">
        <v>1</v>
      </c>
      <c r="K234" s="135" t="s">
        <v>3998</v>
      </c>
      <c r="L234" s="135" t="s">
        <v>3999</v>
      </c>
      <c r="M234" s="135" t="s">
        <v>4567</v>
      </c>
      <c r="N234" s="135" t="s">
        <v>489</v>
      </c>
    </row>
    <row r="235" spans="1:14" ht="24" x14ac:dyDescent="0.15">
      <c r="A235" s="139">
        <v>4</v>
      </c>
      <c r="B235" s="139">
        <v>50300</v>
      </c>
      <c r="C235" s="135" t="s">
        <v>4568</v>
      </c>
      <c r="D235" s="135">
        <v>5</v>
      </c>
      <c r="E235" s="135" t="s">
        <v>4085</v>
      </c>
      <c r="F235" s="135">
        <v>10</v>
      </c>
      <c r="G235" s="135" t="s">
        <v>3956</v>
      </c>
      <c r="H235" s="135" t="s">
        <v>967</v>
      </c>
      <c r="I235" s="135" t="s">
        <v>4569</v>
      </c>
      <c r="J235" s="135">
        <v>1</v>
      </c>
      <c r="K235" s="135" t="s">
        <v>3998</v>
      </c>
      <c r="L235" s="135" t="s">
        <v>3999</v>
      </c>
      <c r="M235" s="135" t="s">
        <v>4570</v>
      </c>
      <c r="N235" s="135" t="s">
        <v>1289</v>
      </c>
    </row>
    <row r="236" spans="1:14" ht="24" x14ac:dyDescent="0.15">
      <c r="A236" s="139">
        <v>4</v>
      </c>
      <c r="B236" s="139">
        <v>70110</v>
      </c>
      <c r="C236" s="135" t="s">
        <v>4571</v>
      </c>
      <c r="D236" s="135">
        <v>7</v>
      </c>
      <c r="E236" s="135" t="s">
        <v>3971</v>
      </c>
      <c r="F236" s="135">
        <v>2</v>
      </c>
      <c r="G236" s="135" t="s">
        <v>3972</v>
      </c>
      <c r="H236" s="135" t="s">
        <v>967</v>
      </c>
      <c r="I236" s="135" t="s">
        <v>4572</v>
      </c>
      <c r="J236" s="135">
        <v>1</v>
      </c>
      <c r="K236" s="135" t="s">
        <v>3998</v>
      </c>
      <c r="L236" s="135" t="s">
        <v>3999</v>
      </c>
      <c r="M236" s="135" t="s">
        <v>4573</v>
      </c>
      <c r="N236" s="135" t="s">
        <v>4574</v>
      </c>
    </row>
    <row r="237" spans="1:14" ht="48" x14ac:dyDescent="0.15">
      <c r="A237" s="139">
        <v>5</v>
      </c>
      <c r="B237" s="139">
        <v>19008</v>
      </c>
      <c r="C237" s="135" t="s">
        <v>4575</v>
      </c>
      <c r="D237" s="135">
        <v>1</v>
      </c>
      <c r="E237" s="135" t="s">
        <v>3991</v>
      </c>
      <c r="F237" s="135">
        <v>13</v>
      </c>
      <c r="G237" s="135" t="s">
        <v>4576</v>
      </c>
      <c r="H237" s="135" t="s">
        <v>967</v>
      </c>
      <c r="I237" s="135" t="s">
        <v>4577</v>
      </c>
      <c r="J237" s="135">
        <v>4</v>
      </c>
      <c r="K237" s="135" t="s">
        <v>3993</v>
      </c>
      <c r="L237" s="135" t="s">
        <v>4578</v>
      </c>
      <c r="M237" s="135" t="s">
        <v>4579</v>
      </c>
      <c r="N237" s="135" t="s">
        <v>86</v>
      </c>
    </row>
    <row r="238" spans="1:14" ht="24" x14ac:dyDescent="0.15">
      <c r="A238" s="139">
        <v>5</v>
      </c>
      <c r="B238" s="139">
        <v>19009</v>
      </c>
      <c r="C238" s="135" t="s">
        <v>4580</v>
      </c>
      <c r="D238" s="135">
        <v>1</v>
      </c>
      <c r="E238" s="135" t="s">
        <v>3991</v>
      </c>
      <c r="F238" s="135">
        <v>13</v>
      </c>
      <c r="G238" s="135" t="s">
        <v>4576</v>
      </c>
      <c r="H238" s="135" t="s">
        <v>967</v>
      </c>
      <c r="I238" s="135" t="s">
        <v>4581</v>
      </c>
      <c r="J238" s="135">
        <v>1</v>
      </c>
      <c r="K238" s="135" t="s">
        <v>3998</v>
      </c>
      <c r="L238" s="135" t="s">
        <v>3999</v>
      </c>
      <c r="M238" s="135" t="s">
        <v>4003</v>
      </c>
      <c r="N238" s="135" t="s">
        <v>4487</v>
      </c>
    </row>
    <row r="239" spans="1:14" ht="24" x14ac:dyDescent="0.15">
      <c r="A239" s="139">
        <v>6</v>
      </c>
      <c r="B239" s="139">
        <v>21221</v>
      </c>
      <c r="C239" s="135" t="s">
        <v>4582</v>
      </c>
      <c r="D239" s="135">
        <v>2</v>
      </c>
      <c r="E239" s="135" t="s">
        <v>3911</v>
      </c>
      <c r="F239" s="135">
        <v>13</v>
      </c>
      <c r="G239" s="135" t="s">
        <v>3923</v>
      </c>
      <c r="H239" s="135" t="s">
        <v>967</v>
      </c>
      <c r="I239" s="135" t="s">
        <v>4583</v>
      </c>
      <c r="J239" s="135">
        <v>1</v>
      </c>
      <c r="K239" s="135" t="s">
        <v>3998</v>
      </c>
      <c r="L239" s="135" t="s">
        <v>3999</v>
      </c>
      <c r="M239" s="135" t="s">
        <v>4114</v>
      </c>
      <c r="N239" s="135" t="s">
        <v>332</v>
      </c>
    </row>
    <row r="240" spans="1:14" ht="24" x14ac:dyDescent="0.15">
      <c r="A240" s="139">
        <v>6</v>
      </c>
      <c r="B240" s="139">
        <v>21222</v>
      </c>
      <c r="C240" s="135" t="s">
        <v>4584</v>
      </c>
      <c r="D240" s="135">
        <v>2</v>
      </c>
      <c r="E240" s="135" t="s">
        <v>3911</v>
      </c>
      <c r="F240" s="135">
        <v>13</v>
      </c>
      <c r="G240" s="135" t="s">
        <v>3923</v>
      </c>
      <c r="H240" s="135" t="s">
        <v>967</v>
      </c>
      <c r="I240" s="135" t="s">
        <v>4585</v>
      </c>
      <c r="J240" s="135">
        <v>1</v>
      </c>
      <c r="K240" s="135" t="s">
        <v>3998</v>
      </c>
      <c r="L240" s="135" t="s">
        <v>3999</v>
      </c>
      <c r="M240" s="135" t="s">
        <v>4374</v>
      </c>
      <c r="N240" s="135" t="s">
        <v>4305</v>
      </c>
    </row>
    <row r="241" spans="1:14" ht="24" x14ac:dyDescent="0.15">
      <c r="A241" s="139">
        <v>6</v>
      </c>
      <c r="B241" s="139">
        <v>50900</v>
      </c>
      <c r="C241" s="135" t="s">
        <v>4586</v>
      </c>
      <c r="D241" s="135">
        <v>5</v>
      </c>
      <c r="E241" s="135" t="s">
        <v>4085</v>
      </c>
      <c r="F241" s="135">
        <v>6</v>
      </c>
      <c r="G241" s="135" t="s">
        <v>3952</v>
      </c>
      <c r="H241" s="135" t="s">
        <v>2085</v>
      </c>
      <c r="I241" s="135" t="s">
        <v>4587</v>
      </c>
      <c r="J241" s="135">
        <v>1</v>
      </c>
      <c r="K241" s="135" t="s">
        <v>3998</v>
      </c>
      <c r="L241" s="135" t="s">
        <v>3999</v>
      </c>
      <c r="M241" s="135" t="s">
        <v>4103</v>
      </c>
      <c r="N241" s="135" t="s">
        <v>4333</v>
      </c>
    </row>
    <row r="242" spans="1:14" ht="24" x14ac:dyDescent="0.15">
      <c r="A242" s="139">
        <v>6</v>
      </c>
      <c r="B242" s="139">
        <v>50900</v>
      </c>
      <c r="C242" s="135" t="s">
        <v>4588</v>
      </c>
      <c r="D242" s="135">
        <v>5</v>
      </c>
      <c r="E242" s="135" t="s">
        <v>4085</v>
      </c>
      <c r="F242" s="135">
        <v>6</v>
      </c>
      <c r="G242" s="135" t="s">
        <v>3952</v>
      </c>
      <c r="H242" s="135" t="s">
        <v>1674</v>
      </c>
      <c r="I242" s="135" t="s">
        <v>4587</v>
      </c>
      <c r="J242" s="135">
        <v>1</v>
      </c>
      <c r="K242" s="135" t="s">
        <v>3998</v>
      </c>
      <c r="L242" s="135" t="s">
        <v>3999</v>
      </c>
      <c r="M242" s="135" t="s">
        <v>4103</v>
      </c>
      <c r="N242" s="135" t="s">
        <v>195</v>
      </c>
    </row>
    <row r="243" spans="1:14" ht="24" x14ac:dyDescent="0.15">
      <c r="A243" s="139">
        <v>6</v>
      </c>
      <c r="B243" s="139">
        <v>50900</v>
      </c>
      <c r="C243" s="135" t="s">
        <v>4589</v>
      </c>
      <c r="D243" s="135">
        <v>5</v>
      </c>
      <c r="E243" s="135" t="s">
        <v>4085</v>
      </c>
      <c r="F243" s="135">
        <v>6</v>
      </c>
      <c r="G243" s="135" t="s">
        <v>3952</v>
      </c>
      <c r="H243" s="135" t="s">
        <v>810</v>
      </c>
      <c r="I243" s="135" t="s">
        <v>4587</v>
      </c>
      <c r="J243" s="135">
        <v>1</v>
      </c>
      <c r="K243" s="135" t="s">
        <v>3998</v>
      </c>
      <c r="L243" s="135" t="s">
        <v>3999</v>
      </c>
      <c r="M243" s="135" t="s">
        <v>4590</v>
      </c>
      <c r="N243" s="135" t="s">
        <v>4502</v>
      </c>
    </row>
    <row r="244" spans="1:14" ht="24" x14ac:dyDescent="0.15">
      <c r="A244" s="139">
        <v>6</v>
      </c>
      <c r="B244" s="139">
        <v>50900</v>
      </c>
      <c r="C244" s="135" t="s">
        <v>4591</v>
      </c>
      <c r="D244" s="135">
        <v>5</v>
      </c>
      <c r="E244" s="135" t="s">
        <v>4085</v>
      </c>
      <c r="F244" s="135">
        <v>6</v>
      </c>
      <c r="G244" s="135" t="s">
        <v>3952</v>
      </c>
      <c r="H244" s="135" t="s">
        <v>967</v>
      </c>
      <c r="I244" s="135" t="s">
        <v>4587</v>
      </c>
      <c r="J244" s="135">
        <v>1</v>
      </c>
      <c r="K244" s="135" t="s">
        <v>3998</v>
      </c>
      <c r="L244" s="135" t="s">
        <v>3999</v>
      </c>
      <c r="M244" s="135" t="s">
        <v>4592</v>
      </c>
      <c r="N244" s="135" t="s">
        <v>195</v>
      </c>
    </row>
    <row r="245" spans="1:14" ht="24" x14ac:dyDescent="0.15">
      <c r="A245" s="139">
        <v>6</v>
      </c>
      <c r="B245" s="139">
        <v>51020</v>
      </c>
      <c r="C245" s="135" t="s">
        <v>4593</v>
      </c>
      <c r="D245" s="135">
        <v>5</v>
      </c>
      <c r="E245" s="135" t="s">
        <v>4085</v>
      </c>
      <c r="F245" s="135">
        <v>4</v>
      </c>
      <c r="G245" s="135" t="s">
        <v>3950</v>
      </c>
      <c r="H245" s="135" t="s">
        <v>967</v>
      </c>
      <c r="I245" s="135" t="s">
        <v>4594</v>
      </c>
      <c r="J245" s="135">
        <v>1</v>
      </c>
      <c r="K245" s="135" t="s">
        <v>3998</v>
      </c>
      <c r="L245" s="135" t="s">
        <v>3999</v>
      </c>
      <c r="M245" s="135" t="s">
        <v>4217</v>
      </c>
      <c r="N245" s="135" t="s">
        <v>4502</v>
      </c>
    </row>
    <row r="246" spans="1:14" ht="24" x14ac:dyDescent="0.15">
      <c r="A246" s="139">
        <v>10</v>
      </c>
      <c r="B246" s="139">
        <v>30001</v>
      </c>
      <c r="C246" s="135" t="s">
        <v>4595</v>
      </c>
      <c r="D246" s="135">
        <v>3</v>
      </c>
      <c r="E246" s="135" t="s">
        <v>3927</v>
      </c>
      <c r="F246" s="135">
        <v>5</v>
      </c>
      <c r="G246" s="135" t="s">
        <v>3931</v>
      </c>
      <c r="H246" s="135" t="s">
        <v>967</v>
      </c>
      <c r="I246" s="135" t="s">
        <v>4596</v>
      </c>
      <c r="J246" s="135">
        <v>1</v>
      </c>
      <c r="K246" s="135" t="s">
        <v>3998</v>
      </c>
      <c r="L246" s="135" t="s">
        <v>3999</v>
      </c>
      <c r="M246" s="135" t="s">
        <v>4597</v>
      </c>
      <c r="N246" s="135" t="s">
        <v>1977</v>
      </c>
    </row>
    <row r="247" spans="1:14" ht="24" x14ac:dyDescent="0.15">
      <c r="A247" s="139">
        <v>10</v>
      </c>
      <c r="B247" s="139">
        <v>30002</v>
      </c>
      <c r="C247" s="135" t="s">
        <v>4598</v>
      </c>
      <c r="D247" s="135">
        <v>3</v>
      </c>
      <c r="E247" s="135" t="s">
        <v>3927</v>
      </c>
      <c r="F247" s="135">
        <v>5</v>
      </c>
      <c r="G247" s="135" t="s">
        <v>3931</v>
      </c>
      <c r="H247" s="135" t="s">
        <v>967</v>
      </c>
      <c r="I247" s="135" t="s">
        <v>4599</v>
      </c>
      <c r="J247" s="135">
        <v>1</v>
      </c>
      <c r="K247" s="135" t="s">
        <v>3998</v>
      </c>
      <c r="L247" s="135" t="s">
        <v>3999</v>
      </c>
      <c r="M247" s="135" t="s">
        <v>4600</v>
      </c>
      <c r="N247" s="135" t="s">
        <v>95</v>
      </c>
    </row>
    <row r="248" spans="1:14" ht="24" x14ac:dyDescent="0.15">
      <c r="A248" s="139">
        <v>10</v>
      </c>
      <c r="B248" s="139">
        <v>30010</v>
      </c>
      <c r="C248" s="135" t="s">
        <v>4601</v>
      </c>
      <c r="D248" s="135">
        <v>3</v>
      </c>
      <c r="E248" s="135" t="s">
        <v>3927</v>
      </c>
      <c r="F248" s="135">
        <v>4</v>
      </c>
      <c r="G248" s="135" t="s">
        <v>3930</v>
      </c>
      <c r="H248" s="135" t="s">
        <v>810</v>
      </c>
      <c r="I248" s="135" t="s">
        <v>4602</v>
      </c>
      <c r="J248" s="135">
        <v>1</v>
      </c>
      <c r="K248" s="135" t="s">
        <v>3998</v>
      </c>
      <c r="L248" s="135" t="s">
        <v>3999</v>
      </c>
      <c r="M248" s="135" t="s">
        <v>4603</v>
      </c>
      <c r="N248" s="135" t="s">
        <v>555</v>
      </c>
    </row>
    <row r="249" spans="1:14" ht="24" x14ac:dyDescent="0.15">
      <c r="A249" s="139">
        <v>10</v>
      </c>
      <c r="B249" s="139">
        <v>30010</v>
      </c>
      <c r="C249" s="135" t="s">
        <v>4604</v>
      </c>
      <c r="D249" s="135">
        <v>3</v>
      </c>
      <c r="E249" s="135" t="s">
        <v>3927</v>
      </c>
      <c r="F249" s="135">
        <v>4</v>
      </c>
      <c r="G249" s="135" t="s">
        <v>3930</v>
      </c>
      <c r="H249" s="135" t="s">
        <v>967</v>
      </c>
      <c r="I249" s="135" t="s">
        <v>4602</v>
      </c>
      <c r="J249" s="135">
        <v>1</v>
      </c>
      <c r="K249" s="135" t="s">
        <v>3998</v>
      </c>
      <c r="L249" s="135" t="s">
        <v>3999</v>
      </c>
      <c r="M249" s="135" t="s">
        <v>4605</v>
      </c>
      <c r="N249" s="135" t="s">
        <v>1220</v>
      </c>
    </row>
    <row r="250" spans="1:14" ht="24" x14ac:dyDescent="0.15">
      <c r="A250" s="139">
        <v>10</v>
      </c>
      <c r="B250" s="139">
        <v>30022</v>
      </c>
      <c r="C250" s="135" t="s">
        <v>4606</v>
      </c>
      <c r="D250" s="135">
        <v>3</v>
      </c>
      <c r="E250" s="135" t="s">
        <v>3927</v>
      </c>
      <c r="F250" s="135">
        <v>2</v>
      </c>
      <c r="G250" s="135" t="s">
        <v>3928</v>
      </c>
      <c r="H250" s="135" t="s">
        <v>810</v>
      </c>
      <c r="I250" s="135" t="s">
        <v>4607</v>
      </c>
      <c r="J250" s="135">
        <v>1</v>
      </c>
      <c r="K250" s="135" t="s">
        <v>3998</v>
      </c>
      <c r="L250" s="135" t="s">
        <v>3999</v>
      </c>
      <c r="M250" s="135" t="s">
        <v>4608</v>
      </c>
      <c r="N250" s="135" t="s">
        <v>555</v>
      </c>
    </row>
    <row r="251" spans="1:14" ht="60" x14ac:dyDescent="0.15">
      <c r="A251" s="139">
        <v>10</v>
      </c>
      <c r="B251" s="139">
        <v>30022</v>
      </c>
      <c r="C251" s="135" t="s">
        <v>4609</v>
      </c>
      <c r="D251" s="135">
        <v>3</v>
      </c>
      <c r="E251" s="135" t="s">
        <v>3927</v>
      </c>
      <c r="F251" s="135">
        <v>2</v>
      </c>
      <c r="G251" s="135" t="s">
        <v>3928</v>
      </c>
      <c r="H251" s="135" t="s">
        <v>967</v>
      </c>
      <c r="I251" s="135" t="s">
        <v>4607</v>
      </c>
      <c r="J251" s="135">
        <v>5</v>
      </c>
      <c r="K251" s="135" t="s">
        <v>4022</v>
      </c>
      <c r="L251" s="135" t="s">
        <v>4023</v>
      </c>
      <c r="M251" s="135" t="s">
        <v>4024</v>
      </c>
      <c r="N251" s="135" t="s">
        <v>108</v>
      </c>
    </row>
    <row r="252" spans="1:14" ht="24" x14ac:dyDescent="0.15">
      <c r="A252" s="139">
        <v>10</v>
      </c>
      <c r="B252" s="139">
        <v>30061</v>
      </c>
      <c r="C252" s="135" t="s">
        <v>4610</v>
      </c>
      <c r="D252" s="135">
        <v>3</v>
      </c>
      <c r="E252" s="135" t="s">
        <v>3927</v>
      </c>
      <c r="F252" s="135">
        <v>1</v>
      </c>
      <c r="G252" s="135" t="s">
        <v>3927</v>
      </c>
      <c r="H252" s="135" t="s">
        <v>2085</v>
      </c>
      <c r="I252" s="135" t="s">
        <v>4611</v>
      </c>
      <c r="J252" s="135">
        <v>1</v>
      </c>
      <c r="K252" s="135" t="s">
        <v>3998</v>
      </c>
      <c r="L252" s="135" t="s">
        <v>4612</v>
      </c>
      <c r="M252" s="135" t="s">
        <v>4613</v>
      </c>
      <c r="N252" s="135" t="s">
        <v>4188</v>
      </c>
    </row>
    <row r="253" spans="1:14" ht="24" x14ac:dyDescent="0.15">
      <c r="A253" s="139">
        <v>10</v>
      </c>
      <c r="B253" s="139">
        <v>30061</v>
      </c>
      <c r="C253" s="135" t="s">
        <v>4610</v>
      </c>
      <c r="D253" s="135">
        <v>3</v>
      </c>
      <c r="E253" s="135" t="s">
        <v>3927</v>
      </c>
      <c r="F253" s="135">
        <v>1</v>
      </c>
      <c r="G253" s="135" t="s">
        <v>3927</v>
      </c>
      <c r="H253" s="135" t="s">
        <v>1674</v>
      </c>
      <c r="I253" s="135" t="s">
        <v>4611</v>
      </c>
      <c r="J253" s="135">
        <v>1</v>
      </c>
      <c r="K253" s="135" t="s">
        <v>3998</v>
      </c>
      <c r="L253" s="135" t="s">
        <v>4273</v>
      </c>
      <c r="M253" s="135" t="s">
        <v>4613</v>
      </c>
      <c r="N253" s="135" t="s">
        <v>4188</v>
      </c>
    </row>
    <row r="254" spans="1:14" ht="48" x14ac:dyDescent="0.15">
      <c r="A254" s="139">
        <v>10</v>
      </c>
      <c r="B254" s="139">
        <v>30061</v>
      </c>
      <c r="C254" s="135" t="s">
        <v>4614</v>
      </c>
      <c r="D254" s="135">
        <v>3</v>
      </c>
      <c r="E254" s="135" t="s">
        <v>3927</v>
      </c>
      <c r="F254" s="135">
        <v>1</v>
      </c>
      <c r="G254" s="135" t="s">
        <v>3927</v>
      </c>
      <c r="H254" s="135" t="s">
        <v>810</v>
      </c>
      <c r="I254" s="135" t="s">
        <v>4611</v>
      </c>
      <c r="J254" s="135">
        <v>2</v>
      </c>
      <c r="K254" s="135" t="s">
        <v>4006</v>
      </c>
      <c r="L254" s="135" t="s">
        <v>4615</v>
      </c>
      <c r="M254" s="135" t="s">
        <v>3999</v>
      </c>
      <c r="N254" s="135" t="s">
        <v>4508</v>
      </c>
    </row>
    <row r="255" spans="1:14" ht="24" x14ac:dyDescent="0.15">
      <c r="A255" s="139">
        <v>10</v>
      </c>
      <c r="B255" s="139">
        <v>30061</v>
      </c>
      <c r="C255" s="135" t="s">
        <v>4616</v>
      </c>
      <c r="D255" s="135">
        <v>3</v>
      </c>
      <c r="E255" s="135" t="s">
        <v>3927</v>
      </c>
      <c r="F255" s="135">
        <v>1</v>
      </c>
      <c r="G255" s="135" t="s">
        <v>3927</v>
      </c>
      <c r="H255" s="135" t="s">
        <v>967</v>
      </c>
      <c r="I255" s="135" t="s">
        <v>4611</v>
      </c>
      <c r="J255" s="135">
        <v>1</v>
      </c>
      <c r="K255" s="135" t="s">
        <v>3998</v>
      </c>
      <c r="L255" s="135" t="s">
        <v>3999</v>
      </c>
      <c r="M255" s="135" t="s">
        <v>4617</v>
      </c>
      <c r="N255" s="135" t="s">
        <v>332</v>
      </c>
    </row>
    <row r="256" spans="1:14" ht="36" x14ac:dyDescent="0.15">
      <c r="A256" s="139">
        <v>10</v>
      </c>
      <c r="B256" s="139">
        <v>30472</v>
      </c>
      <c r="C256" s="135" t="s">
        <v>4618</v>
      </c>
      <c r="D256" s="135">
        <v>3</v>
      </c>
      <c r="E256" s="135" t="s">
        <v>3927</v>
      </c>
      <c r="F256" s="135">
        <v>6</v>
      </c>
      <c r="G256" s="135" t="s">
        <v>3932</v>
      </c>
      <c r="H256" s="135" t="s">
        <v>810</v>
      </c>
      <c r="I256" s="135" t="s">
        <v>4619</v>
      </c>
      <c r="J256" s="135">
        <v>1</v>
      </c>
      <c r="K256" s="135" t="s">
        <v>3998</v>
      </c>
      <c r="L256" s="135" t="s">
        <v>3999</v>
      </c>
      <c r="M256" s="135" t="s">
        <v>4620</v>
      </c>
      <c r="N256" s="135" t="s">
        <v>195</v>
      </c>
    </row>
    <row r="257" spans="1:14" ht="24" x14ac:dyDescent="0.15">
      <c r="A257" s="139">
        <v>10</v>
      </c>
      <c r="B257" s="139">
        <v>30472</v>
      </c>
      <c r="C257" s="135" t="s">
        <v>4621</v>
      </c>
      <c r="D257" s="135">
        <v>3</v>
      </c>
      <c r="E257" s="135" t="s">
        <v>3927</v>
      </c>
      <c r="F257" s="135">
        <v>6</v>
      </c>
      <c r="G257" s="135" t="s">
        <v>3932</v>
      </c>
      <c r="H257" s="135" t="s">
        <v>967</v>
      </c>
      <c r="I257" s="135" t="s">
        <v>4619</v>
      </c>
      <c r="J257" s="135">
        <v>1</v>
      </c>
      <c r="K257" s="135" t="s">
        <v>3998</v>
      </c>
      <c r="L257" s="135" t="s">
        <v>3999</v>
      </c>
      <c r="M257" s="135" t="s">
        <v>4622</v>
      </c>
      <c r="N257" s="135" t="s">
        <v>1220</v>
      </c>
    </row>
    <row r="258" spans="1:14" ht="48" x14ac:dyDescent="0.15">
      <c r="A258" s="139">
        <v>10</v>
      </c>
      <c r="B258" s="139">
        <v>70420</v>
      </c>
      <c r="C258" s="135" t="s">
        <v>4623</v>
      </c>
      <c r="D258" s="135">
        <v>7</v>
      </c>
      <c r="E258" s="135" t="s">
        <v>3971</v>
      </c>
      <c r="F258" s="135">
        <v>3</v>
      </c>
      <c r="G258" s="135" t="s">
        <v>3973</v>
      </c>
      <c r="H258" s="135" t="s">
        <v>967</v>
      </c>
      <c r="I258" s="135" t="s">
        <v>4624</v>
      </c>
      <c r="J258" s="135">
        <v>2</v>
      </c>
      <c r="K258" s="135" t="s">
        <v>4006</v>
      </c>
      <c r="L258" s="135" t="s">
        <v>4625</v>
      </c>
      <c r="M258" s="135" t="s">
        <v>4626</v>
      </c>
      <c r="N258" s="135" t="s">
        <v>4508</v>
      </c>
    </row>
    <row r="259" spans="1:14" ht="24" x14ac:dyDescent="0.15">
      <c r="A259" s="139">
        <v>14</v>
      </c>
      <c r="B259" s="139">
        <v>60251</v>
      </c>
      <c r="C259" s="135" t="s">
        <v>4627</v>
      </c>
      <c r="D259" s="135">
        <v>6</v>
      </c>
      <c r="E259" s="135" t="s">
        <v>3959</v>
      </c>
      <c r="F259" s="135">
        <v>7</v>
      </c>
      <c r="G259" s="135" t="s">
        <v>3965</v>
      </c>
      <c r="H259" s="135" t="s">
        <v>967</v>
      </c>
      <c r="I259" s="135" t="s">
        <v>4628</v>
      </c>
      <c r="J259" s="135">
        <v>1</v>
      </c>
      <c r="K259" s="135" t="s">
        <v>3998</v>
      </c>
      <c r="L259" s="135" t="s">
        <v>3999</v>
      </c>
      <c r="M259" s="135" t="s">
        <v>4141</v>
      </c>
      <c r="N259" s="135" t="s">
        <v>195</v>
      </c>
    </row>
    <row r="260" spans="1:14" ht="24" x14ac:dyDescent="0.15">
      <c r="A260" s="139">
        <v>14</v>
      </c>
      <c r="B260" s="139">
        <v>60251</v>
      </c>
      <c r="C260" s="135" t="s">
        <v>4629</v>
      </c>
      <c r="D260" s="135">
        <v>6</v>
      </c>
      <c r="E260" s="135" t="s">
        <v>3959</v>
      </c>
      <c r="F260" s="135">
        <v>7</v>
      </c>
      <c r="G260" s="135" t="s">
        <v>3965</v>
      </c>
      <c r="H260" s="135" t="s">
        <v>1951</v>
      </c>
      <c r="I260" s="135" t="s">
        <v>4628</v>
      </c>
      <c r="J260" s="135">
        <v>1</v>
      </c>
      <c r="K260" s="135" t="s">
        <v>3998</v>
      </c>
      <c r="L260" s="135" t="s">
        <v>3999</v>
      </c>
      <c r="M260" s="135" t="s">
        <v>4630</v>
      </c>
      <c r="N260" s="135" t="s">
        <v>310</v>
      </c>
    </row>
    <row r="261" spans="1:14" ht="24" x14ac:dyDescent="0.15">
      <c r="A261" s="139">
        <v>14</v>
      </c>
      <c r="B261" s="139">
        <v>60251</v>
      </c>
      <c r="C261" s="135" t="s">
        <v>4631</v>
      </c>
      <c r="D261" s="135">
        <v>6</v>
      </c>
      <c r="E261" s="135" t="s">
        <v>3959</v>
      </c>
      <c r="F261" s="135">
        <v>7</v>
      </c>
      <c r="G261" s="135" t="s">
        <v>3965</v>
      </c>
      <c r="H261" s="135" t="s">
        <v>986</v>
      </c>
      <c r="I261" s="135" t="s">
        <v>4628</v>
      </c>
      <c r="J261" s="135">
        <v>1</v>
      </c>
      <c r="K261" s="135" t="s">
        <v>3998</v>
      </c>
      <c r="L261" s="135" t="s">
        <v>3999</v>
      </c>
      <c r="M261" s="135" t="s">
        <v>4632</v>
      </c>
      <c r="N261" s="135" t="s">
        <v>86</v>
      </c>
    </row>
    <row r="262" spans="1:14" ht="24" x14ac:dyDescent="0.15">
      <c r="A262" s="139">
        <v>14</v>
      </c>
      <c r="B262" s="139">
        <v>60251</v>
      </c>
      <c r="C262" s="135" t="s">
        <v>4633</v>
      </c>
      <c r="D262" s="135">
        <v>6</v>
      </c>
      <c r="E262" s="135" t="s">
        <v>3959</v>
      </c>
      <c r="F262" s="135">
        <v>7</v>
      </c>
      <c r="G262" s="135" t="s">
        <v>3965</v>
      </c>
      <c r="H262" s="135" t="s">
        <v>2085</v>
      </c>
      <c r="I262" s="135" t="s">
        <v>4628</v>
      </c>
      <c r="J262" s="135">
        <v>1</v>
      </c>
      <c r="K262" s="135" t="s">
        <v>3998</v>
      </c>
      <c r="L262" s="135" t="s">
        <v>3999</v>
      </c>
      <c r="M262" s="135" t="s">
        <v>4634</v>
      </c>
      <c r="N262" s="135" t="s">
        <v>86</v>
      </c>
    </row>
    <row r="263" spans="1:14" ht="24" x14ac:dyDescent="0.15">
      <c r="A263" s="139">
        <v>14</v>
      </c>
      <c r="B263" s="139">
        <v>60251</v>
      </c>
      <c r="C263" s="135" t="s">
        <v>4635</v>
      </c>
      <c r="D263" s="135">
        <v>6</v>
      </c>
      <c r="E263" s="135" t="s">
        <v>3959</v>
      </c>
      <c r="F263" s="135">
        <v>7</v>
      </c>
      <c r="G263" s="135" t="s">
        <v>3965</v>
      </c>
      <c r="H263" s="135" t="s">
        <v>1674</v>
      </c>
      <c r="I263" s="135" t="s">
        <v>4628</v>
      </c>
      <c r="J263" s="135">
        <v>1</v>
      </c>
      <c r="K263" s="135" t="s">
        <v>3998</v>
      </c>
      <c r="L263" s="135" t="s">
        <v>3999</v>
      </c>
      <c r="M263" s="135" t="s">
        <v>4634</v>
      </c>
      <c r="N263" s="135" t="s">
        <v>126</v>
      </c>
    </row>
    <row r="264" spans="1:14" ht="24" x14ac:dyDescent="0.15">
      <c r="A264" s="139">
        <v>14</v>
      </c>
      <c r="B264" s="139">
        <v>60251</v>
      </c>
      <c r="C264" s="135" t="s">
        <v>4636</v>
      </c>
      <c r="D264" s="135">
        <v>6</v>
      </c>
      <c r="E264" s="135" t="s">
        <v>3959</v>
      </c>
      <c r="F264" s="135">
        <v>7</v>
      </c>
      <c r="G264" s="135" t="s">
        <v>3965</v>
      </c>
      <c r="H264" s="135" t="s">
        <v>810</v>
      </c>
      <c r="I264" s="135" t="s">
        <v>4628</v>
      </c>
      <c r="J264" s="135">
        <v>1</v>
      </c>
      <c r="K264" s="135" t="s">
        <v>3998</v>
      </c>
      <c r="L264" s="135" t="s">
        <v>3999</v>
      </c>
      <c r="M264" s="135" t="s">
        <v>4332</v>
      </c>
      <c r="N264" s="135" t="s">
        <v>4034</v>
      </c>
    </row>
    <row r="265" spans="1:14" ht="24" x14ac:dyDescent="0.15">
      <c r="A265" s="139">
        <v>14</v>
      </c>
      <c r="B265" s="139">
        <v>60251</v>
      </c>
      <c r="C265" s="135" t="s">
        <v>4637</v>
      </c>
      <c r="D265" s="135">
        <v>6</v>
      </c>
      <c r="E265" s="135" t="s">
        <v>3959</v>
      </c>
      <c r="F265" s="135">
        <v>7</v>
      </c>
      <c r="G265" s="135" t="s">
        <v>3965</v>
      </c>
      <c r="H265" s="135" t="s">
        <v>967</v>
      </c>
      <c r="I265" s="135" t="s">
        <v>4628</v>
      </c>
      <c r="J265" s="135">
        <v>1</v>
      </c>
      <c r="K265" s="135" t="s">
        <v>3998</v>
      </c>
      <c r="L265" s="135" t="s">
        <v>3999</v>
      </c>
      <c r="M265" s="135" t="s">
        <v>4446</v>
      </c>
      <c r="N265" s="135" t="s">
        <v>126</v>
      </c>
    </row>
    <row r="266" spans="1:14" ht="48" x14ac:dyDescent="0.15">
      <c r="A266" s="139">
        <v>17</v>
      </c>
      <c r="B266" s="139">
        <v>60190</v>
      </c>
      <c r="C266" s="135" t="s">
        <v>4638</v>
      </c>
      <c r="D266" s="135">
        <v>6</v>
      </c>
      <c r="E266" s="135" t="s">
        <v>3959</v>
      </c>
      <c r="F266" s="135">
        <v>1</v>
      </c>
      <c r="G266" s="135" t="s">
        <v>3959</v>
      </c>
      <c r="H266" s="135" t="s">
        <v>967</v>
      </c>
      <c r="I266" s="135" t="s">
        <v>4639</v>
      </c>
      <c r="J266" s="135">
        <v>4</v>
      </c>
      <c r="K266" s="135" t="s">
        <v>3993</v>
      </c>
      <c r="L266" s="135" t="s">
        <v>4640</v>
      </c>
      <c r="M266" s="135" t="s">
        <v>4204</v>
      </c>
      <c r="N266" s="135" t="s">
        <v>4508</v>
      </c>
    </row>
    <row r="267" spans="1:14" ht="24" x14ac:dyDescent="0.15">
      <c r="A267" s="139">
        <v>18</v>
      </c>
      <c r="B267" s="139">
        <v>50742</v>
      </c>
      <c r="C267" s="135" t="s">
        <v>4641</v>
      </c>
      <c r="D267" s="135">
        <v>5</v>
      </c>
      <c r="E267" s="135" t="s">
        <v>4085</v>
      </c>
      <c r="F267" s="135">
        <v>2</v>
      </c>
      <c r="G267" s="135" t="s">
        <v>3948</v>
      </c>
      <c r="H267" s="135" t="s">
        <v>1674</v>
      </c>
      <c r="I267" s="135" t="s">
        <v>4642</v>
      </c>
      <c r="J267" s="135">
        <v>1</v>
      </c>
      <c r="K267" s="135" t="s">
        <v>3998</v>
      </c>
      <c r="L267" s="135" t="s">
        <v>3999</v>
      </c>
      <c r="M267" s="135" t="s">
        <v>4643</v>
      </c>
      <c r="N267" s="135" t="s">
        <v>3996</v>
      </c>
    </row>
    <row r="268" spans="1:14" ht="24" x14ac:dyDescent="0.15">
      <c r="A268" s="139">
        <v>18</v>
      </c>
      <c r="B268" s="139">
        <v>50742</v>
      </c>
      <c r="C268" s="135" t="s">
        <v>4644</v>
      </c>
      <c r="D268" s="135">
        <v>5</v>
      </c>
      <c r="E268" s="135" t="s">
        <v>4085</v>
      </c>
      <c r="F268" s="135">
        <v>2</v>
      </c>
      <c r="G268" s="135" t="s">
        <v>3948</v>
      </c>
      <c r="H268" s="135" t="s">
        <v>810</v>
      </c>
      <c r="I268" s="135" t="s">
        <v>4642</v>
      </c>
      <c r="J268" s="135">
        <v>1</v>
      </c>
      <c r="K268" s="135" t="s">
        <v>3998</v>
      </c>
      <c r="L268" s="135" t="s">
        <v>3999</v>
      </c>
      <c r="M268" s="135" t="s">
        <v>4645</v>
      </c>
      <c r="N268" s="135" t="s">
        <v>3996</v>
      </c>
    </row>
    <row r="269" spans="1:14" ht="24" x14ac:dyDescent="0.15">
      <c r="A269" s="139">
        <v>18</v>
      </c>
      <c r="B269" s="139">
        <v>50742</v>
      </c>
      <c r="C269" s="135" t="s">
        <v>4646</v>
      </c>
      <c r="D269" s="135">
        <v>5</v>
      </c>
      <c r="E269" s="135" t="s">
        <v>4085</v>
      </c>
      <c r="F269" s="135">
        <v>2</v>
      </c>
      <c r="G269" s="135" t="s">
        <v>3948</v>
      </c>
      <c r="H269" s="135" t="s">
        <v>967</v>
      </c>
      <c r="I269" s="135" t="s">
        <v>4642</v>
      </c>
      <c r="J269" s="135">
        <v>1</v>
      </c>
      <c r="K269" s="135" t="s">
        <v>3998</v>
      </c>
      <c r="L269" s="135" t="s">
        <v>3999</v>
      </c>
      <c r="M269" s="135" t="s">
        <v>4647</v>
      </c>
      <c r="N269" s="135" t="s">
        <v>4502</v>
      </c>
    </row>
    <row r="270" spans="1:14" ht="24" x14ac:dyDescent="0.15">
      <c r="A270" s="139">
        <v>18</v>
      </c>
      <c r="B270" s="139">
        <v>50850</v>
      </c>
      <c r="C270" s="135" t="s">
        <v>4648</v>
      </c>
      <c r="D270" s="135">
        <v>5</v>
      </c>
      <c r="E270" s="135" t="s">
        <v>4085</v>
      </c>
      <c r="F270" s="135">
        <v>7</v>
      </c>
      <c r="G270" s="135" t="s">
        <v>3953</v>
      </c>
      <c r="H270" s="135" t="s">
        <v>810</v>
      </c>
      <c r="I270" s="135" t="s">
        <v>4649</v>
      </c>
      <c r="J270" s="135">
        <v>1</v>
      </c>
      <c r="K270" s="135" t="s">
        <v>3998</v>
      </c>
      <c r="L270" s="135" t="s">
        <v>3999</v>
      </c>
      <c r="M270" s="135" t="s">
        <v>4650</v>
      </c>
      <c r="N270" s="135" t="s">
        <v>1643</v>
      </c>
    </row>
    <row r="271" spans="1:14" ht="24" x14ac:dyDescent="0.15">
      <c r="A271" s="139">
        <v>18</v>
      </c>
      <c r="B271" s="139">
        <v>50850</v>
      </c>
      <c r="C271" s="135" t="s">
        <v>4651</v>
      </c>
      <c r="D271" s="135">
        <v>5</v>
      </c>
      <c r="E271" s="135" t="s">
        <v>4085</v>
      </c>
      <c r="F271" s="135">
        <v>7</v>
      </c>
      <c r="G271" s="135" t="s">
        <v>3953</v>
      </c>
      <c r="H271" s="135" t="s">
        <v>967</v>
      </c>
      <c r="I271" s="135" t="s">
        <v>4649</v>
      </c>
      <c r="J271" s="135">
        <v>1</v>
      </c>
      <c r="K271" s="135" t="s">
        <v>3998</v>
      </c>
      <c r="L271" s="135" t="s">
        <v>3999</v>
      </c>
      <c r="M271" s="135" t="s">
        <v>4317</v>
      </c>
      <c r="N271" s="135" t="s">
        <v>4224</v>
      </c>
    </row>
    <row r="272" spans="1:14" ht="24" x14ac:dyDescent="0.15">
      <c r="A272" s="139">
        <v>18</v>
      </c>
      <c r="B272" s="139">
        <v>51110</v>
      </c>
      <c r="C272" s="135" t="s">
        <v>4652</v>
      </c>
      <c r="D272" s="135">
        <v>5</v>
      </c>
      <c r="E272" s="135" t="s">
        <v>4085</v>
      </c>
      <c r="F272" s="135">
        <v>6</v>
      </c>
      <c r="G272" s="135" t="s">
        <v>3952</v>
      </c>
      <c r="H272" s="135" t="s">
        <v>967</v>
      </c>
      <c r="I272" s="135" t="s">
        <v>4653</v>
      </c>
      <c r="J272" s="135">
        <v>1</v>
      </c>
      <c r="K272" s="135" t="s">
        <v>3998</v>
      </c>
      <c r="L272" s="135" t="s">
        <v>4654</v>
      </c>
      <c r="M272" s="135" t="s">
        <v>4655</v>
      </c>
      <c r="N272" s="135" t="s">
        <v>4656</v>
      </c>
    </row>
    <row r="273" spans="1:14" ht="24" x14ac:dyDescent="0.15">
      <c r="A273" s="139">
        <v>21</v>
      </c>
      <c r="B273" s="139">
        <v>50081</v>
      </c>
      <c r="C273" s="135" t="s">
        <v>4657</v>
      </c>
      <c r="D273" s="135">
        <v>5</v>
      </c>
      <c r="E273" s="135" t="s">
        <v>4085</v>
      </c>
      <c r="F273" s="135">
        <v>1</v>
      </c>
      <c r="G273" s="135" t="s">
        <v>3947</v>
      </c>
      <c r="H273" s="135" t="s">
        <v>810</v>
      </c>
      <c r="I273" s="135" t="s">
        <v>4658</v>
      </c>
      <c r="J273" s="135">
        <v>1</v>
      </c>
      <c r="K273" s="135" t="s">
        <v>3998</v>
      </c>
      <c r="L273" s="135" t="s">
        <v>3999</v>
      </c>
      <c r="M273" s="135" t="s">
        <v>4191</v>
      </c>
      <c r="N273" s="135" t="s">
        <v>489</v>
      </c>
    </row>
    <row r="274" spans="1:14" ht="24" x14ac:dyDescent="0.15">
      <c r="A274" s="139">
        <v>21</v>
      </c>
      <c r="B274" s="139">
        <v>50081</v>
      </c>
      <c r="C274" s="135" t="s">
        <v>4659</v>
      </c>
      <c r="D274" s="135">
        <v>5</v>
      </c>
      <c r="E274" s="135" t="s">
        <v>4085</v>
      </c>
      <c r="F274" s="135">
        <v>1</v>
      </c>
      <c r="G274" s="135" t="s">
        <v>3947</v>
      </c>
      <c r="H274" s="135" t="s">
        <v>967</v>
      </c>
      <c r="I274" s="135" t="s">
        <v>4658</v>
      </c>
      <c r="J274" s="135">
        <v>1</v>
      </c>
      <c r="K274" s="135" t="s">
        <v>3998</v>
      </c>
      <c r="L274" s="135" t="s">
        <v>3999</v>
      </c>
      <c r="M274" s="135" t="s">
        <v>4191</v>
      </c>
      <c r="N274" s="135" t="s">
        <v>124</v>
      </c>
    </row>
    <row r="275" spans="1:14" ht="24" x14ac:dyDescent="0.15">
      <c r="A275" s="139">
        <v>21</v>
      </c>
      <c r="B275" s="139">
        <v>50082</v>
      </c>
      <c r="C275" s="135" t="s">
        <v>4660</v>
      </c>
      <c r="D275" s="135">
        <v>5</v>
      </c>
      <c r="E275" s="135" t="s">
        <v>4085</v>
      </c>
      <c r="F275" s="135">
        <v>2</v>
      </c>
      <c r="G275" s="135" t="s">
        <v>3948</v>
      </c>
      <c r="H275" s="135" t="s">
        <v>810</v>
      </c>
      <c r="I275" s="135" t="s">
        <v>4661</v>
      </c>
      <c r="J275" s="135">
        <v>1</v>
      </c>
      <c r="K275" s="135" t="s">
        <v>3998</v>
      </c>
      <c r="L275" s="135" t="s">
        <v>3999</v>
      </c>
      <c r="M275" s="135" t="s">
        <v>4655</v>
      </c>
      <c r="N275" s="135" t="s">
        <v>4139</v>
      </c>
    </row>
    <row r="276" spans="1:14" ht="24" x14ac:dyDescent="0.15">
      <c r="A276" s="139">
        <v>21</v>
      </c>
      <c r="B276" s="139">
        <v>50082</v>
      </c>
      <c r="C276" s="135" t="s">
        <v>4662</v>
      </c>
      <c r="D276" s="135">
        <v>5</v>
      </c>
      <c r="E276" s="135" t="s">
        <v>4085</v>
      </c>
      <c r="F276" s="135">
        <v>2</v>
      </c>
      <c r="G276" s="135" t="s">
        <v>3948</v>
      </c>
      <c r="H276" s="135" t="s">
        <v>967</v>
      </c>
      <c r="I276" s="135" t="s">
        <v>4661</v>
      </c>
      <c r="J276" s="135">
        <v>1</v>
      </c>
      <c r="K276" s="135" t="s">
        <v>3998</v>
      </c>
      <c r="L276" s="135" t="s">
        <v>3999</v>
      </c>
      <c r="M276" s="135" t="s">
        <v>4647</v>
      </c>
      <c r="N276" s="135" t="s">
        <v>332</v>
      </c>
    </row>
    <row r="277" spans="1:14" ht="24" x14ac:dyDescent="0.15">
      <c r="A277" s="139">
        <v>21</v>
      </c>
      <c r="B277" s="139">
        <v>50092</v>
      </c>
      <c r="C277" s="135" t="s">
        <v>4663</v>
      </c>
      <c r="D277" s="135">
        <v>5</v>
      </c>
      <c r="E277" s="135" t="s">
        <v>4085</v>
      </c>
      <c r="F277" s="135">
        <v>5</v>
      </c>
      <c r="G277" s="135" t="s">
        <v>3951</v>
      </c>
      <c r="H277" s="135" t="s">
        <v>1674</v>
      </c>
      <c r="I277" s="135" t="s">
        <v>4664</v>
      </c>
      <c r="J277" s="135">
        <v>1</v>
      </c>
      <c r="K277" s="135" t="s">
        <v>3998</v>
      </c>
      <c r="L277" s="135" t="s">
        <v>3999</v>
      </c>
      <c r="M277" s="135" t="s">
        <v>4665</v>
      </c>
      <c r="N277" s="135" t="s">
        <v>4666</v>
      </c>
    </row>
    <row r="278" spans="1:14" ht="24" x14ac:dyDescent="0.15">
      <c r="A278" s="139">
        <v>21</v>
      </c>
      <c r="B278" s="139">
        <v>50092</v>
      </c>
      <c r="C278" s="135" t="s">
        <v>4667</v>
      </c>
      <c r="D278" s="135">
        <v>5</v>
      </c>
      <c r="E278" s="135" t="s">
        <v>4085</v>
      </c>
      <c r="F278" s="135">
        <v>5</v>
      </c>
      <c r="G278" s="135" t="s">
        <v>3951</v>
      </c>
      <c r="H278" s="135" t="s">
        <v>810</v>
      </c>
      <c r="I278" s="135" t="s">
        <v>4664</v>
      </c>
      <c r="J278" s="135">
        <v>1</v>
      </c>
      <c r="K278" s="135" t="s">
        <v>3998</v>
      </c>
      <c r="L278" s="135" t="s">
        <v>3999</v>
      </c>
      <c r="M278" s="135" t="s">
        <v>4668</v>
      </c>
      <c r="N278" s="135" t="s">
        <v>489</v>
      </c>
    </row>
    <row r="279" spans="1:14" ht="24" x14ac:dyDescent="0.15">
      <c r="A279" s="139">
        <v>21</v>
      </c>
      <c r="B279" s="139">
        <v>50092</v>
      </c>
      <c r="C279" s="135" t="s">
        <v>4669</v>
      </c>
      <c r="D279" s="135">
        <v>5</v>
      </c>
      <c r="E279" s="135" t="s">
        <v>4085</v>
      </c>
      <c r="F279" s="135">
        <v>5</v>
      </c>
      <c r="G279" s="135" t="s">
        <v>3951</v>
      </c>
      <c r="H279" s="135" t="s">
        <v>967</v>
      </c>
      <c r="I279" s="135" t="s">
        <v>4664</v>
      </c>
      <c r="J279" s="135">
        <v>1</v>
      </c>
      <c r="K279" s="135" t="s">
        <v>3998</v>
      </c>
      <c r="L279" s="135" t="s">
        <v>3999</v>
      </c>
      <c r="M279" s="135" t="s">
        <v>4670</v>
      </c>
      <c r="N279" s="135" t="s">
        <v>4508</v>
      </c>
    </row>
    <row r="280" spans="1:14" ht="24" x14ac:dyDescent="0.15">
      <c r="A280" s="139">
        <v>21</v>
      </c>
      <c r="B280" s="139">
        <v>50093</v>
      </c>
      <c r="C280" s="135" t="s">
        <v>4671</v>
      </c>
      <c r="D280" s="135">
        <v>5</v>
      </c>
      <c r="E280" s="135" t="s">
        <v>4085</v>
      </c>
      <c r="F280" s="135">
        <v>5</v>
      </c>
      <c r="G280" s="135" t="s">
        <v>3951</v>
      </c>
      <c r="H280" s="135" t="s">
        <v>810</v>
      </c>
      <c r="I280" s="135" t="s">
        <v>4672</v>
      </c>
      <c r="J280" s="135">
        <v>1</v>
      </c>
      <c r="K280" s="135" t="s">
        <v>3998</v>
      </c>
      <c r="L280" s="135" t="s">
        <v>3999</v>
      </c>
      <c r="M280" s="135" t="s">
        <v>4164</v>
      </c>
      <c r="N280" s="135" t="s">
        <v>4238</v>
      </c>
    </row>
    <row r="281" spans="1:14" ht="24" x14ac:dyDescent="0.15">
      <c r="A281" s="139">
        <v>21</v>
      </c>
      <c r="B281" s="139">
        <v>50093</v>
      </c>
      <c r="C281" s="135" t="s">
        <v>4673</v>
      </c>
      <c r="D281" s="135">
        <v>5</v>
      </c>
      <c r="E281" s="135" t="s">
        <v>4085</v>
      </c>
      <c r="F281" s="135">
        <v>5</v>
      </c>
      <c r="G281" s="135" t="s">
        <v>3951</v>
      </c>
      <c r="H281" s="135" t="s">
        <v>967</v>
      </c>
      <c r="I281" s="135" t="s">
        <v>4672</v>
      </c>
      <c r="J281" s="135">
        <v>1</v>
      </c>
      <c r="K281" s="135" t="s">
        <v>3998</v>
      </c>
      <c r="L281" s="135" t="s">
        <v>3999</v>
      </c>
      <c r="M281" s="135" t="s">
        <v>4674</v>
      </c>
      <c r="N281" s="135" t="s">
        <v>332</v>
      </c>
    </row>
    <row r="282" spans="1:14" ht="24" x14ac:dyDescent="0.15">
      <c r="A282" s="139">
        <v>21</v>
      </c>
      <c r="B282" s="139">
        <v>50120</v>
      </c>
      <c r="C282" s="135" t="s">
        <v>4675</v>
      </c>
      <c r="D282" s="135">
        <v>5</v>
      </c>
      <c r="E282" s="135" t="s">
        <v>4085</v>
      </c>
      <c r="F282" s="135">
        <v>3</v>
      </c>
      <c r="G282" s="135" t="s">
        <v>3949</v>
      </c>
      <c r="H282" s="135" t="s">
        <v>1674</v>
      </c>
      <c r="I282" s="135" t="s">
        <v>4676</v>
      </c>
      <c r="J282" s="135">
        <v>1</v>
      </c>
      <c r="K282" s="135" t="s">
        <v>3998</v>
      </c>
      <c r="L282" s="135" t="s">
        <v>3999</v>
      </c>
      <c r="M282" s="135" t="s">
        <v>4677</v>
      </c>
      <c r="N282" s="135" t="s">
        <v>195</v>
      </c>
    </row>
    <row r="283" spans="1:14" ht="24" x14ac:dyDescent="0.15">
      <c r="A283" s="139">
        <v>21</v>
      </c>
      <c r="B283" s="139">
        <v>50120</v>
      </c>
      <c r="C283" s="135" t="s">
        <v>4678</v>
      </c>
      <c r="D283" s="135">
        <v>5</v>
      </c>
      <c r="E283" s="135" t="s">
        <v>4085</v>
      </c>
      <c r="F283" s="135">
        <v>3</v>
      </c>
      <c r="G283" s="135" t="s">
        <v>3949</v>
      </c>
      <c r="H283" s="135" t="s">
        <v>810</v>
      </c>
      <c r="I283" s="135" t="s">
        <v>4676</v>
      </c>
      <c r="J283" s="135">
        <v>1</v>
      </c>
      <c r="K283" s="135" t="s">
        <v>3998</v>
      </c>
      <c r="L283" s="135" t="s">
        <v>3999</v>
      </c>
      <c r="M283" s="135" t="s">
        <v>4679</v>
      </c>
      <c r="N283" s="135" t="s">
        <v>4680</v>
      </c>
    </row>
    <row r="284" spans="1:14" ht="24" x14ac:dyDescent="0.15">
      <c r="A284" s="139">
        <v>21</v>
      </c>
      <c r="B284" s="139">
        <v>50120</v>
      </c>
      <c r="C284" s="135" t="s">
        <v>4681</v>
      </c>
      <c r="D284" s="135">
        <v>5</v>
      </c>
      <c r="E284" s="135" t="s">
        <v>4085</v>
      </c>
      <c r="F284" s="135">
        <v>3</v>
      </c>
      <c r="G284" s="135" t="s">
        <v>3949</v>
      </c>
      <c r="H284" s="135" t="s">
        <v>967</v>
      </c>
      <c r="I284" s="135" t="s">
        <v>4676</v>
      </c>
      <c r="J284" s="135">
        <v>1</v>
      </c>
      <c r="K284" s="135" t="s">
        <v>3998</v>
      </c>
      <c r="L284" s="135" t="s">
        <v>3999</v>
      </c>
      <c r="M284" s="135" t="s">
        <v>4682</v>
      </c>
      <c r="N284" s="135" t="s">
        <v>4267</v>
      </c>
    </row>
    <row r="285" spans="1:14" ht="24" x14ac:dyDescent="0.15">
      <c r="A285" s="139">
        <v>21</v>
      </c>
      <c r="B285" s="139">
        <v>50131</v>
      </c>
      <c r="C285" s="135" t="s">
        <v>4683</v>
      </c>
      <c r="D285" s="135">
        <v>5</v>
      </c>
      <c r="E285" s="135" t="s">
        <v>4085</v>
      </c>
      <c r="F285" s="135">
        <v>2</v>
      </c>
      <c r="G285" s="135" t="s">
        <v>3948</v>
      </c>
      <c r="H285" s="135" t="s">
        <v>1674</v>
      </c>
      <c r="I285" s="135" t="s">
        <v>4684</v>
      </c>
      <c r="J285" s="135">
        <v>1</v>
      </c>
      <c r="K285" s="135" t="s">
        <v>3998</v>
      </c>
      <c r="L285" s="135" t="s">
        <v>3999</v>
      </c>
      <c r="M285" s="135" t="s">
        <v>4240</v>
      </c>
      <c r="N285" s="135" t="s">
        <v>195</v>
      </c>
    </row>
    <row r="286" spans="1:14" ht="24" x14ac:dyDescent="0.15">
      <c r="A286" s="139">
        <v>21</v>
      </c>
      <c r="B286" s="139">
        <v>50131</v>
      </c>
      <c r="C286" s="135" t="s">
        <v>4685</v>
      </c>
      <c r="D286" s="135">
        <v>5</v>
      </c>
      <c r="E286" s="135" t="s">
        <v>4085</v>
      </c>
      <c r="F286" s="135">
        <v>2</v>
      </c>
      <c r="G286" s="135" t="s">
        <v>3948</v>
      </c>
      <c r="H286" s="135" t="s">
        <v>810</v>
      </c>
      <c r="I286" s="135" t="s">
        <v>4684</v>
      </c>
      <c r="J286" s="135">
        <v>1</v>
      </c>
      <c r="K286" s="135" t="s">
        <v>3998</v>
      </c>
      <c r="L286" s="135" t="s">
        <v>3999</v>
      </c>
      <c r="M286" s="135" t="s">
        <v>4686</v>
      </c>
      <c r="N286" s="135" t="s">
        <v>195</v>
      </c>
    </row>
    <row r="287" spans="1:14" ht="24" x14ac:dyDescent="0.15">
      <c r="A287" s="139">
        <v>21</v>
      </c>
      <c r="B287" s="139">
        <v>50131</v>
      </c>
      <c r="C287" s="135" t="s">
        <v>4687</v>
      </c>
      <c r="D287" s="135">
        <v>5</v>
      </c>
      <c r="E287" s="135" t="s">
        <v>4085</v>
      </c>
      <c r="F287" s="135">
        <v>2</v>
      </c>
      <c r="G287" s="135" t="s">
        <v>3948</v>
      </c>
      <c r="H287" s="135" t="s">
        <v>967</v>
      </c>
      <c r="I287" s="135" t="s">
        <v>4684</v>
      </c>
      <c r="J287" s="135">
        <v>1</v>
      </c>
      <c r="K287" s="135" t="s">
        <v>3998</v>
      </c>
      <c r="L287" s="135" t="s">
        <v>3999</v>
      </c>
      <c r="M287" s="135" t="s">
        <v>4647</v>
      </c>
      <c r="N287" s="135" t="s">
        <v>108</v>
      </c>
    </row>
    <row r="288" spans="1:14" ht="24" x14ac:dyDescent="0.15">
      <c r="A288" s="139">
        <v>21</v>
      </c>
      <c r="B288" s="139">
        <v>50132</v>
      </c>
      <c r="C288" s="135" t="s">
        <v>4688</v>
      </c>
      <c r="D288" s="135">
        <v>5</v>
      </c>
      <c r="E288" s="135" t="s">
        <v>4085</v>
      </c>
      <c r="F288" s="135">
        <v>2</v>
      </c>
      <c r="G288" s="135" t="s">
        <v>3948</v>
      </c>
      <c r="H288" s="135" t="s">
        <v>967</v>
      </c>
      <c r="I288" s="135" t="s">
        <v>4689</v>
      </c>
      <c r="J288" s="135">
        <v>1</v>
      </c>
      <c r="K288" s="135" t="s">
        <v>3998</v>
      </c>
      <c r="L288" s="135" t="s">
        <v>3999</v>
      </c>
      <c r="M288" s="135" t="s">
        <v>4690</v>
      </c>
      <c r="N288" s="135" t="s">
        <v>195</v>
      </c>
    </row>
    <row r="289" spans="1:14" ht="24" x14ac:dyDescent="0.15">
      <c r="A289" s="139">
        <v>21</v>
      </c>
      <c r="B289" s="139">
        <v>50160</v>
      </c>
      <c r="C289" s="135" t="s">
        <v>4691</v>
      </c>
      <c r="D289" s="135">
        <v>5</v>
      </c>
      <c r="E289" s="135" t="s">
        <v>4085</v>
      </c>
      <c r="F289" s="135">
        <v>2</v>
      </c>
      <c r="G289" s="135" t="s">
        <v>3948</v>
      </c>
      <c r="H289" s="135" t="s">
        <v>967</v>
      </c>
      <c r="I289" s="135" t="s">
        <v>4692</v>
      </c>
      <c r="J289" s="135">
        <v>1</v>
      </c>
      <c r="K289" s="135" t="s">
        <v>3998</v>
      </c>
      <c r="L289" s="135" t="s">
        <v>3999</v>
      </c>
      <c r="M289" s="135" t="s">
        <v>4693</v>
      </c>
      <c r="N289" s="135" t="s">
        <v>4139</v>
      </c>
    </row>
    <row r="290" spans="1:14" ht="24" x14ac:dyDescent="0.15">
      <c r="A290" s="139">
        <v>21</v>
      </c>
      <c r="B290" s="139">
        <v>50270</v>
      </c>
      <c r="C290" s="135" t="s">
        <v>4694</v>
      </c>
      <c r="D290" s="135">
        <v>5</v>
      </c>
      <c r="E290" s="135" t="s">
        <v>4085</v>
      </c>
      <c r="F290" s="135">
        <v>9</v>
      </c>
      <c r="G290" s="135" t="s">
        <v>3955</v>
      </c>
      <c r="H290" s="135" t="s">
        <v>967</v>
      </c>
      <c r="I290" s="135" t="s">
        <v>4695</v>
      </c>
      <c r="J290" s="135">
        <v>1</v>
      </c>
      <c r="K290" s="135" t="s">
        <v>3998</v>
      </c>
      <c r="L290" s="135" t="s">
        <v>3999</v>
      </c>
      <c r="M290" s="135" t="s">
        <v>4696</v>
      </c>
      <c r="N290" s="135" t="s">
        <v>332</v>
      </c>
    </row>
    <row r="291" spans="1:14" ht="24" x14ac:dyDescent="0.15">
      <c r="A291" s="139">
        <v>21</v>
      </c>
      <c r="B291" s="139">
        <v>50731</v>
      </c>
      <c r="C291" s="135" t="s">
        <v>4697</v>
      </c>
      <c r="D291" s="135">
        <v>5</v>
      </c>
      <c r="E291" s="135" t="s">
        <v>4085</v>
      </c>
      <c r="F291" s="135">
        <v>9</v>
      </c>
      <c r="G291" s="135" t="s">
        <v>3955</v>
      </c>
      <c r="H291" s="135" t="s">
        <v>967</v>
      </c>
      <c r="I291" s="135" t="s">
        <v>4698</v>
      </c>
      <c r="J291" s="135">
        <v>1</v>
      </c>
      <c r="K291" s="135" t="s">
        <v>3998</v>
      </c>
      <c r="L291" s="135" t="s">
        <v>3999</v>
      </c>
      <c r="M291" s="135" t="s">
        <v>4699</v>
      </c>
      <c r="N291" s="135" t="s">
        <v>1484</v>
      </c>
    </row>
    <row r="292" spans="1:14" ht="24" x14ac:dyDescent="0.15">
      <c r="A292" s="139">
        <v>21</v>
      </c>
      <c r="B292" s="139">
        <v>50732</v>
      </c>
      <c r="C292" s="135" t="s">
        <v>4700</v>
      </c>
      <c r="D292" s="135">
        <v>5</v>
      </c>
      <c r="E292" s="135" t="s">
        <v>4085</v>
      </c>
      <c r="F292" s="135">
        <v>9</v>
      </c>
      <c r="G292" s="135" t="s">
        <v>3955</v>
      </c>
      <c r="H292" s="135" t="s">
        <v>967</v>
      </c>
      <c r="I292" s="135" t="s">
        <v>4701</v>
      </c>
      <c r="J292" s="135">
        <v>1</v>
      </c>
      <c r="K292" s="135" t="s">
        <v>3998</v>
      </c>
      <c r="L292" s="135" t="s">
        <v>3999</v>
      </c>
      <c r="M292" s="135" t="s">
        <v>4702</v>
      </c>
      <c r="N292" s="135" t="s">
        <v>4128</v>
      </c>
    </row>
    <row r="293" spans="1:14" ht="24" x14ac:dyDescent="0.15">
      <c r="A293" s="139">
        <v>21</v>
      </c>
      <c r="B293" s="139">
        <v>60761</v>
      </c>
      <c r="C293" s="135" t="s">
        <v>4703</v>
      </c>
      <c r="D293" s="135">
        <v>6</v>
      </c>
      <c r="E293" s="135" t="s">
        <v>3959</v>
      </c>
      <c r="F293" s="135">
        <v>1</v>
      </c>
      <c r="G293" s="135" t="s">
        <v>3959</v>
      </c>
      <c r="H293" s="135" t="s">
        <v>810</v>
      </c>
      <c r="I293" s="135" t="s">
        <v>4704</v>
      </c>
      <c r="J293" s="135">
        <v>1</v>
      </c>
      <c r="K293" s="135" t="s">
        <v>3998</v>
      </c>
      <c r="L293" s="135" t="s">
        <v>3999</v>
      </c>
      <c r="M293" s="135" t="s">
        <v>4705</v>
      </c>
      <c r="N293" s="135" t="s">
        <v>202</v>
      </c>
    </row>
    <row r="294" spans="1:14" ht="24" x14ac:dyDescent="0.15">
      <c r="A294" s="139">
        <v>21</v>
      </c>
      <c r="B294" s="139">
        <v>60761</v>
      </c>
      <c r="C294" s="135" t="s">
        <v>4706</v>
      </c>
      <c r="D294" s="135">
        <v>6</v>
      </c>
      <c r="E294" s="135" t="s">
        <v>3959</v>
      </c>
      <c r="F294" s="135">
        <v>1</v>
      </c>
      <c r="G294" s="135" t="s">
        <v>3959</v>
      </c>
      <c r="H294" s="135" t="s">
        <v>967</v>
      </c>
      <c r="I294" s="135" t="s">
        <v>4704</v>
      </c>
      <c r="J294" s="135">
        <v>1</v>
      </c>
      <c r="K294" s="135" t="s">
        <v>3998</v>
      </c>
      <c r="L294" s="135" t="s">
        <v>3999</v>
      </c>
      <c r="M294" s="135" t="s">
        <v>4705</v>
      </c>
      <c r="N294" s="135" t="s">
        <v>1220</v>
      </c>
    </row>
    <row r="295" spans="1:14" ht="24" x14ac:dyDescent="0.15">
      <c r="A295" s="139">
        <v>21</v>
      </c>
      <c r="B295" s="139">
        <v>60762</v>
      </c>
      <c r="C295" s="135" t="s">
        <v>4707</v>
      </c>
      <c r="D295" s="135">
        <v>6</v>
      </c>
      <c r="E295" s="135" t="s">
        <v>3959</v>
      </c>
      <c r="F295" s="135">
        <v>1</v>
      </c>
      <c r="G295" s="135" t="s">
        <v>3959</v>
      </c>
      <c r="H295" s="135" t="s">
        <v>810</v>
      </c>
      <c r="I295" s="135" t="s">
        <v>4708</v>
      </c>
      <c r="J295" s="135">
        <v>1</v>
      </c>
      <c r="K295" s="135" t="s">
        <v>3998</v>
      </c>
      <c r="L295" s="135" t="s">
        <v>3999</v>
      </c>
      <c r="M295" s="135" t="s">
        <v>4709</v>
      </c>
      <c r="N295" s="135" t="s">
        <v>108</v>
      </c>
    </row>
    <row r="296" spans="1:14" ht="24" x14ac:dyDescent="0.15">
      <c r="A296" s="139">
        <v>21</v>
      </c>
      <c r="B296" s="139">
        <v>60762</v>
      </c>
      <c r="C296" s="135" t="s">
        <v>4710</v>
      </c>
      <c r="D296" s="135">
        <v>6</v>
      </c>
      <c r="E296" s="135" t="s">
        <v>3959</v>
      </c>
      <c r="F296" s="135">
        <v>1</v>
      </c>
      <c r="G296" s="135" t="s">
        <v>3959</v>
      </c>
      <c r="H296" s="135" t="s">
        <v>967</v>
      </c>
      <c r="I296" s="135" t="s">
        <v>4708</v>
      </c>
      <c r="J296" s="135">
        <v>1</v>
      </c>
      <c r="K296" s="135" t="s">
        <v>3998</v>
      </c>
      <c r="L296" s="135" t="s">
        <v>3999</v>
      </c>
      <c r="M296" s="135" t="s">
        <v>4141</v>
      </c>
      <c r="N296" s="135" t="s">
        <v>195</v>
      </c>
    </row>
    <row r="297" spans="1:14" ht="24" x14ac:dyDescent="0.15">
      <c r="A297" s="139">
        <v>21</v>
      </c>
      <c r="B297" s="139">
        <v>60780</v>
      </c>
      <c r="C297" s="135" t="s">
        <v>4711</v>
      </c>
      <c r="D297" s="135">
        <v>6</v>
      </c>
      <c r="E297" s="135" t="s">
        <v>3959</v>
      </c>
      <c r="F297" s="135">
        <v>1</v>
      </c>
      <c r="G297" s="135" t="s">
        <v>3959</v>
      </c>
      <c r="H297" s="135" t="s">
        <v>1674</v>
      </c>
      <c r="I297" s="135" t="s">
        <v>4712</v>
      </c>
      <c r="J297" s="135">
        <v>1</v>
      </c>
      <c r="K297" s="135" t="s">
        <v>3998</v>
      </c>
      <c r="L297" s="135" t="s">
        <v>3999</v>
      </c>
      <c r="M297" s="135" t="s">
        <v>4713</v>
      </c>
      <c r="N297" s="135" t="s">
        <v>310</v>
      </c>
    </row>
    <row r="298" spans="1:14" ht="24" x14ac:dyDescent="0.15">
      <c r="A298" s="139">
        <v>21</v>
      </c>
      <c r="B298" s="139">
        <v>60780</v>
      </c>
      <c r="C298" s="135" t="s">
        <v>4714</v>
      </c>
      <c r="D298" s="135">
        <v>6</v>
      </c>
      <c r="E298" s="135" t="s">
        <v>3959</v>
      </c>
      <c r="F298" s="135">
        <v>1</v>
      </c>
      <c r="G298" s="135" t="s">
        <v>3959</v>
      </c>
      <c r="H298" s="135" t="s">
        <v>810</v>
      </c>
      <c r="I298" s="135" t="s">
        <v>4712</v>
      </c>
      <c r="J298" s="135">
        <v>1</v>
      </c>
      <c r="K298" s="135" t="s">
        <v>3998</v>
      </c>
      <c r="L298" s="135" t="s">
        <v>3999</v>
      </c>
      <c r="M298" s="135" t="s">
        <v>4715</v>
      </c>
      <c r="N298" s="135" t="s">
        <v>332</v>
      </c>
    </row>
    <row r="299" spans="1:14" ht="24" x14ac:dyDescent="0.15">
      <c r="A299" s="139">
        <v>21</v>
      </c>
      <c r="B299" s="139">
        <v>60780</v>
      </c>
      <c r="C299" s="135" t="s">
        <v>4716</v>
      </c>
      <c r="D299" s="135">
        <v>6</v>
      </c>
      <c r="E299" s="135" t="s">
        <v>3959</v>
      </c>
      <c r="F299" s="135">
        <v>1</v>
      </c>
      <c r="G299" s="135" t="s">
        <v>3959</v>
      </c>
      <c r="H299" s="135" t="s">
        <v>967</v>
      </c>
      <c r="I299" s="135" t="s">
        <v>4712</v>
      </c>
      <c r="J299" s="135">
        <v>1</v>
      </c>
      <c r="K299" s="135" t="s">
        <v>3998</v>
      </c>
      <c r="L299" s="135" t="s">
        <v>3999</v>
      </c>
      <c r="M299" s="135" t="s">
        <v>4717</v>
      </c>
      <c r="N299" s="135" t="s">
        <v>4508</v>
      </c>
    </row>
    <row r="300" spans="1:14" ht="24" x14ac:dyDescent="0.15">
      <c r="A300" s="139">
        <v>22</v>
      </c>
      <c r="B300" s="139">
        <v>10760</v>
      </c>
      <c r="C300" s="135" t="s">
        <v>4718</v>
      </c>
      <c r="D300" s="135">
        <v>1</v>
      </c>
      <c r="E300" s="135" t="s">
        <v>3991</v>
      </c>
      <c r="F300" s="135">
        <v>7</v>
      </c>
      <c r="G300" s="135" t="s">
        <v>3896</v>
      </c>
      <c r="H300" s="135" t="s">
        <v>967</v>
      </c>
      <c r="I300" s="135" t="s">
        <v>4719</v>
      </c>
      <c r="J300" s="135">
        <v>1</v>
      </c>
      <c r="K300" s="135" t="s">
        <v>3998</v>
      </c>
      <c r="L300" s="135" t="s">
        <v>3999</v>
      </c>
      <c r="M300" s="135" t="s">
        <v>4720</v>
      </c>
      <c r="N300" s="135" t="s">
        <v>4297</v>
      </c>
    </row>
    <row r="301" spans="1:14" ht="48" x14ac:dyDescent="0.15">
      <c r="A301" s="139">
        <v>22</v>
      </c>
      <c r="B301" s="139">
        <v>10870</v>
      </c>
      <c r="C301" s="135" t="s">
        <v>4721</v>
      </c>
      <c r="D301" s="135">
        <v>1</v>
      </c>
      <c r="E301" s="135" t="s">
        <v>3991</v>
      </c>
      <c r="F301" s="135">
        <v>9</v>
      </c>
      <c r="G301" s="135" t="s">
        <v>3898</v>
      </c>
      <c r="H301" s="135" t="s">
        <v>967</v>
      </c>
      <c r="I301" s="135" t="s">
        <v>4722</v>
      </c>
      <c r="J301" s="135">
        <v>2</v>
      </c>
      <c r="K301" s="135" t="s">
        <v>4006</v>
      </c>
      <c r="L301" s="135" t="s">
        <v>4723</v>
      </c>
      <c r="M301" s="135" t="s">
        <v>4454</v>
      </c>
      <c r="N301" s="135" t="s">
        <v>4438</v>
      </c>
    </row>
    <row r="302" spans="1:14" ht="24" x14ac:dyDescent="0.15">
      <c r="A302" s="139">
        <v>23</v>
      </c>
      <c r="B302" s="139">
        <v>60610</v>
      </c>
      <c r="C302" s="135" t="s">
        <v>4724</v>
      </c>
      <c r="D302" s="135">
        <v>6</v>
      </c>
      <c r="E302" s="135" t="s">
        <v>3959</v>
      </c>
      <c r="F302" s="135">
        <v>1</v>
      </c>
      <c r="G302" s="135" t="s">
        <v>3959</v>
      </c>
      <c r="H302" s="135" t="s">
        <v>1674</v>
      </c>
      <c r="I302" s="135" t="s">
        <v>4725</v>
      </c>
      <c r="J302" s="135">
        <v>1</v>
      </c>
      <c r="K302" s="135" t="s">
        <v>3998</v>
      </c>
      <c r="L302" s="135" t="s">
        <v>3999</v>
      </c>
      <c r="M302" s="135" t="s">
        <v>4198</v>
      </c>
      <c r="N302" s="135" t="s">
        <v>4574</v>
      </c>
    </row>
    <row r="303" spans="1:14" ht="48" x14ac:dyDescent="0.15">
      <c r="A303" s="139">
        <v>23</v>
      </c>
      <c r="B303" s="139">
        <v>60610</v>
      </c>
      <c r="C303" s="135" t="s">
        <v>4726</v>
      </c>
      <c r="D303" s="135">
        <v>6</v>
      </c>
      <c r="E303" s="135" t="s">
        <v>3959</v>
      </c>
      <c r="F303" s="135">
        <v>1</v>
      </c>
      <c r="G303" s="135" t="s">
        <v>3959</v>
      </c>
      <c r="H303" s="135" t="s">
        <v>810</v>
      </c>
      <c r="I303" s="135" t="s">
        <v>4725</v>
      </c>
      <c r="J303" s="135">
        <v>2</v>
      </c>
      <c r="K303" s="135" t="s">
        <v>4006</v>
      </c>
      <c r="L303" s="135" t="s">
        <v>4727</v>
      </c>
      <c r="M303" s="135" t="s">
        <v>4728</v>
      </c>
      <c r="N303" s="135" t="s">
        <v>4508</v>
      </c>
    </row>
    <row r="304" spans="1:14" ht="48" x14ac:dyDescent="0.15">
      <c r="A304" s="139">
        <v>23</v>
      </c>
      <c r="B304" s="139">
        <v>60610</v>
      </c>
      <c r="C304" s="135" t="s">
        <v>4729</v>
      </c>
      <c r="D304" s="135">
        <v>6</v>
      </c>
      <c r="E304" s="135" t="s">
        <v>3959</v>
      </c>
      <c r="F304" s="135">
        <v>1</v>
      </c>
      <c r="G304" s="135" t="s">
        <v>3959</v>
      </c>
      <c r="H304" s="135" t="s">
        <v>967</v>
      </c>
      <c r="I304" s="135" t="s">
        <v>4725</v>
      </c>
      <c r="J304" s="135">
        <v>4</v>
      </c>
      <c r="K304" s="135" t="s">
        <v>3993</v>
      </c>
      <c r="L304" s="135" t="s">
        <v>4730</v>
      </c>
      <c r="M304" s="135" t="s">
        <v>4428</v>
      </c>
      <c r="N304" s="135" t="s">
        <v>4205</v>
      </c>
    </row>
    <row r="305" spans="1:14" ht="24" x14ac:dyDescent="0.15">
      <c r="A305" s="139">
        <v>23</v>
      </c>
      <c r="B305" s="139">
        <v>60840</v>
      </c>
      <c r="C305" s="135" t="s">
        <v>4731</v>
      </c>
      <c r="D305" s="135">
        <v>6</v>
      </c>
      <c r="E305" s="135" t="s">
        <v>3959</v>
      </c>
      <c r="F305" s="135">
        <v>2</v>
      </c>
      <c r="G305" s="135" t="s">
        <v>3960</v>
      </c>
      <c r="H305" s="135" t="s">
        <v>967</v>
      </c>
      <c r="I305" s="135" t="s">
        <v>4732</v>
      </c>
      <c r="J305" s="135">
        <v>1</v>
      </c>
      <c r="K305" s="135" t="s">
        <v>3998</v>
      </c>
      <c r="L305" s="135" t="s">
        <v>3999</v>
      </c>
      <c r="M305" s="135" t="s">
        <v>4733</v>
      </c>
      <c r="N305" s="135" t="s">
        <v>4305</v>
      </c>
    </row>
    <row r="306" spans="1:14" ht="48" x14ac:dyDescent="0.15">
      <c r="A306" s="139">
        <v>27</v>
      </c>
      <c r="B306" s="139">
        <v>10070</v>
      </c>
      <c r="C306" s="135" t="s">
        <v>4734</v>
      </c>
      <c r="D306" s="135">
        <v>1</v>
      </c>
      <c r="E306" s="135" t="s">
        <v>3991</v>
      </c>
      <c r="F306" s="135">
        <v>2</v>
      </c>
      <c r="G306" s="135" t="s">
        <v>4735</v>
      </c>
      <c r="H306" s="135" t="s">
        <v>1674</v>
      </c>
      <c r="I306" s="135" t="s">
        <v>4736</v>
      </c>
      <c r="J306" s="135">
        <v>2</v>
      </c>
      <c r="K306" s="135" t="s">
        <v>4006</v>
      </c>
      <c r="L306" s="135" t="s">
        <v>4041</v>
      </c>
      <c r="M306" s="135" t="s">
        <v>4042</v>
      </c>
      <c r="N306" s="135" t="s">
        <v>555</v>
      </c>
    </row>
    <row r="307" spans="1:14" ht="24" x14ac:dyDescent="0.15">
      <c r="A307" s="139">
        <v>27</v>
      </c>
      <c r="B307" s="139">
        <v>10070</v>
      </c>
      <c r="C307" s="135" t="s">
        <v>4737</v>
      </c>
      <c r="D307" s="135">
        <v>1</v>
      </c>
      <c r="E307" s="135" t="s">
        <v>3991</v>
      </c>
      <c r="F307" s="135">
        <v>2</v>
      </c>
      <c r="G307" s="135" t="s">
        <v>4735</v>
      </c>
      <c r="H307" s="135" t="s">
        <v>810</v>
      </c>
      <c r="I307" s="135" t="s">
        <v>4736</v>
      </c>
      <c r="J307" s="135">
        <v>1</v>
      </c>
      <c r="K307" s="135" t="s">
        <v>3998</v>
      </c>
      <c r="L307" s="135" t="s">
        <v>4273</v>
      </c>
      <c r="M307" s="135" t="s">
        <v>4738</v>
      </c>
      <c r="N307" s="135" t="s">
        <v>4050</v>
      </c>
    </row>
    <row r="308" spans="1:14" ht="24" x14ac:dyDescent="0.15">
      <c r="A308" s="139">
        <v>27</v>
      </c>
      <c r="B308" s="139">
        <v>10070</v>
      </c>
      <c r="C308" s="135" t="s">
        <v>4737</v>
      </c>
      <c r="D308" s="135">
        <v>1</v>
      </c>
      <c r="E308" s="135" t="s">
        <v>3991</v>
      </c>
      <c r="F308" s="135">
        <v>2</v>
      </c>
      <c r="G308" s="135" t="s">
        <v>4735</v>
      </c>
      <c r="H308" s="135" t="s">
        <v>967</v>
      </c>
      <c r="I308" s="135" t="s">
        <v>4736</v>
      </c>
      <c r="J308" s="135">
        <v>1</v>
      </c>
      <c r="K308" s="135" t="s">
        <v>3998</v>
      </c>
      <c r="L308" s="135" t="s">
        <v>4273</v>
      </c>
      <c r="M308" s="135" t="s">
        <v>4738</v>
      </c>
      <c r="N308" s="135" t="s">
        <v>4050</v>
      </c>
    </row>
    <row r="309" spans="1:14" ht="24" x14ac:dyDescent="0.15">
      <c r="A309" s="139">
        <v>27</v>
      </c>
      <c r="B309" s="139">
        <v>10080</v>
      </c>
      <c r="C309" s="135" t="s">
        <v>4739</v>
      </c>
      <c r="D309" s="135">
        <v>1</v>
      </c>
      <c r="E309" s="135" t="s">
        <v>3991</v>
      </c>
      <c r="F309" s="135">
        <v>9</v>
      </c>
      <c r="G309" s="135" t="s">
        <v>3898</v>
      </c>
      <c r="H309" s="135" t="s">
        <v>555</v>
      </c>
      <c r="I309" s="135" t="s">
        <v>4740</v>
      </c>
      <c r="J309" s="135">
        <v>1</v>
      </c>
      <c r="K309" s="135" t="s">
        <v>3998</v>
      </c>
      <c r="L309" s="135" t="s">
        <v>4273</v>
      </c>
      <c r="M309" s="135" t="s">
        <v>4741</v>
      </c>
      <c r="N309" s="135" t="s">
        <v>1289</v>
      </c>
    </row>
    <row r="310" spans="1:14" ht="24" x14ac:dyDescent="0.15">
      <c r="A310" s="139">
        <v>27</v>
      </c>
      <c r="B310" s="139">
        <v>10080</v>
      </c>
      <c r="C310" s="135" t="s">
        <v>4739</v>
      </c>
      <c r="D310" s="135">
        <v>1</v>
      </c>
      <c r="E310" s="135" t="s">
        <v>3991</v>
      </c>
      <c r="F310" s="135">
        <v>9</v>
      </c>
      <c r="G310" s="135" t="s">
        <v>3898</v>
      </c>
      <c r="H310" s="135" t="s">
        <v>126</v>
      </c>
      <c r="I310" s="135" t="s">
        <v>4740</v>
      </c>
      <c r="J310" s="135">
        <v>1</v>
      </c>
      <c r="K310" s="135" t="s">
        <v>3998</v>
      </c>
      <c r="L310" s="135" t="s">
        <v>4273</v>
      </c>
      <c r="M310" s="135" t="s">
        <v>4741</v>
      </c>
      <c r="N310" s="135" t="s">
        <v>1289</v>
      </c>
    </row>
    <row r="311" spans="1:14" ht="48" x14ac:dyDescent="0.15">
      <c r="A311" s="139">
        <v>27</v>
      </c>
      <c r="B311" s="139">
        <v>10080</v>
      </c>
      <c r="C311" s="135" t="s">
        <v>4742</v>
      </c>
      <c r="D311" s="135">
        <v>1</v>
      </c>
      <c r="E311" s="135" t="s">
        <v>3991</v>
      </c>
      <c r="F311" s="135">
        <v>9</v>
      </c>
      <c r="G311" s="135" t="s">
        <v>3898</v>
      </c>
      <c r="H311" s="135" t="s">
        <v>1175</v>
      </c>
      <c r="I311" s="135" t="s">
        <v>4740</v>
      </c>
      <c r="J311" s="135">
        <v>2</v>
      </c>
      <c r="K311" s="135" t="s">
        <v>4006</v>
      </c>
      <c r="L311" s="135" t="s">
        <v>4041</v>
      </c>
      <c r="M311" s="135" t="s">
        <v>4042</v>
      </c>
      <c r="N311" s="135" t="s">
        <v>126</v>
      </c>
    </row>
    <row r="312" spans="1:14" ht="48" x14ac:dyDescent="0.15">
      <c r="A312" s="139">
        <v>27</v>
      </c>
      <c r="B312" s="139">
        <v>10080</v>
      </c>
      <c r="C312" s="135" t="s">
        <v>4743</v>
      </c>
      <c r="D312" s="135">
        <v>1</v>
      </c>
      <c r="E312" s="135" t="s">
        <v>3991</v>
      </c>
      <c r="F312" s="135">
        <v>9</v>
      </c>
      <c r="G312" s="135" t="s">
        <v>3898</v>
      </c>
      <c r="H312" s="135" t="s">
        <v>1154</v>
      </c>
      <c r="I312" s="135" t="s">
        <v>4740</v>
      </c>
      <c r="J312" s="135">
        <v>2</v>
      </c>
      <c r="K312" s="135" t="s">
        <v>4006</v>
      </c>
      <c r="L312" s="135" t="s">
        <v>4041</v>
      </c>
      <c r="M312" s="135" t="s">
        <v>4042</v>
      </c>
      <c r="N312" s="135" t="s">
        <v>135</v>
      </c>
    </row>
    <row r="313" spans="1:14" ht="24" x14ac:dyDescent="0.15">
      <c r="A313" s="139">
        <v>27</v>
      </c>
      <c r="B313" s="139">
        <v>10080</v>
      </c>
      <c r="C313" s="135" t="s">
        <v>4744</v>
      </c>
      <c r="D313" s="135">
        <v>1</v>
      </c>
      <c r="E313" s="135" t="s">
        <v>3991</v>
      </c>
      <c r="F313" s="135">
        <v>9</v>
      </c>
      <c r="G313" s="135" t="s">
        <v>3898</v>
      </c>
      <c r="H313" s="135" t="s">
        <v>1903</v>
      </c>
      <c r="I313" s="135" t="s">
        <v>4740</v>
      </c>
      <c r="J313" s="135">
        <v>1</v>
      </c>
      <c r="K313" s="135" t="s">
        <v>3998</v>
      </c>
      <c r="L313" s="135" t="s">
        <v>4273</v>
      </c>
      <c r="M313" s="135" t="s">
        <v>4745</v>
      </c>
      <c r="N313" s="135" t="s">
        <v>4128</v>
      </c>
    </row>
    <row r="314" spans="1:14" ht="24" x14ac:dyDescent="0.15">
      <c r="A314" s="139">
        <v>27</v>
      </c>
      <c r="B314" s="139">
        <v>10080</v>
      </c>
      <c r="C314" s="135" t="s">
        <v>4744</v>
      </c>
      <c r="D314" s="135">
        <v>1</v>
      </c>
      <c r="E314" s="135" t="s">
        <v>3991</v>
      </c>
      <c r="F314" s="135">
        <v>9</v>
      </c>
      <c r="G314" s="135" t="s">
        <v>3898</v>
      </c>
      <c r="H314" s="135" t="s">
        <v>1951</v>
      </c>
      <c r="I314" s="135" t="s">
        <v>4740</v>
      </c>
      <c r="J314" s="135">
        <v>1</v>
      </c>
      <c r="K314" s="135" t="s">
        <v>3998</v>
      </c>
      <c r="L314" s="135" t="s">
        <v>4273</v>
      </c>
      <c r="M314" s="135" t="s">
        <v>4745</v>
      </c>
      <c r="N314" s="135" t="s">
        <v>4128</v>
      </c>
    </row>
    <row r="315" spans="1:14" ht="48" x14ac:dyDescent="0.15">
      <c r="A315" s="139">
        <v>27</v>
      </c>
      <c r="B315" s="139">
        <v>10080</v>
      </c>
      <c r="C315" s="135" t="s">
        <v>4746</v>
      </c>
      <c r="D315" s="135">
        <v>1</v>
      </c>
      <c r="E315" s="135" t="s">
        <v>3991</v>
      </c>
      <c r="F315" s="135">
        <v>9</v>
      </c>
      <c r="G315" s="135" t="s">
        <v>3898</v>
      </c>
      <c r="H315" s="135" t="s">
        <v>986</v>
      </c>
      <c r="I315" s="135" t="s">
        <v>4740</v>
      </c>
      <c r="J315" s="135">
        <v>4</v>
      </c>
      <c r="K315" s="135" t="s">
        <v>3993</v>
      </c>
      <c r="L315" s="135" t="s">
        <v>4019</v>
      </c>
      <c r="M315" s="135" t="s">
        <v>4747</v>
      </c>
      <c r="N315" s="135" t="s">
        <v>4497</v>
      </c>
    </row>
    <row r="316" spans="1:14" ht="48" x14ac:dyDescent="0.15">
      <c r="A316" s="139">
        <v>27</v>
      </c>
      <c r="B316" s="139">
        <v>10080</v>
      </c>
      <c r="C316" s="135" t="s">
        <v>4748</v>
      </c>
      <c r="D316" s="135">
        <v>1</v>
      </c>
      <c r="E316" s="135" t="s">
        <v>3991</v>
      </c>
      <c r="F316" s="135">
        <v>9</v>
      </c>
      <c r="G316" s="135" t="s">
        <v>3898</v>
      </c>
      <c r="H316" s="135" t="s">
        <v>2085</v>
      </c>
      <c r="I316" s="135" t="s">
        <v>4740</v>
      </c>
      <c r="J316" s="135">
        <v>2</v>
      </c>
      <c r="K316" s="135" t="s">
        <v>4006</v>
      </c>
      <c r="L316" s="135" t="s">
        <v>4749</v>
      </c>
      <c r="M316" s="135" t="s">
        <v>4750</v>
      </c>
      <c r="N316" s="135" t="s">
        <v>489</v>
      </c>
    </row>
    <row r="317" spans="1:14" ht="24" x14ac:dyDescent="0.15">
      <c r="A317" s="139">
        <v>27</v>
      </c>
      <c r="B317" s="139">
        <v>10080</v>
      </c>
      <c r="C317" s="135" t="s">
        <v>4751</v>
      </c>
      <c r="D317" s="135">
        <v>1</v>
      </c>
      <c r="E317" s="135" t="s">
        <v>3991</v>
      </c>
      <c r="F317" s="135">
        <v>9</v>
      </c>
      <c r="G317" s="135" t="s">
        <v>3898</v>
      </c>
      <c r="H317" s="135" t="s">
        <v>1674</v>
      </c>
      <c r="I317" s="135" t="s">
        <v>4740</v>
      </c>
      <c r="J317" s="135">
        <v>1</v>
      </c>
      <c r="K317" s="135" t="s">
        <v>3998</v>
      </c>
      <c r="L317" s="135" t="s">
        <v>4273</v>
      </c>
      <c r="M317" s="135" t="s">
        <v>4752</v>
      </c>
      <c r="N317" s="135" t="s">
        <v>4144</v>
      </c>
    </row>
    <row r="318" spans="1:14" ht="24" x14ac:dyDescent="0.15">
      <c r="A318" s="139">
        <v>27</v>
      </c>
      <c r="B318" s="139">
        <v>10080</v>
      </c>
      <c r="C318" s="135" t="s">
        <v>4751</v>
      </c>
      <c r="D318" s="135">
        <v>1</v>
      </c>
      <c r="E318" s="135" t="s">
        <v>3991</v>
      </c>
      <c r="F318" s="135">
        <v>9</v>
      </c>
      <c r="G318" s="135" t="s">
        <v>3898</v>
      </c>
      <c r="H318" s="135" t="s">
        <v>810</v>
      </c>
      <c r="I318" s="135" t="s">
        <v>4740</v>
      </c>
      <c r="J318" s="135">
        <v>1</v>
      </c>
      <c r="K318" s="135" t="s">
        <v>3998</v>
      </c>
      <c r="L318" s="135" t="s">
        <v>4273</v>
      </c>
      <c r="M318" s="135" t="s">
        <v>4752</v>
      </c>
      <c r="N318" s="135" t="s">
        <v>4144</v>
      </c>
    </row>
    <row r="319" spans="1:14" ht="48" x14ac:dyDescent="0.15">
      <c r="A319" s="139">
        <v>27</v>
      </c>
      <c r="B319" s="139">
        <v>10080</v>
      </c>
      <c r="C319" s="135" t="s">
        <v>4753</v>
      </c>
      <c r="D319" s="135">
        <v>1</v>
      </c>
      <c r="E319" s="135" t="s">
        <v>3991</v>
      </c>
      <c r="F319" s="135">
        <v>9</v>
      </c>
      <c r="G319" s="135" t="s">
        <v>3898</v>
      </c>
      <c r="H319" s="135" t="s">
        <v>967</v>
      </c>
      <c r="I319" s="135" t="s">
        <v>4740</v>
      </c>
      <c r="J319" s="135">
        <v>2</v>
      </c>
      <c r="K319" s="135" t="s">
        <v>4006</v>
      </c>
      <c r="L319" s="135" t="s">
        <v>4041</v>
      </c>
      <c r="M319" s="135" t="s">
        <v>4042</v>
      </c>
      <c r="N319" s="135" t="s">
        <v>126</v>
      </c>
    </row>
    <row r="320" spans="1:14" ht="24" x14ac:dyDescent="0.15">
      <c r="A320" s="139">
        <v>27</v>
      </c>
      <c r="B320" s="139">
        <v>11360</v>
      </c>
      <c r="C320" s="135" t="s">
        <v>4754</v>
      </c>
      <c r="D320" s="135">
        <v>1</v>
      </c>
      <c r="E320" s="135" t="s">
        <v>3991</v>
      </c>
      <c r="F320" s="135">
        <v>9</v>
      </c>
      <c r="G320" s="135" t="s">
        <v>3898</v>
      </c>
      <c r="H320" s="135" t="s">
        <v>2085</v>
      </c>
      <c r="I320" s="135" t="s">
        <v>4755</v>
      </c>
      <c r="J320" s="135">
        <v>1</v>
      </c>
      <c r="K320" s="135" t="s">
        <v>3998</v>
      </c>
      <c r="L320" s="135" t="s">
        <v>3999</v>
      </c>
      <c r="M320" s="135" t="s">
        <v>4003</v>
      </c>
      <c r="N320" s="135" t="s">
        <v>695</v>
      </c>
    </row>
    <row r="321" spans="1:14" ht="48" x14ac:dyDescent="0.15">
      <c r="A321" s="139">
        <v>27</v>
      </c>
      <c r="B321" s="139">
        <v>11360</v>
      </c>
      <c r="C321" s="135" t="s">
        <v>4756</v>
      </c>
      <c r="D321" s="135">
        <v>1</v>
      </c>
      <c r="E321" s="135" t="s">
        <v>3991</v>
      </c>
      <c r="F321" s="135">
        <v>9</v>
      </c>
      <c r="G321" s="135" t="s">
        <v>3898</v>
      </c>
      <c r="H321" s="135" t="s">
        <v>1674</v>
      </c>
      <c r="I321" s="135" t="s">
        <v>4755</v>
      </c>
      <c r="J321" s="135">
        <v>2</v>
      </c>
      <c r="K321" s="135" t="s">
        <v>4006</v>
      </c>
      <c r="L321" s="135" t="s">
        <v>4041</v>
      </c>
      <c r="M321" s="135" t="s">
        <v>4042</v>
      </c>
      <c r="N321" s="135" t="s">
        <v>126</v>
      </c>
    </row>
    <row r="322" spans="1:14" ht="48" x14ac:dyDescent="0.15">
      <c r="A322" s="139">
        <v>27</v>
      </c>
      <c r="B322" s="139">
        <v>11360</v>
      </c>
      <c r="C322" s="135" t="s">
        <v>4757</v>
      </c>
      <c r="D322" s="135">
        <v>1</v>
      </c>
      <c r="E322" s="135" t="s">
        <v>3991</v>
      </c>
      <c r="F322" s="135">
        <v>9</v>
      </c>
      <c r="G322" s="135" t="s">
        <v>3898</v>
      </c>
      <c r="H322" s="135" t="s">
        <v>810</v>
      </c>
      <c r="I322" s="135" t="s">
        <v>4755</v>
      </c>
      <c r="J322" s="135">
        <v>4</v>
      </c>
      <c r="K322" s="135" t="s">
        <v>3993</v>
      </c>
      <c r="L322" s="135" t="s">
        <v>4019</v>
      </c>
      <c r="M322" s="135" t="s">
        <v>4747</v>
      </c>
      <c r="N322" s="135" t="s">
        <v>4144</v>
      </c>
    </row>
    <row r="323" spans="1:14" ht="48" x14ac:dyDescent="0.15">
      <c r="A323" s="139">
        <v>27</v>
      </c>
      <c r="B323" s="139">
        <v>11360</v>
      </c>
      <c r="C323" s="135" t="s">
        <v>4758</v>
      </c>
      <c r="D323" s="135">
        <v>1</v>
      </c>
      <c r="E323" s="135" t="s">
        <v>3991</v>
      </c>
      <c r="F323" s="135">
        <v>9</v>
      </c>
      <c r="G323" s="135" t="s">
        <v>3898</v>
      </c>
      <c r="H323" s="135" t="s">
        <v>967</v>
      </c>
      <c r="I323" s="135" t="s">
        <v>4755</v>
      </c>
      <c r="J323" s="135">
        <v>4</v>
      </c>
      <c r="K323" s="135" t="s">
        <v>3993</v>
      </c>
      <c r="L323" s="135" t="s">
        <v>4759</v>
      </c>
      <c r="M323" s="135" t="s">
        <v>4760</v>
      </c>
      <c r="N323" s="135" t="s">
        <v>4438</v>
      </c>
    </row>
    <row r="324" spans="1:14" ht="24" x14ac:dyDescent="0.15">
      <c r="A324" s="139">
        <v>27</v>
      </c>
      <c r="B324" s="139">
        <v>19010</v>
      </c>
      <c r="C324" s="135" t="s">
        <v>4761</v>
      </c>
      <c r="D324" s="135">
        <v>1</v>
      </c>
      <c r="E324" s="135" t="s">
        <v>3991</v>
      </c>
      <c r="F324" s="135">
        <v>1</v>
      </c>
      <c r="G324" s="135" t="s">
        <v>3890</v>
      </c>
      <c r="H324" s="135" t="s">
        <v>986</v>
      </c>
      <c r="I324" s="135" t="s">
        <v>4762</v>
      </c>
      <c r="J324" s="135">
        <v>1</v>
      </c>
      <c r="K324" s="135" t="s">
        <v>3998</v>
      </c>
      <c r="L324" s="135" t="s">
        <v>3999</v>
      </c>
      <c r="M324" s="135" t="s">
        <v>4290</v>
      </c>
      <c r="N324" s="135" t="s">
        <v>4763</v>
      </c>
    </row>
    <row r="325" spans="1:14" ht="48" x14ac:dyDescent="0.15">
      <c r="A325" s="139">
        <v>27</v>
      </c>
      <c r="B325" s="139">
        <v>19010</v>
      </c>
      <c r="C325" s="135" t="s">
        <v>4764</v>
      </c>
      <c r="D325" s="135">
        <v>1</v>
      </c>
      <c r="E325" s="135" t="s">
        <v>3991</v>
      </c>
      <c r="F325" s="135">
        <v>1</v>
      </c>
      <c r="G325" s="135" t="s">
        <v>3890</v>
      </c>
      <c r="H325" s="135" t="s">
        <v>2085</v>
      </c>
      <c r="I325" s="135" t="s">
        <v>4762</v>
      </c>
      <c r="J325" s="135">
        <v>4</v>
      </c>
      <c r="K325" s="135" t="s">
        <v>3993</v>
      </c>
      <c r="L325" s="135" t="s">
        <v>4765</v>
      </c>
      <c r="M325" s="135" t="s">
        <v>4766</v>
      </c>
      <c r="N325" s="135" t="s">
        <v>4487</v>
      </c>
    </row>
    <row r="326" spans="1:14" ht="48" x14ac:dyDescent="0.15">
      <c r="A326" s="139">
        <v>27</v>
      </c>
      <c r="B326" s="139">
        <v>19010</v>
      </c>
      <c r="C326" s="135" t="s">
        <v>4767</v>
      </c>
      <c r="D326" s="135">
        <v>1</v>
      </c>
      <c r="E326" s="135" t="s">
        <v>3991</v>
      </c>
      <c r="F326" s="135">
        <v>1</v>
      </c>
      <c r="G326" s="135" t="s">
        <v>3890</v>
      </c>
      <c r="H326" s="135" t="s">
        <v>1674</v>
      </c>
      <c r="I326" s="135" t="s">
        <v>4762</v>
      </c>
      <c r="J326" s="135">
        <v>4</v>
      </c>
      <c r="K326" s="135" t="s">
        <v>3993</v>
      </c>
      <c r="L326" s="135" t="s">
        <v>3994</v>
      </c>
      <c r="M326" s="135" t="s">
        <v>3995</v>
      </c>
      <c r="N326" s="135" t="s">
        <v>4297</v>
      </c>
    </row>
    <row r="327" spans="1:14" ht="60" x14ac:dyDescent="0.15">
      <c r="A327" s="139">
        <v>27</v>
      </c>
      <c r="B327" s="139">
        <v>19010</v>
      </c>
      <c r="C327" s="135" t="s">
        <v>4768</v>
      </c>
      <c r="D327" s="135">
        <v>1</v>
      </c>
      <c r="E327" s="135" t="s">
        <v>3991</v>
      </c>
      <c r="F327" s="135">
        <v>1</v>
      </c>
      <c r="G327" s="135" t="s">
        <v>3890</v>
      </c>
      <c r="H327" s="135" t="s">
        <v>810</v>
      </c>
      <c r="I327" s="135" t="s">
        <v>4762</v>
      </c>
      <c r="J327" s="135">
        <v>5</v>
      </c>
      <c r="K327" s="135" t="s">
        <v>4022</v>
      </c>
      <c r="L327" s="135" t="s">
        <v>4023</v>
      </c>
      <c r="M327" s="135" t="s">
        <v>4024</v>
      </c>
      <c r="N327" s="135" t="s">
        <v>4224</v>
      </c>
    </row>
    <row r="328" spans="1:14" ht="48" x14ac:dyDescent="0.15">
      <c r="A328" s="139">
        <v>27</v>
      </c>
      <c r="B328" s="139">
        <v>19010</v>
      </c>
      <c r="C328" s="135" t="s">
        <v>4769</v>
      </c>
      <c r="D328" s="135">
        <v>1</v>
      </c>
      <c r="E328" s="135" t="s">
        <v>3991</v>
      </c>
      <c r="F328" s="135">
        <v>1</v>
      </c>
      <c r="G328" s="135" t="s">
        <v>3890</v>
      </c>
      <c r="H328" s="135" t="s">
        <v>967</v>
      </c>
      <c r="I328" s="135" t="s">
        <v>4762</v>
      </c>
      <c r="J328" s="135">
        <v>4</v>
      </c>
      <c r="K328" s="135" t="s">
        <v>3993</v>
      </c>
      <c r="L328" s="135" t="s">
        <v>4765</v>
      </c>
      <c r="M328" s="135" t="s">
        <v>4766</v>
      </c>
      <c r="N328" s="135" t="s">
        <v>4034</v>
      </c>
    </row>
    <row r="329" spans="1:14" ht="48" x14ac:dyDescent="0.15">
      <c r="A329" s="139">
        <v>27</v>
      </c>
      <c r="B329" s="139">
        <v>19013</v>
      </c>
      <c r="C329" s="135" t="s">
        <v>4770</v>
      </c>
      <c r="D329" s="135">
        <v>1</v>
      </c>
      <c r="E329" s="135" t="s">
        <v>3991</v>
      </c>
      <c r="F329" s="135">
        <v>2</v>
      </c>
      <c r="G329" s="135" t="s">
        <v>4735</v>
      </c>
      <c r="H329" s="135" t="s">
        <v>810</v>
      </c>
      <c r="I329" s="135" t="s">
        <v>4771</v>
      </c>
      <c r="J329" s="135">
        <v>2</v>
      </c>
      <c r="K329" s="135" t="s">
        <v>4006</v>
      </c>
      <c r="L329" s="135" t="s">
        <v>4041</v>
      </c>
      <c r="M329" s="135" t="s">
        <v>4042</v>
      </c>
      <c r="N329" s="135" t="s">
        <v>126</v>
      </c>
    </row>
    <row r="330" spans="1:14" ht="48" x14ac:dyDescent="0.15">
      <c r="A330" s="139">
        <v>27</v>
      </c>
      <c r="B330" s="139">
        <v>19013</v>
      </c>
      <c r="C330" s="135" t="s">
        <v>4772</v>
      </c>
      <c r="D330" s="135">
        <v>1</v>
      </c>
      <c r="E330" s="135" t="s">
        <v>3991</v>
      </c>
      <c r="F330" s="135">
        <v>2</v>
      </c>
      <c r="G330" s="135" t="s">
        <v>4735</v>
      </c>
      <c r="H330" s="135" t="s">
        <v>967</v>
      </c>
      <c r="I330" s="135" t="s">
        <v>4771</v>
      </c>
      <c r="J330" s="135">
        <v>2</v>
      </c>
      <c r="K330" s="135" t="s">
        <v>4006</v>
      </c>
      <c r="L330" s="135" t="s">
        <v>4773</v>
      </c>
      <c r="M330" s="135" t="s">
        <v>4774</v>
      </c>
      <c r="N330" s="135" t="s">
        <v>4034</v>
      </c>
    </row>
    <row r="331" spans="1:14" ht="24" x14ac:dyDescent="0.15">
      <c r="A331" s="139">
        <v>27</v>
      </c>
      <c r="B331" s="139">
        <v>21430</v>
      </c>
      <c r="C331" s="135" t="s">
        <v>4775</v>
      </c>
      <c r="D331" s="135">
        <v>2</v>
      </c>
      <c r="E331" s="135" t="s">
        <v>3911</v>
      </c>
      <c r="F331" s="135">
        <v>1</v>
      </c>
      <c r="G331" s="135" t="s">
        <v>3911</v>
      </c>
      <c r="H331" s="135" t="s">
        <v>310</v>
      </c>
      <c r="I331" s="135" t="s">
        <v>4776</v>
      </c>
      <c r="J331" s="135">
        <v>1</v>
      </c>
      <c r="K331" s="135" t="s">
        <v>3998</v>
      </c>
      <c r="L331" s="135" t="s">
        <v>3999</v>
      </c>
      <c r="M331" s="135" t="s">
        <v>4049</v>
      </c>
      <c r="N331" s="135" t="s">
        <v>3480</v>
      </c>
    </row>
    <row r="332" spans="1:14" ht="48" x14ac:dyDescent="0.15">
      <c r="A332" s="139">
        <v>27</v>
      </c>
      <c r="B332" s="139">
        <v>21430</v>
      </c>
      <c r="C332" s="135" t="s">
        <v>4777</v>
      </c>
      <c r="D332" s="135">
        <v>2</v>
      </c>
      <c r="E332" s="135" t="s">
        <v>3911</v>
      </c>
      <c r="F332" s="135">
        <v>1</v>
      </c>
      <c r="G332" s="135" t="s">
        <v>3911</v>
      </c>
      <c r="H332" s="135" t="s">
        <v>332</v>
      </c>
      <c r="I332" s="135" t="s">
        <v>4776</v>
      </c>
      <c r="J332" s="135">
        <v>2</v>
      </c>
      <c r="K332" s="135" t="s">
        <v>4006</v>
      </c>
      <c r="L332" s="135" t="s">
        <v>4778</v>
      </c>
      <c r="M332" s="135" t="s">
        <v>4779</v>
      </c>
      <c r="N332" s="135" t="s">
        <v>108</v>
      </c>
    </row>
    <row r="333" spans="1:14" ht="48" x14ac:dyDescent="0.15">
      <c r="A333" s="139">
        <v>27</v>
      </c>
      <c r="B333" s="139">
        <v>21430</v>
      </c>
      <c r="C333" s="135" t="s">
        <v>4780</v>
      </c>
      <c r="D333" s="135">
        <v>2</v>
      </c>
      <c r="E333" s="135" t="s">
        <v>3911</v>
      </c>
      <c r="F333" s="135">
        <v>1</v>
      </c>
      <c r="G333" s="135" t="s">
        <v>3911</v>
      </c>
      <c r="H333" s="135" t="s">
        <v>489</v>
      </c>
      <c r="I333" s="135" t="s">
        <v>4776</v>
      </c>
      <c r="J333" s="135">
        <v>2</v>
      </c>
      <c r="K333" s="135" t="s">
        <v>4006</v>
      </c>
      <c r="L333" s="135" t="s">
        <v>4781</v>
      </c>
      <c r="M333" s="135" t="s">
        <v>4782</v>
      </c>
      <c r="N333" s="135" t="s">
        <v>86</v>
      </c>
    </row>
    <row r="334" spans="1:14" ht="48" x14ac:dyDescent="0.15">
      <c r="A334" s="139">
        <v>27</v>
      </c>
      <c r="B334" s="139">
        <v>21430</v>
      </c>
      <c r="C334" s="135" t="s">
        <v>4783</v>
      </c>
      <c r="D334" s="135">
        <v>2</v>
      </c>
      <c r="E334" s="135" t="s">
        <v>3911</v>
      </c>
      <c r="F334" s="135">
        <v>1</v>
      </c>
      <c r="G334" s="135" t="s">
        <v>3911</v>
      </c>
      <c r="H334" s="135" t="s">
        <v>555</v>
      </c>
      <c r="I334" s="135" t="s">
        <v>4776</v>
      </c>
      <c r="J334" s="135">
        <v>2</v>
      </c>
      <c r="K334" s="135" t="s">
        <v>4006</v>
      </c>
      <c r="L334" s="135" t="s">
        <v>4041</v>
      </c>
      <c r="M334" s="135" t="s">
        <v>4042</v>
      </c>
      <c r="N334" s="135" t="s">
        <v>332</v>
      </c>
    </row>
    <row r="335" spans="1:14" ht="48" x14ac:dyDescent="0.15">
      <c r="A335" s="139">
        <v>27</v>
      </c>
      <c r="B335" s="139">
        <v>21430</v>
      </c>
      <c r="C335" s="135" t="s">
        <v>4784</v>
      </c>
      <c r="D335" s="135">
        <v>2</v>
      </c>
      <c r="E335" s="135" t="s">
        <v>3911</v>
      </c>
      <c r="F335" s="135">
        <v>1</v>
      </c>
      <c r="G335" s="135" t="s">
        <v>3911</v>
      </c>
      <c r="H335" s="135" t="s">
        <v>126</v>
      </c>
      <c r="I335" s="135" t="s">
        <v>4776</v>
      </c>
      <c r="J335" s="135">
        <v>4</v>
      </c>
      <c r="K335" s="135" t="s">
        <v>3993</v>
      </c>
      <c r="L335" s="135" t="s">
        <v>4019</v>
      </c>
      <c r="M335" s="135" t="s">
        <v>4747</v>
      </c>
      <c r="N335" s="135" t="s">
        <v>4128</v>
      </c>
    </row>
    <row r="336" spans="1:14" ht="48" x14ac:dyDescent="0.15">
      <c r="A336" s="139">
        <v>27</v>
      </c>
      <c r="B336" s="139">
        <v>21430</v>
      </c>
      <c r="C336" s="135" t="s">
        <v>4785</v>
      </c>
      <c r="D336" s="135">
        <v>2</v>
      </c>
      <c r="E336" s="135" t="s">
        <v>3911</v>
      </c>
      <c r="F336" s="135">
        <v>1</v>
      </c>
      <c r="G336" s="135" t="s">
        <v>3911</v>
      </c>
      <c r="H336" s="135" t="s">
        <v>1175</v>
      </c>
      <c r="I336" s="135" t="s">
        <v>4776</v>
      </c>
      <c r="J336" s="135">
        <v>2</v>
      </c>
      <c r="K336" s="135" t="s">
        <v>4006</v>
      </c>
      <c r="L336" s="135" t="s">
        <v>4778</v>
      </c>
      <c r="M336" s="135" t="s">
        <v>4779</v>
      </c>
      <c r="N336" s="135" t="s">
        <v>3996</v>
      </c>
    </row>
    <row r="337" spans="1:14" ht="48" x14ac:dyDescent="0.15">
      <c r="A337" s="139">
        <v>27</v>
      </c>
      <c r="B337" s="139">
        <v>21430</v>
      </c>
      <c r="C337" s="135" t="s">
        <v>4786</v>
      </c>
      <c r="D337" s="135">
        <v>2</v>
      </c>
      <c r="E337" s="135" t="s">
        <v>3911</v>
      </c>
      <c r="F337" s="135">
        <v>1</v>
      </c>
      <c r="G337" s="135" t="s">
        <v>3911</v>
      </c>
      <c r="H337" s="135" t="s">
        <v>1154</v>
      </c>
      <c r="I337" s="135" t="s">
        <v>4776</v>
      </c>
      <c r="J337" s="135">
        <v>2</v>
      </c>
      <c r="K337" s="135" t="s">
        <v>4006</v>
      </c>
      <c r="L337" s="135" t="s">
        <v>4041</v>
      </c>
      <c r="M337" s="135" t="s">
        <v>4042</v>
      </c>
      <c r="N337" s="135" t="s">
        <v>108</v>
      </c>
    </row>
    <row r="338" spans="1:14" ht="48" x14ac:dyDescent="0.15">
      <c r="A338" s="139">
        <v>27</v>
      </c>
      <c r="B338" s="139">
        <v>21430</v>
      </c>
      <c r="C338" s="135" t="s">
        <v>4787</v>
      </c>
      <c r="D338" s="135">
        <v>2</v>
      </c>
      <c r="E338" s="135" t="s">
        <v>3911</v>
      </c>
      <c r="F338" s="135">
        <v>1</v>
      </c>
      <c r="G338" s="135" t="s">
        <v>3911</v>
      </c>
      <c r="H338" s="135" t="s">
        <v>1903</v>
      </c>
      <c r="I338" s="135" t="s">
        <v>4776</v>
      </c>
      <c r="J338" s="135">
        <v>4</v>
      </c>
      <c r="K338" s="135" t="s">
        <v>3993</v>
      </c>
      <c r="L338" s="135" t="s">
        <v>4019</v>
      </c>
      <c r="M338" s="135" t="s">
        <v>4747</v>
      </c>
      <c r="N338" s="135" t="s">
        <v>4502</v>
      </c>
    </row>
    <row r="339" spans="1:14" ht="24" x14ac:dyDescent="0.15">
      <c r="A339" s="139">
        <v>27</v>
      </c>
      <c r="B339" s="139">
        <v>21430</v>
      </c>
      <c r="C339" s="135" t="s">
        <v>4788</v>
      </c>
      <c r="D339" s="135">
        <v>2</v>
      </c>
      <c r="E339" s="135" t="s">
        <v>3911</v>
      </c>
      <c r="F339" s="135">
        <v>1</v>
      </c>
      <c r="G339" s="135" t="s">
        <v>3911</v>
      </c>
      <c r="H339" s="135" t="s">
        <v>1951</v>
      </c>
      <c r="I339" s="135" t="s">
        <v>4776</v>
      </c>
      <c r="J339" s="135">
        <v>1</v>
      </c>
      <c r="K339" s="135" t="s">
        <v>3998</v>
      </c>
      <c r="L339" s="135" t="s">
        <v>3999</v>
      </c>
      <c r="M339" s="135" t="s">
        <v>4032</v>
      </c>
      <c r="N339" s="135" t="s">
        <v>4789</v>
      </c>
    </row>
    <row r="340" spans="1:14" ht="48" x14ac:dyDescent="0.15">
      <c r="A340" s="139">
        <v>27</v>
      </c>
      <c r="B340" s="139">
        <v>21430</v>
      </c>
      <c r="C340" s="135" t="s">
        <v>4790</v>
      </c>
      <c r="D340" s="135">
        <v>2</v>
      </c>
      <c r="E340" s="135" t="s">
        <v>3911</v>
      </c>
      <c r="F340" s="135">
        <v>1</v>
      </c>
      <c r="G340" s="135" t="s">
        <v>3911</v>
      </c>
      <c r="H340" s="135" t="s">
        <v>986</v>
      </c>
      <c r="I340" s="135" t="s">
        <v>4776</v>
      </c>
      <c r="J340" s="135">
        <v>4</v>
      </c>
      <c r="K340" s="135" t="s">
        <v>3993</v>
      </c>
      <c r="L340" s="135" t="s">
        <v>4019</v>
      </c>
      <c r="M340" s="135" t="s">
        <v>4747</v>
      </c>
      <c r="N340" s="135" t="s">
        <v>2065</v>
      </c>
    </row>
    <row r="341" spans="1:14" ht="48" x14ac:dyDescent="0.15">
      <c r="A341" s="139">
        <v>27</v>
      </c>
      <c r="B341" s="139">
        <v>21430</v>
      </c>
      <c r="C341" s="135" t="s">
        <v>4791</v>
      </c>
      <c r="D341" s="135">
        <v>2</v>
      </c>
      <c r="E341" s="135" t="s">
        <v>3911</v>
      </c>
      <c r="F341" s="135">
        <v>1</v>
      </c>
      <c r="G341" s="135" t="s">
        <v>3911</v>
      </c>
      <c r="H341" s="135" t="s">
        <v>2085</v>
      </c>
      <c r="I341" s="135" t="s">
        <v>4776</v>
      </c>
      <c r="J341" s="135">
        <v>4</v>
      </c>
      <c r="K341" s="135" t="s">
        <v>3993</v>
      </c>
      <c r="L341" s="135" t="s">
        <v>4019</v>
      </c>
      <c r="M341" s="135" t="s">
        <v>4747</v>
      </c>
      <c r="N341" s="135" t="s">
        <v>1289</v>
      </c>
    </row>
    <row r="342" spans="1:14" ht="48" x14ac:dyDescent="0.15">
      <c r="A342" s="139">
        <v>27</v>
      </c>
      <c r="B342" s="139">
        <v>21430</v>
      </c>
      <c r="C342" s="135" t="s">
        <v>4792</v>
      </c>
      <c r="D342" s="135">
        <v>2</v>
      </c>
      <c r="E342" s="135" t="s">
        <v>3911</v>
      </c>
      <c r="F342" s="135">
        <v>1</v>
      </c>
      <c r="G342" s="135" t="s">
        <v>3911</v>
      </c>
      <c r="H342" s="135" t="s">
        <v>1674</v>
      </c>
      <c r="I342" s="135" t="s">
        <v>4776</v>
      </c>
      <c r="J342" s="135">
        <v>4</v>
      </c>
      <c r="K342" s="135" t="s">
        <v>3993</v>
      </c>
      <c r="L342" s="135" t="s">
        <v>4029</v>
      </c>
      <c r="M342" s="135" t="s">
        <v>4030</v>
      </c>
      <c r="N342" s="135" t="s">
        <v>4793</v>
      </c>
    </row>
    <row r="343" spans="1:14" ht="24" x14ac:dyDescent="0.15">
      <c r="A343" s="139">
        <v>27</v>
      </c>
      <c r="B343" s="139">
        <v>21430</v>
      </c>
      <c r="C343" s="135" t="s">
        <v>4794</v>
      </c>
      <c r="D343" s="135">
        <v>2</v>
      </c>
      <c r="E343" s="135" t="s">
        <v>3911</v>
      </c>
      <c r="F343" s="135">
        <v>1</v>
      </c>
      <c r="G343" s="135" t="s">
        <v>3911</v>
      </c>
      <c r="H343" s="135" t="s">
        <v>810</v>
      </c>
      <c r="I343" s="135" t="s">
        <v>4776</v>
      </c>
      <c r="J343" s="135">
        <v>1</v>
      </c>
      <c r="K343" s="135" t="s">
        <v>3998</v>
      </c>
      <c r="L343" s="135" t="s">
        <v>3999</v>
      </c>
      <c r="M343" s="135" t="s">
        <v>4076</v>
      </c>
      <c r="N343" s="135" t="s">
        <v>4666</v>
      </c>
    </row>
    <row r="344" spans="1:14" ht="48" x14ac:dyDescent="0.15">
      <c r="A344" s="139">
        <v>27</v>
      </c>
      <c r="B344" s="139">
        <v>21430</v>
      </c>
      <c r="C344" s="135" t="s">
        <v>4795</v>
      </c>
      <c r="D344" s="135">
        <v>2</v>
      </c>
      <c r="E344" s="135" t="s">
        <v>3911</v>
      </c>
      <c r="F344" s="135">
        <v>1</v>
      </c>
      <c r="G344" s="135" t="s">
        <v>3911</v>
      </c>
      <c r="H344" s="135" t="s">
        <v>967</v>
      </c>
      <c r="I344" s="135" t="s">
        <v>4776</v>
      </c>
      <c r="J344" s="135">
        <v>4</v>
      </c>
      <c r="K344" s="135" t="s">
        <v>3993</v>
      </c>
      <c r="L344" s="135" t="s">
        <v>4019</v>
      </c>
      <c r="M344" s="135" t="s">
        <v>4747</v>
      </c>
      <c r="N344" s="135" t="s">
        <v>4502</v>
      </c>
    </row>
    <row r="345" spans="1:14" ht="24" x14ac:dyDescent="0.15">
      <c r="A345" s="139">
        <v>27</v>
      </c>
      <c r="B345" s="139">
        <v>21441</v>
      </c>
      <c r="C345" s="135" t="s">
        <v>4796</v>
      </c>
      <c r="D345" s="135">
        <v>2</v>
      </c>
      <c r="E345" s="135" t="s">
        <v>3911</v>
      </c>
      <c r="F345" s="135">
        <v>9</v>
      </c>
      <c r="G345" s="135" t="s">
        <v>3919</v>
      </c>
      <c r="H345" s="135" t="s">
        <v>1674</v>
      </c>
      <c r="I345" s="135" t="s">
        <v>4797</v>
      </c>
      <c r="J345" s="135">
        <v>1</v>
      </c>
      <c r="K345" s="135" t="s">
        <v>3998</v>
      </c>
      <c r="L345" s="135" t="s">
        <v>3999</v>
      </c>
      <c r="M345" s="135" t="s">
        <v>4798</v>
      </c>
      <c r="N345" s="135" t="s">
        <v>4799</v>
      </c>
    </row>
    <row r="346" spans="1:14" ht="24" x14ac:dyDescent="0.15">
      <c r="A346" s="139">
        <v>27</v>
      </c>
      <c r="B346" s="139">
        <v>21441</v>
      </c>
      <c r="C346" s="135" t="s">
        <v>4800</v>
      </c>
      <c r="D346" s="135">
        <v>2</v>
      </c>
      <c r="E346" s="135" t="s">
        <v>3911</v>
      </c>
      <c r="F346" s="135">
        <v>9</v>
      </c>
      <c r="G346" s="135" t="s">
        <v>3919</v>
      </c>
      <c r="H346" s="135" t="s">
        <v>810</v>
      </c>
      <c r="I346" s="135" t="s">
        <v>4797</v>
      </c>
      <c r="J346" s="135">
        <v>1</v>
      </c>
      <c r="K346" s="135" t="s">
        <v>3998</v>
      </c>
      <c r="L346" s="135" t="s">
        <v>3999</v>
      </c>
      <c r="M346" s="135" t="s">
        <v>4801</v>
      </c>
      <c r="N346" s="135" t="s">
        <v>489</v>
      </c>
    </row>
    <row r="347" spans="1:14" ht="48" x14ac:dyDescent="0.15">
      <c r="A347" s="139">
        <v>27</v>
      </c>
      <c r="B347" s="139">
        <v>21441</v>
      </c>
      <c r="C347" s="135" t="s">
        <v>4802</v>
      </c>
      <c r="D347" s="135">
        <v>2</v>
      </c>
      <c r="E347" s="135" t="s">
        <v>3911</v>
      </c>
      <c r="F347" s="135">
        <v>9</v>
      </c>
      <c r="G347" s="135" t="s">
        <v>3919</v>
      </c>
      <c r="H347" s="135" t="s">
        <v>967</v>
      </c>
      <c r="I347" s="135" t="s">
        <v>4797</v>
      </c>
      <c r="J347" s="135">
        <v>4</v>
      </c>
      <c r="K347" s="135" t="s">
        <v>3993</v>
      </c>
      <c r="L347" s="135" t="s">
        <v>4803</v>
      </c>
      <c r="M347" s="135" t="s">
        <v>4747</v>
      </c>
      <c r="N347" s="135" t="s">
        <v>4804</v>
      </c>
    </row>
    <row r="348" spans="1:14" ht="48" x14ac:dyDescent="0.15">
      <c r="A348" s="139">
        <v>27</v>
      </c>
      <c r="B348" s="139">
        <v>21442</v>
      </c>
      <c r="C348" s="135" t="s">
        <v>4805</v>
      </c>
      <c r="D348" s="135">
        <v>2</v>
      </c>
      <c r="E348" s="135" t="s">
        <v>3911</v>
      </c>
      <c r="F348" s="135">
        <v>9</v>
      </c>
      <c r="G348" s="135" t="s">
        <v>3919</v>
      </c>
      <c r="H348" s="135" t="s">
        <v>1674</v>
      </c>
      <c r="I348" s="135" t="s">
        <v>4806</v>
      </c>
      <c r="J348" s="135">
        <v>2</v>
      </c>
      <c r="K348" s="135" t="s">
        <v>4006</v>
      </c>
      <c r="L348" s="135" t="s">
        <v>4807</v>
      </c>
      <c r="M348" s="135" t="s">
        <v>4808</v>
      </c>
      <c r="N348" s="135" t="s">
        <v>2065</v>
      </c>
    </row>
    <row r="349" spans="1:14" ht="48" x14ac:dyDescent="0.15">
      <c r="A349" s="139">
        <v>27</v>
      </c>
      <c r="B349" s="139">
        <v>21442</v>
      </c>
      <c r="C349" s="135" t="s">
        <v>4809</v>
      </c>
      <c r="D349" s="135">
        <v>2</v>
      </c>
      <c r="E349" s="135" t="s">
        <v>3911</v>
      </c>
      <c r="F349" s="135">
        <v>9</v>
      </c>
      <c r="G349" s="135" t="s">
        <v>3919</v>
      </c>
      <c r="H349" s="135" t="s">
        <v>810</v>
      </c>
      <c r="I349" s="135" t="s">
        <v>4806</v>
      </c>
      <c r="J349" s="135">
        <v>4</v>
      </c>
      <c r="K349" s="135" t="s">
        <v>3993</v>
      </c>
      <c r="L349" s="135" t="s">
        <v>4810</v>
      </c>
      <c r="M349" s="135" t="s">
        <v>4811</v>
      </c>
      <c r="N349" s="135" t="s">
        <v>4804</v>
      </c>
    </row>
    <row r="350" spans="1:14" ht="48" x14ac:dyDescent="0.15">
      <c r="A350" s="139">
        <v>27</v>
      </c>
      <c r="B350" s="139">
        <v>21442</v>
      </c>
      <c r="C350" s="135" t="s">
        <v>4812</v>
      </c>
      <c r="D350" s="135">
        <v>2</v>
      </c>
      <c r="E350" s="135" t="s">
        <v>3911</v>
      </c>
      <c r="F350" s="135">
        <v>9</v>
      </c>
      <c r="G350" s="135" t="s">
        <v>3919</v>
      </c>
      <c r="H350" s="135" t="s">
        <v>967</v>
      </c>
      <c r="I350" s="135" t="s">
        <v>4806</v>
      </c>
      <c r="J350" s="135">
        <v>4</v>
      </c>
      <c r="K350" s="135" t="s">
        <v>3993</v>
      </c>
      <c r="L350" s="135" t="s">
        <v>4803</v>
      </c>
      <c r="M350" s="135" t="s">
        <v>4042</v>
      </c>
      <c r="N350" s="135" t="s">
        <v>1289</v>
      </c>
    </row>
    <row r="351" spans="1:14" ht="24" x14ac:dyDescent="0.15">
      <c r="A351" s="139">
        <v>27</v>
      </c>
      <c r="B351" s="139">
        <v>21890</v>
      </c>
      <c r="C351" s="135" t="s">
        <v>4813</v>
      </c>
      <c r="D351" s="135">
        <v>2</v>
      </c>
      <c r="E351" s="135" t="s">
        <v>3911</v>
      </c>
      <c r="F351" s="135">
        <v>5</v>
      </c>
      <c r="G351" s="135" t="s">
        <v>3915</v>
      </c>
      <c r="H351" s="135" t="s">
        <v>1175</v>
      </c>
      <c r="I351" s="135" t="s">
        <v>4814</v>
      </c>
      <c r="J351" s="135">
        <v>1</v>
      </c>
      <c r="K351" s="135" t="s">
        <v>3998</v>
      </c>
      <c r="L351" s="135" t="s">
        <v>3999</v>
      </c>
      <c r="M351" s="135" t="s">
        <v>4815</v>
      </c>
      <c r="N351" s="135" t="s">
        <v>702</v>
      </c>
    </row>
    <row r="352" spans="1:14" ht="48" x14ac:dyDescent="0.15">
      <c r="A352" s="139">
        <v>27</v>
      </c>
      <c r="B352" s="139">
        <v>21890</v>
      </c>
      <c r="C352" s="135" t="s">
        <v>4816</v>
      </c>
      <c r="D352" s="135">
        <v>2</v>
      </c>
      <c r="E352" s="135" t="s">
        <v>3911</v>
      </c>
      <c r="F352" s="135">
        <v>5</v>
      </c>
      <c r="G352" s="135" t="s">
        <v>3915</v>
      </c>
      <c r="H352" s="135" t="s">
        <v>1154</v>
      </c>
      <c r="I352" s="135" t="s">
        <v>4814</v>
      </c>
      <c r="J352" s="135">
        <v>4</v>
      </c>
      <c r="K352" s="135" t="s">
        <v>3993</v>
      </c>
      <c r="L352" s="135" t="s">
        <v>4817</v>
      </c>
      <c r="M352" s="135" t="s">
        <v>4818</v>
      </c>
      <c r="N352" s="135" t="s">
        <v>4438</v>
      </c>
    </row>
    <row r="353" spans="1:14" ht="48" x14ac:dyDescent="0.15">
      <c r="A353" s="139">
        <v>27</v>
      </c>
      <c r="B353" s="139">
        <v>21890</v>
      </c>
      <c r="C353" s="135" t="s">
        <v>4819</v>
      </c>
      <c r="D353" s="135">
        <v>2</v>
      </c>
      <c r="E353" s="135" t="s">
        <v>3911</v>
      </c>
      <c r="F353" s="135">
        <v>5</v>
      </c>
      <c r="G353" s="135" t="s">
        <v>3915</v>
      </c>
      <c r="H353" s="135" t="s">
        <v>1903</v>
      </c>
      <c r="I353" s="135" t="s">
        <v>4814</v>
      </c>
      <c r="J353" s="135">
        <v>4</v>
      </c>
      <c r="K353" s="135" t="s">
        <v>3993</v>
      </c>
      <c r="L353" s="135" t="s">
        <v>4019</v>
      </c>
      <c r="M353" s="135" t="s">
        <v>4747</v>
      </c>
      <c r="N353" s="135" t="s">
        <v>4502</v>
      </c>
    </row>
    <row r="354" spans="1:14" ht="48" x14ac:dyDescent="0.15">
      <c r="A354" s="139">
        <v>27</v>
      </c>
      <c r="B354" s="139">
        <v>21890</v>
      </c>
      <c r="C354" s="135" t="s">
        <v>4820</v>
      </c>
      <c r="D354" s="135">
        <v>2</v>
      </c>
      <c r="E354" s="135" t="s">
        <v>3911</v>
      </c>
      <c r="F354" s="135">
        <v>5</v>
      </c>
      <c r="G354" s="135" t="s">
        <v>3915</v>
      </c>
      <c r="H354" s="135" t="s">
        <v>1951</v>
      </c>
      <c r="I354" s="135" t="s">
        <v>4814</v>
      </c>
      <c r="J354" s="135">
        <v>2</v>
      </c>
      <c r="K354" s="135" t="s">
        <v>4006</v>
      </c>
      <c r="L354" s="135" t="s">
        <v>4041</v>
      </c>
      <c r="M354" s="135" t="s">
        <v>4042</v>
      </c>
      <c r="N354" s="135" t="s">
        <v>108</v>
      </c>
    </row>
    <row r="355" spans="1:14" ht="60" x14ac:dyDescent="0.15">
      <c r="A355" s="139">
        <v>27</v>
      </c>
      <c r="B355" s="139">
        <v>21890</v>
      </c>
      <c r="C355" s="135" t="s">
        <v>4821</v>
      </c>
      <c r="D355" s="135">
        <v>2</v>
      </c>
      <c r="E355" s="135" t="s">
        <v>3911</v>
      </c>
      <c r="F355" s="135">
        <v>5</v>
      </c>
      <c r="G355" s="135" t="s">
        <v>3915</v>
      </c>
      <c r="H355" s="135" t="s">
        <v>986</v>
      </c>
      <c r="I355" s="135" t="s">
        <v>4814</v>
      </c>
      <c r="J355" s="135">
        <v>5</v>
      </c>
      <c r="K355" s="135" t="s">
        <v>4022</v>
      </c>
      <c r="L355" s="135" t="s">
        <v>4023</v>
      </c>
      <c r="M355" s="135" t="s">
        <v>4024</v>
      </c>
      <c r="N355" s="135" t="s">
        <v>4093</v>
      </c>
    </row>
    <row r="356" spans="1:14" ht="48" x14ac:dyDescent="0.15">
      <c r="A356" s="139">
        <v>27</v>
      </c>
      <c r="B356" s="139">
        <v>21890</v>
      </c>
      <c r="C356" s="135" t="s">
        <v>4822</v>
      </c>
      <c r="D356" s="135">
        <v>2</v>
      </c>
      <c r="E356" s="135" t="s">
        <v>3911</v>
      </c>
      <c r="F356" s="135">
        <v>5</v>
      </c>
      <c r="G356" s="135" t="s">
        <v>3915</v>
      </c>
      <c r="H356" s="135" t="s">
        <v>1674</v>
      </c>
      <c r="I356" s="135" t="s">
        <v>4814</v>
      </c>
      <c r="J356" s="135">
        <v>2</v>
      </c>
      <c r="K356" s="135" t="s">
        <v>4006</v>
      </c>
      <c r="L356" s="135" t="s">
        <v>4823</v>
      </c>
      <c r="M356" s="135" t="s">
        <v>4824</v>
      </c>
      <c r="N356" s="135" t="s">
        <v>86</v>
      </c>
    </row>
    <row r="357" spans="1:14" ht="48" x14ac:dyDescent="0.15">
      <c r="A357" s="139">
        <v>27</v>
      </c>
      <c r="B357" s="139">
        <v>21890</v>
      </c>
      <c r="C357" s="135" t="s">
        <v>4825</v>
      </c>
      <c r="D357" s="135">
        <v>2</v>
      </c>
      <c r="E357" s="135" t="s">
        <v>3911</v>
      </c>
      <c r="F357" s="135">
        <v>5</v>
      </c>
      <c r="G357" s="135" t="s">
        <v>3915</v>
      </c>
      <c r="H357" s="135" t="s">
        <v>810</v>
      </c>
      <c r="I357" s="135" t="s">
        <v>4814</v>
      </c>
      <c r="J357" s="135">
        <v>2</v>
      </c>
      <c r="K357" s="135" t="s">
        <v>4006</v>
      </c>
      <c r="L357" s="135" t="s">
        <v>4041</v>
      </c>
      <c r="M357" s="135" t="s">
        <v>4042</v>
      </c>
      <c r="N357" s="135" t="s">
        <v>108</v>
      </c>
    </row>
    <row r="358" spans="1:14" ht="48" x14ac:dyDescent="0.15">
      <c r="A358" s="139">
        <v>27</v>
      </c>
      <c r="B358" s="139">
        <v>21890</v>
      </c>
      <c r="C358" s="135" t="s">
        <v>4826</v>
      </c>
      <c r="D358" s="135">
        <v>2</v>
      </c>
      <c r="E358" s="135" t="s">
        <v>3911</v>
      </c>
      <c r="F358" s="135">
        <v>5</v>
      </c>
      <c r="G358" s="135" t="s">
        <v>3915</v>
      </c>
      <c r="H358" s="135" t="s">
        <v>967</v>
      </c>
      <c r="I358" s="135" t="s">
        <v>4814</v>
      </c>
      <c r="J358" s="135">
        <v>4</v>
      </c>
      <c r="K358" s="135" t="s">
        <v>3993</v>
      </c>
      <c r="L358" s="135" t="s">
        <v>4827</v>
      </c>
      <c r="M358" s="135" t="s">
        <v>4828</v>
      </c>
      <c r="N358" s="135" t="s">
        <v>4502</v>
      </c>
    </row>
    <row r="359" spans="1:14" ht="48" x14ac:dyDescent="0.15">
      <c r="A359" s="139">
        <v>27</v>
      </c>
      <c r="B359" s="139">
        <v>21900</v>
      </c>
      <c r="C359" s="135" t="s">
        <v>4829</v>
      </c>
      <c r="D359" s="135">
        <v>2</v>
      </c>
      <c r="E359" s="135" t="s">
        <v>3911</v>
      </c>
      <c r="F359" s="135">
        <v>9</v>
      </c>
      <c r="G359" s="135" t="s">
        <v>3919</v>
      </c>
      <c r="H359" s="135" t="s">
        <v>1674</v>
      </c>
      <c r="I359" s="135" t="s">
        <v>4830</v>
      </c>
      <c r="J359" s="135">
        <v>2</v>
      </c>
      <c r="K359" s="135" t="s">
        <v>4006</v>
      </c>
      <c r="L359" s="135" t="s">
        <v>4831</v>
      </c>
      <c r="M359" s="135" t="s">
        <v>4832</v>
      </c>
      <c r="N359" s="135" t="s">
        <v>555</v>
      </c>
    </row>
    <row r="360" spans="1:14" ht="48" x14ac:dyDescent="0.15">
      <c r="A360" s="139">
        <v>27</v>
      </c>
      <c r="B360" s="139">
        <v>21900</v>
      </c>
      <c r="C360" s="135" t="s">
        <v>4833</v>
      </c>
      <c r="D360" s="135">
        <v>2</v>
      </c>
      <c r="E360" s="135" t="s">
        <v>3911</v>
      </c>
      <c r="F360" s="135">
        <v>9</v>
      </c>
      <c r="G360" s="135" t="s">
        <v>3919</v>
      </c>
      <c r="H360" s="135" t="s">
        <v>810</v>
      </c>
      <c r="I360" s="135" t="s">
        <v>4830</v>
      </c>
      <c r="J360" s="135">
        <v>4</v>
      </c>
      <c r="K360" s="135" t="s">
        <v>3993</v>
      </c>
      <c r="L360" s="135" t="s">
        <v>4803</v>
      </c>
      <c r="M360" s="135" t="s">
        <v>4747</v>
      </c>
      <c r="N360" s="135" t="s">
        <v>4793</v>
      </c>
    </row>
    <row r="361" spans="1:14" ht="24" x14ac:dyDescent="0.15">
      <c r="A361" s="139">
        <v>27</v>
      </c>
      <c r="B361" s="139">
        <v>21900</v>
      </c>
      <c r="C361" s="135" t="s">
        <v>4834</v>
      </c>
      <c r="D361" s="135">
        <v>2</v>
      </c>
      <c r="E361" s="135" t="s">
        <v>3911</v>
      </c>
      <c r="F361" s="135">
        <v>9</v>
      </c>
      <c r="G361" s="135" t="s">
        <v>3919</v>
      </c>
      <c r="H361" s="135" t="s">
        <v>967</v>
      </c>
      <c r="I361" s="135" t="s">
        <v>4830</v>
      </c>
      <c r="J361" s="135">
        <v>1</v>
      </c>
      <c r="K361" s="135" t="s">
        <v>3998</v>
      </c>
      <c r="L361" s="135" t="s">
        <v>3999</v>
      </c>
      <c r="M361" s="135" t="s">
        <v>4170</v>
      </c>
      <c r="N361" s="135" t="s">
        <v>4835</v>
      </c>
    </row>
    <row r="362" spans="1:14" ht="48" x14ac:dyDescent="0.15">
      <c r="A362" s="139">
        <v>27</v>
      </c>
      <c r="B362" s="139">
        <v>60180</v>
      </c>
      <c r="C362" s="135" t="s">
        <v>4836</v>
      </c>
      <c r="D362" s="135">
        <v>6</v>
      </c>
      <c r="E362" s="135" t="s">
        <v>3959</v>
      </c>
      <c r="F362" s="135">
        <v>2</v>
      </c>
      <c r="G362" s="135" t="s">
        <v>3960</v>
      </c>
      <c r="H362" s="135" t="s">
        <v>810</v>
      </c>
      <c r="I362" s="135" t="s">
        <v>4837</v>
      </c>
      <c r="J362" s="135">
        <v>2</v>
      </c>
      <c r="K362" s="135" t="s">
        <v>4006</v>
      </c>
      <c r="L362" s="135" t="s">
        <v>4041</v>
      </c>
      <c r="M362" s="135" t="s">
        <v>4042</v>
      </c>
      <c r="N362" s="135" t="s">
        <v>4508</v>
      </c>
    </row>
    <row r="363" spans="1:14" ht="48" x14ac:dyDescent="0.15">
      <c r="A363" s="139">
        <v>27</v>
      </c>
      <c r="B363" s="139">
        <v>60180</v>
      </c>
      <c r="C363" s="135" t="s">
        <v>4838</v>
      </c>
      <c r="D363" s="135">
        <v>6</v>
      </c>
      <c r="E363" s="135" t="s">
        <v>3959</v>
      </c>
      <c r="F363" s="135">
        <v>2</v>
      </c>
      <c r="G363" s="135" t="s">
        <v>3960</v>
      </c>
      <c r="H363" s="135" t="s">
        <v>967</v>
      </c>
      <c r="I363" s="135" t="s">
        <v>4837</v>
      </c>
      <c r="J363" s="135">
        <v>4</v>
      </c>
      <c r="K363" s="135" t="s">
        <v>3993</v>
      </c>
      <c r="L363" s="135" t="s">
        <v>4803</v>
      </c>
      <c r="M363" s="135" t="s">
        <v>4747</v>
      </c>
      <c r="N363" s="135" t="s">
        <v>1484</v>
      </c>
    </row>
    <row r="364" spans="1:14" ht="24" x14ac:dyDescent="0.15">
      <c r="A364" s="139">
        <v>32</v>
      </c>
      <c r="B364" s="139">
        <v>10990</v>
      </c>
      <c r="C364" s="135" t="s">
        <v>4839</v>
      </c>
      <c r="D364" s="135">
        <v>1</v>
      </c>
      <c r="E364" s="135" t="s">
        <v>3991</v>
      </c>
      <c r="F364" s="135">
        <v>11</v>
      </c>
      <c r="G364" s="135" t="s">
        <v>4840</v>
      </c>
      <c r="H364" s="135" t="s">
        <v>967</v>
      </c>
      <c r="I364" s="135" t="s">
        <v>4841</v>
      </c>
      <c r="J364" s="135">
        <v>1</v>
      </c>
      <c r="K364" s="135" t="s">
        <v>3998</v>
      </c>
      <c r="L364" s="135" t="s">
        <v>3999</v>
      </c>
      <c r="M364" s="135" t="s">
        <v>4567</v>
      </c>
      <c r="N364" s="135" t="s">
        <v>4272</v>
      </c>
    </row>
    <row r="365" spans="1:14" ht="24" x14ac:dyDescent="0.15">
      <c r="A365" s="139">
        <v>32</v>
      </c>
      <c r="B365" s="139">
        <v>19011</v>
      </c>
      <c r="C365" s="135" t="s">
        <v>4842</v>
      </c>
      <c r="D365" s="135">
        <v>1</v>
      </c>
      <c r="E365" s="135" t="s">
        <v>3991</v>
      </c>
      <c r="F365" s="135">
        <v>8</v>
      </c>
      <c r="G365" s="135" t="s">
        <v>4843</v>
      </c>
      <c r="H365" s="135" t="s">
        <v>1674</v>
      </c>
      <c r="I365" s="135" t="s">
        <v>4844</v>
      </c>
      <c r="J365" s="135">
        <v>1</v>
      </c>
      <c r="K365" s="135" t="s">
        <v>3998</v>
      </c>
      <c r="L365" s="135" t="s">
        <v>3999</v>
      </c>
      <c r="M365" s="135" t="s">
        <v>4845</v>
      </c>
      <c r="N365" s="135" t="s">
        <v>108</v>
      </c>
    </row>
    <row r="366" spans="1:14" ht="60" x14ac:dyDescent="0.15">
      <c r="A366" s="139">
        <v>32</v>
      </c>
      <c r="B366" s="139">
        <v>19011</v>
      </c>
      <c r="C366" s="135" t="s">
        <v>4846</v>
      </c>
      <c r="D366" s="135">
        <v>1</v>
      </c>
      <c r="E366" s="135" t="s">
        <v>3991</v>
      </c>
      <c r="F366" s="135">
        <v>8</v>
      </c>
      <c r="G366" s="135" t="s">
        <v>4843</v>
      </c>
      <c r="H366" s="135" t="s">
        <v>810</v>
      </c>
      <c r="I366" s="135" t="s">
        <v>4844</v>
      </c>
      <c r="J366" s="135">
        <v>5</v>
      </c>
      <c r="K366" s="135" t="s">
        <v>4022</v>
      </c>
      <c r="L366" s="135" t="s">
        <v>4023</v>
      </c>
      <c r="M366" s="135" t="s">
        <v>4024</v>
      </c>
      <c r="N366" s="135" t="s">
        <v>4847</v>
      </c>
    </row>
    <row r="367" spans="1:14" ht="48" x14ac:dyDescent="0.15">
      <c r="A367" s="139">
        <v>32</v>
      </c>
      <c r="B367" s="139">
        <v>19011</v>
      </c>
      <c r="C367" s="135" t="s">
        <v>4848</v>
      </c>
      <c r="D367" s="135">
        <v>1</v>
      </c>
      <c r="E367" s="135" t="s">
        <v>3991</v>
      </c>
      <c r="F367" s="135">
        <v>8</v>
      </c>
      <c r="G367" s="135" t="s">
        <v>4843</v>
      </c>
      <c r="H367" s="135" t="s">
        <v>967</v>
      </c>
      <c r="I367" s="135" t="s">
        <v>4844</v>
      </c>
      <c r="J367" s="135">
        <v>4</v>
      </c>
      <c r="K367" s="135" t="s">
        <v>3993</v>
      </c>
      <c r="L367" s="135" t="s">
        <v>4578</v>
      </c>
      <c r="M367" s="135" t="s">
        <v>4579</v>
      </c>
      <c r="N367" s="135" t="s">
        <v>4487</v>
      </c>
    </row>
    <row r="368" spans="1:14" ht="24" x14ac:dyDescent="0.15">
      <c r="A368" s="139">
        <v>32</v>
      </c>
      <c r="B368" s="139">
        <v>19012</v>
      </c>
      <c r="C368" s="135" t="s">
        <v>4849</v>
      </c>
      <c r="D368" s="135">
        <v>1</v>
      </c>
      <c r="E368" s="135" t="s">
        <v>3991</v>
      </c>
      <c r="F368" s="135">
        <v>13</v>
      </c>
      <c r="G368" s="135" t="s">
        <v>4576</v>
      </c>
      <c r="H368" s="135" t="s">
        <v>1951</v>
      </c>
      <c r="I368" s="135" t="s">
        <v>4850</v>
      </c>
      <c r="J368" s="135">
        <v>1</v>
      </c>
      <c r="K368" s="135" t="s">
        <v>3998</v>
      </c>
      <c r="L368" s="135" t="s">
        <v>3999</v>
      </c>
      <c r="M368" s="135" t="s">
        <v>4003</v>
      </c>
      <c r="N368" s="135" t="s">
        <v>2890</v>
      </c>
    </row>
    <row r="369" spans="1:14" ht="60" x14ac:dyDescent="0.15">
      <c r="A369" s="139">
        <v>32</v>
      </c>
      <c r="B369" s="139">
        <v>19012</v>
      </c>
      <c r="C369" s="135" t="s">
        <v>4851</v>
      </c>
      <c r="D369" s="135">
        <v>1</v>
      </c>
      <c r="E369" s="135" t="s">
        <v>3991</v>
      </c>
      <c r="F369" s="135">
        <v>13</v>
      </c>
      <c r="G369" s="135" t="s">
        <v>4576</v>
      </c>
      <c r="H369" s="135" t="s">
        <v>986</v>
      </c>
      <c r="I369" s="135" t="s">
        <v>4850</v>
      </c>
      <c r="J369" s="135">
        <v>2</v>
      </c>
      <c r="K369" s="135" t="s">
        <v>4006</v>
      </c>
      <c r="L369" s="135" t="s">
        <v>4852</v>
      </c>
      <c r="M369" s="135" t="s">
        <v>4747</v>
      </c>
      <c r="N369" s="135" t="s">
        <v>162</v>
      </c>
    </row>
    <row r="370" spans="1:14" ht="60" x14ac:dyDescent="0.15">
      <c r="A370" s="139">
        <v>32</v>
      </c>
      <c r="B370" s="139">
        <v>19012</v>
      </c>
      <c r="C370" s="135" t="s">
        <v>4851</v>
      </c>
      <c r="D370" s="135">
        <v>1</v>
      </c>
      <c r="E370" s="135" t="s">
        <v>3991</v>
      </c>
      <c r="F370" s="135">
        <v>13</v>
      </c>
      <c r="G370" s="135" t="s">
        <v>4576</v>
      </c>
      <c r="H370" s="135" t="s">
        <v>2085</v>
      </c>
      <c r="I370" s="135" t="s">
        <v>4850</v>
      </c>
      <c r="J370" s="135">
        <v>2</v>
      </c>
      <c r="K370" s="135" t="s">
        <v>4006</v>
      </c>
      <c r="L370" s="135" t="s">
        <v>4852</v>
      </c>
      <c r="M370" s="135" t="s">
        <v>4747</v>
      </c>
      <c r="N370" s="135" t="s">
        <v>162</v>
      </c>
    </row>
    <row r="371" spans="1:14" ht="48" x14ac:dyDescent="0.15">
      <c r="A371" s="139">
        <v>32</v>
      </c>
      <c r="B371" s="139">
        <v>19012</v>
      </c>
      <c r="C371" s="135" t="s">
        <v>4853</v>
      </c>
      <c r="D371" s="135">
        <v>1</v>
      </c>
      <c r="E371" s="135" t="s">
        <v>3991</v>
      </c>
      <c r="F371" s="135">
        <v>13</v>
      </c>
      <c r="G371" s="135" t="s">
        <v>4576</v>
      </c>
      <c r="H371" s="135" t="s">
        <v>1674</v>
      </c>
      <c r="I371" s="135" t="s">
        <v>4850</v>
      </c>
      <c r="J371" s="135">
        <v>2</v>
      </c>
      <c r="K371" s="135" t="s">
        <v>4006</v>
      </c>
      <c r="L371" s="135" t="s">
        <v>4854</v>
      </c>
      <c r="M371" s="135" t="s">
        <v>4855</v>
      </c>
      <c r="N371" s="135" t="s">
        <v>4155</v>
      </c>
    </row>
    <row r="372" spans="1:14" ht="48" x14ac:dyDescent="0.15">
      <c r="A372" s="139">
        <v>32</v>
      </c>
      <c r="B372" s="139">
        <v>19012</v>
      </c>
      <c r="C372" s="135" t="s">
        <v>4853</v>
      </c>
      <c r="D372" s="135">
        <v>1</v>
      </c>
      <c r="E372" s="135" t="s">
        <v>3991</v>
      </c>
      <c r="F372" s="135">
        <v>13</v>
      </c>
      <c r="G372" s="135" t="s">
        <v>4576</v>
      </c>
      <c r="H372" s="135" t="s">
        <v>810</v>
      </c>
      <c r="I372" s="135" t="s">
        <v>4850</v>
      </c>
      <c r="J372" s="135">
        <v>2</v>
      </c>
      <c r="K372" s="135" t="s">
        <v>4006</v>
      </c>
      <c r="L372" s="135" t="s">
        <v>4854</v>
      </c>
      <c r="M372" s="135" t="s">
        <v>4855</v>
      </c>
      <c r="N372" s="135" t="s">
        <v>4155</v>
      </c>
    </row>
    <row r="373" spans="1:14" ht="48" x14ac:dyDescent="0.15">
      <c r="A373" s="139">
        <v>32</v>
      </c>
      <c r="B373" s="139">
        <v>19012</v>
      </c>
      <c r="C373" s="135" t="s">
        <v>4856</v>
      </c>
      <c r="D373" s="135">
        <v>1</v>
      </c>
      <c r="E373" s="135" t="s">
        <v>3991</v>
      </c>
      <c r="F373" s="135">
        <v>13</v>
      </c>
      <c r="G373" s="135" t="s">
        <v>4576</v>
      </c>
      <c r="H373" s="135" t="s">
        <v>967</v>
      </c>
      <c r="I373" s="135" t="s">
        <v>4850</v>
      </c>
      <c r="J373" s="135">
        <v>4</v>
      </c>
      <c r="K373" s="135" t="s">
        <v>3993</v>
      </c>
      <c r="L373" s="135" t="s">
        <v>4857</v>
      </c>
      <c r="M373" s="135" t="s">
        <v>4855</v>
      </c>
      <c r="N373" s="135" t="s">
        <v>4487</v>
      </c>
    </row>
    <row r="374" spans="1:14" ht="24" x14ac:dyDescent="0.15">
      <c r="A374" s="139">
        <v>32</v>
      </c>
      <c r="B374" s="139">
        <v>70070</v>
      </c>
      <c r="C374" s="135" t="s">
        <v>4858</v>
      </c>
      <c r="D374" s="135">
        <v>7</v>
      </c>
      <c r="E374" s="135" t="s">
        <v>3971</v>
      </c>
      <c r="F374" s="135">
        <v>1</v>
      </c>
      <c r="G374" s="135" t="s">
        <v>3971</v>
      </c>
      <c r="H374" s="135" t="s">
        <v>1674</v>
      </c>
      <c r="I374" s="135" t="s">
        <v>4859</v>
      </c>
      <c r="J374" s="135">
        <v>1</v>
      </c>
      <c r="K374" s="135" t="s">
        <v>3998</v>
      </c>
      <c r="L374" s="135" t="s">
        <v>3999</v>
      </c>
      <c r="M374" s="135" t="s">
        <v>4141</v>
      </c>
      <c r="N374" s="135" t="s">
        <v>332</v>
      </c>
    </row>
    <row r="375" spans="1:14" ht="24" x14ac:dyDescent="0.15">
      <c r="A375" s="139">
        <v>32</v>
      </c>
      <c r="B375" s="139">
        <v>70070</v>
      </c>
      <c r="C375" s="135" t="s">
        <v>4860</v>
      </c>
      <c r="D375" s="135">
        <v>7</v>
      </c>
      <c r="E375" s="135" t="s">
        <v>3971</v>
      </c>
      <c r="F375" s="135">
        <v>1</v>
      </c>
      <c r="G375" s="135" t="s">
        <v>3971</v>
      </c>
      <c r="H375" s="135" t="s">
        <v>810</v>
      </c>
      <c r="I375" s="135" t="s">
        <v>4859</v>
      </c>
      <c r="J375" s="135">
        <v>1</v>
      </c>
      <c r="K375" s="135" t="s">
        <v>3998</v>
      </c>
      <c r="L375" s="135" t="s">
        <v>3999</v>
      </c>
      <c r="M375" s="135" t="s">
        <v>4861</v>
      </c>
      <c r="N375" s="135" t="s">
        <v>195</v>
      </c>
    </row>
    <row r="376" spans="1:14" ht="24" x14ac:dyDescent="0.15">
      <c r="A376" s="139">
        <v>32</v>
      </c>
      <c r="B376" s="139">
        <v>70070</v>
      </c>
      <c r="C376" s="135" t="s">
        <v>4862</v>
      </c>
      <c r="D376" s="135">
        <v>7</v>
      </c>
      <c r="E376" s="135" t="s">
        <v>3971</v>
      </c>
      <c r="F376" s="135">
        <v>1</v>
      </c>
      <c r="G376" s="135" t="s">
        <v>3971</v>
      </c>
      <c r="H376" s="135" t="s">
        <v>967</v>
      </c>
      <c r="I376" s="135" t="s">
        <v>4859</v>
      </c>
      <c r="J376" s="135">
        <v>1</v>
      </c>
      <c r="K376" s="135" t="s">
        <v>3998</v>
      </c>
      <c r="L376" s="135" t="s">
        <v>3999</v>
      </c>
      <c r="M376" s="135" t="s">
        <v>4187</v>
      </c>
      <c r="N376" s="135" t="s">
        <v>4863</v>
      </c>
    </row>
    <row r="377" spans="1:14" ht="24" x14ac:dyDescent="0.15">
      <c r="A377" s="139">
        <v>32</v>
      </c>
      <c r="B377" s="139">
        <v>70080</v>
      </c>
      <c r="C377" s="135" t="s">
        <v>4864</v>
      </c>
      <c r="D377" s="135">
        <v>7</v>
      </c>
      <c r="E377" s="135" t="s">
        <v>3971</v>
      </c>
      <c r="F377" s="135">
        <v>1</v>
      </c>
      <c r="G377" s="135" t="s">
        <v>3971</v>
      </c>
      <c r="H377" s="135" t="s">
        <v>967</v>
      </c>
      <c r="I377" s="135" t="s">
        <v>4865</v>
      </c>
      <c r="J377" s="135">
        <v>1</v>
      </c>
      <c r="K377" s="135" t="s">
        <v>3998</v>
      </c>
      <c r="L377" s="135" t="s">
        <v>3999</v>
      </c>
      <c r="M377" s="135" t="s">
        <v>4866</v>
      </c>
      <c r="N377" s="135" t="s">
        <v>4440</v>
      </c>
    </row>
    <row r="378" spans="1:14" ht="24" x14ac:dyDescent="0.15">
      <c r="A378" s="139">
        <v>32</v>
      </c>
      <c r="B378" s="139">
        <v>70090</v>
      </c>
      <c r="C378" s="135" t="s">
        <v>4867</v>
      </c>
      <c r="D378" s="135">
        <v>7</v>
      </c>
      <c r="E378" s="135" t="s">
        <v>3971</v>
      </c>
      <c r="F378" s="135">
        <v>3</v>
      </c>
      <c r="G378" s="135" t="s">
        <v>3973</v>
      </c>
      <c r="H378" s="135" t="s">
        <v>1175</v>
      </c>
      <c r="I378" s="135" t="s">
        <v>4868</v>
      </c>
      <c r="J378" s="135">
        <v>1</v>
      </c>
      <c r="K378" s="135" t="s">
        <v>3998</v>
      </c>
      <c r="L378" s="135" t="s">
        <v>3999</v>
      </c>
      <c r="M378" s="135" t="s">
        <v>4869</v>
      </c>
      <c r="N378" s="135" t="s">
        <v>4224</v>
      </c>
    </row>
    <row r="379" spans="1:14" ht="24" x14ac:dyDescent="0.15">
      <c r="A379" s="139">
        <v>32</v>
      </c>
      <c r="B379" s="139">
        <v>70090</v>
      </c>
      <c r="C379" s="135" t="s">
        <v>4870</v>
      </c>
      <c r="D379" s="135">
        <v>7</v>
      </c>
      <c r="E379" s="135" t="s">
        <v>3971</v>
      </c>
      <c r="F379" s="135">
        <v>3</v>
      </c>
      <c r="G379" s="135" t="s">
        <v>3973</v>
      </c>
      <c r="H379" s="135" t="s">
        <v>1154</v>
      </c>
      <c r="I379" s="135" t="s">
        <v>4868</v>
      </c>
      <c r="J379" s="135">
        <v>1</v>
      </c>
      <c r="K379" s="135" t="s">
        <v>3998</v>
      </c>
      <c r="L379" s="135" t="s">
        <v>3999</v>
      </c>
      <c r="M379" s="135" t="s">
        <v>4871</v>
      </c>
      <c r="N379" s="135" t="s">
        <v>4069</v>
      </c>
    </row>
    <row r="380" spans="1:14" ht="24" x14ac:dyDescent="0.15">
      <c r="A380" s="139">
        <v>32</v>
      </c>
      <c r="B380" s="139">
        <v>70090</v>
      </c>
      <c r="C380" s="135" t="s">
        <v>4872</v>
      </c>
      <c r="D380" s="135">
        <v>7</v>
      </c>
      <c r="E380" s="135" t="s">
        <v>3971</v>
      </c>
      <c r="F380" s="135">
        <v>3</v>
      </c>
      <c r="G380" s="135" t="s">
        <v>3973</v>
      </c>
      <c r="H380" s="135" t="s">
        <v>1903</v>
      </c>
      <c r="I380" s="135" t="s">
        <v>4868</v>
      </c>
      <c r="J380" s="135">
        <v>1</v>
      </c>
      <c r="K380" s="135" t="s">
        <v>3998</v>
      </c>
      <c r="L380" s="135" t="s">
        <v>3999</v>
      </c>
      <c r="M380" s="135" t="s">
        <v>4873</v>
      </c>
      <c r="N380" s="135" t="s">
        <v>4874</v>
      </c>
    </row>
    <row r="381" spans="1:14" ht="24" x14ac:dyDescent="0.15">
      <c r="A381" s="139">
        <v>32</v>
      </c>
      <c r="B381" s="139">
        <v>70090</v>
      </c>
      <c r="C381" s="135" t="s">
        <v>4875</v>
      </c>
      <c r="D381" s="135">
        <v>7</v>
      </c>
      <c r="E381" s="135" t="s">
        <v>3971</v>
      </c>
      <c r="F381" s="135">
        <v>3</v>
      </c>
      <c r="G381" s="135" t="s">
        <v>3973</v>
      </c>
      <c r="H381" s="135" t="s">
        <v>1951</v>
      </c>
      <c r="I381" s="135" t="s">
        <v>4868</v>
      </c>
      <c r="J381" s="135">
        <v>1</v>
      </c>
      <c r="K381" s="135" t="s">
        <v>3998</v>
      </c>
      <c r="L381" s="135" t="s">
        <v>3999</v>
      </c>
      <c r="M381" s="135" t="s">
        <v>4876</v>
      </c>
      <c r="N381" s="135" t="s">
        <v>4487</v>
      </c>
    </row>
    <row r="382" spans="1:14" ht="24" x14ac:dyDescent="0.15">
      <c r="A382" s="139">
        <v>32</v>
      </c>
      <c r="B382" s="139">
        <v>70090</v>
      </c>
      <c r="C382" s="135" t="s">
        <v>4877</v>
      </c>
      <c r="D382" s="135">
        <v>7</v>
      </c>
      <c r="E382" s="135" t="s">
        <v>3971</v>
      </c>
      <c r="F382" s="135">
        <v>3</v>
      </c>
      <c r="G382" s="135" t="s">
        <v>3973</v>
      </c>
      <c r="H382" s="135" t="s">
        <v>986</v>
      </c>
      <c r="I382" s="135" t="s">
        <v>4868</v>
      </c>
      <c r="J382" s="135">
        <v>1</v>
      </c>
      <c r="K382" s="135" t="s">
        <v>3998</v>
      </c>
      <c r="L382" s="135" t="s">
        <v>3999</v>
      </c>
      <c r="M382" s="135" t="s">
        <v>4878</v>
      </c>
      <c r="N382" s="135" t="s">
        <v>4879</v>
      </c>
    </row>
    <row r="383" spans="1:14" ht="24" x14ac:dyDescent="0.15">
      <c r="A383" s="139">
        <v>32</v>
      </c>
      <c r="B383" s="139">
        <v>70090</v>
      </c>
      <c r="C383" s="135" t="s">
        <v>4880</v>
      </c>
      <c r="D383" s="135">
        <v>7</v>
      </c>
      <c r="E383" s="135" t="s">
        <v>3971</v>
      </c>
      <c r="F383" s="135">
        <v>3</v>
      </c>
      <c r="G383" s="135" t="s">
        <v>3973</v>
      </c>
      <c r="H383" s="135" t="s">
        <v>2085</v>
      </c>
      <c r="I383" s="135" t="s">
        <v>4868</v>
      </c>
      <c r="J383" s="135">
        <v>1</v>
      </c>
      <c r="K383" s="135" t="s">
        <v>3998</v>
      </c>
      <c r="L383" s="135" t="s">
        <v>3999</v>
      </c>
      <c r="M383" s="135" t="s">
        <v>4881</v>
      </c>
      <c r="N383" s="135" t="s">
        <v>195</v>
      </c>
    </row>
    <row r="384" spans="1:14" ht="24" x14ac:dyDescent="0.15">
      <c r="A384" s="139">
        <v>32</v>
      </c>
      <c r="B384" s="139">
        <v>70090</v>
      </c>
      <c r="C384" s="135" t="s">
        <v>4882</v>
      </c>
      <c r="D384" s="135">
        <v>7</v>
      </c>
      <c r="E384" s="135" t="s">
        <v>3971</v>
      </c>
      <c r="F384" s="135">
        <v>3</v>
      </c>
      <c r="G384" s="135" t="s">
        <v>3973</v>
      </c>
      <c r="H384" s="135" t="s">
        <v>1674</v>
      </c>
      <c r="I384" s="135" t="s">
        <v>4868</v>
      </c>
      <c r="J384" s="135">
        <v>1</v>
      </c>
      <c r="K384" s="135" t="s">
        <v>3998</v>
      </c>
      <c r="L384" s="135" t="s">
        <v>3999</v>
      </c>
      <c r="M384" s="135" t="s">
        <v>4883</v>
      </c>
      <c r="N384" s="135" t="s">
        <v>195</v>
      </c>
    </row>
    <row r="385" spans="1:14" ht="24" x14ac:dyDescent="0.15">
      <c r="A385" s="139">
        <v>32</v>
      </c>
      <c r="B385" s="139">
        <v>70090</v>
      </c>
      <c r="C385" s="135" t="s">
        <v>4884</v>
      </c>
      <c r="D385" s="135">
        <v>7</v>
      </c>
      <c r="E385" s="135" t="s">
        <v>3971</v>
      </c>
      <c r="F385" s="135">
        <v>3</v>
      </c>
      <c r="G385" s="135" t="s">
        <v>3973</v>
      </c>
      <c r="H385" s="135" t="s">
        <v>810</v>
      </c>
      <c r="I385" s="135" t="s">
        <v>4868</v>
      </c>
      <c r="J385" s="135">
        <v>1</v>
      </c>
      <c r="K385" s="135" t="s">
        <v>3998</v>
      </c>
      <c r="L385" s="135" t="s">
        <v>3999</v>
      </c>
      <c r="M385" s="135" t="s">
        <v>4885</v>
      </c>
      <c r="N385" s="135" t="s">
        <v>4333</v>
      </c>
    </row>
    <row r="386" spans="1:14" ht="48" x14ac:dyDescent="0.15">
      <c r="A386" s="139">
        <v>32</v>
      </c>
      <c r="B386" s="139">
        <v>70090</v>
      </c>
      <c r="C386" s="135" t="s">
        <v>4886</v>
      </c>
      <c r="D386" s="135">
        <v>7</v>
      </c>
      <c r="E386" s="135" t="s">
        <v>3971</v>
      </c>
      <c r="F386" s="135">
        <v>3</v>
      </c>
      <c r="G386" s="135" t="s">
        <v>3973</v>
      </c>
      <c r="H386" s="135" t="s">
        <v>967</v>
      </c>
      <c r="I386" s="135" t="s">
        <v>4868</v>
      </c>
      <c r="J386" s="135">
        <v>4</v>
      </c>
      <c r="K386" s="135" t="s">
        <v>3993</v>
      </c>
      <c r="L386" s="135" t="s">
        <v>4887</v>
      </c>
      <c r="M386" s="135" t="s">
        <v>4888</v>
      </c>
      <c r="N386" s="135" t="s">
        <v>2065</v>
      </c>
    </row>
    <row r="387" spans="1:14" ht="24" x14ac:dyDescent="0.15">
      <c r="A387" s="139">
        <v>32</v>
      </c>
      <c r="B387" s="139">
        <v>70130</v>
      </c>
      <c r="C387" s="135" t="s">
        <v>4889</v>
      </c>
      <c r="D387" s="135">
        <v>7</v>
      </c>
      <c r="E387" s="135" t="s">
        <v>3971</v>
      </c>
      <c r="F387" s="135">
        <v>3</v>
      </c>
      <c r="G387" s="135" t="s">
        <v>3973</v>
      </c>
      <c r="H387" s="135" t="s">
        <v>1903</v>
      </c>
      <c r="I387" s="135" t="s">
        <v>4890</v>
      </c>
      <c r="J387" s="135">
        <v>1</v>
      </c>
      <c r="K387" s="135" t="s">
        <v>3998</v>
      </c>
      <c r="L387" s="135" t="s">
        <v>3999</v>
      </c>
      <c r="M387" s="135" t="s">
        <v>4597</v>
      </c>
      <c r="N387" s="135" t="s">
        <v>4891</v>
      </c>
    </row>
    <row r="388" spans="1:14" ht="48" x14ac:dyDescent="0.15">
      <c r="A388" s="139">
        <v>32</v>
      </c>
      <c r="B388" s="139">
        <v>70130</v>
      </c>
      <c r="C388" s="135" t="s">
        <v>4892</v>
      </c>
      <c r="D388" s="135">
        <v>7</v>
      </c>
      <c r="E388" s="135" t="s">
        <v>3971</v>
      </c>
      <c r="F388" s="135">
        <v>3</v>
      </c>
      <c r="G388" s="135" t="s">
        <v>3973</v>
      </c>
      <c r="H388" s="135" t="s">
        <v>1951</v>
      </c>
      <c r="I388" s="135" t="s">
        <v>4890</v>
      </c>
      <c r="J388" s="135">
        <v>3</v>
      </c>
      <c r="K388" s="135" t="s">
        <v>4893</v>
      </c>
      <c r="L388" s="135" t="s">
        <v>4894</v>
      </c>
      <c r="M388" s="135" t="s">
        <v>4024</v>
      </c>
      <c r="N388" s="135" t="s">
        <v>2065</v>
      </c>
    </row>
    <row r="389" spans="1:14" ht="24" x14ac:dyDescent="0.15">
      <c r="A389" s="139">
        <v>32</v>
      </c>
      <c r="B389" s="139">
        <v>70130</v>
      </c>
      <c r="C389" s="135" t="s">
        <v>4895</v>
      </c>
      <c r="D389" s="135">
        <v>7</v>
      </c>
      <c r="E389" s="135" t="s">
        <v>3971</v>
      </c>
      <c r="F389" s="135">
        <v>3</v>
      </c>
      <c r="G389" s="135" t="s">
        <v>3973</v>
      </c>
      <c r="H389" s="135" t="s">
        <v>986</v>
      </c>
      <c r="I389" s="135" t="s">
        <v>4890</v>
      </c>
      <c r="J389" s="135">
        <v>1</v>
      </c>
      <c r="K389" s="135" t="s">
        <v>3998</v>
      </c>
      <c r="L389" s="135" t="s">
        <v>3999</v>
      </c>
      <c r="M389" s="135" t="s">
        <v>4896</v>
      </c>
      <c r="N389" s="135" t="s">
        <v>108</v>
      </c>
    </row>
    <row r="390" spans="1:14" ht="24" x14ac:dyDescent="0.15">
      <c r="A390" s="139">
        <v>32</v>
      </c>
      <c r="B390" s="139">
        <v>70130</v>
      </c>
      <c r="C390" s="135" t="s">
        <v>4897</v>
      </c>
      <c r="D390" s="135">
        <v>7</v>
      </c>
      <c r="E390" s="135" t="s">
        <v>3971</v>
      </c>
      <c r="F390" s="135">
        <v>3</v>
      </c>
      <c r="G390" s="135" t="s">
        <v>3973</v>
      </c>
      <c r="H390" s="135" t="s">
        <v>2085</v>
      </c>
      <c r="I390" s="135" t="s">
        <v>4890</v>
      </c>
      <c r="J390" s="135">
        <v>1</v>
      </c>
      <c r="K390" s="135" t="s">
        <v>3998</v>
      </c>
      <c r="L390" s="135" t="s">
        <v>3999</v>
      </c>
      <c r="M390" s="135" t="s">
        <v>4249</v>
      </c>
      <c r="N390" s="135" t="s">
        <v>489</v>
      </c>
    </row>
    <row r="391" spans="1:14" ht="24" x14ac:dyDescent="0.15">
      <c r="A391" s="139">
        <v>32</v>
      </c>
      <c r="B391" s="139">
        <v>70130</v>
      </c>
      <c r="C391" s="135" t="s">
        <v>4898</v>
      </c>
      <c r="D391" s="135">
        <v>7</v>
      </c>
      <c r="E391" s="135" t="s">
        <v>3971</v>
      </c>
      <c r="F391" s="135">
        <v>3</v>
      </c>
      <c r="G391" s="135" t="s">
        <v>3973</v>
      </c>
      <c r="H391" s="135" t="s">
        <v>1674</v>
      </c>
      <c r="I391" s="135" t="s">
        <v>4890</v>
      </c>
      <c r="J391" s="135">
        <v>1</v>
      </c>
      <c r="K391" s="135" t="s">
        <v>3998</v>
      </c>
      <c r="L391" s="135" t="s">
        <v>3999</v>
      </c>
      <c r="M391" s="135" t="s">
        <v>4899</v>
      </c>
      <c r="N391" s="135" t="s">
        <v>489</v>
      </c>
    </row>
    <row r="392" spans="1:14" ht="24" x14ac:dyDescent="0.15">
      <c r="A392" s="139">
        <v>32</v>
      </c>
      <c r="B392" s="139">
        <v>70130</v>
      </c>
      <c r="C392" s="135" t="s">
        <v>4900</v>
      </c>
      <c r="D392" s="135">
        <v>7</v>
      </c>
      <c r="E392" s="135" t="s">
        <v>3971</v>
      </c>
      <c r="F392" s="135">
        <v>3</v>
      </c>
      <c r="G392" s="135" t="s">
        <v>3973</v>
      </c>
      <c r="H392" s="135" t="s">
        <v>810</v>
      </c>
      <c r="I392" s="135" t="s">
        <v>4890</v>
      </c>
      <c r="J392" s="135">
        <v>1</v>
      </c>
      <c r="K392" s="135" t="s">
        <v>3998</v>
      </c>
      <c r="L392" s="135" t="s">
        <v>3999</v>
      </c>
      <c r="M392" s="135" t="s">
        <v>4901</v>
      </c>
      <c r="N392" s="135" t="s">
        <v>3996</v>
      </c>
    </row>
    <row r="393" spans="1:14" ht="24" x14ac:dyDescent="0.15">
      <c r="A393" s="139">
        <v>32</v>
      </c>
      <c r="B393" s="139">
        <v>70130</v>
      </c>
      <c r="C393" s="135" t="s">
        <v>4902</v>
      </c>
      <c r="D393" s="135">
        <v>7</v>
      </c>
      <c r="E393" s="135" t="s">
        <v>3971</v>
      </c>
      <c r="F393" s="135">
        <v>3</v>
      </c>
      <c r="G393" s="135" t="s">
        <v>3973</v>
      </c>
      <c r="H393" s="135" t="s">
        <v>967</v>
      </c>
      <c r="I393" s="135" t="s">
        <v>4890</v>
      </c>
      <c r="J393" s="135">
        <v>1</v>
      </c>
      <c r="K393" s="135" t="s">
        <v>3998</v>
      </c>
      <c r="L393" s="135" t="s">
        <v>3999</v>
      </c>
      <c r="M393" s="135" t="s">
        <v>4903</v>
      </c>
      <c r="N393" s="135" t="s">
        <v>1154</v>
      </c>
    </row>
    <row r="394" spans="1:14" ht="24" x14ac:dyDescent="0.15">
      <c r="A394" s="139">
        <v>32</v>
      </c>
      <c r="B394" s="139">
        <v>70141</v>
      </c>
      <c r="C394" s="135" t="s">
        <v>4904</v>
      </c>
      <c r="D394" s="135">
        <v>7</v>
      </c>
      <c r="E394" s="135" t="s">
        <v>3971</v>
      </c>
      <c r="F394" s="135">
        <v>6</v>
      </c>
      <c r="G394" s="135" t="s">
        <v>3976</v>
      </c>
      <c r="H394" s="135" t="s">
        <v>1154</v>
      </c>
      <c r="I394" s="135" t="s">
        <v>4905</v>
      </c>
      <c r="J394" s="135">
        <v>1</v>
      </c>
      <c r="K394" s="135" t="s">
        <v>3998</v>
      </c>
      <c r="L394" s="135" t="s">
        <v>3999</v>
      </c>
      <c r="M394" s="135" t="s">
        <v>4906</v>
      </c>
      <c r="N394" s="135" t="s">
        <v>4907</v>
      </c>
    </row>
    <row r="395" spans="1:14" ht="24" x14ac:dyDescent="0.15">
      <c r="A395" s="139">
        <v>32</v>
      </c>
      <c r="B395" s="139">
        <v>70141</v>
      </c>
      <c r="C395" s="135" t="s">
        <v>4908</v>
      </c>
      <c r="D395" s="135">
        <v>7</v>
      </c>
      <c r="E395" s="135" t="s">
        <v>3971</v>
      </c>
      <c r="F395" s="135">
        <v>6</v>
      </c>
      <c r="G395" s="135" t="s">
        <v>3976</v>
      </c>
      <c r="H395" s="135" t="s">
        <v>1903</v>
      </c>
      <c r="I395" s="135" t="s">
        <v>4905</v>
      </c>
      <c r="J395" s="135">
        <v>1</v>
      </c>
      <c r="K395" s="135" t="s">
        <v>3998</v>
      </c>
      <c r="L395" s="135" t="s">
        <v>3999</v>
      </c>
      <c r="M395" s="135" t="s">
        <v>4909</v>
      </c>
      <c r="N395" s="135" t="s">
        <v>4221</v>
      </c>
    </row>
    <row r="396" spans="1:14" ht="24" x14ac:dyDescent="0.15">
      <c r="A396" s="139">
        <v>32</v>
      </c>
      <c r="B396" s="139">
        <v>70141</v>
      </c>
      <c r="C396" s="135" t="s">
        <v>4910</v>
      </c>
      <c r="D396" s="135">
        <v>7</v>
      </c>
      <c r="E396" s="135" t="s">
        <v>3971</v>
      </c>
      <c r="F396" s="135">
        <v>6</v>
      </c>
      <c r="G396" s="135" t="s">
        <v>3976</v>
      </c>
      <c r="H396" s="135" t="s">
        <v>1951</v>
      </c>
      <c r="I396" s="135" t="s">
        <v>4905</v>
      </c>
      <c r="J396" s="135">
        <v>1</v>
      </c>
      <c r="K396" s="135" t="s">
        <v>3998</v>
      </c>
      <c r="L396" s="135" t="s">
        <v>3999</v>
      </c>
      <c r="M396" s="135" t="s">
        <v>4911</v>
      </c>
      <c r="N396" s="135" t="s">
        <v>489</v>
      </c>
    </row>
    <row r="397" spans="1:14" ht="24" x14ac:dyDescent="0.15">
      <c r="A397" s="139">
        <v>32</v>
      </c>
      <c r="B397" s="139">
        <v>70141</v>
      </c>
      <c r="C397" s="135" t="s">
        <v>4912</v>
      </c>
      <c r="D397" s="135">
        <v>7</v>
      </c>
      <c r="E397" s="135" t="s">
        <v>3971</v>
      </c>
      <c r="F397" s="135">
        <v>6</v>
      </c>
      <c r="G397" s="135" t="s">
        <v>3976</v>
      </c>
      <c r="H397" s="135" t="s">
        <v>986</v>
      </c>
      <c r="I397" s="135" t="s">
        <v>4905</v>
      </c>
      <c r="J397" s="135">
        <v>1</v>
      </c>
      <c r="K397" s="135" t="s">
        <v>3998</v>
      </c>
      <c r="L397" s="135" t="s">
        <v>3999</v>
      </c>
      <c r="M397" s="135" t="s">
        <v>4913</v>
      </c>
      <c r="N397" s="135" t="s">
        <v>489</v>
      </c>
    </row>
    <row r="398" spans="1:14" ht="24" x14ac:dyDescent="0.15">
      <c r="A398" s="139">
        <v>32</v>
      </c>
      <c r="B398" s="139">
        <v>70141</v>
      </c>
      <c r="C398" s="135" t="s">
        <v>4914</v>
      </c>
      <c r="D398" s="135">
        <v>7</v>
      </c>
      <c r="E398" s="135" t="s">
        <v>3971</v>
      </c>
      <c r="F398" s="135">
        <v>6</v>
      </c>
      <c r="G398" s="135" t="s">
        <v>3976</v>
      </c>
      <c r="H398" s="135" t="s">
        <v>2085</v>
      </c>
      <c r="I398" s="135" t="s">
        <v>4905</v>
      </c>
      <c r="J398" s="135">
        <v>1</v>
      </c>
      <c r="K398" s="135" t="s">
        <v>3998</v>
      </c>
      <c r="L398" s="135" t="s">
        <v>3999</v>
      </c>
      <c r="M398" s="135" t="s">
        <v>4915</v>
      </c>
      <c r="N398" s="135" t="s">
        <v>828</v>
      </c>
    </row>
    <row r="399" spans="1:14" ht="24" x14ac:dyDescent="0.15">
      <c r="A399" s="139">
        <v>32</v>
      </c>
      <c r="B399" s="139">
        <v>70141</v>
      </c>
      <c r="C399" s="135" t="s">
        <v>4916</v>
      </c>
      <c r="D399" s="135">
        <v>7</v>
      </c>
      <c r="E399" s="135" t="s">
        <v>3971</v>
      </c>
      <c r="F399" s="135">
        <v>6</v>
      </c>
      <c r="G399" s="135" t="s">
        <v>3976</v>
      </c>
      <c r="H399" s="135" t="s">
        <v>1674</v>
      </c>
      <c r="I399" s="135" t="s">
        <v>4905</v>
      </c>
      <c r="J399" s="135">
        <v>1</v>
      </c>
      <c r="K399" s="135" t="s">
        <v>3998</v>
      </c>
      <c r="L399" s="135" t="s">
        <v>3999</v>
      </c>
      <c r="M399" s="135" t="s">
        <v>4141</v>
      </c>
      <c r="N399" s="135" t="s">
        <v>108</v>
      </c>
    </row>
    <row r="400" spans="1:14" ht="24" x14ac:dyDescent="0.15">
      <c r="A400" s="139">
        <v>32</v>
      </c>
      <c r="B400" s="139">
        <v>70141</v>
      </c>
      <c r="C400" s="135" t="s">
        <v>4917</v>
      </c>
      <c r="D400" s="135">
        <v>7</v>
      </c>
      <c r="E400" s="135" t="s">
        <v>3971</v>
      </c>
      <c r="F400" s="135">
        <v>6</v>
      </c>
      <c r="G400" s="135" t="s">
        <v>3976</v>
      </c>
      <c r="H400" s="135" t="s">
        <v>810</v>
      </c>
      <c r="I400" s="135" t="s">
        <v>4905</v>
      </c>
      <c r="J400" s="135">
        <v>1</v>
      </c>
      <c r="K400" s="135" t="s">
        <v>3998</v>
      </c>
      <c r="L400" s="135" t="s">
        <v>3999</v>
      </c>
      <c r="M400" s="135" t="s">
        <v>4918</v>
      </c>
      <c r="N400" s="135" t="s">
        <v>4034</v>
      </c>
    </row>
    <row r="401" spans="1:14" ht="24" x14ac:dyDescent="0.15">
      <c r="A401" s="139">
        <v>32</v>
      </c>
      <c r="B401" s="139">
        <v>70141</v>
      </c>
      <c r="C401" s="135" t="s">
        <v>4919</v>
      </c>
      <c r="D401" s="135">
        <v>7</v>
      </c>
      <c r="E401" s="135" t="s">
        <v>3971</v>
      </c>
      <c r="F401" s="135">
        <v>6</v>
      </c>
      <c r="G401" s="135" t="s">
        <v>3976</v>
      </c>
      <c r="H401" s="135" t="s">
        <v>967</v>
      </c>
      <c r="I401" s="135" t="s">
        <v>4905</v>
      </c>
      <c r="J401" s="135">
        <v>1</v>
      </c>
      <c r="K401" s="135" t="s">
        <v>3998</v>
      </c>
      <c r="L401" s="135" t="s">
        <v>3999</v>
      </c>
      <c r="M401" s="135" t="s">
        <v>4920</v>
      </c>
      <c r="N401" s="135" t="s">
        <v>4921</v>
      </c>
    </row>
    <row r="402" spans="1:14" ht="24" x14ac:dyDescent="0.15">
      <c r="A402" s="139">
        <v>32</v>
      </c>
      <c r="B402" s="139">
        <v>70142</v>
      </c>
      <c r="C402" s="135" t="s">
        <v>4922</v>
      </c>
      <c r="D402" s="135">
        <v>7</v>
      </c>
      <c r="E402" s="135" t="s">
        <v>3971</v>
      </c>
      <c r="F402" s="135">
        <v>6</v>
      </c>
      <c r="G402" s="135" t="s">
        <v>3976</v>
      </c>
      <c r="H402" s="135" t="s">
        <v>810</v>
      </c>
      <c r="I402" s="135" t="s">
        <v>4923</v>
      </c>
      <c r="J402" s="135">
        <v>1</v>
      </c>
      <c r="K402" s="135" t="s">
        <v>3998</v>
      </c>
      <c r="L402" s="135" t="s">
        <v>3999</v>
      </c>
      <c r="M402" s="135" t="s">
        <v>4924</v>
      </c>
      <c r="N402" s="135" t="s">
        <v>1154</v>
      </c>
    </row>
    <row r="403" spans="1:14" ht="24" x14ac:dyDescent="0.15">
      <c r="A403" s="139">
        <v>32</v>
      </c>
      <c r="B403" s="139">
        <v>70142</v>
      </c>
      <c r="C403" s="135" t="s">
        <v>4925</v>
      </c>
      <c r="D403" s="135">
        <v>7</v>
      </c>
      <c r="E403" s="135" t="s">
        <v>3971</v>
      </c>
      <c r="F403" s="135">
        <v>6</v>
      </c>
      <c r="G403" s="135" t="s">
        <v>3976</v>
      </c>
      <c r="H403" s="135" t="s">
        <v>967</v>
      </c>
      <c r="I403" s="135" t="s">
        <v>4923</v>
      </c>
      <c r="J403" s="135">
        <v>1</v>
      </c>
      <c r="K403" s="135" t="s">
        <v>3998</v>
      </c>
      <c r="L403" s="135" t="s">
        <v>3999</v>
      </c>
      <c r="M403" s="135" t="s">
        <v>4926</v>
      </c>
      <c r="N403" s="135" t="s">
        <v>4221</v>
      </c>
    </row>
    <row r="404" spans="1:14" ht="24" x14ac:dyDescent="0.15">
      <c r="A404" s="139">
        <v>32</v>
      </c>
      <c r="B404" s="139">
        <v>70150</v>
      </c>
      <c r="C404" s="135" t="s">
        <v>4927</v>
      </c>
      <c r="D404" s="135">
        <v>7</v>
      </c>
      <c r="E404" s="135" t="s">
        <v>3971</v>
      </c>
      <c r="F404" s="135">
        <v>2</v>
      </c>
      <c r="G404" s="135" t="s">
        <v>3972</v>
      </c>
      <c r="H404" s="135" t="s">
        <v>1903</v>
      </c>
      <c r="I404" s="135" t="s">
        <v>4928</v>
      </c>
      <c r="J404" s="135">
        <v>1</v>
      </c>
      <c r="K404" s="135" t="s">
        <v>3998</v>
      </c>
      <c r="L404" s="135" t="s">
        <v>3999</v>
      </c>
      <c r="M404" s="135" t="s">
        <v>4479</v>
      </c>
      <c r="N404" s="135" t="s">
        <v>108</v>
      </c>
    </row>
    <row r="405" spans="1:14" ht="24" x14ac:dyDescent="0.15">
      <c r="A405" s="139">
        <v>32</v>
      </c>
      <c r="B405" s="139">
        <v>70150</v>
      </c>
      <c r="C405" s="135" t="s">
        <v>4929</v>
      </c>
      <c r="D405" s="135">
        <v>7</v>
      </c>
      <c r="E405" s="135" t="s">
        <v>3971</v>
      </c>
      <c r="F405" s="135">
        <v>2</v>
      </c>
      <c r="G405" s="135" t="s">
        <v>3972</v>
      </c>
      <c r="H405" s="135" t="s">
        <v>1951</v>
      </c>
      <c r="I405" s="135" t="s">
        <v>4928</v>
      </c>
      <c r="J405" s="135">
        <v>1</v>
      </c>
      <c r="K405" s="135" t="s">
        <v>3998</v>
      </c>
      <c r="L405" s="135" t="s">
        <v>3999</v>
      </c>
      <c r="M405" s="135" t="s">
        <v>4930</v>
      </c>
      <c r="N405" s="135" t="s">
        <v>405</v>
      </c>
    </row>
    <row r="406" spans="1:14" ht="36" x14ac:dyDescent="0.15">
      <c r="A406" s="139">
        <v>32</v>
      </c>
      <c r="B406" s="139">
        <v>70150</v>
      </c>
      <c r="C406" s="135" t="s">
        <v>4931</v>
      </c>
      <c r="D406" s="135">
        <v>7</v>
      </c>
      <c r="E406" s="135" t="s">
        <v>3971</v>
      </c>
      <c r="F406" s="135">
        <v>2</v>
      </c>
      <c r="G406" s="135" t="s">
        <v>3972</v>
      </c>
      <c r="H406" s="135" t="s">
        <v>986</v>
      </c>
      <c r="I406" s="135" t="s">
        <v>4928</v>
      </c>
      <c r="J406" s="135">
        <v>1</v>
      </c>
      <c r="K406" s="135" t="s">
        <v>3998</v>
      </c>
      <c r="L406" s="135" t="s">
        <v>3999</v>
      </c>
      <c r="M406" s="135" t="s">
        <v>4932</v>
      </c>
      <c r="N406" s="135" t="s">
        <v>4440</v>
      </c>
    </row>
    <row r="407" spans="1:14" ht="24" x14ac:dyDescent="0.15">
      <c r="A407" s="139">
        <v>32</v>
      </c>
      <c r="B407" s="139">
        <v>70150</v>
      </c>
      <c r="C407" s="135" t="s">
        <v>4933</v>
      </c>
      <c r="D407" s="135">
        <v>7</v>
      </c>
      <c r="E407" s="135" t="s">
        <v>3971</v>
      </c>
      <c r="F407" s="135">
        <v>2</v>
      </c>
      <c r="G407" s="135" t="s">
        <v>3972</v>
      </c>
      <c r="H407" s="135" t="s">
        <v>2085</v>
      </c>
      <c r="I407" s="135" t="s">
        <v>4928</v>
      </c>
      <c r="J407" s="135">
        <v>1</v>
      </c>
      <c r="K407" s="135" t="s">
        <v>3998</v>
      </c>
      <c r="L407" s="135" t="s">
        <v>3999</v>
      </c>
      <c r="M407" s="135" t="s">
        <v>4187</v>
      </c>
      <c r="N407" s="135" t="s">
        <v>4267</v>
      </c>
    </row>
    <row r="408" spans="1:14" ht="24" x14ac:dyDescent="0.15">
      <c r="A408" s="139">
        <v>32</v>
      </c>
      <c r="B408" s="139">
        <v>70150</v>
      </c>
      <c r="C408" s="135" t="s">
        <v>4934</v>
      </c>
      <c r="D408" s="135">
        <v>7</v>
      </c>
      <c r="E408" s="135" t="s">
        <v>3971</v>
      </c>
      <c r="F408" s="135">
        <v>2</v>
      </c>
      <c r="G408" s="135" t="s">
        <v>3972</v>
      </c>
      <c r="H408" s="135" t="s">
        <v>1674</v>
      </c>
      <c r="I408" s="135" t="s">
        <v>4928</v>
      </c>
      <c r="J408" s="135">
        <v>1</v>
      </c>
      <c r="K408" s="135" t="s">
        <v>3998</v>
      </c>
      <c r="L408" s="135" t="s">
        <v>3999</v>
      </c>
      <c r="M408" s="135" t="s">
        <v>4935</v>
      </c>
      <c r="N408" s="135" t="s">
        <v>4440</v>
      </c>
    </row>
    <row r="409" spans="1:14" ht="24" x14ac:dyDescent="0.15">
      <c r="A409" s="139">
        <v>32</v>
      </c>
      <c r="B409" s="139">
        <v>70150</v>
      </c>
      <c r="C409" s="135" t="s">
        <v>4936</v>
      </c>
      <c r="D409" s="135">
        <v>7</v>
      </c>
      <c r="E409" s="135" t="s">
        <v>3971</v>
      </c>
      <c r="F409" s="135">
        <v>2</v>
      </c>
      <c r="G409" s="135" t="s">
        <v>3972</v>
      </c>
      <c r="H409" s="135" t="s">
        <v>810</v>
      </c>
      <c r="I409" s="135" t="s">
        <v>4928</v>
      </c>
      <c r="J409" s="135">
        <v>1</v>
      </c>
      <c r="K409" s="135" t="s">
        <v>3998</v>
      </c>
      <c r="L409" s="135" t="s">
        <v>3999</v>
      </c>
      <c r="M409" s="135" t="s">
        <v>4937</v>
      </c>
      <c r="N409" s="135" t="s">
        <v>126</v>
      </c>
    </row>
    <row r="410" spans="1:14" ht="24" x14ac:dyDescent="0.15">
      <c r="A410" s="139">
        <v>32</v>
      </c>
      <c r="B410" s="139">
        <v>70150</v>
      </c>
      <c r="C410" s="135" t="s">
        <v>4938</v>
      </c>
      <c r="D410" s="135">
        <v>7</v>
      </c>
      <c r="E410" s="135" t="s">
        <v>3971</v>
      </c>
      <c r="F410" s="135">
        <v>2</v>
      </c>
      <c r="G410" s="135" t="s">
        <v>3972</v>
      </c>
      <c r="H410" s="135" t="s">
        <v>967</v>
      </c>
      <c r="I410" s="135" t="s">
        <v>4928</v>
      </c>
      <c r="J410" s="135">
        <v>1</v>
      </c>
      <c r="K410" s="135" t="s">
        <v>3998</v>
      </c>
      <c r="L410" s="135" t="s">
        <v>3999</v>
      </c>
      <c r="M410" s="135" t="s">
        <v>4939</v>
      </c>
      <c r="N410" s="135" t="s">
        <v>4134</v>
      </c>
    </row>
    <row r="411" spans="1:14" ht="24" x14ac:dyDescent="0.15">
      <c r="A411" s="139">
        <v>32</v>
      </c>
      <c r="B411" s="139">
        <v>70160</v>
      </c>
      <c r="C411" s="135" t="s">
        <v>4940</v>
      </c>
      <c r="D411" s="135">
        <v>7</v>
      </c>
      <c r="E411" s="135" t="s">
        <v>3971</v>
      </c>
      <c r="F411" s="135">
        <v>2</v>
      </c>
      <c r="G411" s="135" t="s">
        <v>3972</v>
      </c>
      <c r="H411" s="135" t="s">
        <v>967</v>
      </c>
      <c r="I411" s="135" t="s">
        <v>4941</v>
      </c>
      <c r="J411" s="135">
        <v>1</v>
      </c>
      <c r="K411" s="135" t="s">
        <v>3998</v>
      </c>
      <c r="L411" s="135" t="s">
        <v>3999</v>
      </c>
      <c r="M411" s="135" t="s">
        <v>4942</v>
      </c>
      <c r="N411" s="135" t="s">
        <v>1297</v>
      </c>
    </row>
    <row r="412" spans="1:14" ht="24" x14ac:dyDescent="0.15">
      <c r="A412" s="139">
        <v>32</v>
      </c>
      <c r="B412" s="139">
        <v>70471</v>
      </c>
      <c r="C412" s="135" t="s">
        <v>4943</v>
      </c>
      <c r="D412" s="135">
        <v>7</v>
      </c>
      <c r="E412" s="135" t="s">
        <v>3971</v>
      </c>
      <c r="F412" s="135">
        <v>5</v>
      </c>
      <c r="G412" s="135" t="s">
        <v>3975</v>
      </c>
      <c r="H412" s="135" t="s">
        <v>1154</v>
      </c>
      <c r="I412" s="135" t="s">
        <v>4944</v>
      </c>
      <c r="J412" s="135">
        <v>1</v>
      </c>
      <c r="K412" s="135" t="s">
        <v>3998</v>
      </c>
      <c r="L412" s="135" t="s">
        <v>3999</v>
      </c>
      <c r="M412" s="135" t="s">
        <v>4945</v>
      </c>
      <c r="N412" s="135" t="s">
        <v>4502</v>
      </c>
    </row>
    <row r="413" spans="1:14" ht="24" x14ac:dyDescent="0.15">
      <c r="A413" s="139">
        <v>32</v>
      </c>
      <c r="B413" s="139">
        <v>70471</v>
      </c>
      <c r="C413" s="135" t="s">
        <v>4946</v>
      </c>
      <c r="D413" s="135">
        <v>7</v>
      </c>
      <c r="E413" s="135" t="s">
        <v>3971</v>
      </c>
      <c r="F413" s="135">
        <v>5</v>
      </c>
      <c r="G413" s="135" t="s">
        <v>3975</v>
      </c>
      <c r="H413" s="135" t="s">
        <v>1903</v>
      </c>
      <c r="I413" s="135" t="s">
        <v>4944</v>
      </c>
      <c r="J413" s="135">
        <v>1</v>
      </c>
      <c r="K413" s="135" t="s">
        <v>3998</v>
      </c>
      <c r="L413" s="135" t="s">
        <v>3999</v>
      </c>
      <c r="M413" s="135" t="s">
        <v>4947</v>
      </c>
      <c r="N413" s="135" t="s">
        <v>4502</v>
      </c>
    </row>
    <row r="414" spans="1:14" ht="24" x14ac:dyDescent="0.15">
      <c r="A414" s="139">
        <v>32</v>
      </c>
      <c r="B414" s="139">
        <v>70471</v>
      </c>
      <c r="C414" s="135" t="s">
        <v>4948</v>
      </c>
      <c r="D414" s="135">
        <v>7</v>
      </c>
      <c r="E414" s="135" t="s">
        <v>3971</v>
      </c>
      <c r="F414" s="135">
        <v>5</v>
      </c>
      <c r="G414" s="135" t="s">
        <v>3975</v>
      </c>
      <c r="H414" s="135" t="s">
        <v>1951</v>
      </c>
      <c r="I414" s="135" t="s">
        <v>4944</v>
      </c>
      <c r="J414" s="135">
        <v>1</v>
      </c>
      <c r="K414" s="135" t="s">
        <v>3998</v>
      </c>
      <c r="L414" s="135" t="s">
        <v>3999</v>
      </c>
      <c r="M414" s="135" t="s">
        <v>4949</v>
      </c>
      <c r="N414" s="135" t="s">
        <v>4412</v>
      </c>
    </row>
    <row r="415" spans="1:14" ht="24" x14ac:dyDescent="0.15">
      <c r="A415" s="139">
        <v>32</v>
      </c>
      <c r="B415" s="139">
        <v>70471</v>
      </c>
      <c r="C415" s="135" t="s">
        <v>4950</v>
      </c>
      <c r="D415" s="135">
        <v>7</v>
      </c>
      <c r="E415" s="135" t="s">
        <v>3971</v>
      </c>
      <c r="F415" s="135">
        <v>5</v>
      </c>
      <c r="G415" s="135" t="s">
        <v>3975</v>
      </c>
      <c r="H415" s="135" t="s">
        <v>986</v>
      </c>
      <c r="I415" s="135" t="s">
        <v>4944</v>
      </c>
      <c r="J415" s="135">
        <v>1</v>
      </c>
      <c r="K415" s="135" t="s">
        <v>3998</v>
      </c>
      <c r="L415" s="135" t="s">
        <v>3999</v>
      </c>
      <c r="M415" s="135" t="s">
        <v>4951</v>
      </c>
      <c r="N415" s="135" t="s">
        <v>4297</v>
      </c>
    </row>
    <row r="416" spans="1:14" ht="24" x14ac:dyDescent="0.15">
      <c r="A416" s="139">
        <v>32</v>
      </c>
      <c r="B416" s="139">
        <v>70471</v>
      </c>
      <c r="C416" s="135" t="s">
        <v>4952</v>
      </c>
      <c r="D416" s="135">
        <v>7</v>
      </c>
      <c r="E416" s="135" t="s">
        <v>3971</v>
      </c>
      <c r="F416" s="135">
        <v>5</v>
      </c>
      <c r="G416" s="135" t="s">
        <v>3975</v>
      </c>
      <c r="H416" s="135" t="s">
        <v>2085</v>
      </c>
      <c r="I416" s="135" t="s">
        <v>4944</v>
      </c>
      <c r="J416" s="135">
        <v>1</v>
      </c>
      <c r="K416" s="135" t="s">
        <v>3998</v>
      </c>
      <c r="L416" s="135" t="s">
        <v>3999</v>
      </c>
      <c r="M416" s="135" t="s">
        <v>4573</v>
      </c>
      <c r="N416" s="135" t="s">
        <v>1763</v>
      </c>
    </row>
    <row r="417" spans="1:14" ht="24" x14ac:dyDescent="0.15">
      <c r="A417" s="139">
        <v>32</v>
      </c>
      <c r="B417" s="139">
        <v>70471</v>
      </c>
      <c r="C417" s="135" t="s">
        <v>4953</v>
      </c>
      <c r="D417" s="135">
        <v>7</v>
      </c>
      <c r="E417" s="135" t="s">
        <v>3971</v>
      </c>
      <c r="F417" s="135">
        <v>5</v>
      </c>
      <c r="G417" s="135" t="s">
        <v>3975</v>
      </c>
      <c r="H417" s="135" t="s">
        <v>1674</v>
      </c>
      <c r="I417" s="135" t="s">
        <v>4944</v>
      </c>
      <c r="J417" s="135">
        <v>1</v>
      </c>
      <c r="K417" s="135" t="s">
        <v>3998</v>
      </c>
      <c r="L417" s="135" t="s">
        <v>3999</v>
      </c>
      <c r="M417" s="135" t="s">
        <v>4172</v>
      </c>
      <c r="N417" s="135" t="s">
        <v>4502</v>
      </c>
    </row>
    <row r="418" spans="1:14" ht="24" x14ac:dyDescent="0.15">
      <c r="A418" s="139">
        <v>32</v>
      </c>
      <c r="B418" s="139">
        <v>70471</v>
      </c>
      <c r="C418" s="135" t="s">
        <v>4954</v>
      </c>
      <c r="D418" s="135">
        <v>7</v>
      </c>
      <c r="E418" s="135" t="s">
        <v>3971</v>
      </c>
      <c r="F418" s="135">
        <v>5</v>
      </c>
      <c r="G418" s="135" t="s">
        <v>3975</v>
      </c>
      <c r="H418" s="135" t="s">
        <v>810</v>
      </c>
      <c r="I418" s="135" t="s">
        <v>4944</v>
      </c>
      <c r="J418" s="135">
        <v>1</v>
      </c>
      <c r="K418" s="135" t="s">
        <v>3998</v>
      </c>
      <c r="L418" s="135" t="s">
        <v>3999</v>
      </c>
      <c r="M418" s="135" t="s">
        <v>4955</v>
      </c>
      <c r="N418" s="135" t="s">
        <v>4502</v>
      </c>
    </row>
    <row r="419" spans="1:14" ht="24" x14ac:dyDescent="0.15">
      <c r="A419" s="139">
        <v>32</v>
      </c>
      <c r="B419" s="139">
        <v>70471</v>
      </c>
      <c r="C419" s="135" t="s">
        <v>4956</v>
      </c>
      <c r="D419" s="135">
        <v>7</v>
      </c>
      <c r="E419" s="135" t="s">
        <v>3971</v>
      </c>
      <c r="F419" s="135">
        <v>5</v>
      </c>
      <c r="G419" s="135" t="s">
        <v>3975</v>
      </c>
      <c r="H419" s="135" t="s">
        <v>967</v>
      </c>
      <c r="I419" s="135" t="s">
        <v>4944</v>
      </c>
      <c r="J419" s="135">
        <v>1</v>
      </c>
      <c r="K419" s="135" t="s">
        <v>3998</v>
      </c>
      <c r="L419" s="135" t="s">
        <v>3999</v>
      </c>
      <c r="M419" s="135" t="s">
        <v>4957</v>
      </c>
      <c r="N419" s="135" t="s">
        <v>4502</v>
      </c>
    </row>
    <row r="420" spans="1:14" ht="24" x14ac:dyDescent="0.15">
      <c r="A420" s="139">
        <v>32</v>
      </c>
      <c r="B420" s="139">
        <v>70472</v>
      </c>
      <c r="C420" s="135" t="s">
        <v>4958</v>
      </c>
      <c r="D420" s="135">
        <v>7</v>
      </c>
      <c r="E420" s="135" t="s">
        <v>3971</v>
      </c>
      <c r="F420" s="135">
        <v>5</v>
      </c>
      <c r="G420" s="135" t="s">
        <v>3975</v>
      </c>
      <c r="H420" s="135" t="s">
        <v>967</v>
      </c>
      <c r="I420" s="135" t="s">
        <v>4959</v>
      </c>
      <c r="J420" s="135">
        <v>1</v>
      </c>
      <c r="K420" s="135" t="s">
        <v>3998</v>
      </c>
      <c r="L420" s="135" t="s">
        <v>3999</v>
      </c>
      <c r="M420" s="135" t="s">
        <v>4960</v>
      </c>
      <c r="N420" s="135" t="s">
        <v>4100</v>
      </c>
    </row>
    <row r="421" spans="1:14" ht="24" x14ac:dyDescent="0.15">
      <c r="A421" s="139">
        <v>32</v>
      </c>
      <c r="B421" s="139">
        <v>70490</v>
      </c>
      <c r="C421" s="135" t="s">
        <v>4961</v>
      </c>
      <c r="D421" s="135">
        <v>7</v>
      </c>
      <c r="E421" s="135" t="s">
        <v>3971</v>
      </c>
      <c r="F421" s="135">
        <v>2</v>
      </c>
      <c r="G421" s="135" t="s">
        <v>3972</v>
      </c>
      <c r="H421" s="135" t="s">
        <v>986</v>
      </c>
      <c r="I421" s="135" t="s">
        <v>4962</v>
      </c>
      <c r="J421" s="135">
        <v>1</v>
      </c>
      <c r="K421" s="135" t="s">
        <v>3998</v>
      </c>
      <c r="L421" s="135" t="s">
        <v>3999</v>
      </c>
      <c r="M421" s="135" t="s">
        <v>4963</v>
      </c>
      <c r="N421" s="135" t="s">
        <v>4221</v>
      </c>
    </row>
    <row r="422" spans="1:14" ht="24" x14ac:dyDescent="0.15">
      <c r="A422" s="139">
        <v>32</v>
      </c>
      <c r="B422" s="139">
        <v>70490</v>
      </c>
      <c r="C422" s="135" t="s">
        <v>4964</v>
      </c>
      <c r="D422" s="135">
        <v>7</v>
      </c>
      <c r="E422" s="135" t="s">
        <v>3971</v>
      </c>
      <c r="F422" s="135">
        <v>2</v>
      </c>
      <c r="G422" s="135" t="s">
        <v>3972</v>
      </c>
      <c r="H422" s="135" t="s">
        <v>2085</v>
      </c>
      <c r="I422" s="135" t="s">
        <v>4962</v>
      </c>
      <c r="J422" s="135">
        <v>1</v>
      </c>
      <c r="K422" s="135" t="s">
        <v>3998</v>
      </c>
      <c r="L422" s="135" t="s">
        <v>3999</v>
      </c>
      <c r="M422" s="135" t="s">
        <v>4965</v>
      </c>
      <c r="N422" s="135" t="s">
        <v>332</v>
      </c>
    </row>
    <row r="423" spans="1:14" ht="24" x14ac:dyDescent="0.15">
      <c r="A423" s="139">
        <v>32</v>
      </c>
      <c r="B423" s="139">
        <v>70490</v>
      </c>
      <c r="C423" s="135" t="s">
        <v>4966</v>
      </c>
      <c r="D423" s="135">
        <v>7</v>
      </c>
      <c r="E423" s="135" t="s">
        <v>3971</v>
      </c>
      <c r="F423" s="135">
        <v>2</v>
      </c>
      <c r="G423" s="135" t="s">
        <v>3972</v>
      </c>
      <c r="H423" s="135" t="s">
        <v>1674</v>
      </c>
      <c r="I423" s="135" t="s">
        <v>4962</v>
      </c>
      <c r="J423" s="135">
        <v>1</v>
      </c>
      <c r="K423" s="135" t="s">
        <v>3998</v>
      </c>
      <c r="L423" s="135" t="s">
        <v>3999</v>
      </c>
      <c r="M423" s="135" t="s">
        <v>4967</v>
      </c>
      <c r="N423" s="135" t="s">
        <v>4034</v>
      </c>
    </row>
    <row r="424" spans="1:14" ht="24" x14ac:dyDescent="0.15">
      <c r="A424" s="139">
        <v>32</v>
      </c>
      <c r="B424" s="139">
        <v>70490</v>
      </c>
      <c r="C424" s="135" t="s">
        <v>4968</v>
      </c>
      <c r="D424" s="135">
        <v>7</v>
      </c>
      <c r="E424" s="135" t="s">
        <v>3971</v>
      </c>
      <c r="F424" s="135">
        <v>2</v>
      </c>
      <c r="G424" s="135" t="s">
        <v>3972</v>
      </c>
      <c r="H424" s="135" t="s">
        <v>810</v>
      </c>
      <c r="I424" s="135" t="s">
        <v>4962</v>
      </c>
      <c r="J424" s="135">
        <v>1</v>
      </c>
      <c r="K424" s="135" t="s">
        <v>3998</v>
      </c>
      <c r="L424" s="135" t="s">
        <v>3999</v>
      </c>
      <c r="M424" s="135" t="s">
        <v>4969</v>
      </c>
      <c r="N424" s="135" t="s">
        <v>489</v>
      </c>
    </row>
    <row r="425" spans="1:14" ht="24" x14ac:dyDescent="0.15">
      <c r="A425" s="139">
        <v>32</v>
      </c>
      <c r="B425" s="139">
        <v>70490</v>
      </c>
      <c r="C425" s="135" t="s">
        <v>4970</v>
      </c>
      <c r="D425" s="135">
        <v>7</v>
      </c>
      <c r="E425" s="135" t="s">
        <v>3971</v>
      </c>
      <c r="F425" s="135">
        <v>2</v>
      </c>
      <c r="G425" s="135" t="s">
        <v>3972</v>
      </c>
      <c r="H425" s="135" t="s">
        <v>967</v>
      </c>
      <c r="I425" s="135" t="s">
        <v>4962</v>
      </c>
      <c r="J425" s="135">
        <v>1</v>
      </c>
      <c r="K425" s="135" t="s">
        <v>3998</v>
      </c>
      <c r="L425" s="135" t="s">
        <v>3999</v>
      </c>
      <c r="M425" s="135" t="s">
        <v>4971</v>
      </c>
      <c r="N425" s="135" t="s">
        <v>489</v>
      </c>
    </row>
    <row r="426" spans="1:14" ht="48" x14ac:dyDescent="0.15">
      <c r="A426" s="139">
        <v>34</v>
      </c>
      <c r="B426" s="139">
        <v>21300</v>
      </c>
      <c r="C426" s="135" t="s">
        <v>4972</v>
      </c>
      <c r="D426" s="135">
        <v>2</v>
      </c>
      <c r="E426" s="135" t="s">
        <v>3911</v>
      </c>
      <c r="F426" s="135">
        <v>9</v>
      </c>
      <c r="G426" s="135" t="s">
        <v>3919</v>
      </c>
      <c r="H426" s="135" t="s">
        <v>967</v>
      </c>
      <c r="I426" s="135" t="s">
        <v>4973</v>
      </c>
      <c r="J426" s="135">
        <v>4</v>
      </c>
      <c r="K426" s="135" t="s">
        <v>3993</v>
      </c>
      <c r="L426" s="135" t="s">
        <v>4453</v>
      </c>
      <c r="M426" s="135" t="s">
        <v>4454</v>
      </c>
      <c r="N426" s="135" t="s">
        <v>2065</v>
      </c>
    </row>
    <row r="427" spans="1:14" ht="24" x14ac:dyDescent="0.15">
      <c r="A427" s="139">
        <v>34</v>
      </c>
      <c r="B427" s="139">
        <v>60081</v>
      </c>
      <c r="C427" s="135" t="s">
        <v>4974</v>
      </c>
      <c r="D427" s="135">
        <v>6</v>
      </c>
      <c r="E427" s="135" t="s">
        <v>3959</v>
      </c>
      <c r="F427" s="135">
        <v>9</v>
      </c>
      <c r="G427" s="135" t="s">
        <v>3967</v>
      </c>
      <c r="H427" s="135" t="s">
        <v>810</v>
      </c>
      <c r="I427" s="135" t="s">
        <v>4975</v>
      </c>
      <c r="J427" s="135">
        <v>1</v>
      </c>
      <c r="K427" s="135" t="s">
        <v>3998</v>
      </c>
      <c r="L427" s="135" t="s">
        <v>3999</v>
      </c>
      <c r="M427" s="135" t="s">
        <v>4976</v>
      </c>
      <c r="N427" s="135" t="s">
        <v>4977</v>
      </c>
    </row>
    <row r="428" spans="1:14" ht="24" x14ac:dyDescent="0.15">
      <c r="A428" s="139">
        <v>34</v>
      </c>
      <c r="B428" s="139">
        <v>60081</v>
      </c>
      <c r="C428" s="135" t="s">
        <v>4978</v>
      </c>
      <c r="D428" s="135">
        <v>6</v>
      </c>
      <c r="E428" s="135" t="s">
        <v>3959</v>
      </c>
      <c r="F428" s="135">
        <v>9</v>
      </c>
      <c r="G428" s="135" t="s">
        <v>3967</v>
      </c>
      <c r="H428" s="135" t="s">
        <v>967</v>
      </c>
      <c r="I428" s="135" t="s">
        <v>4975</v>
      </c>
      <c r="J428" s="135">
        <v>1</v>
      </c>
      <c r="K428" s="135" t="s">
        <v>3998</v>
      </c>
      <c r="L428" s="135" t="s">
        <v>3999</v>
      </c>
      <c r="M428" s="135" t="s">
        <v>4317</v>
      </c>
      <c r="N428" s="135" t="s">
        <v>86</v>
      </c>
    </row>
    <row r="429" spans="1:14" ht="24" x14ac:dyDescent="0.15">
      <c r="A429" s="139">
        <v>34</v>
      </c>
      <c r="B429" s="139">
        <v>60082</v>
      </c>
      <c r="C429" s="135" t="s">
        <v>4979</v>
      </c>
      <c r="D429" s="135">
        <v>6</v>
      </c>
      <c r="E429" s="135" t="s">
        <v>3959</v>
      </c>
      <c r="F429" s="135">
        <v>9</v>
      </c>
      <c r="G429" s="135" t="s">
        <v>3967</v>
      </c>
      <c r="H429" s="135" t="s">
        <v>986</v>
      </c>
      <c r="I429" s="135" t="s">
        <v>4980</v>
      </c>
      <c r="J429" s="135">
        <v>1</v>
      </c>
      <c r="K429" s="135" t="s">
        <v>3998</v>
      </c>
      <c r="L429" s="135" t="s">
        <v>3999</v>
      </c>
      <c r="M429" s="135" t="s">
        <v>4981</v>
      </c>
      <c r="N429" s="135" t="s">
        <v>108</v>
      </c>
    </row>
    <row r="430" spans="1:14" ht="24" x14ac:dyDescent="0.15">
      <c r="A430" s="139">
        <v>34</v>
      </c>
      <c r="B430" s="139">
        <v>60082</v>
      </c>
      <c r="C430" s="135" t="s">
        <v>4982</v>
      </c>
      <c r="D430" s="135">
        <v>6</v>
      </c>
      <c r="E430" s="135" t="s">
        <v>3959</v>
      </c>
      <c r="F430" s="135">
        <v>9</v>
      </c>
      <c r="G430" s="135" t="s">
        <v>3967</v>
      </c>
      <c r="H430" s="135" t="s">
        <v>2085</v>
      </c>
      <c r="I430" s="135" t="s">
        <v>4980</v>
      </c>
      <c r="J430" s="135">
        <v>1</v>
      </c>
      <c r="K430" s="135" t="s">
        <v>3998</v>
      </c>
      <c r="L430" s="135" t="s">
        <v>3999</v>
      </c>
      <c r="M430" s="135" t="s">
        <v>4983</v>
      </c>
      <c r="N430" s="135" t="s">
        <v>489</v>
      </c>
    </row>
    <row r="431" spans="1:14" ht="24" x14ac:dyDescent="0.15">
      <c r="A431" s="139">
        <v>34</v>
      </c>
      <c r="B431" s="139">
        <v>60082</v>
      </c>
      <c r="C431" s="135" t="s">
        <v>4984</v>
      </c>
      <c r="D431" s="135">
        <v>6</v>
      </c>
      <c r="E431" s="135" t="s">
        <v>3959</v>
      </c>
      <c r="F431" s="135">
        <v>9</v>
      </c>
      <c r="G431" s="135" t="s">
        <v>3967</v>
      </c>
      <c r="H431" s="135" t="s">
        <v>1674</v>
      </c>
      <c r="I431" s="135" t="s">
        <v>4980</v>
      </c>
      <c r="J431" s="135">
        <v>1</v>
      </c>
      <c r="K431" s="135" t="s">
        <v>3998</v>
      </c>
      <c r="L431" s="135" t="s">
        <v>3999</v>
      </c>
      <c r="M431" s="135" t="s">
        <v>4985</v>
      </c>
      <c r="N431" s="135" t="s">
        <v>108</v>
      </c>
    </row>
    <row r="432" spans="1:14" ht="24" x14ac:dyDescent="0.15">
      <c r="A432" s="139">
        <v>34</v>
      </c>
      <c r="B432" s="139">
        <v>60082</v>
      </c>
      <c r="C432" s="135" t="s">
        <v>4986</v>
      </c>
      <c r="D432" s="135">
        <v>6</v>
      </c>
      <c r="E432" s="135" t="s">
        <v>3959</v>
      </c>
      <c r="F432" s="135">
        <v>9</v>
      </c>
      <c r="G432" s="135" t="s">
        <v>3967</v>
      </c>
      <c r="H432" s="135" t="s">
        <v>810</v>
      </c>
      <c r="I432" s="135" t="s">
        <v>4980</v>
      </c>
      <c r="J432" s="135">
        <v>1</v>
      </c>
      <c r="K432" s="135" t="s">
        <v>3998</v>
      </c>
      <c r="L432" s="135" t="s">
        <v>3999</v>
      </c>
      <c r="M432" s="135" t="s">
        <v>4141</v>
      </c>
      <c r="N432" s="135" t="s">
        <v>126</v>
      </c>
    </row>
    <row r="433" spans="1:14" ht="24" x14ac:dyDescent="0.15">
      <c r="A433" s="139">
        <v>34</v>
      </c>
      <c r="B433" s="139">
        <v>60082</v>
      </c>
      <c r="C433" s="135" t="s">
        <v>4987</v>
      </c>
      <c r="D433" s="135">
        <v>6</v>
      </c>
      <c r="E433" s="135" t="s">
        <v>3959</v>
      </c>
      <c r="F433" s="135">
        <v>9</v>
      </c>
      <c r="G433" s="135" t="s">
        <v>3967</v>
      </c>
      <c r="H433" s="135" t="s">
        <v>967</v>
      </c>
      <c r="I433" s="135" t="s">
        <v>4980</v>
      </c>
      <c r="J433" s="135">
        <v>1</v>
      </c>
      <c r="K433" s="135" t="s">
        <v>3998</v>
      </c>
      <c r="L433" s="135" t="s">
        <v>3999</v>
      </c>
      <c r="M433" s="135" t="s">
        <v>4988</v>
      </c>
      <c r="N433" s="135" t="s">
        <v>489</v>
      </c>
    </row>
    <row r="434" spans="1:14" ht="48" x14ac:dyDescent="0.15">
      <c r="A434" s="139">
        <v>34</v>
      </c>
      <c r="B434" s="139">
        <v>60091</v>
      </c>
      <c r="C434" s="135" t="s">
        <v>4989</v>
      </c>
      <c r="D434" s="135">
        <v>6</v>
      </c>
      <c r="E434" s="135" t="s">
        <v>3959</v>
      </c>
      <c r="F434" s="135">
        <v>5</v>
      </c>
      <c r="G434" s="135" t="s">
        <v>3963</v>
      </c>
      <c r="H434" s="135" t="s">
        <v>2085</v>
      </c>
      <c r="I434" s="135" t="s">
        <v>4990</v>
      </c>
      <c r="J434" s="135">
        <v>1</v>
      </c>
      <c r="K434" s="135" t="s">
        <v>3998</v>
      </c>
      <c r="L434" s="135" t="s">
        <v>3999</v>
      </c>
      <c r="M434" s="135" t="s">
        <v>4991</v>
      </c>
      <c r="N434" s="135" t="s">
        <v>4267</v>
      </c>
    </row>
    <row r="435" spans="1:14" ht="36" x14ac:dyDescent="0.15">
      <c r="A435" s="139">
        <v>34</v>
      </c>
      <c r="B435" s="139">
        <v>60091</v>
      </c>
      <c r="C435" s="135" t="s">
        <v>4992</v>
      </c>
      <c r="D435" s="135">
        <v>6</v>
      </c>
      <c r="E435" s="135" t="s">
        <v>3959</v>
      </c>
      <c r="F435" s="135">
        <v>5</v>
      </c>
      <c r="G435" s="135" t="s">
        <v>3963</v>
      </c>
      <c r="H435" s="135" t="s">
        <v>1674</v>
      </c>
      <c r="I435" s="135" t="s">
        <v>4990</v>
      </c>
      <c r="J435" s="135">
        <v>1</v>
      </c>
      <c r="K435" s="135" t="s">
        <v>3998</v>
      </c>
      <c r="L435" s="135" t="s">
        <v>3999</v>
      </c>
      <c r="M435" s="135" t="s">
        <v>4993</v>
      </c>
      <c r="N435" s="135" t="s">
        <v>108</v>
      </c>
    </row>
    <row r="436" spans="1:14" ht="36" x14ac:dyDescent="0.15">
      <c r="A436" s="139">
        <v>34</v>
      </c>
      <c r="B436" s="139">
        <v>60091</v>
      </c>
      <c r="C436" s="135" t="s">
        <v>4994</v>
      </c>
      <c r="D436" s="135">
        <v>6</v>
      </c>
      <c r="E436" s="135" t="s">
        <v>3959</v>
      </c>
      <c r="F436" s="135">
        <v>5</v>
      </c>
      <c r="G436" s="135" t="s">
        <v>3963</v>
      </c>
      <c r="H436" s="135" t="s">
        <v>810</v>
      </c>
      <c r="I436" s="135" t="s">
        <v>4990</v>
      </c>
      <c r="J436" s="135">
        <v>1</v>
      </c>
      <c r="K436" s="135" t="s">
        <v>3998</v>
      </c>
      <c r="L436" s="135" t="s">
        <v>3999</v>
      </c>
      <c r="M436" s="135" t="s">
        <v>4995</v>
      </c>
      <c r="N436" s="135" t="s">
        <v>4502</v>
      </c>
    </row>
    <row r="437" spans="1:14" ht="24" x14ac:dyDescent="0.15">
      <c r="A437" s="139">
        <v>34</v>
      </c>
      <c r="B437" s="139">
        <v>60091</v>
      </c>
      <c r="C437" s="135" t="s">
        <v>4996</v>
      </c>
      <c r="D437" s="135">
        <v>6</v>
      </c>
      <c r="E437" s="135" t="s">
        <v>3959</v>
      </c>
      <c r="F437" s="135">
        <v>5</v>
      </c>
      <c r="G437" s="135" t="s">
        <v>3963</v>
      </c>
      <c r="H437" s="135" t="s">
        <v>967</v>
      </c>
      <c r="I437" s="135" t="s">
        <v>4990</v>
      </c>
      <c r="J437" s="135">
        <v>1</v>
      </c>
      <c r="K437" s="135" t="s">
        <v>3998</v>
      </c>
      <c r="L437" s="135" t="s">
        <v>3999</v>
      </c>
      <c r="M437" s="135" t="s">
        <v>4997</v>
      </c>
      <c r="N437" s="135" t="s">
        <v>4077</v>
      </c>
    </row>
    <row r="438" spans="1:14" ht="24" x14ac:dyDescent="0.15">
      <c r="A438" s="139">
        <v>34</v>
      </c>
      <c r="B438" s="139">
        <v>60092</v>
      </c>
      <c r="C438" s="135" t="s">
        <v>4998</v>
      </c>
      <c r="D438" s="135">
        <v>6</v>
      </c>
      <c r="E438" s="135" t="s">
        <v>3959</v>
      </c>
      <c r="F438" s="135">
        <v>5</v>
      </c>
      <c r="G438" s="135" t="s">
        <v>3963</v>
      </c>
      <c r="H438" s="135" t="s">
        <v>1903</v>
      </c>
      <c r="I438" s="135" t="s">
        <v>4999</v>
      </c>
      <c r="J438" s="135">
        <v>1</v>
      </c>
      <c r="K438" s="135" t="s">
        <v>3998</v>
      </c>
      <c r="L438" s="135" t="s">
        <v>3999</v>
      </c>
      <c r="M438" s="135" t="s">
        <v>5000</v>
      </c>
      <c r="N438" s="135" t="s">
        <v>4093</v>
      </c>
    </row>
    <row r="439" spans="1:14" ht="24" x14ac:dyDescent="0.15">
      <c r="A439" s="139">
        <v>34</v>
      </c>
      <c r="B439" s="139">
        <v>60092</v>
      </c>
      <c r="C439" s="135" t="s">
        <v>5001</v>
      </c>
      <c r="D439" s="135">
        <v>6</v>
      </c>
      <c r="E439" s="135" t="s">
        <v>3959</v>
      </c>
      <c r="F439" s="135">
        <v>5</v>
      </c>
      <c r="G439" s="135" t="s">
        <v>3963</v>
      </c>
      <c r="H439" s="135" t="s">
        <v>1951</v>
      </c>
      <c r="I439" s="135" t="s">
        <v>4999</v>
      </c>
      <c r="J439" s="135">
        <v>1</v>
      </c>
      <c r="K439" s="135" t="s">
        <v>3998</v>
      </c>
      <c r="L439" s="135" t="s">
        <v>3999</v>
      </c>
      <c r="M439" s="135" t="s">
        <v>5002</v>
      </c>
      <c r="N439" s="135" t="s">
        <v>4267</v>
      </c>
    </row>
    <row r="440" spans="1:14" ht="24" x14ac:dyDescent="0.15">
      <c r="A440" s="139">
        <v>34</v>
      </c>
      <c r="B440" s="139">
        <v>60092</v>
      </c>
      <c r="C440" s="135" t="s">
        <v>5003</v>
      </c>
      <c r="D440" s="135">
        <v>6</v>
      </c>
      <c r="E440" s="135" t="s">
        <v>3959</v>
      </c>
      <c r="F440" s="135">
        <v>5</v>
      </c>
      <c r="G440" s="135" t="s">
        <v>3963</v>
      </c>
      <c r="H440" s="135" t="s">
        <v>986</v>
      </c>
      <c r="I440" s="135" t="s">
        <v>4999</v>
      </c>
      <c r="J440" s="135">
        <v>1</v>
      </c>
      <c r="K440" s="135" t="s">
        <v>3998</v>
      </c>
      <c r="L440" s="135" t="s">
        <v>3999</v>
      </c>
      <c r="M440" s="135" t="s">
        <v>5004</v>
      </c>
      <c r="N440" s="135" t="s">
        <v>4267</v>
      </c>
    </row>
    <row r="441" spans="1:14" ht="36" x14ac:dyDescent="0.15">
      <c r="A441" s="139">
        <v>34</v>
      </c>
      <c r="B441" s="139">
        <v>60092</v>
      </c>
      <c r="C441" s="135" t="s">
        <v>5005</v>
      </c>
      <c r="D441" s="135">
        <v>6</v>
      </c>
      <c r="E441" s="135" t="s">
        <v>3959</v>
      </c>
      <c r="F441" s="135">
        <v>5</v>
      </c>
      <c r="G441" s="135" t="s">
        <v>3963</v>
      </c>
      <c r="H441" s="135" t="s">
        <v>2085</v>
      </c>
      <c r="I441" s="135" t="s">
        <v>4999</v>
      </c>
      <c r="J441" s="135">
        <v>1</v>
      </c>
      <c r="K441" s="135" t="s">
        <v>3998</v>
      </c>
      <c r="L441" s="135" t="s">
        <v>3999</v>
      </c>
      <c r="M441" s="135" t="s">
        <v>5006</v>
      </c>
      <c r="N441" s="135" t="s">
        <v>1289</v>
      </c>
    </row>
    <row r="442" spans="1:14" ht="24" x14ac:dyDescent="0.15">
      <c r="A442" s="139">
        <v>34</v>
      </c>
      <c r="B442" s="139">
        <v>60092</v>
      </c>
      <c r="C442" s="135" t="s">
        <v>5007</v>
      </c>
      <c r="D442" s="135">
        <v>6</v>
      </c>
      <c r="E442" s="135" t="s">
        <v>3959</v>
      </c>
      <c r="F442" s="135">
        <v>5</v>
      </c>
      <c r="G442" s="135" t="s">
        <v>3963</v>
      </c>
      <c r="H442" s="135" t="s">
        <v>1674</v>
      </c>
      <c r="I442" s="135" t="s">
        <v>4999</v>
      </c>
      <c r="J442" s="135">
        <v>1</v>
      </c>
      <c r="K442" s="135" t="s">
        <v>3998</v>
      </c>
      <c r="L442" s="135" t="s">
        <v>3999</v>
      </c>
      <c r="M442" s="135" t="s">
        <v>5008</v>
      </c>
      <c r="N442" s="135" t="s">
        <v>126</v>
      </c>
    </row>
    <row r="443" spans="1:14" ht="36" x14ac:dyDescent="0.15">
      <c r="A443" s="139">
        <v>34</v>
      </c>
      <c r="B443" s="139">
        <v>60092</v>
      </c>
      <c r="C443" s="135" t="s">
        <v>5009</v>
      </c>
      <c r="D443" s="135">
        <v>6</v>
      </c>
      <c r="E443" s="135" t="s">
        <v>3959</v>
      </c>
      <c r="F443" s="135">
        <v>5</v>
      </c>
      <c r="G443" s="135" t="s">
        <v>3963</v>
      </c>
      <c r="H443" s="135" t="s">
        <v>810</v>
      </c>
      <c r="I443" s="135" t="s">
        <v>4999</v>
      </c>
      <c r="J443" s="135">
        <v>1</v>
      </c>
      <c r="K443" s="135" t="s">
        <v>3998</v>
      </c>
      <c r="L443" s="135" t="s">
        <v>3999</v>
      </c>
      <c r="M443" s="135" t="s">
        <v>5010</v>
      </c>
      <c r="N443" s="135" t="s">
        <v>4440</v>
      </c>
    </row>
    <row r="444" spans="1:14" ht="24" x14ac:dyDescent="0.15">
      <c r="A444" s="139">
        <v>34</v>
      </c>
      <c r="B444" s="139">
        <v>60092</v>
      </c>
      <c r="C444" s="135" t="s">
        <v>5011</v>
      </c>
      <c r="D444" s="135">
        <v>6</v>
      </c>
      <c r="E444" s="135" t="s">
        <v>3959</v>
      </c>
      <c r="F444" s="135">
        <v>5</v>
      </c>
      <c r="G444" s="135" t="s">
        <v>3963</v>
      </c>
      <c r="H444" s="135" t="s">
        <v>967</v>
      </c>
      <c r="I444" s="135" t="s">
        <v>4999</v>
      </c>
      <c r="J444" s="135">
        <v>1</v>
      </c>
      <c r="K444" s="135" t="s">
        <v>3998</v>
      </c>
      <c r="L444" s="135" t="s">
        <v>3999</v>
      </c>
      <c r="M444" s="135" t="s">
        <v>5012</v>
      </c>
      <c r="N444" s="135" t="s">
        <v>151</v>
      </c>
    </row>
    <row r="445" spans="1:14" ht="24" x14ac:dyDescent="0.15">
      <c r="A445" s="139">
        <v>34</v>
      </c>
      <c r="B445" s="139">
        <v>60093</v>
      </c>
      <c r="C445" s="135" t="s">
        <v>5013</v>
      </c>
      <c r="D445" s="135">
        <v>6</v>
      </c>
      <c r="E445" s="135" t="s">
        <v>3959</v>
      </c>
      <c r="F445" s="135">
        <v>5</v>
      </c>
      <c r="G445" s="135" t="s">
        <v>3963</v>
      </c>
      <c r="H445" s="135" t="s">
        <v>986</v>
      </c>
      <c r="I445" s="135" t="s">
        <v>5014</v>
      </c>
      <c r="J445" s="135">
        <v>1</v>
      </c>
      <c r="K445" s="135" t="s">
        <v>3998</v>
      </c>
      <c r="L445" s="135" t="s">
        <v>3999</v>
      </c>
      <c r="M445" s="135" t="s">
        <v>5015</v>
      </c>
      <c r="N445" s="135" t="s">
        <v>5016</v>
      </c>
    </row>
    <row r="446" spans="1:14" ht="24" x14ac:dyDescent="0.15">
      <c r="A446" s="139">
        <v>34</v>
      </c>
      <c r="B446" s="139">
        <v>60093</v>
      </c>
      <c r="C446" s="135" t="s">
        <v>5017</v>
      </c>
      <c r="D446" s="135">
        <v>6</v>
      </c>
      <c r="E446" s="135" t="s">
        <v>3959</v>
      </c>
      <c r="F446" s="135">
        <v>5</v>
      </c>
      <c r="G446" s="135" t="s">
        <v>3963</v>
      </c>
      <c r="H446" s="135" t="s">
        <v>2085</v>
      </c>
      <c r="I446" s="135" t="s">
        <v>5014</v>
      </c>
      <c r="J446" s="135">
        <v>1</v>
      </c>
      <c r="K446" s="135" t="s">
        <v>3998</v>
      </c>
      <c r="L446" s="135" t="s">
        <v>3999</v>
      </c>
      <c r="M446" s="135" t="s">
        <v>3834</v>
      </c>
      <c r="N446" s="135" t="s">
        <v>332</v>
      </c>
    </row>
    <row r="447" spans="1:14" ht="24" x14ac:dyDescent="0.15">
      <c r="A447" s="139">
        <v>34</v>
      </c>
      <c r="B447" s="139">
        <v>60093</v>
      </c>
      <c r="C447" s="135" t="s">
        <v>5018</v>
      </c>
      <c r="D447" s="135">
        <v>6</v>
      </c>
      <c r="E447" s="135" t="s">
        <v>3959</v>
      </c>
      <c r="F447" s="135">
        <v>5</v>
      </c>
      <c r="G447" s="135" t="s">
        <v>3963</v>
      </c>
      <c r="H447" s="135" t="s">
        <v>1674</v>
      </c>
      <c r="I447" s="135" t="s">
        <v>5014</v>
      </c>
      <c r="J447" s="135">
        <v>1</v>
      </c>
      <c r="K447" s="135" t="s">
        <v>3998</v>
      </c>
      <c r="L447" s="135" t="s">
        <v>3999</v>
      </c>
      <c r="M447" s="135" t="s">
        <v>4632</v>
      </c>
      <c r="N447" s="135" t="s">
        <v>124</v>
      </c>
    </row>
    <row r="448" spans="1:14" ht="36" x14ac:dyDescent="0.15">
      <c r="A448" s="139">
        <v>34</v>
      </c>
      <c r="B448" s="139">
        <v>60093</v>
      </c>
      <c r="C448" s="135" t="s">
        <v>5019</v>
      </c>
      <c r="D448" s="135">
        <v>6</v>
      </c>
      <c r="E448" s="135" t="s">
        <v>3959</v>
      </c>
      <c r="F448" s="135">
        <v>5</v>
      </c>
      <c r="G448" s="135" t="s">
        <v>3963</v>
      </c>
      <c r="H448" s="135" t="s">
        <v>810</v>
      </c>
      <c r="I448" s="135" t="s">
        <v>5014</v>
      </c>
      <c r="J448" s="135">
        <v>1</v>
      </c>
      <c r="K448" s="135" t="s">
        <v>3998</v>
      </c>
      <c r="L448" s="135" t="s">
        <v>3999</v>
      </c>
      <c r="M448" s="135" t="s">
        <v>5020</v>
      </c>
      <c r="N448" s="135" t="s">
        <v>4297</v>
      </c>
    </row>
    <row r="449" spans="1:14" ht="24" x14ac:dyDescent="0.15">
      <c r="A449" s="139">
        <v>34</v>
      </c>
      <c r="B449" s="139">
        <v>60093</v>
      </c>
      <c r="C449" s="135" t="s">
        <v>5021</v>
      </c>
      <c r="D449" s="135">
        <v>6</v>
      </c>
      <c r="E449" s="135" t="s">
        <v>3959</v>
      </c>
      <c r="F449" s="135">
        <v>5</v>
      </c>
      <c r="G449" s="135" t="s">
        <v>3963</v>
      </c>
      <c r="H449" s="135" t="s">
        <v>967</v>
      </c>
      <c r="I449" s="135" t="s">
        <v>5014</v>
      </c>
      <c r="J449" s="135">
        <v>1</v>
      </c>
      <c r="K449" s="135" t="s">
        <v>3998</v>
      </c>
      <c r="L449" s="135" t="s">
        <v>3999</v>
      </c>
      <c r="M449" s="135" t="s">
        <v>5022</v>
      </c>
      <c r="N449" s="135" t="s">
        <v>5023</v>
      </c>
    </row>
    <row r="450" spans="1:14" ht="24" x14ac:dyDescent="0.15">
      <c r="A450" s="139">
        <v>34</v>
      </c>
      <c r="B450" s="139">
        <v>60094</v>
      </c>
      <c r="C450" s="135" t="s">
        <v>5024</v>
      </c>
      <c r="D450" s="135">
        <v>6</v>
      </c>
      <c r="E450" s="135" t="s">
        <v>3959</v>
      </c>
      <c r="F450" s="135">
        <v>5</v>
      </c>
      <c r="G450" s="135" t="s">
        <v>3963</v>
      </c>
      <c r="H450" s="135" t="s">
        <v>1674</v>
      </c>
      <c r="I450" s="135" t="s">
        <v>5025</v>
      </c>
      <c r="J450" s="135">
        <v>1</v>
      </c>
      <c r="K450" s="135" t="s">
        <v>3998</v>
      </c>
      <c r="L450" s="135" t="s">
        <v>3999</v>
      </c>
      <c r="M450" s="135" t="s">
        <v>4141</v>
      </c>
      <c r="N450" s="135" t="s">
        <v>108</v>
      </c>
    </row>
    <row r="451" spans="1:14" ht="24" x14ac:dyDescent="0.15">
      <c r="A451" s="139">
        <v>34</v>
      </c>
      <c r="B451" s="139">
        <v>60094</v>
      </c>
      <c r="C451" s="135" t="s">
        <v>5026</v>
      </c>
      <c r="D451" s="135">
        <v>6</v>
      </c>
      <c r="E451" s="135" t="s">
        <v>3959</v>
      </c>
      <c r="F451" s="135">
        <v>5</v>
      </c>
      <c r="G451" s="135" t="s">
        <v>3963</v>
      </c>
      <c r="H451" s="135" t="s">
        <v>810</v>
      </c>
      <c r="I451" s="135" t="s">
        <v>5025</v>
      </c>
      <c r="J451" s="135">
        <v>1</v>
      </c>
      <c r="K451" s="135" t="s">
        <v>3998</v>
      </c>
      <c r="L451" s="135" t="s">
        <v>3999</v>
      </c>
      <c r="M451" s="135" t="s">
        <v>5027</v>
      </c>
      <c r="N451" s="135" t="s">
        <v>555</v>
      </c>
    </row>
    <row r="452" spans="1:14" ht="24" x14ac:dyDescent="0.15">
      <c r="A452" s="139">
        <v>34</v>
      </c>
      <c r="B452" s="139">
        <v>60094</v>
      </c>
      <c r="C452" s="135" t="s">
        <v>5028</v>
      </c>
      <c r="D452" s="135">
        <v>6</v>
      </c>
      <c r="E452" s="135" t="s">
        <v>3959</v>
      </c>
      <c r="F452" s="135">
        <v>5</v>
      </c>
      <c r="G452" s="135" t="s">
        <v>3963</v>
      </c>
      <c r="H452" s="135" t="s">
        <v>967</v>
      </c>
      <c r="I452" s="135" t="s">
        <v>5025</v>
      </c>
      <c r="J452" s="135">
        <v>1</v>
      </c>
      <c r="K452" s="135" t="s">
        <v>3998</v>
      </c>
      <c r="L452" s="135" t="s">
        <v>3999</v>
      </c>
      <c r="M452" s="135" t="s">
        <v>5029</v>
      </c>
      <c r="N452" s="135" t="s">
        <v>3996</v>
      </c>
    </row>
    <row r="453" spans="1:14" ht="24" x14ac:dyDescent="0.15">
      <c r="A453" s="139">
        <v>34</v>
      </c>
      <c r="B453" s="139">
        <v>60101</v>
      </c>
      <c r="C453" s="135" t="s">
        <v>5030</v>
      </c>
      <c r="D453" s="135">
        <v>6</v>
      </c>
      <c r="E453" s="135" t="s">
        <v>3959</v>
      </c>
      <c r="F453" s="135">
        <v>6</v>
      </c>
      <c r="G453" s="135" t="s">
        <v>3964</v>
      </c>
      <c r="H453" s="135" t="s">
        <v>555</v>
      </c>
      <c r="I453" s="135" t="s">
        <v>5031</v>
      </c>
      <c r="J453" s="135">
        <v>1</v>
      </c>
      <c r="K453" s="135" t="s">
        <v>3998</v>
      </c>
      <c r="L453" s="135" t="s">
        <v>3999</v>
      </c>
      <c r="M453" s="135" t="s">
        <v>5032</v>
      </c>
      <c r="N453" s="135" t="s">
        <v>769</v>
      </c>
    </row>
    <row r="454" spans="1:14" ht="24" x14ac:dyDescent="0.15">
      <c r="A454" s="139">
        <v>34</v>
      </c>
      <c r="B454" s="139">
        <v>60101</v>
      </c>
      <c r="C454" s="135" t="s">
        <v>5033</v>
      </c>
      <c r="D454" s="135">
        <v>6</v>
      </c>
      <c r="E454" s="135" t="s">
        <v>3959</v>
      </c>
      <c r="F454" s="135">
        <v>6</v>
      </c>
      <c r="G454" s="135" t="s">
        <v>3964</v>
      </c>
      <c r="H454" s="135" t="s">
        <v>126</v>
      </c>
      <c r="I454" s="135" t="s">
        <v>5031</v>
      </c>
      <c r="J454" s="135">
        <v>1</v>
      </c>
      <c r="K454" s="135" t="s">
        <v>3998</v>
      </c>
      <c r="L454" s="135" t="s">
        <v>3999</v>
      </c>
      <c r="M454" s="135" t="s">
        <v>4141</v>
      </c>
      <c r="N454" s="135" t="s">
        <v>489</v>
      </c>
    </row>
    <row r="455" spans="1:14" ht="24" x14ac:dyDescent="0.15">
      <c r="A455" s="139">
        <v>34</v>
      </c>
      <c r="B455" s="139">
        <v>60101</v>
      </c>
      <c r="C455" s="135" t="s">
        <v>5034</v>
      </c>
      <c r="D455" s="135">
        <v>6</v>
      </c>
      <c r="E455" s="135" t="s">
        <v>3959</v>
      </c>
      <c r="F455" s="135">
        <v>6</v>
      </c>
      <c r="G455" s="135" t="s">
        <v>3964</v>
      </c>
      <c r="H455" s="135" t="s">
        <v>1175</v>
      </c>
      <c r="I455" s="135" t="s">
        <v>5031</v>
      </c>
      <c r="J455" s="135">
        <v>1</v>
      </c>
      <c r="K455" s="135" t="s">
        <v>3998</v>
      </c>
      <c r="L455" s="135" t="s">
        <v>3999</v>
      </c>
      <c r="M455" s="135" t="s">
        <v>4141</v>
      </c>
      <c r="N455" s="135" t="s">
        <v>108</v>
      </c>
    </row>
    <row r="456" spans="1:14" ht="24" x14ac:dyDescent="0.15">
      <c r="A456" s="139">
        <v>34</v>
      </c>
      <c r="B456" s="139">
        <v>60101</v>
      </c>
      <c r="C456" s="135" t="s">
        <v>5035</v>
      </c>
      <c r="D456" s="135">
        <v>6</v>
      </c>
      <c r="E456" s="135" t="s">
        <v>3959</v>
      </c>
      <c r="F456" s="135">
        <v>6</v>
      </c>
      <c r="G456" s="135" t="s">
        <v>3964</v>
      </c>
      <c r="H456" s="135" t="s">
        <v>1154</v>
      </c>
      <c r="I456" s="135" t="s">
        <v>5031</v>
      </c>
      <c r="J456" s="135">
        <v>1</v>
      </c>
      <c r="K456" s="135" t="s">
        <v>3998</v>
      </c>
      <c r="L456" s="135" t="s">
        <v>3999</v>
      </c>
      <c r="M456" s="135" t="s">
        <v>4141</v>
      </c>
      <c r="N456" s="135" t="s">
        <v>195</v>
      </c>
    </row>
    <row r="457" spans="1:14" ht="36" x14ac:dyDescent="0.15">
      <c r="A457" s="139">
        <v>34</v>
      </c>
      <c r="B457" s="139">
        <v>60101</v>
      </c>
      <c r="C457" s="135" t="s">
        <v>5036</v>
      </c>
      <c r="D457" s="135">
        <v>6</v>
      </c>
      <c r="E457" s="135" t="s">
        <v>3959</v>
      </c>
      <c r="F457" s="135">
        <v>6</v>
      </c>
      <c r="G457" s="135" t="s">
        <v>3964</v>
      </c>
      <c r="H457" s="135" t="s">
        <v>1903</v>
      </c>
      <c r="I457" s="135" t="s">
        <v>5031</v>
      </c>
      <c r="J457" s="135">
        <v>1</v>
      </c>
      <c r="K457" s="135" t="s">
        <v>3998</v>
      </c>
      <c r="L457" s="135" t="s">
        <v>3999</v>
      </c>
      <c r="M457" s="135" t="s">
        <v>5037</v>
      </c>
      <c r="N457" s="135" t="s">
        <v>5038</v>
      </c>
    </row>
    <row r="458" spans="1:14" ht="24" x14ac:dyDescent="0.15">
      <c r="A458" s="139">
        <v>34</v>
      </c>
      <c r="B458" s="139">
        <v>60101</v>
      </c>
      <c r="C458" s="135" t="s">
        <v>5039</v>
      </c>
      <c r="D458" s="135">
        <v>6</v>
      </c>
      <c r="E458" s="135" t="s">
        <v>3959</v>
      </c>
      <c r="F458" s="135">
        <v>6</v>
      </c>
      <c r="G458" s="135" t="s">
        <v>3964</v>
      </c>
      <c r="H458" s="135" t="s">
        <v>1951</v>
      </c>
      <c r="I458" s="135" t="s">
        <v>5031</v>
      </c>
      <c r="J458" s="135">
        <v>1</v>
      </c>
      <c r="K458" s="135" t="s">
        <v>3998</v>
      </c>
      <c r="L458" s="135" t="s">
        <v>3999</v>
      </c>
      <c r="M458" s="135" t="s">
        <v>4141</v>
      </c>
      <c r="N458" s="135" t="s">
        <v>489</v>
      </c>
    </row>
    <row r="459" spans="1:14" ht="36" x14ac:dyDescent="0.15">
      <c r="A459" s="139">
        <v>34</v>
      </c>
      <c r="B459" s="139">
        <v>60101</v>
      </c>
      <c r="C459" s="135" t="s">
        <v>5040</v>
      </c>
      <c r="D459" s="135">
        <v>6</v>
      </c>
      <c r="E459" s="135" t="s">
        <v>3959</v>
      </c>
      <c r="F459" s="135">
        <v>6</v>
      </c>
      <c r="G459" s="135" t="s">
        <v>3964</v>
      </c>
      <c r="H459" s="135" t="s">
        <v>986</v>
      </c>
      <c r="I459" s="135" t="s">
        <v>5031</v>
      </c>
      <c r="J459" s="135">
        <v>1</v>
      </c>
      <c r="K459" s="135" t="s">
        <v>3998</v>
      </c>
      <c r="L459" s="135" t="s">
        <v>3999</v>
      </c>
      <c r="M459" s="135" t="s">
        <v>5041</v>
      </c>
      <c r="N459" s="135" t="s">
        <v>4199</v>
      </c>
    </row>
    <row r="460" spans="1:14" ht="24" x14ac:dyDescent="0.15">
      <c r="A460" s="139">
        <v>34</v>
      </c>
      <c r="B460" s="139">
        <v>60101</v>
      </c>
      <c r="C460" s="135" t="s">
        <v>5042</v>
      </c>
      <c r="D460" s="135">
        <v>6</v>
      </c>
      <c r="E460" s="135" t="s">
        <v>3959</v>
      </c>
      <c r="F460" s="135">
        <v>6</v>
      </c>
      <c r="G460" s="135" t="s">
        <v>3964</v>
      </c>
      <c r="H460" s="135" t="s">
        <v>2085</v>
      </c>
      <c r="I460" s="135" t="s">
        <v>5031</v>
      </c>
      <c r="J460" s="135">
        <v>1</v>
      </c>
      <c r="K460" s="135" t="s">
        <v>3998</v>
      </c>
      <c r="L460" s="135" t="s">
        <v>3999</v>
      </c>
      <c r="M460" s="135" t="s">
        <v>4141</v>
      </c>
      <c r="N460" s="135" t="s">
        <v>4061</v>
      </c>
    </row>
    <row r="461" spans="1:14" ht="36" x14ac:dyDescent="0.15">
      <c r="A461" s="139">
        <v>34</v>
      </c>
      <c r="B461" s="139">
        <v>60101</v>
      </c>
      <c r="C461" s="135" t="s">
        <v>5043</v>
      </c>
      <c r="D461" s="135">
        <v>6</v>
      </c>
      <c r="E461" s="135" t="s">
        <v>3959</v>
      </c>
      <c r="F461" s="135">
        <v>6</v>
      </c>
      <c r="G461" s="135" t="s">
        <v>3964</v>
      </c>
      <c r="H461" s="135" t="s">
        <v>1674</v>
      </c>
      <c r="I461" s="135" t="s">
        <v>5031</v>
      </c>
      <c r="J461" s="135">
        <v>1</v>
      </c>
      <c r="K461" s="135" t="s">
        <v>3998</v>
      </c>
      <c r="L461" s="135" t="s">
        <v>3999</v>
      </c>
      <c r="M461" s="135" t="s">
        <v>5044</v>
      </c>
      <c r="N461" s="135" t="s">
        <v>1220</v>
      </c>
    </row>
    <row r="462" spans="1:14" ht="24" x14ac:dyDescent="0.15">
      <c r="A462" s="139">
        <v>34</v>
      </c>
      <c r="B462" s="139">
        <v>60101</v>
      </c>
      <c r="C462" s="135" t="s">
        <v>5045</v>
      </c>
      <c r="D462" s="135">
        <v>6</v>
      </c>
      <c r="E462" s="135" t="s">
        <v>3959</v>
      </c>
      <c r="F462" s="135">
        <v>6</v>
      </c>
      <c r="G462" s="135" t="s">
        <v>3964</v>
      </c>
      <c r="H462" s="135" t="s">
        <v>810</v>
      </c>
      <c r="I462" s="135" t="s">
        <v>5031</v>
      </c>
      <c r="J462" s="135">
        <v>1</v>
      </c>
      <c r="K462" s="135" t="s">
        <v>3998</v>
      </c>
      <c r="L462" s="135" t="s">
        <v>3999</v>
      </c>
      <c r="M462" s="135" t="s">
        <v>4141</v>
      </c>
      <c r="N462" s="135" t="s">
        <v>1220</v>
      </c>
    </row>
    <row r="463" spans="1:14" ht="24" x14ac:dyDescent="0.15">
      <c r="A463" s="139">
        <v>34</v>
      </c>
      <c r="B463" s="139">
        <v>60101</v>
      </c>
      <c r="C463" s="135" t="s">
        <v>5046</v>
      </c>
      <c r="D463" s="135">
        <v>6</v>
      </c>
      <c r="E463" s="135" t="s">
        <v>3959</v>
      </c>
      <c r="F463" s="135">
        <v>6</v>
      </c>
      <c r="G463" s="135" t="s">
        <v>3964</v>
      </c>
      <c r="H463" s="135" t="s">
        <v>967</v>
      </c>
      <c r="I463" s="135" t="s">
        <v>5031</v>
      </c>
      <c r="J463" s="135">
        <v>1</v>
      </c>
      <c r="K463" s="135" t="s">
        <v>3998</v>
      </c>
      <c r="L463" s="135" t="s">
        <v>3999</v>
      </c>
      <c r="M463" s="135" t="s">
        <v>5047</v>
      </c>
      <c r="N463" s="135" t="s">
        <v>1220</v>
      </c>
    </row>
    <row r="464" spans="1:14" ht="24" x14ac:dyDescent="0.15">
      <c r="A464" s="139">
        <v>34</v>
      </c>
      <c r="B464" s="139">
        <v>60102</v>
      </c>
      <c r="C464" s="135" t="s">
        <v>5048</v>
      </c>
      <c r="D464" s="135">
        <v>6</v>
      </c>
      <c r="E464" s="135" t="s">
        <v>3959</v>
      </c>
      <c r="F464" s="135">
        <v>6</v>
      </c>
      <c r="G464" s="135" t="s">
        <v>3964</v>
      </c>
      <c r="H464" s="135" t="s">
        <v>162</v>
      </c>
      <c r="I464" s="135" t="s">
        <v>5049</v>
      </c>
      <c r="J464" s="135">
        <v>1</v>
      </c>
      <c r="K464" s="135" t="s">
        <v>3998</v>
      </c>
      <c r="L464" s="135" t="s">
        <v>3999</v>
      </c>
      <c r="M464" s="135" t="s">
        <v>5050</v>
      </c>
      <c r="N464" s="135" t="s">
        <v>5051</v>
      </c>
    </row>
    <row r="465" spans="1:14" ht="24" x14ac:dyDescent="0.15">
      <c r="A465" s="139">
        <v>34</v>
      </c>
      <c r="B465" s="139">
        <v>60102</v>
      </c>
      <c r="C465" s="135" t="s">
        <v>5052</v>
      </c>
      <c r="D465" s="135">
        <v>6</v>
      </c>
      <c r="E465" s="135" t="s">
        <v>3959</v>
      </c>
      <c r="F465" s="135">
        <v>6</v>
      </c>
      <c r="G465" s="135" t="s">
        <v>3964</v>
      </c>
      <c r="H465" s="135" t="s">
        <v>95</v>
      </c>
      <c r="I465" s="135" t="s">
        <v>5049</v>
      </c>
      <c r="J465" s="135">
        <v>1</v>
      </c>
      <c r="K465" s="135" t="s">
        <v>3998</v>
      </c>
      <c r="L465" s="135" t="s">
        <v>3999</v>
      </c>
      <c r="M465" s="135" t="s">
        <v>5053</v>
      </c>
      <c r="N465" s="135" t="s">
        <v>108</v>
      </c>
    </row>
    <row r="466" spans="1:14" ht="24" x14ac:dyDescent="0.15">
      <c r="A466" s="139">
        <v>34</v>
      </c>
      <c r="B466" s="139">
        <v>60102</v>
      </c>
      <c r="C466" s="135" t="s">
        <v>5054</v>
      </c>
      <c r="D466" s="135">
        <v>6</v>
      </c>
      <c r="E466" s="135" t="s">
        <v>3959</v>
      </c>
      <c r="F466" s="135">
        <v>6</v>
      </c>
      <c r="G466" s="135" t="s">
        <v>3964</v>
      </c>
      <c r="H466" s="135" t="s">
        <v>1220</v>
      </c>
      <c r="I466" s="135" t="s">
        <v>5049</v>
      </c>
      <c r="J466" s="135">
        <v>1</v>
      </c>
      <c r="K466" s="135" t="s">
        <v>3998</v>
      </c>
      <c r="L466" s="135" t="s">
        <v>3999</v>
      </c>
      <c r="M466" s="135" t="s">
        <v>5055</v>
      </c>
      <c r="N466" s="135" t="s">
        <v>108</v>
      </c>
    </row>
    <row r="467" spans="1:14" ht="24" x14ac:dyDescent="0.15">
      <c r="A467" s="139">
        <v>34</v>
      </c>
      <c r="B467" s="139">
        <v>60102</v>
      </c>
      <c r="C467" s="135" t="s">
        <v>5056</v>
      </c>
      <c r="D467" s="135">
        <v>6</v>
      </c>
      <c r="E467" s="135" t="s">
        <v>3959</v>
      </c>
      <c r="F467" s="135">
        <v>6</v>
      </c>
      <c r="G467" s="135" t="s">
        <v>3964</v>
      </c>
      <c r="H467" s="135" t="s">
        <v>135</v>
      </c>
      <c r="I467" s="135" t="s">
        <v>5049</v>
      </c>
      <c r="J467" s="135">
        <v>1</v>
      </c>
      <c r="K467" s="135" t="s">
        <v>3998</v>
      </c>
      <c r="L467" s="135" t="s">
        <v>3999</v>
      </c>
      <c r="M467" s="135" t="s">
        <v>5057</v>
      </c>
      <c r="N467" s="135" t="s">
        <v>1220</v>
      </c>
    </row>
    <row r="468" spans="1:14" ht="24" x14ac:dyDescent="0.15">
      <c r="A468" s="139">
        <v>34</v>
      </c>
      <c r="B468" s="139">
        <v>60102</v>
      </c>
      <c r="C468" s="135" t="s">
        <v>5058</v>
      </c>
      <c r="D468" s="135">
        <v>6</v>
      </c>
      <c r="E468" s="135" t="s">
        <v>3959</v>
      </c>
      <c r="F468" s="135">
        <v>6</v>
      </c>
      <c r="G468" s="135" t="s">
        <v>3964</v>
      </c>
      <c r="H468" s="135" t="s">
        <v>310</v>
      </c>
      <c r="I468" s="135" t="s">
        <v>5049</v>
      </c>
      <c r="J468" s="135">
        <v>1</v>
      </c>
      <c r="K468" s="135" t="s">
        <v>3998</v>
      </c>
      <c r="L468" s="135" t="s">
        <v>3999</v>
      </c>
      <c r="M468" s="135" t="s">
        <v>5059</v>
      </c>
      <c r="N468" s="135" t="s">
        <v>5038</v>
      </c>
    </row>
    <row r="469" spans="1:14" ht="24" x14ac:dyDescent="0.15">
      <c r="A469" s="139">
        <v>34</v>
      </c>
      <c r="B469" s="139">
        <v>60102</v>
      </c>
      <c r="C469" s="135" t="s">
        <v>5060</v>
      </c>
      <c r="D469" s="135">
        <v>6</v>
      </c>
      <c r="E469" s="135" t="s">
        <v>3959</v>
      </c>
      <c r="F469" s="135">
        <v>6</v>
      </c>
      <c r="G469" s="135" t="s">
        <v>3964</v>
      </c>
      <c r="H469" s="135" t="s">
        <v>332</v>
      </c>
      <c r="I469" s="135" t="s">
        <v>5049</v>
      </c>
      <c r="J469" s="135">
        <v>1</v>
      </c>
      <c r="K469" s="135" t="s">
        <v>3998</v>
      </c>
      <c r="L469" s="135" t="s">
        <v>3999</v>
      </c>
      <c r="M469" s="135" t="s">
        <v>4141</v>
      </c>
      <c r="N469" s="135" t="s">
        <v>1220</v>
      </c>
    </row>
    <row r="470" spans="1:14" ht="24" x14ac:dyDescent="0.15">
      <c r="A470" s="139">
        <v>34</v>
      </c>
      <c r="B470" s="139">
        <v>60102</v>
      </c>
      <c r="C470" s="135" t="s">
        <v>5061</v>
      </c>
      <c r="D470" s="135">
        <v>6</v>
      </c>
      <c r="E470" s="135" t="s">
        <v>3959</v>
      </c>
      <c r="F470" s="135">
        <v>6</v>
      </c>
      <c r="G470" s="135" t="s">
        <v>3964</v>
      </c>
      <c r="H470" s="135" t="s">
        <v>489</v>
      </c>
      <c r="I470" s="135" t="s">
        <v>5049</v>
      </c>
      <c r="J470" s="135">
        <v>1</v>
      </c>
      <c r="K470" s="135" t="s">
        <v>3998</v>
      </c>
      <c r="L470" s="135" t="s">
        <v>3999</v>
      </c>
      <c r="M470" s="135" t="s">
        <v>4141</v>
      </c>
      <c r="N470" s="135" t="s">
        <v>1220</v>
      </c>
    </row>
    <row r="471" spans="1:14" ht="24" x14ac:dyDescent="0.15">
      <c r="A471" s="139">
        <v>34</v>
      </c>
      <c r="B471" s="139">
        <v>60102</v>
      </c>
      <c r="C471" s="135" t="s">
        <v>5062</v>
      </c>
      <c r="D471" s="135">
        <v>6</v>
      </c>
      <c r="E471" s="135" t="s">
        <v>3959</v>
      </c>
      <c r="F471" s="135">
        <v>6</v>
      </c>
      <c r="G471" s="135" t="s">
        <v>3964</v>
      </c>
      <c r="H471" s="135" t="s">
        <v>555</v>
      </c>
      <c r="I471" s="135" t="s">
        <v>5049</v>
      </c>
      <c r="J471" s="135">
        <v>1</v>
      </c>
      <c r="K471" s="135" t="s">
        <v>3998</v>
      </c>
      <c r="L471" s="135" t="s">
        <v>3999</v>
      </c>
      <c r="M471" s="135" t="s">
        <v>5063</v>
      </c>
      <c r="N471" s="135" t="s">
        <v>1220</v>
      </c>
    </row>
    <row r="472" spans="1:14" ht="24" x14ac:dyDescent="0.15">
      <c r="A472" s="139">
        <v>34</v>
      </c>
      <c r="B472" s="139">
        <v>60102</v>
      </c>
      <c r="C472" s="135" t="s">
        <v>5064</v>
      </c>
      <c r="D472" s="135">
        <v>6</v>
      </c>
      <c r="E472" s="135" t="s">
        <v>3959</v>
      </c>
      <c r="F472" s="135">
        <v>6</v>
      </c>
      <c r="G472" s="135" t="s">
        <v>3964</v>
      </c>
      <c r="H472" s="135" t="s">
        <v>126</v>
      </c>
      <c r="I472" s="135" t="s">
        <v>5049</v>
      </c>
      <c r="J472" s="135">
        <v>1</v>
      </c>
      <c r="K472" s="135" t="s">
        <v>3998</v>
      </c>
      <c r="L472" s="135" t="s">
        <v>3999</v>
      </c>
      <c r="M472" s="135" t="s">
        <v>5065</v>
      </c>
      <c r="N472" s="135" t="s">
        <v>1220</v>
      </c>
    </row>
    <row r="473" spans="1:14" ht="24" x14ac:dyDescent="0.15">
      <c r="A473" s="139">
        <v>34</v>
      </c>
      <c r="B473" s="139">
        <v>60102</v>
      </c>
      <c r="C473" s="135" t="s">
        <v>5066</v>
      </c>
      <c r="D473" s="135">
        <v>6</v>
      </c>
      <c r="E473" s="135" t="s">
        <v>3959</v>
      </c>
      <c r="F473" s="135">
        <v>6</v>
      </c>
      <c r="G473" s="135" t="s">
        <v>3964</v>
      </c>
      <c r="H473" s="135" t="s">
        <v>1175</v>
      </c>
      <c r="I473" s="135" t="s">
        <v>5049</v>
      </c>
      <c r="J473" s="135">
        <v>1</v>
      </c>
      <c r="K473" s="135" t="s">
        <v>3998</v>
      </c>
      <c r="L473" s="135" t="s">
        <v>3999</v>
      </c>
      <c r="M473" s="135" t="s">
        <v>5067</v>
      </c>
      <c r="N473" s="135" t="s">
        <v>853</v>
      </c>
    </row>
    <row r="474" spans="1:14" ht="24" x14ac:dyDescent="0.15">
      <c r="A474" s="139">
        <v>34</v>
      </c>
      <c r="B474" s="139">
        <v>60102</v>
      </c>
      <c r="C474" s="135" t="s">
        <v>5068</v>
      </c>
      <c r="D474" s="135">
        <v>6</v>
      </c>
      <c r="E474" s="135" t="s">
        <v>3959</v>
      </c>
      <c r="F474" s="135">
        <v>6</v>
      </c>
      <c r="G474" s="135" t="s">
        <v>3964</v>
      </c>
      <c r="H474" s="135" t="s">
        <v>1154</v>
      </c>
      <c r="I474" s="135" t="s">
        <v>5049</v>
      </c>
      <c r="J474" s="135">
        <v>1</v>
      </c>
      <c r="K474" s="135" t="s">
        <v>3998</v>
      </c>
      <c r="L474" s="135" t="s">
        <v>3999</v>
      </c>
      <c r="M474" s="135" t="s">
        <v>5069</v>
      </c>
      <c r="N474" s="135" t="s">
        <v>489</v>
      </c>
    </row>
    <row r="475" spans="1:14" ht="24" x14ac:dyDescent="0.15">
      <c r="A475" s="139">
        <v>34</v>
      </c>
      <c r="B475" s="139">
        <v>60102</v>
      </c>
      <c r="C475" s="135" t="s">
        <v>5070</v>
      </c>
      <c r="D475" s="135">
        <v>6</v>
      </c>
      <c r="E475" s="135" t="s">
        <v>3959</v>
      </c>
      <c r="F475" s="135">
        <v>6</v>
      </c>
      <c r="G475" s="135" t="s">
        <v>3964</v>
      </c>
      <c r="H475" s="135" t="s">
        <v>1903</v>
      </c>
      <c r="I475" s="135" t="s">
        <v>5049</v>
      </c>
      <c r="J475" s="135">
        <v>1</v>
      </c>
      <c r="K475" s="135" t="s">
        <v>3998</v>
      </c>
      <c r="L475" s="135" t="s">
        <v>3999</v>
      </c>
      <c r="M475" s="135" t="s">
        <v>5069</v>
      </c>
      <c r="N475" s="135" t="s">
        <v>489</v>
      </c>
    </row>
    <row r="476" spans="1:14" ht="24" x14ac:dyDescent="0.15">
      <c r="A476" s="139">
        <v>34</v>
      </c>
      <c r="B476" s="139">
        <v>60102</v>
      </c>
      <c r="C476" s="135" t="s">
        <v>5071</v>
      </c>
      <c r="D476" s="135">
        <v>6</v>
      </c>
      <c r="E476" s="135" t="s">
        <v>3959</v>
      </c>
      <c r="F476" s="135">
        <v>6</v>
      </c>
      <c r="G476" s="135" t="s">
        <v>3964</v>
      </c>
      <c r="H476" s="135" t="s">
        <v>1951</v>
      </c>
      <c r="I476" s="135" t="s">
        <v>5049</v>
      </c>
      <c r="J476" s="135">
        <v>1</v>
      </c>
      <c r="K476" s="135" t="s">
        <v>3998</v>
      </c>
      <c r="L476" s="135" t="s">
        <v>3999</v>
      </c>
      <c r="M476" s="135" t="s">
        <v>5069</v>
      </c>
      <c r="N476" s="135" t="s">
        <v>489</v>
      </c>
    </row>
    <row r="477" spans="1:14" ht="24" x14ac:dyDescent="0.15">
      <c r="A477" s="139">
        <v>34</v>
      </c>
      <c r="B477" s="139">
        <v>60102</v>
      </c>
      <c r="C477" s="135" t="s">
        <v>5072</v>
      </c>
      <c r="D477" s="135">
        <v>6</v>
      </c>
      <c r="E477" s="135" t="s">
        <v>3959</v>
      </c>
      <c r="F477" s="135">
        <v>6</v>
      </c>
      <c r="G477" s="135" t="s">
        <v>3964</v>
      </c>
      <c r="H477" s="135" t="s">
        <v>986</v>
      </c>
      <c r="I477" s="135" t="s">
        <v>5049</v>
      </c>
      <c r="J477" s="135">
        <v>1</v>
      </c>
      <c r="K477" s="135" t="s">
        <v>3998</v>
      </c>
      <c r="L477" s="135" t="s">
        <v>3999</v>
      </c>
      <c r="M477" s="135" t="s">
        <v>5069</v>
      </c>
      <c r="N477" s="135" t="s">
        <v>489</v>
      </c>
    </row>
    <row r="478" spans="1:14" ht="24" x14ac:dyDescent="0.15">
      <c r="A478" s="139">
        <v>34</v>
      </c>
      <c r="B478" s="139">
        <v>60102</v>
      </c>
      <c r="C478" s="135" t="s">
        <v>5073</v>
      </c>
      <c r="D478" s="135">
        <v>6</v>
      </c>
      <c r="E478" s="135" t="s">
        <v>3959</v>
      </c>
      <c r="F478" s="135">
        <v>6</v>
      </c>
      <c r="G478" s="135" t="s">
        <v>3964</v>
      </c>
      <c r="H478" s="135" t="s">
        <v>2085</v>
      </c>
      <c r="I478" s="135" t="s">
        <v>5049</v>
      </c>
      <c r="J478" s="135">
        <v>1</v>
      </c>
      <c r="K478" s="135" t="s">
        <v>3998</v>
      </c>
      <c r="L478" s="135" t="s">
        <v>3999</v>
      </c>
      <c r="M478" s="135" t="s">
        <v>4141</v>
      </c>
      <c r="N478" s="135" t="s">
        <v>489</v>
      </c>
    </row>
    <row r="479" spans="1:14" ht="24" x14ac:dyDescent="0.15">
      <c r="A479" s="139">
        <v>34</v>
      </c>
      <c r="B479" s="139">
        <v>60102</v>
      </c>
      <c r="C479" s="135" t="s">
        <v>5074</v>
      </c>
      <c r="D479" s="135">
        <v>6</v>
      </c>
      <c r="E479" s="135" t="s">
        <v>3959</v>
      </c>
      <c r="F479" s="135">
        <v>6</v>
      </c>
      <c r="G479" s="135" t="s">
        <v>3964</v>
      </c>
      <c r="H479" s="135" t="s">
        <v>1674</v>
      </c>
      <c r="I479" s="135" t="s">
        <v>5049</v>
      </c>
      <c r="J479" s="135">
        <v>1</v>
      </c>
      <c r="K479" s="135" t="s">
        <v>3998</v>
      </c>
      <c r="L479" s="135" t="s">
        <v>3999</v>
      </c>
      <c r="M479" s="135" t="s">
        <v>5069</v>
      </c>
      <c r="N479" s="135" t="s">
        <v>489</v>
      </c>
    </row>
    <row r="480" spans="1:14" ht="24" x14ac:dyDescent="0.15">
      <c r="A480" s="139">
        <v>34</v>
      </c>
      <c r="B480" s="139">
        <v>60102</v>
      </c>
      <c r="C480" s="135" t="s">
        <v>5075</v>
      </c>
      <c r="D480" s="135">
        <v>6</v>
      </c>
      <c r="E480" s="135" t="s">
        <v>3959</v>
      </c>
      <c r="F480" s="135">
        <v>6</v>
      </c>
      <c r="G480" s="135" t="s">
        <v>3964</v>
      </c>
      <c r="H480" s="135" t="s">
        <v>810</v>
      </c>
      <c r="I480" s="135" t="s">
        <v>5049</v>
      </c>
      <c r="J480" s="135">
        <v>1</v>
      </c>
      <c r="K480" s="135" t="s">
        <v>3998</v>
      </c>
      <c r="L480" s="135" t="s">
        <v>3999</v>
      </c>
      <c r="M480" s="135" t="s">
        <v>5069</v>
      </c>
      <c r="N480" s="135" t="s">
        <v>1220</v>
      </c>
    </row>
    <row r="481" spans="1:14" ht="24" x14ac:dyDescent="0.15">
      <c r="A481" s="139">
        <v>34</v>
      </c>
      <c r="B481" s="139">
        <v>60102</v>
      </c>
      <c r="C481" s="135" t="s">
        <v>5076</v>
      </c>
      <c r="D481" s="135">
        <v>6</v>
      </c>
      <c r="E481" s="135" t="s">
        <v>3959</v>
      </c>
      <c r="F481" s="135">
        <v>6</v>
      </c>
      <c r="G481" s="135" t="s">
        <v>3964</v>
      </c>
      <c r="H481" s="135" t="s">
        <v>967</v>
      </c>
      <c r="I481" s="135" t="s">
        <v>5049</v>
      </c>
      <c r="J481" s="135">
        <v>1</v>
      </c>
      <c r="K481" s="135" t="s">
        <v>3998</v>
      </c>
      <c r="L481" s="135" t="s">
        <v>3999</v>
      </c>
      <c r="M481" s="135" t="s">
        <v>5069</v>
      </c>
      <c r="N481" s="135" t="s">
        <v>108</v>
      </c>
    </row>
    <row r="482" spans="1:14" ht="24" x14ac:dyDescent="0.15">
      <c r="A482" s="139">
        <v>34</v>
      </c>
      <c r="B482" s="139">
        <v>60111</v>
      </c>
      <c r="C482" s="135" t="s">
        <v>5077</v>
      </c>
      <c r="D482" s="135">
        <v>6</v>
      </c>
      <c r="E482" s="135" t="s">
        <v>3959</v>
      </c>
      <c r="F482" s="135">
        <v>6</v>
      </c>
      <c r="G482" s="135" t="s">
        <v>3964</v>
      </c>
      <c r="H482" s="135" t="s">
        <v>135</v>
      </c>
      <c r="I482" s="135" t="s">
        <v>5078</v>
      </c>
      <c r="J482" s="135">
        <v>1</v>
      </c>
      <c r="K482" s="135" t="s">
        <v>3998</v>
      </c>
      <c r="L482" s="135" t="s">
        <v>3999</v>
      </c>
      <c r="M482" s="135" t="s">
        <v>5079</v>
      </c>
      <c r="N482" s="135" t="s">
        <v>1220</v>
      </c>
    </row>
    <row r="483" spans="1:14" ht="48" x14ac:dyDescent="0.15">
      <c r="A483" s="139">
        <v>34</v>
      </c>
      <c r="B483" s="139">
        <v>60111</v>
      </c>
      <c r="C483" s="135" t="s">
        <v>5080</v>
      </c>
      <c r="D483" s="135">
        <v>6</v>
      </c>
      <c r="E483" s="135" t="s">
        <v>3959</v>
      </c>
      <c r="F483" s="135">
        <v>6</v>
      </c>
      <c r="G483" s="135" t="s">
        <v>3964</v>
      </c>
      <c r="H483" s="135" t="s">
        <v>310</v>
      </c>
      <c r="I483" s="135" t="s">
        <v>5078</v>
      </c>
      <c r="J483" s="135">
        <v>1</v>
      </c>
      <c r="K483" s="135" t="s">
        <v>3998</v>
      </c>
      <c r="L483" s="135" t="s">
        <v>3999</v>
      </c>
      <c r="M483" s="135" t="s">
        <v>5081</v>
      </c>
      <c r="N483" s="135" t="s">
        <v>1220</v>
      </c>
    </row>
    <row r="484" spans="1:14" ht="48" x14ac:dyDescent="0.15">
      <c r="A484" s="139">
        <v>34</v>
      </c>
      <c r="B484" s="139">
        <v>60111</v>
      </c>
      <c r="C484" s="135" t="s">
        <v>5082</v>
      </c>
      <c r="D484" s="135">
        <v>6</v>
      </c>
      <c r="E484" s="135" t="s">
        <v>3959</v>
      </c>
      <c r="F484" s="135">
        <v>6</v>
      </c>
      <c r="G484" s="135" t="s">
        <v>3964</v>
      </c>
      <c r="H484" s="135" t="s">
        <v>332</v>
      </c>
      <c r="I484" s="135" t="s">
        <v>5078</v>
      </c>
      <c r="J484" s="135">
        <v>1</v>
      </c>
      <c r="K484" s="135" t="s">
        <v>3998</v>
      </c>
      <c r="L484" s="135" t="s">
        <v>3999</v>
      </c>
      <c r="M484" s="135" t="s">
        <v>5083</v>
      </c>
      <c r="N484" s="135" t="s">
        <v>1220</v>
      </c>
    </row>
    <row r="485" spans="1:14" ht="48" x14ac:dyDescent="0.15">
      <c r="A485" s="139">
        <v>34</v>
      </c>
      <c r="B485" s="139">
        <v>60111</v>
      </c>
      <c r="C485" s="135" t="s">
        <v>5084</v>
      </c>
      <c r="D485" s="135">
        <v>6</v>
      </c>
      <c r="E485" s="135" t="s">
        <v>3959</v>
      </c>
      <c r="F485" s="135">
        <v>6</v>
      </c>
      <c r="G485" s="135" t="s">
        <v>3964</v>
      </c>
      <c r="H485" s="135" t="s">
        <v>489</v>
      </c>
      <c r="I485" s="135" t="s">
        <v>5078</v>
      </c>
      <c r="J485" s="135">
        <v>1</v>
      </c>
      <c r="K485" s="135" t="s">
        <v>3998</v>
      </c>
      <c r="L485" s="135" t="s">
        <v>3999</v>
      </c>
      <c r="M485" s="135" t="s">
        <v>5085</v>
      </c>
      <c r="N485" s="135" t="s">
        <v>1220</v>
      </c>
    </row>
    <row r="486" spans="1:14" ht="36" x14ac:dyDescent="0.15">
      <c r="A486" s="139">
        <v>34</v>
      </c>
      <c r="B486" s="139">
        <v>60111</v>
      </c>
      <c r="C486" s="135" t="s">
        <v>5086</v>
      </c>
      <c r="D486" s="135">
        <v>6</v>
      </c>
      <c r="E486" s="135" t="s">
        <v>3959</v>
      </c>
      <c r="F486" s="135">
        <v>6</v>
      </c>
      <c r="G486" s="135" t="s">
        <v>3964</v>
      </c>
      <c r="H486" s="135" t="s">
        <v>555</v>
      </c>
      <c r="I486" s="135" t="s">
        <v>5078</v>
      </c>
      <c r="J486" s="135">
        <v>1</v>
      </c>
      <c r="K486" s="135" t="s">
        <v>3998</v>
      </c>
      <c r="L486" s="135" t="s">
        <v>3999</v>
      </c>
      <c r="M486" s="135" t="s">
        <v>5087</v>
      </c>
      <c r="N486" s="135" t="s">
        <v>1220</v>
      </c>
    </row>
    <row r="487" spans="1:14" ht="24" x14ac:dyDescent="0.15">
      <c r="A487" s="139">
        <v>34</v>
      </c>
      <c r="B487" s="139">
        <v>60111</v>
      </c>
      <c r="C487" s="135" t="s">
        <v>5088</v>
      </c>
      <c r="D487" s="135">
        <v>6</v>
      </c>
      <c r="E487" s="135" t="s">
        <v>3959</v>
      </c>
      <c r="F487" s="135">
        <v>6</v>
      </c>
      <c r="G487" s="135" t="s">
        <v>3964</v>
      </c>
      <c r="H487" s="135" t="s">
        <v>126</v>
      </c>
      <c r="I487" s="135" t="s">
        <v>5078</v>
      </c>
      <c r="J487" s="135">
        <v>1</v>
      </c>
      <c r="K487" s="135" t="s">
        <v>3998</v>
      </c>
      <c r="L487" s="135" t="s">
        <v>3999</v>
      </c>
      <c r="M487" s="135" t="s">
        <v>5089</v>
      </c>
      <c r="N487" s="135" t="s">
        <v>1220</v>
      </c>
    </row>
    <row r="488" spans="1:14" ht="24" x14ac:dyDescent="0.15">
      <c r="A488" s="139">
        <v>34</v>
      </c>
      <c r="B488" s="139">
        <v>60111</v>
      </c>
      <c r="C488" s="135" t="s">
        <v>5090</v>
      </c>
      <c r="D488" s="135">
        <v>6</v>
      </c>
      <c r="E488" s="135" t="s">
        <v>3959</v>
      </c>
      <c r="F488" s="135">
        <v>6</v>
      </c>
      <c r="G488" s="135" t="s">
        <v>3964</v>
      </c>
      <c r="H488" s="135" t="s">
        <v>1175</v>
      </c>
      <c r="I488" s="135" t="s">
        <v>5078</v>
      </c>
      <c r="J488" s="135">
        <v>1</v>
      </c>
      <c r="K488" s="135" t="s">
        <v>3998</v>
      </c>
      <c r="L488" s="135" t="s">
        <v>3999</v>
      </c>
      <c r="M488" s="135" t="s">
        <v>5069</v>
      </c>
      <c r="N488" s="135" t="s">
        <v>1220</v>
      </c>
    </row>
    <row r="489" spans="1:14" ht="24" x14ac:dyDescent="0.15">
      <c r="A489" s="139">
        <v>34</v>
      </c>
      <c r="B489" s="139">
        <v>60111</v>
      </c>
      <c r="C489" s="135" t="s">
        <v>5091</v>
      </c>
      <c r="D489" s="135">
        <v>6</v>
      </c>
      <c r="E489" s="135" t="s">
        <v>3959</v>
      </c>
      <c r="F489" s="135">
        <v>6</v>
      </c>
      <c r="G489" s="135" t="s">
        <v>3964</v>
      </c>
      <c r="H489" s="135" t="s">
        <v>1154</v>
      </c>
      <c r="I489" s="135" t="s">
        <v>5078</v>
      </c>
      <c r="J489" s="135">
        <v>1</v>
      </c>
      <c r="K489" s="135" t="s">
        <v>3998</v>
      </c>
      <c r="L489" s="135" t="s">
        <v>3999</v>
      </c>
      <c r="M489" s="135" t="s">
        <v>5092</v>
      </c>
      <c r="N489" s="135" t="s">
        <v>1220</v>
      </c>
    </row>
    <row r="490" spans="1:14" ht="24" x14ac:dyDescent="0.15">
      <c r="A490" s="139">
        <v>34</v>
      </c>
      <c r="B490" s="139">
        <v>60111</v>
      </c>
      <c r="C490" s="135" t="s">
        <v>5093</v>
      </c>
      <c r="D490" s="135">
        <v>6</v>
      </c>
      <c r="E490" s="135" t="s">
        <v>3959</v>
      </c>
      <c r="F490" s="135">
        <v>6</v>
      </c>
      <c r="G490" s="135" t="s">
        <v>3964</v>
      </c>
      <c r="H490" s="135" t="s">
        <v>1903</v>
      </c>
      <c r="I490" s="135" t="s">
        <v>5078</v>
      </c>
      <c r="J490" s="135">
        <v>1</v>
      </c>
      <c r="K490" s="135" t="s">
        <v>3998</v>
      </c>
      <c r="L490" s="135" t="s">
        <v>3999</v>
      </c>
      <c r="M490" s="135" t="s">
        <v>5094</v>
      </c>
      <c r="N490" s="135" t="s">
        <v>1220</v>
      </c>
    </row>
    <row r="491" spans="1:14" ht="24" x14ac:dyDescent="0.15">
      <c r="A491" s="139">
        <v>34</v>
      </c>
      <c r="B491" s="139">
        <v>60111</v>
      </c>
      <c r="C491" s="135" t="s">
        <v>5095</v>
      </c>
      <c r="D491" s="135">
        <v>6</v>
      </c>
      <c r="E491" s="135" t="s">
        <v>3959</v>
      </c>
      <c r="F491" s="135">
        <v>6</v>
      </c>
      <c r="G491" s="135" t="s">
        <v>3964</v>
      </c>
      <c r="H491" s="135" t="s">
        <v>1951</v>
      </c>
      <c r="I491" s="135" t="s">
        <v>5078</v>
      </c>
      <c r="J491" s="135">
        <v>1</v>
      </c>
      <c r="K491" s="135" t="s">
        <v>3998</v>
      </c>
      <c r="L491" s="135" t="s">
        <v>3999</v>
      </c>
      <c r="M491" s="135" t="s">
        <v>5096</v>
      </c>
      <c r="N491" s="135" t="s">
        <v>489</v>
      </c>
    </row>
    <row r="492" spans="1:14" ht="24" x14ac:dyDescent="0.15">
      <c r="A492" s="139">
        <v>34</v>
      </c>
      <c r="B492" s="139">
        <v>60111</v>
      </c>
      <c r="C492" s="135" t="s">
        <v>5097</v>
      </c>
      <c r="D492" s="135">
        <v>6</v>
      </c>
      <c r="E492" s="135" t="s">
        <v>3959</v>
      </c>
      <c r="F492" s="135">
        <v>6</v>
      </c>
      <c r="G492" s="135" t="s">
        <v>3964</v>
      </c>
      <c r="H492" s="135" t="s">
        <v>986</v>
      </c>
      <c r="I492" s="135" t="s">
        <v>5078</v>
      </c>
      <c r="J492" s="135">
        <v>1</v>
      </c>
      <c r="K492" s="135" t="s">
        <v>3998</v>
      </c>
      <c r="L492" s="135" t="s">
        <v>3999</v>
      </c>
      <c r="M492" s="135" t="s">
        <v>5098</v>
      </c>
      <c r="N492" s="135" t="s">
        <v>489</v>
      </c>
    </row>
    <row r="493" spans="1:14" ht="24" x14ac:dyDescent="0.15">
      <c r="A493" s="139">
        <v>34</v>
      </c>
      <c r="B493" s="139">
        <v>60111</v>
      </c>
      <c r="C493" s="135" t="s">
        <v>4697</v>
      </c>
      <c r="D493" s="135">
        <v>6</v>
      </c>
      <c r="E493" s="135" t="s">
        <v>3959</v>
      </c>
      <c r="F493" s="135">
        <v>6</v>
      </c>
      <c r="G493" s="135" t="s">
        <v>3964</v>
      </c>
      <c r="H493" s="135" t="s">
        <v>2085</v>
      </c>
      <c r="I493" s="135" t="s">
        <v>5078</v>
      </c>
      <c r="J493" s="135">
        <v>1</v>
      </c>
      <c r="K493" s="135" t="s">
        <v>3998</v>
      </c>
      <c r="L493" s="135" t="s">
        <v>3999</v>
      </c>
      <c r="M493" s="135" t="s">
        <v>5099</v>
      </c>
      <c r="N493" s="135" t="s">
        <v>1220</v>
      </c>
    </row>
    <row r="494" spans="1:14" ht="24" x14ac:dyDescent="0.15">
      <c r="A494" s="139">
        <v>34</v>
      </c>
      <c r="B494" s="139">
        <v>60111</v>
      </c>
      <c r="C494" s="135" t="s">
        <v>5100</v>
      </c>
      <c r="D494" s="135">
        <v>6</v>
      </c>
      <c r="E494" s="135" t="s">
        <v>3959</v>
      </c>
      <c r="F494" s="135">
        <v>6</v>
      </c>
      <c r="G494" s="135" t="s">
        <v>3964</v>
      </c>
      <c r="H494" s="135" t="s">
        <v>1674</v>
      </c>
      <c r="I494" s="135" t="s">
        <v>5078</v>
      </c>
      <c r="J494" s="135">
        <v>1</v>
      </c>
      <c r="K494" s="135" t="s">
        <v>3998</v>
      </c>
      <c r="L494" s="135" t="s">
        <v>3999</v>
      </c>
      <c r="M494" s="135" t="s">
        <v>4217</v>
      </c>
      <c r="N494" s="135" t="s">
        <v>5101</v>
      </c>
    </row>
    <row r="495" spans="1:14" ht="24" x14ac:dyDescent="0.15">
      <c r="A495" s="139">
        <v>34</v>
      </c>
      <c r="B495" s="139">
        <v>60111</v>
      </c>
      <c r="C495" s="135" t="s">
        <v>5102</v>
      </c>
      <c r="D495" s="135">
        <v>6</v>
      </c>
      <c r="E495" s="135" t="s">
        <v>3959</v>
      </c>
      <c r="F495" s="135">
        <v>6</v>
      </c>
      <c r="G495" s="135" t="s">
        <v>3964</v>
      </c>
      <c r="H495" s="135" t="s">
        <v>810</v>
      </c>
      <c r="I495" s="135" t="s">
        <v>5078</v>
      </c>
      <c r="J495" s="135">
        <v>1</v>
      </c>
      <c r="K495" s="135" t="s">
        <v>3998</v>
      </c>
      <c r="L495" s="135" t="s">
        <v>3999</v>
      </c>
      <c r="M495" s="135" t="s">
        <v>5103</v>
      </c>
      <c r="N495" s="135" t="s">
        <v>1220</v>
      </c>
    </row>
    <row r="496" spans="1:14" ht="24" x14ac:dyDescent="0.15">
      <c r="A496" s="139">
        <v>34</v>
      </c>
      <c r="B496" s="139">
        <v>60111</v>
      </c>
      <c r="C496" s="135" t="s">
        <v>5104</v>
      </c>
      <c r="D496" s="135">
        <v>6</v>
      </c>
      <c r="E496" s="135" t="s">
        <v>3959</v>
      </c>
      <c r="F496" s="135">
        <v>6</v>
      </c>
      <c r="G496" s="135" t="s">
        <v>3964</v>
      </c>
      <c r="H496" s="135" t="s">
        <v>967</v>
      </c>
      <c r="I496" s="135" t="s">
        <v>5078</v>
      </c>
      <c r="J496" s="135">
        <v>1</v>
      </c>
      <c r="K496" s="135" t="s">
        <v>3998</v>
      </c>
      <c r="L496" s="135" t="s">
        <v>3999</v>
      </c>
      <c r="M496" s="135" t="s">
        <v>5105</v>
      </c>
      <c r="N496" s="135" t="s">
        <v>1220</v>
      </c>
    </row>
    <row r="497" spans="1:14" ht="24" x14ac:dyDescent="0.15">
      <c r="A497" s="139">
        <v>34</v>
      </c>
      <c r="B497" s="139">
        <v>60112</v>
      </c>
      <c r="C497" s="135" t="s">
        <v>5106</v>
      </c>
      <c r="D497" s="135">
        <v>6</v>
      </c>
      <c r="E497" s="135" t="s">
        <v>3959</v>
      </c>
      <c r="F497" s="135">
        <v>6</v>
      </c>
      <c r="G497" s="135" t="s">
        <v>3964</v>
      </c>
      <c r="H497" s="135" t="s">
        <v>1674</v>
      </c>
      <c r="I497" s="135" t="s">
        <v>5107</v>
      </c>
      <c r="J497" s="135">
        <v>1</v>
      </c>
      <c r="K497" s="135" t="s">
        <v>3998</v>
      </c>
      <c r="L497" s="135" t="s">
        <v>3999</v>
      </c>
      <c r="M497" s="135" t="s">
        <v>5069</v>
      </c>
      <c r="N497" s="135" t="s">
        <v>1220</v>
      </c>
    </row>
    <row r="498" spans="1:14" ht="24" x14ac:dyDescent="0.15">
      <c r="A498" s="139">
        <v>34</v>
      </c>
      <c r="B498" s="139">
        <v>60112</v>
      </c>
      <c r="C498" s="135" t="s">
        <v>5108</v>
      </c>
      <c r="D498" s="135">
        <v>6</v>
      </c>
      <c r="E498" s="135" t="s">
        <v>3959</v>
      </c>
      <c r="F498" s="135">
        <v>6</v>
      </c>
      <c r="G498" s="135" t="s">
        <v>3964</v>
      </c>
      <c r="H498" s="135" t="s">
        <v>810</v>
      </c>
      <c r="I498" s="135" t="s">
        <v>5107</v>
      </c>
      <c r="J498" s="135">
        <v>1</v>
      </c>
      <c r="K498" s="135" t="s">
        <v>3998</v>
      </c>
      <c r="L498" s="135" t="s">
        <v>3999</v>
      </c>
      <c r="M498" s="135" t="s">
        <v>5109</v>
      </c>
      <c r="N498" s="135" t="s">
        <v>1220</v>
      </c>
    </row>
    <row r="499" spans="1:14" ht="24" x14ac:dyDescent="0.15">
      <c r="A499" s="139">
        <v>34</v>
      </c>
      <c r="B499" s="139">
        <v>60112</v>
      </c>
      <c r="C499" s="135" t="s">
        <v>5110</v>
      </c>
      <c r="D499" s="135">
        <v>6</v>
      </c>
      <c r="E499" s="135" t="s">
        <v>3959</v>
      </c>
      <c r="F499" s="135">
        <v>6</v>
      </c>
      <c r="G499" s="135" t="s">
        <v>3964</v>
      </c>
      <c r="H499" s="135" t="s">
        <v>967</v>
      </c>
      <c r="I499" s="135" t="s">
        <v>5107</v>
      </c>
      <c r="J499" s="135">
        <v>1</v>
      </c>
      <c r="K499" s="135" t="s">
        <v>3998</v>
      </c>
      <c r="L499" s="135" t="s">
        <v>3999</v>
      </c>
      <c r="M499" s="135" t="s">
        <v>5111</v>
      </c>
      <c r="N499" s="135" t="s">
        <v>1220</v>
      </c>
    </row>
    <row r="500" spans="1:14" ht="24" x14ac:dyDescent="0.15">
      <c r="A500" s="139">
        <v>34</v>
      </c>
      <c r="B500" s="139">
        <v>60113</v>
      </c>
      <c r="C500" s="135" t="s">
        <v>5112</v>
      </c>
      <c r="D500" s="135">
        <v>6</v>
      </c>
      <c r="E500" s="135" t="s">
        <v>3959</v>
      </c>
      <c r="F500" s="135">
        <v>6</v>
      </c>
      <c r="G500" s="135" t="s">
        <v>3964</v>
      </c>
      <c r="H500" s="135" t="s">
        <v>1674</v>
      </c>
      <c r="I500" s="135" t="s">
        <v>5113</v>
      </c>
      <c r="J500" s="135">
        <v>1</v>
      </c>
      <c r="K500" s="135" t="s">
        <v>3998</v>
      </c>
      <c r="L500" s="135" t="s">
        <v>3999</v>
      </c>
      <c r="M500" s="135" t="s">
        <v>5114</v>
      </c>
      <c r="N500" s="135" t="s">
        <v>4128</v>
      </c>
    </row>
    <row r="501" spans="1:14" ht="24" x14ac:dyDescent="0.15">
      <c r="A501" s="139">
        <v>34</v>
      </c>
      <c r="B501" s="139">
        <v>60113</v>
      </c>
      <c r="C501" s="135" t="s">
        <v>5115</v>
      </c>
      <c r="D501" s="135">
        <v>6</v>
      </c>
      <c r="E501" s="135" t="s">
        <v>3959</v>
      </c>
      <c r="F501" s="135">
        <v>6</v>
      </c>
      <c r="G501" s="135" t="s">
        <v>3964</v>
      </c>
      <c r="H501" s="135" t="s">
        <v>810</v>
      </c>
      <c r="I501" s="135" t="s">
        <v>5113</v>
      </c>
      <c r="J501" s="135">
        <v>1</v>
      </c>
      <c r="K501" s="135" t="s">
        <v>3998</v>
      </c>
      <c r="L501" s="135" t="s">
        <v>3999</v>
      </c>
      <c r="M501" s="135" t="s">
        <v>5116</v>
      </c>
      <c r="N501" s="135" t="s">
        <v>846</v>
      </c>
    </row>
    <row r="502" spans="1:14" ht="24" x14ac:dyDescent="0.15">
      <c r="A502" s="139">
        <v>34</v>
      </c>
      <c r="B502" s="139">
        <v>60113</v>
      </c>
      <c r="C502" s="135" t="s">
        <v>5117</v>
      </c>
      <c r="D502" s="135">
        <v>6</v>
      </c>
      <c r="E502" s="135" t="s">
        <v>3959</v>
      </c>
      <c r="F502" s="135">
        <v>6</v>
      </c>
      <c r="G502" s="135" t="s">
        <v>3964</v>
      </c>
      <c r="H502" s="135" t="s">
        <v>967</v>
      </c>
      <c r="I502" s="135" t="s">
        <v>5113</v>
      </c>
      <c r="J502" s="135">
        <v>1</v>
      </c>
      <c r="K502" s="135" t="s">
        <v>3998</v>
      </c>
      <c r="L502" s="135" t="s">
        <v>3999</v>
      </c>
      <c r="M502" s="135" t="s">
        <v>4252</v>
      </c>
      <c r="N502" s="135" t="s">
        <v>4128</v>
      </c>
    </row>
    <row r="503" spans="1:14" ht="24" x14ac:dyDescent="0.15">
      <c r="A503" s="139">
        <v>34</v>
      </c>
      <c r="B503" s="139">
        <v>60120</v>
      </c>
      <c r="C503" s="135" t="s">
        <v>5118</v>
      </c>
      <c r="D503" s="135">
        <v>6</v>
      </c>
      <c r="E503" s="135" t="s">
        <v>3959</v>
      </c>
      <c r="F503" s="135">
        <v>9</v>
      </c>
      <c r="G503" s="135" t="s">
        <v>3967</v>
      </c>
      <c r="H503" s="135" t="s">
        <v>986</v>
      </c>
      <c r="I503" s="135" t="s">
        <v>5119</v>
      </c>
      <c r="J503" s="135">
        <v>1</v>
      </c>
      <c r="K503" s="135" t="s">
        <v>3998</v>
      </c>
      <c r="L503" s="135" t="s">
        <v>3999</v>
      </c>
      <c r="M503" s="135" t="s">
        <v>5120</v>
      </c>
      <c r="N503" s="135" t="s">
        <v>4502</v>
      </c>
    </row>
    <row r="504" spans="1:14" ht="24" x14ac:dyDescent="0.15">
      <c r="A504" s="139">
        <v>34</v>
      </c>
      <c r="B504" s="139">
        <v>60120</v>
      </c>
      <c r="C504" s="135" t="s">
        <v>5121</v>
      </c>
      <c r="D504" s="135">
        <v>6</v>
      </c>
      <c r="E504" s="135" t="s">
        <v>3959</v>
      </c>
      <c r="F504" s="135">
        <v>9</v>
      </c>
      <c r="G504" s="135" t="s">
        <v>3967</v>
      </c>
      <c r="H504" s="135" t="s">
        <v>2085</v>
      </c>
      <c r="I504" s="135" t="s">
        <v>5119</v>
      </c>
      <c r="J504" s="135">
        <v>1</v>
      </c>
      <c r="K504" s="135" t="s">
        <v>3998</v>
      </c>
      <c r="L504" s="135" t="s">
        <v>3999</v>
      </c>
      <c r="M504" s="135" t="s">
        <v>5122</v>
      </c>
      <c r="N504" s="135" t="s">
        <v>124</v>
      </c>
    </row>
    <row r="505" spans="1:14" ht="24" x14ac:dyDescent="0.15">
      <c r="A505" s="139">
        <v>34</v>
      </c>
      <c r="B505" s="139">
        <v>60120</v>
      </c>
      <c r="C505" s="135" t="s">
        <v>5123</v>
      </c>
      <c r="D505" s="135">
        <v>6</v>
      </c>
      <c r="E505" s="135" t="s">
        <v>3959</v>
      </c>
      <c r="F505" s="135">
        <v>9</v>
      </c>
      <c r="G505" s="135" t="s">
        <v>3967</v>
      </c>
      <c r="H505" s="135" t="s">
        <v>1674</v>
      </c>
      <c r="I505" s="135" t="s">
        <v>5119</v>
      </c>
      <c r="J505" s="135">
        <v>1</v>
      </c>
      <c r="K505" s="135" t="s">
        <v>3998</v>
      </c>
      <c r="L505" s="135" t="s">
        <v>3999</v>
      </c>
      <c r="M505" s="135" t="s">
        <v>4567</v>
      </c>
      <c r="N505" s="135" t="s">
        <v>489</v>
      </c>
    </row>
    <row r="506" spans="1:14" ht="48" x14ac:dyDescent="0.15">
      <c r="A506" s="139">
        <v>34</v>
      </c>
      <c r="B506" s="139">
        <v>60120</v>
      </c>
      <c r="C506" s="135" t="s">
        <v>5124</v>
      </c>
      <c r="D506" s="135">
        <v>6</v>
      </c>
      <c r="E506" s="135" t="s">
        <v>3959</v>
      </c>
      <c r="F506" s="135">
        <v>9</v>
      </c>
      <c r="G506" s="135" t="s">
        <v>3967</v>
      </c>
      <c r="H506" s="135" t="s">
        <v>810</v>
      </c>
      <c r="I506" s="135" t="s">
        <v>5119</v>
      </c>
      <c r="J506" s="135">
        <v>1</v>
      </c>
      <c r="K506" s="135" t="s">
        <v>3998</v>
      </c>
      <c r="L506" s="135" t="s">
        <v>3999</v>
      </c>
      <c r="M506" s="135" t="s">
        <v>5125</v>
      </c>
      <c r="N506" s="135" t="s">
        <v>4440</v>
      </c>
    </row>
    <row r="507" spans="1:14" ht="24" x14ac:dyDescent="0.15">
      <c r="A507" s="139">
        <v>34</v>
      </c>
      <c r="B507" s="139">
        <v>60120</v>
      </c>
      <c r="C507" s="135" t="s">
        <v>5126</v>
      </c>
      <c r="D507" s="135">
        <v>6</v>
      </c>
      <c r="E507" s="135" t="s">
        <v>3959</v>
      </c>
      <c r="F507" s="135">
        <v>9</v>
      </c>
      <c r="G507" s="135" t="s">
        <v>3967</v>
      </c>
      <c r="H507" s="135" t="s">
        <v>967</v>
      </c>
      <c r="I507" s="135" t="s">
        <v>5119</v>
      </c>
      <c r="J507" s="135">
        <v>1</v>
      </c>
      <c r="K507" s="135" t="s">
        <v>3998</v>
      </c>
      <c r="L507" s="135" t="s">
        <v>3999</v>
      </c>
      <c r="M507" s="135" t="s">
        <v>5127</v>
      </c>
      <c r="N507" s="135" t="s">
        <v>4034</v>
      </c>
    </row>
    <row r="508" spans="1:14" ht="24" x14ac:dyDescent="0.15">
      <c r="A508" s="139">
        <v>34</v>
      </c>
      <c r="B508" s="139">
        <v>60140</v>
      </c>
      <c r="C508" s="135" t="s">
        <v>5128</v>
      </c>
      <c r="D508" s="135">
        <v>6</v>
      </c>
      <c r="E508" s="135" t="s">
        <v>3959</v>
      </c>
      <c r="F508" s="135">
        <v>11</v>
      </c>
      <c r="G508" s="135" t="s">
        <v>3969</v>
      </c>
      <c r="H508" s="135" t="s">
        <v>1175</v>
      </c>
      <c r="I508" s="135" t="s">
        <v>5129</v>
      </c>
      <c r="J508" s="135">
        <v>1</v>
      </c>
      <c r="K508" s="135" t="s">
        <v>3998</v>
      </c>
      <c r="L508" s="135" t="s">
        <v>3999</v>
      </c>
      <c r="M508" s="135" t="s">
        <v>5130</v>
      </c>
      <c r="N508" s="135" t="s">
        <v>5131</v>
      </c>
    </row>
    <row r="509" spans="1:14" ht="24" x14ac:dyDescent="0.15">
      <c r="A509" s="139">
        <v>34</v>
      </c>
      <c r="B509" s="139">
        <v>60140</v>
      </c>
      <c r="C509" s="135" t="s">
        <v>5132</v>
      </c>
      <c r="D509" s="135">
        <v>6</v>
      </c>
      <c r="E509" s="135" t="s">
        <v>3959</v>
      </c>
      <c r="F509" s="135">
        <v>11</v>
      </c>
      <c r="G509" s="135" t="s">
        <v>3969</v>
      </c>
      <c r="H509" s="135" t="s">
        <v>1154</v>
      </c>
      <c r="I509" s="135" t="s">
        <v>5129</v>
      </c>
      <c r="J509" s="135">
        <v>1</v>
      </c>
      <c r="K509" s="135" t="s">
        <v>3998</v>
      </c>
      <c r="L509" s="135" t="s">
        <v>3999</v>
      </c>
      <c r="M509" s="135" t="s">
        <v>5133</v>
      </c>
      <c r="N509" s="135" t="s">
        <v>126</v>
      </c>
    </row>
    <row r="510" spans="1:14" ht="24" x14ac:dyDescent="0.15">
      <c r="A510" s="139">
        <v>34</v>
      </c>
      <c r="B510" s="139">
        <v>60140</v>
      </c>
      <c r="C510" s="135" t="s">
        <v>5134</v>
      </c>
      <c r="D510" s="135">
        <v>6</v>
      </c>
      <c r="E510" s="135" t="s">
        <v>3959</v>
      </c>
      <c r="F510" s="135">
        <v>11</v>
      </c>
      <c r="G510" s="135" t="s">
        <v>3969</v>
      </c>
      <c r="H510" s="135" t="s">
        <v>1903</v>
      </c>
      <c r="I510" s="135" t="s">
        <v>5129</v>
      </c>
      <c r="J510" s="135">
        <v>1</v>
      </c>
      <c r="K510" s="135" t="s">
        <v>3998</v>
      </c>
      <c r="L510" s="135" t="s">
        <v>3999</v>
      </c>
      <c r="M510" s="135" t="s">
        <v>5135</v>
      </c>
      <c r="N510" s="135" t="s">
        <v>1220</v>
      </c>
    </row>
    <row r="511" spans="1:14" ht="24" x14ac:dyDescent="0.15">
      <c r="A511" s="139">
        <v>34</v>
      </c>
      <c r="B511" s="139">
        <v>60140</v>
      </c>
      <c r="C511" s="135" t="s">
        <v>5136</v>
      </c>
      <c r="D511" s="135">
        <v>6</v>
      </c>
      <c r="E511" s="135" t="s">
        <v>3959</v>
      </c>
      <c r="F511" s="135">
        <v>11</v>
      </c>
      <c r="G511" s="135" t="s">
        <v>3969</v>
      </c>
      <c r="H511" s="135" t="s">
        <v>1951</v>
      </c>
      <c r="I511" s="135" t="s">
        <v>5129</v>
      </c>
      <c r="J511" s="135">
        <v>1</v>
      </c>
      <c r="K511" s="135" t="s">
        <v>3998</v>
      </c>
      <c r="L511" s="135" t="s">
        <v>3999</v>
      </c>
      <c r="M511" s="135" t="s">
        <v>5137</v>
      </c>
      <c r="N511" s="135" t="s">
        <v>555</v>
      </c>
    </row>
    <row r="512" spans="1:14" ht="36" x14ac:dyDescent="0.15">
      <c r="A512" s="139">
        <v>34</v>
      </c>
      <c r="B512" s="139">
        <v>60140</v>
      </c>
      <c r="C512" s="135" t="s">
        <v>5138</v>
      </c>
      <c r="D512" s="135">
        <v>6</v>
      </c>
      <c r="E512" s="135" t="s">
        <v>3959</v>
      </c>
      <c r="F512" s="135">
        <v>11</v>
      </c>
      <c r="G512" s="135" t="s">
        <v>3969</v>
      </c>
      <c r="H512" s="135" t="s">
        <v>986</v>
      </c>
      <c r="I512" s="135" t="s">
        <v>5129</v>
      </c>
      <c r="J512" s="135">
        <v>1</v>
      </c>
      <c r="K512" s="135" t="s">
        <v>3998</v>
      </c>
      <c r="L512" s="135" t="s">
        <v>3999</v>
      </c>
      <c r="M512" s="135" t="s">
        <v>5139</v>
      </c>
      <c r="N512" s="135" t="s">
        <v>195</v>
      </c>
    </row>
    <row r="513" spans="1:14" ht="24" x14ac:dyDescent="0.15">
      <c r="A513" s="139">
        <v>34</v>
      </c>
      <c r="B513" s="139">
        <v>60140</v>
      </c>
      <c r="C513" s="135" t="s">
        <v>5140</v>
      </c>
      <c r="D513" s="135">
        <v>6</v>
      </c>
      <c r="E513" s="135" t="s">
        <v>3959</v>
      </c>
      <c r="F513" s="135">
        <v>11</v>
      </c>
      <c r="G513" s="135" t="s">
        <v>3969</v>
      </c>
      <c r="H513" s="135" t="s">
        <v>2085</v>
      </c>
      <c r="I513" s="135" t="s">
        <v>5129</v>
      </c>
      <c r="J513" s="135">
        <v>1</v>
      </c>
      <c r="K513" s="135" t="s">
        <v>3998</v>
      </c>
      <c r="L513" s="135" t="s">
        <v>3999</v>
      </c>
      <c r="M513" s="135" t="s">
        <v>5141</v>
      </c>
      <c r="N513" s="135" t="s">
        <v>126</v>
      </c>
    </row>
    <row r="514" spans="1:14" ht="48" x14ac:dyDescent="0.15">
      <c r="A514" s="139">
        <v>34</v>
      </c>
      <c r="B514" s="139">
        <v>60140</v>
      </c>
      <c r="C514" s="135" t="s">
        <v>5142</v>
      </c>
      <c r="D514" s="135">
        <v>6</v>
      </c>
      <c r="E514" s="135" t="s">
        <v>3959</v>
      </c>
      <c r="F514" s="135">
        <v>11</v>
      </c>
      <c r="G514" s="135" t="s">
        <v>3969</v>
      </c>
      <c r="H514" s="135" t="s">
        <v>1674</v>
      </c>
      <c r="I514" s="135" t="s">
        <v>5129</v>
      </c>
      <c r="J514" s="135">
        <v>1</v>
      </c>
      <c r="K514" s="135" t="s">
        <v>3998</v>
      </c>
      <c r="L514" s="135" t="s">
        <v>3999</v>
      </c>
      <c r="M514" s="135" t="s">
        <v>5143</v>
      </c>
      <c r="N514" s="135" t="s">
        <v>4155</v>
      </c>
    </row>
    <row r="515" spans="1:14" ht="24" x14ac:dyDescent="0.15">
      <c r="A515" s="139">
        <v>34</v>
      </c>
      <c r="B515" s="139">
        <v>60140</v>
      </c>
      <c r="C515" s="135" t="s">
        <v>5144</v>
      </c>
      <c r="D515" s="135">
        <v>6</v>
      </c>
      <c r="E515" s="135" t="s">
        <v>3959</v>
      </c>
      <c r="F515" s="135">
        <v>11</v>
      </c>
      <c r="G515" s="135" t="s">
        <v>3969</v>
      </c>
      <c r="H515" s="135" t="s">
        <v>810</v>
      </c>
      <c r="I515" s="135" t="s">
        <v>5129</v>
      </c>
      <c r="J515" s="135">
        <v>1</v>
      </c>
      <c r="K515" s="135" t="s">
        <v>3998</v>
      </c>
      <c r="L515" s="135" t="s">
        <v>3999</v>
      </c>
      <c r="M515" s="135" t="s">
        <v>4141</v>
      </c>
      <c r="N515" s="135" t="s">
        <v>310</v>
      </c>
    </row>
    <row r="516" spans="1:14" ht="24" x14ac:dyDescent="0.15">
      <c r="A516" s="139">
        <v>34</v>
      </c>
      <c r="B516" s="139">
        <v>60140</v>
      </c>
      <c r="C516" s="135" t="s">
        <v>5145</v>
      </c>
      <c r="D516" s="135">
        <v>6</v>
      </c>
      <c r="E516" s="135" t="s">
        <v>3959</v>
      </c>
      <c r="F516" s="135">
        <v>11</v>
      </c>
      <c r="G516" s="135" t="s">
        <v>3969</v>
      </c>
      <c r="H516" s="135" t="s">
        <v>967</v>
      </c>
      <c r="I516" s="135" t="s">
        <v>5129</v>
      </c>
      <c r="J516" s="135">
        <v>1</v>
      </c>
      <c r="K516" s="135" t="s">
        <v>3998</v>
      </c>
      <c r="L516" s="135" t="s">
        <v>3999</v>
      </c>
      <c r="M516" s="135" t="s">
        <v>5146</v>
      </c>
      <c r="N516" s="135" t="s">
        <v>4502</v>
      </c>
    </row>
    <row r="517" spans="1:14" ht="36" x14ac:dyDescent="0.15">
      <c r="A517" s="139">
        <v>34</v>
      </c>
      <c r="B517" s="139">
        <v>60161</v>
      </c>
      <c r="C517" s="135" t="s">
        <v>5147</v>
      </c>
      <c r="D517" s="135">
        <v>6</v>
      </c>
      <c r="E517" s="135" t="s">
        <v>3959</v>
      </c>
      <c r="F517" s="135">
        <v>11</v>
      </c>
      <c r="G517" s="135" t="s">
        <v>3969</v>
      </c>
      <c r="H517" s="135" t="s">
        <v>967</v>
      </c>
      <c r="I517" s="135" t="s">
        <v>5148</v>
      </c>
      <c r="J517" s="135">
        <v>1</v>
      </c>
      <c r="K517" s="135" t="s">
        <v>3998</v>
      </c>
      <c r="L517" s="135" t="s">
        <v>3999</v>
      </c>
      <c r="M517" s="135" t="s">
        <v>5149</v>
      </c>
      <c r="N517" s="135" t="s">
        <v>4069</v>
      </c>
    </row>
    <row r="518" spans="1:14" ht="24" x14ac:dyDescent="0.15">
      <c r="A518" s="139">
        <v>34</v>
      </c>
      <c r="B518" s="139">
        <v>60162</v>
      </c>
      <c r="C518" s="135" t="s">
        <v>5150</v>
      </c>
      <c r="D518" s="135">
        <v>6</v>
      </c>
      <c r="E518" s="135" t="s">
        <v>3959</v>
      </c>
      <c r="F518" s="135">
        <v>11</v>
      </c>
      <c r="G518" s="135" t="s">
        <v>3969</v>
      </c>
      <c r="H518" s="135" t="s">
        <v>967</v>
      </c>
      <c r="I518" s="135" t="s">
        <v>5151</v>
      </c>
      <c r="J518" s="135">
        <v>1</v>
      </c>
      <c r="K518" s="135" t="s">
        <v>3998</v>
      </c>
      <c r="L518" s="135" t="s">
        <v>3999</v>
      </c>
      <c r="M518" s="135" t="s">
        <v>4372</v>
      </c>
      <c r="N518" s="135" t="s">
        <v>4155</v>
      </c>
    </row>
    <row r="519" spans="1:14" ht="24" x14ac:dyDescent="0.15">
      <c r="A519" s="139">
        <v>34</v>
      </c>
      <c r="B519" s="139">
        <v>60170</v>
      </c>
      <c r="C519" s="135" t="s">
        <v>5152</v>
      </c>
      <c r="D519" s="135">
        <v>6</v>
      </c>
      <c r="E519" s="135" t="s">
        <v>3959</v>
      </c>
      <c r="F519" s="135">
        <v>11</v>
      </c>
      <c r="G519" s="135" t="s">
        <v>3969</v>
      </c>
      <c r="H519" s="135" t="s">
        <v>986</v>
      </c>
      <c r="I519" s="135" t="s">
        <v>5153</v>
      </c>
      <c r="J519" s="135">
        <v>1</v>
      </c>
      <c r="K519" s="135" t="s">
        <v>3998</v>
      </c>
      <c r="L519" s="135" t="s">
        <v>3999</v>
      </c>
      <c r="M519" s="135" t="s">
        <v>5154</v>
      </c>
      <c r="N519" s="135" t="s">
        <v>4487</v>
      </c>
    </row>
    <row r="520" spans="1:14" ht="24" x14ac:dyDescent="0.15">
      <c r="A520" s="139">
        <v>34</v>
      </c>
      <c r="B520" s="139">
        <v>60170</v>
      </c>
      <c r="C520" s="135" t="s">
        <v>5155</v>
      </c>
      <c r="D520" s="135">
        <v>6</v>
      </c>
      <c r="E520" s="135" t="s">
        <v>3959</v>
      </c>
      <c r="F520" s="135">
        <v>11</v>
      </c>
      <c r="G520" s="135" t="s">
        <v>3969</v>
      </c>
      <c r="H520" s="135" t="s">
        <v>2085</v>
      </c>
      <c r="I520" s="135" t="s">
        <v>5153</v>
      </c>
      <c r="J520" s="135">
        <v>1</v>
      </c>
      <c r="K520" s="135" t="s">
        <v>3998</v>
      </c>
      <c r="L520" s="135" t="s">
        <v>3999</v>
      </c>
      <c r="M520" s="135" t="s">
        <v>5156</v>
      </c>
      <c r="N520" s="135" t="s">
        <v>1289</v>
      </c>
    </row>
    <row r="521" spans="1:14" ht="24" x14ac:dyDescent="0.15">
      <c r="A521" s="139">
        <v>34</v>
      </c>
      <c r="B521" s="139">
        <v>60170</v>
      </c>
      <c r="C521" s="135" t="s">
        <v>5157</v>
      </c>
      <c r="D521" s="135">
        <v>6</v>
      </c>
      <c r="E521" s="135" t="s">
        <v>3959</v>
      </c>
      <c r="F521" s="135">
        <v>11</v>
      </c>
      <c r="G521" s="135" t="s">
        <v>3969</v>
      </c>
      <c r="H521" s="135" t="s">
        <v>1674</v>
      </c>
      <c r="I521" s="135" t="s">
        <v>5153</v>
      </c>
      <c r="J521" s="135">
        <v>1</v>
      </c>
      <c r="K521" s="135" t="s">
        <v>3998</v>
      </c>
      <c r="L521" s="135" t="s">
        <v>3999</v>
      </c>
      <c r="M521" s="135" t="s">
        <v>5158</v>
      </c>
      <c r="N521" s="135" t="s">
        <v>5159</v>
      </c>
    </row>
    <row r="522" spans="1:14" ht="24" x14ac:dyDescent="0.15">
      <c r="A522" s="139">
        <v>34</v>
      </c>
      <c r="B522" s="139">
        <v>60170</v>
      </c>
      <c r="C522" s="135" t="s">
        <v>5160</v>
      </c>
      <c r="D522" s="135">
        <v>6</v>
      </c>
      <c r="E522" s="135" t="s">
        <v>3959</v>
      </c>
      <c r="F522" s="135">
        <v>11</v>
      </c>
      <c r="G522" s="135" t="s">
        <v>3969</v>
      </c>
      <c r="H522" s="135" t="s">
        <v>810</v>
      </c>
      <c r="I522" s="135" t="s">
        <v>5153</v>
      </c>
      <c r="J522" s="135">
        <v>1</v>
      </c>
      <c r="K522" s="135" t="s">
        <v>3998</v>
      </c>
      <c r="L522" s="135" t="s">
        <v>3999</v>
      </c>
      <c r="M522" s="135" t="s">
        <v>4252</v>
      </c>
      <c r="N522" s="135" t="s">
        <v>108</v>
      </c>
    </row>
    <row r="523" spans="1:14" ht="36" x14ac:dyDescent="0.15">
      <c r="A523" s="139">
        <v>34</v>
      </c>
      <c r="B523" s="139">
        <v>60170</v>
      </c>
      <c r="C523" s="135" t="s">
        <v>5161</v>
      </c>
      <c r="D523" s="135">
        <v>6</v>
      </c>
      <c r="E523" s="135" t="s">
        <v>3959</v>
      </c>
      <c r="F523" s="135">
        <v>11</v>
      </c>
      <c r="G523" s="135" t="s">
        <v>3969</v>
      </c>
      <c r="H523" s="135" t="s">
        <v>967</v>
      </c>
      <c r="I523" s="135" t="s">
        <v>5153</v>
      </c>
      <c r="J523" s="135">
        <v>1</v>
      </c>
      <c r="K523" s="135" t="s">
        <v>3998</v>
      </c>
      <c r="L523" s="135" t="s">
        <v>3999</v>
      </c>
      <c r="M523" s="135" t="s">
        <v>5162</v>
      </c>
      <c r="N523" s="135" t="s">
        <v>1185</v>
      </c>
    </row>
    <row r="524" spans="1:14" ht="24" x14ac:dyDescent="0.15">
      <c r="A524" s="139">
        <v>35</v>
      </c>
      <c r="B524" s="139">
        <v>20640</v>
      </c>
      <c r="C524" s="135" t="s">
        <v>5163</v>
      </c>
      <c r="D524" s="135">
        <v>2</v>
      </c>
      <c r="E524" s="135" t="s">
        <v>3911</v>
      </c>
      <c r="F524" s="135">
        <v>10</v>
      </c>
      <c r="G524" s="135" t="s">
        <v>3920</v>
      </c>
      <c r="H524" s="135" t="s">
        <v>967</v>
      </c>
      <c r="I524" s="135" t="s">
        <v>5164</v>
      </c>
      <c r="J524" s="135">
        <v>1</v>
      </c>
      <c r="K524" s="135" t="s">
        <v>3998</v>
      </c>
      <c r="L524" s="135" t="s">
        <v>3999</v>
      </c>
      <c r="M524" s="135" t="s">
        <v>5165</v>
      </c>
      <c r="N524" s="135" t="s">
        <v>489</v>
      </c>
    </row>
    <row r="525" spans="1:14" ht="24" x14ac:dyDescent="0.15">
      <c r="A525" s="139">
        <v>35</v>
      </c>
      <c r="B525" s="139">
        <v>20650</v>
      </c>
      <c r="C525" s="135" t="s">
        <v>5166</v>
      </c>
      <c r="D525" s="135">
        <v>2</v>
      </c>
      <c r="E525" s="135" t="s">
        <v>3911</v>
      </c>
      <c r="F525" s="135">
        <v>10</v>
      </c>
      <c r="G525" s="135" t="s">
        <v>3920</v>
      </c>
      <c r="H525" s="135" t="s">
        <v>1674</v>
      </c>
      <c r="I525" s="135" t="s">
        <v>5167</v>
      </c>
      <c r="J525" s="135">
        <v>1</v>
      </c>
      <c r="K525" s="135" t="s">
        <v>3998</v>
      </c>
      <c r="L525" s="135" t="s">
        <v>3999</v>
      </c>
      <c r="M525" s="135" t="s">
        <v>4479</v>
      </c>
      <c r="N525" s="135" t="s">
        <v>4847</v>
      </c>
    </row>
    <row r="526" spans="1:14" ht="24" x14ac:dyDescent="0.15">
      <c r="A526" s="139">
        <v>35</v>
      </c>
      <c r="B526" s="139">
        <v>20650</v>
      </c>
      <c r="C526" s="135" t="s">
        <v>5168</v>
      </c>
      <c r="D526" s="135">
        <v>2</v>
      </c>
      <c r="E526" s="135" t="s">
        <v>3911</v>
      </c>
      <c r="F526" s="135">
        <v>10</v>
      </c>
      <c r="G526" s="135" t="s">
        <v>3920</v>
      </c>
      <c r="H526" s="135" t="s">
        <v>810</v>
      </c>
      <c r="I526" s="135" t="s">
        <v>5167</v>
      </c>
      <c r="J526" s="135">
        <v>1</v>
      </c>
      <c r="K526" s="135" t="s">
        <v>3998</v>
      </c>
      <c r="L526" s="135" t="s">
        <v>3999</v>
      </c>
      <c r="M526" s="135" t="s">
        <v>5169</v>
      </c>
      <c r="N526" s="135" t="s">
        <v>5170</v>
      </c>
    </row>
    <row r="527" spans="1:14" ht="24" x14ac:dyDescent="0.15">
      <c r="A527" s="139">
        <v>35</v>
      </c>
      <c r="B527" s="139">
        <v>20650</v>
      </c>
      <c r="C527" s="135" t="s">
        <v>5171</v>
      </c>
      <c r="D527" s="135">
        <v>2</v>
      </c>
      <c r="E527" s="135" t="s">
        <v>3911</v>
      </c>
      <c r="F527" s="135">
        <v>10</v>
      </c>
      <c r="G527" s="135" t="s">
        <v>3920</v>
      </c>
      <c r="H527" s="135" t="s">
        <v>967</v>
      </c>
      <c r="I527" s="135" t="s">
        <v>5167</v>
      </c>
      <c r="J527" s="135">
        <v>1</v>
      </c>
      <c r="K527" s="135" t="s">
        <v>3998</v>
      </c>
      <c r="L527" s="135" t="s">
        <v>3999</v>
      </c>
      <c r="M527" s="135" t="s">
        <v>5172</v>
      </c>
      <c r="N527" s="135" t="s">
        <v>555</v>
      </c>
    </row>
    <row r="528" spans="1:14" ht="24" x14ac:dyDescent="0.15">
      <c r="A528" s="139">
        <v>35</v>
      </c>
      <c r="B528" s="139">
        <v>21060</v>
      </c>
      <c r="C528" s="135" t="s">
        <v>5173</v>
      </c>
      <c r="D528" s="135">
        <v>2</v>
      </c>
      <c r="E528" s="135" t="s">
        <v>3911</v>
      </c>
      <c r="F528" s="135">
        <v>10</v>
      </c>
      <c r="G528" s="135" t="s">
        <v>3920</v>
      </c>
      <c r="H528" s="135" t="s">
        <v>967</v>
      </c>
      <c r="I528" s="135" t="s">
        <v>5174</v>
      </c>
      <c r="J528" s="135">
        <v>1</v>
      </c>
      <c r="K528" s="135" t="s">
        <v>3998</v>
      </c>
      <c r="L528" s="135" t="s">
        <v>3999</v>
      </c>
      <c r="M528" s="135" t="s">
        <v>4481</v>
      </c>
      <c r="N528" s="135" t="s">
        <v>5175</v>
      </c>
    </row>
    <row r="529" spans="1:14" ht="24" x14ac:dyDescent="0.15">
      <c r="A529" s="139">
        <v>35</v>
      </c>
      <c r="B529" s="139">
        <v>21071</v>
      </c>
      <c r="C529" s="135" t="s">
        <v>5176</v>
      </c>
      <c r="D529" s="135">
        <v>2</v>
      </c>
      <c r="E529" s="135" t="s">
        <v>3911</v>
      </c>
      <c r="F529" s="135">
        <v>10</v>
      </c>
      <c r="G529" s="135" t="s">
        <v>3920</v>
      </c>
      <c r="H529" s="135" t="s">
        <v>967</v>
      </c>
      <c r="I529" s="135" t="s">
        <v>5177</v>
      </c>
      <c r="J529" s="135">
        <v>1</v>
      </c>
      <c r="K529" s="135" t="s">
        <v>3998</v>
      </c>
      <c r="L529" s="135" t="s">
        <v>3999</v>
      </c>
      <c r="M529" s="135" t="s">
        <v>4493</v>
      </c>
      <c r="N529" s="135" t="s">
        <v>4308</v>
      </c>
    </row>
    <row r="530" spans="1:14" ht="24" x14ac:dyDescent="0.15">
      <c r="A530" s="139">
        <v>35</v>
      </c>
      <c r="B530" s="139">
        <v>21072</v>
      </c>
      <c r="C530" s="135" t="s">
        <v>5178</v>
      </c>
      <c r="D530" s="135">
        <v>2</v>
      </c>
      <c r="E530" s="135" t="s">
        <v>3911</v>
      </c>
      <c r="F530" s="135">
        <v>10</v>
      </c>
      <c r="G530" s="135" t="s">
        <v>3920</v>
      </c>
      <c r="H530" s="135" t="s">
        <v>967</v>
      </c>
      <c r="I530" s="135" t="s">
        <v>5179</v>
      </c>
      <c r="J530" s="135">
        <v>1</v>
      </c>
      <c r="K530" s="135" t="s">
        <v>3998</v>
      </c>
      <c r="L530" s="135" t="s">
        <v>3999</v>
      </c>
      <c r="M530" s="135" t="s">
        <v>5180</v>
      </c>
      <c r="N530" s="135" t="s">
        <v>4847</v>
      </c>
    </row>
    <row r="531" spans="1:14" ht="24" x14ac:dyDescent="0.15">
      <c r="A531" s="139">
        <v>35</v>
      </c>
      <c r="B531" s="139">
        <v>21081</v>
      </c>
      <c r="C531" s="135" t="s">
        <v>5181</v>
      </c>
      <c r="D531" s="135">
        <v>2</v>
      </c>
      <c r="E531" s="135" t="s">
        <v>3911</v>
      </c>
      <c r="F531" s="135">
        <v>14</v>
      </c>
      <c r="G531" s="135" t="s">
        <v>3924</v>
      </c>
      <c r="H531" s="135" t="s">
        <v>967</v>
      </c>
      <c r="I531" s="135" t="s">
        <v>5179</v>
      </c>
      <c r="J531" s="135">
        <v>1</v>
      </c>
      <c r="K531" s="135" t="s">
        <v>3998</v>
      </c>
      <c r="L531" s="135" t="s">
        <v>3999</v>
      </c>
      <c r="M531" s="135" t="s">
        <v>4504</v>
      </c>
      <c r="N531" s="135" t="s">
        <v>4420</v>
      </c>
    </row>
    <row r="532" spans="1:14" ht="24" x14ac:dyDescent="0.15">
      <c r="A532" s="139">
        <v>35</v>
      </c>
      <c r="B532" s="139">
        <v>21082</v>
      </c>
      <c r="C532" s="135" t="s">
        <v>5182</v>
      </c>
      <c r="D532" s="135">
        <v>2</v>
      </c>
      <c r="E532" s="135" t="s">
        <v>3911</v>
      </c>
      <c r="F532" s="135">
        <v>14</v>
      </c>
      <c r="G532" s="135" t="s">
        <v>3924</v>
      </c>
      <c r="H532" s="135" t="s">
        <v>810</v>
      </c>
      <c r="I532" s="135" t="s">
        <v>5183</v>
      </c>
      <c r="J532" s="135">
        <v>1</v>
      </c>
      <c r="K532" s="135" t="s">
        <v>3998</v>
      </c>
      <c r="L532" s="135" t="s">
        <v>3999</v>
      </c>
      <c r="M532" s="135" t="s">
        <v>5184</v>
      </c>
      <c r="N532" s="135" t="s">
        <v>4502</v>
      </c>
    </row>
    <row r="533" spans="1:14" ht="24" x14ac:dyDescent="0.15">
      <c r="A533" s="139">
        <v>35</v>
      </c>
      <c r="B533" s="139">
        <v>21082</v>
      </c>
      <c r="C533" s="135" t="s">
        <v>5185</v>
      </c>
      <c r="D533" s="135">
        <v>2</v>
      </c>
      <c r="E533" s="135" t="s">
        <v>3911</v>
      </c>
      <c r="F533" s="135">
        <v>14</v>
      </c>
      <c r="G533" s="135" t="s">
        <v>3924</v>
      </c>
      <c r="H533" s="135" t="s">
        <v>967</v>
      </c>
      <c r="I533" s="135" t="s">
        <v>5183</v>
      </c>
      <c r="J533" s="135">
        <v>1</v>
      </c>
      <c r="K533" s="135" t="s">
        <v>3998</v>
      </c>
      <c r="L533" s="135" t="s">
        <v>3999</v>
      </c>
      <c r="M533" s="135" t="s">
        <v>5186</v>
      </c>
      <c r="N533" s="135" t="s">
        <v>310</v>
      </c>
    </row>
    <row r="534" spans="1:14" ht="24" x14ac:dyDescent="0.15">
      <c r="A534" s="139">
        <v>36</v>
      </c>
      <c r="B534" s="139">
        <v>70001</v>
      </c>
      <c r="C534" s="135" t="s">
        <v>5187</v>
      </c>
      <c r="D534" s="135">
        <v>7</v>
      </c>
      <c r="E534" s="135" t="s">
        <v>3971</v>
      </c>
      <c r="F534" s="135">
        <v>4</v>
      </c>
      <c r="G534" s="135" t="s">
        <v>3974</v>
      </c>
      <c r="H534" s="135" t="s">
        <v>1674</v>
      </c>
      <c r="I534" s="135" t="s">
        <v>5188</v>
      </c>
      <c r="J534" s="135">
        <v>1</v>
      </c>
      <c r="K534" s="135" t="s">
        <v>3998</v>
      </c>
      <c r="L534" s="135" t="s">
        <v>3999</v>
      </c>
      <c r="M534" s="135" t="s">
        <v>5189</v>
      </c>
      <c r="N534" s="135" t="s">
        <v>5190</v>
      </c>
    </row>
    <row r="535" spans="1:14" ht="24" x14ac:dyDescent="0.15">
      <c r="A535" s="139">
        <v>36</v>
      </c>
      <c r="B535" s="139">
        <v>70001</v>
      </c>
      <c r="C535" s="135" t="s">
        <v>5191</v>
      </c>
      <c r="D535" s="135">
        <v>7</v>
      </c>
      <c r="E535" s="135" t="s">
        <v>3971</v>
      </c>
      <c r="F535" s="135">
        <v>4</v>
      </c>
      <c r="G535" s="135" t="s">
        <v>3974</v>
      </c>
      <c r="H535" s="135" t="s">
        <v>810</v>
      </c>
      <c r="I535" s="135" t="s">
        <v>5188</v>
      </c>
      <c r="J535" s="135">
        <v>1</v>
      </c>
      <c r="K535" s="135" t="s">
        <v>3998</v>
      </c>
      <c r="L535" s="135" t="s">
        <v>3999</v>
      </c>
      <c r="M535" s="135" t="s">
        <v>5069</v>
      </c>
      <c r="N535" s="135" t="s">
        <v>162</v>
      </c>
    </row>
    <row r="536" spans="1:14" ht="24" x14ac:dyDescent="0.15">
      <c r="A536" s="139">
        <v>36</v>
      </c>
      <c r="B536" s="139">
        <v>70001</v>
      </c>
      <c r="C536" s="135" t="s">
        <v>5192</v>
      </c>
      <c r="D536" s="135">
        <v>7</v>
      </c>
      <c r="E536" s="135" t="s">
        <v>3971</v>
      </c>
      <c r="F536" s="135">
        <v>4</v>
      </c>
      <c r="G536" s="135" t="s">
        <v>3974</v>
      </c>
      <c r="H536" s="135" t="s">
        <v>967</v>
      </c>
      <c r="I536" s="135" t="s">
        <v>5188</v>
      </c>
      <c r="J536" s="135">
        <v>1</v>
      </c>
      <c r="K536" s="135" t="s">
        <v>3998</v>
      </c>
      <c r="L536" s="135" t="s">
        <v>3999</v>
      </c>
      <c r="M536" s="135" t="s">
        <v>5069</v>
      </c>
      <c r="N536" s="135" t="s">
        <v>162</v>
      </c>
    </row>
    <row r="537" spans="1:14" ht="24" x14ac:dyDescent="0.15">
      <c r="A537" s="139">
        <v>36</v>
      </c>
      <c r="B537" s="139">
        <v>70002</v>
      </c>
      <c r="C537" s="135" t="s">
        <v>5193</v>
      </c>
      <c r="D537" s="135">
        <v>7</v>
      </c>
      <c r="E537" s="135" t="s">
        <v>3971</v>
      </c>
      <c r="F537" s="135">
        <v>4</v>
      </c>
      <c r="G537" s="135" t="s">
        <v>3974</v>
      </c>
      <c r="H537" s="135" t="s">
        <v>1951</v>
      </c>
      <c r="I537" s="135" t="s">
        <v>5194</v>
      </c>
      <c r="J537" s="135">
        <v>1</v>
      </c>
      <c r="K537" s="135" t="s">
        <v>3998</v>
      </c>
      <c r="L537" s="135" t="s">
        <v>3999</v>
      </c>
      <c r="M537" s="135" t="s">
        <v>4141</v>
      </c>
      <c r="N537" s="135" t="s">
        <v>5195</v>
      </c>
    </row>
    <row r="538" spans="1:14" ht="24" x14ac:dyDescent="0.15">
      <c r="A538" s="139">
        <v>36</v>
      </c>
      <c r="B538" s="139">
        <v>70002</v>
      </c>
      <c r="C538" s="135" t="s">
        <v>5196</v>
      </c>
      <c r="D538" s="135">
        <v>7</v>
      </c>
      <c r="E538" s="135" t="s">
        <v>3971</v>
      </c>
      <c r="F538" s="135">
        <v>4</v>
      </c>
      <c r="G538" s="135" t="s">
        <v>3974</v>
      </c>
      <c r="H538" s="135" t="s">
        <v>986</v>
      </c>
      <c r="I538" s="135" t="s">
        <v>5194</v>
      </c>
      <c r="J538" s="135">
        <v>1</v>
      </c>
      <c r="K538" s="135" t="s">
        <v>3998</v>
      </c>
      <c r="L538" s="135" t="s">
        <v>3999</v>
      </c>
      <c r="M538" s="135" t="s">
        <v>4141</v>
      </c>
      <c r="N538" s="135" t="s">
        <v>426</v>
      </c>
    </row>
    <row r="539" spans="1:14" ht="24" x14ac:dyDescent="0.15">
      <c r="A539" s="139">
        <v>36</v>
      </c>
      <c r="B539" s="139">
        <v>70002</v>
      </c>
      <c r="C539" s="135" t="s">
        <v>5197</v>
      </c>
      <c r="D539" s="135">
        <v>7</v>
      </c>
      <c r="E539" s="135" t="s">
        <v>3971</v>
      </c>
      <c r="F539" s="135">
        <v>4</v>
      </c>
      <c r="G539" s="135" t="s">
        <v>3974</v>
      </c>
      <c r="H539" s="135" t="s">
        <v>2085</v>
      </c>
      <c r="I539" s="135" t="s">
        <v>5194</v>
      </c>
      <c r="J539" s="135">
        <v>1</v>
      </c>
      <c r="K539" s="135" t="s">
        <v>3998</v>
      </c>
      <c r="L539" s="135" t="s">
        <v>3999</v>
      </c>
      <c r="M539" s="135" t="s">
        <v>4141</v>
      </c>
      <c r="N539" s="135" t="s">
        <v>86</v>
      </c>
    </row>
    <row r="540" spans="1:14" ht="24" x14ac:dyDescent="0.15">
      <c r="A540" s="139">
        <v>36</v>
      </c>
      <c r="B540" s="139">
        <v>70002</v>
      </c>
      <c r="C540" s="135" t="s">
        <v>5198</v>
      </c>
      <c r="D540" s="135">
        <v>7</v>
      </c>
      <c r="E540" s="135" t="s">
        <v>3971</v>
      </c>
      <c r="F540" s="135">
        <v>4</v>
      </c>
      <c r="G540" s="135" t="s">
        <v>3974</v>
      </c>
      <c r="H540" s="135" t="s">
        <v>1674</v>
      </c>
      <c r="I540" s="135" t="s">
        <v>5194</v>
      </c>
      <c r="J540" s="135">
        <v>1</v>
      </c>
      <c r="K540" s="135" t="s">
        <v>3998</v>
      </c>
      <c r="L540" s="135" t="s">
        <v>3999</v>
      </c>
      <c r="M540" s="135" t="s">
        <v>4141</v>
      </c>
      <c r="N540" s="135" t="s">
        <v>126</v>
      </c>
    </row>
    <row r="541" spans="1:14" ht="24" x14ac:dyDescent="0.15">
      <c r="A541" s="139">
        <v>36</v>
      </c>
      <c r="B541" s="139">
        <v>70002</v>
      </c>
      <c r="C541" s="135" t="s">
        <v>5199</v>
      </c>
      <c r="D541" s="135">
        <v>7</v>
      </c>
      <c r="E541" s="135" t="s">
        <v>3971</v>
      </c>
      <c r="F541" s="135">
        <v>4</v>
      </c>
      <c r="G541" s="135" t="s">
        <v>3974</v>
      </c>
      <c r="H541" s="135" t="s">
        <v>810</v>
      </c>
      <c r="I541" s="135" t="s">
        <v>5194</v>
      </c>
      <c r="J541" s="135">
        <v>1</v>
      </c>
      <c r="K541" s="135" t="s">
        <v>3998</v>
      </c>
      <c r="L541" s="135" t="s">
        <v>3999</v>
      </c>
      <c r="M541" s="135" t="s">
        <v>5200</v>
      </c>
      <c r="N541" s="135" t="s">
        <v>162</v>
      </c>
    </row>
    <row r="542" spans="1:14" ht="24" x14ac:dyDescent="0.15">
      <c r="A542" s="139">
        <v>36</v>
      </c>
      <c r="B542" s="139">
        <v>70002</v>
      </c>
      <c r="C542" s="135" t="s">
        <v>5201</v>
      </c>
      <c r="D542" s="135">
        <v>7</v>
      </c>
      <c r="E542" s="135" t="s">
        <v>3971</v>
      </c>
      <c r="F542" s="135">
        <v>4</v>
      </c>
      <c r="G542" s="135" t="s">
        <v>3974</v>
      </c>
      <c r="H542" s="135" t="s">
        <v>967</v>
      </c>
      <c r="I542" s="135" t="s">
        <v>5194</v>
      </c>
      <c r="J542" s="135">
        <v>1</v>
      </c>
      <c r="K542" s="135" t="s">
        <v>3998</v>
      </c>
      <c r="L542" s="135" t="s">
        <v>3999</v>
      </c>
      <c r="M542" s="135" t="s">
        <v>5202</v>
      </c>
      <c r="N542" s="135" t="s">
        <v>162</v>
      </c>
    </row>
    <row r="543" spans="1:14" ht="48" x14ac:dyDescent="0.15">
      <c r="A543" s="139">
        <v>36</v>
      </c>
      <c r="B543" s="139">
        <v>70010</v>
      </c>
      <c r="C543" s="135" t="s">
        <v>5203</v>
      </c>
      <c r="D543" s="135">
        <v>7</v>
      </c>
      <c r="E543" s="135" t="s">
        <v>3971</v>
      </c>
      <c r="F543" s="135">
        <v>4</v>
      </c>
      <c r="G543" s="135" t="s">
        <v>3974</v>
      </c>
      <c r="H543" s="135" t="s">
        <v>967</v>
      </c>
      <c r="I543" s="135" t="s">
        <v>5204</v>
      </c>
      <c r="J543" s="135">
        <v>1</v>
      </c>
      <c r="K543" s="135" t="s">
        <v>3998</v>
      </c>
      <c r="L543" s="135" t="s">
        <v>3999</v>
      </c>
      <c r="M543" s="135" t="s">
        <v>5205</v>
      </c>
      <c r="N543" s="135" t="s">
        <v>4502</v>
      </c>
    </row>
    <row r="544" spans="1:14" ht="24" x14ac:dyDescent="0.15">
      <c r="A544" s="139">
        <v>36</v>
      </c>
      <c r="B544" s="139">
        <v>70020</v>
      </c>
      <c r="C544" s="135" t="s">
        <v>5206</v>
      </c>
      <c r="D544" s="135">
        <v>7</v>
      </c>
      <c r="E544" s="135" t="s">
        <v>3971</v>
      </c>
      <c r="F544" s="135">
        <v>4</v>
      </c>
      <c r="G544" s="135" t="s">
        <v>3974</v>
      </c>
      <c r="H544" s="135" t="s">
        <v>986</v>
      </c>
      <c r="I544" s="135" t="s">
        <v>5207</v>
      </c>
      <c r="J544" s="135">
        <v>1</v>
      </c>
      <c r="K544" s="135" t="s">
        <v>3998</v>
      </c>
      <c r="L544" s="135" t="s">
        <v>3999</v>
      </c>
      <c r="M544" s="135" t="s">
        <v>5208</v>
      </c>
      <c r="N544" s="135" t="s">
        <v>4874</v>
      </c>
    </row>
    <row r="545" spans="1:14" ht="24" x14ac:dyDescent="0.15">
      <c r="A545" s="139">
        <v>36</v>
      </c>
      <c r="B545" s="139">
        <v>70020</v>
      </c>
      <c r="C545" s="135" t="s">
        <v>5209</v>
      </c>
      <c r="D545" s="135">
        <v>7</v>
      </c>
      <c r="E545" s="135" t="s">
        <v>3971</v>
      </c>
      <c r="F545" s="135">
        <v>4</v>
      </c>
      <c r="G545" s="135" t="s">
        <v>3974</v>
      </c>
      <c r="H545" s="135" t="s">
        <v>2085</v>
      </c>
      <c r="I545" s="135" t="s">
        <v>5207</v>
      </c>
      <c r="J545" s="135">
        <v>1</v>
      </c>
      <c r="K545" s="135" t="s">
        <v>3998</v>
      </c>
      <c r="L545" s="135" t="s">
        <v>3999</v>
      </c>
      <c r="M545" s="135" t="s">
        <v>4141</v>
      </c>
      <c r="N545" s="135" t="s">
        <v>195</v>
      </c>
    </row>
    <row r="546" spans="1:14" ht="24" x14ac:dyDescent="0.15">
      <c r="A546" s="139">
        <v>36</v>
      </c>
      <c r="B546" s="139">
        <v>70020</v>
      </c>
      <c r="C546" s="135" t="s">
        <v>5210</v>
      </c>
      <c r="D546" s="135">
        <v>7</v>
      </c>
      <c r="E546" s="135" t="s">
        <v>3971</v>
      </c>
      <c r="F546" s="135">
        <v>4</v>
      </c>
      <c r="G546" s="135" t="s">
        <v>3974</v>
      </c>
      <c r="H546" s="135" t="s">
        <v>1674</v>
      </c>
      <c r="I546" s="135" t="s">
        <v>5207</v>
      </c>
      <c r="J546" s="135">
        <v>1</v>
      </c>
      <c r="K546" s="135" t="s">
        <v>3998</v>
      </c>
      <c r="L546" s="135" t="s">
        <v>3999</v>
      </c>
      <c r="M546" s="135" t="s">
        <v>4141</v>
      </c>
      <c r="N546" s="135" t="s">
        <v>195</v>
      </c>
    </row>
    <row r="547" spans="1:14" ht="24" x14ac:dyDescent="0.15">
      <c r="A547" s="139">
        <v>36</v>
      </c>
      <c r="B547" s="139">
        <v>70020</v>
      </c>
      <c r="C547" s="135" t="s">
        <v>5211</v>
      </c>
      <c r="D547" s="135">
        <v>7</v>
      </c>
      <c r="E547" s="135" t="s">
        <v>3971</v>
      </c>
      <c r="F547" s="135">
        <v>4</v>
      </c>
      <c r="G547" s="135" t="s">
        <v>3974</v>
      </c>
      <c r="H547" s="135" t="s">
        <v>810</v>
      </c>
      <c r="I547" s="135" t="s">
        <v>5207</v>
      </c>
      <c r="J547" s="135">
        <v>1</v>
      </c>
      <c r="K547" s="135" t="s">
        <v>3998</v>
      </c>
      <c r="L547" s="135" t="s">
        <v>3999</v>
      </c>
      <c r="M547" s="135" t="s">
        <v>5212</v>
      </c>
      <c r="N547" s="135" t="s">
        <v>489</v>
      </c>
    </row>
    <row r="548" spans="1:14" ht="24" x14ac:dyDescent="0.15">
      <c r="A548" s="139">
        <v>36</v>
      </c>
      <c r="B548" s="139">
        <v>70020</v>
      </c>
      <c r="C548" s="135" t="s">
        <v>5213</v>
      </c>
      <c r="D548" s="135">
        <v>7</v>
      </c>
      <c r="E548" s="135" t="s">
        <v>3971</v>
      </c>
      <c r="F548" s="135">
        <v>4</v>
      </c>
      <c r="G548" s="135" t="s">
        <v>3974</v>
      </c>
      <c r="H548" s="135" t="s">
        <v>967</v>
      </c>
      <c r="I548" s="135" t="s">
        <v>5207</v>
      </c>
      <c r="J548" s="135">
        <v>1</v>
      </c>
      <c r="K548" s="135" t="s">
        <v>3998</v>
      </c>
      <c r="L548" s="135" t="s">
        <v>3999</v>
      </c>
      <c r="M548" s="135" t="s">
        <v>5214</v>
      </c>
      <c r="N548" s="135" t="s">
        <v>489</v>
      </c>
    </row>
    <row r="549" spans="1:14" ht="24" x14ac:dyDescent="0.15">
      <c r="A549" s="139">
        <v>36</v>
      </c>
      <c r="B549" s="139">
        <v>70030</v>
      </c>
      <c r="C549" s="135" t="s">
        <v>5215</v>
      </c>
      <c r="D549" s="135">
        <v>7</v>
      </c>
      <c r="E549" s="135" t="s">
        <v>3971</v>
      </c>
      <c r="F549" s="135">
        <v>4</v>
      </c>
      <c r="G549" s="135" t="s">
        <v>3974</v>
      </c>
      <c r="H549" s="135" t="s">
        <v>967</v>
      </c>
      <c r="I549" s="135" t="s">
        <v>5216</v>
      </c>
      <c r="J549" s="135">
        <v>1</v>
      </c>
      <c r="K549" s="135" t="s">
        <v>3998</v>
      </c>
      <c r="L549" s="135" t="s">
        <v>3999</v>
      </c>
      <c r="M549" s="135" t="s">
        <v>4141</v>
      </c>
      <c r="N549" s="135" t="s">
        <v>555</v>
      </c>
    </row>
    <row r="550" spans="1:14" ht="24" x14ac:dyDescent="0.15">
      <c r="A550" s="139">
        <v>36</v>
      </c>
      <c r="B550" s="139">
        <v>70040</v>
      </c>
      <c r="C550" s="135" t="s">
        <v>5217</v>
      </c>
      <c r="D550" s="135">
        <v>7</v>
      </c>
      <c r="E550" s="135" t="s">
        <v>3971</v>
      </c>
      <c r="F550" s="135">
        <v>1</v>
      </c>
      <c r="G550" s="135" t="s">
        <v>3971</v>
      </c>
      <c r="H550" s="135" t="s">
        <v>1154</v>
      </c>
      <c r="I550" s="135" t="s">
        <v>5218</v>
      </c>
      <c r="J550" s="135">
        <v>1</v>
      </c>
      <c r="K550" s="135" t="s">
        <v>3998</v>
      </c>
      <c r="L550" s="135" t="s">
        <v>3999</v>
      </c>
      <c r="M550" s="135" t="s">
        <v>5219</v>
      </c>
      <c r="N550" s="135" t="s">
        <v>4804</v>
      </c>
    </row>
    <row r="551" spans="1:14" ht="24" x14ac:dyDescent="0.15">
      <c r="A551" s="139">
        <v>36</v>
      </c>
      <c r="B551" s="139">
        <v>70040</v>
      </c>
      <c r="C551" s="135" t="s">
        <v>5220</v>
      </c>
      <c r="D551" s="135">
        <v>7</v>
      </c>
      <c r="E551" s="135" t="s">
        <v>3971</v>
      </c>
      <c r="F551" s="135">
        <v>1</v>
      </c>
      <c r="G551" s="135" t="s">
        <v>3971</v>
      </c>
      <c r="H551" s="135" t="s">
        <v>1903</v>
      </c>
      <c r="I551" s="135" t="s">
        <v>5218</v>
      </c>
      <c r="J551" s="135">
        <v>1</v>
      </c>
      <c r="K551" s="135" t="s">
        <v>3998</v>
      </c>
      <c r="L551" s="135" t="s">
        <v>3999</v>
      </c>
      <c r="M551" s="135" t="s">
        <v>5221</v>
      </c>
      <c r="N551" s="135" t="s">
        <v>726</v>
      </c>
    </row>
    <row r="552" spans="1:14" ht="24" x14ac:dyDescent="0.15">
      <c r="A552" s="139">
        <v>36</v>
      </c>
      <c r="B552" s="139">
        <v>70040</v>
      </c>
      <c r="C552" s="135" t="s">
        <v>5222</v>
      </c>
      <c r="D552" s="135">
        <v>7</v>
      </c>
      <c r="E552" s="135" t="s">
        <v>3971</v>
      </c>
      <c r="F552" s="135">
        <v>1</v>
      </c>
      <c r="G552" s="135" t="s">
        <v>3971</v>
      </c>
      <c r="H552" s="135" t="s">
        <v>1951</v>
      </c>
      <c r="I552" s="135" t="s">
        <v>5218</v>
      </c>
      <c r="J552" s="135">
        <v>1</v>
      </c>
      <c r="K552" s="135" t="s">
        <v>3998</v>
      </c>
      <c r="L552" s="135" t="s">
        <v>3999</v>
      </c>
      <c r="M552" s="135" t="s">
        <v>5223</v>
      </c>
      <c r="N552" s="135" t="s">
        <v>108</v>
      </c>
    </row>
    <row r="553" spans="1:14" ht="24" x14ac:dyDescent="0.15">
      <c r="A553" s="139">
        <v>36</v>
      </c>
      <c r="B553" s="139">
        <v>70040</v>
      </c>
      <c r="C553" s="135" t="s">
        <v>5224</v>
      </c>
      <c r="D553" s="135">
        <v>7</v>
      </c>
      <c r="E553" s="135" t="s">
        <v>3971</v>
      </c>
      <c r="F553" s="135">
        <v>1</v>
      </c>
      <c r="G553" s="135" t="s">
        <v>3971</v>
      </c>
      <c r="H553" s="135" t="s">
        <v>986</v>
      </c>
      <c r="I553" s="135" t="s">
        <v>5218</v>
      </c>
      <c r="J553" s="135">
        <v>1</v>
      </c>
      <c r="K553" s="135" t="s">
        <v>3998</v>
      </c>
      <c r="L553" s="135" t="s">
        <v>3999</v>
      </c>
      <c r="M553" s="135" t="s">
        <v>5225</v>
      </c>
      <c r="N553" s="135" t="s">
        <v>4440</v>
      </c>
    </row>
    <row r="554" spans="1:14" ht="24" x14ac:dyDescent="0.15">
      <c r="A554" s="139">
        <v>36</v>
      </c>
      <c r="B554" s="139">
        <v>70040</v>
      </c>
      <c r="C554" s="135" t="s">
        <v>5226</v>
      </c>
      <c r="D554" s="135">
        <v>7</v>
      </c>
      <c r="E554" s="135" t="s">
        <v>3971</v>
      </c>
      <c r="F554" s="135">
        <v>1</v>
      </c>
      <c r="G554" s="135" t="s">
        <v>3971</v>
      </c>
      <c r="H554" s="135" t="s">
        <v>2085</v>
      </c>
      <c r="I554" s="135" t="s">
        <v>5218</v>
      </c>
      <c r="J554" s="135">
        <v>1</v>
      </c>
      <c r="K554" s="135" t="s">
        <v>3998</v>
      </c>
      <c r="L554" s="135" t="s">
        <v>3999</v>
      </c>
      <c r="M554" s="135" t="s">
        <v>5227</v>
      </c>
      <c r="N554" s="135" t="s">
        <v>824</v>
      </c>
    </row>
    <row r="555" spans="1:14" ht="24" x14ac:dyDescent="0.15">
      <c r="A555" s="139">
        <v>36</v>
      </c>
      <c r="B555" s="139">
        <v>70040</v>
      </c>
      <c r="C555" s="135" t="s">
        <v>5228</v>
      </c>
      <c r="D555" s="135">
        <v>7</v>
      </c>
      <c r="E555" s="135" t="s">
        <v>3971</v>
      </c>
      <c r="F555" s="135">
        <v>1</v>
      </c>
      <c r="G555" s="135" t="s">
        <v>3971</v>
      </c>
      <c r="H555" s="135" t="s">
        <v>1674</v>
      </c>
      <c r="I555" s="135" t="s">
        <v>5218</v>
      </c>
      <c r="J555" s="135">
        <v>1</v>
      </c>
      <c r="K555" s="135" t="s">
        <v>3998</v>
      </c>
      <c r="L555" s="135" t="s">
        <v>3999</v>
      </c>
      <c r="M555" s="135" t="s">
        <v>5229</v>
      </c>
      <c r="N555" s="135" t="s">
        <v>4412</v>
      </c>
    </row>
    <row r="556" spans="1:14" ht="24" x14ac:dyDescent="0.15">
      <c r="A556" s="139">
        <v>36</v>
      </c>
      <c r="B556" s="139">
        <v>70040</v>
      </c>
      <c r="C556" s="135" t="s">
        <v>5230</v>
      </c>
      <c r="D556" s="135">
        <v>7</v>
      </c>
      <c r="E556" s="135" t="s">
        <v>3971</v>
      </c>
      <c r="F556" s="135">
        <v>1</v>
      </c>
      <c r="G556" s="135" t="s">
        <v>3971</v>
      </c>
      <c r="H556" s="135" t="s">
        <v>810</v>
      </c>
      <c r="I556" s="135" t="s">
        <v>5218</v>
      </c>
      <c r="J556" s="135">
        <v>1</v>
      </c>
      <c r="K556" s="135" t="s">
        <v>3998</v>
      </c>
      <c r="L556" s="135" t="s">
        <v>3999</v>
      </c>
      <c r="M556" s="135" t="s">
        <v>5231</v>
      </c>
      <c r="N556" s="135" t="s">
        <v>4412</v>
      </c>
    </row>
    <row r="557" spans="1:14" ht="24" x14ac:dyDescent="0.15">
      <c r="A557" s="139">
        <v>36</v>
      </c>
      <c r="B557" s="139">
        <v>70040</v>
      </c>
      <c r="C557" s="135" t="s">
        <v>5232</v>
      </c>
      <c r="D557" s="135">
        <v>7</v>
      </c>
      <c r="E557" s="135" t="s">
        <v>3971</v>
      </c>
      <c r="F557" s="135">
        <v>1</v>
      </c>
      <c r="G557" s="135" t="s">
        <v>3971</v>
      </c>
      <c r="H557" s="135" t="s">
        <v>967</v>
      </c>
      <c r="I557" s="135" t="s">
        <v>5218</v>
      </c>
      <c r="J557" s="135">
        <v>1</v>
      </c>
      <c r="K557" s="135" t="s">
        <v>3998</v>
      </c>
      <c r="L557" s="135" t="s">
        <v>3999</v>
      </c>
      <c r="M557" s="135" t="s">
        <v>5233</v>
      </c>
      <c r="N557" s="135" t="s">
        <v>151</v>
      </c>
    </row>
    <row r="558" spans="1:14" ht="24" x14ac:dyDescent="0.15">
      <c r="A558" s="139">
        <v>36</v>
      </c>
      <c r="B558" s="139">
        <v>70050</v>
      </c>
      <c r="C558" s="135" t="s">
        <v>5234</v>
      </c>
      <c r="D558" s="135">
        <v>7</v>
      </c>
      <c r="E558" s="135" t="s">
        <v>3971</v>
      </c>
      <c r="F558" s="135">
        <v>1</v>
      </c>
      <c r="G558" s="135" t="s">
        <v>3971</v>
      </c>
      <c r="H558" s="135" t="s">
        <v>810</v>
      </c>
      <c r="I558" s="135" t="s">
        <v>5235</v>
      </c>
      <c r="J558" s="135">
        <v>1</v>
      </c>
      <c r="K558" s="135" t="s">
        <v>3998</v>
      </c>
      <c r="L558" s="135" t="s">
        <v>3999</v>
      </c>
      <c r="M558" s="135" t="s">
        <v>5236</v>
      </c>
      <c r="N558" s="135" t="s">
        <v>1220</v>
      </c>
    </row>
    <row r="559" spans="1:14" ht="24" x14ac:dyDescent="0.15">
      <c r="A559" s="139">
        <v>36</v>
      </c>
      <c r="B559" s="139">
        <v>70050</v>
      </c>
      <c r="C559" s="135" t="s">
        <v>5237</v>
      </c>
      <c r="D559" s="135">
        <v>7</v>
      </c>
      <c r="E559" s="135" t="s">
        <v>3971</v>
      </c>
      <c r="F559" s="135">
        <v>1</v>
      </c>
      <c r="G559" s="135" t="s">
        <v>3971</v>
      </c>
      <c r="H559" s="135" t="s">
        <v>967</v>
      </c>
      <c r="I559" s="135" t="s">
        <v>5235</v>
      </c>
      <c r="J559" s="135">
        <v>1</v>
      </c>
      <c r="K559" s="135" t="s">
        <v>3998</v>
      </c>
      <c r="L559" s="135" t="s">
        <v>3999</v>
      </c>
      <c r="M559" s="135" t="s">
        <v>5238</v>
      </c>
      <c r="N559" s="135" t="s">
        <v>4347</v>
      </c>
    </row>
    <row r="560" spans="1:14" ht="60" x14ac:dyDescent="0.15">
      <c r="A560" s="139">
        <v>39</v>
      </c>
      <c r="B560" s="139">
        <v>19089</v>
      </c>
      <c r="C560" s="135" t="s">
        <v>5239</v>
      </c>
      <c r="D560" s="135">
        <v>1</v>
      </c>
      <c r="E560" s="135" t="s">
        <v>3991</v>
      </c>
      <c r="F560" s="135">
        <v>15</v>
      </c>
      <c r="G560" s="135" t="s">
        <v>3904</v>
      </c>
      <c r="H560" s="135" t="s">
        <v>810</v>
      </c>
      <c r="I560" s="135" t="s">
        <v>5240</v>
      </c>
      <c r="J560" s="135">
        <v>2</v>
      </c>
      <c r="K560" s="135" t="s">
        <v>4006</v>
      </c>
      <c r="L560" s="135" t="s">
        <v>5241</v>
      </c>
      <c r="M560" s="135" t="s">
        <v>5242</v>
      </c>
      <c r="N560" s="135" t="s">
        <v>5131</v>
      </c>
    </row>
    <row r="561" spans="1:14" ht="60" x14ac:dyDescent="0.15">
      <c r="A561" s="139">
        <v>39</v>
      </c>
      <c r="B561" s="139">
        <v>19089</v>
      </c>
      <c r="C561" s="135" t="s">
        <v>5239</v>
      </c>
      <c r="D561" s="135">
        <v>1</v>
      </c>
      <c r="E561" s="135" t="s">
        <v>3991</v>
      </c>
      <c r="F561" s="135">
        <v>15</v>
      </c>
      <c r="G561" s="135" t="s">
        <v>3904</v>
      </c>
      <c r="H561" s="135" t="s">
        <v>967</v>
      </c>
      <c r="I561" s="135" t="s">
        <v>5240</v>
      </c>
      <c r="J561" s="135">
        <v>2</v>
      </c>
      <c r="K561" s="135" t="s">
        <v>4006</v>
      </c>
      <c r="L561" s="135" t="s">
        <v>5241</v>
      </c>
      <c r="M561" s="135" t="s">
        <v>5242</v>
      </c>
      <c r="N561" s="135" t="s">
        <v>5243</v>
      </c>
    </row>
    <row r="562" spans="1:14" ht="48" x14ac:dyDescent="0.15">
      <c r="A562" s="139">
        <v>39</v>
      </c>
      <c r="B562" s="139">
        <v>19090</v>
      </c>
      <c r="C562" s="135" t="s">
        <v>5244</v>
      </c>
      <c r="D562" s="135">
        <v>1</v>
      </c>
      <c r="E562" s="135" t="s">
        <v>3991</v>
      </c>
      <c r="F562" s="135">
        <v>1</v>
      </c>
      <c r="G562" s="135" t="s">
        <v>3890</v>
      </c>
      <c r="H562" s="135" t="s">
        <v>967</v>
      </c>
      <c r="I562" s="135" t="s">
        <v>5245</v>
      </c>
      <c r="J562" s="135">
        <v>2</v>
      </c>
      <c r="K562" s="135" t="s">
        <v>4006</v>
      </c>
      <c r="L562" s="135" t="s">
        <v>5246</v>
      </c>
      <c r="M562" s="135" t="s">
        <v>4428</v>
      </c>
      <c r="N562" s="135" t="s">
        <v>3996</v>
      </c>
    </row>
    <row r="563" spans="1:14" ht="48" x14ac:dyDescent="0.15">
      <c r="A563" s="139">
        <v>39</v>
      </c>
      <c r="B563" s="139">
        <v>19091</v>
      </c>
      <c r="C563" s="135" t="s">
        <v>5247</v>
      </c>
      <c r="D563" s="135">
        <v>1</v>
      </c>
      <c r="E563" s="135" t="s">
        <v>3991</v>
      </c>
      <c r="F563" s="135">
        <v>1</v>
      </c>
      <c r="G563" s="135" t="s">
        <v>3890</v>
      </c>
      <c r="H563" s="135" t="s">
        <v>810</v>
      </c>
      <c r="I563" s="135" t="s">
        <v>5248</v>
      </c>
      <c r="J563" s="135">
        <v>4</v>
      </c>
      <c r="K563" s="135" t="s">
        <v>3993</v>
      </c>
      <c r="L563" s="135" t="s">
        <v>5249</v>
      </c>
      <c r="M563" s="135" t="s">
        <v>4042</v>
      </c>
      <c r="N563" s="135" t="s">
        <v>4161</v>
      </c>
    </row>
    <row r="564" spans="1:14" ht="24" x14ac:dyDescent="0.15">
      <c r="A564" s="139">
        <v>39</v>
      </c>
      <c r="B564" s="139">
        <v>19091</v>
      </c>
      <c r="C564" s="135" t="s">
        <v>5250</v>
      </c>
      <c r="D564" s="135">
        <v>1</v>
      </c>
      <c r="E564" s="135" t="s">
        <v>3991</v>
      </c>
      <c r="F564" s="135">
        <v>1</v>
      </c>
      <c r="G564" s="135" t="s">
        <v>3890</v>
      </c>
      <c r="H564" s="135" t="s">
        <v>967</v>
      </c>
      <c r="I564" s="135" t="s">
        <v>5248</v>
      </c>
      <c r="J564" s="135">
        <v>1</v>
      </c>
      <c r="K564" s="135" t="s">
        <v>3998</v>
      </c>
      <c r="L564" s="135" t="s">
        <v>3999</v>
      </c>
      <c r="M564" s="135" t="s">
        <v>4000</v>
      </c>
      <c r="N564" s="135" t="s">
        <v>95</v>
      </c>
    </row>
    <row r="565" spans="1:14" ht="48" x14ac:dyDescent="0.15">
      <c r="A565" s="139">
        <v>39</v>
      </c>
      <c r="B565" s="139">
        <v>19092</v>
      </c>
      <c r="C565" s="135" t="s">
        <v>5251</v>
      </c>
      <c r="D565" s="135">
        <v>1</v>
      </c>
      <c r="E565" s="135" t="s">
        <v>3991</v>
      </c>
      <c r="F565" s="135">
        <v>1</v>
      </c>
      <c r="G565" s="135" t="s">
        <v>3890</v>
      </c>
      <c r="H565" s="135" t="s">
        <v>967</v>
      </c>
      <c r="I565" s="135" t="s">
        <v>5252</v>
      </c>
      <c r="J565" s="135">
        <v>4</v>
      </c>
      <c r="K565" s="135" t="s">
        <v>3993</v>
      </c>
      <c r="L565" s="135" t="s">
        <v>5253</v>
      </c>
      <c r="M565" s="135" t="s">
        <v>5254</v>
      </c>
      <c r="N565" s="135" t="s">
        <v>1289</v>
      </c>
    </row>
    <row r="566" spans="1:14" ht="48" x14ac:dyDescent="0.15">
      <c r="A566" s="139">
        <v>39</v>
      </c>
      <c r="B566" s="139">
        <v>19093</v>
      </c>
      <c r="C566" s="135" t="s">
        <v>5255</v>
      </c>
      <c r="D566" s="135">
        <v>1</v>
      </c>
      <c r="E566" s="135" t="s">
        <v>3991</v>
      </c>
      <c r="F566" s="135">
        <v>1</v>
      </c>
      <c r="G566" s="135" t="s">
        <v>3890</v>
      </c>
      <c r="H566" s="135" t="s">
        <v>1674</v>
      </c>
      <c r="I566" s="135" t="s">
        <v>5256</v>
      </c>
      <c r="J566" s="135">
        <v>4</v>
      </c>
      <c r="K566" s="135" t="s">
        <v>3993</v>
      </c>
      <c r="L566" s="135" t="s">
        <v>5257</v>
      </c>
      <c r="M566" s="135" t="s">
        <v>5258</v>
      </c>
      <c r="N566" s="135" t="s">
        <v>4297</v>
      </c>
    </row>
    <row r="567" spans="1:14" ht="48" x14ac:dyDescent="0.15">
      <c r="A567" s="139">
        <v>39</v>
      </c>
      <c r="B567" s="139">
        <v>19093</v>
      </c>
      <c r="C567" s="135" t="s">
        <v>5259</v>
      </c>
      <c r="D567" s="135">
        <v>1</v>
      </c>
      <c r="E567" s="135" t="s">
        <v>3991</v>
      </c>
      <c r="F567" s="135">
        <v>1</v>
      </c>
      <c r="G567" s="135" t="s">
        <v>3890</v>
      </c>
      <c r="H567" s="135" t="s">
        <v>810</v>
      </c>
      <c r="I567" s="135" t="s">
        <v>5256</v>
      </c>
      <c r="J567" s="135">
        <v>2</v>
      </c>
      <c r="K567" s="135" t="s">
        <v>4006</v>
      </c>
      <c r="L567" s="135" t="s">
        <v>4723</v>
      </c>
      <c r="M567" s="135" t="s">
        <v>4454</v>
      </c>
      <c r="N567" s="135" t="s">
        <v>4297</v>
      </c>
    </row>
    <row r="568" spans="1:14" ht="60" x14ac:dyDescent="0.15">
      <c r="A568" s="139">
        <v>39</v>
      </c>
      <c r="B568" s="139">
        <v>19093</v>
      </c>
      <c r="C568" s="135" t="s">
        <v>5260</v>
      </c>
      <c r="D568" s="135">
        <v>1</v>
      </c>
      <c r="E568" s="135" t="s">
        <v>3991</v>
      </c>
      <c r="F568" s="135">
        <v>1</v>
      </c>
      <c r="G568" s="135" t="s">
        <v>3890</v>
      </c>
      <c r="H568" s="135" t="s">
        <v>967</v>
      </c>
      <c r="I568" s="135" t="s">
        <v>5256</v>
      </c>
      <c r="J568" s="135">
        <v>5</v>
      </c>
      <c r="K568" s="135" t="s">
        <v>4022</v>
      </c>
      <c r="L568" s="135" t="s">
        <v>4023</v>
      </c>
      <c r="M568" s="135" t="s">
        <v>4024</v>
      </c>
      <c r="N568" s="135" t="s">
        <v>4034</v>
      </c>
    </row>
    <row r="569" spans="1:14" ht="24" x14ac:dyDescent="0.15">
      <c r="A569" s="139">
        <v>39</v>
      </c>
      <c r="B569" s="139">
        <v>19094</v>
      </c>
      <c r="C569" s="135" t="s">
        <v>5261</v>
      </c>
      <c r="D569" s="135">
        <v>1</v>
      </c>
      <c r="E569" s="135" t="s">
        <v>3991</v>
      </c>
      <c r="F569" s="135">
        <v>1</v>
      </c>
      <c r="G569" s="135" t="s">
        <v>3890</v>
      </c>
      <c r="H569" s="135" t="s">
        <v>967</v>
      </c>
      <c r="I569" s="135" t="s">
        <v>5262</v>
      </c>
      <c r="J569" s="135">
        <v>1</v>
      </c>
      <c r="K569" s="135" t="s">
        <v>3998</v>
      </c>
      <c r="L569" s="135" t="s">
        <v>4273</v>
      </c>
      <c r="M569" s="135" t="s">
        <v>4277</v>
      </c>
      <c r="N569" s="135" t="s">
        <v>4874</v>
      </c>
    </row>
    <row r="570" spans="1:14" ht="48" x14ac:dyDescent="0.15">
      <c r="A570" s="139">
        <v>39</v>
      </c>
      <c r="B570" s="139">
        <v>19100</v>
      </c>
      <c r="C570" s="135" t="s">
        <v>5263</v>
      </c>
      <c r="D570" s="135">
        <v>1</v>
      </c>
      <c r="E570" s="135" t="s">
        <v>3991</v>
      </c>
      <c r="F570" s="135">
        <v>1</v>
      </c>
      <c r="G570" s="135" t="s">
        <v>3890</v>
      </c>
      <c r="H570" s="135" t="s">
        <v>2085</v>
      </c>
      <c r="I570" s="135" t="s">
        <v>5264</v>
      </c>
      <c r="J570" s="135">
        <v>4</v>
      </c>
      <c r="K570" s="135" t="s">
        <v>3993</v>
      </c>
      <c r="L570" s="135" t="s">
        <v>5265</v>
      </c>
      <c r="M570" s="135" t="s">
        <v>5266</v>
      </c>
      <c r="N570" s="135" t="s">
        <v>1334</v>
      </c>
    </row>
    <row r="571" spans="1:14" ht="48" x14ac:dyDescent="0.15">
      <c r="A571" s="139">
        <v>39</v>
      </c>
      <c r="B571" s="139">
        <v>19100</v>
      </c>
      <c r="C571" s="135" t="s">
        <v>5263</v>
      </c>
      <c r="D571" s="135">
        <v>1</v>
      </c>
      <c r="E571" s="135" t="s">
        <v>3991</v>
      </c>
      <c r="F571" s="135">
        <v>1</v>
      </c>
      <c r="G571" s="135" t="s">
        <v>3890</v>
      </c>
      <c r="H571" s="135" t="s">
        <v>1674</v>
      </c>
      <c r="I571" s="135" t="s">
        <v>5264</v>
      </c>
      <c r="J571" s="135">
        <v>4</v>
      </c>
      <c r="K571" s="135" t="s">
        <v>3993</v>
      </c>
      <c r="L571" s="135" t="s">
        <v>5265</v>
      </c>
      <c r="M571" s="135" t="s">
        <v>5266</v>
      </c>
      <c r="N571" s="135" t="s">
        <v>1334</v>
      </c>
    </row>
    <row r="572" spans="1:14" ht="48" x14ac:dyDescent="0.15">
      <c r="A572" s="139">
        <v>39</v>
      </c>
      <c r="B572" s="139">
        <v>19100</v>
      </c>
      <c r="C572" s="135" t="s">
        <v>5267</v>
      </c>
      <c r="D572" s="135">
        <v>1</v>
      </c>
      <c r="E572" s="135" t="s">
        <v>3991</v>
      </c>
      <c r="F572" s="135">
        <v>1</v>
      </c>
      <c r="G572" s="135" t="s">
        <v>3890</v>
      </c>
      <c r="H572" s="135" t="s">
        <v>810</v>
      </c>
      <c r="I572" s="135" t="s">
        <v>5264</v>
      </c>
      <c r="J572" s="135">
        <v>4</v>
      </c>
      <c r="K572" s="135" t="s">
        <v>3993</v>
      </c>
      <c r="L572" s="135" t="s">
        <v>5268</v>
      </c>
      <c r="M572" s="135" t="s">
        <v>5269</v>
      </c>
      <c r="N572" s="135" t="s">
        <v>5023</v>
      </c>
    </row>
    <row r="573" spans="1:14" ht="48" x14ac:dyDescent="0.15">
      <c r="A573" s="139">
        <v>39</v>
      </c>
      <c r="B573" s="139">
        <v>19100</v>
      </c>
      <c r="C573" s="135" t="s">
        <v>5267</v>
      </c>
      <c r="D573" s="135">
        <v>1</v>
      </c>
      <c r="E573" s="135" t="s">
        <v>3991</v>
      </c>
      <c r="F573" s="135">
        <v>1</v>
      </c>
      <c r="G573" s="135" t="s">
        <v>3890</v>
      </c>
      <c r="H573" s="135" t="s">
        <v>967</v>
      </c>
      <c r="I573" s="135" t="s">
        <v>5264</v>
      </c>
      <c r="J573" s="135">
        <v>4</v>
      </c>
      <c r="K573" s="135" t="s">
        <v>3993</v>
      </c>
      <c r="L573" s="135" t="s">
        <v>5268</v>
      </c>
      <c r="M573" s="135" t="s">
        <v>5269</v>
      </c>
      <c r="N573" s="135" t="s">
        <v>5023</v>
      </c>
    </row>
    <row r="574" spans="1:14" ht="24" x14ac:dyDescent="0.15">
      <c r="A574" s="139">
        <v>39</v>
      </c>
      <c r="B574" s="139">
        <v>19101</v>
      </c>
      <c r="C574" s="135" t="s">
        <v>5270</v>
      </c>
      <c r="D574" s="135">
        <v>1</v>
      </c>
      <c r="E574" s="135" t="s">
        <v>3991</v>
      </c>
      <c r="F574" s="135">
        <v>1</v>
      </c>
      <c r="G574" s="135" t="s">
        <v>3890</v>
      </c>
      <c r="H574" s="135" t="s">
        <v>967</v>
      </c>
      <c r="I574" s="135" t="s">
        <v>5271</v>
      </c>
      <c r="J574" s="135">
        <v>1</v>
      </c>
      <c r="K574" s="135" t="s">
        <v>3998</v>
      </c>
      <c r="L574" s="135" t="s">
        <v>3999</v>
      </c>
      <c r="M574" s="135" t="s">
        <v>4277</v>
      </c>
      <c r="N574" s="135" t="s">
        <v>95</v>
      </c>
    </row>
    <row r="575" spans="1:14" ht="48" x14ac:dyDescent="0.15">
      <c r="A575" s="139">
        <v>39</v>
      </c>
      <c r="B575" s="139">
        <v>19102</v>
      </c>
      <c r="C575" s="135" t="s">
        <v>5272</v>
      </c>
      <c r="D575" s="135">
        <v>1</v>
      </c>
      <c r="E575" s="135" t="s">
        <v>3991</v>
      </c>
      <c r="F575" s="135">
        <v>1</v>
      </c>
      <c r="G575" s="135" t="s">
        <v>3890</v>
      </c>
      <c r="H575" s="135" t="s">
        <v>967</v>
      </c>
      <c r="I575" s="135" t="s">
        <v>5273</v>
      </c>
      <c r="J575" s="135">
        <v>4</v>
      </c>
      <c r="K575" s="135" t="s">
        <v>3993</v>
      </c>
      <c r="L575" s="135" t="s">
        <v>5274</v>
      </c>
      <c r="M575" s="135" t="s">
        <v>5275</v>
      </c>
      <c r="N575" s="135" t="s">
        <v>4093</v>
      </c>
    </row>
    <row r="576" spans="1:14" ht="24" x14ac:dyDescent="0.15">
      <c r="A576" s="139">
        <v>39</v>
      </c>
      <c r="B576" s="139">
        <v>19103</v>
      </c>
      <c r="C576" s="135" t="s">
        <v>5276</v>
      </c>
      <c r="D576" s="135">
        <v>1</v>
      </c>
      <c r="E576" s="135" t="s">
        <v>3991</v>
      </c>
      <c r="F576" s="135">
        <v>15</v>
      </c>
      <c r="G576" s="135" t="s">
        <v>3904</v>
      </c>
      <c r="H576" s="135" t="s">
        <v>967</v>
      </c>
      <c r="I576" s="135" t="s">
        <v>5277</v>
      </c>
      <c r="J576" s="135">
        <v>1</v>
      </c>
      <c r="K576" s="135" t="s">
        <v>3998</v>
      </c>
      <c r="L576" s="135" t="s">
        <v>3999</v>
      </c>
      <c r="M576" s="135" t="s">
        <v>4000</v>
      </c>
      <c r="N576" s="135" t="s">
        <v>555</v>
      </c>
    </row>
    <row r="577" spans="1:14" ht="48" x14ac:dyDescent="0.15">
      <c r="A577" s="139">
        <v>100</v>
      </c>
      <c r="B577" s="139">
        <v>19017</v>
      </c>
      <c r="C577" s="135" t="s">
        <v>5278</v>
      </c>
      <c r="D577" s="135">
        <v>1</v>
      </c>
      <c r="E577" s="135" t="s">
        <v>3991</v>
      </c>
      <c r="F577" s="135">
        <v>8</v>
      </c>
      <c r="G577" s="135" t="s">
        <v>4843</v>
      </c>
      <c r="H577" s="135" t="s">
        <v>810</v>
      </c>
      <c r="I577" s="135" t="s">
        <v>5279</v>
      </c>
      <c r="J577" s="135">
        <v>2</v>
      </c>
      <c r="K577" s="135" t="s">
        <v>4006</v>
      </c>
      <c r="L577" s="135" t="s">
        <v>5280</v>
      </c>
      <c r="M577" s="135" t="s">
        <v>5281</v>
      </c>
      <c r="N577" s="135" t="s">
        <v>86</v>
      </c>
    </row>
    <row r="578" spans="1:14" ht="48" x14ac:dyDescent="0.15">
      <c r="A578" s="139">
        <v>100</v>
      </c>
      <c r="B578" s="139">
        <v>19017</v>
      </c>
      <c r="C578" s="135" t="s">
        <v>5282</v>
      </c>
      <c r="D578" s="135">
        <v>1</v>
      </c>
      <c r="E578" s="135" t="s">
        <v>3991</v>
      </c>
      <c r="F578" s="135">
        <v>8</v>
      </c>
      <c r="G578" s="135" t="s">
        <v>4843</v>
      </c>
      <c r="H578" s="135" t="s">
        <v>967</v>
      </c>
      <c r="I578" s="135" t="s">
        <v>5279</v>
      </c>
      <c r="J578" s="135">
        <v>2</v>
      </c>
      <c r="K578" s="135" t="s">
        <v>4006</v>
      </c>
      <c r="L578" s="135" t="s">
        <v>4625</v>
      </c>
      <c r="M578" s="135" t="s">
        <v>5283</v>
      </c>
      <c r="N578" s="135" t="s">
        <v>4487</v>
      </c>
    </row>
    <row r="579" spans="1:14" ht="48" x14ac:dyDescent="0.15">
      <c r="A579" s="139">
        <v>101</v>
      </c>
      <c r="B579" s="139">
        <v>19073</v>
      </c>
      <c r="C579" s="135" t="s">
        <v>5284</v>
      </c>
      <c r="D579" s="135">
        <v>1</v>
      </c>
      <c r="E579" s="135" t="s">
        <v>3991</v>
      </c>
      <c r="F579" s="135">
        <v>13</v>
      </c>
      <c r="G579" s="135" t="s">
        <v>4576</v>
      </c>
      <c r="H579" s="135" t="s">
        <v>967</v>
      </c>
      <c r="I579" s="135" t="s">
        <v>5285</v>
      </c>
      <c r="J579" s="135">
        <v>2</v>
      </c>
      <c r="K579" s="135" t="s">
        <v>4006</v>
      </c>
      <c r="L579" s="135" t="s">
        <v>4625</v>
      </c>
      <c r="M579" s="135" t="s">
        <v>5283</v>
      </c>
      <c r="N579" s="135" t="s">
        <v>4487</v>
      </c>
    </row>
    <row r="580" spans="1:14" ht="48" x14ac:dyDescent="0.15">
      <c r="A580" s="139">
        <v>102</v>
      </c>
      <c r="B580" s="139">
        <v>19019</v>
      </c>
      <c r="C580" s="135" t="s">
        <v>5286</v>
      </c>
      <c r="D580" s="135">
        <v>1</v>
      </c>
      <c r="E580" s="135" t="s">
        <v>3991</v>
      </c>
      <c r="F580" s="135">
        <v>13</v>
      </c>
      <c r="G580" s="135" t="s">
        <v>4576</v>
      </c>
      <c r="H580" s="135" t="s">
        <v>810</v>
      </c>
      <c r="I580" s="135" t="s">
        <v>5287</v>
      </c>
      <c r="J580" s="135">
        <v>4</v>
      </c>
      <c r="K580" s="135" t="s">
        <v>3993</v>
      </c>
      <c r="L580" s="135" t="s">
        <v>5288</v>
      </c>
      <c r="M580" s="135" t="s">
        <v>5283</v>
      </c>
      <c r="N580" s="135" t="s">
        <v>4155</v>
      </c>
    </row>
    <row r="581" spans="1:14" ht="48" x14ac:dyDescent="0.15">
      <c r="A581" s="139">
        <v>102</v>
      </c>
      <c r="B581" s="139">
        <v>19019</v>
      </c>
      <c r="C581" s="135" t="s">
        <v>5286</v>
      </c>
      <c r="D581" s="135">
        <v>1</v>
      </c>
      <c r="E581" s="135" t="s">
        <v>3991</v>
      </c>
      <c r="F581" s="135">
        <v>13</v>
      </c>
      <c r="G581" s="135" t="s">
        <v>4576</v>
      </c>
      <c r="H581" s="135" t="s">
        <v>967</v>
      </c>
      <c r="I581" s="135" t="s">
        <v>5287</v>
      </c>
      <c r="J581" s="135">
        <v>4</v>
      </c>
      <c r="K581" s="135" t="s">
        <v>3993</v>
      </c>
      <c r="L581" s="135" t="s">
        <v>5288</v>
      </c>
      <c r="M581" s="135" t="s">
        <v>5283</v>
      </c>
      <c r="N581" s="135" t="s">
        <v>4155</v>
      </c>
    </row>
    <row r="582" spans="1:14" ht="24" x14ac:dyDescent="0.15">
      <c r="A582" s="139">
        <v>102</v>
      </c>
      <c r="B582" s="139">
        <v>19022</v>
      </c>
      <c r="C582" s="135" t="s">
        <v>5289</v>
      </c>
      <c r="D582" s="135">
        <v>1</v>
      </c>
      <c r="E582" s="135" t="s">
        <v>3991</v>
      </c>
      <c r="F582" s="135">
        <v>14</v>
      </c>
      <c r="G582" s="135" t="s">
        <v>5290</v>
      </c>
      <c r="H582" s="135" t="s">
        <v>967</v>
      </c>
      <c r="I582" s="135" t="s">
        <v>5291</v>
      </c>
      <c r="J582" s="135">
        <v>1</v>
      </c>
      <c r="K582" s="135" t="s">
        <v>3998</v>
      </c>
      <c r="L582" s="135" t="s">
        <v>3999</v>
      </c>
      <c r="M582" s="135" t="s">
        <v>5292</v>
      </c>
      <c r="N582" s="135" t="s">
        <v>4508</v>
      </c>
    </row>
    <row r="583" spans="1:14" ht="48" x14ac:dyDescent="0.15">
      <c r="A583" s="139">
        <v>104</v>
      </c>
      <c r="B583" s="139">
        <v>19024</v>
      </c>
      <c r="C583" s="135" t="s">
        <v>5293</v>
      </c>
      <c r="D583" s="135">
        <v>1</v>
      </c>
      <c r="E583" s="135" t="s">
        <v>3991</v>
      </c>
      <c r="F583" s="135">
        <v>1</v>
      </c>
      <c r="G583" s="135" t="s">
        <v>3890</v>
      </c>
      <c r="H583" s="135" t="s">
        <v>967</v>
      </c>
      <c r="I583" s="135" t="s">
        <v>5294</v>
      </c>
      <c r="J583" s="135">
        <v>2</v>
      </c>
      <c r="K583" s="135" t="s">
        <v>4006</v>
      </c>
      <c r="L583" s="135" t="s">
        <v>5295</v>
      </c>
      <c r="M583" s="135" t="s">
        <v>3995</v>
      </c>
      <c r="N583" s="135" t="s">
        <v>1289</v>
      </c>
    </row>
    <row r="584" spans="1:14" ht="48" x14ac:dyDescent="0.15">
      <c r="A584" s="139">
        <v>105</v>
      </c>
      <c r="B584" s="139">
        <v>19026</v>
      </c>
      <c r="C584" s="135" t="s">
        <v>5296</v>
      </c>
      <c r="D584" s="135">
        <v>1</v>
      </c>
      <c r="E584" s="135" t="s">
        <v>3991</v>
      </c>
      <c r="F584" s="135">
        <v>2</v>
      </c>
      <c r="G584" s="135" t="s">
        <v>4735</v>
      </c>
      <c r="H584" s="135" t="s">
        <v>967</v>
      </c>
      <c r="I584" s="135" t="s">
        <v>5297</v>
      </c>
      <c r="J584" s="135">
        <v>4</v>
      </c>
      <c r="K584" s="135" t="s">
        <v>3993</v>
      </c>
      <c r="L584" s="135" t="s">
        <v>5298</v>
      </c>
      <c r="M584" s="135" t="s">
        <v>4454</v>
      </c>
      <c r="N584" s="135" t="s">
        <v>4034</v>
      </c>
    </row>
    <row r="585" spans="1:14" ht="24" x14ac:dyDescent="0.15">
      <c r="A585" s="139">
        <v>105</v>
      </c>
      <c r="B585" s="139">
        <v>19027</v>
      </c>
      <c r="C585" s="135" t="s">
        <v>5299</v>
      </c>
      <c r="D585" s="135">
        <v>1</v>
      </c>
      <c r="E585" s="135" t="s">
        <v>3991</v>
      </c>
      <c r="F585" s="135">
        <v>2</v>
      </c>
      <c r="G585" s="135" t="s">
        <v>4735</v>
      </c>
      <c r="H585" s="135" t="s">
        <v>810</v>
      </c>
      <c r="I585" s="135" t="s">
        <v>5300</v>
      </c>
      <c r="J585" s="135">
        <v>1</v>
      </c>
      <c r="K585" s="135" t="s">
        <v>3998</v>
      </c>
      <c r="L585" s="135" t="s">
        <v>3999</v>
      </c>
      <c r="M585" s="135" t="s">
        <v>5301</v>
      </c>
      <c r="N585" s="135" t="s">
        <v>86</v>
      </c>
    </row>
    <row r="586" spans="1:14" ht="24" x14ac:dyDescent="0.15">
      <c r="A586" s="139">
        <v>105</v>
      </c>
      <c r="B586" s="139">
        <v>19027</v>
      </c>
      <c r="C586" s="135" t="s">
        <v>5302</v>
      </c>
      <c r="D586" s="135">
        <v>1</v>
      </c>
      <c r="E586" s="135" t="s">
        <v>3991</v>
      </c>
      <c r="F586" s="135">
        <v>2</v>
      </c>
      <c r="G586" s="135" t="s">
        <v>4735</v>
      </c>
      <c r="H586" s="135" t="s">
        <v>967</v>
      </c>
      <c r="I586" s="135" t="s">
        <v>5300</v>
      </c>
      <c r="J586" s="135">
        <v>1</v>
      </c>
      <c r="K586" s="135" t="s">
        <v>3998</v>
      </c>
      <c r="L586" s="135" t="s">
        <v>3999</v>
      </c>
      <c r="M586" s="135" t="s">
        <v>4479</v>
      </c>
      <c r="N586" s="135" t="s">
        <v>126</v>
      </c>
    </row>
    <row r="587" spans="1:14" ht="24" x14ac:dyDescent="0.15">
      <c r="A587" s="139">
        <v>105</v>
      </c>
      <c r="B587" s="139">
        <v>19029</v>
      </c>
      <c r="C587" s="135" t="s">
        <v>5303</v>
      </c>
      <c r="D587" s="135">
        <v>1</v>
      </c>
      <c r="E587" s="135" t="s">
        <v>3991</v>
      </c>
      <c r="F587" s="135">
        <v>10</v>
      </c>
      <c r="G587" s="135" t="s">
        <v>3899</v>
      </c>
      <c r="H587" s="135" t="s">
        <v>967</v>
      </c>
      <c r="I587" s="135" t="s">
        <v>5304</v>
      </c>
      <c r="J587" s="135">
        <v>1</v>
      </c>
      <c r="K587" s="135" t="s">
        <v>3998</v>
      </c>
      <c r="L587" s="135" t="s">
        <v>3999</v>
      </c>
      <c r="M587" s="135" t="s">
        <v>4164</v>
      </c>
      <c r="N587" s="135" t="s">
        <v>555</v>
      </c>
    </row>
    <row r="588" spans="1:14" ht="24" x14ac:dyDescent="0.15">
      <c r="A588" s="139">
        <v>106</v>
      </c>
      <c r="B588" s="139">
        <v>40031</v>
      </c>
      <c r="C588" s="135" t="s">
        <v>5305</v>
      </c>
      <c r="D588" s="135">
        <v>4</v>
      </c>
      <c r="E588" s="135" t="s">
        <v>3936</v>
      </c>
      <c r="F588" s="135">
        <v>1</v>
      </c>
      <c r="G588" s="135" t="s">
        <v>3936</v>
      </c>
      <c r="H588" s="135" t="s">
        <v>967</v>
      </c>
      <c r="I588" s="135" t="s">
        <v>5306</v>
      </c>
      <c r="J588" s="135">
        <v>1</v>
      </c>
      <c r="K588" s="135" t="s">
        <v>3998</v>
      </c>
      <c r="L588" s="135" t="s">
        <v>3999</v>
      </c>
      <c r="M588" s="135" t="s">
        <v>5307</v>
      </c>
      <c r="N588" s="135" t="s">
        <v>2065</v>
      </c>
    </row>
    <row r="589" spans="1:14" ht="24" x14ac:dyDescent="0.15">
      <c r="A589" s="139">
        <v>107</v>
      </c>
      <c r="B589" s="139">
        <v>20380</v>
      </c>
      <c r="C589" s="135" t="s">
        <v>5308</v>
      </c>
      <c r="D589" s="135">
        <v>2</v>
      </c>
      <c r="E589" s="135" t="s">
        <v>3911</v>
      </c>
      <c r="F589" s="135">
        <v>1</v>
      </c>
      <c r="G589" s="135" t="s">
        <v>3911</v>
      </c>
      <c r="H589" s="135" t="s">
        <v>1674</v>
      </c>
      <c r="I589" s="135" t="s">
        <v>5309</v>
      </c>
      <c r="J589" s="135">
        <v>1</v>
      </c>
      <c r="K589" s="135" t="s">
        <v>3998</v>
      </c>
      <c r="L589" s="135" t="s">
        <v>3999</v>
      </c>
      <c r="M589" s="135" t="s">
        <v>4010</v>
      </c>
      <c r="N589" s="135" t="s">
        <v>4034</v>
      </c>
    </row>
    <row r="590" spans="1:14" ht="24" x14ac:dyDescent="0.15">
      <c r="A590" s="139">
        <v>107</v>
      </c>
      <c r="B590" s="139">
        <v>20380</v>
      </c>
      <c r="C590" s="135" t="s">
        <v>4734</v>
      </c>
      <c r="D590" s="135">
        <v>2</v>
      </c>
      <c r="E590" s="135" t="s">
        <v>3911</v>
      </c>
      <c r="F590" s="135">
        <v>1</v>
      </c>
      <c r="G590" s="135" t="s">
        <v>3911</v>
      </c>
      <c r="H590" s="135" t="s">
        <v>810</v>
      </c>
      <c r="I590" s="135" t="s">
        <v>5309</v>
      </c>
      <c r="J590" s="135">
        <v>1</v>
      </c>
      <c r="K590" s="135" t="s">
        <v>3998</v>
      </c>
      <c r="L590" s="135" t="s">
        <v>3999</v>
      </c>
      <c r="M590" s="135" t="s">
        <v>5310</v>
      </c>
      <c r="N590" s="135" t="s">
        <v>95</v>
      </c>
    </row>
    <row r="591" spans="1:14" ht="24" x14ac:dyDescent="0.15">
      <c r="A591" s="139">
        <v>107</v>
      </c>
      <c r="B591" s="139">
        <v>20380</v>
      </c>
      <c r="C591" s="135" t="s">
        <v>5311</v>
      </c>
      <c r="D591" s="135">
        <v>2</v>
      </c>
      <c r="E591" s="135" t="s">
        <v>3911</v>
      </c>
      <c r="F591" s="135">
        <v>1</v>
      </c>
      <c r="G591" s="135" t="s">
        <v>3911</v>
      </c>
      <c r="H591" s="135" t="s">
        <v>967</v>
      </c>
      <c r="I591" s="135" t="s">
        <v>5309</v>
      </c>
      <c r="J591" s="135">
        <v>1</v>
      </c>
      <c r="K591" s="135" t="s">
        <v>3998</v>
      </c>
      <c r="L591" s="135" t="s">
        <v>3999</v>
      </c>
      <c r="M591" s="135" t="s">
        <v>5312</v>
      </c>
      <c r="N591" s="135" t="s">
        <v>124</v>
      </c>
    </row>
    <row r="592" spans="1:14" ht="24" x14ac:dyDescent="0.15">
      <c r="A592" s="139">
        <v>107</v>
      </c>
      <c r="B592" s="139">
        <v>20390</v>
      </c>
      <c r="C592" s="135" t="s">
        <v>5313</v>
      </c>
      <c r="D592" s="135">
        <v>2</v>
      </c>
      <c r="E592" s="135" t="s">
        <v>3911</v>
      </c>
      <c r="F592" s="135">
        <v>8</v>
      </c>
      <c r="G592" s="135" t="s">
        <v>3918</v>
      </c>
      <c r="H592" s="135" t="s">
        <v>967</v>
      </c>
      <c r="I592" s="135" t="s">
        <v>5314</v>
      </c>
      <c r="J592" s="135">
        <v>1</v>
      </c>
      <c r="K592" s="135" t="s">
        <v>3998</v>
      </c>
      <c r="L592" s="135" t="s">
        <v>3999</v>
      </c>
      <c r="M592" s="135" t="s">
        <v>5315</v>
      </c>
      <c r="N592" s="135" t="s">
        <v>1220</v>
      </c>
    </row>
    <row r="593" spans="1:14" ht="24" x14ac:dyDescent="0.15">
      <c r="A593" s="139">
        <v>107</v>
      </c>
      <c r="B593" s="139">
        <v>20401</v>
      </c>
      <c r="C593" s="135" t="s">
        <v>5316</v>
      </c>
      <c r="D593" s="135">
        <v>2</v>
      </c>
      <c r="E593" s="135" t="s">
        <v>3911</v>
      </c>
      <c r="F593" s="135">
        <v>3</v>
      </c>
      <c r="G593" s="135" t="s">
        <v>3913</v>
      </c>
      <c r="H593" s="135" t="s">
        <v>810</v>
      </c>
      <c r="I593" s="135" t="s">
        <v>5317</v>
      </c>
      <c r="J593" s="135">
        <v>1</v>
      </c>
      <c r="K593" s="135" t="s">
        <v>3998</v>
      </c>
      <c r="L593" s="135" t="s">
        <v>3999</v>
      </c>
      <c r="M593" s="135" t="s">
        <v>4464</v>
      </c>
      <c r="N593" s="135" t="s">
        <v>1220</v>
      </c>
    </row>
    <row r="594" spans="1:14" ht="24" x14ac:dyDescent="0.15">
      <c r="A594" s="139">
        <v>107</v>
      </c>
      <c r="B594" s="139">
        <v>20401</v>
      </c>
      <c r="C594" s="135" t="s">
        <v>5318</v>
      </c>
      <c r="D594" s="135">
        <v>2</v>
      </c>
      <c r="E594" s="135" t="s">
        <v>3911</v>
      </c>
      <c r="F594" s="135">
        <v>3</v>
      </c>
      <c r="G594" s="135" t="s">
        <v>3913</v>
      </c>
      <c r="H594" s="135" t="s">
        <v>967</v>
      </c>
      <c r="I594" s="135" t="s">
        <v>5317</v>
      </c>
      <c r="J594" s="135">
        <v>1</v>
      </c>
      <c r="K594" s="135" t="s">
        <v>3998</v>
      </c>
      <c r="L594" s="135" t="s">
        <v>3999</v>
      </c>
      <c r="M594" s="135" t="s">
        <v>5319</v>
      </c>
      <c r="N594" s="135" t="s">
        <v>310</v>
      </c>
    </row>
    <row r="595" spans="1:14" ht="48" x14ac:dyDescent="0.15">
      <c r="A595" s="139">
        <v>108</v>
      </c>
      <c r="B595" s="139">
        <v>19030</v>
      </c>
      <c r="C595" s="135" t="s">
        <v>5320</v>
      </c>
      <c r="D595" s="135">
        <v>1</v>
      </c>
      <c r="E595" s="135" t="s">
        <v>3991</v>
      </c>
      <c r="F595" s="135">
        <v>8</v>
      </c>
      <c r="G595" s="135" t="s">
        <v>4843</v>
      </c>
      <c r="H595" s="135" t="s">
        <v>967</v>
      </c>
      <c r="I595" s="135" t="s">
        <v>5321</v>
      </c>
      <c r="J595" s="135">
        <v>3</v>
      </c>
      <c r="K595" s="135" t="s">
        <v>4893</v>
      </c>
      <c r="L595" s="135" t="s">
        <v>4894</v>
      </c>
      <c r="M595" s="135" t="s">
        <v>4024</v>
      </c>
      <c r="N595" s="135" t="s">
        <v>86</v>
      </c>
    </row>
    <row r="596" spans="1:14" ht="24" x14ac:dyDescent="0.15">
      <c r="A596" s="139">
        <v>108</v>
      </c>
      <c r="B596" s="139">
        <v>19037</v>
      </c>
      <c r="C596" s="135" t="s">
        <v>5322</v>
      </c>
      <c r="D596" s="135">
        <v>1</v>
      </c>
      <c r="E596" s="135" t="s">
        <v>3991</v>
      </c>
      <c r="F596" s="135">
        <v>1</v>
      </c>
      <c r="G596" s="135" t="s">
        <v>3890</v>
      </c>
      <c r="H596" s="135" t="s">
        <v>967</v>
      </c>
      <c r="I596" s="135" t="s">
        <v>5323</v>
      </c>
      <c r="J596" s="135">
        <v>1</v>
      </c>
      <c r="K596" s="135" t="s">
        <v>3998</v>
      </c>
      <c r="L596" s="135" t="s">
        <v>3999</v>
      </c>
      <c r="M596" s="135" t="s">
        <v>4000</v>
      </c>
      <c r="N596" s="135" t="s">
        <v>2065</v>
      </c>
    </row>
    <row r="597" spans="1:14" ht="24" x14ac:dyDescent="0.15">
      <c r="A597" s="139">
        <v>108</v>
      </c>
      <c r="B597" s="139">
        <v>19128</v>
      </c>
      <c r="C597" s="135" t="s">
        <v>5324</v>
      </c>
      <c r="D597" s="135">
        <v>1</v>
      </c>
      <c r="E597" s="135" t="s">
        <v>3991</v>
      </c>
      <c r="F597" s="135">
        <v>13</v>
      </c>
      <c r="G597" s="135" t="s">
        <v>4576</v>
      </c>
      <c r="H597" s="135" t="s">
        <v>967</v>
      </c>
      <c r="I597" s="135" t="s">
        <v>5325</v>
      </c>
      <c r="J597" s="135">
        <v>1</v>
      </c>
      <c r="K597" s="135" t="s">
        <v>3998</v>
      </c>
      <c r="L597" s="135" t="s">
        <v>3999</v>
      </c>
      <c r="M597" s="135" t="s">
        <v>4000</v>
      </c>
      <c r="N597" s="135" t="s">
        <v>5326</v>
      </c>
    </row>
    <row r="598" spans="1:14" ht="24" x14ac:dyDescent="0.15">
      <c r="A598" s="139">
        <v>110</v>
      </c>
      <c r="B598" s="139">
        <v>19034</v>
      </c>
      <c r="C598" s="135" t="s">
        <v>5327</v>
      </c>
      <c r="D598" s="135">
        <v>1</v>
      </c>
      <c r="E598" s="135" t="s">
        <v>3991</v>
      </c>
      <c r="F598" s="135">
        <v>1</v>
      </c>
      <c r="G598" s="135" t="s">
        <v>3890</v>
      </c>
      <c r="H598" s="135" t="s">
        <v>1674</v>
      </c>
      <c r="I598" s="135" t="s">
        <v>5328</v>
      </c>
      <c r="J598" s="135">
        <v>1</v>
      </c>
      <c r="K598" s="135" t="s">
        <v>3998</v>
      </c>
      <c r="L598" s="135" t="s">
        <v>3999</v>
      </c>
      <c r="M598" s="135" t="s">
        <v>4290</v>
      </c>
      <c r="N598" s="135" t="s">
        <v>4502</v>
      </c>
    </row>
    <row r="599" spans="1:14" ht="48" x14ac:dyDescent="0.15">
      <c r="A599" s="139">
        <v>110</v>
      </c>
      <c r="B599" s="139">
        <v>19034</v>
      </c>
      <c r="C599" s="135" t="s">
        <v>5329</v>
      </c>
      <c r="D599" s="135">
        <v>1</v>
      </c>
      <c r="E599" s="135" t="s">
        <v>3991</v>
      </c>
      <c r="F599" s="135">
        <v>1</v>
      </c>
      <c r="G599" s="135" t="s">
        <v>3890</v>
      </c>
      <c r="H599" s="135" t="s">
        <v>810</v>
      </c>
      <c r="I599" s="135" t="s">
        <v>5328</v>
      </c>
      <c r="J599" s="135">
        <v>4</v>
      </c>
      <c r="K599" s="135" t="s">
        <v>3993</v>
      </c>
      <c r="L599" s="135" t="s">
        <v>3994</v>
      </c>
      <c r="M599" s="135" t="s">
        <v>3995</v>
      </c>
      <c r="N599" s="135" t="s">
        <v>3999</v>
      </c>
    </row>
    <row r="600" spans="1:14" ht="24" x14ac:dyDescent="0.15">
      <c r="A600" s="139">
        <v>110</v>
      </c>
      <c r="B600" s="139">
        <v>19034</v>
      </c>
      <c r="C600" s="135" t="s">
        <v>5330</v>
      </c>
      <c r="D600" s="135">
        <v>1</v>
      </c>
      <c r="E600" s="135" t="s">
        <v>3991</v>
      </c>
      <c r="F600" s="135">
        <v>1</v>
      </c>
      <c r="G600" s="135" t="s">
        <v>3890</v>
      </c>
      <c r="H600" s="135" t="s">
        <v>967</v>
      </c>
      <c r="I600" s="135" t="s">
        <v>5328</v>
      </c>
      <c r="J600" s="135">
        <v>1</v>
      </c>
      <c r="K600" s="135" t="s">
        <v>3998</v>
      </c>
      <c r="L600" s="135" t="s">
        <v>3999</v>
      </c>
      <c r="M600" s="135" t="s">
        <v>4277</v>
      </c>
      <c r="N600" s="135" t="s">
        <v>332</v>
      </c>
    </row>
    <row r="601" spans="1:14" ht="60" x14ac:dyDescent="0.15">
      <c r="A601" s="139">
        <v>111</v>
      </c>
      <c r="B601" s="139">
        <v>40120</v>
      </c>
      <c r="C601" s="135" t="s">
        <v>5331</v>
      </c>
      <c r="D601" s="135">
        <v>4</v>
      </c>
      <c r="E601" s="135" t="s">
        <v>3936</v>
      </c>
      <c r="F601" s="135">
        <v>1</v>
      </c>
      <c r="G601" s="135" t="s">
        <v>3936</v>
      </c>
      <c r="H601" s="135" t="s">
        <v>967</v>
      </c>
      <c r="I601" s="135" t="s">
        <v>5332</v>
      </c>
      <c r="J601" s="135">
        <v>2</v>
      </c>
      <c r="K601" s="135" t="s">
        <v>4006</v>
      </c>
      <c r="L601" s="135" t="s">
        <v>5333</v>
      </c>
      <c r="M601" s="135" t="s">
        <v>4428</v>
      </c>
      <c r="N601" s="135" t="s">
        <v>4069</v>
      </c>
    </row>
    <row r="602" spans="1:14" ht="24" x14ac:dyDescent="0.15">
      <c r="A602" s="139">
        <v>111</v>
      </c>
      <c r="B602" s="139">
        <v>40140</v>
      </c>
      <c r="C602" s="135" t="s">
        <v>5334</v>
      </c>
      <c r="D602" s="135">
        <v>4</v>
      </c>
      <c r="E602" s="135" t="s">
        <v>3936</v>
      </c>
      <c r="F602" s="135">
        <v>7</v>
      </c>
      <c r="G602" s="135" t="s">
        <v>3942</v>
      </c>
      <c r="H602" s="135" t="s">
        <v>810</v>
      </c>
      <c r="I602" s="135" t="s">
        <v>5335</v>
      </c>
      <c r="J602" s="135">
        <v>1</v>
      </c>
      <c r="K602" s="135" t="s">
        <v>3998</v>
      </c>
      <c r="L602" s="135" t="s">
        <v>3999</v>
      </c>
      <c r="M602" s="135" t="s">
        <v>4076</v>
      </c>
      <c r="N602" s="135" t="s">
        <v>1289</v>
      </c>
    </row>
    <row r="603" spans="1:14" ht="24" x14ac:dyDescent="0.15">
      <c r="A603" s="139">
        <v>111</v>
      </c>
      <c r="B603" s="139">
        <v>40140</v>
      </c>
      <c r="C603" s="135" t="s">
        <v>5336</v>
      </c>
      <c r="D603" s="135">
        <v>4</v>
      </c>
      <c r="E603" s="135" t="s">
        <v>3936</v>
      </c>
      <c r="F603" s="135">
        <v>7</v>
      </c>
      <c r="G603" s="135" t="s">
        <v>3942</v>
      </c>
      <c r="H603" s="135" t="s">
        <v>967</v>
      </c>
      <c r="I603" s="135" t="s">
        <v>5335</v>
      </c>
      <c r="J603" s="135">
        <v>1</v>
      </c>
      <c r="K603" s="135" t="s">
        <v>3998</v>
      </c>
      <c r="L603" s="135" t="s">
        <v>3999</v>
      </c>
      <c r="M603" s="135" t="s">
        <v>3834</v>
      </c>
      <c r="N603" s="135" t="s">
        <v>555</v>
      </c>
    </row>
    <row r="604" spans="1:14" ht="24" x14ac:dyDescent="0.15">
      <c r="A604" s="139">
        <v>112</v>
      </c>
      <c r="B604" s="139">
        <v>40152</v>
      </c>
      <c r="C604" s="135" t="s">
        <v>5337</v>
      </c>
      <c r="D604" s="135">
        <v>4</v>
      </c>
      <c r="E604" s="135" t="s">
        <v>3936</v>
      </c>
      <c r="F604" s="135">
        <v>9</v>
      </c>
      <c r="G604" s="135" t="s">
        <v>3944</v>
      </c>
      <c r="H604" s="135" t="s">
        <v>967</v>
      </c>
      <c r="I604" s="135" t="s">
        <v>5338</v>
      </c>
      <c r="J604" s="135">
        <v>1</v>
      </c>
      <c r="K604" s="135" t="s">
        <v>3998</v>
      </c>
      <c r="L604" s="135" t="s">
        <v>3999</v>
      </c>
      <c r="M604" s="135" t="s">
        <v>5339</v>
      </c>
      <c r="N604" s="135" t="s">
        <v>108</v>
      </c>
    </row>
    <row r="605" spans="1:14" ht="36" x14ac:dyDescent="0.15">
      <c r="A605" s="139">
        <v>112</v>
      </c>
      <c r="B605" s="139">
        <v>40160</v>
      </c>
      <c r="C605" s="135" t="s">
        <v>5340</v>
      </c>
      <c r="D605" s="135">
        <v>4</v>
      </c>
      <c r="E605" s="135" t="s">
        <v>3936</v>
      </c>
      <c r="F605" s="135">
        <v>6</v>
      </c>
      <c r="G605" s="135" t="s">
        <v>3941</v>
      </c>
      <c r="H605" s="135" t="s">
        <v>967</v>
      </c>
      <c r="I605" s="135" t="s">
        <v>5341</v>
      </c>
      <c r="J605" s="135">
        <v>1</v>
      </c>
      <c r="K605" s="135" t="s">
        <v>3998</v>
      </c>
      <c r="L605" s="135" t="s">
        <v>3999</v>
      </c>
      <c r="M605" s="135" t="s">
        <v>5342</v>
      </c>
      <c r="N605" s="135" t="s">
        <v>86</v>
      </c>
    </row>
    <row r="606" spans="1:14" ht="24" x14ac:dyDescent="0.15">
      <c r="A606" s="139">
        <v>112</v>
      </c>
      <c r="B606" s="139">
        <v>40560</v>
      </c>
      <c r="C606" s="135" t="s">
        <v>5343</v>
      </c>
      <c r="D606" s="135">
        <v>4</v>
      </c>
      <c r="E606" s="135" t="s">
        <v>3936</v>
      </c>
      <c r="F606" s="135">
        <v>6</v>
      </c>
      <c r="G606" s="135" t="s">
        <v>3941</v>
      </c>
      <c r="H606" s="135" t="s">
        <v>2085</v>
      </c>
      <c r="I606" s="135" t="s">
        <v>5344</v>
      </c>
      <c r="J606" s="135">
        <v>1</v>
      </c>
      <c r="K606" s="135" t="s">
        <v>3998</v>
      </c>
      <c r="L606" s="135" t="s">
        <v>3999</v>
      </c>
      <c r="M606" s="135" t="s">
        <v>5345</v>
      </c>
      <c r="N606" s="135" t="s">
        <v>108</v>
      </c>
    </row>
    <row r="607" spans="1:14" ht="24" x14ac:dyDescent="0.15">
      <c r="A607" s="139">
        <v>112</v>
      </c>
      <c r="B607" s="139">
        <v>40560</v>
      </c>
      <c r="C607" s="135" t="s">
        <v>5346</v>
      </c>
      <c r="D607" s="135">
        <v>4</v>
      </c>
      <c r="E607" s="135" t="s">
        <v>3936</v>
      </c>
      <c r="F607" s="135">
        <v>6</v>
      </c>
      <c r="G607" s="135" t="s">
        <v>3941</v>
      </c>
      <c r="H607" s="135" t="s">
        <v>1674</v>
      </c>
      <c r="I607" s="135" t="s">
        <v>5344</v>
      </c>
      <c r="J607" s="135">
        <v>1</v>
      </c>
      <c r="K607" s="135" t="s">
        <v>3998</v>
      </c>
      <c r="L607" s="135" t="s">
        <v>3999</v>
      </c>
      <c r="M607" s="135" t="s">
        <v>4092</v>
      </c>
      <c r="N607" s="135" t="s">
        <v>86</v>
      </c>
    </row>
    <row r="608" spans="1:14" ht="24" x14ac:dyDescent="0.15">
      <c r="A608" s="139">
        <v>112</v>
      </c>
      <c r="B608" s="139">
        <v>40560</v>
      </c>
      <c r="C608" s="135" t="s">
        <v>5347</v>
      </c>
      <c r="D608" s="135">
        <v>4</v>
      </c>
      <c r="E608" s="135" t="s">
        <v>3936</v>
      </c>
      <c r="F608" s="135">
        <v>6</v>
      </c>
      <c r="G608" s="135" t="s">
        <v>3941</v>
      </c>
      <c r="H608" s="135" t="s">
        <v>810</v>
      </c>
      <c r="I608" s="135" t="s">
        <v>5344</v>
      </c>
      <c r="J608" s="135">
        <v>1</v>
      </c>
      <c r="K608" s="135" t="s">
        <v>3998</v>
      </c>
      <c r="L608" s="135" t="s">
        <v>3999</v>
      </c>
      <c r="M608" s="135" t="s">
        <v>5348</v>
      </c>
      <c r="N608" s="135" t="s">
        <v>555</v>
      </c>
    </row>
    <row r="609" spans="1:14" ht="24" x14ac:dyDescent="0.15">
      <c r="A609" s="139">
        <v>112</v>
      </c>
      <c r="B609" s="139">
        <v>40560</v>
      </c>
      <c r="C609" s="135" t="s">
        <v>5349</v>
      </c>
      <c r="D609" s="135">
        <v>4</v>
      </c>
      <c r="E609" s="135" t="s">
        <v>3936</v>
      </c>
      <c r="F609" s="135">
        <v>6</v>
      </c>
      <c r="G609" s="135" t="s">
        <v>3941</v>
      </c>
      <c r="H609" s="135" t="s">
        <v>967</v>
      </c>
      <c r="I609" s="135" t="s">
        <v>5344</v>
      </c>
      <c r="J609" s="135">
        <v>1</v>
      </c>
      <c r="K609" s="135" t="s">
        <v>3998</v>
      </c>
      <c r="L609" s="135" t="s">
        <v>3999</v>
      </c>
      <c r="M609" s="135" t="s">
        <v>5350</v>
      </c>
      <c r="N609" s="135" t="s">
        <v>2065</v>
      </c>
    </row>
    <row r="610" spans="1:14" ht="24" x14ac:dyDescent="0.15">
      <c r="A610" s="139">
        <v>113</v>
      </c>
      <c r="B610" s="139">
        <v>40200</v>
      </c>
      <c r="C610" s="135" t="s">
        <v>5351</v>
      </c>
      <c r="D610" s="135">
        <v>4</v>
      </c>
      <c r="E610" s="135" t="s">
        <v>3936</v>
      </c>
      <c r="F610" s="135">
        <v>5</v>
      </c>
      <c r="G610" s="135" t="s">
        <v>3940</v>
      </c>
      <c r="H610" s="135" t="s">
        <v>967</v>
      </c>
      <c r="I610" s="135" t="s">
        <v>5352</v>
      </c>
      <c r="J610" s="135">
        <v>1</v>
      </c>
      <c r="K610" s="135" t="s">
        <v>3998</v>
      </c>
      <c r="L610" s="135" t="s">
        <v>3999</v>
      </c>
      <c r="M610" s="135" t="s">
        <v>4076</v>
      </c>
      <c r="N610" s="135" t="s">
        <v>489</v>
      </c>
    </row>
    <row r="611" spans="1:14" ht="24" x14ac:dyDescent="0.15">
      <c r="A611" s="139">
        <v>114</v>
      </c>
      <c r="B611" s="139">
        <v>40210</v>
      </c>
      <c r="C611" s="135" t="s">
        <v>5353</v>
      </c>
      <c r="D611" s="135">
        <v>4</v>
      </c>
      <c r="E611" s="135" t="s">
        <v>3936</v>
      </c>
      <c r="F611" s="135">
        <v>2</v>
      </c>
      <c r="G611" s="135" t="s">
        <v>3937</v>
      </c>
      <c r="H611" s="135" t="s">
        <v>967</v>
      </c>
      <c r="I611" s="135" t="s">
        <v>5354</v>
      </c>
      <c r="J611" s="135">
        <v>1</v>
      </c>
      <c r="K611" s="135" t="s">
        <v>3998</v>
      </c>
      <c r="L611" s="135" t="s">
        <v>3999</v>
      </c>
      <c r="M611" s="135" t="s">
        <v>5355</v>
      </c>
      <c r="N611" s="135" t="s">
        <v>86</v>
      </c>
    </row>
    <row r="612" spans="1:14" ht="24" x14ac:dyDescent="0.15">
      <c r="A612" s="139">
        <v>116</v>
      </c>
      <c r="B612" s="139">
        <v>40170</v>
      </c>
      <c r="C612" s="135" t="s">
        <v>5356</v>
      </c>
      <c r="D612" s="135">
        <v>4</v>
      </c>
      <c r="E612" s="135" t="s">
        <v>3936</v>
      </c>
      <c r="F612" s="135">
        <v>5</v>
      </c>
      <c r="G612" s="135" t="s">
        <v>3940</v>
      </c>
      <c r="H612" s="135" t="s">
        <v>967</v>
      </c>
      <c r="I612" s="135" t="s">
        <v>5357</v>
      </c>
      <c r="J612" s="135">
        <v>1</v>
      </c>
      <c r="K612" s="135" t="s">
        <v>3998</v>
      </c>
      <c r="L612" s="135" t="s">
        <v>3999</v>
      </c>
      <c r="M612" s="135" t="s">
        <v>5358</v>
      </c>
      <c r="N612" s="135" t="s">
        <v>195</v>
      </c>
    </row>
    <row r="613" spans="1:14" ht="24" x14ac:dyDescent="0.15">
      <c r="A613" s="139">
        <v>117</v>
      </c>
      <c r="B613" s="139">
        <v>19035</v>
      </c>
      <c r="C613" s="135" t="s">
        <v>5359</v>
      </c>
      <c r="D613" s="135">
        <v>1</v>
      </c>
      <c r="E613" s="135" t="s">
        <v>3991</v>
      </c>
      <c r="F613" s="135">
        <v>14</v>
      </c>
      <c r="G613" s="135" t="s">
        <v>5290</v>
      </c>
      <c r="H613" s="135" t="s">
        <v>810</v>
      </c>
      <c r="I613" s="135" t="s">
        <v>5360</v>
      </c>
      <c r="J613" s="135">
        <v>1</v>
      </c>
      <c r="K613" s="135" t="s">
        <v>3998</v>
      </c>
      <c r="L613" s="135" t="s">
        <v>3999</v>
      </c>
      <c r="M613" s="135" t="s">
        <v>4003</v>
      </c>
      <c r="N613" s="135" t="s">
        <v>4502</v>
      </c>
    </row>
    <row r="614" spans="1:14" ht="24" x14ac:dyDescent="0.15">
      <c r="A614" s="139">
        <v>117</v>
      </c>
      <c r="B614" s="139">
        <v>19035</v>
      </c>
      <c r="C614" s="135" t="s">
        <v>5361</v>
      </c>
      <c r="D614" s="135">
        <v>1</v>
      </c>
      <c r="E614" s="135" t="s">
        <v>3991</v>
      </c>
      <c r="F614" s="135">
        <v>14</v>
      </c>
      <c r="G614" s="135" t="s">
        <v>5290</v>
      </c>
      <c r="H614" s="135" t="s">
        <v>967</v>
      </c>
      <c r="I614" s="135" t="s">
        <v>5360</v>
      </c>
      <c r="J614" s="135">
        <v>1</v>
      </c>
      <c r="K614" s="135" t="s">
        <v>3998</v>
      </c>
      <c r="L614" s="135" t="s">
        <v>3999</v>
      </c>
      <c r="M614" s="135" t="s">
        <v>5292</v>
      </c>
      <c r="N614" s="135" t="s">
        <v>126</v>
      </c>
    </row>
    <row r="615" spans="1:14" ht="24" x14ac:dyDescent="0.15">
      <c r="A615" s="139">
        <v>117</v>
      </c>
      <c r="B615" s="139">
        <v>40430</v>
      </c>
      <c r="C615" s="135" t="s">
        <v>5362</v>
      </c>
      <c r="D615" s="135">
        <v>4</v>
      </c>
      <c r="E615" s="135" t="s">
        <v>3936</v>
      </c>
      <c r="F615" s="135">
        <v>3</v>
      </c>
      <c r="G615" s="135" t="s">
        <v>3938</v>
      </c>
      <c r="H615" s="135" t="s">
        <v>967</v>
      </c>
      <c r="I615" s="135" t="s">
        <v>5363</v>
      </c>
      <c r="J615" s="135">
        <v>1</v>
      </c>
      <c r="K615" s="135" t="s">
        <v>3998</v>
      </c>
      <c r="L615" s="135" t="s">
        <v>3999</v>
      </c>
      <c r="M615" s="135" t="s">
        <v>5350</v>
      </c>
      <c r="N615" s="135" t="s">
        <v>555</v>
      </c>
    </row>
    <row r="616" spans="1:14" ht="24" x14ac:dyDescent="0.15">
      <c r="A616" s="139">
        <v>118</v>
      </c>
      <c r="B616" s="139">
        <v>20150</v>
      </c>
      <c r="C616" s="135" t="s">
        <v>5364</v>
      </c>
      <c r="D616" s="135">
        <v>2</v>
      </c>
      <c r="E616" s="135" t="s">
        <v>3911</v>
      </c>
      <c r="F616" s="135">
        <v>1</v>
      </c>
      <c r="G616" s="135" t="s">
        <v>3911</v>
      </c>
      <c r="H616" s="135" t="s">
        <v>810</v>
      </c>
      <c r="I616" s="135" t="s">
        <v>5365</v>
      </c>
      <c r="J616" s="135">
        <v>1</v>
      </c>
      <c r="K616" s="135" t="s">
        <v>3998</v>
      </c>
      <c r="L616" s="135" t="s">
        <v>3999</v>
      </c>
      <c r="M616" s="135" t="s">
        <v>4010</v>
      </c>
      <c r="N616" s="135" t="s">
        <v>4508</v>
      </c>
    </row>
    <row r="617" spans="1:14" ht="24" x14ac:dyDescent="0.15">
      <c r="A617" s="139">
        <v>118</v>
      </c>
      <c r="B617" s="139">
        <v>20150</v>
      </c>
      <c r="C617" s="135" t="s">
        <v>5366</v>
      </c>
      <c r="D617" s="135">
        <v>2</v>
      </c>
      <c r="E617" s="135" t="s">
        <v>3911</v>
      </c>
      <c r="F617" s="135">
        <v>1</v>
      </c>
      <c r="G617" s="135" t="s">
        <v>3911</v>
      </c>
      <c r="H617" s="135" t="s">
        <v>967</v>
      </c>
      <c r="I617" s="135" t="s">
        <v>5365</v>
      </c>
      <c r="J617" s="135">
        <v>1</v>
      </c>
      <c r="K617" s="135" t="s">
        <v>3998</v>
      </c>
      <c r="L617" s="135" t="s">
        <v>3999</v>
      </c>
      <c r="M617" s="135" t="s">
        <v>5367</v>
      </c>
      <c r="N617" s="135" t="s">
        <v>489</v>
      </c>
    </row>
    <row r="618" spans="1:14" ht="24" x14ac:dyDescent="0.15">
      <c r="A618" s="139">
        <v>118</v>
      </c>
      <c r="B618" s="139">
        <v>20160</v>
      </c>
      <c r="C618" s="135" t="s">
        <v>5368</v>
      </c>
      <c r="D618" s="135">
        <v>2</v>
      </c>
      <c r="E618" s="135" t="s">
        <v>3911</v>
      </c>
      <c r="F618" s="135">
        <v>3</v>
      </c>
      <c r="G618" s="135" t="s">
        <v>3913</v>
      </c>
      <c r="H618" s="135" t="s">
        <v>1674</v>
      </c>
      <c r="I618" s="135" t="s">
        <v>5369</v>
      </c>
      <c r="J618" s="135">
        <v>1</v>
      </c>
      <c r="K618" s="135" t="s">
        <v>3998</v>
      </c>
      <c r="L618" s="135" t="s">
        <v>3999</v>
      </c>
      <c r="M618" s="135" t="s">
        <v>4045</v>
      </c>
      <c r="N618" s="135" t="s">
        <v>162</v>
      </c>
    </row>
    <row r="619" spans="1:14" ht="24" x14ac:dyDescent="0.15">
      <c r="A619" s="139">
        <v>118</v>
      </c>
      <c r="B619" s="139">
        <v>20160</v>
      </c>
      <c r="C619" s="135" t="s">
        <v>5370</v>
      </c>
      <c r="D619" s="135">
        <v>2</v>
      </c>
      <c r="E619" s="135" t="s">
        <v>3911</v>
      </c>
      <c r="F619" s="135">
        <v>3</v>
      </c>
      <c r="G619" s="135" t="s">
        <v>3913</v>
      </c>
      <c r="H619" s="135" t="s">
        <v>810</v>
      </c>
      <c r="I619" s="135" t="s">
        <v>5369</v>
      </c>
      <c r="J619" s="135">
        <v>1</v>
      </c>
      <c r="K619" s="135" t="s">
        <v>3998</v>
      </c>
      <c r="L619" s="135" t="s">
        <v>3999</v>
      </c>
      <c r="M619" s="135" t="s">
        <v>5371</v>
      </c>
      <c r="N619" s="135" t="s">
        <v>108</v>
      </c>
    </row>
    <row r="620" spans="1:14" ht="24" x14ac:dyDescent="0.15">
      <c r="A620" s="139">
        <v>118</v>
      </c>
      <c r="B620" s="139">
        <v>20160</v>
      </c>
      <c r="C620" s="135" t="s">
        <v>5372</v>
      </c>
      <c r="D620" s="135">
        <v>2</v>
      </c>
      <c r="E620" s="135" t="s">
        <v>3911</v>
      </c>
      <c r="F620" s="135">
        <v>3</v>
      </c>
      <c r="G620" s="135" t="s">
        <v>3913</v>
      </c>
      <c r="H620" s="135" t="s">
        <v>967</v>
      </c>
      <c r="I620" s="135" t="s">
        <v>5369</v>
      </c>
      <c r="J620" s="135">
        <v>1</v>
      </c>
      <c r="K620" s="135" t="s">
        <v>3998</v>
      </c>
      <c r="L620" s="135" t="s">
        <v>3999</v>
      </c>
      <c r="M620" s="135" t="s">
        <v>5319</v>
      </c>
      <c r="N620" s="135" t="s">
        <v>108</v>
      </c>
    </row>
    <row r="621" spans="1:14" ht="24" x14ac:dyDescent="0.15">
      <c r="A621" s="139">
        <v>118</v>
      </c>
      <c r="B621" s="139">
        <v>20170</v>
      </c>
      <c r="C621" s="135" t="s">
        <v>5373</v>
      </c>
      <c r="D621" s="135">
        <v>2</v>
      </c>
      <c r="E621" s="135" t="s">
        <v>3911</v>
      </c>
      <c r="F621" s="135">
        <v>3</v>
      </c>
      <c r="G621" s="135" t="s">
        <v>3913</v>
      </c>
      <c r="H621" s="135" t="s">
        <v>810</v>
      </c>
      <c r="I621" s="135" t="s">
        <v>5374</v>
      </c>
      <c r="J621" s="135">
        <v>1</v>
      </c>
      <c r="K621" s="135" t="s">
        <v>3998</v>
      </c>
      <c r="L621" s="135" t="s">
        <v>3999</v>
      </c>
      <c r="M621" s="135" t="s">
        <v>5375</v>
      </c>
      <c r="N621" s="135" t="s">
        <v>86</v>
      </c>
    </row>
    <row r="622" spans="1:14" ht="24" x14ac:dyDescent="0.15">
      <c r="A622" s="139">
        <v>118</v>
      </c>
      <c r="B622" s="139">
        <v>20170</v>
      </c>
      <c r="C622" s="135" t="s">
        <v>5376</v>
      </c>
      <c r="D622" s="135">
        <v>2</v>
      </c>
      <c r="E622" s="135" t="s">
        <v>3911</v>
      </c>
      <c r="F622" s="135">
        <v>3</v>
      </c>
      <c r="G622" s="135" t="s">
        <v>3913</v>
      </c>
      <c r="H622" s="135" t="s">
        <v>967</v>
      </c>
      <c r="I622" s="135" t="s">
        <v>5374</v>
      </c>
      <c r="J622" s="135">
        <v>1</v>
      </c>
      <c r="K622" s="135" t="s">
        <v>3998</v>
      </c>
      <c r="L622" s="135" t="s">
        <v>3999</v>
      </c>
      <c r="M622" s="135" t="s">
        <v>5377</v>
      </c>
      <c r="N622" s="135" t="s">
        <v>86</v>
      </c>
    </row>
    <row r="623" spans="1:14" ht="24" x14ac:dyDescent="0.15">
      <c r="A623" s="139">
        <v>118</v>
      </c>
      <c r="B623" s="139">
        <v>21620</v>
      </c>
      <c r="C623" s="135" t="s">
        <v>5378</v>
      </c>
      <c r="D623" s="135">
        <v>2</v>
      </c>
      <c r="E623" s="135" t="s">
        <v>3911</v>
      </c>
      <c r="F623" s="135">
        <v>8</v>
      </c>
      <c r="G623" s="135" t="s">
        <v>3918</v>
      </c>
      <c r="H623" s="135" t="s">
        <v>967</v>
      </c>
      <c r="I623" s="135" t="s">
        <v>5379</v>
      </c>
      <c r="J623" s="135">
        <v>1</v>
      </c>
      <c r="K623" s="135" t="s">
        <v>3998</v>
      </c>
      <c r="L623" s="135" t="s">
        <v>3999</v>
      </c>
      <c r="M623" s="135" t="s">
        <v>5315</v>
      </c>
      <c r="N623" s="135" t="s">
        <v>126</v>
      </c>
    </row>
    <row r="624" spans="1:14" ht="24" x14ac:dyDescent="0.15">
      <c r="A624" s="139">
        <v>118</v>
      </c>
      <c r="B624" s="139">
        <v>21630</v>
      </c>
      <c r="C624" s="135" t="s">
        <v>5380</v>
      </c>
      <c r="D624" s="135">
        <v>2</v>
      </c>
      <c r="E624" s="135" t="s">
        <v>3911</v>
      </c>
      <c r="F624" s="135">
        <v>12</v>
      </c>
      <c r="G624" s="135" t="s">
        <v>3922</v>
      </c>
      <c r="H624" s="135" t="s">
        <v>810</v>
      </c>
      <c r="I624" s="135" t="s">
        <v>5381</v>
      </c>
      <c r="J624" s="135">
        <v>1</v>
      </c>
      <c r="K624" s="135" t="s">
        <v>3998</v>
      </c>
      <c r="L624" s="135" t="s">
        <v>3999</v>
      </c>
      <c r="M624" s="135" t="s">
        <v>4038</v>
      </c>
      <c r="N624" s="135" t="s">
        <v>4347</v>
      </c>
    </row>
    <row r="625" spans="1:14" ht="24" x14ac:dyDescent="0.15">
      <c r="A625" s="139">
        <v>118</v>
      </c>
      <c r="B625" s="139">
        <v>21630</v>
      </c>
      <c r="C625" s="135" t="s">
        <v>5382</v>
      </c>
      <c r="D625" s="135">
        <v>2</v>
      </c>
      <c r="E625" s="135" t="s">
        <v>3911</v>
      </c>
      <c r="F625" s="135">
        <v>12</v>
      </c>
      <c r="G625" s="135" t="s">
        <v>3922</v>
      </c>
      <c r="H625" s="135" t="s">
        <v>967</v>
      </c>
      <c r="I625" s="135" t="s">
        <v>5381</v>
      </c>
      <c r="J625" s="135">
        <v>1</v>
      </c>
      <c r="K625" s="135" t="s">
        <v>3998</v>
      </c>
      <c r="L625" s="135" t="s">
        <v>3999</v>
      </c>
      <c r="M625" s="135" t="s">
        <v>5383</v>
      </c>
      <c r="N625" s="135" t="s">
        <v>86</v>
      </c>
    </row>
    <row r="626" spans="1:14" ht="24" x14ac:dyDescent="0.15">
      <c r="A626" s="139">
        <v>119</v>
      </c>
      <c r="B626" s="139">
        <v>40350</v>
      </c>
      <c r="C626" s="135" t="s">
        <v>5384</v>
      </c>
      <c r="D626" s="135">
        <v>4</v>
      </c>
      <c r="E626" s="135" t="s">
        <v>3936</v>
      </c>
      <c r="F626" s="135">
        <v>4</v>
      </c>
      <c r="G626" s="135" t="s">
        <v>3939</v>
      </c>
      <c r="H626" s="135" t="s">
        <v>967</v>
      </c>
      <c r="I626" s="135" t="s">
        <v>5385</v>
      </c>
      <c r="J626" s="135">
        <v>1</v>
      </c>
      <c r="K626" s="135" t="s">
        <v>3998</v>
      </c>
      <c r="L626" s="135" t="s">
        <v>3999</v>
      </c>
      <c r="M626" s="135" t="s">
        <v>5386</v>
      </c>
      <c r="N626" s="135" t="s">
        <v>332</v>
      </c>
    </row>
    <row r="627" spans="1:14" ht="24" x14ac:dyDescent="0.15">
      <c r="A627" s="139">
        <v>120</v>
      </c>
      <c r="B627" s="139">
        <v>20550</v>
      </c>
      <c r="C627" s="135" t="s">
        <v>5387</v>
      </c>
      <c r="D627" s="135">
        <v>2</v>
      </c>
      <c r="E627" s="135" t="s">
        <v>3911</v>
      </c>
      <c r="F627" s="135">
        <v>1</v>
      </c>
      <c r="G627" s="135" t="s">
        <v>3911</v>
      </c>
      <c r="H627" s="135" t="s">
        <v>967</v>
      </c>
      <c r="I627" s="135" t="s">
        <v>5388</v>
      </c>
      <c r="J627" s="135">
        <v>1</v>
      </c>
      <c r="K627" s="135" t="s">
        <v>3998</v>
      </c>
      <c r="L627" s="135" t="s">
        <v>3999</v>
      </c>
      <c r="M627" s="135" t="s">
        <v>5389</v>
      </c>
      <c r="N627" s="135" t="s">
        <v>86</v>
      </c>
    </row>
    <row r="628" spans="1:14" ht="24" x14ac:dyDescent="0.15">
      <c r="A628" s="139">
        <v>120</v>
      </c>
      <c r="B628" s="139">
        <v>20560</v>
      </c>
      <c r="C628" s="135" t="s">
        <v>5390</v>
      </c>
      <c r="D628" s="135">
        <v>2</v>
      </c>
      <c r="E628" s="135" t="s">
        <v>3911</v>
      </c>
      <c r="F628" s="135">
        <v>8</v>
      </c>
      <c r="G628" s="135" t="s">
        <v>3918</v>
      </c>
      <c r="H628" s="135" t="s">
        <v>810</v>
      </c>
      <c r="I628" s="135" t="s">
        <v>5391</v>
      </c>
      <c r="J628" s="135">
        <v>1</v>
      </c>
      <c r="K628" s="135" t="s">
        <v>3998</v>
      </c>
      <c r="L628" s="135" t="s">
        <v>3999</v>
      </c>
      <c r="M628" s="135" t="s">
        <v>5392</v>
      </c>
      <c r="N628" s="135" t="s">
        <v>1220</v>
      </c>
    </row>
    <row r="629" spans="1:14" ht="24" x14ac:dyDescent="0.15">
      <c r="A629" s="139">
        <v>120</v>
      </c>
      <c r="B629" s="139">
        <v>20560</v>
      </c>
      <c r="C629" s="135" t="s">
        <v>5393</v>
      </c>
      <c r="D629" s="135">
        <v>2</v>
      </c>
      <c r="E629" s="135" t="s">
        <v>3911</v>
      </c>
      <c r="F629" s="135">
        <v>8</v>
      </c>
      <c r="G629" s="135" t="s">
        <v>3918</v>
      </c>
      <c r="H629" s="135" t="s">
        <v>967</v>
      </c>
      <c r="I629" s="135" t="s">
        <v>5391</v>
      </c>
      <c r="J629" s="135">
        <v>1</v>
      </c>
      <c r="K629" s="135" t="s">
        <v>3998</v>
      </c>
      <c r="L629" s="135" t="s">
        <v>3999</v>
      </c>
      <c r="M629" s="135" t="s">
        <v>5223</v>
      </c>
      <c r="N629" s="135" t="s">
        <v>489</v>
      </c>
    </row>
    <row r="630" spans="1:14" ht="36" x14ac:dyDescent="0.15">
      <c r="A630" s="139">
        <v>121</v>
      </c>
      <c r="B630" s="139">
        <v>10460</v>
      </c>
      <c r="C630" s="135" t="s">
        <v>5394</v>
      </c>
      <c r="D630" s="135">
        <v>1</v>
      </c>
      <c r="E630" s="135" t="s">
        <v>3991</v>
      </c>
      <c r="F630" s="135">
        <v>2</v>
      </c>
      <c r="G630" s="135" t="s">
        <v>4735</v>
      </c>
      <c r="H630" s="135" t="s">
        <v>1674</v>
      </c>
      <c r="I630" s="135" t="s">
        <v>5395</v>
      </c>
      <c r="J630" s="135">
        <v>1</v>
      </c>
      <c r="K630" s="135" t="s">
        <v>3998</v>
      </c>
      <c r="L630" s="135" t="s">
        <v>3999</v>
      </c>
      <c r="M630" s="135" t="s">
        <v>5396</v>
      </c>
      <c r="N630" s="135" t="s">
        <v>108</v>
      </c>
    </row>
    <row r="631" spans="1:14" ht="24" x14ac:dyDescent="0.15">
      <c r="A631" s="139">
        <v>121</v>
      </c>
      <c r="B631" s="139">
        <v>10460</v>
      </c>
      <c r="C631" s="135" t="s">
        <v>5397</v>
      </c>
      <c r="D631" s="135">
        <v>1</v>
      </c>
      <c r="E631" s="135" t="s">
        <v>3991</v>
      </c>
      <c r="F631" s="135">
        <v>2</v>
      </c>
      <c r="G631" s="135" t="s">
        <v>4735</v>
      </c>
      <c r="H631" s="135" t="s">
        <v>810</v>
      </c>
      <c r="I631" s="135" t="s">
        <v>5395</v>
      </c>
      <c r="J631" s="135">
        <v>1</v>
      </c>
      <c r="K631" s="135" t="s">
        <v>3998</v>
      </c>
      <c r="L631" s="135" t="s">
        <v>3999</v>
      </c>
      <c r="M631" s="135" t="s">
        <v>5301</v>
      </c>
      <c r="N631" s="135" t="s">
        <v>126</v>
      </c>
    </row>
    <row r="632" spans="1:14" ht="36" x14ac:dyDescent="0.15">
      <c r="A632" s="139">
        <v>121</v>
      </c>
      <c r="B632" s="139">
        <v>10460</v>
      </c>
      <c r="C632" s="135" t="s">
        <v>5398</v>
      </c>
      <c r="D632" s="135">
        <v>1</v>
      </c>
      <c r="E632" s="135" t="s">
        <v>3991</v>
      </c>
      <c r="F632" s="135">
        <v>2</v>
      </c>
      <c r="G632" s="135" t="s">
        <v>4735</v>
      </c>
      <c r="H632" s="135" t="s">
        <v>967</v>
      </c>
      <c r="I632" s="135" t="s">
        <v>5395</v>
      </c>
      <c r="J632" s="135">
        <v>1</v>
      </c>
      <c r="K632" s="135" t="s">
        <v>3998</v>
      </c>
      <c r="L632" s="135" t="s">
        <v>3999</v>
      </c>
      <c r="M632" s="135" t="s">
        <v>5399</v>
      </c>
      <c r="N632" s="135" t="s">
        <v>126</v>
      </c>
    </row>
    <row r="633" spans="1:14" ht="24" x14ac:dyDescent="0.15">
      <c r="A633" s="139">
        <v>121</v>
      </c>
      <c r="B633" s="139">
        <v>10470</v>
      </c>
      <c r="C633" s="135" t="s">
        <v>5400</v>
      </c>
      <c r="D633" s="135">
        <v>1</v>
      </c>
      <c r="E633" s="135" t="s">
        <v>3991</v>
      </c>
      <c r="F633" s="135">
        <v>9</v>
      </c>
      <c r="G633" s="135" t="s">
        <v>3898</v>
      </c>
      <c r="H633" s="135" t="s">
        <v>810</v>
      </c>
      <c r="I633" s="135" t="s">
        <v>5401</v>
      </c>
      <c r="J633" s="135">
        <v>1</v>
      </c>
      <c r="K633" s="135" t="s">
        <v>3998</v>
      </c>
      <c r="L633" s="135" t="s">
        <v>3999</v>
      </c>
      <c r="M633" s="135" t="s">
        <v>4337</v>
      </c>
      <c r="N633" s="135" t="s">
        <v>310</v>
      </c>
    </row>
    <row r="634" spans="1:14" ht="24" x14ac:dyDescent="0.15">
      <c r="A634" s="139">
        <v>121</v>
      </c>
      <c r="B634" s="139">
        <v>10470</v>
      </c>
      <c r="C634" s="135" t="s">
        <v>5402</v>
      </c>
      <c r="D634" s="135">
        <v>1</v>
      </c>
      <c r="E634" s="135" t="s">
        <v>3991</v>
      </c>
      <c r="F634" s="135">
        <v>9</v>
      </c>
      <c r="G634" s="135" t="s">
        <v>3898</v>
      </c>
      <c r="H634" s="135" t="s">
        <v>967</v>
      </c>
      <c r="I634" s="135" t="s">
        <v>5401</v>
      </c>
      <c r="J634" s="135">
        <v>1</v>
      </c>
      <c r="K634" s="135" t="s">
        <v>3998</v>
      </c>
      <c r="L634" s="135" t="s">
        <v>3999</v>
      </c>
      <c r="M634" s="135" t="s">
        <v>4745</v>
      </c>
      <c r="N634" s="135" t="s">
        <v>332</v>
      </c>
    </row>
    <row r="635" spans="1:14" ht="24" x14ac:dyDescent="0.15">
      <c r="A635" s="139">
        <v>121</v>
      </c>
      <c r="B635" s="139">
        <v>10480</v>
      </c>
      <c r="C635" s="135" t="s">
        <v>5403</v>
      </c>
      <c r="D635" s="135">
        <v>1</v>
      </c>
      <c r="E635" s="135" t="s">
        <v>3991</v>
      </c>
      <c r="F635" s="135">
        <v>9</v>
      </c>
      <c r="G635" s="135" t="s">
        <v>3898</v>
      </c>
      <c r="H635" s="135" t="s">
        <v>967</v>
      </c>
      <c r="I635" s="135" t="s">
        <v>5404</v>
      </c>
      <c r="J635" s="135">
        <v>1</v>
      </c>
      <c r="K635" s="135" t="s">
        <v>3998</v>
      </c>
      <c r="L635" s="135" t="s">
        <v>3999</v>
      </c>
      <c r="M635" s="135" t="s">
        <v>4141</v>
      </c>
      <c r="N635" s="135" t="s">
        <v>310</v>
      </c>
    </row>
    <row r="636" spans="1:14" ht="24" x14ac:dyDescent="0.15">
      <c r="A636" s="139">
        <v>121</v>
      </c>
      <c r="B636" s="139">
        <v>10520</v>
      </c>
      <c r="C636" s="135" t="s">
        <v>5405</v>
      </c>
      <c r="D636" s="135">
        <v>1</v>
      </c>
      <c r="E636" s="135" t="s">
        <v>3991</v>
      </c>
      <c r="F636" s="135">
        <v>9</v>
      </c>
      <c r="G636" s="135" t="s">
        <v>3898</v>
      </c>
      <c r="H636" s="135" t="s">
        <v>967</v>
      </c>
      <c r="I636" s="135" t="s">
        <v>5406</v>
      </c>
      <c r="J636" s="135">
        <v>1</v>
      </c>
      <c r="K636" s="135" t="s">
        <v>3998</v>
      </c>
      <c r="L636" s="135" t="s">
        <v>3999</v>
      </c>
      <c r="M636" s="135" t="s">
        <v>4752</v>
      </c>
      <c r="N636" s="135" t="s">
        <v>86</v>
      </c>
    </row>
    <row r="637" spans="1:14" ht="24" x14ac:dyDescent="0.15">
      <c r="A637" s="139">
        <v>122</v>
      </c>
      <c r="B637" s="139">
        <v>20281</v>
      </c>
      <c r="C637" s="135" t="s">
        <v>5407</v>
      </c>
      <c r="D637" s="135">
        <v>2</v>
      </c>
      <c r="E637" s="135" t="s">
        <v>3911</v>
      </c>
      <c r="F637" s="135">
        <v>1</v>
      </c>
      <c r="G637" s="135" t="s">
        <v>3911</v>
      </c>
      <c r="H637" s="135" t="s">
        <v>967</v>
      </c>
      <c r="I637" s="135" t="s">
        <v>5408</v>
      </c>
      <c r="J637" s="135">
        <v>1</v>
      </c>
      <c r="K637" s="135" t="s">
        <v>3998</v>
      </c>
      <c r="L637" s="135" t="s">
        <v>3999</v>
      </c>
      <c r="M637" s="135" t="s">
        <v>4076</v>
      </c>
      <c r="N637" s="135" t="s">
        <v>332</v>
      </c>
    </row>
    <row r="638" spans="1:14" ht="24" x14ac:dyDescent="0.15">
      <c r="A638" s="139">
        <v>122</v>
      </c>
      <c r="B638" s="139">
        <v>20282</v>
      </c>
      <c r="C638" s="135" t="s">
        <v>5409</v>
      </c>
      <c r="D638" s="135">
        <v>2</v>
      </c>
      <c r="E638" s="135" t="s">
        <v>3911</v>
      </c>
      <c r="F638" s="135">
        <v>1</v>
      </c>
      <c r="G638" s="135" t="s">
        <v>3911</v>
      </c>
      <c r="H638" s="135" t="s">
        <v>967</v>
      </c>
      <c r="I638" s="135" t="s">
        <v>5410</v>
      </c>
      <c r="J638" s="135">
        <v>1</v>
      </c>
      <c r="K638" s="135" t="s">
        <v>3998</v>
      </c>
      <c r="L638" s="135" t="s">
        <v>3999</v>
      </c>
      <c r="M638" s="135" t="s">
        <v>4032</v>
      </c>
      <c r="N638" s="135" t="s">
        <v>555</v>
      </c>
    </row>
    <row r="639" spans="1:14" ht="24" x14ac:dyDescent="0.15">
      <c r="A639" s="139">
        <v>122</v>
      </c>
      <c r="B639" s="139">
        <v>40370</v>
      </c>
      <c r="C639" s="135" t="s">
        <v>5411</v>
      </c>
      <c r="D639" s="135">
        <v>4</v>
      </c>
      <c r="E639" s="135" t="s">
        <v>3936</v>
      </c>
      <c r="F639" s="135">
        <v>7</v>
      </c>
      <c r="G639" s="135" t="s">
        <v>3942</v>
      </c>
      <c r="H639" s="135" t="s">
        <v>967</v>
      </c>
      <c r="I639" s="135" t="s">
        <v>5412</v>
      </c>
      <c r="J639" s="135">
        <v>1</v>
      </c>
      <c r="K639" s="135" t="s">
        <v>3998</v>
      </c>
      <c r="L639" s="135" t="s">
        <v>3999</v>
      </c>
      <c r="M639" s="135" t="s">
        <v>3834</v>
      </c>
      <c r="N639" s="135" t="s">
        <v>126</v>
      </c>
    </row>
    <row r="640" spans="1:14" ht="24" x14ac:dyDescent="0.15">
      <c r="A640" s="139">
        <v>123</v>
      </c>
      <c r="B640" s="139">
        <v>20310</v>
      </c>
      <c r="C640" s="135" t="s">
        <v>5413</v>
      </c>
      <c r="D640" s="135">
        <v>2</v>
      </c>
      <c r="E640" s="135" t="s">
        <v>3911</v>
      </c>
      <c r="F640" s="135">
        <v>1</v>
      </c>
      <c r="G640" s="135" t="s">
        <v>3911</v>
      </c>
      <c r="H640" s="135" t="s">
        <v>967</v>
      </c>
      <c r="I640" s="135" t="s">
        <v>5414</v>
      </c>
      <c r="J640" s="135">
        <v>1</v>
      </c>
      <c r="K640" s="135" t="s">
        <v>3998</v>
      </c>
      <c r="L640" s="135" t="s">
        <v>3999</v>
      </c>
      <c r="M640" s="135" t="s">
        <v>4032</v>
      </c>
      <c r="N640" s="135" t="s">
        <v>86</v>
      </c>
    </row>
    <row r="641" spans="1:14" ht="24" x14ac:dyDescent="0.15">
      <c r="A641" s="139">
        <v>123</v>
      </c>
      <c r="B641" s="139">
        <v>40300</v>
      </c>
      <c r="C641" s="135" t="s">
        <v>5327</v>
      </c>
      <c r="D641" s="135">
        <v>4</v>
      </c>
      <c r="E641" s="135" t="s">
        <v>3936</v>
      </c>
      <c r="F641" s="135">
        <v>8</v>
      </c>
      <c r="G641" s="135" t="s">
        <v>3943</v>
      </c>
      <c r="H641" s="135" t="s">
        <v>967</v>
      </c>
      <c r="I641" s="135" t="s">
        <v>5415</v>
      </c>
      <c r="J641" s="135">
        <v>1</v>
      </c>
      <c r="K641" s="135" t="s">
        <v>3998</v>
      </c>
      <c r="L641" s="135" t="s">
        <v>3999</v>
      </c>
      <c r="M641" s="135" t="s">
        <v>4076</v>
      </c>
      <c r="N641" s="135" t="s">
        <v>202</v>
      </c>
    </row>
    <row r="642" spans="1:14" ht="24" x14ac:dyDescent="0.15">
      <c r="A642" s="139">
        <v>123</v>
      </c>
      <c r="B642" s="139">
        <v>40590</v>
      </c>
      <c r="C642" s="135" t="s">
        <v>5416</v>
      </c>
      <c r="D642" s="135">
        <v>4</v>
      </c>
      <c r="E642" s="135" t="s">
        <v>3936</v>
      </c>
      <c r="F642" s="135">
        <v>4</v>
      </c>
      <c r="G642" s="135" t="s">
        <v>3939</v>
      </c>
      <c r="H642" s="135" t="s">
        <v>967</v>
      </c>
      <c r="I642" s="135" t="s">
        <v>5417</v>
      </c>
      <c r="J642" s="135">
        <v>1</v>
      </c>
      <c r="K642" s="135" t="s">
        <v>3998</v>
      </c>
      <c r="L642" s="135" t="s">
        <v>3999</v>
      </c>
      <c r="M642" s="135" t="s">
        <v>5418</v>
      </c>
      <c r="N642" s="135" t="s">
        <v>3996</v>
      </c>
    </row>
    <row r="643" spans="1:14" ht="48" x14ac:dyDescent="0.15">
      <c r="A643" s="139">
        <v>124</v>
      </c>
      <c r="B643" s="139">
        <v>20261</v>
      </c>
      <c r="C643" s="135" t="s">
        <v>5419</v>
      </c>
      <c r="D643" s="135">
        <v>2</v>
      </c>
      <c r="E643" s="135" t="s">
        <v>3911</v>
      </c>
      <c r="F643" s="135">
        <v>1</v>
      </c>
      <c r="G643" s="135" t="s">
        <v>3911</v>
      </c>
      <c r="H643" s="135" t="s">
        <v>1674</v>
      </c>
      <c r="I643" s="135" t="s">
        <v>5420</v>
      </c>
      <c r="J643" s="135">
        <v>2</v>
      </c>
      <c r="K643" s="135" t="s">
        <v>4006</v>
      </c>
      <c r="L643" s="135" t="s">
        <v>5246</v>
      </c>
      <c r="M643" s="135" t="s">
        <v>4428</v>
      </c>
      <c r="N643" s="135" t="s">
        <v>1643</v>
      </c>
    </row>
    <row r="644" spans="1:14" ht="48" x14ac:dyDescent="0.15">
      <c r="A644" s="139">
        <v>124</v>
      </c>
      <c r="B644" s="139">
        <v>20261</v>
      </c>
      <c r="C644" s="135" t="s">
        <v>5421</v>
      </c>
      <c r="D644" s="135">
        <v>2</v>
      </c>
      <c r="E644" s="135" t="s">
        <v>3911</v>
      </c>
      <c r="F644" s="135">
        <v>1</v>
      </c>
      <c r="G644" s="135" t="s">
        <v>3911</v>
      </c>
      <c r="H644" s="135" t="s">
        <v>810</v>
      </c>
      <c r="I644" s="135" t="s">
        <v>5420</v>
      </c>
      <c r="J644" s="135">
        <v>2</v>
      </c>
      <c r="K644" s="135" t="s">
        <v>4006</v>
      </c>
      <c r="L644" s="135" t="s">
        <v>4041</v>
      </c>
      <c r="M644" s="135" t="s">
        <v>4042</v>
      </c>
      <c r="N644" s="135" t="s">
        <v>426</v>
      </c>
    </row>
    <row r="645" spans="1:14" ht="60" x14ac:dyDescent="0.15">
      <c r="A645" s="139">
        <v>124</v>
      </c>
      <c r="B645" s="139">
        <v>20261</v>
      </c>
      <c r="C645" s="135" t="s">
        <v>5422</v>
      </c>
      <c r="D645" s="135">
        <v>2</v>
      </c>
      <c r="E645" s="135" t="s">
        <v>3911</v>
      </c>
      <c r="F645" s="135">
        <v>1</v>
      </c>
      <c r="G645" s="135" t="s">
        <v>3911</v>
      </c>
      <c r="H645" s="135" t="s">
        <v>967</v>
      </c>
      <c r="I645" s="135" t="s">
        <v>5420</v>
      </c>
      <c r="J645" s="135">
        <v>5</v>
      </c>
      <c r="K645" s="135" t="s">
        <v>4022</v>
      </c>
      <c r="L645" s="135" t="s">
        <v>4023</v>
      </c>
      <c r="M645" s="135" t="s">
        <v>4024</v>
      </c>
      <c r="N645" s="135" t="s">
        <v>4502</v>
      </c>
    </row>
    <row r="646" spans="1:14" ht="48" x14ac:dyDescent="0.15">
      <c r="A646" s="139">
        <v>124</v>
      </c>
      <c r="B646" s="139">
        <v>20263</v>
      </c>
      <c r="C646" s="135" t="s">
        <v>5423</v>
      </c>
      <c r="D646" s="135">
        <v>2</v>
      </c>
      <c r="E646" s="135" t="s">
        <v>3911</v>
      </c>
      <c r="F646" s="135">
        <v>1</v>
      </c>
      <c r="G646" s="135" t="s">
        <v>3911</v>
      </c>
      <c r="H646" s="135" t="s">
        <v>1674</v>
      </c>
      <c r="I646" s="135" t="s">
        <v>5424</v>
      </c>
      <c r="J646" s="135">
        <v>2</v>
      </c>
      <c r="K646" s="135" t="s">
        <v>4006</v>
      </c>
      <c r="L646" s="135" t="s">
        <v>4723</v>
      </c>
      <c r="M646" s="135" t="s">
        <v>4454</v>
      </c>
      <c r="N646" s="135" t="s">
        <v>4804</v>
      </c>
    </row>
    <row r="647" spans="1:14" ht="24" x14ac:dyDescent="0.15">
      <c r="A647" s="139">
        <v>124</v>
      </c>
      <c r="B647" s="139">
        <v>20263</v>
      </c>
      <c r="C647" s="135" t="s">
        <v>5425</v>
      </c>
      <c r="D647" s="135">
        <v>2</v>
      </c>
      <c r="E647" s="135" t="s">
        <v>3911</v>
      </c>
      <c r="F647" s="135">
        <v>1</v>
      </c>
      <c r="G647" s="135" t="s">
        <v>3911</v>
      </c>
      <c r="H647" s="135" t="s">
        <v>810</v>
      </c>
      <c r="I647" s="135" t="s">
        <v>5424</v>
      </c>
      <c r="J647" s="135">
        <v>1</v>
      </c>
      <c r="K647" s="135" t="s">
        <v>3998</v>
      </c>
      <c r="L647" s="135" t="s">
        <v>3999</v>
      </c>
      <c r="M647" s="135" t="s">
        <v>5426</v>
      </c>
      <c r="N647" s="135" t="s">
        <v>108</v>
      </c>
    </row>
    <row r="648" spans="1:14" ht="24" x14ac:dyDescent="0.15">
      <c r="A648" s="139">
        <v>124</v>
      </c>
      <c r="B648" s="139">
        <v>20263</v>
      </c>
      <c r="C648" s="135" t="s">
        <v>5427</v>
      </c>
      <c r="D648" s="135">
        <v>2</v>
      </c>
      <c r="E648" s="135" t="s">
        <v>3911</v>
      </c>
      <c r="F648" s="135">
        <v>1</v>
      </c>
      <c r="G648" s="135" t="s">
        <v>3911</v>
      </c>
      <c r="H648" s="135" t="s">
        <v>967</v>
      </c>
      <c r="I648" s="135" t="s">
        <v>5424</v>
      </c>
      <c r="J648" s="135">
        <v>1</v>
      </c>
      <c r="K648" s="135" t="s">
        <v>3998</v>
      </c>
      <c r="L648" s="135" t="s">
        <v>3999</v>
      </c>
      <c r="M648" s="135" t="s">
        <v>4032</v>
      </c>
      <c r="N648" s="135" t="s">
        <v>135</v>
      </c>
    </row>
    <row r="649" spans="1:14" ht="48" x14ac:dyDescent="0.15">
      <c r="A649" s="139">
        <v>124</v>
      </c>
      <c r="B649" s="139">
        <v>20264</v>
      </c>
      <c r="C649" s="135" t="s">
        <v>5428</v>
      </c>
      <c r="D649" s="135">
        <v>2</v>
      </c>
      <c r="E649" s="135" t="s">
        <v>3911</v>
      </c>
      <c r="F649" s="135">
        <v>1</v>
      </c>
      <c r="G649" s="135" t="s">
        <v>3911</v>
      </c>
      <c r="H649" s="135" t="s">
        <v>967</v>
      </c>
      <c r="I649" s="135" t="s">
        <v>5429</v>
      </c>
      <c r="J649" s="135">
        <v>2</v>
      </c>
      <c r="K649" s="135" t="s">
        <v>4006</v>
      </c>
      <c r="L649" s="135" t="s">
        <v>4723</v>
      </c>
      <c r="M649" s="135" t="s">
        <v>4454</v>
      </c>
      <c r="N649" s="135" t="s">
        <v>4793</v>
      </c>
    </row>
    <row r="650" spans="1:14" ht="24" x14ac:dyDescent="0.15">
      <c r="A650" s="139">
        <v>124</v>
      </c>
      <c r="B650" s="139">
        <v>20264</v>
      </c>
      <c r="C650" s="135" t="s">
        <v>5430</v>
      </c>
      <c r="D650" s="135">
        <v>2</v>
      </c>
      <c r="E650" s="135" t="s">
        <v>3911</v>
      </c>
      <c r="F650" s="135">
        <v>1</v>
      </c>
      <c r="G650" s="135" t="s">
        <v>3911</v>
      </c>
      <c r="H650" s="135" t="s">
        <v>967</v>
      </c>
      <c r="I650" s="135" t="s">
        <v>5429</v>
      </c>
      <c r="J650" s="135">
        <v>1</v>
      </c>
      <c r="K650" s="135" t="s">
        <v>3998</v>
      </c>
      <c r="L650" s="135" t="s">
        <v>3999</v>
      </c>
      <c r="M650" s="135" t="s">
        <v>4076</v>
      </c>
      <c r="N650" s="135" t="s">
        <v>3999</v>
      </c>
    </row>
    <row r="651" spans="1:14" ht="24" x14ac:dyDescent="0.15">
      <c r="A651" s="139">
        <v>125</v>
      </c>
      <c r="B651" s="139">
        <v>20322</v>
      </c>
      <c r="C651" s="135" t="s">
        <v>5431</v>
      </c>
      <c r="D651" s="135">
        <v>2</v>
      </c>
      <c r="E651" s="135" t="s">
        <v>3911</v>
      </c>
      <c r="F651" s="135">
        <v>1</v>
      </c>
      <c r="G651" s="135" t="s">
        <v>3911</v>
      </c>
      <c r="H651" s="135" t="s">
        <v>967</v>
      </c>
      <c r="I651" s="135" t="s">
        <v>5432</v>
      </c>
      <c r="J651" s="135">
        <v>1</v>
      </c>
      <c r="K651" s="135" t="s">
        <v>3998</v>
      </c>
      <c r="L651" s="135" t="s">
        <v>3999</v>
      </c>
      <c r="M651" s="135" t="s">
        <v>4017</v>
      </c>
      <c r="N651" s="135" t="s">
        <v>426</v>
      </c>
    </row>
    <row r="652" spans="1:14" ht="36" x14ac:dyDescent="0.15">
      <c r="A652" s="139">
        <v>126</v>
      </c>
      <c r="B652" s="139">
        <v>20340</v>
      </c>
      <c r="C652" s="135" t="s">
        <v>5433</v>
      </c>
      <c r="D652" s="135">
        <v>2</v>
      </c>
      <c r="E652" s="135" t="s">
        <v>3911</v>
      </c>
      <c r="F652" s="135">
        <v>1</v>
      </c>
      <c r="G652" s="135" t="s">
        <v>3911</v>
      </c>
      <c r="H652" s="135" t="s">
        <v>810</v>
      </c>
      <c r="I652" s="135" t="s">
        <v>5434</v>
      </c>
      <c r="J652" s="135">
        <v>1</v>
      </c>
      <c r="K652" s="135" t="s">
        <v>3998</v>
      </c>
      <c r="L652" s="135" t="s">
        <v>3999</v>
      </c>
      <c r="M652" s="135" t="s">
        <v>5435</v>
      </c>
      <c r="N652" s="135" t="s">
        <v>86</v>
      </c>
    </row>
    <row r="653" spans="1:14" ht="36" x14ac:dyDescent="0.15">
      <c r="A653" s="139">
        <v>126</v>
      </c>
      <c r="B653" s="139">
        <v>20340</v>
      </c>
      <c r="C653" s="135" t="s">
        <v>5436</v>
      </c>
      <c r="D653" s="135">
        <v>2</v>
      </c>
      <c r="E653" s="135" t="s">
        <v>3911</v>
      </c>
      <c r="F653" s="135">
        <v>1</v>
      </c>
      <c r="G653" s="135" t="s">
        <v>3911</v>
      </c>
      <c r="H653" s="135" t="s">
        <v>967</v>
      </c>
      <c r="I653" s="135" t="s">
        <v>5434</v>
      </c>
      <c r="J653" s="135">
        <v>1</v>
      </c>
      <c r="K653" s="135" t="s">
        <v>3998</v>
      </c>
      <c r="L653" s="135" t="s">
        <v>3999</v>
      </c>
      <c r="M653" s="135" t="s">
        <v>5437</v>
      </c>
      <c r="N653" s="135" t="s">
        <v>108</v>
      </c>
    </row>
    <row r="654" spans="1:14" ht="24" x14ac:dyDescent="0.15">
      <c r="A654" s="139">
        <v>126</v>
      </c>
      <c r="B654" s="139">
        <v>20580</v>
      </c>
      <c r="C654" s="135" t="s">
        <v>5438</v>
      </c>
      <c r="D654" s="135">
        <v>2</v>
      </c>
      <c r="E654" s="135" t="s">
        <v>3911</v>
      </c>
      <c r="F654" s="135">
        <v>1</v>
      </c>
      <c r="G654" s="135" t="s">
        <v>3911</v>
      </c>
      <c r="H654" s="135" t="s">
        <v>2085</v>
      </c>
      <c r="I654" s="135" t="s">
        <v>5439</v>
      </c>
      <c r="J654" s="135">
        <v>1</v>
      </c>
      <c r="K654" s="135" t="s">
        <v>3998</v>
      </c>
      <c r="L654" s="135" t="s">
        <v>3999</v>
      </c>
      <c r="M654" s="135" t="s">
        <v>5440</v>
      </c>
      <c r="N654" s="135" t="s">
        <v>4128</v>
      </c>
    </row>
    <row r="655" spans="1:14" ht="24" x14ac:dyDescent="0.15">
      <c r="A655" s="139">
        <v>126</v>
      </c>
      <c r="B655" s="139">
        <v>20580</v>
      </c>
      <c r="C655" s="135" t="s">
        <v>5441</v>
      </c>
      <c r="D655" s="135">
        <v>2</v>
      </c>
      <c r="E655" s="135" t="s">
        <v>3911</v>
      </c>
      <c r="F655" s="135">
        <v>1</v>
      </c>
      <c r="G655" s="135" t="s">
        <v>3911</v>
      </c>
      <c r="H655" s="135" t="s">
        <v>1674</v>
      </c>
      <c r="I655" s="135" t="s">
        <v>5439</v>
      </c>
      <c r="J655" s="135">
        <v>1</v>
      </c>
      <c r="K655" s="135" t="s">
        <v>3998</v>
      </c>
      <c r="L655" s="135" t="s">
        <v>3999</v>
      </c>
      <c r="M655" s="135" t="s">
        <v>5442</v>
      </c>
      <c r="N655" s="135" t="s">
        <v>4221</v>
      </c>
    </row>
    <row r="656" spans="1:14" ht="24" x14ac:dyDescent="0.15">
      <c r="A656" s="139">
        <v>126</v>
      </c>
      <c r="B656" s="139">
        <v>20580</v>
      </c>
      <c r="C656" s="135" t="s">
        <v>5443</v>
      </c>
      <c r="D656" s="135">
        <v>2</v>
      </c>
      <c r="E656" s="135" t="s">
        <v>3911</v>
      </c>
      <c r="F656" s="135">
        <v>1</v>
      </c>
      <c r="G656" s="135" t="s">
        <v>3911</v>
      </c>
      <c r="H656" s="135" t="s">
        <v>810</v>
      </c>
      <c r="I656" s="135" t="s">
        <v>5439</v>
      </c>
      <c r="J656" s="135">
        <v>1</v>
      </c>
      <c r="K656" s="135" t="s">
        <v>3998</v>
      </c>
      <c r="L656" s="135" t="s">
        <v>3999</v>
      </c>
      <c r="M656" s="135" t="s">
        <v>5444</v>
      </c>
      <c r="N656" s="135" t="s">
        <v>108</v>
      </c>
    </row>
    <row r="657" spans="1:14" ht="24" x14ac:dyDescent="0.15">
      <c r="A657" s="139">
        <v>126</v>
      </c>
      <c r="B657" s="139">
        <v>20580</v>
      </c>
      <c r="C657" s="135" t="s">
        <v>5445</v>
      </c>
      <c r="D657" s="135">
        <v>2</v>
      </c>
      <c r="E657" s="135" t="s">
        <v>3911</v>
      </c>
      <c r="F657" s="135">
        <v>1</v>
      </c>
      <c r="G657" s="135" t="s">
        <v>3911</v>
      </c>
      <c r="H657" s="135" t="s">
        <v>967</v>
      </c>
      <c r="I657" s="135" t="s">
        <v>5439</v>
      </c>
      <c r="J657" s="135">
        <v>1</v>
      </c>
      <c r="K657" s="135" t="s">
        <v>3998</v>
      </c>
      <c r="L657" s="135" t="s">
        <v>3999</v>
      </c>
      <c r="M657" s="135" t="s">
        <v>5446</v>
      </c>
      <c r="N657" s="135" t="s">
        <v>4497</v>
      </c>
    </row>
    <row r="658" spans="1:14" ht="24" x14ac:dyDescent="0.15">
      <c r="A658" s="139">
        <v>126</v>
      </c>
      <c r="B658" s="139">
        <v>20590</v>
      </c>
      <c r="C658" s="135" t="s">
        <v>5447</v>
      </c>
      <c r="D658" s="135">
        <v>2</v>
      </c>
      <c r="E658" s="135" t="s">
        <v>3911</v>
      </c>
      <c r="F658" s="135">
        <v>1</v>
      </c>
      <c r="G658" s="135" t="s">
        <v>3911</v>
      </c>
      <c r="H658" s="135" t="s">
        <v>967</v>
      </c>
      <c r="I658" s="135" t="s">
        <v>5448</v>
      </c>
      <c r="J658" s="135">
        <v>1</v>
      </c>
      <c r="K658" s="135" t="s">
        <v>3998</v>
      </c>
      <c r="L658" s="135" t="s">
        <v>3999</v>
      </c>
      <c r="M658" s="135" t="s">
        <v>4277</v>
      </c>
      <c r="N658" s="135" t="s">
        <v>95</v>
      </c>
    </row>
    <row r="659" spans="1:14" ht="24" x14ac:dyDescent="0.15">
      <c r="A659" s="139">
        <v>126</v>
      </c>
      <c r="B659" s="139">
        <v>40070</v>
      </c>
      <c r="C659" s="135" t="s">
        <v>5449</v>
      </c>
      <c r="D659" s="135">
        <v>4</v>
      </c>
      <c r="E659" s="135" t="s">
        <v>3936</v>
      </c>
      <c r="F659" s="135">
        <v>1</v>
      </c>
      <c r="G659" s="135" t="s">
        <v>3936</v>
      </c>
      <c r="H659" s="135" t="s">
        <v>967</v>
      </c>
      <c r="I659" s="135" t="s">
        <v>5450</v>
      </c>
      <c r="J659" s="135">
        <v>1</v>
      </c>
      <c r="K659" s="135" t="s">
        <v>3998</v>
      </c>
      <c r="L659" s="135" t="s">
        <v>3999</v>
      </c>
      <c r="M659" s="135" t="s">
        <v>3834</v>
      </c>
      <c r="N659" s="135" t="s">
        <v>4440</v>
      </c>
    </row>
    <row r="660" spans="1:14" ht="24" x14ac:dyDescent="0.15">
      <c r="A660" s="139">
        <v>126</v>
      </c>
      <c r="B660" s="139">
        <v>40080</v>
      </c>
      <c r="C660" s="135" t="s">
        <v>5451</v>
      </c>
      <c r="D660" s="135">
        <v>4</v>
      </c>
      <c r="E660" s="135" t="s">
        <v>3936</v>
      </c>
      <c r="F660" s="135">
        <v>2</v>
      </c>
      <c r="G660" s="135" t="s">
        <v>3937</v>
      </c>
      <c r="H660" s="135" t="s">
        <v>986</v>
      </c>
      <c r="I660" s="135" t="s">
        <v>5452</v>
      </c>
      <c r="J660" s="135">
        <v>1</v>
      </c>
      <c r="K660" s="135" t="s">
        <v>3998</v>
      </c>
      <c r="L660" s="135" t="s">
        <v>3999</v>
      </c>
      <c r="M660" s="135" t="s">
        <v>5386</v>
      </c>
      <c r="N660" s="135" t="s">
        <v>332</v>
      </c>
    </row>
    <row r="661" spans="1:14" ht="24" x14ac:dyDescent="0.15">
      <c r="A661" s="139">
        <v>126</v>
      </c>
      <c r="B661" s="139">
        <v>40080</v>
      </c>
      <c r="C661" s="135" t="s">
        <v>5453</v>
      </c>
      <c r="D661" s="135">
        <v>4</v>
      </c>
      <c r="E661" s="135" t="s">
        <v>3936</v>
      </c>
      <c r="F661" s="135">
        <v>2</v>
      </c>
      <c r="G661" s="135" t="s">
        <v>3937</v>
      </c>
      <c r="H661" s="135" t="s">
        <v>2085</v>
      </c>
      <c r="I661" s="135" t="s">
        <v>5452</v>
      </c>
      <c r="J661" s="135">
        <v>1</v>
      </c>
      <c r="K661" s="135" t="s">
        <v>3998</v>
      </c>
      <c r="L661" s="135" t="s">
        <v>3999</v>
      </c>
      <c r="M661" s="135" t="s">
        <v>5454</v>
      </c>
      <c r="N661" s="135" t="s">
        <v>162</v>
      </c>
    </row>
    <row r="662" spans="1:14" ht="24" x14ac:dyDescent="0.15">
      <c r="A662" s="139">
        <v>126</v>
      </c>
      <c r="B662" s="139">
        <v>40080</v>
      </c>
      <c r="C662" s="135" t="s">
        <v>5455</v>
      </c>
      <c r="D662" s="135">
        <v>4</v>
      </c>
      <c r="E662" s="135" t="s">
        <v>3936</v>
      </c>
      <c r="F662" s="135">
        <v>2</v>
      </c>
      <c r="G662" s="135" t="s">
        <v>3937</v>
      </c>
      <c r="H662" s="135" t="s">
        <v>1674</v>
      </c>
      <c r="I662" s="135" t="s">
        <v>5452</v>
      </c>
      <c r="J662" s="135">
        <v>1</v>
      </c>
      <c r="K662" s="135" t="s">
        <v>3998</v>
      </c>
      <c r="L662" s="135" t="s">
        <v>3999</v>
      </c>
      <c r="M662" s="135" t="s">
        <v>4141</v>
      </c>
      <c r="N662" s="135" t="s">
        <v>126</v>
      </c>
    </row>
    <row r="663" spans="1:14" ht="24" x14ac:dyDescent="0.15">
      <c r="A663" s="139">
        <v>126</v>
      </c>
      <c r="B663" s="139">
        <v>40080</v>
      </c>
      <c r="C663" s="135" t="s">
        <v>5456</v>
      </c>
      <c r="D663" s="135">
        <v>4</v>
      </c>
      <c r="E663" s="135" t="s">
        <v>3936</v>
      </c>
      <c r="F663" s="135">
        <v>2</v>
      </c>
      <c r="G663" s="135" t="s">
        <v>3937</v>
      </c>
      <c r="H663" s="135" t="s">
        <v>810</v>
      </c>
      <c r="I663" s="135" t="s">
        <v>5452</v>
      </c>
      <c r="J663" s="135">
        <v>1</v>
      </c>
      <c r="K663" s="135" t="s">
        <v>3998</v>
      </c>
      <c r="L663" s="135" t="s">
        <v>3999</v>
      </c>
      <c r="M663" s="135" t="s">
        <v>5457</v>
      </c>
      <c r="N663" s="135" t="s">
        <v>126</v>
      </c>
    </row>
    <row r="664" spans="1:14" ht="24" x14ac:dyDescent="0.15">
      <c r="A664" s="139">
        <v>126</v>
      </c>
      <c r="B664" s="139">
        <v>40080</v>
      </c>
      <c r="C664" s="135" t="s">
        <v>5458</v>
      </c>
      <c r="D664" s="135">
        <v>4</v>
      </c>
      <c r="E664" s="135" t="s">
        <v>3936</v>
      </c>
      <c r="F664" s="135">
        <v>2</v>
      </c>
      <c r="G664" s="135" t="s">
        <v>3937</v>
      </c>
      <c r="H664" s="135" t="s">
        <v>967</v>
      </c>
      <c r="I664" s="135" t="s">
        <v>5452</v>
      </c>
      <c r="J664" s="135">
        <v>1</v>
      </c>
      <c r="K664" s="135" t="s">
        <v>3998</v>
      </c>
      <c r="L664" s="135" t="s">
        <v>3999</v>
      </c>
      <c r="M664" s="135" t="s">
        <v>4076</v>
      </c>
      <c r="N664" s="135" t="s">
        <v>332</v>
      </c>
    </row>
    <row r="665" spans="1:14" ht="24" x14ac:dyDescent="0.15">
      <c r="A665" s="139">
        <v>126</v>
      </c>
      <c r="B665" s="139">
        <v>40090</v>
      </c>
      <c r="C665" s="135" t="s">
        <v>5459</v>
      </c>
      <c r="D665" s="135">
        <v>4</v>
      </c>
      <c r="E665" s="135" t="s">
        <v>3936</v>
      </c>
      <c r="F665" s="135">
        <v>4</v>
      </c>
      <c r="G665" s="135" t="s">
        <v>3939</v>
      </c>
      <c r="H665" s="135" t="s">
        <v>1674</v>
      </c>
      <c r="I665" s="135" t="s">
        <v>5460</v>
      </c>
      <c r="J665" s="135">
        <v>1</v>
      </c>
      <c r="K665" s="135" t="s">
        <v>3998</v>
      </c>
      <c r="L665" s="135" t="s">
        <v>3999</v>
      </c>
      <c r="M665" s="135" t="s">
        <v>5461</v>
      </c>
      <c r="N665" s="135" t="s">
        <v>195</v>
      </c>
    </row>
    <row r="666" spans="1:14" ht="24" x14ac:dyDescent="0.15">
      <c r="A666" s="139">
        <v>126</v>
      </c>
      <c r="B666" s="139">
        <v>40090</v>
      </c>
      <c r="C666" s="135" t="s">
        <v>5462</v>
      </c>
      <c r="D666" s="135">
        <v>4</v>
      </c>
      <c r="E666" s="135" t="s">
        <v>3936</v>
      </c>
      <c r="F666" s="135">
        <v>4</v>
      </c>
      <c r="G666" s="135" t="s">
        <v>3939</v>
      </c>
      <c r="H666" s="135" t="s">
        <v>810</v>
      </c>
      <c r="I666" s="135" t="s">
        <v>5460</v>
      </c>
      <c r="J666" s="135">
        <v>1</v>
      </c>
      <c r="K666" s="135" t="s">
        <v>3998</v>
      </c>
      <c r="L666" s="135" t="s">
        <v>3999</v>
      </c>
      <c r="M666" s="135" t="s">
        <v>5463</v>
      </c>
      <c r="N666" s="135" t="s">
        <v>126</v>
      </c>
    </row>
    <row r="667" spans="1:14" ht="24" x14ac:dyDescent="0.15">
      <c r="A667" s="139">
        <v>126</v>
      </c>
      <c r="B667" s="139">
        <v>40090</v>
      </c>
      <c r="C667" s="135" t="s">
        <v>5464</v>
      </c>
      <c r="D667" s="135">
        <v>4</v>
      </c>
      <c r="E667" s="135" t="s">
        <v>3936</v>
      </c>
      <c r="F667" s="135">
        <v>4</v>
      </c>
      <c r="G667" s="135" t="s">
        <v>3939</v>
      </c>
      <c r="H667" s="135" t="s">
        <v>967</v>
      </c>
      <c r="I667" s="135" t="s">
        <v>5460</v>
      </c>
      <c r="J667" s="135">
        <v>1</v>
      </c>
      <c r="K667" s="135" t="s">
        <v>3998</v>
      </c>
      <c r="L667" s="135" t="s">
        <v>3999</v>
      </c>
      <c r="M667" s="135" t="s">
        <v>4032</v>
      </c>
      <c r="N667" s="135" t="s">
        <v>202</v>
      </c>
    </row>
    <row r="668" spans="1:14" ht="24" x14ac:dyDescent="0.15">
      <c r="A668" s="139">
        <v>126</v>
      </c>
      <c r="B668" s="139">
        <v>40100</v>
      </c>
      <c r="C668" s="135" t="s">
        <v>5465</v>
      </c>
      <c r="D668" s="135">
        <v>4</v>
      </c>
      <c r="E668" s="135" t="s">
        <v>3936</v>
      </c>
      <c r="F668" s="135">
        <v>1</v>
      </c>
      <c r="G668" s="135" t="s">
        <v>3936</v>
      </c>
      <c r="H668" s="135" t="s">
        <v>967</v>
      </c>
      <c r="I668" s="135" t="s">
        <v>5466</v>
      </c>
      <c r="J668" s="135">
        <v>1</v>
      </c>
      <c r="K668" s="135" t="s">
        <v>3998</v>
      </c>
      <c r="L668" s="135" t="s">
        <v>3999</v>
      </c>
      <c r="M668" s="135" t="s">
        <v>5467</v>
      </c>
      <c r="N668" s="135" t="s">
        <v>126</v>
      </c>
    </row>
    <row r="669" spans="1:14" ht="24" x14ac:dyDescent="0.15">
      <c r="A669" s="139">
        <v>126</v>
      </c>
      <c r="B669" s="139">
        <v>40600</v>
      </c>
      <c r="C669" s="135" t="s">
        <v>5468</v>
      </c>
      <c r="D669" s="135">
        <v>4</v>
      </c>
      <c r="E669" s="135" t="s">
        <v>3936</v>
      </c>
      <c r="F669" s="135">
        <v>4</v>
      </c>
      <c r="G669" s="135" t="s">
        <v>3939</v>
      </c>
      <c r="H669" s="135" t="s">
        <v>967</v>
      </c>
      <c r="I669" s="135" t="s">
        <v>5469</v>
      </c>
      <c r="J669" s="135">
        <v>1</v>
      </c>
      <c r="K669" s="135" t="s">
        <v>3998</v>
      </c>
      <c r="L669" s="135" t="s">
        <v>3999</v>
      </c>
      <c r="M669" s="135" t="s">
        <v>5470</v>
      </c>
      <c r="N669" s="135" t="s">
        <v>108</v>
      </c>
    </row>
    <row r="670" spans="1:14" ht="36" x14ac:dyDescent="0.15">
      <c r="A670" s="139">
        <v>127</v>
      </c>
      <c r="B670" s="139">
        <v>40321</v>
      </c>
      <c r="C670" s="135" t="s">
        <v>5471</v>
      </c>
      <c r="D670" s="135">
        <v>4</v>
      </c>
      <c r="E670" s="135" t="s">
        <v>3936</v>
      </c>
      <c r="F670" s="135">
        <v>4</v>
      </c>
      <c r="G670" s="135" t="s">
        <v>3939</v>
      </c>
      <c r="H670" s="135" t="s">
        <v>967</v>
      </c>
      <c r="I670" s="135" t="s">
        <v>5472</v>
      </c>
      <c r="J670" s="135">
        <v>1</v>
      </c>
      <c r="K670" s="135" t="s">
        <v>3998</v>
      </c>
      <c r="L670" s="135" t="s">
        <v>3999</v>
      </c>
      <c r="M670" s="135" t="s">
        <v>5473</v>
      </c>
      <c r="N670" s="135" t="s">
        <v>126</v>
      </c>
    </row>
    <row r="671" spans="1:14" ht="24" x14ac:dyDescent="0.15">
      <c r="A671" s="139">
        <v>128</v>
      </c>
      <c r="B671" s="139">
        <v>40330</v>
      </c>
      <c r="C671" s="135" t="s">
        <v>5474</v>
      </c>
      <c r="D671" s="135">
        <v>4</v>
      </c>
      <c r="E671" s="135" t="s">
        <v>3936</v>
      </c>
      <c r="F671" s="135">
        <v>4</v>
      </c>
      <c r="G671" s="135" t="s">
        <v>3939</v>
      </c>
      <c r="H671" s="135" t="s">
        <v>967</v>
      </c>
      <c r="I671" s="135" t="s">
        <v>5475</v>
      </c>
      <c r="J671" s="135">
        <v>1</v>
      </c>
      <c r="K671" s="135" t="s">
        <v>3998</v>
      </c>
      <c r="L671" s="135" t="s">
        <v>3999</v>
      </c>
      <c r="M671" s="135" t="s">
        <v>5418</v>
      </c>
      <c r="N671" s="135" t="s">
        <v>126</v>
      </c>
    </row>
    <row r="672" spans="1:14" ht="48" x14ac:dyDescent="0.15">
      <c r="A672" s="139">
        <v>129</v>
      </c>
      <c r="B672" s="139">
        <v>40700</v>
      </c>
      <c r="C672" s="135" t="s">
        <v>5476</v>
      </c>
      <c r="D672" s="135">
        <v>4</v>
      </c>
      <c r="E672" s="135" t="s">
        <v>3936</v>
      </c>
      <c r="F672" s="135">
        <v>7</v>
      </c>
      <c r="G672" s="135" t="s">
        <v>3942</v>
      </c>
      <c r="H672" s="135" t="s">
        <v>967</v>
      </c>
      <c r="I672" s="135" t="s">
        <v>5477</v>
      </c>
      <c r="J672" s="135">
        <v>4</v>
      </c>
      <c r="K672" s="135" t="s">
        <v>3993</v>
      </c>
      <c r="L672" s="135" t="s">
        <v>4730</v>
      </c>
      <c r="M672" s="135" t="s">
        <v>4428</v>
      </c>
      <c r="N672" s="135" t="s">
        <v>108</v>
      </c>
    </row>
    <row r="673" spans="1:14" ht="24" x14ac:dyDescent="0.15">
      <c r="A673" s="139">
        <v>130</v>
      </c>
      <c r="B673" s="139">
        <v>20351</v>
      </c>
      <c r="C673" s="135" t="s">
        <v>5478</v>
      </c>
      <c r="D673" s="135">
        <v>2</v>
      </c>
      <c r="E673" s="135" t="s">
        <v>3911</v>
      </c>
      <c r="F673" s="135">
        <v>1</v>
      </c>
      <c r="G673" s="135" t="s">
        <v>3911</v>
      </c>
      <c r="H673" s="135" t="s">
        <v>967</v>
      </c>
      <c r="I673" s="135" t="s">
        <v>5479</v>
      </c>
      <c r="J673" s="135">
        <v>1</v>
      </c>
      <c r="K673" s="135" t="s">
        <v>3998</v>
      </c>
      <c r="L673" s="135" t="s">
        <v>3999</v>
      </c>
      <c r="M673" s="135" t="s">
        <v>5367</v>
      </c>
      <c r="N673" s="135" t="s">
        <v>4161</v>
      </c>
    </row>
    <row r="674" spans="1:14" ht="24" x14ac:dyDescent="0.15">
      <c r="A674" s="139">
        <v>130</v>
      </c>
      <c r="B674" s="139">
        <v>20360</v>
      </c>
      <c r="C674" s="135" t="s">
        <v>5480</v>
      </c>
      <c r="D674" s="135">
        <v>2</v>
      </c>
      <c r="E674" s="135" t="s">
        <v>3911</v>
      </c>
      <c r="F674" s="135">
        <v>1</v>
      </c>
      <c r="G674" s="135" t="s">
        <v>3911</v>
      </c>
      <c r="H674" s="135" t="s">
        <v>810</v>
      </c>
      <c r="I674" s="135" t="s">
        <v>5481</v>
      </c>
      <c r="J674" s="135">
        <v>1</v>
      </c>
      <c r="K674" s="135" t="s">
        <v>3998</v>
      </c>
      <c r="L674" s="135" t="s">
        <v>3999</v>
      </c>
      <c r="M674" s="135" t="s">
        <v>4010</v>
      </c>
      <c r="N674" s="135" t="s">
        <v>126</v>
      </c>
    </row>
    <row r="675" spans="1:14" ht="24" x14ac:dyDescent="0.15">
      <c r="A675" s="139">
        <v>130</v>
      </c>
      <c r="B675" s="139">
        <v>20360</v>
      </c>
      <c r="C675" s="135" t="s">
        <v>5482</v>
      </c>
      <c r="D675" s="135">
        <v>2</v>
      </c>
      <c r="E675" s="135" t="s">
        <v>3911</v>
      </c>
      <c r="F675" s="135">
        <v>1</v>
      </c>
      <c r="G675" s="135" t="s">
        <v>3911</v>
      </c>
      <c r="H675" s="135" t="s">
        <v>967</v>
      </c>
      <c r="I675" s="135" t="s">
        <v>5481</v>
      </c>
      <c r="J675" s="135">
        <v>1</v>
      </c>
      <c r="K675" s="135" t="s">
        <v>3998</v>
      </c>
      <c r="L675" s="135" t="s">
        <v>3999</v>
      </c>
      <c r="M675" s="135" t="s">
        <v>5310</v>
      </c>
      <c r="N675" s="135" t="s">
        <v>108</v>
      </c>
    </row>
    <row r="676" spans="1:14" ht="24" x14ac:dyDescent="0.15">
      <c r="A676" s="139">
        <v>130</v>
      </c>
      <c r="B676" s="139">
        <v>20370</v>
      </c>
      <c r="C676" s="135" t="s">
        <v>5483</v>
      </c>
      <c r="D676" s="135">
        <v>2</v>
      </c>
      <c r="E676" s="135" t="s">
        <v>3911</v>
      </c>
      <c r="F676" s="135">
        <v>1</v>
      </c>
      <c r="G676" s="135" t="s">
        <v>3911</v>
      </c>
      <c r="H676" s="135" t="s">
        <v>967</v>
      </c>
      <c r="I676" s="135" t="s">
        <v>5484</v>
      </c>
      <c r="J676" s="135">
        <v>1</v>
      </c>
      <c r="K676" s="135" t="s">
        <v>3998</v>
      </c>
      <c r="L676" s="135" t="s">
        <v>3999</v>
      </c>
      <c r="M676" s="135" t="s">
        <v>5312</v>
      </c>
      <c r="N676" s="135" t="s">
        <v>332</v>
      </c>
    </row>
    <row r="677" spans="1:14" ht="24" x14ac:dyDescent="0.15">
      <c r="A677" s="139">
        <v>131</v>
      </c>
      <c r="B677" s="139">
        <v>20120</v>
      </c>
      <c r="C677" s="135" t="s">
        <v>5485</v>
      </c>
      <c r="D677" s="135">
        <v>2</v>
      </c>
      <c r="E677" s="135" t="s">
        <v>3911</v>
      </c>
      <c r="F677" s="135">
        <v>4</v>
      </c>
      <c r="G677" s="135" t="s">
        <v>3914</v>
      </c>
      <c r="H677" s="135" t="s">
        <v>2085</v>
      </c>
      <c r="I677" s="135" t="s">
        <v>5486</v>
      </c>
      <c r="J677" s="135">
        <v>1</v>
      </c>
      <c r="K677" s="135" t="s">
        <v>3998</v>
      </c>
      <c r="L677" s="135" t="s">
        <v>3999</v>
      </c>
      <c r="M677" s="135" t="s">
        <v>4798</v>
      </c>
      <c r="N677" s="135" t="s">
        <v>126</v>
      </c>
    </row>
    <row r="678" spans="1:14" ht="24" x14ac:dyDescent="0.15">
      <c r="A678" s="139">
        <v>131</v>
      </c>
      <c r="B678" s="139">
        <v>20120</v>
      </c>
      <c r="C678" s="135" t="s">
        <v>5487</v>
      </c>
      <c r="D678" s="135">
        <v>2</v>
      </c>
      <c r="E678" s="135" t="s">
        <v>3911</v>
      </c>
      <c r="F678" s="135">
        <v>4</v>
      </c>
      <c r="G678" s="135" t="s">
        <v>3914</v>
      </c>
      <c r="H678" s="135" t="s">
        <v>1674</v>
      </c>
      <c r="I678" s="135" t="s">
        <v>5486</v>
      </c>
      <c r="J678" s="135">
        <v>1</v>
      </c>
      <c r="K678" s="135" t="s">
        <v>3998</v>
      </c>
      <c r="L678" s="135" t="s">
        <v>3999</v>
      </c>
      <c r="M678" s="135" t="s">
        <v>5488</v>
      </c>
      <c r="N678" s="135" t="s">
        <v>86</v>
      </c>
    </row>
    <row r="679" spans="1:14" ht="24" x14ac:dyDescent="0.15">
      <c r="A679" s="139">
        <v>131</v>
      </c>
      <c r="B679" s="139">
        <v>20120</v>
      </c>
      <c r="C679" s="135" t="s">
        <v>5489</v>
      </c>
      <c r="D679" s="135">
        <v>2</v>
      </c>
      <c r="E679" s="135" t="s">
        <v>3911</v>
      </c>
      <c r="F679" s="135">
        <v>4</v>
      </c>
      <c r="G679" s="135" t="s">
        <v>3914</v>
      </c>
      <c r="H679" s="135" t="s">
        <v>810</v>
      </c>
      <c r="I679" s="135" t="s">
        <v>5486</v>
      </c>
      <c r="J679" s="135">
        <v>1</v>
      </c>
      <c r="K679" s="135" t="s">
        <v>3998</v>
      </c>
      <c r="L679" s="135" t="s">
        <v>3999</v>
      </c>
      <c r="M679" s="135" t="s">
        <v>5490</v>
      </c>
      <c r="N679" s="135" t="s">
        <v>310</v>
      </c>
    </row>
    <row r="680" spans="1:14" ht="24" x14ac:dyDescent="0.15">
      <c r="A680" s="139">
        <v>131</v>
      </c>
      <c r="B680" s="139">
        <v>20120</v>
      </c>
      <c r="C680" s="135" t="s">
        <v>5491</v>
      </c>
      <c r="D680" s="135">
        <v>2</v>
      </c>
      <c r="E680" s="135" t="s">
        <v>3911</v>
      </c>
      <c r="F680" s="135">
        <v>4</v>
      </c>
      <c r="G680" s="135" t="s">
        <v>3914</v>
      </c>
      <c r="H680" s="135" t="s">
        <v>967</v>
      </c>
      <c r="I680" s="135" t="s">
        <v>5486</v>
      </c>
      <c r="J680" s="135">
        <v>1</v>
      </c>
      <c r="K680" s="135" t="s">
        <v>3998</v>
      </c>
      <c r="L680" s="135" t="s">
        <v>3999</v>
      </c>
      <c r="M680" s="135" t="s">
        <v>5492</v>
      </c>
      <c r="N680" s="135" t="s">
        <v>108</v>
      </c>
    </row>
    <row r="681" spans="1:14" ht="36" x14ac:dyDescent="0.15">
      <c r="A681" s="139">
        <v>131</v>
      </c>
      <c r="B681" s="139">
        <v>60560</v>
      </c>
      <c r="C681" s="135" t="s">
        <v>5493</v>
      </c>
      <c r="D681" s="135">
        <v>6</v>
      </c>
      <c r="E681" s="135" t="s">
        <v>3959</v>
      </c>
      <c r="F681" s="135">
        <v>2</v>
      </c>
      <c r="G681" s="135" t="s">
        <v>3960</v>
      </c>
      <c r="H681" s="135" t="s">
        <v>967</v>
      </c>
      <c r="I681" s="135" t="s">
        <v>5494</v>
      </c>
      <c r="J681" s="135">
        <v>1</v>
      </c>
      <c r="K681" s="135" t="s">
        <v>3998</v>
      </c>
      <c r="L681" s="135" t="s">
        <v>3999</v>
      </c>
      <c r="M681" s="135" t="s">
        <v>5495</v>
      </c>
      <c r="N681" s="135" t="s">
        <v>310</v>
      </c>
    </row>
    <row r="682" spans="1:14" ht="24" x14ac:dyDescent="0.15">
      <c r="A682" s="139">
        <v>132</v>
      </c>
      <c r="B682" s="139">
        <v>60730</v>
      </c>
      <c r="C682" s="135" t="s">
        <v>5496</v>
      </c>
      <c r="D682" s="135">
        <v>6</v>
      </c>
      <c r="E682" s="135" t="s">
        <v>3959</v>
      </c>
      <c r="F682" s="135">
        <v>1</v>
      </c>
      <c r="G682" s="135" t="s">
        <v>3959</v>
      </c>
      <c r="H682" s="135" t="s">
        <v>810</v>
      </c>
      <c r="I682" s="135" t="s">
        <v>5497</v>
      </c>
      <c r="J682" s="135">
        <v>1</v>
      </c>
      <c r="K682" s="135" t="s">
        <v>3998</v>
      </c>
      <c r="L682" s="135" t="s">
        <v>3999</v>
      </c>
      <c r="M682" s="135" t="s">
        <v>4220</v>
      </c>
      <c r="N682" s="135" t="s">
        <v>5051</v>
      </c>
    </row>
    <row r="683" spans="1:14" ht="24" x14ac:dyDescent="0.15">
      <c r="A683" s="139">
        <v>132</v>
      </c>
      <c r="B683" s="139">
        <v>60730</v>
      </c>
      <c r="C683" s="135" t="s">
        <v>5498</v>
      </c>
      <c r="D683" s="135">
        <v>6</v>
      </c>
      <c r="E683" s="135" t="s">
        <v>3959</v>
      </c>
      <c r="F683" s="135">
        <v>1</v>
      </c>
      <c r="G683" s="135" t="s">
        <v>3959</v>
      </c>
      <c r="H683" s="135" t="s">
        <v>967</v>
      </c>
      <c r="I683" s="135" t="s">
        <v>5497</v>
      </c>
      <c r="J683" s="135">
        <v>1</v>
      </c>
      <c r="K683" s="135" t="s">
        <v>3998</v>
      </c>
      <c r="L683" s="135" t="s">
        <v>3999</v>
      </c>
      <c r="M683" s="135" t="s">
        <v>4317</v>
      </c>
      <c r="N683" s="135" t="s">
        <v>1220</v>
      </c>
    </row>
    <row r="684" spans="1:14" ht="24" x14ac:dyDescent="0.15">
      <c r="A684" s="139">
        <v>133</v>
      </c>
      <c r="B684" s="139">
        <v>50860</v>
      </c>
      <c r="C684" s="135" t="s">
        <v>5499</v>
      </c>
      <c r="D684" s="135">
        <v>5</v>
      </c>
      <c r="E684" s="135" t="s">
        <v>4085</v>
      </c>
      <c r="F684" s="135">
        <v>7</v>
      </c>
      <c r="G684" s="135" t="s">
        <v>3953</v>
      </c>
      <c r="H684" s="135" t="s">
        <v>967</v>
      </c>
      <c r="I684" s="135" t="s">
        <v>5500</v>
      </c>
      <c r="J684" s="135">
        <v>1</v>
      </c>
      <c r="K684" s="135" t="s">
        <v>3998</v>
      </c>
      <c r="L684" s="135" t="s">
        <v>3999</v>
      </c>
      <c r="M684" s="135" t="s">
        <v>5501</v>
      </c>
      <c r="N684" s="135" t="s">
        <v>86</v>
      </c>
    </row>
    <row r="685" spans="1:14" ht="24" x14ac:dyDescent="0.15">
      <c r="A685" s="139">
        <v>135</v>
      </c>
      <c r="B685" s="139">
        <v>20242</v>
      </c>
      <c r="C685" s="135" t="s">
        <v>5502</v>
      </c>
      <c r="D685" s="135">
        <v>2</v>
      </c>
      <c r="E685" s="135" t="s">
        <v>3911</v>
      </c>
      <c r="F685" s="135">
        <v>2</v>
      </c>
      <c r="G685" s="135" t="s">
        <v>3912</v>
      </c>
      <c r="H685" s="135" t="s">
        <v>967</v>
      </c>
      <c r="I685" s="135" t="s">
        <v>5503</v>
      </c>
      <c r="J685" s="135">
        <v>1</v>
      </c>
      <c r="K685" s="135" t="s">
        <v>3998</v>
      </c>
      <c r="L685" s="135" t="s">
        <v>3999</v>
      </c>
      <c r="M685" s="135" t="s">
        <v>4049</v>
      </c>
      <c r="N685" s="135" t="s">
        <v>86</v>
      </c>
    </row>
    <row r="686" spans="1:14" ht="24" x14ac:dyDescent="0.15">
      <c r="A686" s="139">
        <v>135</v>
      </c>
      <c r="B686" s="139">
        <v>20520</v>
      </c>
      <c r="C686" s="135" t="s">
        <v>5504</v>
      </c>
      <c r="D686" s="135">
        <v>2</v>
      </c>
      <c r="E686" s="135" t="s">
        <v>3911</v>
      </c>
      <c r="F686" s="135">
        <v>5</v>
      </c>
      <c r="G686" s="135" t="s">
        <v>3915</v>
      </c>
      <c r="H686" s="135" t="s">
        <v>967</v>
      </c>
      <c r="I686" s="135" t="s">
        <v>5505</v>
      </c>
      <c r="J686" s="135">
        <v>1</v>
      </c>
      <c r="K686" s="135" t="s">
        <v>3998</v>
      </c>
      <c r="L686" s="135" t="s">
        <v>3999</v>
      </c>
      <c r="M686" s="135" t="s">
        <v>4419</v>
      </c>
      <c r="N686" s="135" t="s">
        <v>124</v>
      </c>
    </row>
    <row r="687" spans="1:14" ht="48" x14ac:dyDescent="0.15">
      <c r="A687" s="139">
        <v>135</v>
      </c>
      <c r="B687" s="139">
        <v>20811</v>
      </c>
      <c r="C687" s="135" t="s">
        <v>5506</v>
      </c>
      <c r="D687" s="135">
        <v>2</v>
      </c>
      <c r="E687" s="135" t="s">
        <v>3911</v>
      </c>
      <c r="F687" s="135">
        <v>7</v>
      </c>
      <c r="G687" s="135" t="s">
        <v>3917</v>
      </c>
      <c r="H687" s="135" t="s">
        <v>967</v>
      </c>
      <c r="I687" s="135" t="s">
        <v>5507</v>
      </c>
      <c r="J687" s="135">
        <v>4</v>
      </c>
      <c r="K687" s="135" t="s">
        <v>3993</v>
      </c>
      <c r="L687" s="135" t="s">
        <v>4730</v>
      </c>
      <c r="M687" s="135" t="s">
        <v>4428</v>
      </c>
      <c r="N687" s="135" t="s">
        <v>332</v>
      </c>
    </row>
    <row r="688" spans="1:14" ht="24" x14ac:dyDescent="0.15">
      <c r="A688" s="139">
        <v>136</v>
      </c>
      <c r="B688" s="139">
        <v>10740</v>
      </c>
      <c r="C688" s="135" t="s">
        <v>5508</v>
      </c>
      <c r="D688" s="135">
        <v>1</v>
      </c>
      <c r="E688" s="135" t="s">
        <v>3991</v>
      </c>
      <c r="F688" s="135">
        <v>7</v>
      </c>
      <c r="G688" s="135" t="s">
        <v>3896</v>
      </c>
      <c r="H688" s="135" t="s">
        <v>810</v>
      </c>
      <c r="I688" s="135" t="s">
        <v>5509</v>
      </c>
      <c r="J688" s="135">
        <v>1</v>
      </c>
      <c r="K688" s="135" t="s">
        <v>3998</v>
      </c>
      <c r="L688" s="135" t="s">
        <v>3999</v>
      </c>
      <c r="M688" s="135" t="s">
        <v>5510</v>
      </c>
      <c r="N688" s="135" t="s">
        <v>3996</v>
      </c>
    </row>
    <row r="689" spans="1:14" ht="24" x14ac:dyDescent="0.15">
      <c r="A689" s="139">
        <v>136</v>
      </c>
      <c r="B689" s="139">
        <v>10740</v>
      </c>
      <c r="C689" s="135" t="s">
        <v>5511</v>
      </c>
      <c r="D689" s="135">
        <v>1</v>
      </c>
      <c r="E689" s="135" t="s">
        <v>3991</v>
      </c>
      <c r="F689" s="135">
        <v>7</v>
      </c>
      <c r="G689" s="135" t="s">
        <v>3896</v>
      </c>
      <c r="H689" s="135" t="s">
        <v>967</v>
      </c>
      <c r="I689" s="135" t="s">
        <v>5509</v>
      </c>
      <c r="J689" s="135">
        <v>1</v>
      </c>
      <c r="K689" s="135" t="s">
        <v>3998</v>
      </c>
      <c r="L689" s="135" t="s">
        <v>3999</v>
      </c>
      <c r="M689" s="135" t="s">
        <v>5512</v>
      </c>
      <c r="N689" s="135" t="s">
        <v>4502</v>
      </c>
    </row>
    <row r="690" spans="1:14" ht="24" x14ac:dyDescent="0.15">
      <c r="A690" s="139">
        <v>136</v>
      </c>
      <c r="B690" s="139">
        <v>11250</v>
      </c>
      <c r="C690" s="135" t="s">
        <v>5513</v>
      </c>
      <c r="D690" s="135">
        <v>1</v>
      </c>
      <c r="E690" s="135" t="s">
        <v>3991</v>
      </c>
      <c r="F690" s="135">
        <v>4</v>
      </c>
      <c r="G690" s="135" t="s">
        <v>3893</v>
      </c>
      <c r="H690" s="135" t="s">
        <v>810</v>
      </c>
      <c r="I690" s="135" t="s">
        <v>5514</v>
      </c>
      <c r="J690" s="135">
        <v>1</v>
      </c>
      <c r="K690" s="135" t="s">
        <v>3998</v>
      </c>
      <c r="L690" s="135" t="s">
        <v>3999</v>
      </c>
      <c r="M690" s="135" t="s">
        <v>5515</v>
      </c>
      <c r="N690" s="135" t="s">
        <v>4161</v>
      </c>
    </row>
    <row r="691" spans="1:14" ht="24" x14ac:dyDescent="0.15">
      <c r="A691" s="139">
        <v>136</v>
      </c>
      <c r="B691" s="139">
        <v>11250</v>
      </c>
      <c r="C691" s="135" t="s">
        <v>5516</v>
      </c>
      <c r="D691" s="135">
        <v>1</v>
      </c>
      <c r="E691" s="135" t="s">
        <v>3991</v>
      </c>
      <c r="F691" s="135">
        <v>4</v>
      </c>
      <c r="G691" s="135" t="s">
        <v>3893</v>
      </c>
      <c r="H691" s="135" t="s">
        <v>967</v>
      </c>
      <c r="I691" s="135" t="s">
        <v>5514</v>
      </c>
      <c r="J691" s="135">
        <v>1</v>
      </c>
      <c r="K691" s="135" t="s">
        <v>3998</v>
      </c>
      <c r="L691" s="135" t="s">
        <v>3999</v>
      </c>
      <c r="M691" s="135" t="s">
        <v>4049</v>
      </c>
      <c r="N691" s="135" t="s">
        <v>555</v>
      </c>
    </row>
    <row r="692" spans="1:14" ht="48" x14ac:dyDescent="0.15">
      <c r="A692" s="139">
        <v>136</v>
      </c>
      <c r="B692" s="139">
        <v>20450</v>
      </c>
      <c r="C692" s="135" t="s">
        <v>5517</v>
      </c>
      <c r="D692" s="135">
        <v>2</v>
      </c>
      <c r="E692" s="135" t="s">
        <v>3911</v>
      </c>
      <c r="F692" s="135">
        <v>1</v>
      </c>
      <c r="G692" s="135" t="s">
        <v>3911</v>
      </c>
      <c r="H692" s="135" t="s">
        <v>1674</v>
      </c>
      <c r="I692" s="135" t="s">
        <v>5518</v>
      </c>
      <c r="J692" s="135">
        <v>4</v>
      </c>
      <c r="K692" s="135" t="s">
        <v>3993</v>
      </c>
      <c r="L692" s="135" t="s">
        <v>4453</v>
      </c>
      <c r="M692" s="135" t="s">
        <v>4454</v>
      </c>
      <c r="N692" s="135" t="s">
        <v>86</v>
      </c>
    </row>
    <row r="693" spans="1:14" ht="24" x14ac:dyDescent="0.15">
      <c r="A693" s="139">
        <v>136</v>
      </c>
      <c r="B693" s="139">
        <v>20450</v>
      </c>
      <c r="C693" s="135" t="s">
        <v>5519</v>
      </c>
      <c r="D693" s="135">
        <v>2</v>
      </c>
      <c r="E693" s="135" t="s">
        <v>3911</v>
      </c>
      <c r="F693" s="135">
        <v>1</v>
      </c>
      <c r="G693" s="135" t="s">
        <v>3911</v>
      </c>
      <c r="H693" s="135" t="s">
        <v>810</v>
      </c>
      <c r="I693" s="135" t="s">
        <v>5518</v>
      </c>
      <c r="J693" s="135">
        <v>1</v>
      </c>
      <c r="K693" s="135" t="s">
        <v>3998</v>
      </c>
      <c r="L693" s="135" t="s">
        <v>3999</v>
      </c>
      <c r="M693" s="135" t="s">
        <v>5520</v>
      </c>
      <c r="N693" s="135" t="s">
        <v>195</v>
      </c>
    </row>
    <row r="694" spans="1:14" ht="24" x14ac:dyDescent="0.15">
      <c r="A694" s="139">
        <v>136</v>
      </c>
      <c r="B694" s="139">
        <v>20450</v>
      </c>
      <c r="C694" s="135" t="s">
        <v>5521</v>
      </c>
      <c r="D694" s="135">
        <v>2</v>
      </c>
      <c r="E694" s="135" t="s">
        <v>3911</v>
      </c>
      <c r="F694" s="135">
        <v>1</v>
      </c>
      <c r="G694" s="135" t="s">
        <v>3911</v>
      </c>
      <c r="H694" s="135" t="s">
        <v>967</v>
      </c>
      <c r="I694" s="135" t="s">
        <v>5518</v>
      </c>
      <c r="J694" s="135">
        <v>1</v>
      </c>
      <c r="K694" s="135" t="s">
        <v>3998</v>
      </c>
      <c r="L694" s="135" t="s">
        <v>3999</v>
      </c>
      <c r="M694" s="135" t="s">
        <v>4017</v>
      </c>
      <c r="N694" s="135" t="s">
        <v>195</v>
      </c>
    </row>
    <row r="695" spans="1:14" ht="24" x14ac:dyDescent="0.15">
      <c r="A695" s="139">
        <v>136</v>
      </c>
      <c r="B695" s="139">
        <v>21320</v>
      </c>
      <c r="C695" s="135" t="s">
        <v>5522</v>
      </c>
      <c r="D695" s="135">
        <v>2</v>
      </c>
      <c r="E695" s="135" t="s">
        <v>3911</v>
      </c>
      <c r="F695" s="135">
        <v>1</v>
      </c>
      <c r="G695" s="135" t="s">
        <v>3911</v>
      </c>
      <c r="H695" s="135" t="s">
        <v>810</v>
      </c>
      <c r="I695" s="135" t="s">
        <v>5523</v>
      </c>
      <c r="J695" s="135">
        <v>1</v>
      </c>
      <c r="K695" s="135" t="s">
        <v>3998</v>
      </c>
      <c r="L695" s="135" t="s">
        <v>3999</v>
      </c>
      <c r="M695" s="135" t="s">
        <v>4003</v>
      </c>
      <c r="N695" s="135" t="s">
        <v>4666</v>
      </c>
    </row>
    <row r="696" spans="1:14" ht="24" x14ac:dyDescent="0.15">
      <c r="A696" s="139">
        <v>136</v>
      </c>
      <c r="B696" s="139">
        <v>21320</v>
      </c>
      <c r="C696" s="135" t="s">
        <v>5524</v>
      </c>
      <c r="D696" s="135">
        <v>2</v>
      </c>
      <c r="E696" s="135" t="s">
        <v>3911</v>
      </c>
      <c r="F696" s="135">
        <v>1</v>
      </c>
      <c r="G696" s="135" t="s">
        <v>3911</v>
      </c>
      <c r="H696" s="135" t="s">
        <v>967</v>
      </c>
      <c r="I696" s="135" t="s">
        <v>5523</v>
      </c>
      <c r="J696" s="135">
        <v>1</v>
      </c>
      <c r="K696" s="135" t="s">
        <v>3998</v>
      </c>
      <c r="L696" s="135" t="s">
        <v>3999</v>
      </c>
      <c r="M696" s="135" t="s">
        <v>5525</v>
      </c>
      <c r="N696" s="135" t="s">
        <v>108</v>
      </c>
    </row>
    <row r="697" spans="1:14" ht="24" x14ac:dyDescent="0.15">
      <c r="A697" s="139">
        <v>137</v>
      </c>
      <c r="B697" s="139">
        <v>10171</v>
      </c>
      <c r="C697" s="135" t="s">
        <v>5526</v>
      </c>
      <c r="D697" s="135">
        <v>1</v>
      </c>
      <c r="E697" s="135" t="s">
        <v>3991</v>
      </c>
      <c r="F697" s="135">
        <v>16</v>
      </c>
      <c r="G697" s="135" t="s">
        <v>5527</v>
      </c>
      <c r="H697" s="135" t="s">
        <v>967</v>
      </c>
      <c r="I697" s="135" t="s">
        <v>5528</v>
      </c>
      <c r="J697" s="135">
        <v>1</v>
      </c>
      <c r="K697" s="135" t="s">
        <v>3998</v>
      </c>
      <c r="L697" s="135" t="s">
        <v>3999</v>
      </c>
      <c r="M697" s="135" t="s">
        <v>5529</v>
      </c>
      <c r="N697" s="135" t="s">
        <v>126</v>
      </c>
    </row>
    <row r="698" spans="1:14" ht="36" x14ac:dyDescent="0.15">
      <c r="A698" s="139">
        <v>137</v>
      </c>
      <c r="B698" s="139">
        <v>10172</v>
      </c>
      <c r="C698" s="135" t="s">
        <v>5530</v>
      </c>
      <c r="D698" s="135">
        <v>1</v>
      </c>
      <c r="E698" s="135" t="s">
        <v>3991</v>
      </c>
      <c r="F698" s="135">
        <v>16</v>
      </c>
      <c r="G698" s="135" t="s">
        <v>5527</v>
      </c>
      <c r="H698" s="135" t="s">
        <v>810</v>
      </c>
      <c r="I698" s="135" t="s">
        <v>5531</v>
      </c>
      <c r="J698" s="135">
        <v>1</v>
      </c>
      <c r="K698" s="135" t="s">
        <v>3998</v>
      </c>
      <c r="L698" s="135" t="s">
        <v>3999</v>
      </c>
      <c r="M698" s="135" t="s">
        <v>5532</v>
      </c>
      <c r="N698" s="135" t="s">
        <v>853</v>
      </c>
    </row>
    <row r="699" spans="1:14" ht="24" x14ac:dyDescent="0.15">
      <c r="A699" s="139">
        <v>137</v>
      </c>
      <c r="B699" s="139">
        <v>10172</v>
      </c>
      <c r="C699" s="135" t="s">
        <v>5533</v>
      </c>
      <c r="D699" s="135">
        <v>1</v>
      </c>
      <c r="E699" s="135" t="s">
        <v>3991</v>
      </c>
      <c r="F699" s="135">
        <v>16</v>
      </c>
      <c r="G699" s="135" t="s">
        <v>5527</v>
      </c>
      <c r="H699" s="135" t="s">
        <v>967</v>
      </c>
      <c r="I699" s="135" t="s">
        <v>5531</v>
      </c>
      <c r="J699" s="135">
        <v>1</v>
      </c>
      <c r="K699" s="135" t="s">
        <v>3998</v>
      </c>
      <c r="L699" s="135" t="s">
        <v>3999</v>
      </c>
      <c r="M699" s="135" t="s">
        <v>5534</v>
      </c>
      <c r="N699" s="135" t="s">
        <v>126</v>
      </c>
    </row>
    <row r="700" spans="1:14" ht="24" x14ac:dyDescent="0.15">
      <c r="A700" s="139">
        <v>138</v>
      </c>
      <c r="B700" s="139">
        <v>21170</v>
      </c>
      <c r="C700" s="135" t="s">
        <v>5535</v>
      </c>
      <c r="D700" s="135">
        <v>2</v>
      </c>
      <c r="E700" s="135" t="s">
        <v>3911</v>
      </c>
      <c r="F700" s="135">
        <v>13</v>
      </c>
      <c r="G700" s="135" t="s">
        <v>3923</v>
      </c>
      <c r="H700" s="135" t="s">
        <v>810</v>
      </c>
      <c r="I700" s="135" t="s">
        <v>5536</v>
      </c>
      <c r="J700" s="135">
        <v>1</v>
      </c>
      <c r="K700" s="135" t="s">
        <v>3998</v>
      </c>
      <c r="L700" s="135" t="s">
        <v>3999</v>
      </c>
      <c r="M700" s="135" t="s">
        <v>5537</v>
      </c>
      <c r="N700" s="135" t="s">
        <v>135</v>
      </c>
    </row>
    <row r="701" spans="1:14" ht="24" x14ac:dyDescent="0.15">
      <c r="A701" s="139">
        <v>138</v>
      </c>
      <c r="B701" s="139">
        <v>21170</v>
      </c>
      <c r="C701" s="135" t="s">
        <v>5538</v>
      </c>
      <c r="D701" s="135">
        <v>2</v>
      </c>
      <c r="E701" s="135" t="s">
        <v>3911</v>
      </c>
      <c r="F701" s="135">
        <v>13</v>
      </c>
      <c r="G701" s="135" t="s">
        <v>3923</v>
      </c>
      <c r="H701" s="135" t="s">
        <v>967</v>
      </c>
      <c r="I701" s="135" t="s">
        <v>5536</v>
      </c>
      <c r="J701" s="135">
        <v>1</v>
      </c>
      <c r="K701" s="135" t="s">
        <v>3998</v>
      </c>
      <c r="L701" s="135" t="s">
        <v>3999</v>
      </c>
      <c r="M701" s="135" t="s">
        <v>4496</v>
      </c>
      <c r="N701" s="135" t="s">
        <v>95</v>
      </c>
    </row>
    <row r="702" spans="1:14" ht="24" x14ac:dyDescent="0.15">
      <c r="A702" s="139">
        <v>138</v>
      </c>
      <c r="B702" s="139">
        <v>21612</v>
      </c>
      <c r="C702" s="135" t="s">
        <v>5539</v>
      </c>
      <c r="D702" s="135">
        <v>2</v>
      </c>
      <c r="E702" s="135" t="s">
        <v>3911</v>
      </c>
      <c r="F702" s="135">
        <v>14</v>
      </c>
      <c r="G702" s="135" t="s">
        <v>3924</v>
      </c>
      <c r="H702" s="135" t="s">
        <v>1674</v>
      </c>
      <c r="I702" s="135" t="s">
        <v>5540</v>
      </c>
      <c r="J702" s="135">
        <v>1</v>
      </c>
      <c r="K702" s="135" t="s">
        <v>3998</v>
      </c>
      <c r="L702" s="135" t="s">
        <v>3999</v>
      </c>
      <c r="M702" s="135" t="s">
        <v>5541</v>
      </c>
      <c r="N702" s="135" t="s">
        <v>126</v>
      </c>
    </row>
    <row r="703" spans="1:14" ht="24" x14ac:dyDescent="0.15">
      <c r="A703" s="139">
        <v>138</v>
      </c>
      <c r="B703" s="139">
        <v>21612</v>
      </c>
      <c r="C703" s="135" t="s">
        <v>5542</v>
      </c>
      <c r="D703" s="135">
        <v>2</v>
      </c>
      <c r="E703" s="135" t="s">
        <v>3911</v>
      </c>
      <c r="F703" s="135">
        <v>14</v>
      </c>
      <c r="G703" s="135" t="s">
        <v>3924</v>
      </c>
      <c r="H703" s="135" t="s">
        <v>810</v>
      </c>
      <c r="I703" s="135" t="s">
        <v>5540</v>
      </c>
      <c r="J703" s="135">
        <v>1</v>
      </c>
      <c r="K703" s="135" t="s">
        <v>3998</v>
      </c>
      <c r="L703" s="135" t="s">
        <v>3999</v>
      </c>
      <c r="M703" s="135" t="s">
        <v>5543</v>
      </c>
      <c r="N703" s="135" t="s">
        <v>86</v>
      </c>
    </row>
    <row r="704" spans="1:14" ht="24" x14ac:dyDescent="0.15">
      <c r="A704" s="139">
        <v>138</v>
      </c>
      <c r="B704" s="139">
        <v>21612</v>
      </c>
      <c r="C704" s="135" t="s">
        <v>5544</v>
      </c>
      <c r="D704" s="135">
        <v>2</v>
      </c>
      <c r="E704" s="135" t="s">
        <v>3911</v>
      </c>
      <c r="F704" s="135">
        <v>14</v>
      </c>
      <c r="G704" s="135" t="s">
        <v>3924</v>
      </c>
      <c r="H704" s="135" t="s">
        <v>967</v>
      </c>
      <c r="I704" s="135" t="s">
        <v>5540</v>
      </c>
      <c r="J704" s="135">
        <v>1</v>
      </c>
      <c r="K704" s="135" t="s">
        <v>3998</v>
      </c>
      <c r="L704" s="135" t="s">
        <v>3999</v>
      </c>
      <c r="M704" s="135" t="s">
        <v>5545</v>
      </c>
      <c r="N704" s="135" t="s">
        <v>5546</v>
      </c>
    </row>
    <row r="705" spans="1:14" ht="24" x14ac:dyDescent="0.15">
      <c r="A705" s="139">
        <v>139</v>
      </c>
      <c r="B705" s="139">
        <v>21200</v>
      </c>
      <c r="C705" s="135" t="s">
        <v>5547</v>
      </c>
      <c r="D705" s="135">
        <v>2</v>
      </c>
      <c r="E705" s="135" t="s">
        <v>3911</v>
      </c>
      <c r="F705" s="135">
        <v>15</v>
      </c>
      <c r="G705" s="135" t="s">
        <v>3925</v>
      </c>
      <c r="H705" s="135" t="s">
        <v>1674</v>
      </c>
      <c r="I705" s="135" t="s">
        <v>5548</v>
      </c>
      <c r="J705" s="135">
        <v>1</v>
      </c>
      <c r="K705" s="135" t="s">
        <v>3998</v>
      </c>
      <c r="L705" s="135" t="s">
        <v>3999</v>
      </c>
      <c r="M705" s="135" t="s">
        <v>5549</v>
      </c>
      <c r="N705" s="135" t="s">
        <v>86</v>
      </c>
    </row>
    <row r="706" spans="1:14" ht="24" x14ac:dyDescent="0.15">
      <c r="A706" s="139">
        <v>139</v>
      </c>
      <c r="B706" s="139">
        <v>21200</v>
      </c>
      <c r="C706" s="135" t="s">
        <v>5550</v>
      </c>
      <c r="D706" s="135">
        <v>2</v>
      </c>
      <c r="E706" s="135" t="s">
        <v>3911</v>
      </c>
      <c r="F706" s="135">
        <v>15</v>
      </c>
      <c r="G706" s="135" t="s">
        <v>3925</v>
      </c>
      <c r="H706" s="135" t="s">
        <v>810</v>
      </c>
      <c r="I706" s="135" t="s">
        <v>5548</v>
      </c>
      <c r="J706" s="135">
        <v>1</v>
      </c>
      <c r="K706" s="135" t="s">
        <v>3998</v>
      </c>
      <c r="L706" s="135" t="s">
        <v>3999</v>
      </c>
      <c r="M706" s="135" t="s">
        <v>4141</v>
      </c>
      <c r="N706" s="135" t="s">
        <v>1220</v>
      </c>
    </row>
    <row r="707" spans="1:14" ht="24" x14ac:dyDescent="0.15">
      <c r="A707" s="139">
        <v>139</v>
      </c>
      <c r="B707" s="139">
        <v>21200</v>
      </c>
      <c r="C707" s="135" t="s">
        <v>5551</v>
      </c>
      <c r="D707" s="135">
        <v>2</v>
      </c>
      <c r="E707" s="135" t="s">
        <v>3911</v>
      </c>
      <c r="F707" s="135">
        <v>15</v>
      </c>
      <c r="G707" s="135" t="s">
        <v>3925</v>
      </c>
      <c r="H707" s="135" t="s">
        <v>967</v>
      </c>
      <c r="I707" s="135" t="s">
        <v>5548</v>
      </c>
      <c r="J707" s="135">
        <v>1</v>
      </c>
      <c r="K707" s="135" t="s">
        <v>3998</v>
      </c>
      <c r="L707" s="135" t="s">
        <v>3999</v>
      </c>
      <c r="M707" s="135" t="s">
        <v>4468</v>
      </c>
      <c r="N707" s="135" t="s">
        <v>4161</v>
      </c>
    </row>
    <row r="708" spans="1:14" ht="24" x14ac:dyDescent="0.15">
      <c r="A708" s="139">
        <v>140</v>
      </c>
      <c r="B708" s="139">
        <v>20661</v>
      </c>
      <c r="C708" s="135" t="s">
        <v>5552</v>
      </c>
      <c r="D708" s="135">
        <v>2</v>
      </c>
      <c r="E708" s="135" t="s">
        <v>3911</v>
      </c>
      <c r="F708" s="135">
        <v>10</v>
      </c>
      <c r="G708" s="135" t="s">
        <v>3920</v>
      </c>
      <c r="H708" s="135" t="s">
        <v>1951</v>
      </c>
      <c r="I708" s="135" t="s">
        <v>5553</v>
      </c>
      <c r="J708" s="135">
        <v>1</v>
      </c>
      <c r="K708" s="135" t="s">
        <v>3998</v>
      </c>
      <c r="L708" s="135" t="s">
        <v>3999</v>
      </c>
      <c r="M708" s="135" t="s">
        <v>4479</v>
      </c>
      <c r="N708" s="135" t="s">
        <v>1220</v>
      </c>
    </row>
    <row r="709" spans="1:14" ht="24" x14ac:dyDescent="0.15">
      <c r="A709" s="139">
        <v>140</v>
      </c>
      <c r="B709" s="139">
        <v>20661</v>
      </c>
      <c r="C709" s="135" t="s">
        <v>5554</v>
      </c>
      <c r="D709" s="135">
        <v>2</v>
      </c>
      <c r="E709" s="135" t="s">
        <v>3911</v>
      </c>
      <c r="F709" s="135">
        <v>10</v>
      </c>
      <c r="G709" s="135" t="s">
        <v>3920</v>
      </c>
      <c r="H709" s="135" t="s">
        <v>986</v>
      </c>
      <c r="I709" s="135" t="s">
        <v>5553</v>
      </c>
      <c r="J709" s="135">
        <v>1</v>
      </c>
      <c r="K709" s="135" t="s">
        <v>3998</v>
      </c>
      <c r="L709" s="135" t="s">
        <v>3999</v>
      </c>
      <c r="M709" s="135" t="s">
        <v>5555</v>
      </c>
      <c r="N709" s="135" t="s">
        <v>86</v>
      </c>
    </row>
    <row r="710" spans="1:14" ht="24" x14ac:dyDescent="0.15">
      <c r="A710" s="139">
        <v>140</v>
      </c>
      <c r="B710" s="139">
        <v>20661</v>
      </c>
      <c r="C710" s="135" t="s">
        <v>5556</v>
      </c>
      <c r="D710" s="135">
        <v>2</v>
      </c>
      <c r="E710" s="135" t="s">
        <v>3911</v>
      </c>
      <c r="F710" s="135">
        <v>10</v>
      </c>
      <c r="G710" s="135" t="s">
        <v>3920</v>
      </c>
      <c r="H710" s="135" t="s">
        <v>2085</v>
      </c>
      <c r="I710" s="135" t="s">
        <v>5553</v>
      </c>
      <c r="J710" s="135">
        <v>1</v>
      </c>
      <c r="K710" s="135" t="s">
        <v>3998</v>
      </c>
      <c r="L710" s="135" t="s">
        <v>3999</v>
      </c>
      <c r="M710" s="135" t="s">
        <v>5557</v>
      </c>
      <c r="N710" s="135" t="s">
        <v>86</v>
      </c>
    </row>
    <row r="711" spans="1:14" ht="24" x14ac:dyDescent="0.15">
      <c r="A711" s="139">
        <v>140</v>
      </c>
      <c r="B711" s="139">
        <v>20661</v>
      </c>
      <c r="C711" s="135" t="s">
        <v>5558</v>
      </c>
      <c r="D711" s="135">
        <v>2</v>
      </c>
      <c r="E711" s="135" t="s">
        <v>3911</v>
      </c>
      <c r="F711" s="135">
        <v>10</v>
      </c>
      <c r="G711" s="135" t="s">
        <v>3920</v>
      </c>
      <c r="H711" s="135" t="s">
        <v>1674</v>
      </c>
      <c r="I711" s="135" t="s">
        <v>5553</v>
      </c>
      <c r="J711" s="135">
        <v>1</v>
      </c>
      <c r="K711" s="135" t="s">
        <v>3998</v>
      </c>
      <c r="L711" s="135" t="s">
        <v>3999</v>
      </c>
      <c r="M711" s="135" t="s">
        <v>4208</v>
      </c>
      <c r="N711" s="135" t="s">
        <v>126</v>
      </c>
    </row>
    <row r="712" spans="1:14" ht="24" x14ac:dyDescent="0.15">
      <c r="A712" s="139">
        <v>140</v>
      </c>
      <c r="B712" s="139">
        <v>20661</v>
      </c>
      <c r="C712" s="135" t="s">
        <v>4842</v>
      </c>
      <c r="D712" s="135">
        <v>2</v>
      </c>
      <c r="E712" s="135" t="s">
        <v>3911</v>
      </c>
      <c r="F712" s="135">
        <v>10</v>
      </c>
      <c r="G712" s="135" t="s">
        <v>3920</v>
      </c>
      <c r="H712" s="135" t="s">
        <v>810</v>
      </c>
      <c r="I712" s="135" t="s">
        <v>5553</v>
      </c>
      <c r="J712" s="135">
        <v>1</v>
      </c>
      <c r="K712" s="135" t="s">
        <v>3998</v>
      </c>
      <c r="L712" s="135" t="s">
        <v>3999</v>
      </c>
      <c r="M712" s="135" t="s">
        <v>4344</v>
      </c>
      <c r="N712" s="135" t="s">
        <v>202</v>
      </c>
    </row>
    <row r="713" spans="1:14" ht="24" x14ac:dyDescent="0.15">
      <c r="A713" s="139">
        <v>140</v>
      </c>
      <c r="B713" s="139">
        <v>20661</v>
      </c>
      <c r="C713" s="135" t="s">
        <v>4659</v>
      </c>
      <c r="D713" s="135">
        <v>2</v>
      </c>
      <c r="E713" s="135" t="s">
        <v>3911</v>
      </c>
      <c r="F713" s="135">
        <v>10</v>
      </c>
      <c r="G713" s="135" t="s">
        <v>3920</v>
      </c>
      <c r="H713" s="135" t="s">
        <v>967</v>
      </c>
      <c r="I713" s="135" t="s">
        <v>5553</v>
      </c>
      <c r="J713" s="135">
        <v>1</v>
      </c>
      <c r="K713" s="135" t="s">
        <v>3998</v>
      </c>
      <c r="L713" s="135" t="s">
        <v>3999</v>
      </c>
      <c r="M713" s="135" t="s">
        <v>5169</v>
      </c>
      <c r="N713" s="135" t="s">
        <v>332</v>
      </c>
    </row>
    <row r="714" spans="1:14" ht="24" x14ac:dyDescent="0.15">
      <c r="A714" s="139">
        <v>140</v>
      </c>
      <c r="B714" s="139">
        <v>20662</v>
      </c>
      <c r="C714" s="135" t="s">
        <v>5559</v>
      </c>
      <c r="D714" s="135">
        <v>2</v>
      </c>
      <c r="E714" s="135" t="s">
        <v>3911</v>
      </c>
      <c r="F714" s="135">
        <v>10</v>
      </c>
      <c r="G714" s="135" t="s">
        <v>3920</v>
      </c>
      <c r="H714" s="135" t="s">
        <v>1674</v>
      </c>
      <c r="I714" s="135" t="s">
        <v>5560</v>
      </c>
      <c r="J714" s="135">
        <v>1</v>
      </c>
      <c r="K714" s="135" t="s">
        <v>3998</v>
      </c>
      <c r="L714" s="135" t="s">
        <v>3999</v>
      </c>
      <c r="M714" s="135" t="s">
        <v>4483</v>
      </c>
      <c r="N714" s="135" t="s">
        <v>4297</v>
      </c>
    </row>
    <row r="715" spans="1:14" ht="24" x14ac:dyDescent="0.15">
      <c r="A715" s="139">
        <v>140</v>
      </c>
      <c r="B715" s="139">
        <v>20662</v>
      </c>
      <c r="C715" s="135" t="s">
        <v>5561</v>
      </c>
      <c r="D715" s="135">
        <v>2</v>
      </c>
      <c r="E715" s="135" t="s">
        <v>3911</v>
      </c>
      <c r="F715" s="135">
        <v>10</v>
      </c>
      <c r="G715" s="135" t="s">
        <v>3920</v>
      </c>
      <c r="H715" s="135" t="s">
        <v>810</v>
      </c>
      <c r="I715" s="135" t="s">
        <v>5560</v>
      </c>
      <c r="J715" s="135">
        <v>1</v>
      </c>
      <c r="K715" s="135" t="s">
        <v>3998</v>
      </c>
      <c r="L715" s="135" t="s">
        <v>3999</v>
      </c>
      <c r="M715" s="135" t="s">
        <v>5562</v>
      </c>
      <c r="N715" s="135" t="s">
        <v>489</v>
      </c>
    </row>
    <row r="716" spans="1:14" ht="24" x14ac:dyDescent="0.15">
      <c r="A716" s="139">
        <v>140</v>
      </c>
      <c r="B716" s="139">
        <v>20662</v>
      </c>
      <c r="C716" s="135" t="s">
        <v>5563</v>
      </c>
      <c r="D716" s="135">
        <v>2</v>
      </c>
      <c r="E716" s="135" t="s">
        <v>3911</v>
      </c>
      <c r="F716" s="135">
        <v>10</v>
      </c>
      <c r="G716" s="135" t="s">
        <v>3920</v>
      </c>
      <c r="H716" s="135" t="s">
        <v>967</v>
      </c>
      <c r="I716" s="135" t="s">
        <v>5560</v>
      </c>
      <c r="J716" s="135">
        <v>1</v>
      </c>
      <c r="K716" s="135" t="s">
        <v>3998</v>
      </c>
      <c r="L716" s="135" t="s">
        <v>3999</v>
      </c>
      <c r="M716" s="135" t="s">
        <v>5564</v>
      </c>
      <c r="N716" s="135" t="s">
        <v>86</v>
      </c>
    </row>
    <row r="717" spans="1:14" ht="24" x14ac:dyDescent="0.15">
      <c r="A717" s="139">
        <v>140</v>
      </c>
      <c r="B717" s="139">
        <v>20931</v>
      </c>
      <c r="C717" s="135" t="s">
        <v>5565</v>
      </c>
      <c r="D717" s="135">
        <v>2</v>
      </c>
      <c r="E717" s="135" t="s">
        <v>3911</v>
      </c>
      <c r="F717" s="135">
        <v>10</v>
      </c>
      <c r="G717" s="135" t="s">
        <v>3920</v>
      </c>
      <c r="H717" s="135" t="s">
        <v>986</v>
      </c>
      <c r="I717" s="135" t="s">
        <v>5566</v>
      </c>
      <c r="J717" s="135">
        <v>1</v>
      </c>
      <c r="K717" s="135" t="s">
        <v>3998</v>
      </c>
      <c r="L717" s="135" t="s">
        <v>3999</v>
      </c>
      <c r="M717" s="135" t="s">
        <v>5567</v>
      </c>
      <c r="N717" s="135" t="s">
        <v>4061</v>
      </c>
    </row>
    <row r="718" spans="1:14" ht="24" x14ac:dyDescent="0.15">
      <c r="A718" s="139">
        <v>140</v>
      </c>
      <c r="B718" s="139">
        <v>20931</v>
      </c>
      <c r="C718" s="135" t="s">
        <v>5568</v>
      </c>
      <c r="D718" s="135">
        <v>2</v>
      </c>
      <c r="E718" s="135" t="s">
        <v>3911</v>
      </c>
      <c r="F718" s="135">
        <v>10</v>
      </c>
      <c r="G718" s="135" t="s">
        <v>3920</v>
      </c>
      <c r="H718" s="135" t="s">
        <v>2085</v>
      </c>
      <c r="I718" s="135" t="s">
        <v>5566</v>
      </c>
      <c r="J718" s="135">
        <v>1</v>
      </c>
      <c r="K718" s="135" t="s">
        <v>3998</v>
      </c>
      <c r="L718" s="135" t="s">
        <v>3999</v>
      </c>
      <c r="M718" s="135" t="s">
        <v>5569</v>
      </c>
      <c r="N718" s="135" t="s">
        <v>310</v>
      </c>
    </row>
    <row r="719" spans="1:14" ht="24" x14ac:dyDescent="0.15">
      <c r="A719" s="139">
        <v>140</v>
      </c>
      <c r="B719" s="139">
        <v>20931</v>
      </c>
      <c r="C719" s="135" t="s">
        <v>5570</v>
      </c>
      <c r="D719" s="135">
        <v>2</v>
      </c>
      <c r="E719" s="135" t="s">
        <v>3911</v>
      </c>
      <c r="F719" s="135">
        <v>10</v>
      </c>
      <c r="G719" s="135" t="s">
        <v>3920</v>
      </c>
      <c r="H719" s="135" t="s">
        <v>1674</v>
      </c>
      <c r="I719" s="135" t="s">
        <v>5566</v>
      </c>
      <c r="J719" s="135">
        <v>1</v>
      </c>
      <c r="K719" s="135" t="s">
        <v>3998</v>
      </c>
      <c r="L719" s="135" t="s">
        <v>3999</v>
      </c>
      <c r="M719" s="135" t="s">
        <v>5571</v>
      </c>
      <c r="N719" s="135" t="s">
        <v>1289</v>
      </c>
    </row>
    <row r="720" spans="1:14" ht="24" x14ac:dyDescent="0.15">
      <c r="A720" s="139">
        <v>140</v>
      </c>
      <c r="B720" s="139">
        <v>20931</v>
      </c>
      <c r="C720" s="135" t="s">
        <v>4794</v>
      </c>
      <c r="D720" s="135">
        <v>2</v>
      </c>
      <c r="E720" s="135" t="s">
        <v>3911</v>
      </c>
      <c r="F720" s="135">
        <v>10</v>
      </c>
      <c r="G720" s="135" t="s">
        <v>3920</v>
      </c>
      <c r="H720" s="135" t="s">
        <v>810</v>
      </c>
      <c r="I720" s="135" t="s">
        <v>5566</v>
      </c>
      <c r="J720" s="135">
        <v>1</v>
      </c>
      <c r="K720" s="135" t="s">
        <v>3998</v>
      </c>
      <c r="L720" s="135" t="s">
        <v>3999</v>
      </c>
      <c r="M720" s="135" t="s">
        <v>5572</v>
      </c>
      <c r="N720" s="135" t="s">
        <v>108</v>
      </c>
    </row>
    <row r="721" spans="1:14" ht="24" x14ac:dyDescent="0.15">
      <c r="A721" s="139">
        <v>140</v>
      </c>
      <c r="B721" s="139">
        <v>20931</v>
      </c>
      <c r="C721" s="135" t="s">
        <v>5573</v>
      </c>
      <c r="D721" s="135">
        <v>2</v>
      </c>
      <c r="E721" s="135" t="s">
        <v>3911</v>
      </c>
      <c r="F721" s="135">
        <v>10</v>
      </c>
      <c r="G721" s="135" t="s">
        <v>3920</v>
      </c>
      <c r="H721" s="135" t="s">
        <v>967</v>
      </c>
      <c r="I721" s="135" t="s">
        <v>5566</v>
      </c>
      <c r="J721" s="135">
        <v>1</v>
      </c>
      <c r="K721" s="135" t="s">
        <v>3998</v>
      </c>
      <c r="L721" s="135" t="s">
        <v>3999</v>
      </c>
      <c r="M721" s="135" t="s">
        <v>5574</v>
      </c>
      <c r="N721" s="135" t="s">
        <v>4793</v>
      </c>
    </row>
    <row r="722" spans="1:14" ht="24" x14ac:dyDescent="0.15">
      <c r="A722" s="139">
        <v>140</v>
      </c>
      <c r="B722" s="139">
        <v>20932</v>
      </c>
      <c r="C722" s="135" t="s">
        <v>5575</v>
      </c>
      <c r="D722" s="135">
        <v>2</v>
      </c>
      <c r="E722" s="135" t="s">
        <v>3911</v>
      </c>
      <c r="F722" s="135">
        <v>10</v>
      </c>
      <c r="G722" s="135" t="s">
        <v>3920</v>
      </c>
      <c r="H722" s="135" t="s">
        <v>810</v>
      </c>
      <c r="I722" s="135" t="s">
        <v>5576</v>
      </c>
      <c r="J722" s="135">
        <v>1</v>
      </c>
      <c r="K722" s="135" t="s">
        <v>3998</v>
      </c>
      <c r="L722" s="135" t="s">
        <v>3999</v>
      </c>
      <c r="M722" s="135" t="s">
        <v>4945</v>
      </c>
      <c r="N722" s="135" t="s">
        <v>5577</v>
      </c>
    </row>
    <row r="723" spans="1:14" ht="24" x14ac:dyDescent="0.15">
      <c r="A723" s="139">
        <v>140</v>
      </c>
      <c r="B723" s="139">
        <v>20932</v>
      </c>
      <c r="C723" s="135" t="s">
        <v>5578</v>
      </c>
      <c r="D723" s="135">
        <v>2</v>
      </c>
      <c r="E723" s="135" t="s">
        <v>3911</v>
      </c>
      <c r="F723" s="135">
        <v>10</v>
      </c>
      <c r="G723" s="135" t="s">
        <v>3920</v>
      </c>
      <c r="H723" s="135" t="s">
        <v>967</v>
      </c>
      <c r="I723" s="135" t="s">
        <v>5576</v>
      </c>
      <c r="J723" s="135">
        <v>1</v>
      </c>
      <c r="K723" s="135" t="s">
        <v>3998</v>
      </c>
      <c r="L723" s="135" t="s">
        <v>3999</v>
      </c>
      <c r="M723" s="135" t="s">
        <v>4472</v>
      </c>
      <c r="N723" s="135" t="s">
        <v>4438</v>
      </c>
    </row>
    <row r="724" spans="1:14" ht="24" x14ac:dyDescent="0.15">
      <c r="A724" s="139">
        <v>140</v>
      </c>
      <c r="B724" s="139">
        <v>21560</v>
      </c>
      <c r="C724" s="135" t="s">
        <v>5579</v>
      </c>
      <c r="D724" s="135">
        <v>2</v>
      </c>
      <c r="E724" s="135" t="s">
        <v>3911</v>
      </c>
      <c r="F724" s="135">
        <v>3</v>
      </c>
      <c r="G724" s="135" t="s">
        <v>3913</v>
      </c>
      <c r="H724" s="135" t="s">
        <v>2085</v>
      </c>
      <c r="I724" s="135" t="s">
        <v>5580</v>
      </c>
      <c r="J724" s="135">
        <v>1</v>
      </c>
      <c r="K724" s="135" t="s">
        <v>3998</v>
      </c>
      <c r="L724" s="135" t="s">
        <v>3999</v>
      </c>
      <c r="M724" s="135" t="s">
        <v>4226</v>
      </c>
      <c r="N724" s="135" t="s">
        <v>4440</v>
      </c>
    </row>
    <row r="725" spans="1:14" ht="24" x14ac:dyDescent="0.15">
      <c r="A725" s="139">
        <v>140</v>
      </c>
      <c r="B725" s="139">
        <v>21560</v>
      </c>
      <c r="C725" s="135" t="s">
        <v>5581</v>
      </c>
      <c r="D725" s="135">
        <v>2</v>
      </c>
      <c r="E725" s="135" t="s">
        <v>3911</v>
      </c>
      <c r="F725" s="135">
        <v>3</v>
      </c>
      <c r="G725" s="135" t="s">
        <v>3913</v>
      </c>
      <c r="H725" s="135" t="s">
        <v>1674</v>
      </c>
      <c r="I725" s="135" t="s">
        <v>5580</v>
      </c>
      <c r="J725" s="135">
        <v>1</v>
      </c>
      <c r="K725" s="135" t="s">
        <v>3998</v>
      </c>
      <c r="L725" s="135" t="s">
        <v>3999</v>
      </c>
      <c r="M725" s="135" t="s">
        <v>5582</v>
      </c>
      <c r="N725" s="135" t="s">
        <v>4502</v>
      </c>
    </row>
    <row r="726" spans="1:14" ht="24" x14ac:dyDescent="0.15">
      <c r="A726" s="139">
        <v>140</v>
      </c>
      <c r="B726" s="139">
        <v>21560</v>
      </c>
      <c r="C726" s="135" t="s">
        <v>5583</v>
      </c>
      <c r="D726" s="135">
        <v>2</v>
      </c>
      <c r="E726" s="135" t="s">
        <v>3911</v>
      </c>
      <c r="F726" s="135">
        <v>3</v>
      </c>
      <c r="G726" s="135" t="s">
        <v>3913</v>
      </c>
      <c r="H726" s="135" t="s">
        <v>810</v>
      </c>
      <c r="I726" s="135" t="s">
        <v>5580</v>
      </c>
      <c r="J726" s="135">
        <v>1</v>
      </c>
      <c r="K726" s="135" t="s">
        <v>3998</v>
      </c>
      <c r="L726" s="135" t="s">
        <v>3999</v>
      </c>
      <c r="M726" s="135" t="s">
        <v>5584</v>
      </c>
      <c r="N726" s="135" t="s">
        <v>4666</v>
      </c>
    </row>
    <row r="727" spans="1:14" ht="24" x14ac:dyDescent="0.15">
      <c r="A727" s="139">
        <v>140</v>
      </c>
      <c r="B727" s="139">
        <v>21560</v>
      </c>
      <c r="C727" s="135" t="s">
        <v>5585</v>
      </c>
      <c r="D727" s="135">
        <v>2</v>
      </c>
      <c r="E727" s="135" t="s">
        <v>3911</v>
      </c>
      <c r="F727" s="135">
        <v>3</v>
      </c>
      <c r="G727" s="135" t="s">
        <v>3913</v>
      </c>
      <c r="H727" s="135" t="s">
        <v>967</v>
      </c>
      <c r="I727" s="135" t="s">
        <v>5580</v>
      </c>
      <c r="J727" s="135">
        <v>1</v>
      </c>
      <c r="K727" s="135" t="s">
        <v>3998</v>
      </c>
      <c r="L727" s="135" t="s">
        <v>3999</v>
      </c>
      <c r="M727" s="135" t="s">
        <v>5586</v>
      </c>
      <c r="N727" s="135" t="s">
        <v>4128</v>
      </c>
    </row>
    <row r="728" spans="1:14" ht="24" x14ac:dyDescent="0.15">
      <c r="A728" s="139">
        <v>141</v>
      </c>
      <c r="B728" s="139">
        <v>20440</v>
      </c>
      <c r="C728" s="135" t="s">
        <v>5587</v>
      </c>
      <c r="D728" s="135">
        <v>2</v>
      </c>
      <c r="E728" s="135" t="s">
        <v>3911</v>
      </c>
      <c r="F728" s="135">
        <v>6</v>
      </c>
      <c r="G728" s="135" t="s">
        <v>3916</v>
      </c>
      <c r="H728" s="135" t="s">
        <v>967</v>
      </c>
      <c r="I728" s="135" t="s">
        <v>5588</v>
      </c>
      <c r="J728" s="135">
        <v>1</v>
      </c>
      <c r="K728" s="135" t="s">
        <v>3998</v>
      </c>
      <c r="L728" s="135" t="s">
        <v>3999</v>
      </c>
      <c r="M728" s="135" t="s">
        <v>5371</v>
      </c>
      <c r="N728" s="135" t="s">
        <v>5170</v>
      </c>
    </row>
    <row r="729" spans="1:14" ht="24" x14ac:dyDescent="0.15">
      <c r="A729" s="139">
        <v>141</v>
      </c>
      <c r="B729" s="139">
        <v>20600</v>
      </c>
      <c r="C729" s="135" t="s">
        <v>5589</v>
      </c>
      <c r="D729" s="135">
        <v>2</v>
      </c>
      <c r="E729" s="135" t="s">
        <v>3911</v>
      </c>
      <c r="F729" s="135">
        <v>6</v>
      </c>
      <c r="G729" s="135" t="s">
        <v>3916</v>
      </c>
      <c r="H729" s="135" t="s">
        <v>810</v>
      </c>
      <c r="I729" s="135" t="s">
        <v>5590</v>
      </c>
      <c r="J729" s="135">
        <v>1</v>
      </c>
      <c r="K729" s="135" t="s">
        <v>3998</v>
      </c>
      <c r="L729" s="135" t="s">
        <v>3999</v>
      </c>
      <c r="M729" s="135" t="s">
        <v>5591</v>
      </c>
      <c r="N729" s="135" t="s">
        <v>108</v>
      </c>
    </row>
    <row r="730" spans="1:14" ht="24" x14ac:dyDescent="0.15">
      <c r="A730" s="139">
        <v>141</v>
      </c>
      <c r="B730" s="139">
        <v>20600</v>
      </c>
      <c r="C730" s="135" t="s">
        <v>5592</v>
      </c>
      <c r="D730" s="135">
        <v>2</v>
      </c>
      <c r="E730" s="135" t="s">
        <v>3911</v>
      </c>
      <c r="F730" s="135">
        <v>6</v>
      </c>
      <c r="G730" s="135" t="s">
        <v>3916</v>
      </c>
      <c r="H730" s="135" t="s">
        <v>967</v>
      </c>
      <c r="I730" s="135" t="s">
        <v>5590</v>
      </c>
      <c r="J730" s="135">
        <v>1</v>
      </c>
      <c r="K730" s="135" t="s">
        <v>3998</v>
      </c>
      <c r="L730" s="135" t="s">
        <v>3999</v>
      </c>
      <c r="M730" s="135" t="s">
        <v>4198</v>
      </c>
      <c r="N730" s="135" t="s">
        <v>126</v>
      </c>
    </row>
    <row r="731" spans="1:14" ht="24" x14ac:dyDescent="0.15">
      <c r="A731" s="139">
        <v>141</v>
      </c>
      <c r="B731" s="139">
        <v>20610</v>
      </c>
      <c r="C731" s="135" t="s">
        <v>5593</v>
      </c>
      <c r="D731" s="135">
        <v>2</v>
      </c>
      <c r="E731" s="135" t="s">
        <v>3911</v>
      </c>
      <c r="F731" s="135">
        <v>11</v>
      </c>
      <c r="G731" s="135" t="s">
        <v>5594</v>
      </c>
      <c r="H731" s="135" t="s">
        <v>967</v>
      </c>
      <c r="I731" s="135" t="s">
        <v>5595</v>
      </c>
      <c r="J731" s="135">
        <v>1</v>
      </c>
      <c r="K731" s="135" t="s">
        <v>3998</v>
      </c>
      <c r="L731" s="135" t="s">
        <v>3999</v>
      </c>
      <c r="M731" s="135" t="s">
        <v>5596</v>
      </c>
      <c r="N731" s="135" t="s">
        <v>489</v>
      </c>
    </row>
    <row r="732" spans="1:14" ht="24" x14ac:dyDescent="0.15">
      <c r="A732" s="139">
        <v>141</v>
      </c>
      <c r="B732" s="139">
        <v>20620</v>
      </c>
      <c r="C732" s="135" t="s">
        <v>5597</v>
      </c>
      <c r="D732" s="135">
        <v>2</v>
      </c>
      <c r="E732" s="135" t="s">
        <v>3911</v>
      </c>
      <c r="F732" s="135">
        <v>11</v>
      </c>
      <c r="G732" s="135" t="s">
        <v>5594</v>
      </c>
      <c r="H732" s="135" t="s">
        <v>967</v>
      </c>
      <c r="I732" s="135" t="s">
        <v>5598</v>
      </c>
      <c r="J732" s="135">
        <v>1</v>
      </c>
      <c r="K732" s="135" t="s">
        <v>3998</v>
      </c>
      <c r="L732" s="135" t="s">
        <v>3999</v>
      </c>
      <c r="M732" s="135" t="s">
        <v>5599</v>
      </c>
      <c r="N732" s="135" t="s">
        <v>4487</v>
      </c>
    </row>
    <row r="733" spans="1:14" ht="24" x14ac:dyDescent="0.15">
      <c r="A733" s="139">
        <v>141</v>
      </c>
      <c r="B733" s="139">
        <v>20681</v>
      </c>
      <c r="C733" s="135" t="s">
        <v>5600</v>
      </c>
      <c r="D733" s="135">
        <v>2</v>
      </c>
      <c r="E733" s="135" t="s">
        <v>3911</v>
      </c>
      <c r="F733" s="135">
        <v>10</v>
      </c>
      <c r="G733" s="135" t="s">
        <v>3920</v>
      </c>
      <c r="H733" s="135" t="s">
        <v>1674</v>
      </c>
      <c r="I733" s="135" t="s">
        <v>5601</v>
      </c>
      <c r="J733" s="135">
        <v>1</v>
      </c>
      <c r="K733" s="135" t="s">
        <v>3998</v>
      </c>
      <c r="L733" s="135" t="s">
        <v>3999</v>
      </c>
      <c r="M733" s="135" t="s">
        <v>5599</v>
      </c>
      <c r="N733" s="135" t="s">
        <v>1220</v>
      </c>
    </row>
    <row r="734" spans="1:14" ht="24" x14ac:dyDescent="0.15">
      <c r="A734" s="139">
        <v>141</v>
      </c>
      <c r="B734" s="139">
        <v>20681</v>
      </c>
      <c r="C734" s="135" t="s">
        <v>5602</v>
      </c>
      <c r="D734" s="135">
        <v>2</v>
      </c>
      <c r="E734" s="135" t="s">
        <v>3911</v>
      </c>
      <c r="F734" s="135">
        <v>10</v>
      </c>
      <c r="G734" s="135" t="s">
        <v>3920</v>
      </c>
      <c r="H734" s="135" t="s">
        <v>810</v>
      </c>
      <c r="I734" s="135" t="s">
        <v>5601</v>
      </c>
      <c r="J734" s="135">
        <v>1</v>
      </c>
      <c r="K734" s="135" t="s">
        <v>3998</v>
      </c>
      <c r="L734" s="135" t="s">
        <v>3999</v>
      </c>
      <c r="M734" s="135" t="s">
        <v>5603</v>
      </c>
      <c r="N734" s="135" t="s">
        <v>1297</v>
      </c>
    </row>
    <row r="735" spans="1:14" ht="24" x14ac:dyDescent="0.15">
      <c r="A735" s="139">
        <v>141</v>
      </c>
      <c r="B735" s="139">
        <v>20681</v>
      </c>
      <c r="C735" s="135" t="s">
        <v>5604</v>
      </c>
      <c r="D735" s="135">
        <v>2</v>
      </c>
      <c r="E735" s="135" t="s">
        <v>3911</v>
      </c>
      <c r="F735" s="135">
        <v>10</v>
      </c>
      <c r="G735" s="135" t="s">
        <v>3920</v>
      </c>
      <c r="H735" s="135" t="s">
        <v>967</v>
      </c>
      <c r="I735" s="135" t="s">
        <v>5601</v>
      </c>
      <c r="J735" s="135">
        <v>1</v>
      </c>
      <c r="K735" s="135" t="s">
        <v>3998</v>
      </c>
      <c r="L735" s="135" t="s">
        <v>3999</v>
      </c>
      <c r="M735" s="135" t="s">
        <v>4249</v>
      </c>
      <c r="N735" s="135" t="s">
        <v>332</v>
      </c>
    </row>
    <row r="736" spans="1:14" ht="24" x14ac:dyDescent="0.15">
      <c r="A736" s="139">
        <v>141</v>
      </c>
      <c r="B736" s="139">
        <v>20682</v>
      </c>
      <c r="C736" s="135" t="s">
        <v>5605</v>
      </c>
      <c r="D736" s="135">
        <v>2</v>
      </c>
      <c r="E736" s="135" t="s">
        <v>3911</v>
      </c>
      <c r="F736" s="135">
        <v>10</v>
      </c>
      <c r="G736" s="135" t="s">
        <v>3920</v>
      </c>
      <c r="H736" s="135" t="s">
        <v>967</v>
      </c>
      <c r="I736" s="135" t="s">
        <v>5606</v>
      </c>
      <c r="J736" s="135">
        <v>1</v>
      </c>
      <c r="K736" s="135" t="s">
        <v>3998</v>
      </c>
      <c r="L736" s="135" t="s">
        <v>3999</v>
      </c>
      <c r="M736" s="135" t="s">
        <v>4493</v>
      </c>
      <c r="N736" s="135" t="s">
        <v>4139</v>
      </c>
    </row>
    <row r="737" spans="1:14" ht="24" x14ac:dyDescent="0.15">
      <c r="A737" s="139">
        <v>141</v>
      </c>
      <c r="B737" s="139">
        <v>20980</v>
      </c>
      <c r="C737" s="135" t="s">
        <v>5607</v>
      </c>
      <c r="D737" s="135">
        <v>2</v>
      </c>
      <c r="E737" s="135" t="s">
        <v>3911</v>
      </c>
      <c r="F737" s="135">
        <v>10</v>
      </c>
      <c r="G737" s="135" t="s">
        <v>3920</v>
      </c>
      <c r="H737" s="135" t="s">
        <v>986</v>
      </c>
      <c r="I737" s="135" t="s">
        <v>5608</v>
      </c>
      <c r="J737" s="135">
        <v>1</v>
      </c>
      <c r="K737" s="135" t="s">
        <v>3998</v>
      </c>
      <c r="L737" s="135" t="s">
        <v>3999</v>
      </c>
      <c r="M737" s="135" t="s">
        <v>5609</v>
      </c>
      <c r="N737" s="135" t="s">
        <v>3996</v>
      </c>
    </row>
    <row r="738" spans="1:14" ht="24" x14ac:dyDescent="0.15">
      <c r="A738" s="139">
        <v>141</v>
      </c>
      <c r="B738" s="139">
        <v>20980</v>
      </c>
      <c r="C738" s="135" t="s">
        <v>5610</v>
      </c>
      <c r="D738" s="135">
        <v>2</v>
      </c>
      <c r="E738" s="135" t="s">
        <v>3911</v>
      </c>
      <c r="F738" s="135">
        <v>10</v>
      </c>
      <c r="G738" s="135" t="s">
        <v>3920</v>
      </c>
      <c r="H738" s="135" t="s">
        <v>2085</v>
      </c>
      <c r="I738" s="135" t="s">
        <v>5608</v>
      </c>
      <c r="J738" s="135">
        <v>1</v>
      </c>
      <c r="K738" s="135" t="s">
        <v>3998</v>
      </c>
      <c r="L738" s="135" t="s">
        <v>3999</v>
      </c>
      <c r="M738" s="135" t="s">
        <v>4489</v>
      </c>
      <c r="N738" s="135" t="s">
        <v>4793</v>
      </c>
    </row>
    <row r="739" spans="1:14" ht="36" x14ac:dyDescent="0.15">
      <c r="A739" s="139">
        <v>141</v>
      </c>
      <c r="B739" s="139">
        <v>20980</v>
      </c>
      <c r="C739" s="135" t="s">
        <v>5611</v>
      </c>
      <c r="D739" s="135">
        <v>2</v>
      </c>
      <c r="E739" s="135" t="s">
        <v>3911</v>
      </c>
      <c r="F739" s="135">
        <v>10</v>
      </c>
      <c r="G739" s="135" t="s">
        <v>3920</v>
      </c>
      <c r="H739" s="135" t="s">
        <v>1674</v>
      </c>
      <c r="I739" s="135" t="s">
        <v>5608</v>
      </c>
      <c r="J739" s="135">
        <v>1</v>
      </c>
      <c r="K739" s="135" t="s">
        <v>3998</v>
      </c>
      <c r="L739" s="135" t="s">
        <v>3999</v>
      </c>
      <c r="M739" s="135" t="s">
        <v>5612</v>
      </c>
      <c r="N739" s="135" t="s">
        <v>108</v>
      </c>
    </row>
    <row r="740" spans="1:14" ht="36" x14ac:dyDescent="0.15">
      <c r="A740" s="139">
        <v>141</v>
      </c>
      <c r="B740" s="139">
        <v>20980</v>
      </c>
      <c r="C740" s="135" t="s">
        <v>5613</v>
      </c>
      <c r="D740" s="135">
        <v>2</v>
      </c>
      <c r="E740" s="135" t="s">
        <v>3911</v>
      </c>
      <c r="F740" s="135">
        <v>10</v>
      </c>
      <c r="G740" s="135" t="s">
        <v>3920</v>
      </c>
      <c r="H740" s="135" t="s">
        <v>810</v>
      </c>
      <c r="I740" s="135" t="s">
        <v>5608</v>
      </c>
      <c r="J740" s="135">
        <v>1</v>
      </c>
      <c r="K740" s="135" t="s">
        <v>3998</v>
      </c>
      <c r="L740" s="135" t="s">
        <v>3999</v>
      </c>
      <c r="M740" s="135" t="s">
        <v>5612</v>
      </c>
      <c r="N740" s="135" t="s">
        <v>108</v>
      </c>
    </row>
    <row r="741" spans="1:14" ht="24" x14ac:dyDescent="0.15">
      <c r="A741" s="139">
        <v>141</v>
      </c>
      <c r="B741" s="139">
        <v>20980</v>
      </c>
      <c r="C741" s="135" t="s">
        <v>5614</v>
      </c>
      <c r="D741" s="135">
        <v>2</v>
      </c>
      <c r="E741" s="135" t="s">
        <v>3911</v>
      </c>
      <c r="F741" s="135">
        <v>10</v>
      </c>
      <c r="G741" s="135" t="s">
        <v>3920</v>
      </c>
      <c r="H741" s="135" t="s">
        <v>967</v>
      </c>
      <c r="I741" s="135" t="s">
        <v>5608</v>
      </c>
      <c r="J741" s="135">
        <v>1</v>
      </c>
      <c r="K741" s="135" t="s">
        <v>3998</v>
      </c>
      <c r="L741" s="135" t="s">
        <v>3999</v>
      </c>
      <c r="M741" s="135" t="s">
        <v>4702</v>
      </c>
      <c r="N741" s="135" t="s">
        <v>126</v>
      </c>
    </row>
    <row r="742" spans="1:14" ht="24" x14ac:dyDescent="0.15">
      <c r="A742" s="139">
        <v>141</v>
      </c>
      <c r="B742" s="139">
        <v>21550</v>
      </c>
      <c r="C742" s="135" t="s">
        <v>5615</v>
      </c>
      <c r="D742" s="135">
        <v>2</v>
      </c>
      <c r="E742" s="135" t="s">
        <v>3911</v>
      </c>
      <c r="F742" s="135">
        <v>10</v>
      </c>
      <c r="G742" s="135" t="s">
        <v>3920</v>
      </c>
      <c r="H742" s="135" t="s">
        <v>967</v>
      </c>
      <c r="I742" s="135" t="s">
        <v>5616</v>
      </c>
      <c r="J742" s="135">
        <v>1</v>
      </c>
      <c r="K742" s="135" t="s">
        <v>3998</v>
      </c>
      <c r="L742" s="135" t="s">
        <v>3999</v>
      </c>
      <c r="M742" s="135" t="s">
        <v>4249</v>
      </c>
      <c r="N742" s="135" t="s">
        <v>2065</v>
      </c>
    </row>
    <row r="743" spans="1:14" ht="24" x14ac:dyDescent="0.15">
      <c r="A743" s="139">
        <v>142</v>
      </c>
      <c r="B743" s="139">
        <v>21341</v>
      </c>
      <c r="C743" s="135" t="s">
        <v>5617</v>
      </c>
      <c r="D743" s="135">
        <v>2</v>
      </c>
      <c r="E743" s="135" t="s">
        <v>3911</v>
      </c>
      <c r="F743" s="135">
        <v>10</v>
      </c>
      <c r="G743" s="135" t="s">
        <v>3920</v>
      </c>
      <c r="H743" s="135" t="s">
        <v>810</v>
      </c>
      <c r="I743" s="135" t="s">
        <v>5618</v>
      </c>
      <c r="J743" s="135">
        <v>1</v>
      </c>
      <c r="K743" s="135" t="s">
        <v>3998</v>
      </c>
      <c r="L743" s="135" t="s">
        <v>3999</v>
      </c>
      <c r="M743" s="135" t="s">
        <v>5619</v>
      </c>
      <c r="N743" s="135" t="s">
        <v>489</v>
      </c>
    </row>
    <row r="744" spans="1:14" ht="36" x14ac:dyDescent="0.15">
      <c r="A744" s="139">
        <v>142</v>
      </c>
      <c r="B744" s="139">
        <v>21341</v>
      </c>
      <c r="C744" s="135" t="s">
        <v>5620</v>
      </c>
      <c r="D744" s="135">
        <v>2</v>
      </c>
      <c r="E744" s="135" t="s">
        <v>3911</v>
      </c>
      <c r="F744" s="135">
        <v>10</v>
      </c>
      <c r="G744" s="135" t="s">
        <v>3920</v>
      </c>
      <c r="H744" s="135" t="s">
        <v>967</v>
      </c>
      <c r="I744" s="135" t="s">
        <v>5618</v>
      </c>
      <c r="J744" s="135">
        <v>1</v>
      </c>
      <c r="K744" s="135" t="s">
        <v>3998</v>
      </c>
      <c r="L744" s="135" t="s">
        <v>3999</v>
      </c>
      <c r="M744" s="135" t="s">
        <v>5621</v>
      </c>
      <c r="N744" s="135" t="s">
        <v>332</v>
      </c>
    </row>
    <row r="745" spans="1:14" ht="24" x14ac:dyDescent="0.15">
      <c r="A745" s="139">
        <v>142</v>
      </c>
      <c r="B745" s="139">
        <v>21342</v>
      </c>
      <c r="C745" s="135" t="s">
        <v>5622</v>
      </c>
      <c r="D745" s="135">
        <v>2</v>
      </c>
      <c r="E745" s="135" t="s">
        <v>3911</v>
      </c>
      <c r="F745" s="135">
        <v>10</v>
      </c>
      <c r="G745" s="135" t="s">
        <v>3920</v>
      </c>
      <c r="H745" s="135" t="s">
        <v>967</v>
      </c>
      <c r="I745" s="135" t="s">
        <v>5623</v>
      </c>
      <c r="J745" s="135">
        <v>1</v>
      </c>
      <c r="K745" s="135" t="s">
        <v>3998</v>
      </c>
      <c r="L745" s="135" t="s">
        <v>3999</v>
      </c>
      <c r="M745" s="135" t="s">
        <v>4670</v>
      </c>
      <c r="N745" s="135" t="s">
        <v>489</v>
      </c>
    </row>
    <row r="746" spans="1:14" ht="24" x14ac:dyDescent="0.15">
      <c r="A746" s="139">
        <v>142</v>
      </c>
      <c r="B746" s="139">
        <v>21490</v>
      </c>
      <c r="C746" s="135" t="s">
        <v>5624</v>
      </c>
      <c r="D746" s="135">
        <v>2</v>
      </c>
      <c r="E746" s="135" t="s">
        <v>3911</v>
      </c>
      <c r="F746" s="135">
        <v>10</v>
      </c>
      <c r="G746" s="135" t="s">
        <v>3920</v>
      </c>
      <c r="H746" s="135" t="s">
        <v>810</v>
      </c>
      <c r="I746" s="135" t="s">
        <v>5625</v>
      </c>
      <c r="J746" s="135">
        <v>1</v>
      </c>
      <c r="K746" s="135" t="s">
        <v>3998</v>
      </c>
      <c r="L746" s="135" t="s">
        <v>3999</v>
      </c>
      <c r="M746" s="135" t="s">
        <v>4486</v>
      </c>
      <c r="N746" s="135" t="s">
        <v>5175</v>
      </c>
    </row>
    <row r="747" spans="1:14" ht="24" x14ac:dyDescent="0.15">
      <c r="A747" s="139">
        <v>142</v>
      </c>
      <c r="B747" s="139">
        <v>21490</v>
      </c>
      <c r="C747" s="135" t="s">
        <v>5626</v>
      </c>
      <c r="D747" s="135">
        <v>2</v>
      </c>
      <c r="E747" s="135" t="s">
        <v>3911</v>
      </c>
      <c r="F747" s="135">
        <v>10</v>
      </c>
      <c r="G747" s="135" t="s">
        <v>3920</v>
      </c>
      <c r="H747" s="135" t="s">
        <v>967</v>
      </c>
      <c r="I747" s="135" t="s">
        <v>5625</v>
      </c>
      <c r="J747" s="135">
        <v>1</v>
      </c>
      <c r="K747" s="135" t="s">
        <v>3998</v>
      </c>
      <c r="L747" s="135" t="s">
        <v>3999</v>
      </c>
      <c r="M747" s="135" t="s">
        <v>4486</v>
      </c>
      <c r="N747" s="135" t="s">
        <v>310</v>
      </c>
    </row>
    <row r="748" spans="1:14" ht="24" x14ac:dyDescent="0.15">
      <c r="A748" s="139">
        <v>142</v>
      </c>
      <c r="B748" s="139">
        <v>50150</v>
      </c>
      <c r="C748" s="135" t="s">
        <v>5627</v>
      </c>
      <c r="D748" s="135">
        <v>5</v>
      </c>
      <c r="E748" s="135" t="s">
        <v>4085</v>
      </c>
      <c r="F748" s="135">
        <v>6</v>
      </c>
      <c r="G748" s="135" t="s">
        <v>3952</v>
      </c>
      <c r="H748" s="135" t="s">
        <v>967</v>
      </c>
      <c r="I748" s="135" t="s">
        <v>5628</v>
      </c>
      <c r="J748" s="135">
        <v>1</v>
      </c>
      <c r="K748" s="135" t="s">
        <v>3998</v>
      </c>
      <c r="L748" s="135" t="s">
        <v>3999</v>
      </c>
      <c r="M748" s="135" t="s">
        <v>5629</v>
      </c>
      <c r="N748" s="135" t="s">
        <v>5170</v>
      </c>
    </row>
    <row r="749" spans="1:14" ht="24" x14ac:dyDescent="0.15">
      <c r="A749" s="139">
        <v>142</v>
      </c>
      <c r="B749" s="139">
        <v>50191</v>
      </c>
      <c r="C749" s="135" t="s">
        <v>5630</v>
      </c>
      <c r="D749" s="135">
        <v>5</v>
      </c>
      <c r="E749" s="135" t="s">
        <v>4085</v>
      </c>
      <c r="F749" s="135">
        <v>8</v>
      </c>
      <c r="G749" s="135" t="s">
        <v>3954</v>
      </c>
      <c r="H749" s="135" t="s">
        <v>967</v>
      </c>
      <c r="I749" s="135" t="s">
        <v>5631</v>
      </c>
      <c r="J749" s="135">
        <v>1</v>
      </c>
      <c r="K749" s="135" t="s">
        <v>3998</v>
      </c>
      <c r="L749" s="135" t="s">
        <v>3999</v>
      </c>
      <c r="M749" s="135" t="s">
        <v>5629</v>
      </c>
      <c r="N749" s="135" t="s">
        <v>1297</v>
      </c>
    </row>
    <row r="750" spans="1:14" ht="24" x14ac:dyDescent="0.15">
      <c r="A750" s="139">
        <v>142</v>
      </c>
      <c r="B750" s="139">
        <v>50193</v>
      </c>
      <c r="C750" s="135" t="s">
        <v>5632</v>
      </c>
      <c r="D750" s="135">
        <v>5</v>
      </c>
      <c r="E750" s="135" t="s">
        <v>4085</v>
      </c>
      <c r="F750" s="135">
        <v>8</v>
      </c>
      <c r="G750" s="135" t="s">
        <v>3954</v>
      </c>
      <c r="H750" s="135" t="s">
        <v>1951</v>
      </c>
      <c r="I750" s="135" t="s">
        <v>5633</v>
      </c>
      <c r="J750" s="135">
        <v>1</v>
      </c>
      <c r="K750" s="135" t="s">
        <v>3998</v>
      </c>
      <c r="L750" s="135" t="s">
        <v>3999</v>
      </c>
      <c r="M750" s="135" t="s">
        <v>5634</v>
      </c>
      <c r="N750" s="135" t="s">
        <v>310</v>
      </c>
    </row>
    <row r="751" spans="1:14" ht="24" x14ac:dyDescent="0.15">
      <c r="A751" s="139">
        <v>142</v>
      </c>
      <c r="B751" s="139">
        <v>50193</v>
      </c>
      <c r="C751" s="135" t="s">
        <v>5635</v>
      </c>
      <c r="D751" s="135">
        <v>5</v>
      </c>
      <c r="E751" s="135" t="s">
        <v>4085</v>
      </c>
      <c r="F751" s="135">
        <v>8</v>
      </c>
      <c r="G751" s="135" t="s">
        <v>3954</v>
      </c>
      <c r="H751" s="135" t="s">
        <v>986</v>
      </c>
      <c r="I751" s="135" t="s">
        <v>5633</v>
      </c>
      <c r="J751" s="135">
        <v>1</v>
      </c>
      <c r="K751" s="135" t="s">
        <v>3998</v>
      </c>
      <c r="L751" s="135" t="s">
        <v>3999</v>
      </c>
      <c r="M751" s="135" t="s">
        <v>5636</v>
      </c>
      <c r="N751" s="135" t="s">
        <v>332</v>
      </c>
    </row>
    <row r="752" spans="1:14" ht="24" x14ac:dyDescent="0.15">
      <c r="A752" s="139">
        <v>142</v>
      </c>
      <c r="B752" s="139">
        <v>50193</v>
      </c>
      <c r="C752" s="135" t="s">
        <v>5637</v>
      </c>
      <c r="D752" s="135">
        <v>5</v>
      </c>
      <c r="E752" s="135" t="s">
        <v>4085</v>
      </c>
      <c r="F752" s="135">
        <v>8</v>
      </c>
      <c r="G752" s="135" t="s">
        <v>3954</v>
      </c>
      <c r="H752" s="135" t="s">
        <v>2085</v>
      </c>
      <c r="I752" s="135" t="s">
        <v>5633</v>
      </c>
      <c r="J752" s="135">
        <v>1</v>
      </c>
      <c r="K752" s="135" t="s">
        <v>3998</v>
      </c>
      <c r="L752" s="135" t="s">
        <v>3999</v>
      </c>
      <c r="M752" s="135" t="s">
        <v>5638</v>
      </c>
      <c r="N752" s="135" t="s">
        <v>555</v>
      </c>
    </row>
    <row r="753" spans="1:14" ht="24" x14ac:dyDescent="0.15">
      <c r="A753" s="139">
        <v>142</v>
      </c>
      <c r="B753" s="139">
        <v>50193</v>
      </c>
      <c r="C753" s="135" t="s">
        <v>5639</v>
      </c>
      <c r="D753" s="135">
        <v>5</v>
      </c>
      <c r="E753" s="135" t="s">
        <v>4085</v>
      </c>
      <c r="F753" s="135">
        <v>8</v>
      </c>
      <c r="G753" s="135" t="s">
        <v>3954</v>
      </c>
      <c r="H753" s="135" t="s">
        <v>1674</v>
      </c>
      <c r="I753" s="135" t="s">
        <v>5633</v>
      </c>
      <c r="J753" s="135">
        <v>1</v>
      </c>
      <c r="K753" s="135" t="s">
        <v>3998</v>
      </c>
      <c r="L753" s="135" t="s">
        <v>3999</v>
      </c>
      <c r="M753" s="135" t="s">
        <v>5640</v>
      </c>
      <c r="N753" s="135" t="s">
        <v>126</v>
      </c>
    </row>
    <row r="754" spans="1:14" ht="24" x14ac:dyDescent="0.15">
      <c r="A754" s="139">
        <v>142</v>
      </c>
      <c r="B754" s="139">
        <v>50193</v>
      </c>
      <c r="C754" s="135" t="s">
        <v>5641</v>
      </c>
      <c r="D754" s="135">
        <v>5</v>
      </c>
      <c r="E754" s="135" t="s">
        <v>4085</v>
      </c>
      <c r="F754" s="135">
        <v>8</v>
      </c>
      <c r="G754" s="135" t="s">
        <v>3954</v>
      </c>
      <c r="H754" s="135" t="s">
        <v>810</v>
      </c>
      <c r="I754" s="135" t="s">
        <v>5633</v>
      </c>
      <c r="J754" s="135">
        <v>1</v>
      </c>
      <c r="K754" s="135" t="s">
        <v>3998</v>
      </c>
      <c r="L754" s="135" t="s">
        <v>3999</v>
      </c>
      <c r="M754" s="135" t="s">
        <v>4125</v>
      </c>
      <c r="N754" s="135" t="s">
        <v>332</v>
      </c>
    </row>
    <row r="755" spans="1:14" ht="24" x14ac:dyDescent="0.15">
      <c r="A755" s="139">
        <v>142</v>
      </c>
      <c r="B755" s="139">
        <v>50193</v>
      </c>
      <c r="C755" s="135" t="s">
        <v>5642</v>
      </c>
      <c r="D755" s="135">
        <v>5</v>
      </c>
      <c r="E755" s="135" t="s">
        <v>4085</v>
      </c>
      <c r="F755" s="135">
        <v>8</v>
      </c>
      <c r="G755" s="135" t="s">
        <v>3954</v>
      </c>
      <c r="H755" s="135" t="s">
        <v>967</v>
      </c>
      <c r="I755" s="135" t="s">
        <v>5633</v>
      </c>
      <c r="J755" s="135">
        <v>1</v>
      </c>
      <c r="K755" s="135" t="s">
        <v>3998</v>
      </c>
      <c r="L755" s="135" t="s">
        <v>3999</v>
      </c>
      <c r="M755" s="135" t="s">
        <v>4358</v>
      </c>
      <c r="N755" s="135" t="s">
        <v>332</v>
      </c>
    </row>
    <row r="756" spans="1:14" ht="24" x14ac:dyDescent="0.15">
      <c r="A756" s="139">
        <v>142</v>
      </c>
      <c r="B756" s="139">
        <v>50310</v>
      </c>
      <c r="C756" s="135" t="s">
        <v>5643</v>
      </c>
      <c r="D756" s="135">
        <v>5</v>
      </c>
      <c r="E756" s="135" t="s">
        <v>4085</v>
      </c>
      <c r="F756" s="135">
        <v>8</v>
      </c>
      <c r="G756" s="135" t="s">
        <v>3954</v>
      </c>
      <c r="H756" s="135" t="s">
        <v>810</v>
      </c>
      <c r="I756" s="135" t="s">
        <v>5644</v>
      </c>
      <c r="J756" s="135">
        <v>1</v>
      </c>
      <c r="K756" s="135" t="s">
        <v>3998</v>
      </c>
      <c r="L756" s="135" t="s">
        <v>3999</v>
      </c>
      <c r="M756" s="135" t="s">
        <v>5629</v>
      </c>
      <c r="N756" s="135" t="s">
        <v>555</v>
      </c>
    </row>
    <row r="757" spans="1:14" ht="24" x14ac:dyDescent="0.15">
      <c r="A757" s="139">
        <v>142</v>
      </c>
      <c r="B757" s="139">
        <v>50310</v>
      </c>
      <c r="C757" s="135" t="s">
        <v>5645</v>
      </c>
      <c r="D757" s="135">
        <v>5</v>
      </c>
      <c r="E757" s="135" t="s">
        <v>4085</v>
      </c>
      <c r="F757" s="135">
        <v>8</v>
      </c>
      <c r="G757" s="135" t="s">
        <v>3954</v>
      </c>
      <c r="H757" s="135" t="s">
        <v>967</v>
      </c>
      <c r="I757" s="135" t="s">
        <v>5644</v>
      </c>
      <c r="J757" s="135">
        <v>1</v>
      </c>
      <c r="K757" s="135" t="s">
        <v>3998</v>
      </c>
      <c r="L757" s="135" t="s">
        <v>3999</v>
      </c>
      <c r="M757" s="135" t="s">
        <v>5646</v>
      </c>
      <c r="N757" s="135" t="s">
        <v>108</v>
      </c>
    </row>
    <row r="758" spans="1:14" ht="24" x14ac:dyDescent="0.15">
      <c r="A758" s="139">
        <v>142</v>
      </c>
      <c r="B758" s="139">
        <v>50942</v>
      </c>
      <c r="C758" s="135" t="s">
        <v>5647</v>
      </c>
      <c r="D758" s="135">
        <v>5</v>
      </c>
      <c r="E758" s="135" t="s">
        <v>4085</v>
      </c>
      <c r="F758" s="135">
        <v>8</v>
      </c>
      <c r="G758" s="135" t="s">
        <v>3954</v>
      </c>
      <c r="H758" s="135" t="s">
        <v>1674</v>
      </c>
      <c r="I758" s="135" t="s">
        <v>5648</v>
      </c>
      <c r="J758" s="135">
        <v>1</v>
      </c>
      <c r="K758" s="135" t="s">
        <v>3998</v>
      </c>
      <c r="L758" s="135" t="s">
        <v>3999</v>
      </c>
      <c r="M758" s="135" t="s">
        <v>5649</v>
      </c>
      <c r="N758" s="135" t="s">
        <v>332</v>
      </c>
    </row>
    <row r="759" spans="1:14" ht="24" x14ac:dyDescent="0.15">
      <c r="A759" s="139">
        <v>142</v>
      </c>
      <c r="B759" s="139">
        <v>50942</v>
      </c>
      <c r="C759" s="135" t="s">
        <v>5650</v>
      </c>
      <c r="D759" s="135">
        <v>5</v>
      </c>
      <c r="E759" s="135" t="s">
        <v>4085</v>
      </c>
      <c r="F759" s="135">
        <v>8</v>
      </c>
      <c r="G759" s="135" t="s">
        <v>3954</v>
      </c>
      <c r="H759" s="135" t="s">
        <v>810</v>
      </c>
      <c r="I759" s="135" t="s">
        <v>5648</v>
      </c>
      <c r="J759" s="135">
        <v>1</v>
      </c>
      <c r="K759" s="135" t="s">
        <v>3998</v>
      </c>
      <c r="L759" s="135" t="s">
        <v>3999</v>
      </c>
      <c r="M759" s="135" t="s">
        <v>5651</v>
      </c>
      <c r="N759" s="135" t="s">
        <v>332</v>
      </c>
    </row>
    <row r="760" spans="1:14" ht="24" x14ac:dyDescent="0.15">
      <c r="A760" s="139">
        <v>142</v>
      </c>
      <c r="B760" s="139">
        <v>50942</v>
      </c>
      <c r="C760" s="135" t="s">
        <v>5652</v>
      </c>
      <c r="D760" s="135">
        <v>5</v>
      </c>
      <c r="E760" s="135" t="s">
        <v>4085</v>
      </c>
      <c r="F760" s="135">
        <v>8</v>
      </c>
      <c r="G760" s="135" t="s">
        <v>3954</v>
      </c>
      <c r="H760" s="135" t="s">
        <v>967</v>
      </c>
      <c r="I760" s="135" t="s">
        <v>5648</v>
      </c>
      <c r="J760" s="135">
        <v>1</v>
      </c>
      <c r="K760" s="135" t="s">
        <v>3998</v>
      </c>
      <c r="L760" s="135" t="s">
        <v>3999</v>
      </c>
      <c r="M760" s="135" t="s">
        <v>5653</v>
      </c>
      <c r="N760" s="135" t="s">
        <v>4161</v>
      </c>
    </row>
    <row r="761" spans="1:14" ht="24" x14ac:dyDescent="0.15">
      <c r="A761" s="139">
        <v>143</v>
      </c>
      <c r="B761" s="139">
        <v>21162</v>
      </c>
      <c r="C761" s="135" t="s">
        <v>5654</v>
      </c>
      <c r="D761" s="135">
        <v>2</v>
      </c>
      <c r="E761" s="135" t="s">
        <v>3911</v>
      </c>
      <c r="F761" s="135">
        <v>15</v>
      </c>
      <c r="G761" s="135" t="s">
        <v>3925</v>
      </c>
      <c r="H761" s="135" t="s">
        <v>810</v>
      </c>
      <c r="I761" s="135" t="s">
        <v>5655</v>
      </c>
      <c r="J761" s="135">
        <v>1</v>
      </c>
      <c r="K761" s="135" t="s">
        <v>3998</v>
      </c>
      <c r="L761" s="135" t="s">
        <v>3999</v>
      </c>
      <c r="M761" s="135" t="s">
        <v>5656</v>
      </c>
      <c r="N761" s="135" t="s">
        <v>4205</v>
      </c>
    </row>
    <row r="762" spans="1:14" ht="24" x14ac:dyDescent="0.15">
      <c r="A762" s="139">
        <v>143</v>
      </c>
      <c r="B762" s="139">
        <v>21162</v>
      </c>
      <c r="C762" s="135" t="s">
        <v>5657</v>
      </c>
      <c r="D762" s="135">
        <v>2</v>
      </c>
      <c r="E762" s="135" t="s">
        <v>3911</v>
      </c>
      <c r="F762" s="135">
        <v>15</v>
      </c>
      <c r="G762" s="135" t="s">
        <v>3925</v>
      </c>
      <c r="H762" s="135" t="s">
        <v>967</v>
      </c>
      <c r="I762" s="135" t="s">
        <v>5655</v>
      </c>
      <c r="J762" s="135">
        <v>1</v>
      </c>
      <c r="K762" s="135" t="s">
        <v>3998</v>
      </c>
      <c r="L762" s="135" t="s">
        <v>3999</v>
      </c>
      <c r="M762" s="135" t="s">
        <v>5658</v>
      </c>
      <c r="N762" s="135" t="s">
        <v>4155</v>
      </c>
    </row>
    <row r="763" spans="1:14" ht="24" x14ac:dyDescent="0.15">
      <c r="A763" s="139">
        <v>145</v>
      </c>
      <c r="B763" s="139">
        <v>50141</v>
      </c>
      <c r="C763" s="135" t="s">
        <v>5659</v>
      </c>
      <c r="D763" s="135">
        <v>5</v>
      </c>
      <c r="E763" s="135" t="s">
        <v>4085</v>
      </c>
      <c r="F763" s="135">
        <v>7</v>
      </c>
      <c r="G763" s="135" t="s">
        <v>3953</v>
      </c>
      <c r="H763" s="135" t="s">
        <v>967</v>
      </c>
      <c r="I763" s="135" t="s">
        <v>5660</v>
      </c>
      <c r="J763" s="135">
        <v>1</v>
      </c>
      <c r="K763" s="135" t="s">
        <v>3998</v>
      </c>
      <c r="L763" s="135" t="s">
        <v>3999</v>
      </c>
      <c r="M763" s="135" t="s">
        <v>5661</v>
      </c>
      <c r="N763" s="135" t="s">
        <v>126</v>
      </c>
    </row>
    <row r="764" spans="1:14" ht="24" x14ac:dyDescent="0.15">
      <c r="A764" s="139">
        <v>145</v>
      </c>
      <c r="B764" s="139">
        <v>50142</v>
      </c>
      <c r="C764" s="135" t="s">
        <v>5662</v>
      </c>
      <c r="D764" s="135">
        <v>5</v>
      </c>
      <c r="E764" s="135" t="s">
        <v>4085</v>
      </c>
      <c r="F764" s="135">
        <v>7</v>
      </c>
      <c r="G764" s="135" t="s">
        <v>3953</v>
      </c>
      <c r="H764" s="135" t="s">
        <v>967</v>
      </c>
      <c r="I764" s="135" t="s">
        <v>5663</v>
      </c>
      <c r="J764" s="135">
        <v>1</v>
      </c>
      <c r="K764" s="135" t="s">
        <v>3998</v>
      </c>
      <c r="L764" s="135" t="s">
        <v>3999</v>
      </c>
      <c r="M764" s="135" t="s">
        <v>4099</v>
      </c>
      <c r="N764" s="135" t="s">
        <v>1289</v>
      </c>
    </row>
    <row r="765" spans="1:14" ht="24" x14ac:dyDescent="0.15">
      <c r="A765" s="139">
        <v>145</v>
      </c>
      <c r="B765" s="139">
        <v>50143</v>
      </c>
      <c r="C765" s="135" t="s">
        <v>5664</v>
      </c>
      <c r="D765" s="135">
        <v>5</v>
      </c>
      <c r="E765" s="135" t="s">
        <v>4085</v>
      </c>
      <c r="F765" s="135">
        <v>7</v>
      </c>
      <c r="G765" s="135" t="s">
        <v>3953</v>
      </c>
      <c r="H765" s="135" t="s">
        <v>967</v>
      </c>
      <c r="I765" s="135" t="s">
        <v>5665</v>
      </c>
      <c r="J765" s="135">
        <v>1</v>
      </c>
      <c r="K765" s="135" t="s">
        <v>3998</v>
      </c>
      <c r="L765" s="135" t="s">
        <v>3999</v>
      </c>
      <c r="M765" s="135" t="s">
        <v>4164</v>
      </c>
      <c r="N765" s="135" t="s">
        <v>1220</v>
      </c>
    </row>
    <row r="766" spans="1:14" ht="24" x14ac:dyDescent="0.15">
      <c r="A766" s="139">
        <v>145</v>
      </c>
      <c r="B766" s="139">
        <v>50871</v>
      </c>
      <c r="C766" s="135" t="s">
        <v>5666</v>
      </c>
      <c r="D766" s="135">
        <v>5</v>
      </c>
      <c r="E766" s="135" t="s">
        <v>4085</v>
      </c>
      <c r="F766" s="135">
        <v>8</v>
      </c>
      <c r="G766" s="135" t="s">
        <v>3954</v>
      </c>
      <c r="H766" s="135" t="s">
        <v>967</v>
      </c>
      <c r="I766" s="135" t="s">
        <v>5667</v>
      </c>
      <c r="J766" s="135">
        <v>1</v>
      </c>
      <c r="K766" s="135" t="s">
        <v>3998</v>
      </c>
      <c r="L766" s="135" t="s">
        <v>3999</v>
      </c>
      <c r="M766" s="135" t="s">
        <v>5668</v>
      </c>
      <c r="N766" s="135" t="s">
        <v>195</v>
      </c>
    </row>
    <row r="767" spans="1:14" ht="24" x14ac:dyDescent="0.15">
      <c r="A767" s="139">
        <v>145</v>
      </c>
      <c r="B767" s="139">
        <v>50872</v>
      </c>
      <c r="C767" s="135" t="s">
        <v>5669</v>
      </c>
      <c r="D767" s="135">
        <v>5</v>
      </c>
      <c r="E767" s="135" t="s">
        <v>4085</v>
      </c>
      <c r="F767" s="135">
        <v>8</v>
      </c>
      <c r="G767" s="135" t="s">
        <v>3954</v>
      </c>
      <c r="H767" s="135" t="s">
        <v>967</v>
      </c>
      <c r="I767" s="135" t="s">
        <v>5670</v>
      </c>
      <c r="J767" s="135">
        <v>1</v>
      </c>
      <c r="K767" s="135" t="s">
        <v>3998</v>
      </c>
      <c r="L767" s="135" t="s">
        <v>3999</v>
      </c>
      <c r="M767" s="135" t="s">
        <v>4240</v>
      </c>
      <c r="N767" s="135" t="s">
        <v>2065</v>
      </c>
    </row>
    <row r="768" spans="1:14" ht="24" x14ac:dyDescent="0.15">
      <c r="A768" s="139">
        <v>146</v>
      </c>
      <c r="B768" s="139">
        <v>20540</v>
      </c>
      <c r="C768" s="135" t="s">
        <v>5671</v>
      </c>
      <c r="D768" s="135">
        <v>2</v>
      </c>
      <c r="E768" s="135" t="s">
        <v>3911</v>
      </c>
      <c r="F768" s="135">
        <v>8</v>
      </c>
      <c r="G768" s="135" t="s">
        <v>3918</v>
      </c>
      <c r="H768" s="135" t="s">
        <v>1674</v>
      </c>
      <c r="I768" s="135" t="s">
        <v>5672</v>
      </c>
      <c r="J768" s="135">
        <v>1</v>
      </c>
      <c r="K768" s="135" t="s">
        <v>3998</v>
      </c>
      <c r="L768" s="135" t="s">
        <v>3999</v>
      </c>
      <c r="M768" s="135" t="s">
        <v>5389</v>
      </c>
      <c r="N768" s="135" t="s">
        <v>1289</v>
      </c>
    </row>
    <row r="769" spans="1:14" ht="60" x14ac:dyDescent="0.15">
      <c r="A769" s="139">
        <v>146</v>
      </c>
      <c r="B769" s="139">
        <v>20540</v>
      </c>
      <c r="C769" s="135" t="s">
        <v>5673</v>
      </c>
      <c r="D769" s="135">
        <v>2</v>
      </c>
      <c r="E769" s="135" t="s">
        <v>3911</v>
      </c>
      <c r="F769" s="135">
        <v>8</v>
      </c>
      <c r="G769" s="135" t="s">
        <v>3918</v>
      </c>
      <c r="H769" s="135" t="s">
        <v>810</v>
      </c>
      <c r="I769" s="135" t="s">
        <v>5672</v>
      </c>
      <c r="J769" s="135">
        <v>1</v>
      </c>
      <c r="K769" s="135" t="s">
        <v>3998</v>
      </c>
      <c r="L769" s="135" t="s">
        <v>3999</v>
      </c>
      <c r="M769" s="135" t="s">
        <v>5674</v>
      </c>
      <c r="N769" s="135" t="s">
        <v>4508</v>
      </c>
    </row>
    <row r="770" spans="1:14" ht="24" x14ac:dyDescent="0.15">
      <c r="A770" s="139">
        <v>146</v>
      </c>
      <c r="B770" s="139">
        <v>20540</v>
      </c>
      <c r="C770" s="135" t="s">
        <v>5675</v>
      </c>
      <c r="D770" s="135">
        <v>2</v>
      </c>
      <c r="E770" s="135" t="s">
        <v>3911</v>
      </c>
      <c r="F770" s="135">
        <v>8</v>
      </c>
      <c r="G770" s="135" t="s">
        <v>3918</v>
      </c>
      <c r="H770" s="135" t="s">
        <v>967</v>
      </c>
      <c r="I770" s="135" t="s">
        <v>5672</v>
      </c>
      <c r="J770" s="135">
        <v>1</v>
      </c>
      <c r="K770" s="135" t="s">
        <v>3998</v>
      </c>
      <c r="L770" s="135" t="s">
        <v>3999</v>
      </c>
      <c r="M770" s="135" t="s">
        <v>5392</v>
      </c>
      <c r="N770" s="135" t="s">
        <v>126</v>
      </c>
    </row>
    <row r="771" spans="1:14" ht="48" x14ac:dyDescent="0.15">
      <c r="A771" s="139">
        <v>147</v>
      </c>
      <c r="B771" s="139">
        <v>10440</v>
      </c>
      <c r="C771" s="135" t="s">
        <v>5676</v>
      </c>
      <c r="D771" s="135">
        <v>1</v>
      </c>
      <c r="E771" s="135" t="s">
        <v>3991</v>
      </c>
      <c r="F771" s="135">
        <v>9</v>
      </c>
      <c r="G771" s="135" t="s">
        <v>3898</v>
      </c>
      <c r="H771" s="135" t="s">
        <v>967</v>
      </c>
      <c r="I771" s="135" t="s">
        <v>5677</v>
      </c>
      <c r="J771" s="135">
        <v>4</v>
      </c>
      <c r="K771" s="135" t="s">
        <v>3993</v>
      </c>
      <c r="L771" s="135" t="s">
        <v>4453</v>
      </c>
      <c r="M771" s="135" t="s">
        <v>4454</v>
      </c>
      <c r="N771" s="135" t="s">
        <v>489</v>
      </c>
    </row>
    <row r="772" spans="1:14" ht="24" x14ac:dyDescent="0.15">
      <c r="A772" s="139">
        <v>147</v>
      </c>
      <c r="B772" s="139">
        <v>10450</v>
      </c>
      <c r="C772" s="135" t="s">
        <v>5558</v>
      </c>
      <c r="D772" s="135">
        <v>1</v>
      </c>
      <c r="E772" s="135" t="s">
        <v>3991</v>
      </c>
      <c r="F772" s="135">
        <v>9</v>
      </c>
      <c r="G772" s="135" t="s">
        <v>3898</v>
      </c>
      <c r="H772" s="135" t="s">
        <v>1674</v>
      </c>
      <c r="I772" s="135" t="s">
        <v>5678</v>
      </c>
      <c r="J772" s="135">
        <v>1</v>
      </c>
      <c r="K772" s="135" t="s">
        <v>3998</v>
      </c>
      <c r="L772" s="135" t="s">
        <v>3999</v>
      </c>
      <c r="M772" s="135" t="s">
        <v>4003</v>
      </c>
      <c r="N772" s="135" t="s">
        <v>5243</v>
      </c>
    </row>
    <row r="773" spans="1:14" ht="24" x14ac:dyDescent="0.15">
      <c r="A773" s="139">
        <v>147</v>
      </c>
      <c r="B773" s="139">
        <v>10450</v>
      </c>
      <c r="C773" s="135" t="s">
        <v>5679</v>
      </c>
      <c r="D773" s="135">
        <v>1</v>
      </c>
      <c r="E773" s="135" t="s">
        <v>3991</v>
      </c>
      <c r="F773" s="135">
        <v>9</v>
      </c>
      <c r="G773" s="135" t="s">
        <v>3898</v>
      </c>
      <c r="H773" s="135" t="s">
        <v>810</v>
      </c>
      <c r="I773" s="135" t="s">
        <v>5678</v>
      </c>
      <c r="J773" s="135">
        <v>1</v>
      </c>
      <c r="K773" s="135" t="s">
        <v>3998</v>
      </c>
      <c r="L773" s="135" t="s">
        <v>3999</v>
      </c>
      <c r="M773" s="135" t="s">
        <v>4141</v>
      </c>
      <c r="N773" s="135" t="s">
        <v>126</v>
      </c>
    </row>
    <row r="774" spans="1:14" ht="24" x14ac:dyDescent="0.15">
      <c r="A774" s="139">
        <v>147</v>
      </c>
      <c r="B774" s="139">
        <v>10450</v>
      </c>
      <c r="C774" s="135" t="s">
        <v>5680</v>
      </c>
      <c r="D774" s="135">
        <v>1</v>
      </c>
      <c r="E774" s="135" t="s">
        <v>3991</v>
      </c>
      <c r="F774" s="135">
        <v>9</v>
      </c>
      <c r="G774" s="135" t="s">
        <v>3898</v>
      </c>
      <c r="H774" s="135" t="s">
        <v>967</v>
      </c>
      <c r="I774" s="135" t="s">
        <v>5678</v>
      </c>
      <c r="J774" s="135">
        <v>1</v>
      </c>
      <c r="K774" s="135" t="s">
        <v>3998</v>
      </c>
      <c r="L774" s="135" t="s">
        <v>3999</v>
      </c>
      <c r="M774" s="135" t="s">
        <v>4752</v>
      </c>
      <c r="N774" s="135" t="s">
        <v>1289</v>
      </c>
    </row>
    <row r="775" spans="1:14" ht="60" x14ac:dyDescent="0.15">
      <c r="A775" s="139">
        <v>147</v>
      </c>
      <c r="B775" s="139">
        <v>21330</v>
      </c>
      <c r="C775" s="135" t="s">
        <v>5681</v>
      </c>
      <c r="D775" s="135">
        <v>2</v>
      </c>
      <c r="E775" s="135" t="s">
        <v>3911</v>
      </c>
      <c r="F775" s="135">
        <v>1</v>
      </c>
      <c r="G775" s="135" t="s">
        <v>3911</v>
      </c>
      <c r="H775" s="135" t="s">
        <v>1674</v>
      </c>
      <c r="I775" s="135" t="s">
        <v>5682</v>
      </c>
      <c r="J775" s="135">
        <v>5</v>
      </c>
      <c r="K775" s="135" t="s">
        <v>4022</v>
      </c>
      <c r="L775" s="135" t="s">
        <v>4023</v>
      </c>
      <c r="M775" s="135" t="s">
        <v>4024</v>
      </c>
      <c r="N775" s="135" t="s">
        <v>4666</v>
      </c>
    </row>
    <row r="776" spans="1:14" ht="24" x14ac:dyDescent="0.15">
      <c r="A776" s="139">
        <v>147</v>
      </c>
      <c r="B776" s="139">
        <v>21330</v>
      </c>
      <c r="C776" s="135" t="s">
        <v>5683</v>
      </c>
      <c r="D776" s="135">
        <v>2</v>
      </c>
      <c r="E776" s="135" t="s">
        <v>3911</v>
      </c>
      <c r="F776" s="135">
        <v>1</v>
      </c>
      <c r="G776" s="135" t="s">
        <v>3911</v>
      </c>
      <c r="H776" s="135" t="s">
        <v>810</v>
      </c>
      <c r="I776" s="135" t="s">
        <v>5682</v>
      </c>
      <c r="J776" s="135">
        <v>1</v>
      </c>
      <c r="K776" s="135" t="s">
        <v>3998</v>
      </c>
      <c r="L776" s="135" t="s">
        <v>3999</v>
      </c>
      <c r="M776" s="135" t="s">
        <v>3834</v>
      </c>
      <c r="N776" s="135" t="s">
        <v>126</v>
      </c>
    </row>
    <row r="777" spans="1:14" ht="24" x14ac:dyDescent="0.15">
      <c r="A777" s="139">
        <v>147</v>
      </c>
      <c r="B777" s="139">
        <v>21330</v>
      </c>
      <c r="C777" s="135" t="s">
        <v>5684</v>
      </c>
      <c r="D777" s="135">
        <v>2</v>
      </c>
      <c r="E777" s="135" t="s">
        <v>3911</v>
      </c>
      <c r="F777" s="135">
        <v>1</v>
      </c>
      <c r="G777" s="135" t="s">
        <v>3911</v>
      </c>
      <c r="H777" s="135" t="s">
        <v>967</v>
      </c>
      <c r="I777" s="135" t="s">
        <v>5682</v>
      </c>
      <c r="J777" s="135">
        <v>1</v>
      </c>
      <c r="K777" s="135" t="s">
        <v>3998</v>
      </c>
      <c r="L777" s="135" t="s">
        <v>3999</v>
      </c>
      <c r="M777" s="135" t="s">
        <v>5339</v>
      </c>
      <c r="N777" s="135" t="s">
        <v>4155</v>
      </c>
    </row>
    <row r="778" spans="1:14" ht="24" x14ac:dyDescent="0.15">
      <c r="A778" s="139">
        <v>148</v>
      </c>
      <c r="B778" s="139">
        <v>20800</v>
      </c>
      <c r="C778" s="135" t="s">
        <v>5685</v>
      </c>
      <c r="D778" s="135">
        <v>2</v>
      </c>
      <c r="E778" s="135" t="s">
        <v>3911</v>
      </c>
      <c r="F778" s="135">
        <v>6</v>
      </c>
      <c r="G778" s="135" t="s">
        <v>3916</v>
      </c>
      <c r="H778" s="135" t="s">
        <v>967</v>
      </c>
      <c r="I778" s="135" t="s">
        <v>5686</v>
      </c>
      <c r="J778" s="135">
        <v>1</v>
      </c>
      <c r="K778" s="135" t="s">
        <v>3998</v>
      </c>
      <c r="L778" s="135" t="s">
        <v>3999</v>
      </c>
      <c r="M778" s="135" t="s">
        <v>5687</v>
      </c>
      <c r="N778" s="135" t="s">
        <v>4412</v>
      </c>
    </row>
    <row r="779" spans="1:14" ht="24" x14ac:dyDescent="0.15">
      <c r="A779" s="139">
        <v>148</v>
      </c>
      <c r="B779" s="139">
        <v>21730</v>
      </c>
      <c r="C779" s="135" t="s">
        <v>5688</v>
      </c>
      <c r="D779" s="135">
        <v>2</v>
      </c>
      <c r="E779" s="135" t="s">
        <v>3911</v>
      </c>
      <c r="F779" s="135">
        <v>7</v>
      </c>
      <c r="G779" s="135" t="s">
        <v>3917</v>
      </c>
      <c r="H779" s="135" t="s">
        <v>810</v>
      </c>
      <c r="I779" s="135" t="s">
        <v>5689</v>
      </c>
      <c r="J779" s="135">
        <v>1</v>
      </c>
      <c r="K779" s="135" t="s">
        <v>3998</v>
      </c>
      <c r="L779" s="135" t="s">
        <v>3999</v>
      </c>
      <c r="M779" s="135" t="s">
        <v>5690</v>
      </c>
      <c r="N779" s="135" t="s">
        <v>126</v>
      </c>
    </row>
    <row r="780" spans="1:14" ht="48" x14ac:dyDescent="0.15">
      <c r="A780" s="139">
        <v>148</v>
      </c>
      <c r="B780" s="139">
        <v>21730</v>
      </c>
      <c r="C780" s="135" t="s">
        <v>5691</v>
      </c>
      <c r="D780" s="135">
        <v>2</v>
      </c>
      <c r="E780" s="135" t="s">
        <v>3911</v>
      </c>
      <c r="F780" s="135">
        <v>7</v>
      </c>
      <c r="G780" s="135" t="s">
        <v>3917</v>
      </c>
      <c r="H780" s="135" t="s">
        <v>967</v>
      </c>
      <c r="I780" s="135" t="s">
        <v>5689</v>
      </c>
      <c r="J780" s="135">
        <v>2</v>
      </c>
      <c r="K780" s="135" t="s">
        <v>4006</v>
      </c>
      <c r="L780" s="135" t="s">
        <v>5246</v>
      </c>
      <c r="M780" s="135" t="s">
        <v>4428</v>
      </c>
      <c r="N780" s="135" t="s">
        <v>3996</v>
      </c>
    </row>
    <row r="781" spans="1:14" ht="24" x14ac:dyDescent="0.15">
      <c r="A781" s="139">
        <v>149</v>
      </c>
      <c r="B781" s="139">
        <v>70102</v>
      </c>
      <c r="C781" s="135" t="s">
        <v>5692</v>
      </c>
      <c r="D781" s="135">
        <v>7</v>
      </c>
      <c r="E781" s="135" t="s">
        <v>3971</v>
      </c>
      <c r="F781" s="135">
        <v>2</v>
      </c>
      <c r="G781" s="135" t="s">
        <v>3972</v>
      </c>
      <c r="H781" s="135" t="s">
        <v>967</v>
      </c>
      <c r="I781" s="135" t="s">
        <v>5693</v>
      </c>
      <c r="J781" s="135">
        <v>1</v>
      </c>
      <c r="K781" s="135" t="s">
        <v>3998</v>
      </c>
      <c r="L781" s="135" t="s">
        <v>3999</v>
      </c>
      <c r="M781" s="135" t="s">
        <v>5694</v>
      </c>
      <c r="N781" s="135" t="s">
        <v>555</v>
      </c>
    </row>
    <row r="782" spans="1:14" ht="24" x14ac:dyDescent="0.15">
      <c r="A782" s="139">
        <v>150</v>
      </c>
      <c r="B782" s="139">
        <v>50171</v>
      </c>
      <c r="C782" s="135" t="s">
        <v>5695</v>
      </c>
      <c r="D782" s="135">
        <v>5</v>
      </c>
      <c r="E782" s="135" t="s">
        <v>4085</v>
      </c>
      <c r="F782" s="135">
        <v>2</v>
      </c>
      <c r="G782" s="135" t="s">
        <v>3948</v>
      </c>
      <c r="H782" s="135" t="s">
        <v>1674</v>
      </c>
      <c r="I782" s="135" t="s">
        <v>5696</v>
      </c>
      <c r="J782" s="135">
        <v>1</v>
      </c>
      <c r="K782" s="135" t="s">
        <v>3998</v>
      </c>
      <c r="L782" s="135" t="s">
        <v>3999</v>
      </c>
      <c r="M782" s="135" t="s">
        <v>5697</v>
      </c>
      <c r="N782" s="135" t="s">
        <v>195</v>
      </c>
    </row>
    <row r="783" spans="1:14" ht="24" x14ac:dyDescent="0.15">
      <c r="A783" s="139">
        <v>150</v>
      </c>
      <c r="B783" s="139">
        <v>50171</v>
      </c>
      <c r="C783" s="135" t="s">
        <v>5698</v>
      </c>
      <c r="D783" s="135">
        <v>5</v>
      </c>
      <c r="E783" s="135" t="s">
        <v>4085</v>
      </c>
      <c r="F783" s="135">
        <v>2</v>
      </c>
      <c r="G783" s="135" t="s">
        <v>3948</v>
      </c>
      <c r="H783" s="135" t="s">
        <v>810</v>
      </c>
      <c r="I783" s="135" t="s">
        <v>5696</v>
      </c>
      <c r="J783" s="135">
        <v>1</v>
      </c>
      <c r="K783" s="135" t="s">
        <v>3998</v>
      </c>
      <c r="L783" s="135" t="s">
        <v>3999</v>
      </c>
      <c r="M783" s="135" t="s">
        <v>5699</v>
      </c>
      <c r="N783" s="135" t="s">
        <v>489</v>
      </c>
    </row>
    <row r="784" spans="1:14" ht="24" x14ac:dyDescent="0.15">
      <c r="A784" s="139">
        <v>150</v>
      </c>
      <c r="B784" s="139">
        <v>50171</v>
      </c>
      <c r="C784" s="135" t="s">
        <v>5700</v>
      </c>
      <c r="D784" s="135">
        <v>5</v>
      </c>
      <c r="E784" s="135" t="s">
        <v>4085</v>
      </c>
      <c r="F784" s="135">
        <v>2</v>
      </c>
      <c r="G784" s="135" t="s">
        <v>3948</v>
      </c>
      <c r="H784" s="135" t="s">
        <v>967</v>
      </c>
      <c r="I784" s="135" t="s">
        <v>5696</v>
      </c>
      <c r="J784" s="135">
        <v>1</v>
      </c>
      <c r="K784" s="135" t="s">
        <v>3998</v>
      </c>
      <c r="L784" s="135" t="s">
        <v>3999</v>
      </c>
      <c r="M784" s="135" t="s">
        <v>4049</v>
      </c>
      <c r="N784" s="135" t="s">
        <v>4161</v>
      </c>
    </row>
    <row r="785" spans="1:14" ht="24" x14ac:dyDescent="0.15">
      <c r="A785" s="139">
        <v>150</v>
      </c>
      <c r="B785" s="139">
        <v>50470</v>
      </c>
      <c r="C785" s="135" t="s">
        <v>5701</v>
      </c>
      <c r="D785" s="135">
        <v>5</v>
      </c>
      <c r="E785" s="135" t="s">
        <v>4085</v>
      </c>
      <c r="F785" s="135">
        <v>2</v>
      </c>
      <c r="G785" s="135" t="s">
        <v>3948</v>
      </c>
      <c r="H785" s="135" t="s">
        <v>967</v>
      </c>
      <c r="I785" s="135" t="s">
        <v>5702</v>
      </c>
      <c r="J785" s="135">
        <v>1</v>
      </c>
      <c r="K785" s="135" t="s">
        <v>3998</v>
      </c>
      <c r="L785" s="135" t="s">
        <v>3999</v>
      </c>
      <c r="M785" s="135" t="s">
        <v>5703</v>
      </c>
      <c r="N785" s="135" t="s">
        <v>4128</v>
      </c>
    </row>
    <row r="786" spans="1:14" ht="24" x14ac:dyDescent="0.15">
      <c r="A786" s="139">
        <v>150</v>
      </c>
      <c r="B786" s="139">
        <v>50651</v>
      </c>
      <c r="C786" s="135" t="s">
        <v>5704</v>
      </c>
      <c r="D786" s="135">
        <v>5</v>
      </c>
      <c r="E786" s="135" t="s">
        <v>4085</v>
      </c>
      <c r="F786" s="135">
        <v>2</v>
      </c>
      <c r="G786" s="135" t="s">
        <v>3948</v>
      </c>
      <c r="H786" s="135" t="s">
        <v>1674</v>
      </c>
      <c r="I786" s="135" t="s">
        <v>5705</v>
      </c>
      <c r="J786" s="135">
        <v>1</v>
      </c>
      <c r="K786" s="135" t="s">
        <v>3998</v>
      </c>
      <c r="L786" s="135" t="s">
        <v>3999</v>
      </c>
      <c r="M786" s="135" t="s">
        <v>5706</v>
      </c>
      <c r="N786" s="135" t="s">
        <v>2065</v>
      </c>
    </row>
    <row r="787" spans="1:14" ht="24" x14ac:dyDescent="0.15">
      <c r="A787" s="139">
        <v>150</v>
      </c>
      <c r="B787" s="139">
        <v>50651</v>
      </c>
      <c r="C787" s="135" t="s">
        <v>5707</v>
      </c>
      <c r="D787" s="135">
        <v>5</v>
      </c>
      <c r="E787" s="135" t="s">
        <v>4085</v>
      </c>
      <c r="F787" s="135">
        <v>2</v>
      </c>
      <c r="G787" s="135" t="s">
        <v>3948</v>
      </c>
      <c r="H787" s="135" t="s">
        <v>967</v>
      </c>
      <c r="I787" s="135" t="s">
        <v>5705</v>
      </c>
      <c r="J787" s="135">
        <v>1</v>
      </c>
      <c r="K787" s="135" t="s">
        <v>3998</v>
      </c>
      <c r="L787" s="135" t="s">
        <v>3999</v>
      </c>
      <c r="M787" s="135" t="s">
        <v>4123</v>
      </c>
      <c r="N787" s="135" t="s">
        <v>86</v>
      </c>
    </row>
    <row r="788" spans="1:14" ht="24" x14ac:dyDescent="0.15">
      <c r="A788" s="139">
        <v>150</v>
      </c>
      <c r="B788" s="139">
        <v>50652</v>
      </c>
      <c r="C788" s="135" t="s">
        <v>5708</v>
      </c>
      <c r="D788" s="135">
        <v>5</v>
      </c>
      <c r="E788" s="135" t="s">
        <v>4085</v>
      </c>
      <c r="F788" s="135">
        <v>2</v>
      </c>
      <c r="G788" s="135" t="s">
        <v>3948</v>
      </c>
      <c r="H788" s="135" t="s">
        <v>1154</v>
      </c>
      <c r="I788" s="135" t="s">
        <v>5709</v>
      </c>
      <c r="J788" s="135">
        <v>1</v>
      </c>
      <c r="K788" s="135" t="s">
        <v>3998</v>
      </c>
      <c r="L788" s="135" t="s">
        <v>3999</v>
      </c>
      <c r="M788" s="135" t="s">
        <v>4220</v>
      </c>
      <c r="N788" s="135" t="s">
        <v>332</v>
      </c>
    </row>
    <row r="789" spans="1:14" ht="24" x14ac:dyDescent="0.15">
      <c r="A789" s="139">
        <v>150</v>
      </c>
      <c r="B789" s="139">
        <v>50652</v>
      </c>
      <c r="C789" s="135" t="s">
        <v>5710</v>
      </c>
      <c r="D789" s="135">
        <v>5</v>
      </c>
      <c r="E789" s="135" t="s">
        <v>4085</v>
      </c>
      <c r="F789" s="135">
        <v>2</v>
      </c>
      <c r="G789" s="135" t="s">
        <v>3948</v>
      </c>
      <c r="H789" s="135" t="s">
        <v>1903</v>
      </c>
      <c r="I789" s="135" t="s">
        <v>5709</v>
      </c>
      <c r="J789" s="135">
        <v>1</v>
      </c>
      <c r="K789" s="135" t="s">
        <v>3998</v>
      </c>
      <c r="L789" s="135" t="s">
        <v>3999</v>
      </c>
      <c r="M789" s="135" t="s">
        <v>5711</v>
      </c>
      <c r="N789" s="135" t="s">
        <v>332</v>
      </c>
    </row>
    <row r="790" spans="1:14" ht="24" x14ac:dyDescent="0.15">
      <c r="A790" s="139">
        <v>150</v>
      </c>
      <c r="B790" s="139">
        <v>50652</v>
      </c>
      <c r="C790" s="135" t="s">
        <v>5712</v>
      </c>
      <c r="D790" s="135">
        <v>5</v>
      </c>
      <c r="E790" s="135" t="s">
        <v>4085</v>
      </c>
      <c r="F790" s="135">
        <v>2</v>
      </c>
      <c r="G790" s="135" t="s">
        <v>3948</v>
      </c>
      <c r="H790" s="135" t="s">
        <v>1951</v>
      </c>
      <c r="I790" s="135" t="s">
        <v>5709</v>
      </c>
      <c r="J790" s="135">
        <v>1</v>
      </c>
      <c r="K790" s="135" t="s">
        <v>3998</v>
      </c>
      <c r="L790" s="135" t="s">
        <v>3999</v>
      </c>
      <c r="M790" s="135" t="s">
        <v>5713</v>
      </c>
      <c r="N790" s="135" t="s">
        <v>4502</v>
      </c>
    </row>
    <row r="791" spans="1:14" ht="24" x14ac:dyDescent="0.15">
      <c r="A791" s="139">
        <v>150</v>
      </c>
      <c r="B791" s="139">
        <v>50652</v>
      </c>
      <c r="C791" s="135" t="s">
        <v>5714</v>
      </c>
      <c r="D791" s="135">
        <v>5</v>
      </c>
      <c r="E791" s="135" t="s">
        <v>4085</v>
      </c>
      <c r="F791" s="135">
        <v>2</v>
      </c>
      <c r="G791" s="135" t="s">
        <v>3948</v>
      </c>
      <c r="H791" s="135" t="s">
        <v>986</v>
      </c>
      <c r="I791" s="135" t="s">
        <v>5709</v>
      </c>
      <c r="J791" s="135">
        <v>1</v>
      </c>
      <c r="K791" s="135" t="s">
        <v>3998</v>
      </c>
      <c r="L791" s="135" t="s">
        <v>3999</v>
      </c>
      <c r="M791" s="135" t="s">
        <v>5715</v>
      </c>
      <c r="N791" s="135" t="s">
        <v>332</v>
      </c>
    </row>
    <row r="792" spans="1:14" ht="24" x14ac:dyDescent="0.15">
      <c r="A792" s="139">
        <v>150</v>
      </c>
      <c r="B792" s="139">
        <v>50652</v>
      </c>
      <c r="C792" s="135" t="s">
        <v>5716</v>
      </c>
      <c r="D792" s="135">
        <v>5</v>
      </c>
      <c r="E792" s="135" t="s">
        <v>4085</v>
      </c>
      <c r="F792" s="135">
        <v>2</v>
      </c>
      <c r="G792" s="135" t="s">
        <v>3948</v>
      </c>
      <c r="H792" s="135" t="s">
        <v>2085</v>
      </c>
      <c r="I792" s="135" t="s">
        <v>5709</v>
      </c>
      <c r="J792" s="135">
        <v>1</v>
      </c>
      <c r="K792" s="135" t="s">
        <v>3998</v>
      </c>
      <c r="L792" s="135" t="s">
        <v>3999</v>
      </c>
      <c r="M792" s="135" t="s">
        <v>5717</v>
      </c>
      <c r="N792" s="135" t="s">
        <v>555</v>
      </c>
    </row>
    <row r="793" spans="1:14" ht="24" x14ac:dyDescent="0.15">
      <c r="A793" s="139">
        <v>150</v>
      </c>
      <c r="B793" s="139">
        <v>50652</v>
      </c>
      <c r="C793" s="135" t="s">
        <v>5718</v>
      </c>
      <c r="D793" s="135">
        <v>5</v>
      </c>
      <c r="E793" s="135" t="s">
        <v>4085</v>
      </c>
      <c r="F793" s="135">
        <v>2</v>
      </c>
      <c r="G793" s="135" t="s">
        <v>3948</v>
      </c>
      <c r="H793" s="135" t="s">
        <v>1674</v>
      </c>
      <c r="I793" s="135" t="s">
        <v>5709</v>
      </c>
      <c r="J793" s="135">
        <v>1</v>
      </c>
      <c r="K793" s="135" t="s">
        <v>3998</v>
      </c>
      <c r="L793" s="135" t="s">
        <v>3999</v>
      </c>
      <c r="M793" s="135" t="s">
        <v>5717</v>
      </c>
      <c r="N793" s="135" t="s">
        <v>489</v>
      </c>
    </row>
    <row r="794" spans="1:14" ht="24" x14ac:dyDescent="0.15">
      <c r="A794" s="139">
        <v>150</v>
      </c>
      <c r="B794" s="139">
        <v>50652</v>
      </c>
      <c r="C794" s="135" t="s">
        <v>5719</v>
      </c>
      <c r="D794" s="135">
        <v>5</v>
      </c>
      <c r="E794" s="135" t="s">
        <v>4085</v>
      </c>
      <c r="F794" s="135">
        <v>2</v>
      </c>
      <c r="G794" s="135" t="s">
        <v>3948</v>
      </c>
      <c r="H794" s="135" t="s">
        <v>810</v>
      </c>
      <c r="I794" s="135" t="s">
        <v>5709</v>
      </c>
      <c r="J794" s="135">
        <v>1</v>
      </c>
      <c r="K794" s="135" t="s">
        <v>3998</v>
      </c>
      <c r="L794" s="135" t="s">
        <v>3999</v>
      </c>
      <c r="M794" s="135" t="s">
        <v>5717</v>
      </c>
      <c r="N794" s="135" t="s">
        <v>555</v>
      </c>
    </row>
    <row r="795" spans="1:14" ht="24" x14ac:dyDescent="0.15">
      <c r="A795" s="139">
        <v>150</v>
      </c>
      <c r="B795" s="139">
        <v>50652</v>
      </c>
      <c r="C795" s="135" t="s">
        <v>5720</v>
      </c>
      <c r="D795" s="135">
        <v>5</v>
      </c>
      <c r="E795" s="135" t="s">
        <v>4085</v>
      </c>
      <c r="F795" s="135">
        <v>2</v>
      </c>
      <c r="G795" s="135" t="s">
        <v>3948</v>
      </c>
      <c r="H795" s="135" t="s">
        <v>967</v>
      </c>
      <c r="I795" s="135" t="s">
        <v>5709</v>
      </c>
      <c r="J795" s="135">
        <v>1</v>
      </c>
      <c r="K795" s="135" t="s">
        <v>3998</v>
      </c>
      <c r="L795" s="135" t="s">
        <v>3999</v>
      </c>
      <c r="M795" s="135" t="s">
        <v>4374</v>
      </c>
      <c r="N795" s="135" t="s">
        <v>1220</v>
      </c>
    </row>
    <row r="796" spans="1:14" ht="24" x14ac:dyDescent="0.15">
      <c r="A796" s="139">
        <v>150</v>
      </c>
      <c r="B796" s="139">
        <v>50781</v>
      </c>
      <c r="C796" s="135" t="s">
        <v>5721</v>
      </c>
      <c r="D796" s="135">
        <v>5</v>
      </c>
      <c r="E796" s="135" t="s">
        <v>4085</v>
      </c>
      <c r="F796" s="135">
        <v>2</v>
      </c>
      <c r="G796" s="135" t="s">
        <v>3948</v>
      </c>
      <c r="H796" s="135" t="s">
        <v>967</v>
      </c>
      <c r="I796" s="135" t="s">
        <v>5722</v>
      </c>
      <c r="J796" s="135">
        <v>1</v>
      </c>
      <c r="K796" s="135" t="s">
        <v>3998</v>
      </c>
      <c r="L796" s="135" t="s">
        <v>3999</v>
      </c>
      <c r="M796" s="135" t="s">
        <v>4240</v>
      </c>
      <c r="N796" s="135" t="s">
        <v>108</v>
      </c>
    </row>
    <row r="797" spans="1:14" ht="24" x14ac:dyDescent="0.15">
      <c r="A797" s="139">
        <v>150</v>
      </c>
      <c r="B797" s="139">
        <v>50782</v>
      </c>
      <c r="C797" s="135" t="s">
        <v>5723</v>
      </c>
      <c r="D797" s="135">
        <v>5</v>
      </c>
      <c r="E797" s="135" t="s">
        <v>4085</v>
      </c>
      <c r="F797" s="135">
        <v>2</v>
      </c>
      <c r="G797" s="135" t="s">
        <v>3948</v>
      </c>
      <c r="H797" s="135" t="s">
        <v>967</v>
      </c>
      <c r="I797" s="135" t="s">
        <v>5724</v>
      </c>
      <c r="J797" s="135">
        <v>1</v>
      </c>
      <c r="K797" s="135" t="s">
        <v>3998</v>
      </c>
      <c r="L797" s="135" t="s">
        <v>3999</v>
      </c>
      <c r="M797" s="135" t="s">
        <v>4344</v>
      </c>
      <c r="N797" s="135" t="s">
        <v>86</v>
      </c>
    </row>
    <row r="798" spans="1:14" ht="24" x14ac:dyDescent="0.15">
      <c r="A798" s="139">
        <v>150</v>
      </c>
      <c r="B798" s="139">
        <v>51050</v>
      </c>
      <c r="C798" s="135" t="s">
        <v>5725</v>
      </c>
      <c r="D798" s="135">
        <v>5</v>
      </c>
      <c r="E798" s="135" t="s">
        <v>4085</v>
      </c>
      <c r="F798" s="135">
        <v>2</v>
      </c>
      <c r="G798" s="135" t="s">
        <v>3948</v>
      </c>
      <c r="H798" s="135" t="s">
        <v>967</v>
      </c>
      <c r="I798" s="135" t="s">
        <v>5726</v>
      </c>
      <c r="J798" s="135">
        <v>1</v>
      </c>
      <c r="K798" s="135" t="s">
        <v>3998</v>
      </c>
      <c r="L798" s="135" t="s">
        <v>3999</v>
      </c>
      <c r="M798" s="135" t="s">
        <v>5703</v>
      </c>
      <c r="N798" s="135" t="s">
        <v>202</v>
      </c>
    </row>
    <row r="799" spans="1:14" ht="24" x14ac:dyDescent="0.15">
      <c r="A799" s="139">
        <v>151</v>
      </c>
      <c r="B799" s="139">
        <v>50211</v>
      </c>
      <c r="C799" s="135" t="s">
        <v>5587</v>
      </c>
      <c r="D799" s="135">
        <v>5</v>
      </c>
      <c r="E799" s="135" t="s">
        <v>4085</v>
      </c>
      <c r="F799" s="135">
        <v>5</v>
      </c>
      <c r="G799" s="135" t="s">
        <v>3951</v>
      </c>
      <c r="H799" s="135" t="s">
        <v>967</v>
      </c>
      <c r="I799" s="135" t="s">
        <v>5727</v>
      </c>
      <c r="J799" s="135">
        <v>1</v>
      </c>
      <c r="K799" s="135" t="s">
        <v>3998</v>
      </c>
      <c r="L799" s="135" t="s">
        <v>3999</v>
      </c>
      <c r="M799" s="135" t="s">
        <v>5728</v>
      </c>
      <c r="N799" s="135" t="s">
        <v>1220</v>
      </c>
    </row>
    <row r="800" spans="1:14" ht="24" x14ac:dyDescent="0.15">
      <c r="A800" s="139">
        <v>152</v>
      </c>
      <c r="B800" s="139">
        <v>50261</v>
      </c>
      <c r="C800" s="135" t="s">
        <v>5729</v>
      </c>
      <c r="D800" s="135">
        <v>5</v>
      </c>
      <c r="E800" s="135" t="s">
        <v>4085</v>
      </c>
      <c r="F800" s="135">
        <v>3</v>
      </c>
      <c r="G800" s="135" t="s">
        <v>3949</v>
      </c>
      <c r="H800" s="135" t="s">
        <v>2085</v>
      </c>
      <c r="I800" s="135" t="s">
        <v>5730</v>
      </c>
      <c r="J800" s="135">
        <v>1</v>
      </c>
      <c r="K800" s="135" t="s">
        <v>3998</v>
      </c>
      <c r="L800" s="135" t="s">
        <v>3999</v>
      </c>
      <c r="M800" s="135" t="s">
        <v>4141</v>
      </c>
      <c r="N800" s="135" t="s">
        <v>86</v>
      </c>
    </row>
    <row r="801" spans="1:14" ht="24" x14ac:dyDescent="0.15">
      <c r="A801" s="139">
        <v>152</v>
      </c>
      <c r="B801" s="139">
        <v>50261</v>
      </c>
      <c r="C801" s="135" t="s">
        <v>5731</v>
      </c>
      <c r="D801" s="135">
        <v>5</v>
      </c>
      <c r="E801" s="135" t="s">
        <v>4085</v>
      </c>
      <c r="F801" s="135">
        <v>3</v>
      </c>
      <c r="G801" s="135" t="s">
        <v>3949</v>
      </c>
      <c r="H801" s="135" t="s">
        <v>967</v>
      </c>
      <c r="I801" s="135" t="s">
        <v>5730</v>
      </c>
      <c r="J801" s="135">
        <v>1</v>
      </c>
      <c r="K801" s="135" t="s">
        <v>3998</v>
      </c>
      <c r="L801" s="135" t="s">
        <v>3999</v>
      </c>
      <c r="M801" s="135" t="s">
        <v>4141</v>
      </c>
      <c r="N801" s="135" t="s">
        <v>86</v>
      </c>
    </row>
    <row r="802" spans="1:14" ht="24" x14ac:dyDescent="0.15">
      <c r="A802" s="139">
        <v>152</v>
      </c>
      <c r="B802" s="139">
        <v>50261</v>
      </c>
      <c r="C802" s="135" t="s">
        <v>5732</v>
      </c>
      <c r="D802" s="135">
        <v>5</v>
      </c>
      <c r="E802" s="135" t="s">
        <v>4085</v>
      </c>
      <c r="F802" s="135">
        <v>3</v>
      </c>
      <c r="G802" s="135" t="s">
        <v>3949</v>
      </c>
      <c r="H802" s="135" t="s">
        <v>1674</v>
      </c>
      <c r="I802" s="135" t="s">
        <v>5730</v>
      </c>
      <c r="J802" s="135">
        <v>1</v>
      </c>
      <c r="K802" s="135" t="s">
        <v>3998</v>
      </c>
      <c r="L802" s="135" t="s">
        <v>3999</v>
      </c>
      <c r="M802" s="135" t="s">
        <v>5733</v>
      </c>
      <c r="N802" s="135" t="s">
        <v>332</v>
      </c>
    </row>
    <row r="803" spans="1:14" ht="24" x14ac:dyDescent="0.15">
      <c r="A803" s="139">
        <v>152</v>
      </c>
      <c r="B803" s="139">
        <v>50261</v>
      </c>
      <c r="C803" s="135" t="s">
        <v>5734</v>
      </c>
      <c r="D803" s="135">
        <v>5</v>
      </c>
      <c r="E803" s="135" t="s">
        <v>4085</v>
      </c>
      <c r="F803" s="135">
        <v>3</v>
      </c>
      <c r="G803" s="135" t="s">
        <v>3949</v>
      </c>
      <c r="H803" s="135" t="s">
        <v>810</v>
      </c>
      <c r="I803" s="135" t="s">
        <v>5730</v>
      </c>
      <c r="J803" s="135">
        <v>1</v>
      </c>
      <c r="K803" s="135" t="s">
        <v>3998</v>
      </c>
      <c r="L803" s="135" t="s">
        <v>3999</v>
      </c>
      <c r="M803" s="135" t="s">
        <v>5735</v>
      </c>
      <c r="N803" s="135" t="s">
        <v>126</v>
      </c>
    </row>
    <row r="804" spans="1:14" ht="24" x14ac:dyDescent="0.15">
      <c r="A804" s="139">
        <v>152</v>
      </c>
      <c r="B804" s="139">
        <v>50262</v>
      </c>
      <c r="C804" s="135" t="s">
        <v>5736</v>
      </c>
      <c r="D804" s="135">
        <v>5</v>
      </c>
      <c r="E804" s="135" t="s">
        <v>4085</v>
      </c>
      <c r="F804" s="135">
        <v>3</v>
      </c>
      <c r="G804" s="135" t="s">
        <v>3949</v>
      </c>
      <c r="H804" s="135" t="s">
        <v>967</v>
      </c>
      <c r="I804" s="135" t="s">
        <v>5737</v>
      </c>
      <c r="J804" s="135">
        <v>1</v>
      </c>
      <c r="K804" s="135" t="s">
        <v>3998</v>
      </c>
      <c r="L804" s="135" t="s">
        <v>3999</v>
      </c>
      <c r="M804" s="135" t="s">
        <v>5738</v>
      </c>
      <c r="N804" s="135" t="s">
        <v>108</v>
      </c>
    </row>
    <row r="805" spans="1:14" ht="24" x14ac:dyDescent="0.15">
      <c r="A805" s="139">
        <v>153</v>
      </c>
      <c r="B805" s="139">
        <v>20250</v>
      </c>
      <c r="C805" s="135" t="s">
        <v>5739</v>
      </c>
      <c r="D805" s="135">
        <v>2</v>
      </c>
      <c r="E805" s="135" t="s">
        <v>3911</v>
      </c>
      <c r="F805" s="135">
        <v>1</v>
      </c>
      <c r="G805" s="135" t="s">
        <v>3911</v>
      </c>
      <c r="H805" s="135" t="s">
        <v>967</v>
      </c>
      <c r="I805" s="135" t="s">
        <v>5740</v>
      </c>
      <c r="J805" s="135">
        <v>1</v>
      </c>
      <c r="K805" s="135" t="s">
        <v>3998</v>
      </c>
      <c r="L805" s="135" t="s">
        <v>3999</v>
      </c>
      <c r="M805" s="135" t="s">
        <v>4032</v>
      </c>
      <c r="N805" s="135" t="s">
        <v>95</v>
      </c>
    </row>
    <row r="806" spans="1:14" ht="24" x14ac:dyDescent="0.15">
      <c r="A806" s="139">
        <v>155</v>
      </c>
      <c r="B806" s="139">
        <v>50480</v>
      </c>
      <c r="C806" s="135" t="s">
        <v>5741</v>
      </c>
      <c r="D806" s="135">
        <v>5</v>
      </c>
      <c r="E806" s="135" t="s">
        <v>4085</v>
      </c>
      <c r="F806" s="135">
        <v>5</v>
      </c>
      <c r="G806" s="135" t="s">
        <v>3951</v>
      </c>
      <c r="H806" s="135" t="s">
        <v>810</v>
      </c>
      <c r="I806" s="135" t="s">
        <v>5742</v>
      </c>
      <c r="J806" s="135">
        <v>1</v>
      </c>
      <c r="K806" s="135" t="s">
        <v>3998</v>
      </c>
      <c r="L806" s="135" t="s">
        <v>3999</v>
      </c>
      <c r="M806" s="135" t="s">
        <v>5743</v>
      </c>
      <c r="N806" s="135" t="s">
        <v>4502</v>
      </c>
    </row>
    <row r="807" spans="1:14" ht="24" x14ac:dyDescent="0.15">
      <c r="A807" s="139">
        <v>155</v>
      </c>
      <c r="B807" s="139">
        <v>50480</v>
      </c>
      <c r="C807" s="135" t="s">
        <v>5744</v>
      </c>
      <c r="D807" s="135">
        <v>5</v>
      </c>
      <c r="E807" s="135" t="s">
        <v>4085</v>
      </c>
      <c r="F807" s="135">
        <v>5</v>
      </c>
      <c r="G807" s="135" t="s">
        <v>3951</v>
      </c>
      <c r="H807" s="135" t="s">
        <v>967</v>
      </c>
      <c r="I807" s="135" t="s">
        <v>5742</v>
      </c>
      <c r="J807" s="135">
        <v>1</v>
      </c>
      <c r="K807" s="135" t="s">
        <v>3998</v>
      </c>
      <c r="L807" s="135" t="s">
        <v>3999</v>
      </c>
      <c r="M807" s="135" t="s">
        <v>5745</v>
      </c>
      <c r="N807" s="135" t="s">
        <v>126</v>
      </c>
    </row>
    <row r="808" spans="1:14" ht="24" x14ac:dyDescent="0.15">
      <c r="A808" s="139">
        <v>155</v>
      </c>
      <c r="B808" s="139">
        <v>50511</v>
      </c>
      <c r="C808" s="135" t="s">
        <v>5746</v>
      </c>
      <c r="D808" s="135">
        <v>5</v>
      </c>
      <c r="E808" s="135" t="s">
        <v>4085</v>
      </c>
      <c r="F808" s="135">
        <v>3</v>
      </c>
      <c r="G808" s="135" t="s">
        <v>3949</v>
      </c>
      <c r="H808" s="135" t="s">
        <v>2085</v>
      </c>
      <c r="I808" s="135" t="s">
        <v>5747</v>
      </c>
      <c r="J808" s="135">
        <v>1</v>
      </c>
      <c r="K808" s="135" t="s">
        <v>3998</v>
      </c>
      <c r="L808" s="135" t="s">
        <v>3999</v>
      </c>
      <c r="M808" s="135" t="s">
        <v>5748</v>
      </c>
      <c r="N808" s="135" t="s">
        <v>1484</v>
      </c>
    </row>
    <row r="809" spans="1:14" ht="24" x14ac:dyDescent="0.15">
      <c r="A809" s="139">
        <v>155</v>
      </c>
      <c r="B809" s="139">
        <v>50511</v>
      </c>
      <c r="C809" s="135" t="s">
        <v>5749</v>
      </c>
      <c r="D809" s="135">
        <v>5</v>
      </c>
      <c r="E809" s="135" t="s">
        <v>4085</v>
      </c>
      <c r="F809" s="135">
        <v>3</v>
      </c>
      <c r="G809" s="135" t="s">
        <v>3949</v>
      </c>
      <c r="H809" s="135" t="s">
        <v>1674</v>
      </c>
      <c r="I809" s="135" t="s">
        <v>5747</v>
      </c>
      <c r="J809" s="135">
        <v>1</v>
      </c>
      <c r="K809" s="135" t="s">
        <v>3998</v>
      </c>
      <c r="L809" s="135" t="s">
        <v>3999</v>
      </c>
      <c r="M809" s="135" t="s">
        <v>5750</v>
      </c>
      <c r="N809" s="135" t="s">
        <v>1484</v>
      </c>
    </row>
    <row r="810" spans="1:14" ht="24" x14ac:dyDescent="0.15">
      <c r="A810" s="139">
        <v>155</v>
      </c>
      <c r="B810" s="139">
        <v>50511</v>
      </c>
      <c r="C810" s="135" t="s">
        <v>5751</v>
      </c>
      <c r="D810" s="135">
        <v>5</v>
      </c>
      <c r="E810" s="135" t="s">
        <v>4085</v>
      </c>
      <c r="F810" s="135">
        <v>3</v>
      </c>
      <c r="G810" s="135" t="s">
        <v>3949</v>
      </c>
      <c r="H810" s="135" t="s">
        <v>810</v>
      </c>
      <c r="I810" s="135" t="s">
        <v>5747</v>
      </c>
      <c r="J810" s="135">
        <v>1</v>
      </c>
      <c r="K810" s="135" t="s">
        <v>3998</v>
      </c>
      <c r="L810" s="135" t="s">
        <v>3999</v>
      </c>
      <c r="M810" s="135" t="s">
        <v>5752</v>
      </c>
      <c r="N810" s="135" t="s">
        <v>4297</v>
      </c>
    </row>
    <row r="811" spans="1:14" ht="24" x14ac:dyDescent="0.15">
      <c r="A811" s="139">
        <v>155</v>
      </c>
      <c r="B811" s="139">
        <v>50511</v>
      </c>
      <c r="C811" s="135" t="s">
        <v>5276</v>
      </c>
      <c r="D811" s="135">
        <v>5</v>
      </c>
      <c r="E811" s="135" t="s">
        <v>4085</v>
      </c>
      <c r="F811" s="135">
        <v>3</v>
      </c>
      <c r="G811" s="135" t="s">
        <v>3949</v>
      </c>
      <c r="H811" s="135" t="s">
        <v>967</v>
      </c>
      <c r="I811" s="135" t="s">
        <v>5747</v>
      </c>
      <c r="J811" s="135">
        <v>1</v>
      </c>
      <c r="K811" s="135" t="s">
        <v>3998</v>
      </c>
      <c r="L811" s="135" t="s">
        <v>3999</v>
      </c>
      <c r="M811" s="135" t="s">
        <v>5753</v>
      </c>
      <c r="N811" s="135" t="s">
        <v>1484</v>
      </c>
    </row>
    <row r="812" spans="1:14" ht="24" x14ac:dyDescent="0.15">
      <c r="A812" s="139">
        <v>155</v>
      </c>
      <c r="B812" s="139">
        <v>50540</v>
      </c>
      <c r="C812" s="135" t="s">
        <v>5754</v>
      </c>
      <c r="D812" s="135">
        <v>5</v>
      </c>
      <c r="E812" s="135" t="s">
        <v>4085</v>
      </c>
      <c r="F812" s="135">
        <v>3</v>
      </c>
      <c r="G812" s="135" t="s">
        <v>3949</v>
      </c>
      <c r="H812" s="135" t="s">
        <v>967</v>
      </c>
      <c r="I812" s="135" t="s">
        <v>5755</v>
      </c>
      <c r="J812" s="135">
        <v>1</v>
      </c>
      <c r="K812" s="135" t="s">
        <v>3998</v>
      </c>
      <c r="L812" s="135" t="s">
        <v>3999</v>
      </c>
      <c r="M812" s="135" t="s">
        <v>5756</v>
      </c>
      <c r="N812" s="135" t="s">
        <v>4502</v>
      </c>
    </row>
    <row r="813" spans="1:14" ht="24" x14ac:dyDescent="0.15">
      <c r="A813" s="139">
        <v>157</v>
      </c>
      <c r="B813" s="139">
        <v>50220</v>
      </c>
      <c r="C813" s="135" t="s">
        <v>5757</v>
      </c>
      <c r="D813" s="135">
        <v>5</v>
      </c>
      <c r="E813" s="135" t="s">
        <v>4085</v>
      </c>
      <c r="F813" s="135">
        <v>2</v>
      </c>
      <c r="G813" s="135" t="s">
        <v>3948</v>
      </c>
      <c r="H813" s="135" t="s">
        <v>2085</v>
      </c>
      <c r="I813" s="135" t="s">
        <v>5758</v>
      </c>
      <c r="J813" s="135">
        <v>1</v>
      </c>
      <c r="K813" s="135" t="s">
        <v>3998</v>
      </c>
      <c r="L813" s="135" t="s">
        <v>3999</v>
      </c>
      <c r="M813" s="135" t="s">
        <v>5759</v>
      </c>
      <c r="N813" s="135" t="s">
        <v>86</v>
      </c>
    </row>
    <row r="814" spans="1:14" ht="24" x14ac:dyDescent="0.15">
      <c r="A814" s="139">
        <v>157</v>
      </c>
      <c r="B814" s="139">
        <v>50220</v>
      </c>
      <c r="C814" s="135" t="s">
        <v>5760</v>
      </c>
      <c r="D814" s="135">
        <v>5</v>
      </c>
      <c r="E814" s="135" t="s">
        <v>4085</v>
      </c>
      <c r="F814" s="135">
        <v>2</v>
      </c>
      <c r="G814" s="135" t="s">
        <v>3948</v>
      </c>
      <c r="H814" s="135" t="s">
        <v>1674</v>
      </c>
      <c r="I814" s="135" t="s">
        <v>5758</v>
      </c>
      <c r="J814" s="135">
        <v>1</v>
      </c>
      <c r="K814" s="135" t="s">
        <v>3998</v>
      </c>
      <c r="L814" s="135" t="s">
        <v>3999</v>
      </c>
      <c r="M814" s="135" t="s">
        <v>5761</v>
      </c>
      <c r="N814" s="135" t="s">
        <v>126</v>
      </c>
    </row>
    <row r="815" spans="1:14" ht="24" x14ac:dyDescent="0.15">
      <c r="A815" s="139">
        <v>157</v>
      </c>
      <c r="B815" s="139">
        <v>50220</v>
      </c>
      <c r="C815" s="135" t="s">
        <v>5762</v>
      </c>
      <c r="D815" s="135">
        <v>5</v>
      </c>
      <c r="E815" s="135" t="s">
        <v>4085</v>
      </c>
      <c r="F815" s="135">
        <v>2</v>
      </c>
      <c r="G815" s="135" t="s">
        <v>3948</v>
      </c>
      <c r="H815" s="135" t="s">
        <v>810</v>
      </c>
      <c r="I815" s="135" t="s">
        <v>5758</v>
      </c>
      <c r="J815" s="135">
        <v>1</v>
      </c>
      <c r="K815" s="135" t="s">
        <v>3998</v>
      </c>
      <c r="L815" s="135" t="s">
        <v>3999</v>
      </c>
      <c r="M815" s="135" t="s">
        <v>5763</v>
      </c>
      <c r="N815" s="135" t="s">
        <v>108</v>
      </c>
    </row>
    <row r="816" spans="1:14" ht="24" x14ac:dyDescent="0.15">
      <c r="A816" s="139">
        <v>157</v>
      </c>
      <c r="B816" s="139">
        <v>50220</v>
      </c>
      <c r="C816" s="135" t="s">
        <v>5764</v>
      </c>
      <c r="D816" s="135">
        <v>5</v>
      </c>
      <c r="E816" s="135" t="s">
        <v>4085</v>
      </c>
      <c r="F816" s="135">
        <v>2</v>
      </c>
      <c r="G816" s="135" t="s">
        <v>3948</v>
      </c>
      <c r="H816" s="135" t="s">
        <v>967</v>
      </c>
      <c r="I816" s="135" t="s">
        <v>5758</v>
      </c>
      <c r="J816" s="135">
        <v>1</v>
      </c>
      <c r="K816" s="135" t="s">
        <v>3998</v>
      </c>
      <c r="L816" s="135" t="s">
        <v>3999</v>
      </c>
      <c r="M816" s="135" t="s">
        <v>4123</v>
      </c>
      <c r="N816" s="135" t="s">
        <v>4804</v>
      </c>
    </row>
    <row r="817" spans="1:14" ht="24" x14ac:dyDescent="0.15">
      <c r="A817" s="139">
        <v>158</v>
      </c>
      <c r="B817" s="139">
        <v>50660</v>
      </c>
      <c r="C817" s="135" t="s">
        <v>5765</v>
      </c>
      <c r="D817" s="135">
        <v>5</v>
      </c>
      <c r="E817" s="135" t="s">
        <v>4085</v>
      </c>
      <c r="F817" s="135">
        <v>2</v>
      </c>
      <c r="G817" s="135" t="s">
        <v>3948</v>
      </c>
      <c r="H817" s="135" t="s">
        <v>967</v>
      </c>
      <c r="I817" s="135" t="s">
        <v>5766</v>
      </c>
      <c r="J817" s="135">
        <v>1</v>
      </c>
      <c r="K817" s="135" t="s">
        <v>3998</v>
      </c>
      <c r="L817" s="135" t="s">
        <v>3999</v>
      </c>
      <c r="M817" s="135" t="s">
        <v>4693</v>
      </c>
      <c r="N817" s="135" t="s">
        <v>4502</v>
      </c>
    </row>
    <row r="818" spans="1:14" ht="24" x14ac:dyDescent="0.15">
      <c r="A818" s="139">
        <v>158</v>
      </c>
      <c r="B818" s="139">
        <v>50682</v>
      </c>
      <c r="C818" s="135" t="s">
        <v>5767</v>
      </c>
      <c r="D818" s="135">
        <v>5</v>
      </c>
      <c r="E818" s="135" t="s">
        <v>4085</v>
      </c>
      <c r="F818" s="135">
        <v>11</v>
      </c>
      <c r="G818" s="135" t="s">
        <v>3957</v>
      </c>
      <c r="H818" s="135" t="s">
        <v>967</v>
      </c>
      <c r="I818" s="135" t="s">
        <v>5768</v>
      </c>
      <c r="J818" s="135">
        <v>1</v>
      </c>
      <c r="K818" s="135" t="s">
        <v>3998</v>
      </c>
      <c r="L818" s="135" t="s">
        <v>3999</v>
      </c>
      <c r="M818" s="135" t="s">
        <v>5706</v>
      </c>
      <c r="N818" s="135" t="s">
        <v>2065</v>
      </c>
    </row>
    <row r="819" spans="1:14" ht="36" x14ac:dyDescent="0.15">
      <c r="A819" s="139">
        <v>158</v>
      </c>
      <c r="B819" s="139">
        <v>50683</v>
      </c>
      <c r="C819" s="135" t="s">
        <v>5769</v>
      </c>
      <c r="D819" s="135">
        <v>5</v>
      </c>
      <c r="E819" s="135" t="s">
        <v>4085</v>
      </c>
      <c r="F819" s="135">
        <v>11</v>
      </c>
      <c r="G819" s="135" t="s">
        <v>3957</v>
      </c>
      <c r="H819" s="135" t="s">
        <v>1674</v>
      </c>
      <c r="I819" s="135" t="s">
        <v>5770</v>
      </c>
      <c r="J819" s="135">
        <v>1</v>
      </c>
      <c r="K819" s="135" t="s">
        <v>3998</v>
      </c>
      <c r="L819" s="135" t="s">
        <v>3999</v>
      </c>
      <c r="M819" s="135" t="s">
        <v>5771</v>
      </c>
      <c r="N819" s="135" t="s">
        <v>489</v>
      </c>
    </row>
    <row r="820" spans="1:14" ht="24" x14ac:dyDescent="0.15">
      <c r="A820" s="139">
        <v>158</v>
      </c>
      <c r="B820" s="139">
        <v>50683</v>
      </c>
      <c r="C820" s="135" t="s">
        <v>5772</v>
      </c>
      <c r="D820" s="135">
        <v>5</v>
      </c>
      <c r="E820" s="135" t="s">
        <v>4085</v>
      </c>
      <c r="F820" s="135">
        <v>11</v>
      </c>
      <c r="G820" s="135" t="s">
        <v>3957</v>
      </c>
      <c r="H820" s="135" t="s">
        <v>810</v>
      </c>
      <c r="I820" s="135" t="s">
        <v>5770</v>
      </c>
      <c r="J820" s="135">
        <v>1</v>
      </c>
      <c r="K820" s="135" t="s">
        <v>3998</v>
      </c>
      <c r="L820" s="135" t="s">
        <v>3999</v>
      </c>
      <c r="M820" s="135" t="s">
        <v>4141</v>
      </c>
      <c r="N820" s="135" t="s">
        <v>108</v>
      </c>
    </row>
    <row r="821" spans="1:14" ht="24" x14ac:dyDescent="0.15">
      <c r="A821" s="139">
        <v>158</v>
      </c>
      <c r="B821" s="139">
        <v>50683</v>
      </c>
      <c r="C821" s="135" t="s">
        <v>5773</v>
      </c>
      <c r="D821" s="135">
        <v>5</v>
      </c>
      <c r="E821" s="135" t="s">
        <v>4085</v>
      </c>
      <c r="F821" s="135">
        <v>11</v>
      </c>
      <c r="G821" s="135" t="s">
        <v>3957</v>
      </c>
      <c r="H821" s="135" t="s">
        <v>967</v>
      </c>
      <c r="I821" s="135" t="s">
        <v>5770</v>
      </c>
      <c r="J821" s="135">
        <v>1</v>
      </c>
      <c r="K821" s="135" t="s">
        <v>3998</v>
      </c>
      <c r="L821" s="135" t="s">
        <v>3999</v>
      </c>
      <c r="M821" s="135" t="s">
        <v>5774</v>
      </c>
      <c r="N821" s="135" t="s">
        <v>310</v>
      </c>
    </row>
    <row r="822" spans="1:14" ht="24" x14ac:dyDescent="0.15">
      <c r="A822" s="139">
        <v>159</v>
      </c>
      <c r="B822" s="139">
        <v>50432</v>
      </c>
      <c r="C822" s="135" t="s">
        <v>5775</v>
      </c>
      <c r="D822" s="135">
        <v>5</v>
      </c>
      <c r="E822" s="135" t="s">
        <v>4085</v>
      </c>
      <c r="F822" s="135">
        <v>5</v>
      </c>
      <c r="G822" s="135" t="s">
        <v>3951</v>
      </c>
      <c r="H822" s="135" t="s">
        <v>967</v>
      </c>
      <c r="I822" s="135" t="s">
        <v>5776</v>
      </c>
      <c r="J822" s="135">
        <v>1</v>
      </c>
      <c r="K822" s="135" t="s">
        <v>3998</v>
      </c>
      <c r="L822" s="135" t="s">
        <v>3999</v>
      </c>
      <c r="M822" s="135" t="s">
        <v>5777</v>
      </c>
      <c r="N822" s="135" t="s">
        <v>555</v>
      </c>
    </row>
    <row r="823" spans="1:14" ht="24" x14ac:dyDescent="0.15">
      <c r="A823" s="139">
        <v>160</v>
      </c>
      <c r="B823" s="139">
        <v>50230</v>
      </c>
      <c r="C823" s="135" t="s">
        <v>5778</v>
      </c>
      <c r="D823" s="135">
        <v>5</v>
      </c>
      <c r="E823" s="135" t="s">
        <v>4085</v>
      </c>
      <c r="F823" s="135">
        <v>3</v>
      </c>
      <c r="G823" s="135" t="s">
        <v>3949</v>
      </c>
      <c r="H823" s="135" t="s">
        <v>2085</v>
      </c>
      <c r="I823" s="135" t="s">
        <v>5779</v>
      </c>
      <c r="J823" s="135">
        <v>1</v>
      </c>
      <c r="K823" s="135" t="s">
        <v>3998</v>
      </c>
      <c r="L823" s="135" t="s">
        <v>5780</v>
      </c>
      <c r="M823" s="135" t="s">
        <v>5781</v>
      </c>
      <c r="N823" s="135" t="s">
        <v>332</v>
      </c>
    </row>
    <row r="824" spans="1:14" ht="24" x14ac:dyDescent="0.15">
      <c r="A824" s="139">
        <v>160</v>
      </c>
      <c r="B824" s="139">
        <v>50230</v>
      </c>
      <c r="C824" s="135" t="s">
        <v>5782</v>
      </c>
      <c r="D824" s="135">
        <v>5</v>
      </c>
      <c r="E824" s="135" t="s">
        <v>4085</v>
      </c>
      <c r="F824" s="135">
        <v>3</v>
      </c>
      <c r="G824" s="135" t="s">
        <v>3949</v>
      </c>
      <c r="H824" s="135" t="s">
        <v>1674</v>
      </c>
      <c r="I824" s="135" t="s">
        <v>5779</v>
      </c>
      <c r="J824" s="135">
        <v>1</v>
      </c>
      <c r="K824" s="135" t="s">
        <v>3998</v>
      </c>
      <c r="L824" s="135" t="s">
        <v>3999</v>
      </c>
      <c r="M824" s="135" t="s">
        <v>5783</v>
      </c>
      <c r="N824" s="135" t="s">
        <v>489</v>
      </c>
    </row>
    <row r="825" spans="1:14" ht="24" x14ac:dyDescent="0.15">
      <c r="A825" s="139">
        <v>160</v>
      </c>
      <c r="B825" s="139">
        <v>50230</v>
      </c>
      <c r="C825" s="135" t="s">
        <v>5784</v>
      </c>
      <c r="D825" s="135">
        <v>5</v>
      </c>
      <c r="E825" s="135" t="s">
        <v>4085</v>
      </c>
      <c r="F825" s="135">
        <v>3</v>
      </c>
      <c r="G825" s="135" t="s">
        <v>3949</v>
      </c>
      <c r="H825" s="135" t="s">
        <v>810</v>
      </c>
      <c r="I825" s="135" t="s">
        <v>5779</v>
      </c>
      <c r="J825" s="135">
        <v>1</v>
      </c>
      <c r="K825" s="135" t="s">
        <v>3998</v>
      </c>
      <c r="L825" s="135" t="s">
        <v>3999</v>
      </c>
      <c r="M825" s="135" t="s">
        <v>5785</v>
      </c>
      <c r="N825" s="135" t="s">
        <v>4497</v>
      </c>
    </row>
    <row r="826" spans="1:14" ht="24" x14ac:dyDescent="0.15">
      <c r="A826" s="139">
        <v>160</v>
      </c>
      <c r="B826" s="139">
        <v>50230</v>
      </c>
      <c r="C826" s="135" t="s">
        <v>5786</v>
      </c>
      <c r="D826" s="135">
        <v>5</v>
      </c>
      <c r="E826" s="135" t="s">
        <v>4085</v>
      </c>
      <c r="F826" s="135">
        <v>3</v>
      </c>
      <c r="G826" s="135" t="s">
        <v>3949</v>
      </c>
      <c r="H826" s="135" t="s">
        <v>967</v>
      </c>
      <c r="I826" s="135" t="s">
        <v>5779</v>
      </c>
      <c r="J826" s="135">
        <v>1</v>
      </c>
      <c r="K826" s="135" t="s">
        <v>3998</v>
      </c>
      <c r="L826" s="135" t="s">
        <v>3999</v>
      </c>
      <c r="M826" s="135" t="s">
        <v>5787</v>
      </c>
      <c r="N826" s="135" t="s">
        <v>4297</v>
      </c>
    </row>
    <row r="827" spans="1:14" ht="24" x14ac:dyDescent="0.15">
      <c r="A827" s="139">
        <v>160</v>
      </c>
      <c r="B827" s="139">
        <v>50460</v>
      </c>
      <c r="C827" s="135" t="s">
        <v>5788</v>
      </c>
      <c r="D827" s="135">
        <v>5</v>
      </c>
      <c r="E827" s="135" t="s">
        <v>4085</v>
      </c>
      <c r="F827" s="135">
        <v>11</v>
      </c>
      <c r="G827" s="135" t="s">
        <v>3957</v>
      </c>
      <c r="H827" s="135" t="s">
        <v>810</v>
      </c>
      <c r="I827" s="135" t="s">
        <v>5789</v>
      </c>
      <c r="J827" s="135">
        <v>1</v>
      </c>
      <c r="K827" s="135" t="s">
        <v>3998</v>
      </c>
      <c r="L827" s="135" t="s">
        <v>3999</v>
      </c>
      <c r="M827" s="135" t="s">
        <v>5790</v>
      </c>
      <c r="N827" s="135" t="s">
        <v>555</v>
      </c>
    </row>
    <row r="828" spans="1:14" ht="36" x14ac:dyDescent="0.15">
      <c r="A828" s="139">
        <v>160</v>
      </c>
      <c r="B828" s="139">
        <v>50460</v>
      </c>
      <c r="C828" s="135" t="s">
        <v>5791</v>
      </c>
      <c r="D828" s="135">
        <v>5</v>
      </c>
      <c r="E828" s="135" t="s">
        <v>4085</v>
      </c>
      <c r="F828" s="135">
        <v>11</v>
      </c>
      <c r="G828" s="135" t="s">
        <v>3957</v>
      </c>
      <c r="H828" s="135" t="s">
        <v>967</v>
      </c>
      <c r="I828" s="135" t="s">
        <v>5789</v>
      </c>
      <c r="J828" s="135">
        <v>1</v>
      </c>
      <c r="K828" s="135" t="s">
        <v>3998</v>
      </c>
      <c r="L828" s="135" t="s">
        <v>3999</v>
      </c>
      <c r="M828" s="135" t="s">
        <v>5792</v>
      </c>
      <c r="N828" s="135" t="s">
        <v>95</v>
      </c>
    </row>
    <row r="829" spans="1:14" ht="24" x14ac:dyDescent="0.15">
      <c r="A829" s="139">
        <v>160</v>
      </c>
      <c r="B829" s="139">
        <v>50560</v>
      </c>
      <c r="C829" s="135" t="s">
        <v>5793</v>
      </c>
      <c r="D829" s="135">
        <v>5</v>
      </c>
      <c r="E829" s="135" t="s">
        <v>4085</v>
      </c>
      <c r="F829" s="135">
        <v>3</v>
      </c>
      <c r="G829" s="135" t="s">
        <v>3949</v>
      </c>
      <c r="H829" s="135" t="s">
        <v>810</v>
      </c>
      <c r="I829" s="135" t="s">
        <v>5794</v>
      </c>
      <c r="J829" s="135">
        <v>1</v>
      </c>
      <c r="K829" s="135" t="s">
        <v>3998</v>
      </c>
      <c r="L829" s="135" t="s">
        <v>3999</v>
      </c>
      <c r="M829" s="135" t="s">
        <v>3999</v>
      </c>
      <c r="N829" s="135" t="s">
        <v>489</v>
      </c>
    </row>
    <row r="830" spans="1:14" ht="24" x14ac:dyDescent="0.15">
      <c r="A830" s="139">
        <v>160</v>
      </c>
      <c r="B830" s="139">
        <v>50560</v>
      </c>
      <c r="C830" s="135" t="s">
        <v>5795</v>
      </c>
      <c r="D830" s="135">
        <v>5</v>
      </c>
      <c r="E830" s="135" t="s">
        <v>4085</v>
      </c>
      <c r="F830" s="135">
        <v>3</v>
      </c>
      <c r="G830" s="135" t="s">
        <v>3949</v>
      </c>
      <c r="H830" s="135" t="s">
        <v>967</v>
      </c>
      <c r="I830" s="135" t="s">
        <v>5794</v>
      </c>
      <c r="J830" s="135">
        <v>1</v>
      </c>
      <c r="K830" s="135" t="s">
        <v>3998</v>
      </c>
      <c r="L830" s="135" t="s">
        <v>3999</v>
      </c>
      <c r="M830" s="135" t="s">
        <v>5796</v>
      </c>
      <c r="N830" s="135" t="s">
        <v>95</v>
      </c>
    </row>
    <row r="831" spans="1:14" ht="24" x14ac:dyDescent="0.15">
      <c r="A831" s="139">
        <v>160</v>
      </c>
      <c r="B831" s="139">
        <v>50571</v>
      </c>
      <c r="C831" s="135" t="s">
        <v>5797</v>
      </c>
      <c r="D831" s="135">
        <v>5</v>
      </c>
      <c r="E831" s="135" t="s">
        <v>4085</v>
      </c>
      <c r="F831" s="135">
        <v>3</v>
      </c>
      <c r="G831" s="135" t="s">
        <v>3949</v>
      </c>
      <c r="H831" s="135" t="s">
        <v>810</v>
      </c>
      <c r="I831" s="135" t="s">
        <v>5798</v>
      </c>
      <c r="J831" s="135">
        <v>1</v>
      </c>
      <c r="K831" s="135" t="s">
        <v>3998</v>
      </c>
      <c r="L831" s="135" t="s">
        <v>3999</v>
      </c>
      <c r="M831" s="135" t="s">
        <v>5799</v>
      </c>
      <c r="N831" s="135" t="s">
        <v>4497</v>
      </c>
    </row>
    <row r="832" spans="1:14" ht="24" x14ac:dyDescent="0.15">
      <c r="A832" s="139">
        <v>160</v>
      </c>
      <c r="B832" s="139">
        <v>50571</v>
      </c>
      <c r="C832" s="135" t="s">
        <v>5800</v>
      </c>
      <c r="D832" s="135">
        <v>5</v>
      </c>
      <c r="E832" s="135" t="s">
        <v>4085</v>
      </c>
      <c r="F832" s="135">
        <v>3</v>
      </c>
      <c r="G832" s="135" t="s">
        <v>3949</v>
      </c>
      <c r="H832" s="135" t="s">
        <v>967</v>
      </c>
      <c r="I832" s="135" t="s">
        <v>5798</v>
      </c>
      <c r="J832" s="135">
        <v>1</v>
      </c>
      <c r="K832" s="135" t="s">
        <v>3998</v>
      </c>
      <c r="L832" s="135" t="s">
        <v>3999</v>
      </c>
      <c r="M832" s="135" t="s">
        <v>5656</v>
      </c>
      <c r="N832" s="135" t="s">
        <v>4502</v>
      </c>
    </row>
    <row r="833" spans="1:14" ht="24" x14ac:dyDescent="0.15">
      <c r="A833" s="139">
        <v>160</v>
      </c>
      <c r="B833" s="139">
        <v>50572</v>
      </c>
      <c r="C833" s="135" t="s">
        <v>5801</v>
      </c>
      <c r="D833" s="135">
        <v>5</v>
      </c>
      <c r="E833" s="135" t="s">
        <v>4085</v>
      </c>
      <c r="F833" s="135">
        <v>3</v>
      </c>
      <c r="G833" s="135" t="s">
        <v>3949</v>
      </c>
      <c r="H833" s="135" t="s">
        <v>810</v>
      </c>
      <c r="I833" s="135" t="s">
        <v>5802</v>
      </c>
      <c r="J833" s="135">
        <v>1</v>
      </c>
      <c r="K833" s="135" t="s">
        <v>3998</v>
      </c>
      <c r="L833" s="135" t="s">
        <v>3999</v>
      </c>
      <c r="M833" s="135" t="s">
        <v>5803</v>
      </c>
      <c r="N833" s="135" t="s">
        <v>4847</v>
      </c>
    </row>
    <row r="834" spans="1:14" ht="36" x14ac:dyDescent="0.15">
      <c r="A834" s="139">
        <v>160</v>
      </c>
      <c r="B834" s="139">
        <v>50572</v>
      </c>
      <c r="C834" s="135" t="s">
        <v>5804</v>
      </c>
      <c r="D834" s="135">
        <v>5</v>
      </c>
      <c r="E834" s="135" t="s">
        <v>4085</v>
      </c>
      <c r="F834" s="135">
        <v>3</v>
      </c>
      <c r="G834" s="135" t="s">
        <v>3949</v>
      </c>
      <c r="H834" s="135" t="s">
        <v>967</v>
      </c>
      <c r="I834" s="135" t="s">
        <v>5802</v>
      </c>
      <c r="J834" s="135">
        <v>1</v>
      </c>
      <c r="K834" s="135" t="s">
        <v>3998</v>
      </c>
      <c r="L834" s="135" t="s">
        <v>3999</v>
      </c>
      <c r="M834" s="135" t="s">
        <v>4434</v>
      </c>
      <c r="N834" s="135" t="s">
        <v>4497</v>
      </c>
    </row>
    <row r="835" spans="1:14" ht="24" x14ac:dyDescent="0.15">
      <c r="A835" s="139">
        <v>160</v>
      </c>
      <c r="B835" s="139">
        <v>50573</v>
      </c>
      <c r="C835" s="135" t="s">
        <v>5805</v>
      </c>
      <c r="D835" s="135">
        <v>5</v>
      </c>
      <c r="E835" s="135" t="s">
        <v>4085</v>
      </c>
      <c r="F835" s="135">
        <v>3</v>
      </c>
      <c r="G835" s="135" t="s">
        <v>3949</v>
      </c>
      <c r="H835" s="135" t="s">
        <v>1674</v>
      </c>
      <c r="I835" s="135" t="s">
        <v>5806</v>
      </c>
      <c r="J835" s="135">
        <v>1</v>
      </c>
      <c r="K835" s="135" t="s">
        <v>3998</v>
      </c>
      <c r="L835" s="135" t="s">
        <v>3999</v>
      </c>
      <c r="M835" s="135" t="s">
        <v>5807</v>
      </c>
      <c r="N835" s="135" t="s">
        <v>4502</v>
      </c>
    </row>
    <row r="836" spans="1:14" ht="24" x14ac:dyDescent="0.15">
      <c r="A836" s="139">
        <v>160</v>
      </c>
      <c r="B836" s="139">
        <v>50573</v>
      </c>
      <c r="C836" s="135" t="s">
        <v>5808</v>
      </c>
      <c r="D836" s="135">
        <v>5</v>
      </c>
      <c r="E836" s="135" t="s">
        <v>4085</v>
      </c>
      <c r="F836" s="135">
        <v>3</v>
      </c>
      <c r="G836" s="135" t="s">
        <v>3949</v>
      </c>
      <c r="H836" s="135" t="s">
        <v>810</v>
      </c>
      <c r="I836" s="135" t="s">
        <v>5806</v>
      </c>
      <c r="J836" s="135">
        <v>1</v>
      </c>
      <c r="K836" s="135" t="s">
        <v>3998</v>
      </c>
      <c r="L836" s="135" t="s">
        <v>3999</v>
      </c>
      <c r="M836" s="135" t="s">
        <v>5809</v>
      </c>
      <c r="N836" s="135" t="s">
        <v>4382</v>
      </c>
    </row>
    <row r="837" spans="1:14" ht="24" x14ac:dyDescent="0.15">
      <c r="A837" s="139">
        <v>160</v>
      </c>
      <c r="B837" s="139">
        <v>50573</v>
      </c>
      <c r="C837" s="135" t="s">
        <v>5810</v>
      </c>
      <c r="D837" s="135">
        <v>5</v>
      </c>
      <c r="E837" s="135" t="s">
        <v>4085</v>
      </c>
      <c r="F837" s="135">
        <v>3</v>
      </c>
      <c r="G837" s="135" t="s">
        <v>3949</v>
      </c>
      <c r="H837" s="135" t="s">
        <v>967</v>
      </c>
      <c r="I837" s="135" t="s">
        <v>5806</v>
      </c>
      <c r="J837" s="135">
        <v>1</v>
      </c>
      <c r="K837" s="135" t="s">
        <v>3998</v>
      </c>
      <c r="L837" s="135" t="s">
        <v>5811</v>
      </c>
      <c r="M837" s="135" t="s">
        <v>5812</v>
      </c>
      <c r="N837" s="135" t="s">
        <v>124</v>
      </c>
    </row>
    <row r="838" spans="1:14" ht="24" x14ac:dyDescent="0.15">
      <c r="A838" s="139">
        <v>160</v>
      </c>
      <c r="B838" s="139">
        <v>50580</v>
      </c>
      <c r="C838" s="135" t="s">
        <v>5813</v>
      </c>
      <c r="D838" s="135">
        <v>5</v>
      </c>
      <c r="E838" s="135" t="s">
        <v>4085</v>
      </c>
      <c r="F838" s="135">
        <v>2</v>
      </c>
      <c r="G838" s="135" t="s">
        <v>3948</v>
      </c>
      <c r="H838" s="135" t="s">
        <v>810</v>
      </c>
      <c r="I838" s="135" t="s">
        <v>5814</v>
      </c>
      <c r="J838" s="135">
        <v>1</v>
      </c>
      <c r="K838" s="135" t="s">
        <v>3998</v>
      </c>
      <c r="L838" s="135" t="s">
        <v>3999</v>
      </c>
      <c r="M838" s="135" t="s">
        <v>5815</v>
      </c>
      <c r="N838" s="135" t="s">
        <v>1977</v>
      </c>
    </row>
    <row r="839" spans="1:14" ht="24" x14ac:dyDescent="0.15">
      <c r="A839" s="139">
        <v>160</v>
      </c>
      <c r="B839" s="139">
        <v>50580</v>
      </c>
      <c r="C839" s="135" t="s">
        <v>5816</v>
      </c>
      <c r="D839" s="135">
        <v>5</v>
      </c>
      <c r="E839" s="135" t="s">
        <v>4085</v>
      </c>
      <c r="F839" s="135">
        <v>2</v>
      </c>
      <c r="G839" s="135" t="s">
        <v>3948</v>
      </c>
      <c r="H839" s="135" t="s">
        <v>967</v>
      </c>
      <c r="I839" s="135" t="s">
        <v>5814</v>
      </c>
      <c r="J839" s="135">
        <v>1</v>
      </c>
      <c r="K839" s="135" t="s">
        <v>3998</v>
      </c>
      <c r="L839" s="135" t="s">
        <v>3999</v>
      </c>
      <c r="M839" s="135" t="s">
        <v>5706</v>
      </c>
      <c r="N839" s="135" t="s">
        <v>4025</v>
      </c>
    </row>
    <row r="840" spans="1:14" ht="24" x14ac:dyDescent="0.15">
      <c r="A840" s="139">
        <v>160</v>
      </c>
      <c r="B840" s="139">
        <v>50591</v>
      </c>
      <c r="C840" s="135" t="s">
        <v>5817</v>
      </c>
      <c r="D840" s="135">
        <v>5</v>
      </c>
      <c r="E840" s="135" t="s">
        <v>4085</v>
      </c>
      <c r="F840" s="135">
        <v>2</v>
      </c>
      <c r="G840" s="135" t="s">
        <v>3948</v>
      </c>
      <c r="H840" s="135" t="s">
        <v>810</v>
      </c>
      <c r="I840" s="135" t="s">
        <v>5818</v>
      </c>
      <c r="J840" s="135">
        <v>1</v>
      </c>
      <c r="K840" s="135" t="s">
        <v>3998</v>
      </c>
      <c r="L840" s="135" t="s">
        <v>5811</v>
      </c>
      <c r="M840" s="135" t="s">
        <v>5713</v>
      </c>
      <c r="N840" s="135" t="s">
        <v>5170</v>
      </c>
    </row>
    <row r="841" spans="1:14" ht="24" x14ac:dyDescent="0.15">
      <c r="A841" s="139">
        <v>160</v>
      </c>
      <c r="B841" s="139">
        <v>50591</v>
      </c>
      <c r="C841" s="135" t="s">
        <v>5819</v>
      </c>
      <c r="D841" s="135">
        <v>5</v>
      </c>
      <c r="E841" s="135" t="s">
        <v>4085</v>
      </c>
      <c r="F841" s="135">
        <v>2</v>
      </c>
      <c r="G841" s="135" t="s">
        <v>3948</v>
      </c>
      <c r="H841" s="135" t="s">
        <v>967</v>
      </c>
      <c r="I841" s="135" t="s">
        <v>5818</v>
      </c>
      <c r="J841" s="135">
        <v>1</v>
      </c>
      <c r="K841" s="135" t="s">
        <v>3998</v>
      </c>
      <c r="L841" s="135" t="s">
        <v>3999</v>
      </c>
      <c r="M841" s="135" t="s">
        <v>4220</v>
      </c>
      <c r="N841" s="135" t="s">
        <v>332</v>
      </c>
    </row>
    <row r="842" spans="1:14" ht="24" x14ac:dyDescent="0.15">
      <c r="A842" s="139">
        <v>160</v>
      </c>
      <c r="B842" s="139">
        <v>50592</v>
      </c>
      <c r="C842" s="135" t="s">
        <v>5820</v>
      </c>
      <c r="D842" s="135">
        <v>5</v>
      </c>
      <c r="E842" s="135" t="s">
        <v>4085</v>
      </c>
      <c r="F842" s="135">
        <v>2</v>
      </c>
      <c r="G842" s="135" t="s">
        <v>3948</v>
      </c>
      <c r="H842" s="135" t="s">
        <v>2085</v>
      </c>
      <c r="I842" s="135" t="s">
        <v>5821</v>
      </c>
      <c r="J842" s="135">
        <v>1</v>
      </c>
      <c r="K842" s="135" t="s">
        <v>3998</v>
      </c>
      <c r="L842" s="135" t="s">
        <v>3999</v>
      </c>
      <c r="M842" s="135" t="s">
        <v>5822</v>
      </c>
      <c r="N842" s="135" t="s">
        <v>489</v>
      </c>
    </row>
    <row r="843" spans="1:14" ht="24" x14ac:dyDescent="0.15">
      <c r="A843" s="139">
        <v>160</v>
      </c>
      <c r="B843" s="139">
        <v>50592</v>
      </c>
      <c r="C843" s="135" t="s">
        <v>5823</v>
      </c>
      <c r="D843" s="135">
        <v>5</v>
      </c>
      <c r="E843" s="135" t="s">
        <v>4085</v>
      </c>
      <c r="F843" s="135">
        <v>2</v>
      </c>
      <c r="G843" s="135" t="s">
        <v>3948</v>
      </c>
      <c r="H843" s="135" t="s">
        <v>1674</v>
      </c>
      <c r="I843" s="135" t="s">
        <v>5821</v>
      </c>
      <c r="J843" s="135">
        <v>1</v>
      </c>
      <c r="K843" s="135" t="s">
        <v>3998</v>
      </c>
      <c r="L843" s="135" t="s">
        <v>3999</v>
      </c>
      <c r="M843" s="135" t="s">
        <v>5824</v>
      </c>
      <c r="N843" s="135" t="s">
        <v>135</v>
      </c>
    </row>
    <row r="844" spans="1:14" ht="24" x14ac:dyDescent="0.15">
      <c r="A844" s="139">
        <v>160</v>
      </c>
      <c r="B844" s="139">
        <v>50592</v>
      </c>
      <c r="C844" s="135" t="s">
        <v>5825</v>
      </c>
      <c r="D844" s="135">
        <v>5</v>
      </c>
      <c r="E844" s="135" t="s">
        <v>4085</v>
      </c>
      <c r="F844" s="135">
        <v>2</v>
      </c>
      <c r="G844" s="135" t="s">
        <v>3948</v>
      </c>
      <c r="H844" s="135" t="s">
        <v>810</v>
      </c>
      <c r="I844" s="135" t="s">
        <v>5821</v>
      </c>
      <c r="J844" s="135">
        <v>1</v>
      </c>
      <c r="K844" s="135" t="s">
        <v>3998</v>
      </c>
      <c r="L844" s="135" t="s">
        <v>3999</v>
      </c>
      <c r="M844" s="135" t="s">
        <v>5826</v>
      </c>
      <c r="N844" s="135" t="s">
        <v>4508</v>
      </c>
    </row>
    <row r="845" spans="1:14" ht="24" x14ac:dyDescent="0.15">
      <c r="A845" s="139">
        <v>160</v>
      </c>
      <c r="B845" s="139">
        <v>50592</v>
      </c>
      <c r="C845" s="135" t="s">
        <v>5827</v>
      </c>
      <c r="D845" s="135">
        <v>5</v>
      </c>
      <c r="E845" s="135" t="s">
        <v>4085</v>
      </c>
      <c r="F845" s="135">
        <v>2</v>
      </c>
      <c r="G845" s="135" t="s">
        <v>3948</v>
      </c>
      <c r="H845" s="135" t="s">
        <v>967</v>
      </c>
      <c r="I845" s="135" t="s">
        <v>5821</v>
      </c>
      <c r="J845" s="135">
        <v>1</v>
      </c>
      <c r="K845" s="135" t="s">
        <v>3998</v>
      </c>
      <c r="L845" s="135" t="s">
        <v>3999</v>
      </c>
      <c r="M845" s="135" t="s">
        <v>5092</v>
      </c>
      <c r="N845" s="135" t="s">
        <v>489</v>
      </c>
    </row>
    <row r="846" spans="1:14" ht="24" x14ac:dyDescent="0.15">
      <c r="A846" s="139">
        <v>160</v>
      </c>
      <c r="B846" s="139">
        <v>50600</v>
      </c>
      <c r="C846" s="135" t="s">
        <v>5828</v>
      </c>
      <c r="D846" s="135">
        <v>5</v>
      </c>
      <c r="E846" s="135" t="s">
        <v>4085</v>
      </c>
      <c r="F846" s="135">
        <v>2</v>
      </c>
      <c r="G846" s="135" t="s">
        <v>3948</v>
      </c>
      <c r="H846" s="135" t="s">
        <v>967</v>
      </c>
      <c r="I846" s="135" t="s">
        <v>5829</v>
      </c>
      <c r="J846" s="135">
        <v>1</v>
      </c>
      <c r="K846" s="135" t="s">
        <v>3998</v>
      </c>
      <c r="L846" s="135" t="s">
        <v>3999</v>
      </c>
      <c r="M846" s="135" t="s">
        <v>5830</v>
      </c>
      <c r="N846" s="135" t="s">
        <v>4497</v>
      </c>
    </row>
    <row r="847" spans="1:14" ht="24" x14ac:dyDescent="0.15">
      <c r="A847" s="139">
        <v>160</v>
      </c>
      <c r="B847" s="139">
        <v>50610</v>
      </c>
      <c r="C847" s="135" t="s">
        <v>5831</v>
      </c>
      <c r="D847" s="135">
        <v>5</v>
      </c>
      <c r="E847" s="135" t="s">
        <v>4085</v>
      </c>
      <c r="F847" s="135">
        <v>9</v>
      </c>
      <c r="G847" s="135" t="s">
        <v>3955</v>
      </c>
      <c r="H847" s="135" t="s">
        <v>810</v>
      </c>
      <c r="I847" s="135" t="s">
        <v>5832</v>
      </c>
      <c r="J847" s="135">
        <v>1</v>
      </c>
      <c r="K847" s="135" t="s">
        <v>3998</v>
      </c>
      <c r="L847" s="135" t="s">
        <v>3999</v>
      </c>
      <c r="M847" s="135" t="s">
        <v>4168</v>
      </c>
      <c r="N847" s="135" t="s">
        <v>4508</v>
      </c>
    </row>
    <row r="848" spans="1:14" ht="24" x14ac:dyDescent="0.15">
      <c r="A848" s="139">
        <v>160</v>
      </c>
      <c r="B848" s="139">
        <v>50610</v>
      </c>
      <c r="C848" s="135" t="s">
        <v>5833</v>
      </c>
      <c r="D848" s="135">
        <v>5</v>
      </c>
      <c r="E848" s="135" t="s">
        <v>4085</v>
      </c>
      <c r="F848" s="135">
        <v>9</v>
      </c>
      <c r="G848" s="135" t="s">
        <v>3955</v>
      </c>
      <c r="H848" s="135" t="s">
        <v>967</v>
      </c>
      <c r="I848" s="135" t="s">
        <v>5832</v>
      </c>
      <c r="J848" s="135">
        <v>1</v>
      </c>
      <c r="K848" s="135" t="s">
        <v>3998</v>
      </c>
      <c r="L848" s="135" t="s">
        <v>3999</v>
      </c>
      <c r="M848" s="135" t="s">
        <v>5834</v>
      </c>
      <c r="N848" s="135" t="s">
        <v>555</v>
      </c>
    </row>
    <row r="849" spans="1:14" ht="24" x14ac:dyDescent="0.15">
      <c r="A849" s="139">
        <v>160</v>
      </c>
      <c r="B849" s="139">
        <v>50621</v>
      </c>
      <c r="C849" s="135" t="s">
        <v>5835</v>
      </c>
      <c r="D849" s="135">
        <v>5</v>
      </c>
      <c r="E849" s="135" t="s">
        <v>4085</v>
      </c>
      <c r="F849" s="135">
        <v>9</v>
      </c>
      <c r="G849" s="135" t="s">
        <v>3955</v>
      </c>
      <c r="H849" s="135" t="s">
        <v>2085</v>
      </c>
      <c r="I849" s="135" t="s">
        <v>5836</v>
      </c>
      <c r="J849" s="135">
        <v>1</v>
      </c>
      <c r="K849" s="135" t="s">
        <v>3998</v>
      </c>
      <c r="L849" s="135" t="s">
        <v>3999</v>
      </c>
      <c r="M849" s="135" t="s">
        <v>5837</v>
      </c>
      <c r="N849" s="135" t="s">
        <v>4508</v>
      </c>
    </row>
    <row r="850" spans="1:14" ht="24" x14ac:dyDescent="0.15">
      <c r="A850" s="139">
        <v>160</v>
      </c>
      <c r="B850" s="139">
        <v>50621</v>
      </c>
      <c r="C850" s="135" t="s">
        <v>5838</v>
      </c>
      <c r="D850" s="135">
        <v>5</v>
      </c>
      <c r="E850" s="135" t="s">
        <v>4085</v>
      </c>
      <c r="F850" s="135">
        <v>9</v>
      </c>
      <c r="G850" s="135" t="s">
        <v>3955</v>
      </c>
      <c r="H850" s="135" t="s">
        <v>1674</v>
      </c>
      <c r="I850" s="135" t="s">
        <v>5836</v>
      </c>
      <c r="J850" s="135">
        <v>1</v>
      </c>
      <c r="K850" s="135" t="s">
        <v>3998</v>
      </c>
      <c r="L850" s="135" t="s">
        <v>3999</v>
      </c>
      <c r="M850" s="135" t="s">
        <v>3834</v>
      </c>
      <c r="N850" s="135" t="s">
        <v>332</v>
      </c>
    </row>
    <row r="851" spans="1:14" ht="24" x14ac:dyDescent="0.15">
      <c r="A851" s="139">
        <v>160</v>
      </c>
      <c r="B851" s="139">
        <v>50621</v>
      </c>
      <c r="C851" s="135" t="s">
        <v>5839</v>
      </c>
      <c r="D851" s="135">
        <v>5</v>
      </c>
      <c r="E851" s="135" t="s">
        <v>4085</v>
      </c>
      <c r="F851" s="135">
        <v>9</v>
      </c>
      <c r="G851" s="135" t="s">
        <v>3955</v>
      </c>
      <c r="H851" s="135" t="s">
        <v>810</v>
      </c>
      <c r="I851" s="135" t="s">
        <v>5836</v>
      </c>
      <c r="J851" s="135">
        <v>1</v>
      </c>
      <c r="K851" s="135" t="s">
        <v>3998</v>
      </c>
      <c r="L851" s="135" t="s">
        <v>3999</v>
      </c>
      <c r="M851" s="135" t="s">
        <v>5840</v>
      </c>
      <c r="N851" s="135" t="s">
        <v>4034</v>
      </c>
    </row>
    <row r="852" spans="1:14" ht="24" x14ac:dyDescent="0.15">
      <c r="A852" s="139">
        <v>160</v>
      </c>
      <c r="B852" s="139">
        <v>50621</v>
      </c>
      <c r="C852" s="135" t="s">
        <v>5841</v>
      </c>
      <c r="D852" s="135">
        <v>5</v>
      </c>
      <c r="E852" s="135" t="s">
        <v>4085</v>
      </c>
      <c r="F852" s="135">
        <v>9</v>
      </c>
      <c r="G852" s="135" t="s">
        <v>3955</v>
      </c>
      <c r="H852" s="135" t="s">
        <v>967</v>
      </c>
      <c r="I852" s="135" t="s">
        <v>5836</v>
      </c>
      <c r="J852" s="135">
        <v>1</v>
      </c>
      <c r="K852" s="135" t="s">
        <v>3998</v>
      </c>
      <c r="L852" s="135" t="s">
        <v>3999</v>
      </c>
      <c r="M852" s="135" t="s">
        <v>5842</v>
      </c>
      <c r="N852" s="135" t="s">
        <v>555</v>
      </c>
    </row>
    <row r="853" spans="1:14" ht="24" x14ac:dyDescent="0.15">
      <c r="A853" s="139">
        <v>160</v>
      </c>
      <c r="B853" s="139">
        <v>50623</v>
      </c>
      <c r="C853" s="135" t="s">
        <v>5843</v>
      </c>
      <c r="D853" s="135">
        <v>5</v>
      </c>
      <c r="E853" s="135" t="s">
        <v>4085</v>
      </c>
      <c r="F853" s="135">
        <v>9</v>
      </c>
      <c r="G853" s="135" t="s">
        <v>3955</v>
      </c>
      <c r="H853" s="135" t="s">
        <v>967</v>
      </c>
      <c r="I853" s="135" t="s">
        <v>5844</v>
      </c>
      <c r="J853" s="135">
        <v>1</v>
      </c>
      <c r="K853" s="135" t="s">
        <v>3998</v>
      </c>
      <c r="L853" s="135" t="s">
        <v>5811</v>
      </c>
      <c r="M853" s="135" t="s">
        <v>5845</v>
      </c>
      <c r="N853" s="135" t="s">
        <v>838</v>
      </c>
    </row>
    <row r="854" spans="1:14" ht="24" x14ac:dyDescent="0.15">
      <c r="A854" s="139">
        <v>160</v>
      </c>
      <c r="B854" s="139">
        <v>60790</v>
      </c>
      <c r="C854" s="135" t="s">
        <v>5846</v>
      </c>
      <c r="D854" s="135">
        <v>6</v>
      </c>
      <c r="E854" s="135" t="s">
        <v>3959</v>
      </c>
      <c r="F854" s="135">
        <v>1</v>
      </c>
      <c r="G854" s="135" t="s">
        <v>3959</v>
      </c>
      <c r="H854" s="135" t="s">
        <v>967</v>
      </c>
      <c r="I854" s="135" t="s">
        <v>5847</v>
      </c>
      <c r="J854" s="135">
        <v>1</v>
      </c>
      <c r="K854" s="135" t="s">
        <v>3998</v>
      </c>
      <c r="L854" s="135" t="s">
        <v>3999</v>
      </c>
      <c r="M854" s="135" t="s">
        <v>5848</v>
      </c>
      <c r="N854" s="135" t="s">
        <v>86</v>
      </c>
    </row>
    <row r="855" spans="1:14" ht="24" x14ac:dyDescent="0.15">
      <c r="A855" s="139">
        <v>160</v>
      </c>
      <c r="B855" s="139">
        <v>60800</v>
      </c>
      <c r="C855" s="135" t="s">
        <v>5849</v>
      </c>
      <c r="D855" s="135">
        <v>6</v>
      </c>
      <c r="E855" s="135" t="s">
        <v>3959</v>
      </c>
      <c r="F855" s="135">
        <v>1</v>
      </c>
      <c r="G855" s="135" t="s">
        <v>3959</v>
      </c>
      <c r="H855" s="135" t="s">
        <v>810</v>
      </c>
      <c r="I855" s="135" t="s">
        <v>5850</v>
      </c>
      <c r="J855" s="135">
        <v>1</v>
      </c>
      <c r="K855" s="135" t="s">
        <v>3998</v>
      </c>
      <c r="L855" s="135" t="s">
        <v>3999</v>
      </c>
      <c r="M855" s="135" t="s">
        <v>5851</v>
      </c>
      <c r="N855" s="135" t="s">
        <v>124</v>
      </c>
    </row>
    <row r="856" spans="1:14" ht="24" x14ac:dyDescent="0.15">
      <c r="A856" s="139">
        <v>160</v>
      </c>
      <c r="B856" s="139">
        <v>60800</v>
      </c>
      <c r="C856" s="135" t="s">
        <v>5852</v>
      </c>
      <c r="D856" s="135">
        <v>6</v>
      </c>
      <c r="E856" s="135" t="s">
        <v>3959</v>
      </c>
      <c r="F856" s="135">
        <v>1</v>
      </c>
      <c r="G856" s="135" t="s">
        <v>3959</v>
      </c>
      <c r="H856" s="135" t="s">
        <v>967</v>
      </c>
      <c r="I856" s="135" t="s">
        <v>5850</v>
      </c>
      <c r="J856" s="135">
        <v>1</v>
      </c>
      <c r="K856" s="135" t="s">
        <v>3998</v>
      </c>
      <c r="L856" s="135" t="s">
        <v>3999</v>
      </c>
      <c r="M856" s="135" t="s">
        <v>4049</v>
      </c>
      <c r="N856" s="135" t="s">
        <v>95</v>
      </c>
    </row>
    <row r="857" spans="1:14" ht="24" x14ac:dyDescent="0.15">
      <c r="A857" s="139">
        <v>160</v>
      </c>
      <c r="B857" s="139">
        <v>60811</v>
      </c>
      <c r="C857" s="135" t="s">
        <v>5853</v>
      </c>
      <c r="D857" s="135">
        <v>6</v>
      </c>
      <c r="E857" s="135" t="s">
        <v>3959</v>
      </c>
      <c r="F857" s="135">
        <v>1</v>
      </c>
      <c r="G857" s="135" t="s">
        <v>3959</v>
      </c>
      <c r="H857" s="135" t="s">
        <v>1674</v>
      </c>
      <c r="I857" s="135" t="s">
        <v>5854</v>
      </c>
      <c r="J857" s="135">
        <v>1</v>
      </c>
      <c r="K857" s="135" t="s">
        <v>3998</v>
      </c>
      <c r="L857" s="135" t="s">
        <v>3999</v>
      </c>
      <c r="M857" s="135" t="s">
        <v>5855</v>
      </c>
      <c r="N857" s="135" t="s">
        <v>86</v>
      </c>
    </row>
    <row r="858" spans="1:14" ht="24" x14ac:dyDescent="0.15">
      <c r="A858" s="139">
        <v>160</v>
      </c>
      <c r="B858" s="139">
        <v>60811</v>
      </c>
      <c r="C858" s="135" t="s">
        <v>5856</v>
      </c>
      <c r="D858" s="135">
        <v>6</v>
      </c>
      <c r="E858" s="135" t="s">
        <v>3959</v>
      </c>
      <c r="F858" s="135">
        <v>1</v>
      </c>
      <c r="G858" s="135" t="s">
        <v>3959</v>
      </c>
      <c r="H858" s="135" t="s">
        <v>810</v>
      </c>
      <c r="I858" s="135" t="s">
        <v>5854</v>
      </c>
      <c r="J858" s="135">
        <v>1</v>
      </c>
      <c r="K858" s="135" t="s">
        <v>3998</v>
      </c>
      <c r="L858" s="135" t="s">
        <v>3999</v>
      </c>
      <c r="M858" s="135" t="s">
        <v>4479</v>
      </c>
      <c r="N858" s="135" t="s">
        <v>4161</v>
      </c>
    </row>
    <row r="859" spans="1:14" ht="24" x14ac:dyDescent="0.15">
      <c r="A859" s="139">
        <v>160</v>
      </c>
      <c r="B859" s="139">
        <v>60811</v>
      </c>
      <c r="C859" s="135" t="s">
        <v>5857</v>
      </c>
      <c r="D859" s="135">
        <v>6</v>
      </c>
      <c r="E859" s="135" t="s">
        <v>3959</v>
      </c>
      <c r="F859" s="135">
        <v>1</v>
      </c>
      <c r="G859" s="135" t="s">
        <v>3959</v>
      </c>
      <c r="H859" s="135" t="s">
        <v>967</v>
      </c>
      <c r="I859" s="135" t="s">
        <v>5854</v>
      </c>
      <c r="J859" s="135">
        <v>1</v>
      </c>
      <c r="K859" s="135" t="s">
        <v>3998</v>
      </c>
      <c r="L859" s="135" t="s">
        <v>3999</v>
      </c>
      <c r="M859" s="135" t="s">
        <v>5858</v>
      </c>
      <c r="N859" s="135" t="s">
        <v>108</v>
      </c>
    </row>
    <row r="860" spans="1:14" ht="24" x14ac:dyDescent="0.15">
      <c r="A860" s="139">
        <v>160</v>
      </c>
      <c r="B860" s="139">
        <v>60812</v>
      </c>
      <c r="C860" s="135" t="s">
        <v>5859</v>
      </c>
      <c r="D860" s="135">
        <v>6</v>
      </c>
      <c r="E860" s="135" t="s">
        <v>3959</v>
      </c>
      <c r="F860" s="135">
        <v>1</v>
      </c>
      <c r="G860" s="135" t="s">
        <v>3959</v>
      </c>
      <c r="H860" s="135" t="s">
        <v>1674</v>
      </c>
      <c r="I860" s="135" t="s">
        <v>5860</v>
      </c>
      <c r="J860" s="135">
        <v>1</v>
      </c>
      <c r="K860" s="135" t="s">
        <v>3998</v>
      </c>
      <c r="L860" s="135" t="s">
        <v>3999</v>
      </c>
      <c r="M860" s="135" t="s">
        <v>5861</v>
      </c>
      <c r="N860" s="135" t="s">
        <v>4793</v>
      </c>
    </row>
    <row r="861" spans="1:14" ht="24" x14ac:dyDescent="0.15">
      <c r="A861" s="139">
        <v>160</v>
      </c>
      <c r="B861" s="139">
        <v>60812</v>
      </c>
      <c r="C861" s="135" t="s">
        <v>5862</v>
      </c>
      <c r="D861" s="135">
        <v>6</v>
      </c>
      <c r="E861" s="135" t="s">
        <v>3959</v>
      </c>
      <c r="F861" s="135">
        <v>1</v>
      </c>
      <c r="G861" s="135" t="s">
        <v>3959</v>
      </c>
      <c r="H861" s="135" t="s">
        <v>810</v>
      </c>
      <c r="I861" s="135" t="s">
        <v>5860</v>
      </c>
      <c r="J861" s="135">
        <v>1</v>
      </c>
      <c r="K861" s="135" t="s">
        <v>3998</v>
      </c>
      <c r="L861" s="135" t="s">
        <v>3999</v>
      </c>
      <c r="M861" s="135" t="s">
        <v>5863</v>
      </c>
      <c r="N861" s="135" t="s">
        <v>555</v>
      </c>
    </row>
    <row r="862" spans="1:14" ht="24" x14ac:dyDescent="0.15">
      <c r="A862" s="139">
        <v>160</v>
      </c>
      <c r="B862" s="139">
        <v>60812</v>
      </c>
      <c r="C862" s="135" t="s">
        <v>5864</v>
      </c>
      <c r="D862" s="135">
        <v>6</v>
      </c>
      <c r="E862" s="135" t="s">
        <v>3959</v>
      </c>
      <c r="F862" s="135">
        <v>1</v>
      </c>
      <c r="G862" s="135" t="s">
        <v>3959</v>
      </c>
      <c r="H862" s="135" t="s">
        <v>967</v>
      </c>
      <c r="I862" s="135" t="s">
        <v>5860</v>
      </c>
      <c r="J862" s="135">
        <v>1</v>
      </c>
      <c r="K862" s="135" t="s">
        <v>3998</v>
      </c>
      <c r="L862" s="135" t="s">
        <v>3999</v>
      </c>
      <c r="M862" s="135" t="s">
        <v>5865</v>
      </c>
      <c r="N862" s="135" t="s">
        <v>95</v>
      </c>
    </row>
    <row r="863" spans="1:14" ht="24" x14ac:dyDescent="0.15">
      <c r="A863" s="139">
        <v>160</v>
      </c>
      <c r="B863" s="139">
        <v>60813</v>
      </c>
      <c r="C863" s="135" t="s">
        <v>5866</v>
      </c>
      <c r="D863" s="135">
        <v>6</v>
      </c>
      <c r="E863" s="135" t="s">
        <v>3959</v>
      </c>
      <c r="F863" s="135">
        <v>1</v>
      </c>
      <c r="G863" s="135" t="s">
        <v>3959</v>
      </c>
      <c r="H863" s="135" t="s">
        <v>810</v>
      </c>
      <c r="I863" s="135" t="s">
        <v>5867</v>
      </c>
      <c r="J863" s="135">
        <v>1</v>
      </c>
      <c r="K863" s="135" t="s">
        <v>3998</v>
      </c>
      <c r="L863" s="135" t="s">
        <v>3999</v>
      </c>
      <c r="M863" s="135" t="s">
        <v>5868</v>
      </c>
      <c r="N863" s="135" t="s">
        <v>1220</v>
      </c>
    </row>
    <row r="864" spans="1:14" ht="24" x14ac:dyDescent="0.15">
      <c r="A864" s="139">
        <v>160</v>
      </c>
      <c r="B864" s="139">
        <v>60813</v>
      </c>
      <c r="C864" s="135" t="s">
        <v>5869</v>
      </c>
      <c r="D864" s="135">
        <v>6</v>
      </c>
      <c r="E864" s="135" t="s">
        <v>3959</v>
      </c>
      <c r="F864" s="135">
        <v>1</v>
      </c>
      <c r="G864" s="135" t="s">
        <v>3959</v>
      </c>
      <c r="H864" s="135" t="s">
        <v>967</v>
      </c>
      <c r="I864" s="135" t="s">
        <v>5867</v>
      </c>
      <c r="J864" s="135">
        <v>1</v>
      </c>
      <c r="K864" s="135" t="s">
        <v>3998</v>
      </c>
      <c r="L864" s="135" t="s">
        <v>3999</v>
      </c>
      <c r="M864" s="135" t="s">
        <v>5870</v>
      </c>
      <c r="N864" s="135" t="s">
        <v>555</v>
      </c>
    </row>
    <row r="865" spans="1:14" ht="24" x14ac:dyDescent="0.15">
      <c r="A865" s="139">
        <v>160</v>
      </c>
      <c r="B865" s="139">
        <v>60872</v>
      </c>
      <c r="C865" s="135" t="s">
        <v>5871</v>
      </c>
      <c r="D865" s="135">
        <v>6</v>
      </c>
      <c r="E865" s="135" t="s">
        <v>3959</v>
      </c>
      <c r="F865" s="135">
        <v>1</v>
      </c>
      <c r="G865" s="135" t="s">
        <v>3959</v>
      </c>
      <c r="H865" s="135" t="s">
        <v>967</v>
      </c>
      <c r="I865" s="135" t="s">
        <v>5872</v>
      </c>
      <c r="J865" s="135">
        <v>1</v>
      </c>
      <c r="K865" s="135" t="s">
        <v>3998</v>
      </c>
      <c r="L865" s="135" t="s">
        <v>3999</v>
      </c>
      <c r="M865" s="135" t="s">
        <v>5873</v>
      </c>
      <c r="N865" s="135" t="s">
        <v>4508</v>
      </c>
    </row>
    <row r="866" spans="1:14" ht="24" x14ac:dyDescent="0.15">
      <c r="A866" s="139">
        <v>160</v>
      </c>
      <c r="B866" s="139">
        <v>60873</v>
      </c>
      <c r="C866" s="135" t="s">
        <v>5874</v>
      </c>
      <c r="D866" s="135">
        <v>6</v>
      </c>
      <c r="E866" s="135" t="s">
        <v>3959</v>
      </c>
      <c r="F866" s="135">
        <v>1</v>
      </c>
      <c r="G866" s="135" t="s">
        <v>3959</v>
      </c>
      <c r="H866" s="135" t="s">
        <v>810</v>
      </c>
      <c r="I866" s="135" t="s">
        <v>5875</v>
      </c>
      <c r="J866" s="135">
        <v>1</v>
      </c>
      <c r="K866" s="135" t="s">
        <v>3998</v>
      </c>
      <c r="L866" s="135" t="s">
        <v>5811</v>
      </c>
      <c r="M866" s="135" t="s">
        <v>5876</v>
      </c>
      <c r="N866" s="135" t="s">
        <v>1484</v>
      </c>
    </row>
    <row r="867" spans="1:14" ht="24" x14ac:dyDescent="0.15">
      <c r="A867" s="139">
        <v>160</v>
      </c>
      <c r="B867" s="139">
        <v>60873</v>
      </c>
      <c r="C867" s="135" t="s">
        <v>5877</v>
      </c>
      <c r="D867" s="135">
        <v>6</v>
      </c>
      <c r="E867" s="135" t="s">
        <v>3959</v>
      </c>
      <c r="F867" s="135">
        <v>1</v>
      </c>
      <c r="G867" s="135" t="s">
        <v>3959</v>
      </c>
      <c r="H867" s="135" t="s">
        <v>967</v>
      </c>
      <c r="I867" s="135" t="s">
        <v>5875</v>
      </c>
      <c r="J867" s="135">
        <v>1</v>
      </c>
      <c r="K867" s="135" t="s">
        <v>3998</v>
      </c>
      <c r="L867" s="135" t="s">
        <v>5811</v>
      </c>
      <c r="M867" s="135" t="s">
        <v>5878</v>
      </c>
      <c r="N867" s="135" t="s">
        <v>5170</v>
      </c>
    </row>
    <row r="868" spans="1:14" ht="24" x14ac:dyDescent="0.15">
      <c r="A868" s="139">
        <v>160</v>
      </c>
      <c r="B868" s="139">
        <v>60874</v>
      </c>
      <c r="C868" s="135" t="s">
        <v>5879</v>
      </c>
      <c r="D868" s="135">
        <v>6</v>
      </c>
      <c r="E868" s="135" t="s">
        <v>3959</v>
      </c>
      <c r="F868" s="135">
        <v>1</v>
      </c>
      <c r="G868" s="135" t="s">
        <v>3959</v>
      </c>
      <c r="H868" s="135" t="s">
        <v>967</v>
      </c>
      <c r="I868" s="135" t="s">
        <v>5880</v>
      </c>
      <c r="J868" s="135">
        <v>1</v>
      </c>
      <c r="K868" s="135" t="s">
        <v>3998</v>
      </c>
      <c r="L868" s="135" t="s">
        <v>5811</v>
      </c>
      <c r="M868" s="135" t="s">
        <v>5881</v>
      </c>
      <c r="N868" s="135" t="s">
        <v>4224</v>
      </c>
    </row>
    <row r="869" spans="1:14" ht="24" x14ac:dyDescent="0.15">
      <c r="A869" s="139">
        <v>161</v>
      </c>
      <c r="B869" s="139">
        <v>51000</v>
      </c>
      <c r="C869" s="135" t="s">
        <v>4268</v>
      </c>
      <c r="D869" s="135">
        <v>5</v>
      </c>
      <c r="E869" s="135" t="s">
        <v>4085</v>
      </c>
      <c r="F869" s="135">
        <v>9</v>
      </c>
      <c r="G869" s="135" t="s">
        <v>3955</v>
      </c>
      <c r="H869" s="135" t="s">
        <v>967</v>
      </c>
      <c r="I869" s="135" t="s">
        <v>5882</v>
      </c>
      <c r="J869" s="135">
        <v>1</v>
      </c>
      <c r="K869" s="135" t="s">
        <v>3998</v>
      </c>
      <c r="L869" s="135" t="s">
        <v>3999</v>
      </c>
      <c r="M869" s="135" t="s">
        <v>4699</v>
      </c>
      <c r="N869" s="135" t="s">
        <v>162</v>
      </c>
    </row>
    <row r="870" spans="1:14" ht="24" x14ac:dyDescent="0.15">
      <c r="A870" s="139">
        <v>163</v>
      </c>
      <c r="B870" s="139">
        <v>50720</v>
      </c>
      <c r="C870" s="135" t="s">
        <v>5883</v>
      </c>
      <c r="D870" s="135">
        <v>5</v>
      </c>
      <c r="E870" s="135" t="s">
        <v>4085</v>
      </c>
      <c r="F870" s="135">
        <v>9</v>
      </c>
      <c r="G870" s="135" t="s">
        <v>3955</v>
      </c>
      <c r="H870" s="135" t="s">
        <v>1674</v>
      </c>
      <c r="I870" s="135" t="s">
        <v>5884</v>
      </c>
      <c r="J870" s="135">
        <v>1</v>
      </c>
      <c r="K870" s="135" t="s">
        <v>3998</v>
      </c>
      <c r="L870" s="135" t="s">
        <v>3999</v>
      </c>
      <c r="M870" s="135" t="s">
        <v>5885</v>
      </c>
      <c r="N870" s="135" t="s">
        <v>202</v>
      </c>
    </row>
    <row r="871" spans="1:14" ht="24" x14ac:dyDescent="0.15">
      <c r="A871" s="139">
        <v>163</v>
      </c>
      <c r="B871" s="139">
        <v>50720</v>
      </c>
      <c r="C871" s="135" t="s">
        <v>5886</v>
      </c>
      <c r="D871" s="135">
        <v>5</v>
      </c>
      <c r="E871" s="135" t="s">
        <v>4085</v>
      </c>
      <c r="F871" s="135">
        <v>9</v>
      </c>
      <c r="G871" s="135" t="s">
        <v>3955</v>
      </c>
      <c r="H871" s="135" t="s">
        <v>810</v>
      </c>
      <c r="I871" s="135" t="s">
        <v>5884</v>
      </c>
      <c r="J871" s="135">
        <v>1</v>
      </c>
      <c r="K871" s="135" t="s">
        <v>3998</v>
      </c>
      <c r="L871" s="135" t="s">
        <v>3999</v>
      </c>
      <c r="M871" s="135" t="s">
        <v>5887</v>
      </c>
      <c r="N871" s="135" t="s">
        <v>4508</v>
      </c>
    </row>
    <row r="872" spans="1:14" ht="24" x14ac:dyDescent="0.15">
      <c r="A872" s="139">
        <v>163</v>
      </c>
      <c r="B872" s="139">
        <v>50720</v>
      </c>
      <c r="C872" s="135" t="s">
        <v>5888</v>
      </c>
      <c r="D872" s="135">
        <v>5</v>
      </c>
      <c r="E872" s="135" t="s">
        <v>4085</v>
      </c>
      <c r="F872" s="135">
        <v>9</v>
      </c>
      <c r="G872" s="135" t="s">
        <v>3955</v>
      </c>
      <c r="H872" s="135" t="s">
        <v>967</v>
      </c>
      <c r="I872" s="135" t="s">
        <v>5884</v>
      </c>
      <c r="J872" s="135">
        <v>1</v>
      </c>
      <c r="K872" s="135" t="s">
        <v>3998</v>
      </c>
      <c r="L872" s="135" t="s">
        <v>3999</v>
      </c>
      <c r="M872" s="135" t="s">
        <v>4168</v>
      </c>
      <c r="N872" s="135" t="s">
        <v>126</v>
      </c>
    </row>
    <row r="873" spans="1:14" ht="24" x14ac:dyDescent="0.15">
      <c r="A873" s="139">
        <v>163</v>
      </c>
      <c r="B873" s="139">
        <v>60921</v>
      </c>
      <c r="C873" s="135" t="s">
        <v>5889</v>
      </c>
      <c r="D873" s="135">
        <v>6</v>
      </c>
      <c r="E873" s="135" t="s">
        <v>3959</v>
      </c>
      <c r="F873" s="135">
        <v>1</v>
      </c>
      <c r="G873" s="135" t="s">
        <v>3959</v>
      </c>
      <c r="H873" s="135" t="s">
        <v>967</v>
      </c>
      <c r="I873" s="135" t="s">
        <v>5890</v>
      </c>
      <c r="J873" s="135">
        <v>1</v>
      </c>
      <c r="K873" s="135" t="s">
        <v>3998</v>
      </c>
      <c r="L873" s="135" t="s">
        <v>3999</v>
      </c>
      <c r="M873" s="135" t="s">
        <v>5891</v>
      </c>
      <c r="N873" s="135" t="s">
        <v>126</v>
      </c>
    </row>
    <row r="874" spans="1:14" ht="24" x14ac:dyDescent="0.15">
      <c r="A874" s="139">
        <v>163</v>
      </c>
      <c r="B874" s="139">
        <v>60922</v>
      </c>
      <c r="C874" s="135" t="s">
        <v>5892</v>
      </c>
      <c r="D874" s="135">
        <v>6</v>
      </c>
      <c r="E874" s="135" t="s">
        <v>3959</v>
      </c>
      <c r="F874" s="135">
        <v>1</v>
      </c>
      <c r="G874" s="135" t="s">
        <v>3959</v>
      </c>
      <c r="H874" s="135" t="s">
        <v>2085</v>
      </c>
      <c r="I874" s="135" t="s">
        <v>5893</v>
      </c>
      <c r="J874" s="135">
        <v>1</v>
      </c>
      <c r="K874" s="135" t="s">
        <v>3998</v>
      </c>
      <c r="L874" s="135" t="s">
        <v>3999</v>
      </c>
      <c r="M874" s="135" t="s">
        <v>5894</v>
      </c>
      <c r="N874" s="135" t="s">
        <v>4224</v>
      </c>
    </row>
    <row r="875" spans="1:14" ht="36" x14ac:dyDescent="0.15">
      <c r="A875" s="139">
        <v>163</v>
      </c>
      <c r="B875" s="139">
        <v>60922</v>
      </c>
      <c r="C875" s="135" t="s">
        <v>5895</v>
      </c>
      <c r="D875" s="135">
        <v>6</v>
      </c>
      <c r="E875" s="135" t="s">
        <v>3959</v>
      </c>
      <c r="F875" s="135">
        <v>1</v>
      </c>
      <c r="G875" s="135" t="s">
        <v>3959</v>
      </c>
      <c r="H875" s="135" t="s">
        <v>1674</v>
      </c>
      <c r="I875" s="135" t="s">
        <v>5893</v>
      </c>
      <c r="J875" s="135">
        <v>1</v>
      </c>
      <c r="K875" s="135" t="s">
        <v>3998</v>
      </c>
      <c r="L875" s="135" t="s">
        <v>3999</v>
      </c>
      <c r="M875" s="135" t="s">
        <v>4434</v>
      </c>
      <c r="N875" s="135" t="s">
        <v>5896</v>
      </c>
    </row>
    <row r="876" spans="1:14" ht="24" x14ac:dyDescent="0.15">
      <c r="A876" s="139">
        <v>163</v>
      </c>
      <c r="B876" s="139">
        <v>60922</v>
      </c>
      <c r="C876" s="135" t="s">
        <v>5897</v>
      </c>
      <c r="D876" s="135">
        <v>6</v>
      </c>
      <c r="E876" s="135" t="s">
        <v>3959</v>
      </c>
      <c r="F876" s="135">
        <v>1</v>
      </c>
      <c r="G876" s="135" t="s">
        <v>3959</v>
      </c>
      <c r="H876" s="135" t="s">
        <v>810</v>
      </c>
      <c r="I876" s="135" t="s">
        <v>5893</v>
      </c>
      <c r="J876" s="135">
        <v>1</v>
      </c>
      <c r="K876" s="135" t="s">
        <v>3998</v>
      </c>
      <c r="L876" s="135" t="s">
        <v>3999</v>
      </c>
      <c r="M876" s="135" t="s">
        <v>5898</v>
      </c>
      <c r="N876" s="135" t="s">
        <v>489</v>
      </c>
    </row>
    <row r="877" spans="1:14" ht="24" x14ac:dyDescent="0.15">
      <c r="A877" s="139">
        <v>163</v>
      </c>
      <c r="B877" s="139">
        <v>60922</v>
      </c>
      <c r="C877" s="135" t="s">
        <v>5899</v>
      </c>
      <c r="D877" s="135">
        <v>6</v>
      </c>
      <c r="E877" s="135" t="s">
        <v>3959</v>
      </c>
      <c r="F877" s="135">
        <v>1</v>
      </c>
      <c r="G877" s="135" t="s">
        <v>3959</v>
      </c>
      <c r="H877" s="135" t="s">
        <v>967</v>
      </c>
      <c r="I877" s="135" t="s">
        <v>5893</v>
      </c>
      <c r="J877" s="135">
        <v>1</v>
      </c>
      <c r="K877" s="135" t="s">
        <v>3998</v>
      </c>
      <c r="L877" s="135" t="s">
        <v>3999</v>
      </c>
      <c r="M877" s="135" t="s">
        <v>5900</v>
      </c>
      <c r="N877" s="135" t="s">
        <v>108</v>
      </c>
    </row>
    <row r="878" spans="1:14" ht="24" x14ac:dyDescent="0.15">
      <c r="A878" s="139">
        <v>164</v>
      </c>
      <c r="B878" s="139">
        <v>21231</v>
      </c>
      <c r="C878" s="135" t="s">
        <v>5901</v>
      </c>
      <c r="D878" s="135">
        <v>2</v>
      </c>
      <c r="E878" s="135" t="s">
        <v>3911</v>
      </c>
      <c r="F878" s="135">
        <v>13</v>
      </c>
      <c r="G878" s="135" t="s">
        <v>3923</v>
      </c>
      <c r="H878" s="135" t="s">
        <v>2085</v>
      </c>
      <c r="I878" s="135" t="s">
        <v>5902</v>
      </c>
      <c r="J878" s="135">
        <v>1</v>
      </c>
      <c r="K878" s="135" t="s">
        <v>3998</v>
      </c>
      <c r="L878" s="135" t="s">
        <v>3999</v>
      </c>
      <c r="M878" s="135" t="s">
        <v>5903</v>
      </c>
      <c r="N878" s="135" t="s">
        <v>332</v>
      </c>
    </row>
    <row r="879" spans="1:14" ht="24" x14ac:dyDescent="0.15">
      <c r="A879" s="139">
        <v>164</v>
      </c>
      <c r="B879" s="139">
        <v>21231</v>
      </c>
      <c r="C879" s="135" t="s">
        <v>5904</v>
      </c>
      <c r="D879" s="135">
        <v>2</v>
      </c>
      <c r="E879" s="135" t="s">
        <v>3911</v>
      </c>
      <c r="F879" s="135">
        <v>13</v>
      </c>
      <c r="G879" s="135" t="s">
        <v>3923</v>
      </c>
      <c r="H879" s="135" t="s">
        <v>1674</v>
      </c>
      <c r="I879" s="135" t="s">
        <v>5902</v>
      </c>
      <c r="J879" s="135">
        <v>1</v>
      </c>
      <c r="K879" s="135" t="s">
        <v>3998</v>
      </c>
      <c r="L879" s="135" t="s">
        <v>3999</v>
      </c>
      <c r="M879" s="135" t="s">
        <v>4801</v>
      </c>
      <c r="N879" s="135" t="s">
        <v>555</v>
      </c>
    </row>
    <row r="880" spans="1:14" ht="24" x14ac:dyDescent="0.15">
      <c r="A880" s="139">
        <v>164</v>
      </c>
      <c r="B880" s="139">
        <v>21231</v>
      </c>
      <c r="C880" s="135" t="s">
        <v>5905</v>
      </c>
      <c r="D880" s="135">
        <v>2</v>
      </c>
      <c r="E880" s="135" t="s">
        <v>3911</v>
      </c>
      <c r="F880" s="135">
        <v>13</v>
      </c>
      <c r="G880" s="135" t="s">
        <v>3923</v>
      </c>
      <c r="H880" s="135" t="s">
        <v>810</v>
      </c>
      <c r="I880" s="135" t="s">
        <v>5902</v>
      </c>
      <c r="J880" s="135">
        <v>1</v>
      </c>
      <c r="K880" s="135" t="s">
        <v>3998</v>
      </c>
      <c r="L880" s="135" t="s">
        <v>3999</v>
      </c>
      <c r="M880" s="135" t="s">
        <v>5906</v>
      </c>
      <c r="N880" s="135" t="s">
        <v>310</v>
      </c>
    </row>
    <row r="881" spans="1:14" ht="36" x14ac:dyDescent="0.15">
      <c r="A881" s="139">
        <v>164</v>
      </c>
      <c r="B881" s="139">
        <v>21231</v>
      </c>
      <c r="C881" s="135" t="s">
        <v>5907</v>
      </c>
      <c r="D881" s="135">
        <v>2</v>
      </c>
      <c r="E881" s="135" t="s">
        <v>3911</v>
      </c>
      <c r="F881" s="135">
        <v>13</v>
      </c>
      <c r="G881" s="135" t="s">
        <v>3923</v>
      </c>
      <c r="H881" s="135" t="s">
        <v>967</v>
      </c>
      <c r="I881" s="135" t="s">
        <v>5902</v>
      </c>
      <c r="J881" s="135">
        <v>1</v>
      </c>
      <c r="K881" s="135" t="s">
        <v>3998</v>
      </c>
      <c r="L881" s="135" t="s">
        <v>3999</v>
      </c>
      <c r="M881" s="135" t="s">
        <v>5908</v>
      </c>
      <c r="N881" s="135" t="s">
        <v>135</v>
      </c>
    </row>
    <row r="882" spans="1:14" ht="24" x14ac:dyDescent="0.15">
      <c r="A882" s="139">
        <v>164</v>
      </c>
      <c r="B882" s="139">
        <v>21232</v>
      </c>
      <c r="C882" s="135" t="s">
        <v>5909</v>
      </c>
      <c r="D882" s="135">
        <v>2</v>
      </c>
      <c r="E882" s="135" t="s">
        <v>3911</v>
      </c>
      <c r="F882" s="135">
        <v>13</v>
      </c>
      <c r="G882" s="135" t="s">
        <v>3923</v>
      </c>
      <c r="H882" s="135" t="s">
        <v>810</v>
      </c>
      <c r="I882" s="135" t="s">
        <v>5910</v>
      </c>
      <c r="J882" s="135">
        <v>1</v>
      </c>
      <c r="K882" s="135" t="s">
        <v>3998</v>
      </c>
      <c r="L882" s="135" t="s">
        <v>3999</v>
      </c>
      <c r="M882" s="135" t="s">
        <v>4141</v>
      </c>
      <c r="N882" s="135" t="s">
        <v>86</v>
      </c>
    </row>
    <row r="883" spans="1:14" ht="24" x14ac:dyDescent="0.15">
      <c r="A883" s="139">
        <v>164</v>
      </c>
      <c r="B883" s="139">
        <v>21232</v>
      </c>
      <c r="C883" s="135" t="s">
        <v>5911</v>
      </c>
      <c r="D883" s="135">
        <v>2</v>
      </c>
      <c r="E883" s="135" t="s">
        <v>3911</v>
      </c>
      <c r="F883" s="135">
        <v>13</v>
      </c>
      <c r="G883" s="135" t="s">
        <v>3923</v>
      </c>
      <c r="H883" s="135" t="s">
        <v>967</v>
      </c>
      <c r="I883" s="135" t="s">
        <v>5910</v>
      </c>
      <c r="J883" s="135">
        <v>1</v>
      </c>
      <c r="K883" s="135" t="s">
        <v>3998</v>
      </c>
      <c r="L883" s="135" t="s">
        <v>3999</v>
      </c>
      <c r="M883" s="135" t="s">
        <v>5912</v>
      </c>
      <c r="N883" s="135" t="s">
        <v>126</v>
      </c>
    </row>
    <row r="884" spans="1:14" ht="24" x14ac:dyDescent="0.15">
      <c r="A884" s="139">
        <v>164</v>
      </c>
      <c r="B884" s="139">
        <v>21233</v>
      </c>
      <c r="C884" s="135" t="s">
        <v>5913</v>
      </c>
      <c r="D884" s="135">
        <v>2</v>
      </c>
      <c r="E884" s="135" t="s">
        <v>3911</v>
      </c>
      <c r="F884" s="135">
        <v>13</v>
      </c>
      <c r="G884" s="135" t="s">
        <v>3923</v>
      </c>
      <c r="H884" s="135" t="s">
        <v>967</v>
      </c>
      <c r="I884" s="135" t="s">
        <v>5914</v>
      </c>
      <c r="J884" s="135">
        <v>1</v>
      </c>
      <c r="K884" s="135" t="s">
        <v>3998</v>
      </c>
      <c r="L884" s="135" t="s">
        <v>3999</v>
      </c>
      <c r="M884" s="135" t="s">
        <v>5915</v>
      </c>
      <c r="N884" s="135" t="s">
        <v>4666</v>
      </c>
    </row>
    <row r="885" spans="1:14" ht="24" x14ac:dyDescent="0.15">
      <c r="A885" s="139">
        <v>164</v>
      </c>
      <c r="B885" s="139">
        <v>50391</v>
      </c>
      <c r="C885" s="135" t="s">
        <v>5916</v>
      </c>
      <c r="D885" s="135">
        <v>5</v>
      </c>
      <c r="E885" s="135" t="s">
        <v>4085</v>
      </c>
      <c r="F885" s="135">
        <v>4</v>
      </c>
      <c r="G885" s="135" t="s">
        <v>3950</v>
      </c>
      <c r="H885" s="135" t="s">
        <v>967</v>
      </c>
      <c r="I885" s="135" t="s">
        <v>5917</v>
      </c>
      <c r="J885" s="135">
        <v>1</v>
      </c>
      <c r="K885" s="135" t="s">
        <v>3998</v>
      </c>
      <c r="L885" s="135" t="s">
        <v>3999</v>
      </c>
      <c r="M885" s="135" t="s">
        <v>4127</v>
      </c>
      <c r="N885" s="135" t="s">
        <v>86</v>
      </c>
    </row>
    <row r="886" spans="1:14" ht="24" x14ac:dyDescent="0.15">
      <c r="A886" s="139">
        <v>164</v>
      </c>
      <c r="B886" s="139">
        <v>50400</v>
      </c>
      <c r="C886" s="135" t="s">
        <v>5918</v>
      </c>
      <c r="D886" s="135">
        <v>5</v>
      </c>
      <c r="E886" s="135" t="s">
        <v>4085</v>
      </c>
      <c r="F886" s="135">
        <v>4</v>
      </c>
      <c r="G886" s="135" t="s">
        <v>3950</v>
      </c>
      <c r="H886" s="135" t="s">
        <v>967</v>
      </c>
      <c r="I886" s="135" t="s">
        <v>5919</v>
      </c>
      <c r="J886" s="135">
        <v>1</v>
      </c>
      <c r="K886" s="135" t="s">
        <v>3998</v>
      </c>
      <c r="L886" s="135" t="s">
        <v>3999</v>
      </c>
      <c r="M886" s="135" t="s">
        <v>4472</v>
      </c>
      <c r="N886" s="135" t="s">
        <v>202</v>
      </c>
    </row>
    <row r="887" spans="1:14" ht="24" x14ac:dyDescent="0.15">
      <c r="A887" s="139">
        <v>165</v>
      </c>
      <c r="B887" s="139">
        <v>50911</v>
      </c>
      <c r="C887" s="135" t="s">
        <v>5920</v>
      </c>
      <c r="D887" s="135">
        <v>5</v>
      </c>
      <c r="E887" s="135" t="s">
        <v>4085</v>
      </c>
      <c r="F887" s="135">
        <v>4</v>
      </c>
      <c r="G887" s="135" t="s">
        <v>3950</v>
      </c>
      <c r="H887" s="135" t="s">
        <v>967</v>
      </c>
      <c r="I887" s="135" t="s">
        <v>5921</v>
      </c>
      <c r="J887" s="135">
        <v>1</v>
      </c>
      <c r="K887" s="135" t="s">
        <v>3998</v>
      </c>
      <c r="L887" s="135" t="s">
        <v>3999</v>
      </c>
      <c r="M887" s="135" t="s">
        <v>4187</v>
      </c>
      <c r="N887" s="135" t="s">
        <v>1484</v>
      </c>
    </row>
    <row r="888" spans="1:14" ht="24" x14ac:dyDescent="0.15">
      <c r="A888" s="139">
        <v>165</v>
      </c>
      <c r="B888" s="139">
        <v>50912</v>
      </c>
      <c r="C888" s="135" t="s">
        <v>5922</v>
      </c>
      <c r="D888" s="135">
        <v>5</v>
      </c>
      <c r="E888" s="135" t="s">
        <v>4085</v>
      </c>
      <c r="F888" s="135">
        <v>4</v>
      </c>
      <c r="G888" s="135" t="s">
        <v>3950</v>
      </c>
      <c r="H888" s="135" t="s">
        <v>967</v>
      </c>
      <c r="I888" s="135" t="s">
        <v>5923</v>
      </c>
      <c r="J888" s="135">
        <v>1</v>
      </c>
      <c r="K888" s="135" t="s">
        <v>3998</v>
      </c>
      <c r="L888" s="135" t="s">
        <v>3999</v>
      </c>
      <c r="M888" s="135" t="s">
        <v>5924</v>
      </c>
      <c r="N888" s="135" t="s">
        <v>555</v>
      </c>
    </row>
    <row r="889" spans="1:14" ht="24" x14ac:dyDescent="0.15">
      <c r="A889" s="139">
        <v>167</v>
      </c>
      <c r="B889" s="139">
        <v>19039</v>
      </c>
      <c r="C889" s="135" t="s">
        <v>5925</v>
      </c>
      <c r="D889" s="135">
        <v>1</v>
      </c>
      <c r="E889" s="135" t="s">
        <v>3991</v>
      </c>
      <c r="F889" s="135">
        <v>1</v>
      </c>
      <c r="G889" s="135" t="s">
        <v>3890</v>
      </c>
      <c r="H889" s="135" t="s">
        <v>810</v>
      </c>
      <c r="I889" s="135" t="s">
        <v>5926</v>
      </c>
      <c r="J889" s="135">
        <v>1</v>
      </c>
      <c r="K889" s="135" t="s">
        <v>3998</v>
      </c>
      <c r="L889" s="135" t="s">
        <v>3999</v>
      </c>
      <c r="M889" s="135" t="s">
        <v>4290</v>
      </c>
      <c r="N889" s="135" t="s">
        <v>77</v>
      </c>
    </row>
    <row r="890" spans="1:14" ht="48" x14ac:dyDescent="0.15">
      <c r="A890" s="139">
        <v>167</v>
      </c>
      <c r="B890" s="139">
        <v>19039</v>
      </c>
      <c r="C890" s="135" t="s">
        <v>5927</v>
      </c>
      <c r="D890" s="135">
        <v>1</v>
      </c>
      <c r="E890" s="135" t="s">
        <v>3991</v>
      </c>
      <c r="F890" s="135">
        <v>1</v>
      </c>
      <c r="G890" s="135" t="s">
        <v>3890</v>
      </c>
      <c r="H890" s="135" t="s">
        <v>967</v>
      </c>
      <c r="I890" s="135" t="s">
        <v>5926</v>
      </c>
      <c r="J890" s="135">
        <v>2</v>
      </c>
      <c r="K890" s="135" t="s">
        <v>4006</v>
      </c>
      <c r="L890" s="135" t="s">
        <v>5295</v>
      </c>
      <c r="M890" s="135" t="s">
        <v>3995</v>
      </c>
      <c r="N890" s="135" t="s">
        <v>4297</v>
      </c>
    </row>
    <row r="891" spans="1:14" ht="24" x14ac:dyDescent="0.15">
      <c r="A891" s="139">
        <v>168</v>
      </c>
      <c r="B891" s="139">
        <v>61000</v>
      </c>
      <c r="C891" s="135" t="s">
        <v>5928</v>
      </c>
      <c r="D891" s="135">
        <v>6</v>
      </c>
      <c r="E891" s="135" t="s">
        <v>3959</v>
      </c>
      <c r="F891" s="135">
        <v>5</v>
      </c>
      <c r="G891" s="135" t="s">
        <v>3963</v>
      </c>
      <c r="H891" s="135" t="s">
        <v>810</v>
      </c>
      <c r="I891" s="135" t="s">
        <v>5929</v>
      </c>
      <c r="J891" s="135">
        <v>1</v>
      </c>
      <c r="K891" s="135" t="s">
        <v>3998</v>
      </c>
      <c r="L891" s="135" t="s">
        <v>3999</v>
      </c>
      <c r="M891" s="135" t="s">
        <v>5015</v>
      </c>
      <c r="N891" s="135" t="s">
        <v>4034</v>
      </c>
    </row>
    <row r="892" spans="1:14" ht="24" x14ac:dyDescent="0.15">
      <c r="A892" s="139">
        <v>168</v>
      </c>
      <c r="B892" s="139">
        <v>61000</v>
      </c>
      <c r="C892" s="135" t="s">
        <v>5930</v>
      </c>
      <c r="D892" s="135">
        <v>6</v>
      </c>
      <c r="E892" s="135" t="s">
        <v>3959</v>
      </c>
      <c r="F892" s="135">
        <v>5</v>
      </c>
      <c r="G892" s="135" t="s">
        <v>3963</v>
      </c>
      <c r="H892" s="135" t="s">
        <v>967</v>
      </c>
      <c r="I892" s="135" t="s">
        <v>5929</v>
      </c>
      <c r="J892" s="135">
        <v>1</v>
      </c>
      <c r="K892" s="135" t="s">
        <v>3998</v>
      </c>
      <c r="L892" s="135" t="s">
        <v>3999</v>
      </c>
      <c r="M892" s="135" t="s">
        <v>4141</v>
      </c>
      <c r="N892" s="135" t="s">
        <v>4804</v>
      </c>
    </row>
    <row r="893" spans="1:14" ht="24" x14ac:dyDescent="0.15">
      <c r="A893" s="139">
        <v>169</v>
      </c>
      <c r="B893" s="139">
        <v>20330</v>
      </c>
      <c r="C893" s="135" t="s">
        <v>5471</v>
      </c>
      <c r="D893" s="135">
        <v>2</v>
      </c>
      <c r="E893" s="135" t="s">
        <v>3911</v>
      </c>
      <c r="F893" s="135">
        <v>2</v>
      </c>
      <c r="G893" s="135" t="s">
        <v>3912</v>
      </c>
      <c r="H893" s="135" t="s">
        <v>967</v>
      </c>
      <c r="I893" s="135" t="s">
        <v>5931</v>
      </c>
      <c r="J893" s="135">
        <v>1</v>
      </c>
      <c r="K893" s="135" t="s">
        <v>3998</v>
      </c>
      <c r="L893" s="135" t="s">
        <v>3999</v>
      </c>
      <c r="M893" s="135" t="s">
        <v>4049</v>
      </c>
      <c r="N893" s="135" t="s">
        <v>108</v>
      </c>
    </row>
    <row r="894" spans="1:14" ht="24" x14ac:dyDescent="0.15">
      <c r="A894" s="139">
        <v>170</v>
      </c>
      <c r="B894" s="139">
        <v>50240</v>
      </c>
      <c r="C894" s="135" t="s">
        <v>5932</v>
      </c>
      <c r="D894" s="135">
        <v>5</v>
      </c>
      <c r="E894" s="135" t="s">
        <v>4085</v>
      </c>
      <c r="F894" s="135">
        <v>10</v>
      </c>
      <c r="G894" s="135" t="s">
        <v>3956</v>
      </c>
      <c r="H894" s="135" t="s">
        <v>967</v>
      </c>
      <c r="I894" s="135" t="s">
        <v>5933</v>
      </c>
      <c r="J894" s="135">
        <v>1</v>
      </c>
      <c r="K894" s="135" t="s">
        <v>3998</v>
      </c>
      <c r="L894" s="135" t="s">
        <v>5811</v>
      </c>
      <c r="M894" s="135" t="s">
        <v>4570</v>
      </c>
      <c r="N894" s="135" t="s">
        <v>5934</v>
      </c>
    </row>
    <row r="895" spans="1:14" ht="24" x14ac:dyDescent="0.15">
      <c r="A895" s="139">
        <v>170</v>
      </c>
      <c r="B895" s="139">
        <v>50250</v>
      </c>
      <c r="C895" s="135" t="s">
        <v>5935</v>
      </c>
      <c r="D895" s="135">
        <v>5</v>
      </c>
      <c r="E895" s="135" t="s">
        <v>4085</v>
      </c>
      <c r="F895" s="135">
        <v>10</v>
      </c>
      <c r="G895" s="135" t="s">
        <v>3956</v>
      </c>
      <c r="H895" s="135" t="s">
        <v>967</v>
      </c>
      <c r="I895" s="135" t="s">
        <v>5936</v>
      </c>
      <c r="J895" s="135">
        <v>1</v>
      </c>
      <c r="K895" s="135" t="s">
        <v>3998</v>
      </c>
      <c r="L895" s="135" t="s">
        <v>3999</v>
      </c>
      <c r="M895" s="135" t="s">
        <v>5937</v>
      </c>
      <c r="N895" s="135" t="s">
        <v>2065</v>
      </c>
    </row>
    <row r="896" spans="1:14" ht="48" x14ac:dyDescent="0.15">
      <c r="A896" s="139">
        <v>174</v>
      </c>
      <c r="B896" s="139">
        <v>19115</v>
      </c>
      <c r="C896" s="135" t="s">
        <v>5938</v>
      </c>
      <c r="D896" s="135">
        <v>1</v>
      </c>
      <c r="E896" s="135" t="s">
        <v>3991</v>
      </c>
      <c r="F896" s="135">
        <v>1</v>
      </c>
      <c r="G896" s="135" t="s">
        <v>3890</v>
      </c>
      <c r="H896" s="135" t="s">
        <v>810</v>
      </c>
      <c r="I896" s="135" t="s">
        <v>5939</v>
      </c>
      <c r="J896" s="135">
        <v>2</v>
      </c>
      <c r="K896" s="135" t="s">
        <v>4006</v>
      </c>
      <c r="L896" s="135" t="s">
        <v>5940</v>
      </c>
      <c r="M896" s="135" t="s">
        <v>4428</v>
      </c>
      <c r="N896" s="135" t="s">
        <v>3999</v>
      </c>
    </row>
    <row r="897" spans="1:14" ht="24" x14ac:dyDescent="0.15">
      <c r="A897" s="139">
        <v>174</v>
      </c>
      <c r="B897" s="139">
        <v>19115</v>
      </c>
      <c r="C897" s="135" t="s">
        <v>5941</v>
      </c>
      <c r="D897" s="135">
        <v>1</v>
      </c>
      <c r="E897" s="135" t="s">
        <v>3991</v>
      </c>
      <c r="F897" s="135">
        <v>1</v>
      </c>
      <c r="G897" s="135" t="s">
        <v>3890</v>
      </c>
      <c r="H897" s="135" t="s">
        <v>967</v>
      </c>
      <c r="I897" s="135" t="s">
        <v>5939</v>
      </c>
      <c r="J897" s="135">
        <v>1</v>
      </c>
      <c r="K897" s="135" t="s">
        <v>3998</v>
      </c>
      <c r="L897" s="135" t="s">
        <v>5811</v>
      </c>
      <c r="M897" s="135" t="s">
        <v>4000</v>
      </c>
      <c r="N897" s="135" t="s">
        <v>3999</v>
      </c>
    </row>
    <row r="898" spans="1:14" ht="48" x14ac:dyDescent="0.15">
      <c r="A898" s="139">
        <v>175</v>
      </c>
      <c r="B898" s="139">
        <v>19112</v>
      </c>
      <c r="C898" s="135" t="s">
        <v>5942</v>
      </c>
      <c r="D898" s="135">
        <v>1</v>
      </c>
      <c r="E898" s="135" t="s">
        <v>3991</v>
      </c>
      <c r="F898" s="135">
        <v>1</v>
      </c>
      <c r="G898" s="135" t="s">
        <v>3890</v>
      </c>
      <c r="H898" s="135" t="s">
        <v>986</v>
      </c>
      <c r="I898" s="135" t="s">
        <v>5943</v>
      </c>
      <c r="J898" s="135">
        <v>2</v>
      </c>
      <c r="K898" s="135" t="s">
        <v>4006</v>
      </c>
      <c r="L898" s="135" t="s">
        <v>5295</v>
      </c>
      <c r="M898" s="135" t="s">
        <v>3995</v>
      </c>
      <c r="N898" s="135" t="s">
        <v>5023</v>
      </c>
    </row>
    <row r="899" spans="1:14" ht="48" x14ac:dyDescent="0.15">
      <c r="A899" s="139">
        <v>175</v>
      </c>
      <c r="B899" s="139">
        <v>19112</v>
      </c>
      <c r="C899" s="135" t="s">
        <v>5942</v>
      </c>
      <c r="D899" s="135">
        <v>1</v>
      </c>
      <c r="E899" s="135" t="s">
        <v>3991</v>
      </c>
      <c r="F899" s="135">
        <v>1</v>
      </c>
      <c r="G899" s="135" t="s">
        <v>3890</v>
      </c>
      <c r="H899" s="135" t="s">
        <v>2085</v>
      </c>
      <c r="I899" s="135" t="s">
        <v>5943</v>
      </c>
      <c r="J899" s="135">
        <v>2</v>
      </c>
      <c r="K899" s="135" t="s">
        <v>4006</v>
      </c>
      <c r="L899" s="135" t="s">
        <v>5295</v>
      </c>
      <c r="M899" s="135" t="s">
        <v>3995</v>
      </c>
      <c r="N899" s="135" t="s">
        <v>5023</v>
      </c>
    </row>
    <row r="900" spans="1:14" ht="24" x14ac:dyDescent="0.15">
      <c r="A900" s="139">
        <v>175</v>
      </c>
      <c r="B900" s="139">
        <v>19112</v>
      </c>
      <c r="C900" s="135" t="s">
        <v>5944</v>
      </c>
      <c r="D900" s="135">
        <v>1</v>
      </c>
      <c r="E900" s="135" t="s">
        <v>3991</v>
      </c>
      <c r="F900" s="135">
        <v>1</v>
      </c>
      <c r="G900" s="135" t="s">
        <v>3890</v>
      </c>
      <c r="H900" s="135" t="s">
        <v>1674</v>
      </c>
      <c r="I900" s="135" t="s">
        <v>5943</v>
      </c>
      <c r="J900" s="135">
        <v>1</v>
      </c>
      <c r="K900" s="135" t="s">
        <v>3998</v>
      </c>
      <c r="L900" s="135" t="s">
        <v>3999</v>
      </c>
      <c r="M900" s="135" t="s">
        <v>4277</v>
      </c>
      <c r="N900" s="135" t="s">
        <v>1297</v>
      </c>
    </row>
    <row r="901" spans="1:14" ht="24" x14ac:dyDescent="0.15">
      <c r="A901" s="139">
        <v>175</v>
      </c>
      <c r="B901" s="139">
        <v>19112</v>
      </c>
      <c r="C901" s="135" t="s">
        <v>5944</v>
      </c>
      <c r="D901" s="135">
        <v>1</v>
      </c>
      <c r="E901" s="135" t="s">
        <v>3991</v>
      </c>
      <c r="F901" s="135">
        <v>1</v>
      </c>
      <c r="G901" s="135" t="s">
        <v>3890</v>
      </c>
      <c r="H901" s="135" t="s">
        <v>810</v>
      </c>
      <c r="I901" s="135" t="s">
        <v>5943</v>
      </c>
      <c r="J901" s="135">
        <v>1</v>
      </c>
      <c r="K901" s="135" t="s">
        <v>3998</v>
      </c>
      <c r="L901" s="135" t="s">
        <v>3999</v>
      </c>
      <c r="M901" s="135" t="s">
        <v>4277</v>
      </c>
      <c r="N901" s="135" t="s">
        <v>1297</v>
      </c>
    </row>
    <row r="902" spans="1:14" ht="24" x14ac:dyDescent="0.15">
      <c r="A902" s="139">
        <v>175</v>
      </c>
      <c r="B902" s="139">
        <v>19112</v>
      </c>
      <c r="C902" s="135" t="s">
        <v>5945</v>
      </c>
      <c r="D902" s="135">
        <v>1</v>
      </c>
      <c r="E902" s="135" t="s">
        <v>3991</v>
      </c>
      <c r="F902" s="135">
        <v>1</v>
      </c>
      <c r="G902" s="135" t="s">
        <v>3890</v>
      </c>
      <c r="H902" s="135" t="s">
        <v>967</v>
      </c>
      <c r="I902" s="135" t="s">
        <v>5943</v>
      </c>
      <c r="J902" s="135">
        <v>1</v>
      </c>
      <c r="K902" s="135" t="s">
        <v>3998</v>
      </c>
      <c r="L902" s="135" t="s">
        <v>3999</v>
      </c>
      <c r="M902" s="135" t="s">
        <v>5946</v>
      </c>
      <c r="N902" s="135" t="s">
        <v>108</v>
      </c>
    </row>
    <row r="903" spans="1:14" ht="24" x14ac:dyDescent="0.15">
      <c r="A903" s="139">
        <v>175</v>
      </c>
      <c r="B903" s="139">
        <v>19113</v>
      </c>
      <c r="C903" s="135" t="s">
        <v>5947</v>
      </c>
      <c r="D903" s="135">
        <v>1</v>
      </c>
      <c r="E903" s="135" t="s">
        <v>3991</v>
      </c>
      <c r="F903" s="135">
        <v>1</v>
      </c>
      <c r="G903" s="135" t="s">
        <v>3890</v>
      </c>
      <c r="H903" s="135" t="s">
        <v>967</v>
      </c>
      <c r="I903" s="135" t="s">
        <v>5948</v>
      </c>
      <c r="J903" s="135">
        <v>1</v>
      </c>
      <c r="K903" s="135" t="s">
        <v>3998</v>
      </c>
      <c r="L903" s="135" t="s">
        <v>3999</v>
      </c>
      <c r="M903" s="135" t="s">
        <v>4290</v>
      </c>
      <c r="N903" s="135" t="s">
        <v>4921</v>
      </c>
    </row>
    <row r="904" spans="1:14" ht="24" x14ac:dyDescent="0.15">
      <c r="A904" s="139">
        <v>176</v>
      </c>
      <c r="B904" s="139">
        <v>19118</v>
      </c>
      <c r="C904" s="135" t="s">
        <v>5949</v>
      </c>
      <c r="D904" s="135">
        <v>1</v>
      </c>
      <c r="E904" s="135" t="s">
        <v>3991</v>
      </c>
      <c r="F904" s="135">
        <v>1</v>
      </c>
      <c r="G904" s="135" t="s">
        <v>3890</v>
      </c>
      <c r="H904" s="135" t="s">
        <v>967</v>
      </c>
      <c r="I904" s="135" t="s">
        <v>5950</v>
      </c>
      <c r="J904" s="135">
        <v>1</v>
      </c>
      <c r="K904" s="135" t="s">
        <v>3998</v>
      </c>
      <c r="L904" s="135" t="s">
        <v>5811</v>
      </c>
      <c r="M904" s="135" t="s">
        <v>4277</v>
      </c>
      <c r="N904" s="135" t="s">
        <v>3999</v>
      </c>
    </row>
    <row r="905" spans="1:14" ht="24" x14ac:dyDescent="0.15">
      <c r="A905" s="139">
        <v>176</v>
      </c>
      <c r="B905" s="139">
        <v>19119</v>
      </c>
      <c r="C905" s="135" t="s">
        <v>5951</v>
      </c>
      <c r="D905" s="135">
        <v>1</v>
      </c>
      <c r="E905" s="135" t="s">
        <v>3991</v>
      </c>
      <c r="F905" s="135">
        <v>1</v>
      </c>
      <c r="G905" s="135" t="s">
        <v>3890</v>
      </c>
      <c r="H905" s="135" t="s">
        <v>967</v>
      </c>
      <c r="I905" s="135" t="s">
        <v>5952</v>
      </c>
      <c r="J905" s="135">
        <v>1</v>
      </c>
      <c r="K905" s="135" t="s">
        <v>3998</v>
      </c>
      <c r="L905" s="135" t="s">
        <v>5811</v>
      </c>
      <c r="M905" s="135" t="s">
        <v>4290</v>
      </c>
      <c r="N905" s="135" t="s">
        <v>3999</v>
      </c>
    </row>
    <row r="906" spans="1:14" ht="24" x14ac:dyDescent="0.15">
      <c r="A906" s="139">
        <v>177</v>
      </c>
      <c r="B906" s="139">
        <v>19024</v>
      </c>
      <c r="C906" s="135" t="s">
        <v>5953</v>
      </c>
      <c r="D906" s="135">
        <v>1</v>
      </c>
      <c r="E906" s="135" t="s">
        <v>3991</v>
      </c>
      <c r="F906" s="135">
        <v>2</v>
      </c>
      <c r="G906" s="135" t="s">
        <v>4735</v>
      </c>
      <c r="H906" s="135" t="s">
        <v>810</v>
      </c>
      <c r="I906" s="135" t="s">
        <v>5294</v>
      </c>
      <c r="J906" s="135">
        <v>1</v>
      </c>
      <c r="K906" s="135" t="s">
        <v>3998</v>
      </c>
      <c r="L906" s="135" t="s">
        <v>3999</v>
      </c>
      <c r="M906" s="135" t="s">
        <v>5301</v>
      </c>
      <c r="N906" s="135" t="s">
        <v>195</v>
      </c>
    </row>
    <row r="907" spans="1:14" ht="36" x14ac:dyDescent="0.15">
      <c r="A907" s="139">
        <v>177</v>
      </c>
      <c r="B907" s="139">
        <v>19024</v>
      </c>
      <c r="C907" s="135" t="s">
        <v>5954</v>
      </c>
      <c r="D907" s="135">
        <v>1</v>
      </c>
      <c r="E907" s="135" t="s">
        <v>3991</v>
      </c>
      <c r="F907" s="135">
        <v>2</v>
      </c>
      <c r="G907" s="135" t="s">
        <v>4735</v>
      </c>
      <c r="H907" s="135" t="s">
        <v>967</v>
      </c>
      <c r="I907" s="135" t="s">
        <v>5294</v>
      </c>
      <c r="J907" s="135">
        <v>1</v>
      </c>
      <c r="K907" s="135" t="s">
        <v>3998</v>
      </c>
      <c r="L907" s="135" t="s">
        <v>3999</v>
      </c>
      <c r="M907" s="135" t="s">
        <v>5955</v>
      </c>
      <c r="N907" s="135" t="s">
        <v>108</v>
      </c>
    </row>
    <row r="908" spans="1:14" ht="24" x14ac:dyDescent="0.15">
      <c r="A908" s="139">
        <v>177</v>
      </c>
      <c r="B908" s="139">
        <v>19121</v>
      </c>
      <c r="C908" s="135" t="s">
        <v>5956</v>
      </c>
      <c r="D908" s="135">
        <v>1</v>
      </c>
      <c r="E908" s="135" t="s">
        <v>3991</v>
      </c>
      <c r="F908" s="135">
        <v>1</v>
      </c>
      <c r="G908" s="135" t="s">
        <v>3890</v>
      </c>
      <c r="H908" s="135" t="s">
        <v>967</v>
      </c>
      <c r="I908" s="135" t="s">
        <v>5957</v>
      </c>
      <c r="J908" s="135">
        <v>1</v>
      </c>
      <c r="K908" s="135" t="s">
        <v>3998</v>
      </c>
      <c r="L908" s="135" t="s">
        <v>3999</v>
      </c>
      <c r="M908" s="135" t="s">
        <v>4277</v>
      </c>
      <c r="N908" s="135" t="s">
        <v>135</v>
      </c>
    </row>
    <row r="909" spans="1:14" ht="24" x14ac:dyDescent="0.15">
      <c r="A909" s="139">
        <v>177</v>
      </c>
      <c r="B909" s="139">
        <v>19122</v>
      </c>
      <c r="C909" s="135" t="s">
        <v>4768</v>
      </c>
      <c r="D909" s="135">
        <v>1</v>
      </c>
      <c r="E909" s="135" t="s">
        <v>3991</v>
      </c>
      <c r="F909" s="135">
        <v>1</v>
      </c>
      <c r="G909" s="135" t="s">
        <v>3890</v>
      </c>
      <c r="H909" s="135" t="s">
        <v>2085</v>
      </c>
      <c r="I909" s="135" t="s">
        <v>5958</v>
      </c>
      <c r="J909" s="135">
        <v>1</v>
      </c>
      <c r="K909" s="135" t="s">
        <v>3998</v>
      </c>
      <c r="L909" s="135" t="s">
        <v>3999</v>
      </c>
      <c r="M909" s="135" t="s">
        <v>4290</v>
      </c>
      <c r="N909" s="135" t="s">
        <v>4274</v>
      </c>
    </row>
    <row r="910" spans="1:14" ht="48" x14ac:dyDescent="0.15">
      <c r="A910" s="139">
        <v>177</v>
      </c>
      <c r="B910" s="139">
        <v>19122</v>
      </c>
      <c r="C910" s="135" t="s">
        <v>5959</v>
      </c>
      <c r="D910" s="135">
        <v>1</v>
      </c>
      <c r="E910" s="135" t="s">
        <v>3991</v>
      </c>
      <c r="F910" s="135">
        <v>1</v>
      </c>
      <c r="G910" s="135" t="s">
        <v>3890</v>
      </c>
      <c r="H910" s="135" t="s">
        <v>1674</v>
      </c>
      <c r="I910" s="135" t="s">
        <v>5958</v>
      </c>
      <c r="J910" s="135">
        <v>4</v>
      </c>
      <c r="K910" s="135" t="s">
        <v>3993</v>
      </c>
      <c r="L910" s="135" t="s">
        <v>4803</v>
      </c>
      <c r="M910" s="135" t="s">
        <v>4042</v>
      </c>
      <c r="N910" s="135" t="s">
        <v>135</v>
      </c>
    </row>
    <row r="911" spans="1:14" ht="48" x14ac:dyDescent="0.15">
      <c r="A911" s="139">
        <v>177</v>
      </c>
      <c r="B911" s="139">
        <v>19122</v>
      </c>
      <c r="C911" s="135" t="s">
        <v>5960</v>
      </c>
      <c r="D911" s="135">
        <v>1</v>
      </c>
      <c r="E911" s="135" t="s">
        <v>3991</v>
      </c>
      <c r="F911" s="135">
        <v>1</v>
      </c>
      <c r="G911" s="135" t="s">
        <v>3890</v>
      </c>
      <c r="H911" s="135" t="s">
        <v>810</v>
      </c>
      <c r="I911" s="135" t="s">
        <v>5958</v>
      </c>
      <c r="J911" s="135">
        <v>4</v>
      </c>
      <c r="K911" s="135" t="s">
        <v>3993</v>
      </c>
      <c r="L911" s="135" t="s">
        <v>5961</v>
      </c>
      <c r="M911" s="135" t="s">
        <v>3995</v>
      </c>
      <c r="N911" s="135" t="s">
        <v>489</v>
      </c>
    </row>
    <row r="912" spans="1:14" ht="48" x14ac:dyDescent="0.15">
      <c r="A912" s="139">
        <v>177</v>
      </c>
      <c r="B912" s="139">
        <v>19122</v>
      </c>
      <c r="C912" s="135" t="s">
        <v>5962</v>
      </c>
      <c r="D912" s="135">
        <v>1</v>
      </c>
      <c r="E912" s="135" t="s">
        <v>3991</v>
      </c>
      <c r="F912" s="135">
        <v>1</v>
      </c>
      <c r="G912" s="135" t="s">
        <v>3890</v>
      </c>
      <c r="H912" s="135" t="s">
        <v>967</v>
      </c>
      <c r="I912" s="135" t="s">
        <v>5958</v>
      </c>
      <c r="J912" s="135">
        <v>4</v>
      </c>
      <c r="K912" s="135" t="s">
        <v>3993</v>
      </c>
      <c r="L912" s="135" t="s">
        <v>4803</v>
      </c>
      <c r="M912" s="135" t="s">
        <v>4042</v>
      </c>
      <c r="N912" s="135" t="s">
        <v>489</v>
      </c>
    </row>
    <row r="913" spans="1:14" ht="24" x14ac:dyDescent="0.15">
      <c r="A913" s="139">
        <v>180</v>
      </c>
      <c r="B913" s="139">
        <v>50521</v>
      </c>
      <c r="C913" s="135" t="s">
        <v>5963</v>
      </c>
      <c r="D913" s="135">
        <v>5</v>
      </c>
      <c r="E913" s="135" t="s">
        <v>4085</v>
      </c>
      <c r="F913" s="135">
        <v>3</v>
      </c>
      <c r="G913" s="135" t="s">
        <v>3949</v>
      </c>
      <c r="H913" s="135" t="s">
        <v>810</v>
      </c>
      <c r="I913" s="135" t="s">
        <v>5964</v>
      </c>
      <c r="J913" s="135">
        <v>1</v>
      </c>
      <c r="K913" s="135" t="s">
        <v>3998</v>
      </c>
      <c r="L913" s="135" t="s">
        <v>3999</v>
      </c>
      <c r="M913" s="135" t="s">
        <v>4374</v>
      </c>
      <c r="N913" s="135" t="s">
        <v>4804</v>
      </c>
    </row>
    <row r="914" spans="1:14" ht="24" x14ac:dyDescent="0.15">
      <c r="A914" s="139">
        <v>180</v>
      </c>
      <c r="B914" s="139">
        <v>50521</v>
      </c>
      <c r="C914" s="135" t="s">
        <v>5965</v>
      </c>
      <c r="D914" s="135">
        <v>5</v>
      </c>
      <c r="E914" s="135" t="s">
        <v>4085</v>
      </c>
      <c r="F914" s="135">
        <v>3</v>
      </c>
      <c r="G914" s="135" t="s">
        <v>3949</v>
      </c>
      <c r="H914" s="135" t="s">
        <v>967</v>
      </c>
      <c r="I914" s="135" t="s">
        <v>5964</v>
      </c>
      <c r="J914" s="135">
        <v>1</v>
      </c>
      <c r="K914" s="135" t="s">
        <v>3998</v>
      </c>
      <c r="L914" s="135" t="s">
        <v>3999</v>
      </c>
      <c r="M914" s="135" t="s">
        <v>4374</v>
      </c>
      <c r="N914" s="135" t="s">
        <v>126</v>
      </c>
    </row>
    <row r="915" spans="1:14" ht="24" x14ac:dyDescent="0.15">
      <c r="A915" s="139">
        <v>180</v>
      </c>
      <c r="B915" s="139">
        <v>50522</v>
      </c>
      <c r="C915" s="135" t="s">
        <v>5966</v>
      </c>
      <c r="D915" s="135">
        <v>5</v>
      </c>
      <c r="E915" s="135" t="s">
        <v>4085</v>
      </c>
      <c r="F915" s="135">
        <v>3</v>
      </c>
      <c r="G915" s="135" t="s">
        <v>3949</v>
      </c>
      <c r="H915" s="135" t="s">
        <v>967</v>
      </c>
      <c r="I915" s="135" t="s">
        <v>5967</v>
      </c>
      <c r="J915" s="135">
        <v>1</v>
      </c>
      <c r="K915" s="135" t="s">
        <v>3998</v>
      </c>
      <c r="L915" s="135" t="s">
        <v>3999</v>
      </c>
      <c r="M915" s="135" t="s">
        <v>5968</v>
      </c>
      <c r="N915" s="135" t="s">
        <v>124</v>
      </c>
    </row>
    <row r="916" spans="1:14" ht="24" x14ac:dyDescent="0.15">
      <c r="A916" s="139">
        <v>201</v>
      </c>
      <c r="B916" s="139">
        <v>19075</v>
      </c>
      <c r="C916" s="135" t="s">
        <v>5969</v>
      </c>
      <c r="D916" s="135">
        <v>1</v>
      </c>
      <c r="E916" s="135" t="s">
        <v>3991</v>
      </c>
      <c r="F916" s="135">
        <v>15</v>
      </c>
      <c r="G916" s="135" t="s">
        <v>3904</v>
      </c>
      <c r="H916" s="135" t="s">
        <v>967</v>
      </c>
      <c r="I916" s="135" t="s">
        <v>5970</v>
      </c>
      <c r="J916" s="135">
        <v>1</v>
      </c>
      <c r="K916" s="135" t="s">
        <v>3998</v>
      </c>
      <c r="L916" s="135" t="s">
        <v>3999</v>
      </c>
      <c r="M916" s="135" t="s">
        <v>4000</v>
      </c>
      <c r="N916" s="135" t="s">
        <v>126</v>
      </c>
    </row>
    <row r="917" spans="1:14" ht="48" x14ac:dyDescent="0.15">
      <c r="A917" s="139">
        <v>204</v>
      </c>
      <c r="B917" s="139">
        <v>19046</v>
      </c>
      <c r="C917" s="135" t="s">
        <v>5971</v>
      </c>
      <c r="D917" s="135">
        <v>1</v>
      </c>
      <c r="E917" s="135" t="s">
        <v>3991</v>
      </c>
      <c r="F917" s="135">
        <v>1</v>
      </c>
      <c r="G917" s="135" t="s">
        <v>3890</v>
      </c>
      <c r="H917" s="135" t="s">
        <v>810</v>
      </c>
      <c r="I917" s="135" t="s">
        <v>5972</v>
      </c>
      <c r="J917" s="135">
        <v>2</v>
      </c>
      <c r="K917" s="135" t="s">
        <v>4006</v>
      </c>
      <c r="L917" s="135" t="s">
        <v>5295</v>
      </c>
      <c r="M917" s="135" t="s">
        <v>3995</v>
      </c>
      <c r="N917" s="135" t="s">
        <v>4093</v>
      </c>
    </row>
    <row r="918" spans="1:14" ht="24" x14ac:dyDescent="0.15">
      <c r="A918" s="139">
        <v>204</v>
      </c>
      <c r="B918" s="139">
        <v>19046</v>
      </c>
      <c r="C918" s="135" t="s">
        <v>4482</v>
      </c>
      <c r="D918" s="135">
        <v>1</v>
      </c>
      <c r="E918" s="135" t="s">
        <v>3991</v>
      </c>
      <c r="F918" s="135">
        <v>1</v>
      </c>
      <c r="G918" s="135" t="s">
        <v>3890</v>
      </c>
      <c r="H918" s="135" t="s">
        <v>967</v>
      </c>
      <c r="I918" s="135" t="s">
        <v>5972</v>
      </c>
      <c r="J918" s="135">
        <v>1</v>
      </c>
      <c r="K918" s="135" t="s">
        <v>3998</v>
      </c>
      <c r="L918" s="135" t="s">
        <v>3999</v>
      </c>
      <c r="M918" s="135" t="s">
        <v>5946</v>
      </c>
      <c r="N918" s="135" t="s">
        <v>108</v>
      </c>
    </row>
    <row r="919" spans="1:14" ht="24" x14ac:dyDescent="0.15">
      <c r="A919" s="139">
        <v>204</v>
      </c>
      <c r="B919" s="139">
        <v>19047</v>
      </c>
      <c r="C919" s="135" t="s">
        <v>5973</v>
      </c>
      <c r="D919" s="135">
        <v>1</v>
      </c>
      <c r="E919" s="135" t="s">
        <v>3991</v>
      </c>
      <c r="F919" s="135">
        <v>1</v>
      </c>
      <c r="G919" s="135" t="s">
        <v>3890</v>
      </c>
      <c r="H919" s="135" t="s">
        <v>967</v>
      </c>
      <c r="I919" s="135" t="s">
        <v>5974</v>
      </c>
      <c r="J919" s="135">
        <v>1</v>
      </c>
      <c r="K919" s="135" t="s">
        <v>3998</v>
      </c>
      <c r="L919" s="135" t="s">
        <v>3999</v>
      </c>
      <c r="M919" s="135" t="s">
        <v>4277</v>
      </c>
      <c r="N919" s="135" t="s">
        <v>332</v>
      </c>
    </row>
    <row r="920" spans="1:14" ht="24" x14ac:dyDescent="0.15">
      <c r="A920" s="139">
        <v>205</v>
      </c>
      <c r="B920" s="139">
        <v>10282</v>
      </c>
      <c r="C920" s="135" t="s">
        <v>5975</v>
      </c>
      <c r="D920" s="135">
        <v>1</v>
      </c>
      <c r="E920" s="135" t="s">
        <v>3991</v>
      </c>
      <c r="F920" s="135">
        <v>8</v>
      </c>
      <c r="G920" s="135" t="s">
        <v>4843</v>
      </c>
      <c r="H920" s="135" t="s">
        <v>967</v>
      </c>
      <c r="I920" s="135" t="s">
        <v>5976</v>
      </c>
      <c r="J920" s="135">
        <v>1</v>
      </c>
      <c r="K920" s="135" t="s">
        <v>3998</v>
      </c>
      <c r="L920" s="135" t="s">
        <v>3999</v>
      </c>
      <c r="M920" s="135" t="s">
        <v>5977</v>
      </c>
      <c r="N920" s="135" t="s">
        <v>86</v>
      </c>
    </row>
    <row r="921" spans="1:14" ht="24" x14ac:dyDescent="0.15">
      <c r="A921" s="139">
        <v>205</v>
      </c>
      <c r="B921" s="139">
        <v>19048</v>
      </c>
      <c r="C921" s="135" t="s">
        <v>5978</v>
      </c>
      <c r="D921" s="135">
        <v>1</v>
      </c>
      <c r="E921" s="135" t="s">
        <v>3991</v>
      </c>
      <c r="F921" s="135">
        <v>8</v>
      </c>
      <c r="G921" s="135" t="s">
        <v>4843</v>
      </c>
      <c r="H921" s="135" t="s">
        <v>967</v>
      </c>
      <c r="I921" s="135" t="s">
        <v>5979</v>
      </c>
      <c r="J921" s="135">
        <v>1</v>
      </c>
      <c r="K921" s="135" t="s">
        <v>3998</v>
      </c>
      <c r="L921" s="135" t="s">
        <v>3999</v>
      </c>
      <c r="M921" s="135" t="s">
        <v>5977</v>
      </c>
      <c r="N921" s="135" t="s">
        <v>108</v>
      </c>
    </row>
    <row r="922" spans="1:14" ht="24" x14ac:dyDescent="0.15">
      <c r="A922" s="139">
        <v>206</v>
      </c>
      <c r="B922" s="139">
        <v>10241</v>
      </c>
      <c r="C922" s="135" t="s">
        <v>5980</v>
      </c>
      <c r="D922" s="135">
        <v>1</v>
      </c>
      <c r="E922" s="135" t="s">
        <v>3991</v>
      </c>
      <c r="F922" s="135">
        <v>3</v>
      </c>
      <c r="G922" s="135" t="s">
        <v>3892</v>
      </c>
      <c r="H922" s="135" t="s">
        <v>967</v>
      </c>
      <c r="I922" s="135" t="s">
        <v>5981</v>
      </c>
      <c r="J922" s="135">
        <v>1</v>
      </c>
      <c r="K922" s="135" t="s">
        <v>3998</v>
      </c>
      <c r="L922" s="135" t="s">
        <v>3999</v>
      </c>
      <c r="M922" s="135" t="s">
        <v>5982</v>
      </c>
      <c r="N922" s="135" t="s">
        <v>86</v>
      </c>
    </row>
    <row r="923" spans="1:14" ht="24" x14ac:dyDescent="0.15">
      <c r="A923" s="139">
        <v>207</v>
      </c>
      <c r="B923" s="139">
        <v>19049</v>
      </c>
      <c r="C923" s="135" t="s">
        <v>5983</v>
      </c>
      <c r="D923" s="135">
        <v>1</v>
      </c>
      <c r="E923" s="135" t="s">
        <v>3991</v>
      </c>
      <c r="F923" s="135">
        <v>3</v>
      </c>
      <c r="G923" s="135" t="s">
        <v>3892</v>
      </c>
      <c r="H923" s="135" t="s">
        <v>810</v>
      </c>
      <c r="I923" s="135" t="s">
        <v>5984</v>
      </c>
      <c r="J923" s="135">
        <v>1</v>
      </c>
      <c r="K923" s="135" t="s">
        <v>3998</v>
      </c>
      <c r="L923" s="135" t="s">
        <v>3999</v>
      </c>
      <c r="M923" s="135" t="s">
        <v>4290</v>
      </c>
      <c r="N923" s="135" t="s">
        <v>4144</v>
      </c>
    </row>
    <row r="924" spans="1:14" ht="24" x14ac:dyDescent="0.15">
      <c r="A924" s="139">
        <v>207</v>
      </c>
      <c r="B924" s="139">
        <v>19049</v>
      </c>
      <c r="C924" s="135" t="s">
        <v>5985</v>
      </c>
      <c r="D924" s="135">
        <v>1</v>
      </c>
      <c r="E924" s="135" t="s">
        <v>3991</v>
      </c>
      <c r="F924" s="135">
        <v>3</v>
      </c>
      <c r="G924" s="135" t="s">
        <v>3892</v>
      </c>
      <c r="H924" s="135" t="s">
        <v>967</v>
      </c>
      <c r="I924" s="135" t="s">
        <v>5984</v>
      </c>
      <c r="J924" s="135">
        <v>1</v>
      </c>
      <c r="K924" s="135" t="s">
        <v>3998</v>
      </c>
      <c r="L924" s="135" t="s">
        <v>3999</v>
      </c>
      <c r="M924" s="135" t="s">
        <v>5120</v>
      </c>
      <c r="N924" s="135" t="s">
        <v>4502</v>
      </c>
    </row>
    <row r="925" spans="1:14" ht="48" x14ac:dyDescent="0.15">
      <c r="A925" s="139">
        <v>209</v>
      </c>
      <c r="B925" s="139">
        <v>10201</v>
      </c>
      <c r="C925" s="135" t="s">
        <v>5986</v>
      </c>
      <c r="D925" s="135">
        <v>1</v>
      </c>
      <c r="E925" s="135" t="s">
        <v>3991</v>
      </c>
      <c r="F925" s="135">
        <v>6</v>
      </c>
      <c r="G925" s="135" t="s">
        <v>3895</v>
      </c>
      <c r="H925" s="135" t="s">
        <v>967</v>
      </c>
      <c r="I925" s="135" t="s">
        <v>5987</v>
      </c>
      <c r="J925" s="135">
        <v>1</v>
      </c>
      <c r="K925" s="135" t="s">
        <v>3998</v>
      </c>
      <c r="L925" s="135" t="s">
        <v>3999</v>
      </c>
      <c r="M925" s="135" t="s">
        <v>5988</v>
      </c>
      <c r="N925" s="135" t="s">
        <v>108</v>
      </c>
    </row>
    <row r="926" spans="1:14" ht="24" x14ac:dyDescent="0.15">
      <c r="A926" s="139">
        <v>209</v>
      </c>
      <c r="B926" s="139">
        <v>10212</v>
      </c>
      <c r="C926" s="135" t="s">
        <v>5989</v>
      </c>
      <c r="D926" s="135">
        <v>1</v>
      </c>
      <c r="E926" s="135" t="s">
        <v>3991</v>
      </c>
      <c r="F926" s="135">
        <v>3</v>
      </c>
      <c r="G926" s="135" t="s">
        <v>3892</v>
      </c>
      <c r="H926" s="135" t="s">
        <v>810</v>
      </c>
      <c r="I926" s="135" t="s">
        <v>5990</v>
      </c>
      <c r="J926" s="135">
        <v>1</v>
      </c>
      <c r="K926" s="135" t="s">
        <v>3998</v>
      </c>
      <c r="L926" s="135" t="s">
        <v>3999</v>
      </c>
      <c r="M926" s="135" t="s">
        <v>4164</v>
      </c>
      <c r="N926" s="135" t="s">
        <v>4128</v>
      </c>
    </row>
    <row r="927" spans="1:14" ht="24" x14ac:dyDescent="0.15">
      <c r="A927" s="139">
        <v>209</v>
      </c>
      <c r="B927" s="139">
        <v>10212</v>
      </c>
      <c r="C927" s="135" t="s">
        <v>5991</v>
      </c>
      <c r="D927" s="135">
        <v>1</v>
      </c>
      <c r="E927" s="135" t="s">
        <v>3991</v>
      </c>
      <c r="F927" s="135">
        <v>3</v>
      </c>
      <c r="G927" s="135" t="s">
        <v>3892</v>
      </c>
      <c r="H927" s="135" t="s">
        <v>967</v>
      </c>
      <c r="I927" s="135" t="s">
        <v>5990</v>
      </c>
      <c r="J927" s="135">
        <v>1</v>
      </c>
      <c r="K927" s="135" t="s">
        <v>3998</v>
      </c>
      <c r="L927" s="135" t="s">
        <v>3999</v>
      </c>
      <c r="M927" s="135" t="s">
        <v>5982</v>
      </c>
      <c r="N927" s="135" t="s">
        <v>3996</v>
      </c>
    </row>
    <row r="928" spans="1:14" ht="24" x14ac:dyDescent="0.15">
      <c r="A928" s="139">
        <v>209</v>
      </c>
      <c r="B928" s="139">
        <v>10690</v>
      </c>
      <c r="C928" s="135" t="s">
        <v>5992</v>
      </c>
      <c r="D928" s="135">
        <v>1</v>
      </c>
      <c r="E928" s="135" t="s">
        <v>3991</v>
      </c>
      <c r="F928" s="135">
        <v>7</v>
      </c>
      <c r="G928" s="135" t="s">
        <v>3896</v>
      </c>
      <c r="H928" s="135" t="s">
        <v>967</v>
      </c>
      <c r="I928" s="135" t="s">
        <v>5993</v>
      </c>
      <c r="J928" s="135">
        <v>1</v>
      </c>
      <c r="K928" s="135" t="s">
        <v>3998</v>
      </c>
      <c r="L928" s="135" t="s">
        <v>3999</v>
      </c>
      <c r="M928" s="135" t="s">
        <v>5994</v>
      </c>
      <c r="N928" s="135" t="s">
        <v>489</v>
      </c>
    </row>
    <row r="929" spans="1:14" ht="24" x14ac:dyDescent="0.15">
      <c r="A929" s="139">
        <v>209</v>
      </c>
      <c r="B929" s="139">
        <v>11212</v>
      </c>
      <c r="C929" s="135" t="s">
        <v>5995</v>
      </c>
      <c r="D929" s="135">
        <v>1</v>
      </c>
      <c r="E929" s="135" t="s">
        <v>3991</v>
      </c>
      <c r="F929" s="135">
        <v>12</v>
      </c>
      <c r="G929" s="135" t="s">
        <v>3901</v>
      </c>
      <c r="H929" s="135" t="s">
        <v>810</v>
      </c>
      <c r="I929" s="135" t="s">
        <v>5996</v>
      </c>
      <c r="J929" s="135">
        <v>1</v>
      </c>
      <c r="K929" s="135" t="s">
        <v>3998</v>
      </c>
      <c r="L929" s="135" t="s">
        <v>3999</v>
      </c>
      <c r="M929" s="135" t="s">
        <v>5997</v>
      </c>
      <c r="N929" s="135" t="s">
        <v>195</v>
      </c>
    </row>
    <row r="930" spans="1:14" ht="24" x14ac:dyDescent="0.15">
      <c r="A930" s="139">
        <v>209</v>
      </c>
      <c r="B930" s="139">
        <v>11212</v>
      </c>
      <c r="C930" s="135" t="s">
        <v>5998</v>
      </c>
      <c r="D930" s="135">
        <v>1</v>
      </c>
      <c r="E930" s="135" t="s">
        <v>3991</v>
      </c>
      <c r="F930" s="135">
        <v>12</v>
      </c>
      <c r="G930" s="135" t="s">
        <v>3901</v>
      </c>
      <c r="H930" s="135" t="s">
        <v>967</v>
      </c>
      <c r="I930" s="135" t="s">
        <v>5996</v>
      </c>
      <c r="J930" s="135">
        <v>1</v>
      </c>
      <c r="K930" s="135" t="s">
        <v>3998</v>
      </c>
      <c r="L930" s="135" t="s">
        <v>3999</v>
      </c>
      <c r="M930" s="135" t="s">
        <v>5982</v>
      </c>
      <c r="N930" s="135" t="s">
        <v>489</v>
      </c>
    </row>
    <row r="931" spans="1:14" ht="48" x14ac:dyDescent="0.15">
      <c r="A931" s="139">
        <v>209</v>
      </c>
      <c r="B931" s="139">
        <v>19052</v>
      </c>
      <c r="C931" s="135" t="s">
        <v>5999</v>
      </c>
      <c r="D931" s="135">
        <v>1</v>
      </c>
      <c r="E931" s="135" t="s">
        <v>3991</v>
      </c>
      <c r="F931" s="135">
        <v>1</v>
      </c>
      <c r="G931" s="135" t="s">
        <v>3890</v>
      </c>
      <c r="H931" s="135" t="s">
        <v>810</v>
      </c>
      <c r="I931" s="135" t="s">
        <v>6000</v>
      </c>
      <c r="J931" s="135">
        <v>4</v>
      </c>
      <c r="K931" s="135" t="s">
        <v>3993</v>
      </c>
      <c r="L931" s="135" t="s">
        <v>3994</v>
      </c>
      <c r="M931" s="135" t="s">
        <v>3995</v>
      </c>
      <c r="N931" s="135" t="s">
        <v>1334</v>
      </c>
    </row>
    <row r="932" spans="1:14" ht="48" x14ac:dyDescent="0.15">
      <c r="A932" s="139">
        <v>209</v>
      </c>
      <c r="B932" s="139">
        <v>19052</v>
      </c>
      <c r="C932" s="135" t="s">
        <v>5999</v>
      </c>
      <c r="D932" s="135">
        <v>1</v>
      </c>
      <c r="E932" s="135" t="s">
        <v>3991</v>
      </c>
      <c r="F932" s="135">
        <v>1</v>
      </c>
      <c r="G932" s="135" t="s">
        <v>3890</v>
      </c>
      <c r="H932" s="135" t="s">
        <v>967</v>
      </c>
      <c r="I932" s="135" t="s">
        <v>6000</v>
      </c>
      <c r="J932" s="135">
        <v>4</v>
      </c>
      <c r="K932" s="135" t="s">
        <v>3993</v>
      </c>
      <c r="L932" s="135" t="s">
        <v>3994</v>
      </c>
      <c r="M932" s="135" t="s">
        <v>3995</v>
      </c>
      <c r="N932" s="135" t="s">
        <v>1334</v>
      </c>
    </row>
    <row r="933" spans="1:14" ht="24" x14ac:dyDescent="0.15">
      <c r="A933" s="139">
        <v>209</v>
      </c>
      <c r="B933" s="139">
        <v>19053</v>
      </c>
      <c r="C933" s="135" t="s">
        <v>6001</v>
      </c>
      <c r="D933" s="135">
        <v>1</v>
      </c>
      <c r="E933" s="135" t="s">
        <v>3991</v>
      </c>
      <c r="F933" s="135">
        <v>1</v>
      </c>
      <c r="G933" s="135" t="s">
        <v>3890</v>
      </c>
      <c r="H933" s="135" t="s">
        <v>967</v>
      </c>
      <c r="I933" s="135" t="s">
        <v>6002</v>
      </c>
      <c r="J933" s="135">
        <v>1</v>
      </c>
      <c r="K933" s="135" t="s">
        <v>3998</v>
      </c>
      <c r="L933" s="135" t="s">
        <v>3999</v>
      </c>
      <c r="M933" s="135" t="s">
        <v>4290</v>
      </c>
      <c r="N933" s="135" t="s">
        <v>489</v>
      </c>
    </row>
    <row r="934" spans="1:14" ht="24" x14ac:dyDescent="0.15">
      <c r="A934" s="139">
        <v>210</v>
      </c>
      <c r="B934" s="139">
        <v>19055</v>
      </c>
      <c r="C934" s="135" t="s">
        <v>6003</v>
      </c>
      <c r="D934" s="135">
        <v>1</v>
      </c>
      <c r="E934" s="135" t="s">
        <v>3991</v>
      </c>
      <c r="F934" s="135">
        <v>18</v>
      </c>
      <c r="G934" s="135" t="s">
        <v>4263</v>
      </c>
      <c r="H934" s="135" t="s">
        <v>967</v>
      </c>
      <c r="I934" s="135" t="s">
        <v>6004</v>
      </c>
      <c r="J934" s="135">
        <v>1</v>
      </c>
      <c r="K934" s="135" t="s">
        <v>3998</v>
      </c>
      <c r="L934" s="135" t="s">
        <v>3999</v>
      </c>
      <c r="M934" s="135" t="s">
        <v>4290</v>
      </c>
      <c r="N934" s="135" t="s">
        <v>1289</v>
      </c>
    </row>
    <row r="935" spans="1:14" ht="24" x14ac:dyDescent="0.15">
      <c r="A935" s="139">
        <v>211</v>
      </c>
      <c r="B935" s="139">
        <v>19056</v>
      </c>
      <c r="C935" s="135" t="s">
        <v>6005</v>
      </c>
      <c r="D935" s="135">
        <v>1</v>
      </c>
      <c r="E935" s="135" t="s">
        <v>3991</v>
      </c>
      <c r="F935" s="135">
        <v>1</v>
      </c>
      <c r="G935" s="135" t="s">
        <v>3890</v>
      </c>
      <c r="H935" s="135" t="s">
        <v>967</v>
      </c>
      <c r="I935" s="135" t="s">
        <v>6006</v>
      </c>
      <c r="J935" s="135">
        <v>1</v>
      </c>
      <c r="K935" s="135" t="s">
        <v>3998</v>
      </c>
      <c r="L935" s="135" t="s">
        <v>3999</v>
      </c>
      <c r="M935" s="135" t="s">
        <v>4290</v>
      </c>
      <c r="N935" s="135" t="s">
        <v>1289</v>
      </c>
    </row>
    <row r="936" spans="1:14" ht="24" x14ac:dyDescent="0.15">
      <c r="A936" s="139">
        <v>212</v>
      </c>
      <c r="B936" s="139">
        <v>10271</v>
      </c>
      <c r="C936" s="135" t="s">
        <v>6007</v>
      </c>
      <c r="D936" s="135">
        <v>1</v>
      </c>
      <c r="E936" s="135" t="s">
        <v>3991</v>
      </c>
      <c r="F936" s="135">
        <v>3</v>
      </c>
      <c r="G936" s="135" t="s">
        <v>3892</v>
      </c>
      <c r="H936" s="135" t="s">
        <v>810</v>
      </c>
      <c r="I936" s="135" t="s">
        <v>6008</v>
      </c>
      <c r="J936" s="135">
        <v>1</v>
      </c>
      <c r="K936" s="135" t="s">
        <v>3998</v>
      </c>
      <c r="L936" s="135" t="s">
        <v>3999</v>
      </c>
      <c r="M936" s="135" t="s">
        <v>5120</v>
      </c>
      <c r="N936" s="135" t="s">
        <v>108</v>
      </c>
    </row>
    <row r="937" spans="1:14" ht="24" x14ac:dyDescent="0.15">
      <c r="A937" s="139">
        <v>212</v>
      </c>
      <c r="B937" s="139">
        <v>10271</v>
      </c>
      <c r="C937" s="135" t="s">
        <v>6009</v>
      </c>
      <c r="D937" s="135">
        <v>1</v>
      </c>
      <c r="E937" s="135" t="s">
        <v>3991</v>
      </c>
      <c r="F937" s="135">
        <v>3</v>
      </c>
      <c r="G937" s="135" t="s">
        <v>3892</v>
      </c>
      <c r="H937" s="135" t="s">
        <v>967</v>
      </c>
      <c r="I937" s="135" t="s">
        <v>6008</v>
      </c>
      <c r="J937" s="135">
        <v>1</v>
      </c>
      <c r="K937" s="135" t="s">
        <v>3998</v>
      </c>
      <c r="L937" s="135" t="s">
        <v>3999</v>
      </c>
      <c r="M937" s="135" t="s">
        <v>5120</v>
      </c>
      <c r="N937" s="135" t="s">
        <v>489</v>
      </c>
    </row>
    <row r="938" spans="1:14" ht="24" x14ac:dyDescent="0.15">
      <c r="A938" s="139">
        <v>212</v>
      </c>
      <c r="B938" s="139">
        <v>10272</v>
      </c>
      <c r="C938" s="135" t="s">
        <v>6010</v>
      </c>
      <c r="D938" s="135">
        <v>1</v>
      </c>
      <c r="E938" s="135" t="s">
        <v>3991</v>
      </c>
      <c r="F938" s="135">
        <v>3</v>
      </c>
      <c r="G938" s="135" t="s">
        <v>3892</v>
      </c>
      <c r="H938" s="135" t="s">
        <v>810</v>
      </c>
      <c r="I938" s="135" t="s">
        <v>6011</v>
      </c>
      <c r="J938" s="135">
        <v>1</v>
      </c>
      <c r="K938" s="135" t="s">
        <v>3998</v>
      </c>
      <c r="L938" s="135" t="s">
        <v>3999</v>
      </c>
      <c r="M938" s="135" t="s">
        <v>5120</v>
      </c>
      <c r="N938" s="135" t="s">
        <v>555</v>
      </c>
    </row>
    <row r="939" spans="1:14" ht="24" x14ac:dyDescent="0.15">
      <c r="A939" s="139">
        <v>212</v>
      </c>
      <c r="B939" s="139">
        <v>10272</v>
      </c>
      <c r="C939" s="135" t="s">
        <v>6012</v>
      </c>
      <c r="D939" s="135">
        <v>1</v>
      </c>
      <c r="E939" s="135" t="s">
        <v>3991</v>
      </c>
      <c r="F939" s="135">
        <v>3</v>
      </c>
      <c r="G939" s="135" t="s">
        <v>3892</v>
      </c>
      <c r="H939" s="135" t="s">
        <v>967</v>
      </c>
      <c r="I939" s="135" t="s">
        <v>6011</v>
      </c>
      <c r="J939" s="135">
        <v>1</v>
      </c>
      <c r="K939" s="135" t="s">
        <v>3998</v>
      </c>
      <c r="L939" s="135" t="s">
        <v>3999</v>
      </c>
      <c r="M939" s="135" t="s">
        <v>5120</v>
      </c>
      <c r="N939" s="135" t="s">
        <v>489</v>
      </c>
    </row>
    <row r="940" spans="1:14" ht="24" x14ac:dyDescent="0.15">
      <c r="A940" s="139">
        <v>213</v>
      </c>
      <c r="B940" s="139">
        <v>19057</v>
      </c>
      <c r="C940" s="135" t="s">
        <v>6013</v>
      </c>
      <c r="D940" s="135">
        <v>1</v>
      </c>
      <c r="E940" s="135" t="s">
        <v>3991</v>
      </c>
      <c r="F940" s="135">
        <v>1</v>
      </c>
      <c r="G940" s="135" t="s">
        <v>3890</v>
      </c>
      <c r="H940" s="135" t="s">
        <v>810</v>
      </c>
      <c r="I940" s="135" t="s">
        <v>6014</v>
      </c>
      <c r="J940" s="135">
        <v>1</v>
      </c>
      <c r="K940" s="135" t="s">
        <v>3998</v>
      </c>
      <c r="L940" s="135" t="s">
        <v>3999</v>
      </c>
      <c r="M940" s="135" t="s">
        <v>4290</v>
      </c>
      <c r="N940" s="135" t="s">
        <v>95</v>
      </c>
    </row>
    <row r="941" spans="1:14" ht="24" x14ac:dyDescent="0.15">
      <c r="A941" s="139">
        <v>213</v>
      </c>
      <c r="B941" s="139">
        <v>19057</v>
      </c>
      <c r="C941" s="135" t="s">
        <v>6015</v>
      </c>
      <c r="D941" s="135">
        <v>1</v>
      </c>
      <c r="E941" s="135" t="s">
        <v>3991</v>
      </c>
      <c r="F941" s="135">
        <v>1</v>
      </c>
      <c r="G941" s="135" t="s">
        <v>3890</v>
      </c>
      <c r="H941" s="135" t="s">
        <v>967</v>
      </c>
      <c r="I941" s="135" t="s">
        <v>6014</v>
      </c>
      <c r="J941" s="135">
        <v>1</v>
      </c>
      <c r="K941" s="135" t="s">
        <v>3998</v>
      </c>
      <c r="L941" s="135" t="s">
        <v>3999</v>
      </c>
      <c r="M941" s="135" t="s">
        <v>6016</v>
      </c>
      <c r="N941" s="135" t="s">
        <v>4161</v>
      </c>
    </row>
    <row r="942" spans="1:14" ht="24" x14ac:dyDescent="0.15">
      <c r="A942" s="139">
        <v>214</v>
      </c>
      <c r="B942" s="139">
        <v>19059</v>
      </c>
      <c r="C942" s="135" t="s">
        <v>6017</v>
      </c>
      <c r="D942" s="135">
        <v>1</v>
      </c>
      <c r="E942" s="135" t="s">
        <v>3991</v>
      </c>
      <c r="F942" s="135">
        <v>1</v>
      </c>
      <c r="G942" s="135" t="s">
        <v>3890</v>
      </c>
      <c r="H942" s="135" t="s">
        <v>2085</v>
      </c>
      <c r="I942" s="135" t="s">
        <v>6018</v>
      </c>
      <c r="J942" s="135">
        <v>1</v>
      </c>
      <c r="K942" s="135" t="s">
        <v>3998</v>
      </c>
      <c r="L942" s="135" t="s">
        <v>3999</v>
      </c>
      <c r="M942" s="135" t="s">
        <v>4290</v>
      </c>
      <c r="N942" s="135" t="s">
        <v>4205</v>
      </c>
    </row>
    <row r="943" spans="1:14" ht="48" x14ac:dyDescent="0.15">
      <c r="A943" s="139">
        <v>214</v>
      </c>
      <c r="B943" s="139">
        <v>19059</v>
      </c>
      <c r="C943" s="135" t="s">
        <v>6019</v>
      </c>
      <c r="D943" s="135">
        <v>1</v>
      </c>
      <c r="E943" s="135" t="s">
        <v>3991</v>
      </c>
      <c r="F943" s="135">
        <v>1</v>
      </c>
      <c r="G943" s="135" t="s">
        <v>3890</v>
      </c>
      <c r="H943" s="135" t="s">
        <v>1674</v>
      </c>
      <c r="I943" s="135" t="s">
        <v>6018</v>
      </c>
      <c r="J943" s="135">
        <v>2</v>
      </c>
      <c r="K943" s="135" t="s">
        <v>4006</v>
      </c>
      <c r="L943" s="135" t="s">
        <v>5295</v>
      </c>
      <c r="M943" s="135" t="s">
        <v>3995</v>
      </c>
      <c r="N943" s="135" t="s">
        <v>3999</v>
      </c>
    </row>
    <row r="944" spans="1:14" ht="48" x14ac:dyDescent="0.15">
      <c r="A944" s="139">
        <v>214</v>
      </c>
      <c r="B944" s="139">
        <v>19059</v>
      </c>
      <c r="C944" s="135" t="s">
        <v>6019</v>
      </c>
      <c r="D944" s="135">
        <v>1</v>
      </c>
      <c r="E944" s="135" t="s">
        <v>3991</v>
      </c>
      <c r="F944" s="135">
        <v>1</v>
      </c>
      <c r="G944" s="135" t="s">
        <v>3890</v>
      </c>
      <c r="H944" s="135" t="s">
        <v>810</v>
      </c>
      <c r="I944" s="135" t="s">
        <v>6018</v>
      </c>
      <c r="J944" s="135">
        <v>2</v>
      </c>
      <c r="K944" s="135" t="s">
        <v>4006</v>
      </c>
      <c r="L944" s="135" t="s">
        <v>5295</v>
      </c>
      <c r="M944" s="135" t="s">
        <v>3995</v>
      </c>
      <c r="N944" s="135" t="s">
        <v>3999</v>
      </c>
    </row>
    <row r="945" spans="1:14" ht="24" x14ac:dyDescent="0.15">
      <c r="A945" s="139">
        <v>214</v>
      </c>
      <c r="B945" s="139">
        <v>19059</v>
      </c>
      <c r="C945" s="135" t="s">
        <v>6020</v>
      </c>
      <c r="D945" s="135">
        <v>1</v>
      </c>
      <c r="E945" s="135" t="s">
        <v>3991</v>
      </c>
      <c r="F945" s="135">
        <v>1</v>
      </c>
      <c r="G945" s="135" t="s">
        <v>3890</v>
      </c>
      <c r="H945" s="135" t="s">
        <v>967</v>
      </c>
      <c r="I945" s="135" t="s">
        <v>6018</v>
      </c>
      <c r="J945" s="135">
        <v>1</v>
      </c>
      <c r="K945" s="135" t="s">
        <v>3998</v>
      </c>
      <c r="L945" s="135" t="s">
        <v>3999</v>
      </c>
      <c r="M945" s="135" t="s">
        <v>4277</v>
      </c>
      <c r="N945" s="135" t="s">
        <v>4161</v>
      </c>
    </row>
    <row r="946" spans="1:14" ht="24" x14ac:dyDescent="0.15">
      <c r="A946" s="139">
        <v>215</v>
      </c>
      <c r="B946" s="139">
        <v>19062</v>
      </c>
      <c r="C946" s="135" t="s">
        <v>6021</v>
      </c>
      <c r="D946" s="135">
        <v>1</v>
      </c>
      <c r="E946" s="135" t="s">
        <v>3991</v>
      </c>
      <c r="F946" s="135">
        <v>18</v>
      </c>
      <c r="G946" s="135" t="s">
        <v>4263</v>
      </c>
      <c r="H946" s="135" t="s">
        <v>967</v>
      </c>
      <c r="I946" s="135" t="s">
        <v>6022</v>
      </c>
      <c r="J946" s="135">
        <v>1</v>
      </c>
      <c r="K946" s="135" t="s">
        <v>3998</v>
      </c>
      <c r="L946" s="135" t="s">
        <v>3999</v>
      </c>
      <c r="M946" s="135" t="s">
        <v>4277</v>
      </c>
      <c r="N946" s="135" t="s">
        <v>555</v>
      </c>
    </row>
    <row r="947" spans="1:14" ht="24" x14ac:dyDescent="0.15">
      <c r="A947" s="139">
        <v>216</v>
      </c>
      <c r="B947" s="139">
        <v>10371</v>
      </c>
      <c r="C947" s="135" t="s">
        <v>6023</v>
      </c>
      <c r="D947" s="135">
        <v>1</v>
      </c>
      <c r="E947" s="135" t="s">
        <v>3991</v>
      </c>
      <c r="F947" s="135">
        <v>11</v>
      </c>
      <c r="G947" s="135" t="s">
        <v>4840</v>
      </c>
      <c r="H947" s="135" t="s">
        <v>967</v>
      </c>
      <c r="I947" s="135" t="s">
        <v>6024</v>
      </c>
      <c r="J947" s="135">
        <v>1</v>
      </c>
      <c r="K947" s="135" t="s">
        <v>3998</v>
      </c>
      <c r="L947" s="135" t="s">
        <v>3999</v>
      </c>
      <c r="M947" s="135" t="s">
        <v>4003</v>
      </c>
      <c r="N947" s="135" t="s">
        <v>1220</v>
      </c>
    </row>
    <row r="948" spans="1:14" ht="48" x14ac:dyDescent="0.15">
      <c r="A948" s="139">
        <v>216</v>
      </c>
      <c r="B948" s="139">
        <v>10380</v>
      </c>
      <c r="C948" s="135" t="s">
        <v>6025</v>
      </c>
      <c r="D948" s="135">
        <v>1</v>
      </c>
      <c r="E948" s="135" t="s">
        <v>3991</v>
      </c>
      <c r="F948" s="135">
        <v>11</v>
      </c>
      <c r="G948" s="135" t="s">
        <v>4840</v>
      </c>
      <c r="H948" s="135" t="s">
        <v>967</v>
      </c>
      <c r="I948" s="135" t="s">
        <v>6026</v>
      </c>
      <c r="J948" s="135">
        <v>1</v>
      </c>
      <c r="K948" s="135" t="s">
        <v>3998</v>
      </c>
      <c r="L948" s="135" t="s">
        <v>3999</v>
      </c>
      <c r="M948" s="135" t="s">
        <v>6027</v>
      </c>
      <c r="N948" s="135" t="s">
        <v>86</v>
      </c>
    </row>
    <row r="949" spans="1:14" ht="24" x14ac:dyDescent="0.15">
      <c r="A949" s="139">
        <v>217</v>
      </c>
      <c r="B949" s="139">
        <v>10220</v>
      </c>
      <c r="C949" s="135" t="s">
        <v>6028</v>
      </c>
      <c r="D949" s="135">
        <v>1</v>
      </c>
      <c r="E949" s="135" t="s">
        <v>3991</v>
      </c>
      <c r="F949" s="135">
        <v>3</v>
      </c>
      <c r="G949" s="135" t="s">
        <v>3892</v>
      </c>
      <c r="H949" s="135" t="s">
        <v>810</v>
      </c>
      <c r="I949" s="135" t="s">
        <v>6029</v>
      </c>
      <c r="J949" s="135">
        <v>1</v>
      </c>
      <c r="K949" s="135" t="s">
        <v>3998</v>
      </c>
      <c r="L949" s="135" t="s">
        <v>3999</v>
      </c>
      <c r="M949" s="135" t="s">
        <v>6030</v>
      </c>
      <c r="N949" s="135" t="s">
        <v>126</v>
      </c>
    </row>
    <row r="950" spans="1:14" ht="24" x14ac:dyDescent="0.15">
      <c r="A950" s="139">
        <v>217</v>
      </c>
      <c r="B950" s="139">
        <v>10220</v>
      </c>
      <c r="C950" s="135" t="s">
        <v>6031</v>
      </c>
      <c r="D950" s="135">
        <v>1</v>
      </c>
      <c r="E950" s="135" t="s">
        <v>3991</v>
      </c>
      <c r="F950" s="135">
        <v>3</v>
      </c>
      <c r="G950" s="135" t="s">
        <v>3892</v>
      </c>
      <c r="H950" s="135" t="s">
        <v>967</v>
      </c>
      <c r="I950" s="135" t="s">
        <v>6029</v>
      </c>
      <c r="J950" s="135">
        <v>1</v>
      </c>
      <c r="K950" s="135" t="s">
        <v>3998</v>
      </c>
      <c r="L950" s="135" t="s">
        <v>3999</v>
      </c>
      <c r="M950" s="135" t="s">
        <v>4164</v>
      </c>
      <c r="N950" s="135" t="s">
        <v>95</v>
      </c>
    </row>
    <row r="951" spans="1:14" ht="24" x14ac:dyDescent="0.15">
      <c r="A951" s="139">
        <v>217</v>
      </c>
      <c r="B951" s="139">
        <v>11300</v>
      </c>
      <c r="C951" s="135" t="s">
        <v>6032</v>
      </c>
      <c r="D951" s="135">
        <v>1</v>
      </c>
      <c r="E951" s="135" t="s">
        <v>3991</v>
      </c>
      <c r="F951" s="135">
        <v>6</v>
      </c>
      <c r="G951" s="135" t="s">
        <v>3895</v>
      </c>
      <c r="H951" s="135" t="s">
        <v>967</v>
      </c>
      <c r="I951" s="135" t="s">
        <v>6033</v>
      </c>
      <c r="J951" s="135">
        <v>1</v>
      </c>
      <c r="K951" s="135" t="s">
        <v>3998</v>
      </c>
      <c r="L951" s="135" t="s">
        <v>3999</v>
      </c>
      <c r="M951" s="135" t="s">
        <v>6030</v>
      </c>
      <c r="N951" s="135" t="s">
        <v>332</v>
      </c>
    </row>
    <row r="952" spans="1:14" ht="24" x14ac:dyDescent="0.15">
      <c r="A952" s="139">
        <v>217</v>
      </c>
      <c r="B952" s="139">
        <v>11310</v>
      </c>
      <c r="C952" s="135" t="s">
        <v>6034</v>
      </c>
      <c r="D952" s="135">
        <v>1</v>
      </c>
      <c r="E952" s="135" t="s">
        <v>3991</v>
      </c>
      <c r="F952" s="135">
        <v>10</v>
      </c>
      <c r="G952" s="135" t="s">
        <v>3899</v>
      </c>
      <c r="H952" s="135" t="s">
        <v>967</v>
      </c>
      <c r="I952" s="135" t="s">
        <v>6035</v>
      </c>
      <c r="J952" s="135">
        <v>1</v>
      </c>
      <c r="K952" s="135" t="s">
        <v>3998</v>
      </c>
      <c r="L952" s="135" t="s">
        <v>3999</v>
      </c>
      <c r="M952" s="135" t="s">
        <v>5752</v>
      </c>
      <c r="N952" s="135" t="s">
        <v>195</v>
      </c>
    </row>
    <row r="953" spans="1:14" ht="24" x14ac:dyDescent="0.15">
      <c r="A953" s="139">
        <v>218</v>
      </c>
      <c r="B953" s="139">
        <v>10350</v>
      </c>
      <c r="C953" s="135" t="s">
        <v>6036</v>
      </c>
      <c r="D953" s="135">
        <v>1</v>
      </c>
      <c r="E953" s="135" t="s">
        <v>3991</v>
      </c>
      <c r="F953" s="135">
        <v>8</v>
      </c>
      <c r="G953" s="135" t="s">
        <v>4843</v>
      </c>
      <c r="H953" s="135" t="s">
        <v>967</v>
      </c>
      <c r="I953" s="135" t="s">
        <v>6037</v>
      </c>
      <c r="J953" s="135">
        <v>1</v>
      </c>
      <c r="K953" s="135" t="s">
        <v>3998</v>
      </c>
      <c r="L953" s="135" t="s">
        <v>3999</v>
      </c>
      <c r="M953" s="135" t="s">
        <v>4290</v>
      </c>
      <c r="N953" s="135" t="s">
        <v>4128</v>
      </c>
    </row>
    <row r="954" spans="1:14" ht="24" x14ac:dyDescent="0.15">
      <c r="A954" s="139">
        <v>218</v>
      </c>
      <c r="B954" s="139">
        <v>19063</v>
      </c>
      <c r="C954" s="135" t="s">
        <v>6038</v>
      </c>
      <c r="D954" s="135">
        <v>1</v>
      </c>
      <c r="E954" s="135" t="s">
        <v>3991</v>
      </c>
      <c r="F954" s="135">
        <v>1</v>
      </c>
      <c r="G954" s="135" t="s">
        <v>3890</v>
      </c>
      <c r="H954" s="135" t="s">
        <v>810</v>
      </c>
      <c r="I954" s="135" t="s">
        <v>6039</v>
      </c>
      <c r="J954" s="135">
        <v>1</v>
      </c>
      <c r="K954" s="135" t="s">
        <v>3998</v>
      </c>
      <c r="L954" s="135" t="s">
        <v>3999</v>
      </c>
      <c r="M954" s="135" t="s">
        <v>4000</v>
      </c>
      <c r="N954" s="135" t="s">
        <v>4680</v>
      </c>
    </row>
    <row r="955" spans="1:14" ht="24" x14ac:dyDescent="0.15">
      <c r="A955" s="139">
        <v>218</v>
      </c>
      <c r="B955" s="139">
        <v>19063</v>
      </c>
      <c r="C955" s="135" t="s">
        <v>6038</v>
      </c>
      <c r="D955" s="135">
        <v>1</v>
      </c>
      <c r="E955" s="135" t="s">
        <v>3991</v>
      </c>
      <c r="F955" s="135">
        <v>1</v>
      </c>
      <c r="G955" s="135" t="s">
        <v>3890</v>
      </c>
      <c r="H955" s="135" t="s">
        <v>967</v>
      </c>
      <c r="I955" s="135" t="s">
        <v>6039</v>
      </c>
      <c r="J955" s="135">
        <v>1</v>
      </c>
      <c r="K955" s="135" t="s">
        <v>3998</v>
      </c>
      <c r="L955" s="135" t="s">
        <v>3999</v>
      </c>
      <c r="M955" s="135" t="s">
        <v>4000</v>
      </c>
      <c r="N955" s="135" t="s">
        <v>332</v>
      </c>
    </row>
    <row r="956" spans="1:14" ht="24" x14ac:dyDescent="0.15">
      <c r="A956" s="139">
        <v>218</v>
      </c>
      <c r="B956" s="139">
        <v>30270</v>
      </c>
      <c r="C956" s="135" t="s">
        <v>6040</v>
      </c>
      <c r="D956" s="135">
        <v>3</v>
      </c>
      <c r="E956" s="135" t="s">
        <v>3927</v>
      </c>
      <c r="F956" s="135">
        <v>1</v>
      </c>
      <c r="G956" s="135" t="s">
        <v>3927</v>
      </c>
      <c r="H956" s="135" t="s">
        <v>967</v>
      </c>
      <c r="I956" s="135" t="s">
        <v>6041</v>
      </c>
      <c r="J956" s="135">
        <v>1</v>
      </c>
      <c r="K956" s="135" t="s">
        <v>3998</v>
      </c>
      <c r="L956" s="135" t="s">
        <v>3999</v>
      </c>
      <c r="M956" s="135" t="s">
        <v>6042</v>
      </c>
      <c r="N956" s="135" t="s">
        <v>1220</v>
      </c>
    </row>
    <row r="957" spans="1:14" ht="24" x14ac:dyDescent="0.15">
      <c r="A957" s="139">
        <v>219</v>
      </c>
      <c r="B957" s="139">
        <v>30240</v>
      </c>
      <c r="C957" s="135" t="s">
        <v>6043</v>
      </c>
      <c r="D957" s="135">
        <v>3</v>
      </c>
      <c r="E957" s="135" t="s">
        <v>3927</v>
      </c>
      <c r="F957" s="135">
        <v>1</v>
      </c>
      <c r="G957" s="135" t="s">
        <v>3927</v>
      </c>
      <c r="H957" s="135" t="s">
        <v>1674</v>
      </c>
      <c r="I957" s="135" t="s">
        <v>6044</v>
      </c>
      <c r="J957" s="135">
        <v>1</v>
      </c>
      <c r="K957" s="135" t="s">
        <v>3998</v>
      </c>
      <c r="L957" s="135" t="s">
        <v>3999</v>
      </c>
      <c r="M957" s="135" t="s">
        <v>6045</v>
      </c>
      <c r="N957" s="135" t="s">
        <v>4144</v>
      </c>
    </row>
    <row r="958" spans="1:14" ht="24" x14ac:dyDescent="0.15">
      <c r="A958" s="139">
        <v>219</v>
      </c>
      <c r="B958" s="139">
        <v>30240</v>
      </c>
      <c r="C958" s="135" t="s">
        <v>6046</v>
      </c>
      <c r="D958" s="135">
        <v>3</v>
      </c>
      <c r="E958" s="135" t="s">
        <v>3927</v>
      </c>
      <c r="F958" s="135">
        <v>1</v>
      </c>
      <c r="G958" s="135" t="s">
        <v>3927</v>
      </c>
      <c r="H958" s="135" t="s">
        <v>810</v>
      </c>
      <c r="I958" s="135" t="s">
        <v>6044</v>
      </c>
      <c r="J958" s="135">
        <v>1</v>
      </c>
      <c r="K958" s="135" t="s">
        <v>3998</v>
      </c>
      <c r="L958" s="135" t="s">
        <v>3999</v>
      </c>
      <c r="M958" s="135" t="s">
        <v>4613</v>
      </c>
      <c r="N958" s="135" t="s">
        <v>4221</v>
      </c>
    </row>
    <row r="959" spans="1:14" ht="24" x14ac:dyDescent="0.15">
      <c r="A959" s="139">
        <v>219</v>
      </c>
      <c r="B959" s="139">
        <v>30240</v>
      </c>
      <c r="C959" s="135" t="s">
        <v>6047</v>
      </c>
      <c r="D959" s="135">
        <v>3</v>
      </c>
      <c r="E959" s="135" t="s">
        <v>3927</v>
      </c>
      <c r="F959" s="135">
        <v>1</v>
      </c>
      <c r="G959" s="135" t="s">
        <v>3927</v>
      </c>
      <c r="H959" s="135" t="s">
        <v>967</v>
      </c>
      <c r="I959" s="135" t="s">
        <v>6044</v>
      </c>
      <c r="J959" s="135">
        <v>1</v>
      </c>
      <c r="K959" s="135" t="s">
        <v>3998</v>
      </c>
      <c r="L959" s="135" t="s">
        <v>3999</v>
      </c>
      <c r="M959" s="135" t="s">
        <v>6048</v>
      </c>
      <c r="N959" s="135" t="s">
        <v>195</v>
      </c>
    </row>
    <row r="960" spans="1:14" ht="24" x14ac:dyDescent="0.15">
      <c r="A960" s="139">
        <v>219</v>
      </c>
      <c r="B960" s="139">
        <v>30250</v>
      </c>
      <c r="C960" s="135" t="s">
        <v>6049</v>
      </c>
      <c r="D960" s="135">
        <v>3</v>
      </c>
      <c r="E960" s="135" t="s">
        <v>3927</v>
      </c>
      <c r="F960" s="135">
        <v>7</v>
      </c>
      <c r="G960" s="135" t="s">
        <v>3933</v>
      </c>
      <c r="H960" s="135" t="s">
        <v>810</v>
      </c>
      <c r="I960" s="135" t="s">
        <v>6050</v>
      </c>
      <c r="J960" s="135">
        <v>1</v>
      </c>
      <c r="K960" s="135" t="s">
        <v>3998</v>
      </c>
      <c r="L960" s="135" t="s">
        <v>3999</v>
      </c>
      <c r="M960" s="135" t="s">
        <v>4622</v>
      </c>
      <c r="N960" s="135" t="s">
        <v>4205</v>
      </c>
    </row>
    <row r="961" spans="1:14" ht="24" x14ac:dyDescent="0.15">
      <c r="A961" s="139">
        <v>219</v>
      </c>
      <c r="B961" s="139">
        <v>30250</v>
      </c>
      <c r="C961" s="135" t="s">
        <v>6051</v>
      </c>
      <c r="D961" s="135">
        <v>3</v>
      </c>
      <c r="E961" s="135" t="s">
        <v>3927</v>
      </c>
      <c r="F961" s="135">
        <v>7</v>
      </c>
      <c r="G961" s="135" t="s">
        <v>3933</v>
      </c>
      <c r="H961" s="135" t="s">
        <v>967</v>
      </c>
      <c r="I961" s="135" t="s">
        <v>6050</v>
      </c>
      <c r="J961" s="135">
        <v>1</v>
      </c>
      <c r="K961" s="135" t="s">
        <v>3998</v>
      </c>
      <c r="L961" s="135" t="s">
        <v>3999</v>
      </c>
      <c r="M961" s="135" t="s">
        <v>6052</v>
      </c>
      <c r="N961" s="135" t="s">
        <v>4500</v>
      </c>
    </row>
    <row r="962" spans="1:14" ht="24" x14ac:dyDescent="0.15">
      <c r="A962" s="139">
        <v>219</v>
      </c>
      <c r="B962" s="139">
        <v>30491</v>
      </c>
      <c r="C962" s="135" t="s">
        <v>6053</v>
      </c>
      <c r="D962" s="135">
        <v>3</v>
      </c>
      <c r="E962" s="135" t="s">
        <v>3927</v>
      </c>
      <c r="F962" s="135">
        <v>7</v>
      </c>
      <c r="G962" s="135" t="s">
        <v>3933</v>
      </c>
      <c r="H962" s="135" t="s">
        <v>810</v>
      </c>
      <c r="I962" s="135" t="s">
        <v>6054</v>
      </c>
      <c r="J962" s="135">
        <v>1</v>
      </c>
      <c r="K962" s="135" t="s">
        <v>3998</v>
      </c>
      <c r="L962" s="135" t="s">
        <v>3999</v>
      </c>
      <c r="M962" s="135" t="s">
        <v>6055</v>
      </c>
      <c r="N962" s="135" t="s">
        <v>108</v>
      </c>
    </row>
    <row r="963" spans="1:14" ht="24" x14ac:dyDescent="0.15">
      <c r="A963" s="139">
        <v>219</v>
      </c>
      <c r="B963" s="139">
        <v>30491</v>
      </c>
      <c r="C963" s="135" t="s">
        <v>6056</v>
      </c>
      <c r="D963" s="135">
        <v>3</v>
      </c>
      <c r="E963" s="135" t="s">
        <v>3927</v>
      </c>
      <c r="F963" s="135">
        <v>7</v>
      </c>
      <c r="G963" s="135" t="s">
        <v>3933</v>
      </c>
      <c r="H963" s="135" t="s">
        <v>967</v>
      </c>
      <c r="I963" s="135" t="s">
        <v>6054</v>
      </c>
      <c r="J963" s="135">
        <v>1</v>
      </c>
      <c r="K963" s="135" t="s">
        <v>3998</v>
      </c>
      <c r="L963" s="135" t="s">
        <v>3999</v>
      </c>
      <c r="M963" s="135" t="s">
        <v>6057</v>
      </c>
      <c r="N963" s="135" t="s">
        <v>108</v>
      </c>
    </row>
    <row r="964" spans="1:14" ht="24" x14ac:dyDescent="0.15">
      <c r="A964" s="139">
        <v>219</v>
      </c>
      <c r="B964" s="139">
        <v>30492</v>
      </c>
      <c r="C964" s="135" t="s">
        <v>6058</v>
      </c>
      <c r="D964" s="135">
        <v>3</v>
      </c>
      <c r="E964" s="135" t="s">
        <v>3927</v>
      </c>
      <c r="F964" s="135">
        <v>7</v>
      </c>
      <c r="G964" s="135" t="s">
        <v>3933</v>
      </c>
      <c r="H964" s="135" t="s">
        <v>967</v>
      </c>
      <c r="I964" s="135" t="s">
        <v>6059</v>
      </c>
      <c r="J964" s="135">
        <v>1</v>
      </c>
      <c r="K964" s="135" t="s">
        <v>3998</v>
      </c>
      <c r="L964" s="135" t="s">
        <v>3999</v>
      </c>
      <c r="M964" s="135" t="s">
        <v>6055</v>
      </c>
      <c r="N964" s="135" t="s">
        <v>195</v>
      </c>
    </row>
    <row r="965" spans="1:14" ht="24" x14ac:dyDescent="0.15">
      <c r="A965" s="139">
        <v>219</v>
      </c>
      <c r="B965" s="139">
        <v>30500</v>
      </c>
      <c r="C965" s="135" t="s">
        <v>6060</v>
      </c>
      <c r="D965" s="135">
        <v>3</v>
      </c>
      <c r="E965" s="135" t="s">
        <v>3927</v>
      </c>
      <c r="F965" s="135">
        <v>6</v>
      </c>
      <c r="G965" s="135" t="s">
        <v>3932</v>
      </c>
      <c r="H965" s="135" t="s">
        <v>810</v>
      </c>
      <c r="I965" s="135" t="s">
        <v>6061</v>
      </c>
      <c r="J965" s="135">
        <v>1</v>
      </c>
      <c r="K965" s="135" t="s">
        <v>3998</v>
      </c>
      <c r="L965" s="135" t="s">
        <v>3999</v>
      </c>
      <c r="M965" s="135" t="s">
        <v>6062</v>
      </c>
      <c r="N965" s="135" t="s">
        <v>1289</v>
      </c>
    </row>
    <row r="966" spans="1:14" ht="24" x14ac:dyDescent="0.15">
      <c r="A966" s="139">
        <v>219</v>
      </c>
      <c r="B966" s="139">
        <v>30500</v>
      </c>
      <c r="C966" s="135" t="s">
        <v>6063</v>
      </c>
      <c r="D966" s="135">
        <v>3</v>
      </c>
      <c r="E966" s="135" t="s">
        <v>3927</v>
      </c>
      <c r="F966" s="135">
        <v>6</v>
      </c>
      <c r="G966" s="135" t="s">
        <v>3932</v>
      </c>
      <c r="H966" s="135" t="s">
        <v>967</v>
      </c>
      <c r="I966" s="135" t="s">
        <v>6061</v>
      </c>
      <c r="J966" s="135">
        <v>1</v>
      </c>
      <c r="K966" s="135" t="s">
        <v>3998</v>
      </c>
      <c r="L966" s="135" t="s">
        <v>3999</v>
      </c>
      <c r="M966" s="135" t="s">
        <v>6064</v>
      </c>
      <c r="N966" s="135" t="s">
        <v>1289</v>
      </c>
    </row>
    <row r="967" spans="1:14" ht="24" x14ac:dyDescent="0.15">
      <c r="A967" s="139">
        <v>220</v>
      </c>
      <c r="B967" s="139">
        <v>10400</v>
      </c>
      <c r="C967" s="135" t="s">
        <v>6065</v>
      </c>
      <c r="D967" s="135">
        <v>1</v>
      </c>
      <c r="E967" s="135" t="s">
        <v>3991</v>
      </c>
      <c r="F967" s="135">
        <v>14</v>
      </c>
      <c r="G967" s="135" t="s">
        <v>5290</v>
      </c>
      <c r="H967" s="135" t="s">
        <v>967</v>
      </c>
      <c r="I967" s="135" t="s">
        <v>6066</v>
      </c>
      <c r="J967" s="135">
        <v>1</v>
      </c>
      <c r="K967" s="135" t="s">
        <v>3998</v>
      </c>
      <c r="L967" s="135" t="s">
        <v>3999</v>
      </c>
      <c r="M967" s="135" t="s">
        <v>6067</v>
      </c>
      <c r="N967" s="135" t="s">
        <v>1297</v>
      </c>
    </row>
    <row r="968" spans="1:14" ht="24" x14ac:dyDescent="0.15">
      <c r="A968" s="139">
        <v>220</v>
      </c>
      <c r="B968" s="139">
        <v>40020</v>
      </c>
      <c r="C968" s="135" t="s">
        <v>5551</v>
      </c>
      <c r="D968" s="135">
        <v>4</v>
      </c>
      <c r="E968" s="135" t="s">
        <v>3936</v>
      </c>
      <c r="F968" s="135">
        <v>3</v>
      </c>
      <c r="G968" s="135" t="s">
        <v>3938</v>
      </c>
      <c r="H968" s="135" t="s">
        <v>967</v>
      </c>
      <c r="I968" s="135" t="s">
        <v>6068</v>
      </c>
      <c r="J968" s="135">
        <v>1</v>
      </c>
      <c r="K968" s="135" t="s">
        <v>3998</v>
      </c>
      <c r="L968" s="135" t="s">
        <v>3999</v>
      </c>
      <c r="M968" s="135" t="s">
        <v>6069</v>
      </c>
      <c r="N968" s="135" t="s">
        <v>4508</v>
      </c>
    </row>
    <row r="969" spans="1:14" ht="24" x14ac:dyDescent="0.15">
      <c r="A969" s="139">
        <v>221</v>
      </c>
      <c r="B969" s="139">
        <v>10320</v>
      </c>
      <c r="C969" s="135" t="s">
        <v>6070</v>
      </c>
      <c r="D969" s="135">
        <v>1</v>
      </c>
      <c r="E969" s="135" t="s">
        <v>3991</v>
      </c>
      <c r="F969" s="135">
        <v>18</v>
      </c>
      <c r="G969" s="135" t="s">
        <v>4263</v>
      </c>
      <c r="H969" s="135" t="s">
        <v>967</v>
      </c>
      <c r="I969" s="135" t="s">
        <v>6071</v>
      </c>
      <c r="J969" s="135">
        <v>1</v>
      </c>
      <c r="K969" s="135" t="s">
        <v>3998</v>
      </c>
      <c r="L969" s="135" t="s">
        <v>3999</v>
      </c>
      <c r="M969" s="135" t="s">
        <v>4277</v>
      </c>
      <c r="N969" s="135" t="s">
        <v>195</v>
      </c>
    </row>
    <row r="970" spans="1:14" ht="24" x14ac:dyDescent="0.15">
      <c r="A970" s="139">
        <v>222</v>
      </c>
      <c r="B970" s="139">
        <v>11130</v>
      </c>
      <c r="C970" s="135" t="s">
        <v>6072</v>
      </c>
      <c r="D970" s="135">
        <v>1</v>
      </c>
      <c r="E970" s="135" t="s">
        <v>3991</v>
      </c>
      <c r="F970" s="135">
        <v>3</v>
      </c>
      <c r="G970" s="135" t="s">
        <v>3892</v>
      </c>
      <c r="H970" s="135" t="s">
        <v>967</v>
      </c>
      <c r="I970" s="135" t="s">
        <v>6073</v>
      </c>
      <c r="J970" s="135">
        <v>1</v>
      </c>
      <c r="K970" s="135" t="s">
        <v>3998</v>
      </c>
      <c r="L970" s="135" t="s">
        <v>3999</v>
      </c>
      <c r="M970" s="135" t="s">
        <v>6074</v>
      </c>
      <c r="N970" s="135" t="s">
        <v>4128</v>
      </c>
    </row>
    <row r="971" spans="1:14" ht="24" x14ac:dyDescent="0.15">
      <c r="A971" s="139">
        <v>222</v>
      </c>
      <c r="B971" s="139">
        <v>30080</v>
      </c>
      <c r="C971" s="135" t="s">
        <v>6075</v>
      </c>
      <c r="D971" s="135">
        <v>3</v>
      </c>
      <c r="E971" s="135" t="s">
        <v>3927</v>
      </c>
      <c r="F971" s="135">
        <v>1</v>
      </c>
      <c r="G971" s="135" t="s">
        <v>3927</v>
      </c>
      <c r="H971" s="135" t="s">
        <v>810</v>
      </c>
      <c r="I971" s="135" t="s">
        <v>6076</v>
      </c>
      <c r="J971" s="135">
        <v>1</v>
      </c>
      <c r="K971" s="135" t="s">
        <v>3998</v>
      </c>
      <c r="L971" s="135" t="s">
        <v>3999</v>
      </c>
      <c r="M971" s="135" t="s">
        <v>6077</v>
      </c>
      <c r="N971" s="135" t="s">
        <v>124</v>
      </c>
    </row>
    <row r="972" spans="1:14" ht="24" x14ac:dyDescent="0.15">
      <c r="A972" s="139">
        <v>222</v>
      </c>
      <c r="B972" s="139">
        <v>30080</v>
      </c>
      <c r="C972" s="135" t="s">
        <v>6078</v>
      </c>
      <c r="D972" s="135">
        <v>3</v>
      </c>
      <c r="E972" s="135" t="s">
        <v>3927</v>
      </c>
      <c r="F972" s="135">
        <v>1</v>
      </c>
      <c r="G972" s="135" t="s">
        <v>3927</v>
      </c>
      <c r="H972" s="135" t="s">
        <v>967</v>
      </c>
      <c r="I972" s="135" t="s">
        <v>6076</v>
      </c>
      <c r="J972" s="135">
        <v>1</v>
      </c>
      <c r="K972" s="135" t="s">
        <v>3998</v>
      </c>
      <c r="L972" s="135" t="s">
        <v>3999</v>
      </c>
      <c r="M972" s="135" t="s">
        <v>6079</v>
      </c>
      <c r="N972" s="135" t="s">
        <v>1220</v>
      </c>
    </row>
    <row r="973" spans="1:14" ht="24" x14ac:dyDescent="0.15">
      <c r="A973" s="139">
        <v>223</v>
      </c>
      <c r="B973" s="139">
        <v>60401</v>
      </c>
      <c r="C973" s="135" t="s">
        <v>5684</v>
      </c>
      <c r="D973" s="135">
        <v>6</v>
      </c>
      <c r="E973" s="135" t="s">
        <v>3959</v>
      </c>
      <c r="F973" s="135">
        <v>5</v>
      </c>
      <c r="G973" s="135" t="s">
        <v>3963</v>
      </c>
      <c r="H973" s="135" t="s">
        <v>967</v>
      </c>
      <c r="I973" s="135" t="s">
        <v>6080</v>
      </c>
      <c r="J973" s="135">
        <v>1</v>
      </c>
      <c r="K973" s="135" t="s">
        <v>3998</v>
      </c>
      <c r="L973" s="135" t="s">
        <v>3999</v>
      </c>
      <c r="M973" s="135" t="s">
        <v>6081</v>
      </c>
      <c r="N973" s="135" t="s">
        <v>126</v>
      </c>
    </row>
    <row r="974" spans="1:14" ht="36" x14ac:dyDescent="0.15">
      <c r="A974" s="139">
        <v>223</v>
      </c>
      <c r="B974" s="139">
        <v>60402</v>
      </c>
      <c r="C974" s="135" t="s">
        <v>4262</v>
      </c>
      <c r="D974" s="135">
        <v>6</v>
      </c>
      <c r="E974" s="135" t="s">
        <v>3959</v>
      </c>
      <c r="F974" s="135">
        <v>5</v>
      </c>
      <c r="G974" s="135" t="s">
        <v>3963</v>
      </c>
      <c r="H974" s="135" t="s">
        <v>967</v>
      </c>
      <c r="I974" s="135" t="s">
        <v>6082</v>
      </c>
      <c r="J974" s="135">
        <v>1</v>
      </c>
      <c r="K974" s="135" t="s">
        <v>3998</v>
      </c>
      <c r="L974" s="135" t="s">
        <v>3999</v>
      </c>
      <c r="M974" s="135" t="s">
        <v>6083</v>
      </c>
      <c r="N974" s="135" t="s">
        <v>4034</v>
      </c>
    </row>
    <row r="975" spans="1:14" ht="48" x14ac:dyDescent="0.15">
      <c r="A975" s="139">
        <v>224</v>
      </c>
      <c r="B975" s="139">
        <v>30161</v>
      </c>
      <c r="C975" s="135" t="s">
        <v>6084</v>
      </c>
      <c r="D975" s="135">
        <v>3</v>
      </c>
      <c r="E975" s="135" t="s">
        <v>3927</v>
      </c>
      <c r="F975" s="135">
        <v>2</v>
      </c>
      <c r="G975" s="135" t="s">
        <v>3928</v>
      </c>
      <c r="H975" s="135" t="s">
        <v>967</v>
      </c>
      <c r="I975" s="135" t="s">
        <v>6085</v>
      </c>
      <c r="J975" s="135">
        <v>1</v>
      </c>
      <c r="K975" s="135" t="s">
        <v>3998</v>
      </c>
      <c r="L975" s="135" t="s">
        <v>3999</v>
      </c>
      <c r="M975" s="135" t="s">
        <v>6086</v>
      </c>
      <c r="N975" s="135" t="s">
        <v>732</v>
      </c>
    </row>
    <row r="976" spans="1:14" ht="24" x14ac:dyDescent="0.15">
      <c r="A976" s="139">
        <v>224</v>
      </c>
      <c r="B976" s="139">
        <v>30162</v>
      </c>
      <c r="C976" s="135" t="s">
        <v>6087</v>
      </c>
      <c r="D976" s="135">
        <v>3</v>
      </c>
      <c r="E976" s="135" t="s">
        <v>3927</v>
      </c>
      <c r="F976" s="135">
        <v>2</v>
      </c>
      <c r="G976" s="135" t="s">
        <v>3928</v>
      </c>
      <c r="H976" s="135" t="s">
        <v>967</v>
      </c>
      <c r="I976" s="135" t="s">
        <v>6088</v>
      </c>
      <c r="J976" s="135">
        <v>1</v>
      </c>
      <c r="K976" s="135" t="s">
        <v>3998</v>
      </c>
      <c r="L976" s="135" t="s">
        <v>3999</v>
      </c>
      <c r="M976" s="135" t="s">
        <v>4608</v>
      </c>
      <c r="N976" s="135" t="s">
        <v>195</v>
      </c>
    </row>
    <row r="977" spans="1:14" ht="48" x14ac:dyDescent="0.15">
      <c r="A977" s="139">
        <v>224</v>
      </c>
      <c r="B977" s="139">
        <v>30450</v>
      </c>
      <c r="C977" s="135" t="s">
        <v>4731</v>
      </c>
      <c r="D977" s="135">
        <v>3</v>
      </c>
      <c r="E977" s="135" t="s">
        <v>3927</v>
      </c>
      <c r="F977" s="135">
        <v>2</v>
      </c>
      <c r="G977" s="135" t="s">
        <v>3928</v>
      </c>
      <c r="H977" s="135" t="s">
        <v>1674</v>
      </c>
      <c r="I977" s="135" t="s">
        <v>6089</v>
      </c>
      <c r="J977" s="135">
        <v>1</v>
      </c>
      <c r="K977" s="135" t="s">
        <v>3998</v>
      </c>
      <c r="L977" s="135" t="s">
        <v>3999</v>
      </c>
      <c r="M977" s="135" t="s">
        <v>6090</v>
      </c>
      <c r="N977" s="135" t="s">
        <v>5159</v>
      </c>
    </row>
    <row r="978" spans="1:14" ht="24" x14ac:dyDescent="0.15">
      <c r="A978" s="139">
        <v>224</v>
      </c>
      <c r="B978" s="139">
        <v>30450</v>
      </c>
      <c r="C978" s="135" t="s">
        <v>6091</v>
      </c>
      <c r="D978" s="135">
        <v>3</v>
      </c>
      <c r="E978" s="135" t="s">
        <v>3927</v>
      </c>
      <c r="F978" s="135">
        <v>2</v>
      </c>
      <c r="G978" s="135" t="s">
        <v>3928</v>
      </c>
      <c r="H978" s="135" t="s">
        <v>810</v>
      </c>
      <c r="I978" s="135" t="s">
        <v>6089</v>
      </c>
      <c r="J978" s="135">
        <v>1</v>
      </c>
      <c r="K978" s="135" t="s">
        <v>3998</v>
      </c>
      <c r="L978" s="135" t="s">
        <v>3999</v>
      </c>
      <c r="M978" s="135" t="s">
        <v>6092</v>
      </c>
      <c r="N978" s="135" t="s">
        <v>4508</v>
      </c>
    </row>
    <row r="979" spans="1:14" ht="24" x14ac:dyDescent="0.15">
      <c r="A979" s="139">
        <v>224</v>
      </c>
      <c r="B979" s="139">
        <v>30450</v>
      </c>
      <c r="C979" s="135" t="s">
        <v>6093</v>
      </c>
      <c r="D979" s="135">
        <v>3</v>
      </c>
      <c r="E979" s="135" t="s">
        <v>3927</v>
      </c>
      <c r="F979" s="135">
        <v>2</v>
      </c>
      <c r="G979" s="135" t="s">
        <v>3928</v>
      </c>
      <c r="H979" s="135" t="s">
        <v>967</v>
      </c>
      <c r="I979" s="135" t="s">
        <v>6089</v>
      </c>
      <c r="J979" s="135">
        <v>1</v>
      </c>
      <c r="K979" s="135" t="s">
        <v>3998</v>
      </c>
      <c r="L979" s="135" t="s">
        <v>3999</v>
      </c>
      <c r="M979" s="135" t="s">
        <v>6094</v>
      </c>
      <c r="N979" s="135" t="s">
        <v>332</v>
      </c>
    </row>
    <row r="980" spans="1:14" ht="24" x14ac:dyDescent="0.15">
      <c r="A980" s="139">
        <v>224</v>
      </c>
      <c r="B980" s="139">
        <v>30461</v>
      </c>
      <c r="C980" s="135" t="s">
        <v>6095</v>
      </c>
      <c r="D980" s="135">
        <v>3</v>
      </c>
      <c r="E980" s="135" t="s">
        <v>3927</v>
      </c>
      <c r="F980" s="135">
        <v>2</v>
      </c>
      <c r="G980" s="135" t="s">
        <v>3928</v>
      </c>
      <c r="H980" s="135" t="s">
        <v>967</v>
      </c>
      <c r="I980" s="135" t="s">
        <v>6096</v>
      </c>
      <c r="J980" s="135">
        <v>1</v>
      </c>
      <c r="K980" s="135" t="s">
        <v>3998</v>
      </c>
      <c r="L980" s="135" t="s">
        <v>3999</v>
      </c>
      <c r="M980" s="135" t="s">
        <v>6097</v>
      </c>
      <c r="N980" s="135" t="s">
        <v>489</v>
      </c>
    </row>
    <row r="981" spans="1:14" ht="24" x14ac:dyDescent="0.15">
      <c r="A981" s="139">
        <v>224</v>
      </c>
      <c r="B981" s="139">
        <v>30462</v>
      </c>
      <c r="C981" s="135" t="s">
        <v>6098</v>
      </c>
      <c r="D981" s="135">
        <v>3</v>
      </c>
      <c r="E981" s="135" t="s">
        <v>3927</v>
      </c>
      <c r="F981" s="135">
        <v>2</v>
      </c>
      <c r="G981" s="135" t="s">
        <v>3928</v>
      </c>
      <c r="H981" s="135" t="s">
        <v>810</v>
      </c>
      <c r="I981" s="135" t="s">
        <v>6099</v>
      </c>
      <c r="J981" s="135">
        <v>1</v>
      </c>
      <c r="K981" s="135" t="s">
        <v>3998</v>
      </c>
      <c r="L981" s="135" t="s">
        <v>3999</v>
      </c>
      <c r="M981" s="135" t="s">
        <v>4337</v>
      </c>
      <c r="N981" s="135" t="s">
        <v>124</v>
      </c>
    </row>
    <row r="982" spans="1:14" ht="24" x14ac:dyDescent="0.15">
      <c r="A982" s="139">
        <v>224</v>
      </c>
      <c r="B982" s="139">
        <v>30462</v>
      </c>
      <c r="C982" s="135" t="s">
        <v>6100</v>
      </c>
      <c r="D982" s="135">
        <v>3</v>
      </c>
      <c r="E982" s="135" t="s">
        <v>3927</v>
      </c>
      <c r="F982" s="135">
        <v>2</v>
      </c>
      <c r="G982" s="135" t="s">
        <v>3928</v>
      </c>
      <c r="H982" s="135" t="s">
        <v>967</v>
      </c>
      <c r="I982" s="135" t="s">
        <v>6099</v>
      </c>
      <c r="J982" s="135">
        <v>1</v>
      </c>
      <c r="K982" s="135" t="s">
        <v>3998</v>
      </c>
      <c r="L982" s="135" t="s">
        <v>3999</v>
      </c>
      <c r="M982" s="135" t="s">
        <v>6101</v>
      </c>
      <c r="N982" s="135" t="s">
        <v>4144</v>
      </c>
    </row>
    <row r="983" spans="1:14" ht="24" x14ac:dyDescent="0.15">
      <c r="A983" s="139">
        <v>224</v>
      </c>
      <c r="B983" s="139">
        <v>30463</v>
      </c>
      <c r="C983" s="135" t="s">
        <v>6102</v>
      </c>
      <c r="D983" s="135">
        <v>3</v>
      </c>
      <c r="E983" s="135" t="s">
        <v>3927</v>
      </c>
      <c r="F983" s="135">
        <v>2</v>
      </c>
      <c r="G983" s="135" t="s">
        <v>3928</v>
      </c>
      <c r="H983" s="135" t="s">
        <v>967</v>
      </c>
      <c r="I983" s="135" t="s">
        <v>6103</v>
      </c>
      <c r="J983" s="135">
        <v>1</v>
      </c>
      <c r="K983" s="135" t="s">
        <v>3998</v>
      </c>
      <c r="L983" s="135" t="s">
        <v>3999</v>
      </c>
      <c r="M983" s="135" t="s">
        <v>4217</v>
      </c>
      <c r="N983" s="135" t="s">
        <v>4497</v>
      </c>
    </row>
    <row r="984" spans="1:14" ht="24" x14ac:dyDescent="0.15">
      <c r="A984" s="139">
        <v>224</v>
      </c>
      <c r="B984" s="139">
        <v>30620</v>
      </c>
      <c r="C984" s="135" t="s">
        <v>6104</v>
      </c>
      <c r="D984" s="135">
        <v>3</v>
      </c>
      <c r="E984" s="135" t="s">
        <v>3927</v>
      </c>
      <c r="F984" s="135">
        <v>1</v>
      </c>
      <c r="G984" s="135" t="s">
        <v>3927</v>
      </c>
      <c r="H984" s="135" t="s">
        <v>810</v>
      </c>
      <c r="I984" s="135" t="s">
        <v>6105</v>
      </c>
      <c r="J984" s="135">
        <v>1</v>
      </c>
      <c r="K984" s="135" t="s">
        <v>3998</v>
      </c>
      <c r="L984" s="135" t="s">
        <v>6106</v>
      </c>
      <c r="M984" s="135" t="s">
        <v>6107</v>
      </c>
      <c r="N984" s="135" t="s">
        <v>3996</v>
      </c>
    </row>
    <row r="985" spans="1:14" ht="24" x14ac:dyDescent="0.15">
      <c r="A985" s="139">
        <v>224</v>
      </c>
      <c r="B985" s="139">
        <v>30620</v>
      </c>
      <c r="C985" s="135" t="s">
        <v>6108</v>
      </c>
      <c r="D985" s="135">
        <v>3</v>
      </c>
      <c r="E985" s="135" t="s">
        <v>3927</v>
      </c>
      <c r="F985" s="135">
        <v>1</v>
      </c>
      <c r="G985" s="135" t="s">
        <v>3927</v>
      </c>
      <c r="H985" s="135" t="s">
        <v>967</v>
      </c>
      <c r="I985" s="135" t="s">
        <v>6105</v>
      </c>
      <c r="J985" s="135">
        <v>1</v>
      </c>
      <c r="K985" s="135" t="s">
        <v>3998</v>
      </c>
      <c r="L985" s="135" t="s">
        <v>3999</v>
      </c>
      <c r="M985" s="135" t="s">
        <v>6109</v>
      </c>
      <c r="N985" s="135" t="s">
        <v>108</v>
      </c>
    </row>
    <row r="986" spans="1:14" ht="24" x14ac:dyDescent="0.15">
      <c r="A986" s="139">
        <v>225</v>
      </c>
      <c r="B986" s="139">
        <v>30141</v>
      </c>
      <c r="C986" s="135" t="s">
        <v>6110</v>
      </c>
      <c r="D986" s="135">
        <v>3</v>
      </c>
      <c r="E986" s="135" t="s">
        <v>3927</v>
      </c>
      <c r="F986" s="135">
        <v>4</v>
      </c>
      <c r="G986" s="135" t="s">
        <v>3930</v>
      </c>
      <c r="H986" s="135" t="s">
        <v>967</v>
      </c>
      <c r="I986" s="135" t="s">
        <v>6111</v>
      </c>
      <c r="J986" s="135">
        <v>1</v>
      </c>
      <c r="K986" s="135" t="s">
        <v>3998</v>
      </c>
      <c r="L986" s="135" t="s">
        <v>3999</v>
      </c>
      <c r="M986" s="135" t="s">
        <v>4647</v>
      </c>
      <c r="N986" s="135" t="s">
        <v>489</v>
      </c>
    </row>
    <row r="987" spans="1:14" ht="24" x14ac:dyDescent="0.15">
      <c r="A987" s="139">
        <v>225</v>
      </c>
      <c r="B987" s="139">
        <v>30142</v>
      </c>
      <c r="C987" s="135" t="s">
        <v>6112</v>
      </c>
      <c r="D987" s="135">
        <v>3</v>
      </c>
      <c r="E987" s="135" t="s">
        <v>3927</v>
      </c>
      <c r="F987" s="135">
        <v>4</v>
      </c>
      <c r="G987" s="135" t="s">
        <v>3930</v>
      </c>
      <c r="H987" s="135" t="s">
        <v>810</v>
      </c>
      <c r="I987" s="135" t="s">
        <v>6113</v>
      </c>
      <c r="J987" s="135">
        <v>1</v>
      </c>
      <c r="K987" s="135" t="s">
        <v>3998</v>
      </c>
      <c r="L987" s="135" t="s">
        <v>3999</v>
      </c>
      <c r="M987" s="135" t="s">
        <v>4690</v>
      </c>
      <c r="N987" s="135" t="s">
        <v>135</v>
      </c>
    </row>
    <row r="988" spans="1:14" ht="24" x14ac:dyDescent="0.15">
      <c r="A988" s="139">
        <v>225</v>
      </c>
      <c r="B988" s="139">
        <v>30142</v>
      </c>
      <c r="C988" s="135" t="s">
        <v>6114</v>
      </c>
      <c r="D988" s="135">
        <v>3</v>
      </c>
      <c r="E988" s="135" t="s">
        <v>3927</v>
      </c>
      <c r="F988" s="135">
        <v>4</v>
      </c>
      <c r="G988" s="135" t="s">
        <v>3930</v>
      </c>
      <c r="H988" s="135" t="s">
        <v>967</v>
      </c>
      <c r="I988" s="135" t="s">
        <v>6113</v>
      </c>
      <c r="J988" s="135">
        <v>1</v>
      </c>
      <c r="K988" s="135" t="s">
        <v>3998</v>
      </c>
      <c r="L988" s="135" t="s">
        <v>3999</v>
      </c>
      <c r="M988" s="135" t="s">
        <v>4690</v>
      </c>
      <c r="N988" s="135" t="s">
        <v>1289</v>
      </c>
    </row>
    <row r="989" spans="1:14" ht="24" x14ac:dyDescent="0.15">
      <c r="A989" s="139">
        <v>225</v>
      </c>
      <c r="B989" s="139">
        <v>30143</v>
      </c>
      <c r="C989" s="135" t="s">
        <v>6115</v>
      </c>
      <c r="D989" s="135">
        <v>3</v>
      </c>
      <c r="E989" s="135" t="s">
        <v>3927</v>
      </c>
      <c r="F989" s="135">
        <v>4</v>
      </c>
      <c r="G989" s="135" t="s">
        <v>3930</v>
      </c>
      <c r="H989" s="135" t="s">
        <v>810</v>
      </c>
      <c r="I989" s="135" t="s">
        <v>6116</v>
      </c>
      <c r="J989" s="135">
        <v>1</v>
      </c>
      <c r="K989" s="135" t="s">
        <v>3998</v>
      </c>
      <c r="L989" s="135" t="s">
        <v>3999</v>
      </c>
      <c r="M989" s="135" t="s">
        <v>6117</v>
      </c>
      <c r="N989" s="135" t="s">
        <v>4205</v>
      </c>
    </row>
    <row r="990" spans="1:14" ht="24" x14ac:dyDescent="0.15">
      <c r="A990" s="139">
        <v>225</v>
      </c>
      <c r="B990" s="139">
        <v>30143</v>
      </c>
      <c r="C990" s="135" t="s">
        <v>6118</v>
      </c>
      <c r="D990" s="135">
        <v>3</v>
      </c>
      <c r="E990" s="135" t="s">
        <v>3927</v>
      </c>
      <c r="F990" s="135">
        <v>4</v>
      </c>
      <c r="G990" s="135" t="s">
        <v>3930</v>
      </c>
      <c r="H990" s="135" t="s">
        <v>967</v>
      </c>
      <c r="I990" s="135" t="s">
        <v>6116</v>
      </c>
      <c r="J990" s="135">
        <v>1</v>
      </c>
      <c r="K990" s="135" t="s">
        <v>3998</v>
      </c>
      <c r="L990" s="135" t="s">
        <v>3999</v>
      </c>
      <c r="M990" s="135" t="s">
        <v>6119</v>
      </c>
      <c r="N990" s="135" t="s">
        <v>4050</v>
      </c>
    </row>
    <row r="991" spans="1:14" ht="24" x14ac:dyDescent="0.15">
      <c r="A991" s="139">
        <v>225</v>
      </c>
      <c r="B991" s="139">
        <v>30151</v>
      </c>
      <c r="C991" s="135" t="s">
        <v>6120</v>
      </c>
      <c r="D991" s="135">
        <v>3</v>
      </c>
      <c r="E991" s="135" t="s">
        <v>3927</v>
      </c>
      <c r="F991" s="135">
        <v>2</v>
      </c>
      <c r="G991" s="135" t="s">
        <v>3928</v>
      </c>
      <c r="H991" s="135" t="s">
        <v>967</v>
      </c>
      <c r="I991" s="135" t="s">
        <v>6121</v>
      </c>
      <c r="J991" s="135">
        <v>1</v>
      </c>
      <c r="K991" s="135" t="s">
        <v>3998</v>
      </c>
      <c r="L991" s="135" t="s">
        <v>3999</v>
      </c>
      <c r="M991" s="135" t="s">
        <v>6122</v>
      </c>
      <c r="N991" s="135" t="s">
        <v>126</v>
      </c>
    </row>
    <row r="992" spans="1:14" ht="24" x14ac:dyDescent="0.15">
      <c r="A992" s="139">
        <v>225</v>
      </c>
      <c r="B992" s="139">
        <v>30580</v>
      </c>
      <c r="C992" s="135" t="s">
        <v>6123</v>
      </c>
      <c r="D992" s="135">
        <v>3</v>
      </c>
      <c r="E992" s="135" t="s">
        <v>3927</v>
      </c>
      <c r="F992" s="135">
        <v>5</v>
      </c>
      <c r="G992" s="135" t="s">
        <v>3931</v>
      </c>
      <c r="H992" s="135" t="s">
        <v>967</v>
      </c>
      <c r="I992" s="135" t="s">
        <v>6124</v>
      </c>
      <c r="J992" s="135">
        <v>1</v>
      </c>
      <c r="K992" s="135" t="s">
        <v>3998</v>
      </c>
      <c r="L992" s="135" t="s">
        <v>3999</v>
      </c>
      <c r="M992" s="135" t="s">
        <v>6125</v>
      </c>
      <c r="N992" s="135" t="s">
        <v>4034</v>
      </c>
    </row>
    <row r="993" spans="1:14" ht="24" x14ac:dyDescent="0.15">
      <c r="A993" s="139">
        <v>226</v>
      </c>
      <c r="B993" s="139">
        <v>10130</v>
      </c>
      <c r="C993" s="135" t="s">
        <v>6126</v>
      </c>
      <c r="D993" s="135">
        <v>1</v>
      </c>
      <c r="E993" s="135" t="s">
        <v>3991</v>
      </c>
      <c r="F993" s="135">
        <v>17</v>
      </c>
      <c r="G993" s="135" t="s">
        <v>6127</v>
      </c>
      <c r="H993" s="135" t="s">
        <v>1674</v>
      </c>
      <c r="I993" s="135" t="s">
        <v>6128</v>
      </c>
      <c r="J993" s="135">
        <v>1</v>
      </c>
      <c r="K993" s="135" t="s">
        <v>3998</v>
      </c>
      <c r="L993" s="135" t="s">
        <v>3999</v>
      </c>
      <c r="M993" s="135" t="s">
        <v>6129</v>
      </c>
      <c r="N993" s="135" t="s">
        <v>489</v>
      </c>
    </row>
    <row r="994" spans="1:14" ht="24" x14ac:dyDescent="0.15">
      <c r="A994" s="139">
        <v>226</v>
      </c>
      <c r="B994" s="139">
        <v>10130</v>
      </c>
      <c r="C994" s="135" t="s">
        <v>6130</v>
      </c>
      <c r="D994" s="135">
        <v>1</v>
      </c>
      <c r="E994" s="135" t="s">
        <v>3991</v>
      </c>
      <c r="F994" s="135">
        <v>17</v>
      </c>
      <c r="G994" s="135" t="s">
        <v>6127</v>
      </c>
      <c r="H994" s="135" t="s">
        <v>810</v>
      </c>
      <c r="I994" s="135" t="s">
        <v>6128</v>
      </c>
      <c r="J994" s="135">
        <v>1</v>
      </c>
      <c r="K994" s="135" t="s">
        <v>3998</v>
      </c>
      <c r="L994" s="135" t="s">
        <v>3999</v>
      </c>
      <c r="M994" s="135" t="s">
        <v>6131</v>
      </c>
      <c r="N994" s="135" t="s">
        <v>4440</v>
      </c>
    </row>
    <row r="995" spans="1:14" ht="24" x14ac:dyDescent="0.15">
      <c r="A995" s="139">
        <v>226</v>
      </c>
      <c r="B995" s="139">
        <v>10130</v>
      </c>
      <c r="C995" s="135" t="s">
        <v>6132</v>
      </c>
      <c r="D995" s="135">
        <v>1</v>
      </c>
      <c r="E995" s="135" t="s">
        <v>3991</v>
      </c>
      <c r="F995" s="135">
        <v>17</v>
      </c>
      <c r="G995" s="135" t="s">
        <v>6127</v>
      </c>
      <c r="H995" s="135" t="s">
        <v>967</v>
      </c>
      <c r="I995" s="135" t="s">
        <v>6128</v>
      </c>
      <c r="J995" s="135">
        <v>1</v>
      </c>
      <c r="K995" s="135" t="s">
        <v>3998</v>
      </c>
      <c r="L995" s="135" t="s">
        <v>3999</v>
      </c>
      <c r="M995" s="135" t="s">
        <v>4479</v>
      </c>
      <c r="N995" s="135" t="s">
        <v>86</v>
      </c>
    </row>
    <row r="996" spans="1:14" ht="24" x14ac:dyDescent="0.15">
      <c r="A996" s="139">
        <v>226</v>
      </c>
      <c r="B996" s="139">
        <v>10141</v>
      </c>
      <c r="C996" s="135" t="s">
        <v>6133</v>
      </c>
      <c r="D996" s="135">
        <v>1</v>
      </c>
      <c r="E996" s="135" t="s">
        <v>3991</v>
      </c>
      <c r="F996" s="135">
        <v>5</v>
      </c>
      <c r="G996" s="135" t="s">
        <v>3894</v>
      </c>
      <c r="H996" s="135" t="s">
        <v>967</v>
      </c>
      <c r="I996" s="135" t="s">
        <v>6134</v>
      </c>
      <c r="J996" s="135">
        <v>1</v>
      </c>
      <c r="K996" s="135" t="s">
        <v>3998</v>
      </c>
      <c r="L996" s="135" t="s">
        <v>3999</v>
      </c>
      <c r="M996" s="135" t="s">
        <v>6131</v>
      </c>
      <c r="N996" s="135" t="s">
        <v>4874</v>
      </c>
    </row>
    <row r="997" spans="1:14" ht="24" x14ac:dyDescent="0.15">
      <c r="A997" s="139">
        <v>226</v>
      </c>
      <c r="B997" s="139">
        <v>10152</v>
      </c>
      <c r="C997" s="135" t="s">
        <v>6135</v>
      </c>
      <c r="D997" s="135">
        <v>1</v>
      </c>
      <c r="E997" s="135" t="s">
        <v>3991</v>
      </c>
      <c r="F997" s="135">
        <v>20</v>
      </c>
      <c r="G997" s="135" t="s">
        <v>6136</v>
      </c>
      <c r="H997" s="135" t="s">
        <v>810</v>
      </c>
      <c r="I997" s="135" t="s">
        <v>6137</v>
      </c>
      <c r="J997" s="135">
        <v>1</v>
      </c>
      <c r="K997" s="135" t="s">
        <v>3998</v>
      </c>
      <c r="L997" s="135" t="s">
        <v>3999</v>
      </c>
      <c r="M997" s="135" t="s">
        <v>6138</v>
      </c>
      <c r="N997" s="135" t="s">
        <v>4497</v>
      </c>
    </row>
    <row r="998" spans="1:14" ht="24" x14ac:dyDescent="0.15">
      <c r="A998" s="139">
        <v>226</v>
      </c>
      <c r="B998" s="139">
        <v>10152</v>
      </c>
      <c r="C998" s="135" t="s">
        <v>6139</v>
      </c>
      <c r="D998" s="135">
        <v>1</v>
      </c>
      <c r="E998" s="135" t="s">
        <v>3991</v>
      </c>
      <c r="F998" s="135">
        <v>20</v>
      </c>
      <c r="G998" s="135" t="s">
        <v>6136</v>
      </c>
      <c r="H998" s="135" t="s">
        <v>967</v>
      </c>
      <c r="I998" s="135" t="s">
        <v>6137</v>
      </c>
      <c r="J998" s="135">
        <v>1</v>
      </c>
      <c r="K998" s="135" t="s">
        <v>3998</v>
      </c>
      <c r="L998" s="135" t="s">
        <v>3999</v>
      </c>
      <c r="M998" s="135" t="s">
        <v>6140</v>
      </c>
      <c r="N998" s="135" t="s">
        <v>195</v>
      </c>
    </row>
    <row r="999" spans="1:14" ht="24" x14ac:dyDescent="0.15">
      <c r="A999" s="139">
        <v>227</v>
      </c>
      <c r="B999" s="139">
        <v>21193</v>
      </c>
      <c r="C999" s="135" t="s">
        <v>6141</v>
      </c>
      <c r="D999" s="135">
        <v>2</v>
      </c>
      <c r="E999" s="135" t="s">
        <v>3911</v>
      </c>
      <c r="F999" s="135">
        <v>10</v>
      </c>
      <c r="G999" s="135" t="s">
        <v>3920</v>
      </c>
      <c r="H999" s="135" t="s">
        <v>967</v>
      </c>
      <c r="I999" s="135" t="s">
        <v>6142</v>
      </c>
      <c r="J999" s="135">
        <v>1</v>
      </c>
      <c r="K999" s="135" t="s">
        <v>3998</v>
      </c>
      <c r="L999" s="135" t="s">
        <v>3999</v>
      </c>
      <c r="M999" s="135" t="s">
        <v>5898</v>
      </c>
      <c r="N999" s="135" t="s">
        <v>86</v>
      </c>
    </row>
    <row r="1000" spans="1:14" ht="24" x14ac:dyDescent="0.15">
      <c r="A1000" s="139">
        <v>228</v>
      </c>
      <c r="B1000" s="139">
        <v>30320</v>
      </c>
      <c r="C1000" s="135" t="s">
        <v>6143</v>
      </c>
      <c r="D1000" s="135">
        <v>3</v>
      </c>
      <c r="E1000" s="135" t="s">
        <v>3927</v>
      </c>
      <c r="F1000" s="135">
        <v>8</v>
      </c>
      <c r="G1000" s="135" t="s">
        <v>3934</v>
      </c>
      <c r="H1000" s="135" t="s">
        <v>967</v>
      </c>
      <c r="I1000" s="135" t="s">
        <v>6144</v>
      </c>
      <c r="J1000" s="135">
        <v>1</v>
      </c>
      <c r="K1000" s="135" t="s">
        <v>3998</v>
      </c>
      <c r="L1000" s="135" t="s">
        <v>3999</v>
      </c>
      <c r="M1000" s="135" t="s">
        <v>4613</v>
      </c>
      <c r="N1000" s="135" t="s">
        <v>2065</v>
      </c>
    </row>
    <row r="1001" spans="1:14" ht="24" x14ac:dyDescent="0.15">
      <c r="A1001" s="139">
        <v>228</v>
      </c>
      <c r="B1001" s="139">
        <v>30540</v>
      </c>
      <c r="C1001" s="135" t="s">
        <v>6145</v>
      </c>
      <c r="D1001" s="135">
        <v>3</v>
      </c>
      <c r="E1001" s="135" t="s">
        <v>3927</v>
      </c>
      <c r="F1001" s="135">
        <v>8</v>
      </c>
      <c r="G1001" s="135" t="s">
        <v>3934</v>
      </c>
      <c r="H1001" s="135" t="s">
        <v>810</v>
      </c>
      <c r="I1001" s="135" t="s">
        <v>6146</v>
      </c>
      <c r="J1001" s="135">
        <v>1</v>
      </c>
      <c r="K1001" s="135" t="s">
        <v>3998</v>
      </c>
      <c r="L1001" s="135" t="s">
        <v>3999</v>
      </c>
      <c r="M1001" s="135" t="s">
        <v>6147</v>
      </c>
      <c r="N1001" s="135" t="s">
        <v>108</v>
      </c>
    </row>
    <row r="1002" spans="1:14" ht="24" x14ac:dyDescent="0.15">
      <c r="A1002" s="139">
        <v>228</v>
      </c>
      <c r="B1002" s="139">
        <v>30540</v>
      </c>
      <c r="C1002" s="135" t="s">
        <v>6148</v>
      </c>
      <c r="D1002" s="135">
        <v>3</v>
      </c>
      <c r="E1002" s="135" t="s">
        <v>3927</v>
      </c>
      <c r="F1002" s="135">
        <v>8</v>
      </c>
      <c r="G1002" s="135" t="s">
        <v>3934</v>
      </c>
      <c r="H1002" s="135" t="s">
        <v>967</v>
      </c>
      <c r="I1002" s="135" t="s">
        <v>6146</v>
      </c>
      <c r="J1002" s="135">
        <v>1</v>
      </c>
      <c r="K1002" s="135" t="s">
        <v>3998</v>
      </c>
      <c r="L1002" s="135" t="s">
        <v>3999</v>
      </c>
      <c r="M1002" s="135" t="s">
        <v>6149</v>
      </c>
      <c r="N1002" s="135" t="s">
        <v>202</v>
      </c>
    </row>
    <row r="1003" spans="1:14" ht="24" x14ac:dyDescent="0.15">
      <c r="A1003" s="139">
        <v>229</v>
      </c>
      <c r="B1003" s="139">
        <v>40572</v>
      </c>
      <c r="C1003" s="135" t="s">
        <v>6150</v>
      </c>
      <c r="D1003" s="135">
        <v>4</v>
      </c>
      <c r="E1003" s="135" t="s">
        <v>3936</v>
      </c>
      <c r="F1003" s="135">
        <v>10</v>
      </c>
      <c r="G1003" s="135" t="s">
        <v>3945</v>
      </c>
      <c r="H1003" s="135" t="s">
        <v>986</v>
      </c>
      <c r="I1003" s="135" t="s">
        <v>6151</v>
      </c>
      <c r="J1003" s="135">
        <v>1</v>
      </c>
      <c r="K1003" s="135" t="s">
        <v>3998</v>
      </c>
      <c r="L1003" s="135" t="s">
        <v>3999</v>
      </c>
      <c r="M1003" s="135" t="s">
        <v>6152</v>
      </c>
      <c r="N1003" s="135" t="s">
        <v>86</v>
      </c>
    </row>
    <row r="1004" spans="1:14" ht="24" x14ac:dyDescent="0.15">
      <c r="A1004" s="139">
        <v>229</v>
      </c>
      <c r="B1004" s="139">
        <v>40572</v>
      </c>
      <c r="C1004" s="135" t="s">
        <v>6153</v>
      </c>
      <c r="D1004" s="135">
        <v>4</v>
      </c>
      <c r="E1004" s="135" t="s">
        <v>3936</v>
      </c>
      <c r="F1004" s="135">
        <v>10</v>
      </c>
      <c r="G1004" s="135" t="s">
        <v>3945</v>
      </c>
      <c r="H1004" s="135" t="s">
        <v>2085</v>
      </c>
      <c r="I1004" s="135" t="s">
        <v>6151</v>
      </c>
      <c r="J1004" s="135">
        <v>1</v>
      </c>
      <c r="K1004" s="135" t="s">
        <v>3998</v>
      </c>
      <c r="L1004" s="135" t="s">
        <v>3999</v>
      </c>
      <c r="M1004" s="135" t="s">
        <v>6152</v>
      </c>
      <c r="N1004" s="135" t="s">
        <v>195</v>
      </c>
    </row>
    <row r="1005" spans="1:14" ht="24" x14ac:dyDescent="0.15">
      <c r="A1005" s="139">
        <v>229</v>
      </c>
      <c r="B1005" s="139">
        <v>40572</v>
      </c>
      <c r="C1005" s="135" t="s">
        <v>6154</v>
      </c>
      <c r="D1005" s="135">
        <v>4</v>
      </c>
      <c r="E1005" s="135" t="s">
        <v>3936</v>
      </c>
      <c r="F1005" s="135">
        <v>10</v>
      </c>
      <c r="G1005" s="135" t="s">
        <v>3945</v>
      </c>
      <c r="H1005" s="135" t="s">
        <v>1674</v>
      </c>
      <c r="I1005" s="135" t="s">
        <v>6151</v>
      </c>
      <c r="J1005" s="135">
        <v>1</v>
      </c>
      <c r="K1005" s="135" t="s">
        <v>3998</v>
      </c>
      <c r="L1005" s="135" t="s">
        <v>3999</v>
      </c>
      <c r="M1005" s="135" t="s">
        <v>6155</v>
      </c>
      <c r="N1005" s="135" t="s">
        <v>4155</v>
      </c>
    </row>
    <row r="1006" spans="1:14" ht="24" x14ac:dyDescent="0.15">
      <c r="A1006" s="139">
        <v>229</v>
      </c>
      <c r="B1006" s="139">
        <v>40572</v>
      </c>
      <c r="C1006" s="135" t="s">
        <v>6156</v>
      </c>
      <c r="D1006" s="135">
        <v>4</v>
      </c>
      <c r="E1006" s="135" t="s">
        <v>3936</v>
      </c>
      <c r="F1006" s="135">
        <v>10</v>
      </c>
      <c r="G1006" s="135" t="s">
        <v>3945</v>
      </c>
      <c r="H1006" s="135" t="s">
        <v>810</v>
      </c>
      <c r="I1006" s="135" t="s">
        <v>6151</v>
      </c>
      <c r="J1006" s="135">
        <v>1</v>
      </c>
      <c r="K1006" s="135" t="s">
        <v>3998</v>
      </c>
      <c r="L1006" s="135" t="s">
        <v>3999</v>
      </c>
      <c r="M1006" s="135" t="s">
        <v>6157</v>
      </c>
      <c r="N1006" s="135" t="s">
        <v>489</v>
      </c>
    </row>
    <row r="1007" spans="1:14" ht="36" x14ac:dyDescent="0.15">
      <c r="A1007" s="139">
        <v>229</v>
      </c>
      <c r="B1007" s="139">
        <v>40572</v>
      </c>
      <c r="C1007" s="135" t="s">
        <v>6158</v>
      </c>
      <c r="D1007" s="135">
        <v>4</v>
      </c>
      <c r="E1007" s="135" t="s">
        <v>3936</v>
      </c>
      <c r="F1007" s="135">
        <v>10</v>
      </c>
      <c r="G1007" s="135" t="s">
        <v>3945</v>
      </c>
      <c r="H1007" s="135" t="s">
        <v>967</v>
      </c>
      <c r="I1007" s="135" t="s">
        <v>6151</v>
      </c>
      <c r="J1007" s="135">
        <v>1</v>
      </c>
      <c r="K1007" s="135" t="s">
        <v>3998</v>
      </c>
      <c r="L1007" s="135" t="s">
        <v>3999</v>
      </c>
      <c r="M1007" s="135" t="s">
        <v>6159</v>
      </c>
      <c r="N1007" s="135" t="s">
        <v>4382</v>
      </c>
    </row>
    <row r="1008" spans="1:14" ht="24" x14ac:dyDescent="0.15">
      <c r="A1008" s="139">
        <v>230</v>
      </c>
      <c r="B1008" s="139">
        <v>30210</v>
      </c>
      <c r="C1008" s="135" t="s">
        <v>6160</v>
      </c>
      <c r="D1008" s="135">
        <v>3</v>
      </c>
      <c r="E1008" s="135" t="s">
        <v>3927</v>
      </c>
      <c r="F1008" s="135">
        <v>6</v>
      </c>
      <c r="G1008" s="135" t="s">
        <v>3932</v>
      </c>
      <c r="H1008" s="135" t="s">
        <v>1674</v>
      </c>
      <c r="I1008" s="135" t="s">
        <v>6161</v>
      </c>
      <c r="J1008" s="135">
        <v>1</v>
      </c>
      <c r="K1008" s="135" t="s">
        <v>3998</v>
      </c>
      <c r="L1008" s="135" t="s">
        <v>3999</v>
      </c>
      <c r="M1008" s="135" t="s">
        <v>6162</v>
      </c>
      <c r="N1008" s="135" t="s">
        <v>5175</v>
      </c>
    </row>
    <row r="1009" spans="1:14" ht="24" x14ac:dyDescent="0.15">
      <c r="A1009" s="139">
        <v>230</v>
      </c>
      <c r="B1009" s="139">
        <v>30210</v>
      </c>
      <c r="C1009" s="135" t="s">
        <v>6163</v>
      </c>
      <c r="D1009" s="135">
        <v>3</v>
      </c>
      <c r="E1009" s="135" t="s">
        <v>3927</v>
      </c>
      <c r="F1009" s="135">
        <v>6</v>
      </c>
      <c r="G1009" s="135" t="s">
        <v>3932</v>
      </c>
      <c r="H1009" s="135" t="s">
        <v>810</v>
      </c>
      <c r="I1009" s="135" t="s">
        <v>6161</v>
      </c>
      <c r="J1009" s="135">
        <v>1</v>
      </c>
      <c r="K1009" s="135" t="s">
        <v>3998</v>
      </c>
      <c r="L1009" s="135" t="s">
        <v>3999</v>
      </c>
      <c r="M1009" s="135" t="s">
        <v>6164</v>
      </c>
      <c r="N1009" s="135" t="s">
        <v>1220</v>
      </c>
    </row>
    <row r="1010" spans="1:14" ht="24" x14ac:dyDescent="0.15">
      <c r="A1010" s="139">
        <v>230</v>
      </c>
      <c r="B1010" s="139">
        <v>30210</v>
      </c>
      <c r="C1010" s="135" t="s">
        <v>6165</v>
      </c>
      <c r="D1010" s="135">
        <v>3</v>
      </c>
      <c r="E1010" s="135" t="s">
        <v>3927</v>
      </c>
      <c r="F1010" s="135">
        <v>6</v>
      </c>
      <c r="G1010" s="135" t="s">
        <v>3932</v>
      </c>
      <c r="H1010" s="135" t="s">
        <v>967</v>
      </c>
      <c r="I1010" s="135" t="s">
        <v>6161</v>
      </c>
      <c r="J1010" s="135">
        <v>1</v>
      </c>
      <c r="K1010" s="135" t="s">
        <v>3998</v>
      </c>
      <c r="L1010" s="135" t="s">
        <v>3999</v>
      </c>
      <c r="M1010" s="135" t="s">
        <v>6166</v>
      </c>
      <c r="N1010" s="135" t="s">
        <v>489</v>
      </c>
    </row>
    <row r="1011" spans="1:14" ht="24" x14ac:dyDescent="0.15">
      <c r="A1011" s="139">
        <v>230</v>
      </c>
      <c r="B1011" s="139">
        <v>30220</v>
      </c>
      <c r="C1011" s="135" t="s">
        <v>6167</v>
      </c>
      <c r="D1011" s="135">
        <v>3</v>
      </c>
      <c r="E1011" s="135" t="s">
        <v>3927</v>
      </c>
      <c r="F1011" s="135">
        <v>6</v>
      </c>
      <c r="G1011" s="135" t="s">
        <v>3932</v>
      </c>
      <c r="H1011" s="135" t="s">
        <v>810</v>
      </c>
      <c r="I1011" s="135" t="s">
        <v>6168</v>
      </c>
      <c r="J1011" s="135">
        <v>1</v>
      </c>
      <c r="K1011" s="135" t="s">
        <v>3998</v>
      </c>
      <c r="L1011" s="135" t="s">
        <v>3999</v>
      </c>
      <c r="M1011" s="135" t="s">
        <v>6169</v>
      </c>
      <c r="N1011" s="135" t="s">
        <v>86</v>
      </c>
    </row>
    <row r="1012" spans="1:14" ht="24" x14ac:dyDescent="0.15">
      <c r="A1012" s="139">
        <v>230</v>
      </c>
      <c r="B1012" s="139">
        <v>30220</v>
      </c>
      <c r="C1012" s="135" t="s">
        <v>6170</v>
      </c>
      <c r="D1012" s="135">
        <v>3</v>
      </c>
      <c r="E1012" s="135" t="s">
        <v>3927</v>
      </c>
      <c r="F1012" s="135">
        <v>6</v>
      </c>
      <c r="G1012" s="135" t="s">
        <v>3932</v>
      </c>
      <c r="H1012" s="135" t="s">
        <v>967</v>
      </c>
      <c r="I1012" s="135" t="s">
        <v>6168</v>
      </c>
      <c r="J1012" s="135">
        <v>1</v>
      </c>
      <c r="K1012" s="135" t="s">
        <v>3998</v>
      </c>
      <c r="L1012" s="135" t="s">
        <v>3999</v>
      </c>
      <c r="M1012" s="135" t="s">
        <v>4622</v>
      </c>
      <c r="N1012" s="135" t="s">
        <v>4440</v>
      </c>
    </row>
    <row r="1013" spans="1:14" ht="24" x14ac:dyDescent="0.15">
      <c r="A1013" s="139">
        <v>230</v>
      </c>
      <c r="B1013" s="139">
        <v>30651</v>
      </c>
      <c r="C1013" s="135" t="s">
        <v>6171</v>
      </c>
      <c r="D1013" s="135">
        <v>3</v>
      </c>
      <c r="E1013" s="135" t="s">
        <v>3927</v>
      </c>
      <c r="F1013" s="135">
        <v>5</v>
      </c>
      <c r="G1013" s="135" t="s">
        <v>3931</v>
      </c>
      <c r="H1013" s="135" t="s">
        <v>810</v>
      </c>
      <c r="I1013" s="135" t="s">
        <v>6172</v>
      </c>
      <c r="J1013" s="135">
        <v>1</v>
      </c>
      <c r="K1013" s="135" t="s">
        <v>3998</v>
      </c>
      <c r="L1013" s="135" t="s">
        <v>3999</v>
      </c>
      <c r="M1013" s="135" t="s">
        <v>6173</v>
      </c>
      <c r="N1013" s="135" t="s">
        <v>126</v>
      </c>
    </row>
    <row r="1014" spans="1:14" ht="24" x14ac:dyDescent="0.15">
      <c r="A1014" s="139">
        <v>230</v>
      </c>
      <c r="B1014" s="139">
        <v>30651</v>
      </c>
      <c r="C1014" s="135" t="s">
        <v>6174</v>
      </c>
      <c r="D1014" s="135">
        <v>3</v>
      </c>
      <c r="E1014" s="135" t="s">
        <v>3927</v>
      </c>
      <c r="F1014" s="135">
        <v>5</v>
      </c>
      <c r="G1014" s="135" t="s">
        <v>3931</v>
      </c>
      <c r="H1014" s="135" t="s">
        <v>967</v>
      </c>
      <c r="I1014" s="135" t="s">
        <v>6172</v>
      </c>
      <c r="J1014" s="135">
        <v>1</v>
      </c>
      <c r="K1014" s="135" t="s">
        <v>3998</v>
      </c>
      <c r="L1014" s="135" t="s">
        <v>3999</v>
      </c>
      <c r="M1014" s="135" t="s">
        <v>4798</v>
      </c>
      <c r="N1014" s="135" t="s">
        <v>86</v>
      </c>
    </row>
    <row r="1015" spans="1:14" ht="24" x14ac:dyDescent="0.15">
      <c r="A1015" s="139">
        <v>230</v>
      </c>
      <c r="B1015" s="139">
        <v>30652</v>
      </c>
      <c r="C1015" s="135" t="s">
        <v>6175</v>
      </c>
      <c r="D1015" s="135">
        <v>3</v>
      </c>
      <c r="E1015" s="135" t="s">
        <v>3927</v>
      </c>
      <c r="F1015" s="135">
        <v>5</v>
      </c>
      <c r="G1015" s="135" t="s">
        <v>3931</v>
      </c>
      <c r="H1015" s="135" t="s">
        <v>967</v>
      </c>
      <c r="I1015" s="135" t="s">
        <v>6176</v>
      </c>
      <c r="J1015" s="135">
        <v>1</v>
      </c>
      <c r="K1015" s="135" t="s">
        <v>3998</v>
      </c>
      <c r="L1015" s="135" t="s">
        <v>3999</v>
      </c>
      <c r="M1015" s="135" t="s">
        <v>6177</v>
      </c>
      <c r="N1015" s="135" t="s">
        <v>4128</v>
      </c>
    </row>
    <row r="1016" spans="1:14" ht="24" x14ac:dyDescent="0.15">
      <c r="A1016" s="139">
        <v>230</v>
      </c>
      <c r="B1016" s="139">
        <v>30653</v>
      </c>
      <c r="C1016" s="135" t="s">
        <v>6178</v>
      </c>
      <c r="D1016" s="135">
        <v>3</v>
      </c>
      <c r="E1016" s="135" t="s">
        <v>3927</v>
      </c>
      <c r="F1016" s="135">
        <v>5</v>
      </c>
      <c r="G1016" s="135" t="s">
        <v>3931</v>
      </c>
      <c r="H1016" s="135" t="s">
        <v>810</v>
      </c>
      <c r="I1016" s="135" t="s">
        <v>6179</v>
      </c>
      <c r="J1016" s="135">
        <v>1</v>
      </c>
      <c r="K1016" s="135" t="s">
        <v>3998</v>
      </c>
      <c r="L1016" s="135" t="s">
        <v>3999</v>
      </c>
      <c r="M1016" s="135" t="s">
        <v>4038</v>
      </c>
      <c r="N1016" s="135" t="s">
        <v>489</v>
      </c>
    </row>
    <row r="1017" spans="1:14" ht="24" x14ac:dyDescent="0.15">
      <c r="A1017" s="139">
        <v>230</v>
      </c>
      <c r="B1017" s="139">
        <v>30653</v>
      </c>
      <c r="C1017" s="135" t="s">
        <v>6180</v>
      </c>
      <c r="D1017" s="135">
        <v>3</v>
      </c>
      <c r="E1017" s="135" t="s">
        <v>3927</v>
      </c>
      <c r="F1017" s="135">
        <v>5</v>
      </c>
      <c r="G1017" s="135" t="s">
        <v>3931</v>
      </c>
      <c r="H1017" s="135" t="s">
        <v>967</v>
      </c>
      <c r="I1017" s="135" t="s">
        <v>6179</v>
      </c>
      <c r="J1017" s="135">
        <v>1</v>
      </c>
      <c r="K1017" s="135" t="s">
        <v>3998</v>
      </c>
      <c r="L1017" s="135" t="s">
        <v>3999</v>
      </c>
      <c r="M1017" s="135" t="s">
        <v>6162</v>
      </c>
      <c r="N1017" s="135" t="s">
        <v>4500</v>
      </c>
    </row>
    <row r="1018" spans="1:14" ht="36" x14ac:dyDescent="0.15">
      <c r="A1018" s="139">
        <v>231</v>
      </c>
      <c r="B1018" s="139">
        <v>30290</v>
      </c>
      <c r="C1018" s="135" t="s">
        <v>6181</v>
      </c>
      <c r="D1018" s="135">
        <v>3</v>
      </c>
      <c r="E1018" s="135" t="s">
        <v>3927</v>
      </c>
      <c r="F1018" s="135">
        <v>1</v>
      </c>
      <c r="G1018" s="135" t="s">
        <v>3927</v>
      </c>
      <c r="H1018" s="135" t="s">
        <v>967</v>
      </c>
      <c r="I1018" s="135" t="s">
        <v>6182</v>
      </c>
      <c r="J1018" s="135">
        <v>1</v>
      </c>
      <c r="K1018" s="135" t="s">
        <v>3998</v>
      </c>
      <c r="L1018" s="135" t="s">
        <v>3999</v>
      </c>
      <c r="M1018" s="135" t="s">
        <v>6183</v>
      </c>
      <c r="N1018" s="135" t="s">
        <v>4205</v>
      </c>
    </row>
    <row r="1019" spans="1:14" ht="24" x14ac:dyDescent="0.15">
      <c r="A1019" s="139">
        <v>232</v>
      </c>
      <c r="B1019" s="139">
        <v>30130</v>
      </c>
      <c r="C1019" s="135" t="s">
        <v>6184</v>
      </c>
      <c r="D1019" s="135">
        <v>3</v>
      </c>
      <c r="E1019" s="135" t="s">
        <v>3927</v>
      </c>
      <c r="F1019" s="135">
        <v>5</v>
      </c>
      <c r="G1019" s="135" t="s">
        <v>3931</v>
      </c>
      <c r="H1019" s="135" t="s">
        <v>967</v>
      </c>
      <c r="I1019" s="135" t="s">
        <v>6185</v>
      </c>
      <c r="J1019" s="135">
        <v>1</v>
      </c>
      <c r="K1019" s="135" t="s">
        <v>3998</v>
      </c>
      <c r="L1019" s="135" t="s">
        <v>3999</v>
      </c>
      <c r="M1019" s="135" t="s">
        <v>6186</v>
      </c>
      <c r="N1019" s="135" t="s">
        <v>332</v>
      </c>
    </row>
    <row r="1020" spans="1:14" ht="24" x14ac:dyDescent="0.15">
      <c r="A1020" s="139">
        <v>233</v>
      </c>
      <c r="B1020" s="139">
        <v>30260</v>
      </c>
      <c r="C1020" s="135" t="s">
        <v>6187</v>
      </c>
      <c r="D1020" s="135">
        <v>3</v>
      </c>
      <c r="E1020" s="135" t="s">
        <v>3927</v>
      </c>
      <c r="F1020" s="135">
        <v>1</v>
      </c>
      <c r="G1020" s="135" t="s">
        <v>3927</v>
      </c>
      <c r="H1020" s="135" t="s">
        <v>967</v>
      </c>
      <c r="I1020" s="135" t="s">
        <v>6188</v>
      </c>
      <c r="J1020" s="135">
        <v>1</v>
      </c>
      <c r="K1020" s="135" t="s">
        <v>3998</v>
      </c>
      <c r="L1020" s="135" t="s">
        <v>3999</v>
      </c>
      <c r="M1020" s="135" t="s">
        <v>6045</v>
      </c>
      <c r="N1020" s="135" t="s">
        <v>332</v>
      </c>
    </row>
    <row r="1021" spans="1:14" ht="24" x14ac:dyDescent="0.15">
      <c r="A1021" s="139">
        <v>234</v>
      </c>
      <c r="B1021" s="139">
        <v>70230</v>
      </c>
      <c r="C1021" s="135" t="s">
        <v>6189</v>
      </c>
      <c r="D1021" s="135">
        <v>7</v>
      </c>
      <c r="E1021" s="135" t="s">
        <v>3971</v>
      </c>
      <c r="F1021" s="135">
        <v>1</v>
      </c>
      <c r="G1021" s="135" t="s">
        <v>3971</v>
      </c>
      <c r="H1021" s="135" t="s">
        <v>986</v>
      </c>
      <c r="I1021" s="135" t="s">
        <v>6190</v>
      </c>
      <c r="J1021" s="135">
        <v>1</v>
      </c>
      <c r="K1021" s="135" t="s">
        <v>3998</v>
      </c>
      <c r="L1021" s="135" t="s">
        <v>3999</v>
      </c>
      <c r="M1021" s="135" t="s">
        <v>4141</v>
      </c>
      <c r="N1021" s="135" t="s">
        <v>108</v>
      </c>
    </row>
    <row r="1022" spans="1:14" ht="24" x14ac:dyDescent="0.15">
      <c r="A1022" s="139">
        <v>234</v>
      </c>
      <c r="B1022" s="139">
        <v>70230</v>
      </c>
      <c r="C1022" s="135" t="s">
        <v>6191</v>
      </c>
      <c r="D1022" s="135">
        <v>7</v>
      </c>
      <c r="E1022" s="135" t="s">
        <v>3971</v>
      </c>
      <c r="F1022" s="135">
        <v>1</v>
      </c>
      <c r="G1022" s="135" t="s">
        <v>3971</v>
      </c>
      <c r="H1022" s="135" t="s">
        <v>2085</v>
      </c>
      <c r="I1022" s="135" t="s">
        <v>6190</v>
      </c>
      <c r="J1022" s="135">
        <v>1</v>
      </c>
      <c r="K1022" s="135" t="s">
        <v>3998</v>
      </c>
      <c r="L1022" s="135" t="s">
        <v>3999</v>
      </c>
      <c r="M1022" s="135" t="s">
        <v>4141</v>
      </c>
      <c r="N1022" s="135" t="s">
        <v>108</v>
      </c>
    </row>
    <row r="1023" spans="1:14" ht="24" x14ac:dyDescent="0.15">
      <c r="A1023" s="139">
        <v>234</v>
      </c>
      <c r="B1023" s="139">
        <v>70230</v>
      </c>
      <c r="C1023" s="135" t="s">
        <v>6192</v>
      </c>
      <c r="D1023" s="135">
        <v>7</v>
      </c>
      <c r="E1023" s="135" t="s">
        <v>3971</v>
      </c>
      <c r="F1023" s="135">
        <v>1</v>
      </c>
      <c r="G1023" s="135" t="s">
        <v>3971</v>
      </c>
      <c r="H1023" s="135" t="s">
        <v>1674</v>
      </c>
      <c r="I1023" s="135" t="s">
        <v>6190</v>
      </c>
      <c r="J1023" s="135">
        <v>1</v>
      </c>
      <c r="K1023" s="135" t="s">
        <v>3998</v>
      </c>
      <c r="L1023" s="135" t="s">
        <v>3999</v>
      </c>
      <c r="M1023" s="135" t="s">
        <v>4141</v>
      </c>
      <c r="N1023" s="135" t="s">
        <v>108</v>
      </c>
    </row>
    <row r="1024" spans="1:14" ht="24" x14ac:dyDescent="0.15">
      <c r="A1024" s="139">
        <v>234</v>
      </c>
      <c r="B1024" s="139">
        <v>70230</v>
      </c>
      <c r="C1024" s="135" t="s">
        <v>4001</v>
      </c>
      <c r="D1024" s="135">
        <v>7</v>
      </c>
      <c r="E1024" s="135" t="s">
        <v>3971</v>
      </c>
      <c r="F1024" s="135">
        <v>1</v>
      </c>
      <c r="G1024" s="135" t="s">
        <v>3971</v>
      </c>
      <c r="H1024" s="135" t="s">
        <v>810</v>
      </c>
      <c r="I1024" s="135" t="s">
        <v>6190</v>
      </c>
      <c r="J1024" s="135">
        <v>1</v>
      </c>
      <c r="K1024" s="135" t="s">
        <v>3998</v>
      </c>
      <c r="L1024" s="135" t="s">
        <v>3999</v>
      </c>
      <c r="M1024" s="135" t="s">
        <v>6193</v>
      </c>
      <c r="N1024" s="135" t="s">
        <v>95</v>
      </c>
    </row>
    <row r="1025" spans="1:14" ht="24" x14ac:dyDescent="0.15">
      <c r="A1025" s="139">
        <v>234</v>
      </c>
      <c r="B1025" s="139">
        <v>70230</v>
      </c>
      <c r="C1025" s="135" t="s">
        <v>6194</v>
      </c>
      <c r="D1025" s="135">
        <v>7</v>
      </c>
      <c r="E1025" s="135" t="s">
        <v>3971</v>
      </c>
      <c r="F1025" s="135">
        <v>1</v>
      </c>
      <c r="G1025" s="135" t="s">
        <v>3971</v>
      </c>
      <c r="H1025" s="135" t="s">
        <v>967</v>
      </c>
      <c r="I1025" s="135" t="s">
        <v>6190</v>
      </c>
      <c r="J1025" s="135">
        <v>1</v>
      </c>
      <c r="K1025" s="135" t="s">
        <v>3998</v>
      </c>
      <c r="L1025" s="135" t="s">
        <v>3999</v>
      </c>
      <c r="M1025" s="135" t="s">
        <v>6195</v>
      </c>
      <c r="N1025" s="135" t="s">
        <v>126</v>
      </c>
    </row>
    <row r="1026" spans="1:14" ht="24" x14ac:dyDescent="0.15">
      <c r="A1026" s="139">
        <v>235</v>
      </c>
      <c r="B1026" s="139">
        <v>60462</v>
      </c>
      <c r="C1026" s="135" t="s">
        <v>6196</v>
      </c>
      <c r="D1026" s="135">
        <v>6</v>
      </c>
      <c r="E1026" s="135" t="s">
        <v>3959</v>
      </c>
      <c r="F1026" s="135">
        <v>6</v>
      </c>
      <c r="G1026" s="135" t="s">
        <v>3964</v>
      </c>
      <c r="H1026" s="135" t="s">
        <v>810</v>
      </c>
      <c r="I1026" s="135" t="s">
        <v>6197</v>
      </c>
      <c r="J1026" s="135">
        <v>1</v>
      </c>
      <c r="K1026" s="135" t="s">
        <v>3998</v>
      </c>
      <c r="L1026" s="135" t="s">
        <v>3999</v>
      </c>
      <c r="M1026" s="135" t="s">
        <v>6198</v>
      </c>
      <c r="N1026" s="135" t="s">
        <v>4093</v>
      </c>
    </row>
    <row r="1027" spans="1:14" ht="36" x14ac:dyDescent="0.15">
      <c r="A1027" s="139">
        <v>235</v>
      </c>
      <c r="B1027" s="139">
        <v>60462</v>
      </c>
      <c r="C1027" s="135" t="s">
        <v>6199</v>
      </c>
      <c r="D1027" s="135">
        <v>6</v>
      </c>
      <c r="E1027" s="135" t="s">
        <v>3959</v>
      </c>
      <c r="F1027" s="135">
        <v>6</v>
      </c>
      <c r="G1027" s="135" t="s">
        <v>3964</v>
      </c>
      <c r="H1027" s="135" t="s">
        <v>967</v>
      </c>
      <c r="I1027" s="135" t="s">
        <v>6197</v>
      </c>
      <c r="J1027" s="135">
        <v>1</v>
      </c>
      <c r="K1027" s="135" t="s">
        <v>3998</v>
      </c>
      <c r="L1027" s="135" t="s">
        <v>6200</v>
      </c>
      <c r="M1027" s="135" t="s">
        <v>6201</v>
      </c>
      <c r="N1027" s="135" t="s">
        <v>4502</v>
      </c>
    </row>
    <row r="1028" spans="1:14" ht="24" x14ac:dyDescent="0.15">
      <c r="A1028" s="139">
        <v>236</v>
      </c>
      <c r="B1028" s="139">
        <v>30051</v>
      </c>
      <c r="C1028" s="135" t="s">
        <v>6202</v>
      </c>
      <c r="D1028" s="135">
        <v>3</v>
      </c>
      <c r="E1028" s="135" t="s">
        <v>3927</v>
      </c>
      <c r="F1028" s="135">
        <v>1</v>
      </c>
      <c r="G1028" s="135" t="s">
        <v>3927</v>
      </c>
      <c r="H1028" s="135" t="s">
        <v>967</v>
      </c>
      <c r="I1028" s="135" t="s">
        <v>6203</v>
      </c>
      <c r="J1028" s="135">
        <v>1</v>
      </c>
      <c r="K1028" s="135" t="s">
        <v>3998</v>
      </c>
      <c r="L1028" s="135" t="s">
        <v>3999</v>
      </c>
      <c r="M1028" s="135" t="s">
        <v>4613</v>
      </c>
      <c r="N1028" s="135" t="s">
        <v>4205</v>
      </c>
    </row>
    <row r="1029" spans="1:14" ht="24" x14ac:dyDescent="0.15">
      <c r="A1029" s="139">
        <v>237</v>
      </c>
      <c r="B1029" s="139">
        <v>60281</v>
      </c>
      <c r="C1029" s="135" t="s">
        <v>4469</v>
      </c>
      <c r="D1029" s="135">
        <v>6</v>
      </c>
      <c r="E1029" s="135" t="s">
        <v>3959</v>
      </c>
      <c r="F1029" s="135">
        <v>10</v>
      </c>
      <c r="G1029" s="135" t="s">
        <v>3968</v>
      </c>
      <c r="H1029" s="135" t="s">
        <v>810</v>
      </c>
      <c r="I1029" s="135" t="s">
        <v>6204</v>
      </c>
      <c r="J1029" s="135">
        <v>1</v>
      </c>
      <c r="K1029" s="135" t="s">
        <v>3998</v>
      </c>
      <c r="L1029" s="135" t="s">
        <v>3999</v>
      </c>
      <c r="M1029" s="135" t="s">
        <v>4496</v>
      </c>
      <c r="N1029" s="135" t="s">
        <v>4297</v>
      </c>
    </row>
    <row r="1030" spans="1:14" ht="24" x14ac:dyDescent="0.15">
      <c r="A1030" s="139">
        <v>237</v>
      </c>
      <c r="B1030" s="139">
        <v>60281</v>
      </c>
      <c r="C1030" s="135" t="s">
        <v>6205</v>
      </c>
      <c r="D1030" s="135">
        <v>6</v>
      </c>
      <c r="E1030" s="135" t="s">
        <v>3959</v>
      </c>
      <c r="F1030" s="135">
        <v>10</v>
      </c>
      <c r="G1030" s="135" t="s">
        <v>3968</v>
      </c>
      <c r="H1030" s="135" t="s">
        <v>967</v>
      </c>
      <c r="I1030" s="135" t="s">
        <v>6204</v>
      </c>
      <c r="J1030" s="135">
        <v>1</v>
      </c>
      <c r="K1030" s="135" t="s">
        <v>3998</v>
      </c>
      <c r="L1030" s="135" t="s">
        <v>3999</v>
      </c>
      <c r="M1030" s="135" t="s">
        <v>4141</v>
      </c>
      <c r="N1030" s="135" t="s">
        <v>126</v>
      </c>
    </row>
    <row r="1031" spans="1:14" ht="24" x14ac:dyDescent="0.15">
      <c r="A1031" s="139">
        <v>237</v>
      </c>
      <c r="B1031" s="139">
        <v>60291</v>
      </c>
      <c r="C1031" s="135" t="s">
        <v>6206</v>
      </c>
      <c r="D1031" s="135">
        <v>6</v>
      </c>
      <c r="E1031" s="135" t="s">
        <v>3959</v>
      </c>
      <c r="F1031" s="135">
        <v>8</v>
      </c>
      <c r="G1031" s="135" t="s">
        <v>3966</v>
      </c>
      <c r="H1031" s="135" t="s">
        <v>810</v>
      </c>
      <c r="I1031" s="135" t="s">
        <v>6207</v>
      </c>
      <c r="J1031" s="135">
        <v>1</v>
      </c>
      <c r="K1031" s="135" t="s">
        <v>3998</v>
      </c>
      <c r="L1031" s="135" t="s">
        <v>3999</v>
      </c>
      <c r="M1031" s="135" t="s">
        <v>6208</v>
      </c>
      <c r="N1031" s="135" t="s">
        <v>86</v>
      </c>
    </row>
    <row r="1032" spans="1:14" ht="24" x14ac:dyDescent="0.15">
      <c r="A1032" s="139">
        <v>237</v>
      </c>
      <c r="B1032" s="139">
        <v>60291</v>
      </c>
      <c r="C1032" s="135" t="s">
        <v>6209</v>
      </c>
      <c r="D1032" s="135">
        <v>6</v>
      </c>
      <c r="E1032" s="135" t="s">
        <v>3959</v>
      </c>
      <c r="F1032" s="135">
        <v>8</v>
      </c>
      <c r="G1032" s="135" t="s">
        <v>3966</v>
      </c>
      <c r="H1032" s="135" t="s">
        <v>967</v>
      </c>
      <c r="I1032" s="135" t="s">
        <v>6207</v>
      </c>
      <c r="J1032" s="135">
        <v>1</v>
      </c>
      <c r="K1032" s="135" t="s">
        <v>3998</v>
      </c>
      <c r="L1032" s="135" t="s">
        <v>3999</v>
      </c>
      <c r="M1032" s="135" t="s">
        <v>6210</v>
      </c>
      <c r="N1032" s="135" t="s">
        <v>489</v>
      </c>
    </row>
    <row r="1033" spans="1:14" ht="24" x14ac:dyDescent="0.15">
      <c r="A1033" s="139">
        <v>237</v>
      </c>
      <c r="B1033" s="139">
        <v>60292</v>
      </c>
      <c r="C1033" s="135" t="s">
        <v>6211</v>
      </c>
      <c r="D1033" s="135">
        <v>6</v>
      </c>
      <c r="E1033" s="135" t="s">
        <v>3959</v>
      </c>
      <c r="F1033" s="135">
        <v>8</v>
      </c>
      <c r="G1033" s="135" t="s">
        <v>3966</v>
      </c>
      <c r="H1033" s="135" t="s">
        <v>810</v>
      </c>
      <c r="I1033" s="135" t="s">
        <v>6212</v>
      </c>
      <c r="J1033" s="135">
        <v>1</v>
      </c>
      <c r="K1033" s="135" t="s">
        <v>3998</v>
      </c>
      <c r="L1033" s="135" t="s">
        <v>3999</v>
      </c>
      <c r="M1033" s="135" t="s">
        <v>4114</v>
      </c>
      <c r="N1033" s="135" t="s">
        <v>86</v>
      </c>
    </row>
    <row r="1034" spans="1:14" ht="24" x14ac:dyDescent="0.15">
      <c r="A1034" s="139">
        <v>237</v>
      </c>
      <c r="B1034" s="139">
        <v>60292</v>
      </c>
      <c r="C1034" s="135" t="s">
        <v>6213</v>
      </c>
      <c r="D1034" s="135">
        <v>6</v>
      </c>
      <c r="E1034" s="135" t="s">
        <v>3959</v>
      </c>
      <c r="F1034" s="135">
        <v>8</v>
      </c>
      <c r="G1034" s="135" t="s">
        <v>3966</v>
      </c>
      <c r="H1034" s="135" t="s">
        <v>967</v>
      </c>
      <c r="I1034" s="135" t="s">
        <v>6212</v>
      </c>
      <c r="J1034" s="135">
        <v>1</v>
      </c>
      <c r="K1034" s="135" t="s">
        <v>3998</v>
      </c>
      <c r="L1034" s="135" t="s">
        <v>3999</v>
      </c>
      <c r="M1034" s="135" t="s">
        <v>6214</v>
      </c>
      <c r="N1034" s="135" t="s">
        <v>126</v>
      </c>
    </row>
    <row r="1035" spans="1:14" ht="24" x14ac:dyDescent="0.15">
      <c r="A1035" s="139">
        <v>237</v>
      </c>
      <c r="B1035" s="139">
        <v>60340</v>
      </c>
      <c r="C1035" s="135" t="s">
        <v>6215</v>
      </c>
      <c r="D1035" s="135">
        <v>6</v>
      </c>
      <c r="E1035" s="135" t="s">
        <v>3959</v>
      </c>
      <c r="F1035" s="135">
        <v>8</v>
      </c>
      <c r="G1035" s="135" t="s">
        <v>3966</v>
      </c>
      <c r="H1035" s="135" t="s">
        <v>967</v>
      </c>
      <c r="I1035" s="135" t="s">
        <v>6216</v>
      </c>
      <c r="J1035" s="135">
        <v>1</v>
      </c>
      <c r="K1035" s="135" t="s">
        <v>3998</v>
      </c>
      <c r="L1035" s="135" t="s">
        <v>3999</v>
      </c>
      <c r="M1035" s="135" t="s">
        <v>6217</v>
      </c>
      <c r="N1035" s="135" t="s">
        <v>4155</v>
      </c>
    </row>
    <row r="1036" spans="1:14" ht="24" x14ac:dyDescent="0.15">
      <c r="A1036" s="139">
        <v>237</v>
      </c>
      <c r="B1036" s="139">
        <v>60982</v>
      </c>
      <c r="C1036" s="135" t="s">
        <v>5983</v>
      </c>
      <c r="D1036" s="135">
        <v>6</v>
      </c>
      <c r="E1036" s="135" t="s">
        <v>3959</v>
      </c>
      <c r="F1036" s="135">
        <v>3</v>
      </c>
      <c r="G1036" s="135" t="s">
        <v>3961</v>
      </c>
      <c r="H1036" s="135" t="s">
        <v>967</v>
      </c>
      <c r="I1036" s="135" t="s">
        <v>6218</v>
      </c>
      <c r="J1036" s="135">
        <v>1</v>
      </c>
      <c r="K1036" s="135" t="s">
        <v>3998</v>
      </c>
      <c r="L1036" s="135" t="s">
        <v>3999</v>
      </c>
      <c r="M1036" s="135" t="s">
        <v>4368</v>
      </c>
      <c r="N1036" s="135" t="s">
        <v>1745</v>
      </c>
    </row>
    <row r="1037" spans="1:14" ht="24" x14ac:dyDescent="0.15">
      <c r="A1037" s="139">
        <v>238</v>
      </c>
      <c r="B1037" s="139">
        <v>60261</v>
      </c>
      <c r="C1037" s="135" t="s">
        <v>6219</v>
      </c>
      <c r="D1037" s="135">
        <v>6</v>
      </c>
      <c r="E1037" s="135" t="s">
        <v>3959</v>
      </c>
      <c r="F1037" s="135">
        <v>10</v>
      </c>
      <c r="G1037" s="135" t="s">
        <v>3968</v>
      </c>
      <c r="H1037" s="135" t="s">
        <v>967</v>
      </c>
      <c r="I1037" s="135" t="s">
        <v>6220</v>
      </c>
      <c r="J1037" s="135">
        <v>1</v>
      </c>
      <c r="K1037" s="135" t="s">
        <v>3998</v>
      </c>
      <c r="L1037" s="135" t="s">
        <v>3999</v>
      </c>
      <c r="M1037" s="135" t="s">
        <v>6221</v>
      </c>
      <c r="N1037" s="135" t="s">
        <v>108</v>
      </c>
    </row>
    <row r="1038" spans="1:14" ht="24" x14ac:dyDescent="0.15">
      <c r="A1038" s="139">
        <v>238</v>
      </c>
      <c r="B1038" s="139">
        <v>60262</v>
      </c>
      <c r="C1038" s="135" t="s">
        <v>6222</v>
      </c>
      <c r="D1038" s="135">
        <v>6</v>
      </c>
      <c r="E1038" s="135" t="s">
        <v>3959</v>
      </c>
      <c r="F1038" s="135">
        <v>10</v>
      </c>
      <c r="G1038" s="135" t="s">
        <v>3968</v>
      </c>
      <c r="H1038" s="135" t="s">
        <v>1674</v>
      </c>
      <c r="I1038" s="135" t="s">
        <v>6223</v>
      </c>
      <c r="J1038" s="135">
        <v>1</v>
      </c>
      <c r="K1038" s="135" t="s">
        <v>3998</v>
      </c>
      <c r="L1038" s="135" t="s">
        <v>3999</v>
      </c>
      <c r="M1038" s="135" t="s">
        <v>6224</v>
      </c>
      <c r="N1038" s="135" t="s">
        <v>310</v>
      </c>
    </row>
    <row r="1039" spans="1:14" ht="24" x14ac:dyDescent="0.15">
      <c r="A1039" s="139">
        <v>238</v>
      </c>
      <c r="B1039" s="139">
        <v>60262</v>
      </c>
      <c r="C1039" s="135" t="s">
        <v>6225</v>
      </c>
      <c r="D1039" s="135">
        <v>6</v>
      </c>
      <c r="E1039" s="135" t="s">
        <v>3959</v>
      </c>
      <c r="F1039" s="135">
        <v>10</v>
      </c>
      <c r="G1039" s="135" t="s">
        <v>3968</v>
      </c>
      <c r="H1039" s="135" t="s">
        <v>810</v>
      </c>
      <c r="I1039" s="135" t="s">
        <v>6223</v>
      </c>
      <c r="J1039" s="135">
        <v>1</v>
      </c>
      <c r="K1039" s="135" t="s">
        <v>3998</v>
      </c>
      <c r="L1039" s="135" t="s">
        <v>3999</v>
      </c>
      <c r="M1039" s="135" t="s">
        <v>6226</v>
      </c>
      <c r="N1039" s="135" t="s">
        <v>108</v>
      </c>
    </row>
    <row r="1040" spans="1:14" ht="24" x14ac:dyDescent="0.15">
      <c r="A1040" s="139">
        <v>238</v>
      </c>
      <c r="B1040" s="139">
        <v>60262</v>
      </c>
      <c r="C1040" s="135" t="s">
        <v>6227</v>
      </c>
      <c r="D1040" s="135">
        <v>6</v>
      </c>
      <c r="E1040" s="135" t="s">
        <v>3959</v>
      </c>
      <c r="F1040" s="135">
        <v>10</v>
      </c>
      <c r="G1040" s="135" t="s">
        <v>3968</v>
      </c>
      <c r="H1040" s="135" t="s">
        <v>967</v>
      </c>
      <c r="I1040" s="135" t="s">
        <v>6223</v>
      </c>
      <c r="J1040" s="135">
        <v>1</v>
      </c>
      <c r="K1040" s="135" t="s">
        <v>3998</v>
      </c>
      <c r="L1040" s="135" t="s">
        <v>3999</v>
      </c>
      <c r="M1040" s="135" t="s">
        <v>6221</v>
      </c>
      <c r="N1040" s="135" t="s">
        <v>108</v>
      </c>
    </row>
    <row r="1041" spans="1:14" ht="24" x14ac:dyDescent="0.15">
      <c r="A1041" s="139">
        <v>238</v>
      </c>
      <c r="B1041" s="139">
        <v>60263</v>
      </c>
      <c r="C1041" s="135" t="s">
        <v>6228</v>
      </c>
      <c r="D1041" s="135">
        <v>6</v>
      </c>
      <c r="E1041" s="135" t="s">
        <v>3959</v>
      </c>
      <c r="F1041" s="135">
        <v>10</v>
      </c>
      <c r="G1041" s="135" t="s">
        <v>3968</v>
      </c>
      <c r="H1041" s="135" t="s">
        <v>2085</v>
      </c>
      <c r="I1041" s="135" t="s">
        <v>6229</v>
      </c>
      <c r="J1041" s="135">
        <v>1</v>
      </c>
      <c r="K1041" s="135" t="s">
        <v>3998</v>
      </c>
      <c r="L1041" s="135" t="s">
        <v>3999</v>
      </c>
      <c r="M1041" s="135" t="s">
        <v>6230</v>
      </c>
      <c r="N1041" s="135" t="s">
        <v>3996</v>
      </c>
    </row>
    <row r="1042" spans="1:14" ht="24" x14ac:dyDescent="0.15">
      <c r="A1042" s="139">
        <v>238</v>
      </c>
      <c r="B1042" s="139">
        <v>60263</v>
      </c>
      <c r="C1042" s="135" t="s">
        <v>6231</v>
      </c>
      <c r="D1042" s="135">
        <v>6</v>
      </c>
      <c r="E1042" s="135" t="s">
        <v>3959</v>
      </c>
      <c r="F1042" s="135">
        <v>10</v>
      </c>
      <c r="G1042" s="135" t="s">
        <v>3968</v>
      </c>
      <c r="H1042" s="135" t="s">
        <v>1674</v>
      </c>
      <c r="I1042" s="135" t="s">
        <v>6229</v>
      </c>
      <c r="J1042" s="135">
        <v>1</v>
      </c>
      <c r="K1042" s="135" t="s">
        <v>3998</v>
      </c>
      <c r="L1042" s="135" t="s">
        <v>3999</v>
      </c>
      <c r="M1042" s="135" t="s">
        <v>6232</v>
      </c>
      <c r="N1042" s="135" t="s">
        <v>332</v>
      </c>
    </row>
    <row r="1043" spans="1:14" ht="24" x14ac:dyDescent="0.15">
      <c r="A1043" s="139">
        <v>238</v>
      </c>
      <c r="B1043" s="139">
        <v>60263</v>
      </c>
      <c r="C1043" s="135" t="s">
        <v>6233</v>
      </c>
      <c r="D1043" s="135">
        <v>6</v>
      </c>
      <c r="E1043" s="135" t="s">
        <v>3959</v>
      </c>
      <c r="F1043" s="135">
        <v>10</v>
      </c>
      <c r="G1043" s="135" t="s">
        <v>3968</v>
      </c>
      <c r="H1043" s="135" t="s">
        <v>810</v>
      </c>
      <c r="I1043" s="135" t="s">
        <v>6229</v>
      </c>
      <c r="J1043" s="135">
        <v>1</v>
      </c>
      <c r="K1043" s="135" t="s">
        <v>3998</v>
      </c>
      <c r="L1043" s="135" t="s">
        <v>3999</v>
      </c>
      <c r="M1043" s="135" t="s">
        <v>6234</v>
      </c>
      <c r="N1043" s="135" t="s">
        <v>86</v>
      </c>
    </row>
    <row r="1044" spans="1:14" ht="24" x14ac:dyDescent="0.15">
      <c r="A1044" s="139">
        <v>238</v>
      </c>
      <c r="B1044" s="139">
        <v>60263</v>
      </c>
      <c r="C1044" s="135" t="s">
        <v>6235</v>
      </c>
      <c r="D1044" s="135">
        <v>6</v>
      </c>
      <c r="E1044" s="135" t="s">
        <v>3959</v>
      </c>
      <c r="F1044" s="135">
        <v>10</v>
      </c>
      <c r="G1044" s="135" t="s">
        <v>3968</v>
      </c>
      <c r="H1044" s="135" t="s">
        <v>967</v>
      </c>
      <c r="I1044" s="135" t="s">
        <v>6229</v>
      </c>
      <c r="J1044" s="135">
        <v>1</v>
      </c>
      <c r="K1044" s="135" t="s">
        <v>3998</v>
      </c>
      <c r="L1044" s="135" t="s">
        <v>3999</v>
      </c>
      <c r="M1044" s="135" t="s">
        <v>6081</v>
      </c>
      <c r="N1044" s="135" t="s">
        <v>332</v>
      </c>
    </row>
    <row r="1045" spans="1:14" ht="24" x14ac:dyDescent="0.15">
      <c r="A1045" s="139">
        <v>238</v>
      </c>
      <c r="B1045" s="139">
        <v>61030</v>
      </c>
      <c r="C1045" s="135" t="s">
        <v>6236</v>
      </c>
      <c r="D1045" s="135">
        <v>6</v>
      </c>
      <c r="E1045" s="135" t="s">
        <v>3959</v>
      </c>
      <c r="F1045" s="135">
        <v>10</v>
      </c>
      <c r="G1045" s="135" t="s">
        <v>3968</v>
      </c>
      <c r="H1045" s="135" t="s">
        <v>967</v>
      </c>
      <c r="I1045" s="135" t="s">
        <v>6237</v>
      </c>
      <c r="J1045" s="135">
        <v>1</v>
      </c>
      <c r="K1045" s="135" t="s">
        <v>3998</v>
      </c>
      <c r="L1045" s="135" t="s">
        <v>3999</v>
      </c>
      <c r="M1045" s="135" t="s">
        <v>6238</v>
      </c>
      <c r="N1045" s="135" t="s">
        <v>1842</v>
      </c>
    </row>
    <row r="1046" spans="1:14" ht="24" x14ac:dyDescent="0.15">
      <c r="A1046" s="139">
        <v>238</v>
      </c>
      <c r="B1046" s="139">
        <v>61042</v>
      </c>
      <c r="C1046" s="135" t="s">
        <v>6239</v>
      </c>
      <c r="D1046" s="135">
        <v>6</v>
      </c>
      <c r="E1046" s="135" t="s">
        <v>3959</v>
      </c>
      <c r="F1046" s="135">
        <v>7</v>
      </c>
      <c r="G1046" s="135" t="s">
        <v>3965</v>
      </c>
      <c r="H1046" s="135" t="s">
        <v>967</v>
      </c>
      <c r="I1046" s="135" t="s">
        <v>6240</v>
      </c>
      <c r="J1046" s="135">
        <v>1</v>
      </c>
      <c r="K1046" s="135" t="s">
        <v>3998</v>
      </c>
      <c r="L1046" s="135" t="s">
        <v>3999</v>
      </c>
      <c r="M1046" s="135" t="s">
        <v>6081</v>
      </c>
      <c r="N1046" s="135" t="s">
        <v>310</v>
      </c>
    </row>
    <row r="1047" spans="1:14" ht="24" x14ac:dyDescent="0.15">
      <c r="A1047" s="139">
        <v>239</v>
      </c>
      <c r="B1047" s="139">
        <v>10491</v>
      </c>
      <c r="C1047" s="135" t="s">
        <v>6241</v>
      </c>
      <c r="D1047" s="135">
        <v>1</v>
      </c>
      <c r="E1047" s="135" t="s">
        <v>3991</v>
      </c>
      <c r="F1047" s="135">
        <v>7</v>
      </c>
      <c r="G1047" s="135" t="s">
        <v>3896</v>
      </c>
      <c r="H1047" s="135" t="s">
        <v>967</v>
      </c>
      <c r="I1047" s="135" t="s">
        <v>6242</v>
      </c>
      <c r="J1047" s="135">
        <v>1</v>
      </c>
      <c r="K1047" s="135" t="s">
        <v>3998</v>
      </c>
      <c r="L1047" s="135" t="s">
        <v>3999</v>
      </c>
      <c r="M1047" s="135" t="s">
        <v>4647</v>
      </c>
      <c r="N1047" s="135" t="s">
        <v>4497</v>
      </c>
    </row>
    <row r="1048" spans="1:14" ht="24" x14ac:dyDescent="0.15">
      <c r="A1048" s="139">
        <v>239</v>
      </c>
      <c r="B1048" s="139">
        <v>10512</v>
      </c>
      <c r="C1048" s="135" t="s">
        <v>6243</v>
      </c>
      <c r="D1048" s="135">
        <v>1</v>
      </c>
      <c r="E1048" s="135" t="s">
        <v>3991</v>
      </c>
      <c r="F1048" s="135">
        <v>4</v>
      </c>
      <c r="G1048" s="135" t="s">
        <v>3893</v>
      </c>
      <c r="H1048" s="135" t="s">
        <v>967</v>
      </c>
      <c r="I1048" s="135" t="s">
        <v>6244</v>
      </c>
      <c r="J1048" s="135">
        <v>1</v>
      </c>
      <c r="K1048" s="135" t="s">
        <v>3998</v>
      </c>
      <c r="L1048" s="135" t="s">
        <v>3999</v>
      </c>
      <c r="M1048" s="135" t="s">
        <v>6245</v>
      </c>
      <c r="N1048" s="135" t="s">
        <v>4382</v>
      </c>
    </row>
    <row r="1049" spans="1:14" ht="24" x14ac:dyDescent="0.15">
      <c r="A1049" s="139">
        <v>239</v>
      </c>
      <c r="B1049" s="139">
        <v>60540</v>
      </c>
      <c r="C1049" s="135" t="s">
        <v>6246</v>
      </c>
      <c r="D1049" s="135">
        <v>6</v>
      </c>
      <c r="E1049" s="135" t="s">
        <v>3959</v>
      </c>
      <c r="F1049" s="135">
        <v>9</v>
      </c>
      <c r="G1049" s="135" t="s">
        <v>3967</v>
      </c>
      <c r="H1049" s="135" t="s">
        <v>810</v>
      </c>
      <c r="I1049" s="135" t="s">
        <v>6247</v>
      </c>
      <c r="J1049" s="135">
        <v>1</v>
      </c>
      <c r="K1049" s="135" t="s">
        <v>3998</v>
      </c>
      <c r="L1049" s="135" t="s">
        <v>3999</v>
      </c>
      <c r="M1049" s="135" t="s">
        <v>5069</v>
      </c>
      <c r="N1049" s="135" t="s">
        <v>135</v>
      </c>
    </row>
    <row r="1050" spans="1:14" ht="24" x14ac:dyDescent="0.15">
      <c r="A1050" s="139">
        <v>239</v>
      </c>
      <c r="B1050" s="139">
        <v>60540</v>
      </c>
      <c r="C1050" s="135" t="s">
        <v>6248</v>
      </c>
      <c r="D1050" s="135">
        <v>6</v>
      </c>
      <c r="E1050" s="135" t="s">
        <v>3959</v>
      </c>
      <c r="F1050" s="135">
        <v>9</v>
      </c>
      <c r="G1050" s="135" t="s">
        <v>3967</v>
      </c>
      <c r="H1050" s="135" t="s">
        <v>967</v>
      </c>
      <c r="I1050" s="135" t="s">
        <v>6247</v>
      </c>
      <c r="J1050" s="135">
        <v>1</v>
      </c>
      <c r="K1050" s="135" t="s">
        <v>3998</v>
      </c>
      <c r="L1050" s="135" t="s">
        <v>3999</v>
      </c>
      <c r="M1050" s="135" t="s">
        <v>4981</v>
      </c>
      <c r="N1050" s="135" t="s">
        <v>310</v>
      </c>
    </row>
    <row r="1051" spans="1:14" ht="60" x14ac:dyDescent="0.15">
      <c r="A1051" s="139">
        <v>240</v>
      </c>
      <c r="B1051" s="139">
        <v>70410</v>
      </c>
      <c r="C1051" s="135" t="s">
        <v>6249</v>
      </c>
      <c r="D1051" s="135">
        <v>7</v>
      </c>
      <c r="E1051" s="135" t="s">
        <v>3971</v>
      </c>
      <c r="F1051" s="135">
        <v>1</v>
      </c>
      <c r="G1051" s="135" t="s">
        <v>3971</v>
      </c>
      <c r="H1051" s="135" t="s">
        <v>810</v>
      </c>
      <c r="I1051" s="135" t="s">
        <v>6250</v>
      </c>
      <c r="J1051" s="135">
        <v>5</v>
      </c>
      <c r="K1051" s="135" t="s">
        <v>4022</v>
      </c>
      <c r="L1051" s="135" t="s">
        <v>4023</v>
      </c>
      <c r="M1051" s="135" t="s">
        <v>4024</v>
      </c>
      <c r="N1051" s="135" t="s">
        <v>4508</v>
      </c>
    </row>
    <row r="1052" spans="1:14" ht="24" x14ac:dyDescent="0.15">
      <c r="A1052" s="139">
        <v>240</v>
      </c>
      <c r="B1052" s="139">
        <v>70410</v>
      </c>
      <c r="C1052" s="135" t="s">
        <v>6251</v>
      </c>
      <c r="D1052" s="135">
        <v>7</v>
      </c>
      <c r="E1052" s="135" t="s">
        <v>3971</v>
      </c>
      <c r="F1052" s="135">
        <v>1</v>
      </c>
      <c r="G1052" s="135" t="s">
        <v>3971</v>
      </c>
      <c r="H1052" s="135" t="s">
        <v>967</v>
      </c>
      <c r="I1052" s="135" t="s">
        <v>6250</v>
      </c>
      <c r="J1052" s="135">
        <v>1</v>
      </c>
      <c r="K1052" s="135" t="s">
        <v>3998</v>
      </c>
      <c r="L1052" s="135" t="s">
        <v>3999</v>
      </c>
      <c r="M1052" s="135" t="s">
        <v>6252</v>
      </c>
      <c r="N1052" s="135" t="s">
        <v>2065</v>
      </c>
    </row>
    <row r="1053" spans="1:14" ht="24" x14ac:dyDescent="0.15">
      <c r="A1053" s="139">
        <v>241</v>
      </c>
      <c r="B1053" s="139">
        <v>70211</v>
      </c>
      <c r="C1053" s="135" t="s">
        <v>6253</v>
      </c>
      <c r="D1053" s="135">
        <v>7</v>
      </c>
      <c r="E1053" s="135" t="s">
        <v>3971</v>
      </c>
      <c r="F1053" s="135">
        <v>1</v>
      </c>
      <c r="G1053" s="135" t="s">
        <v>3971</v>
      </c>
      <c r="H1053" s="135" t="s">
        <v>967</v>
      </c>
      <c r="I1053" s="135" t="s">
        <v>6254</v>
      </c>
      <c r="J1053" s="135">
        <v>1</v>
      </c>
      <c r="K1053" s="135" t="s">
        <v>3998</v>
      </c>
      <c r="L1053" s="135" t="s">
        <v>3999</v>
      </c>
      <c r="M1053" s="135" t="s">
        <v>6255</v>
      </c>
      <c r="N1053" s="135" t="s">
        <v>4502</v>
      </c>
    </row>
    <row r="1054" spans="1:14" ht="24" x14ac:dyDescent="0.15">
      <c r="A1054" s="139">
        <v>242</v>
      </c>
      <c r="B1054" s="139">
        <v>10540</v>
      </c>
      <c r="C1054" s="135" t="s">
        <v>6256</v>
      </c>
      <c r="D1054" s="135">
        <v>1</v>
      </c>
      <c r="E1054" s="135" t="s">
        <v>3991</v>
      </c>
      <c r="F1054" s="135">
        <v>19</v>
      </c>
      <c r="G1054" s="135" t="s">
        <v>4230</v>
      </c>
      <c r="H1054" s="135" t="s">
        <v>810</v>
      </c>
      <c r="I1054" s="135" t="s">
        <v>6257</v>
      </c>
      <c r="J1054" s="135">
        <v>1</v>
      </c>
      <c r="K1054" s="135" t="s">
        <v>3998</v>
      </c>
      <c r="L1054" s="135" t="s">
        <v>3999</v>
      </c>
      <c r="M1054" s="135" t="s">
        <v>4187</v>
      </c>
      <c r="N1054" s="135" t="s">
        <v>4161</v>
      </c>
    </row>
    <row r="1055" spans="1:14" ht="24" x14ac:dyDescent="0.15">
      <c r="A1055" s="139">
        <v>242</v>
      </c>
      <c r="B1055" s="139">
        <v>10540</v>
      </c>
      <c r="C1055" s="135" t="s">
        <v>6258</v>
      </c>
      <c r="D1055" s="135">
        <v>1</v>
      </c>
      <c r="E1055" s="135" t="s">
        <v>3991</v>
      </c>
      <c r="F1055" s="135">
        <v>19</v>
      </c>
      <c r="G1055" s="135" t="s">
        <v>4230</v>
      </c>
      <c r="H1055" s="135" t="s">
        <v>967</v>
      </c>
      <c r="I1055" s="135" t="s">
        <v>6257</v>
      </c>
      <c r="J1055" s="135">
        <v>1</v>
      </c>
      <c r="K1055" s="135" t="s">
        <v>3998</v>
      </c>
      <c r="L1055" s="135" t="s">
        <v>3999</v>
      </c>
      <c r="M1055" s="135" t="s">
        <v>6259</v>
      </c>
      <c r="N1055" s="135" t="s">
        <v>95</v>
      </c>
    </row>
    <row r="1056" spans="1:14" ht="24" x14ac:dyDescent="0.15">
      <c r="A1056" s="139">
        <v>242</v>
      </c>
      <c r="B1056" s="139">
        <v>10580</v>
      </c>
      <c r="C1056" s="135" t="s">
        <v>6260</v>
      </c>
      <c r="D1056" s="135">
        <v>1</v>
      </c>
      <c r="E1056" s="135" t="s">
        <v>3991</v>
      </c>
      <c r="F1056" s="135">
        <v>19</v>
      </c>
      <c r="G1056" s="135" t="s">
        <v>4230</v>
      </c>
      <c r="H1056" s="135" t="s">
        <v>967</v>
      </c>
      <c r="I1056" s="135" t="s">
        <v>6261</v>
      </c>
      <c r="J1056" s="135">
        <v>1</v>
      </c>
      <c r="K1056" s="135" t="s">
        <v>3998</v>
      </c>
      <c r="L1056" s="135" t="s">
        <v>3999</v>
      </c>
      <c r="M1056" s="135" t="s">
        <v>5713</v>
      </c>
      <c r="N1056" s="135" t="s">
        <v>4115</v>
      </c>
    </row>
    <row r="1057" spans="1:14" ht="24" x14ac:dyDescent="0.15">
      <c r="A1057" s="139">
        <v>243</v>
      </c>
      <c r="B1057" s="139">
        <v>10930</v>
      </c>
      <c r="C1057" s="135" t="s">
        <v>6262</v>
      </c>
      <c r="D1057" s="135">
        <v>1</v>
      </c>
      <c r="E1057" s="135" t="s">
        <v>3991</v>
      </c>
      <c r="F1057" s="135">
        <v>19</v>
      </c>
      <c r="G1057" s="135" t="s">
        <v>4230</v>
      </c>
      <c r="H1057" s="135" t="s">
        <v>1674</v>
      </c>
      <c r="I1057" s="135" t="s">
        <v>6263</v>
      </c>
      <c r="J1057" s="135">
        <v>1</v>
      </c>
      <c r="K1057" s="135" t="s">
        <v>3998</v>
      </c>
      <c r="L1057" s="135" t="s">
        <v>3999</v>
      </c>
      <c r="M1057" s="135" t="s">
        <v>6264</v>
      </c>
      <c r="N1057" s="135" t="s">
        <v>4793</v>
      </c>
    </row>
    <row r="1058" spans="1:14" ht="24" x14ac:dyDescent="0.15">
      <c r="A1058" s="139">
        <v>243</v>
      </c>
      <c r="B1058" s="139">
        <v>10930</v>
      </c>
      <c r="C1058" s="135" t="s">
        <v>6265</v>
      </c>
      <c r="D1058" s="135">
        <v>1</v>
      </c>
      <c r="E1058" s="135" t="s">
        <v>3991</v>
      </c>
      <c r="F1058" s="135">
        <v>19</v>
      </c>
      <c r="G1058" s="135" t="s">
        <v>4230</v>
      </c>
      <c r="H1058" s="135" t="s">
        <v>810</v>
      </c>
      <c r="I1058" s="135" t="s">
        <v>6263</v>
      </c>
      <c r="J1058" s="135">
        <v>1</v>
      </c>
      <c r="K1058" s="135" t="s">
        <v>3998</v>
      </c>
      <c r="L1058" s="135" t="s">
        <v>3999</v>
      </c>
      <c r="M1058" s="135" t="s">
        <v>6266</v>
      </c>
      <c r="N1058" s="135" t="s">
        <v>332</v>
      </c>
    </row>
    <row r="1059" spans="1:14" ht="24" x14ac:dyDescent="0.15">
      <c r="A1059" s="139">
        <v>243</v>
      </c>
      <c r="B1059" s="139">
        <v>10930</v>
      </c>
      <c r="C1059" s="135" t="s">
        <v>6267</v>
      </c>
      <c r="D1059" s="135">
        <v>1</v>
      </c>
      <c r="E1059" s="135" t="s">
        <v>3991</v>
      </c>
      <c r="F1059" s="135">
        <v>19</v>
      </c>
      <c r="G1059" s="135" t="s">
        <v>4230</v>
      </c>
      <c r="H1059" s="135" t="s">
        <v>967</v>
      </c>
      <c r="I1059" s="135" t="s">
        <v>6263</v>
      </c>
      <c r="J1059" s="135">
        <v>1</v>
      </c>
      <c r="K1059" s="135" t="s">
        <v>3998</v>
      </c>
      <c r="L1059" s="135" t="s">
        <v>3999</v>
      </c>
      <c r="M1059" s="135" t="s">
        <v>6268</v>
      </c>
      <c r="N1059" s="135" t="s">
        <v>126</v>
      </c>
    </row>
    <row r="1060" spans="1:14" ht="24" x14ac:dyDescent="0.15">
      <c r="A1060" s="139">
        <v>243</v>
      </c>
      <c r="B1060" s="139">
        <v>10942</v>
      </c>
      <c r="C1060" s="135" t="s">
        <v>6269</v>
      </c>
      <c r="D1060" s="135">
        <v>1</v>
      </c>
      <c r="E1060" s="135" t="s">
        <v>3991</v>
      </c>
      <c r="F1060" s="135">
        <v>19</v>
      </c>
      <c r="G1060" s="135" t="s">
        <v>4230</v>
      </c>
      <c r="H1060" s="135" t="s">
        <v>967</v>
      </c>
      <c r="I1060" s="135" t="s">
        <v>6270</v>
      </c>
      <c r="J1060" s="135">
        <v>1</v>
      </c>
      <c r="K1060" s="135" t="s">
        <v>3998</v>
      </c>
      <c r="L1060" s="135" t="s">
        <v>3999</v>
      </c>
      <c r="M1060" s="135" t="s">
        <v>6271</v>
      </c>
      <c r="N1060" s="135" t="s">
        <v>5896</v>
      </c>
    </row>
    <row r="1061" spans="1:14" ht="24" x14ac:dyDescent="0.15">
      <c r="A1061" s="139">
        <v>244</v>
      </c>
      <c r="B1061" s="139">
        <v>10831</v>
      </c>
      <c r="C1061" s="135" t="s">
        <v>6272</v>
      </c>
      <c r="D1061" s="135">
        <v>1</v>
      </c>
      <c r="E1061" s="135" t="s">
        <v>3991</v>
      </c>
      <c r="F1061" s="135">
        <v>19</v>
      </c>
      <c r="G1061" s="135" t="s">
        <v>4230</v>
      </c>
      <c r="H1061" s="135" t="s">
        <v>810</v>
      </c>
      <c r="I1061" s="135" t="s">
        <v>6273</v>
      </c>
      <c r="J1061" s="135">
        <v>1</v>
      </c>
      <c r="K1061" s="135" t="s">
        <v>3998</v>
      </c>
      <c r="L1061" s="135" t="s">
        <v>3999</v>
      </c>
      <c r="M1061" s="135" t="s">
        <v>6274</v>
      </c>
      <c r="N1061" s="135" t="s">
        <v>126</v>
      </c>
    </row>
    <row r="1062" spans="1:14" ht="24" x14ac:dyDescent="0.15">
      <c r="A1062" s="139">
        <v>244</v>
      </c>
      <c r="B1062" s="139">
        <v>10831</v>
      </c>
      <c r="C1062" s="135" t="s">
        <v>4543</v>
      </c>
      <c r="D1062" s="135">
        <v>1</v>
      </c>
      <c r="E1062" s="135" t="s">
        <v>3991</v>
      </c>
      <c r="F1062" s="135">
        <v>19</v>
      </c>
      <c r="G1062" s="135" t="s">
        <v>4230</v>
      </c>
      <c r="H1062" s="135" t="s">
        <v>967</v>
      </c>
      <c r="I1062" s="135" t="s">
        <v>6273</v>
      </c>
      <c r="J1062" s="135">
        <v>1</v>
      </c>
      <c r="K1062" s="135" t="s">
        <v>3998</v>
      </c>
      <c r="L1062" s="135" t="s">
        <v>3999</v>
      </c>
      <c r="M1062" s="135" t="s">
        <v>6264</v>
      </c>
      <c r="N1062" s="135" t="s">
        <v>828</v>
      </c>
    </row>
    <row r="1063" spans="1:14" ht="24" x14ac:dyDescent="0.15">
      <c r="A1063" s="139">
        <v>244</v>
      </c>
      <c r="B1063" s="139">
        <v>10832</v>
      </c>
      <c r="C1063" s="135" t="s">
        <v>6275</v>
      </c>
      <c r="D1063" s="135">
        <v>1</v>
      </c>
      <c r="E1063" s="135" t="s">
        <v>3991</v>
      </c>
      <c r="F1063" s="135">
        <v>19</v>
      </c>
      <c r="G1063" s="135" t="s">
        <v>4230</v>
      </c>
      <c r="H1063" s="135" t="s">
        <v>967</v>
      </c>
      <c r="I1063" s="135" t="s">
        <v>6276</v>
      </c>
      <c r="J1063" s="135">
        <v>1</v>
      </c>
      <c r="K1063" s="135" t="s">
        <v>3998</v>
      </c>
      <c r="L1063" s="135" t="s">
        <v>3999</v>
      </c>
      <c r="M1063" s="135" t="s">
        <v>4403</v>
      </c>
      <c r="N1063" s="135" t="s">
        <v>4093</v>
      </c>
    </row>
    <row r="1064" spans="1:14" ht="24" x14ac:dyDescent="0.15">
      <c r="A1064" s="139">
        <v>245</v>
      </c>
      <c r="B1064" s="139">
        <v>60412</v>
      </c>
      <c r="C1064" s="135" t="s">
        <v>6277</v>
      </c>
      <c r="D1064" s="135">
        <v>6</v>
      </c>
      <c r="E1064" s="135" t="s">
        <v>3959</v>
      </c>
      <c r="F1064" s="135">
        <v>5</v>
      </c>
      <c r="G1064" s="135" t="s">
        <v>3963</v>
      </c>
      <c r="H1064" s="135" t="s">
        <v>967</v>
      </c>
      <c r="I1064" s="135" t="s">
        <v>6278</v>
      </c>
      <c r="J1064" s="135">
        <v>1</v>
      </c>
      <c r="K1064" s="135" t="s">
        <v>3998</v>
      </c>
      <c r="L1064" s="135" t="s">
        <v>3999</v>
      </c>
      <c r="M1064" s="135" t="s">
        <v>6279</v>
      </c>
      <c r="N1064" s="135" t="s">
        <v>4100</v>
      </c>
    </row>
    <row r="1065" spans="1:14" ht="24" x14ac:dyDescent="0.15">
      <c r="A1065" s="139">
        <v>245</v>
      </c>
      <c r="B1065" s="139">
        <v>60420</v>
      </c>
      <c r="C1065" s="135" t="s">
        <v>6280</v>
      </c>
      <c r="D1065" s="135">
        <v>6</v>
      </c>
      <c r="E1065" s="135" t="s">
        <v>3959</v>
      </c>
      <c r="F1065" s="135">
        <v>7</v>
      </c>
      <c r="G1065" s="135" t="s">
        <v>3965</v>
      </c>
      <c r="H1065" s="135" t="s">
        <v>555</v>
      </c>
      <c r="I1065" s="135" t="s">
        <v>6281</v>
      </c>
      <c r="J1065" s="135">
        <v>1</v>
      </c>
      <c r="K1065" s="135" t="s">
        <v>3998</v>
      </c>
      <c r="L1065" s="135" t="s">
        <v>3999</v>
      </c>
      <c r="M1065" s="135" t="s">
        <v>6282</v>
      </c>
      <c r="N1065" s="135" t="s">
        <v>4508</v>
      </c>
    </row>
    <row r="1066" spans="1:14" ht="24" x14ac:dyDescent="0.15">
      <c r="A1066" s="139">
        <v>245</v>
      </c>
      <c r="B1066" s="139">
        <v>60420</v>
      </c>
      <c r="C1066" s="135" t="s">
        <v>6283</v>
      </c>
      <c r="D1066" s="135">
        <v>6</v>
      </c>
      <c r="E1066" s="135" t="s">
        <v>3959</v>
      </c>
      <c r="F1066" s="135">
        <v>7</v>
      </c>
      <c r="G1066" s="135" t="s">
        <v>3965</v>
      </c>
      <c r="H1066" s="135" t="s">
        <v>126</v>
      </c>
      <c r="I1066" s="135" t="s">
        <v>6281</v>
      </c>
      <c r="J1066" s="135">
        <v>1</v>
      </c>
      <c r="K1066" s="135" t="s">
        <v>3998</v>
      </c>
      <c r="L1066" s="135" t="s">
        <v>3999</v>
      </c>
      <c r="M1066" s="135" t="s">
        <v>6284</v>
      </c>
      <c r="N1066" s="135" t="s">
        <v>4100</v>
      </c>
    </row>
    <row r="1067" spans="1:14" ht="24" x14ac:dyDescent="0.15">
      <c r="A1067" s="139">
        <v>245</v>
      </c>
      <c r="B1067" s="139">
        <v>60420</v>
      </c>
      <c r="C1067" s="135" t="s">
        <v>6285</v>
      </c>
      <c r="D1067" s="135">
        <v>6</v>
      </c>
      <c r="E1067" s="135" t="s">
        <v>3959</v>
      </c>
      <c r="F1067" s="135">
        <v>7</v>
      </c>
      <c r="G1067" s="135" t="s">
        <v>3965</v>
      </c>
      <c r="H1067" s="135" t="s">
        <v>1175</v>
      </c>
      <c r="I1067" s="135" t="s">
        <v>6281</v>
      </c>
      <c r="J1067" s="135">
        <v>1</v>
      </c>
      <c r="K1067" s="135" t="s">
        <v>3998</v>
      </c>
      <c r="L1067" s="135" t="s">
        <v>3999</v>
      </c>
      <c r="M1067" s="135" t="s">
        <v>6286</v>
      </c>
      <c r="N1067" s="135" t="s">
        <v>5546</v>
      </c>
    </row>
    <row r="1068" spans="1:14" ht="24" x14ac:dyDescent="0.15">
      <c r="A1068" s="139">
        <v>245</v>
      </c>
      <c r="B1068" s="139">
        <v>60420</v>
      </c>
      <c r="C1068" s="135" t="s">
        <v>6287</v>
      </c>
      <c r="D1068" s="135">
        <v>6</v>
      </c>
      <c r="E1068" s="135" t="s">
        <v>3959</v>
      </c>
      <c r="F1068" s="135">
        <v>7</v>
      </c>
      <c r="G1068" s="135" t="s">
        <v>3965</v>
      </c>
      <c r="H1068" s="135" t="s">
        <v>1154</v>
      </c>
      <c r="I1068" s="135" t="s">
        <v>6281</v>
      </c>
      <c r="J1068" s="135">
        <v>1</v>
      </c>
      <c r="K1068" s="135" t="s">
        <v>3998</v>
      </c>
      <c r="L1068" s="135" t="s">
        <v>3999</v>
      </c>
      <c r="M1068" s="135" t="s">
        <v>5154</v>
      </c>
      <c r="N1068" s="135" t="s">
        <v>4221</v>
      </c>
    </row>
    <row r="1069" spans="1:14" ht="24" x14ac:dyDescent="0.15">
      <c r="A1069" s="139">
        <v>245</v>
      </c>
      <c r="B1069" s="139">
        <v>60420</v>
      </c>
      <c r="C1069" s="135" t="s">
        <v>6288</v>
      </c>
      <c r="D1069" s="135">
        <v>6</v>
      </c>
      <c r="E1069" s="135" t="s">
        <v>3959</v>
      </c>
      <c r="F1069" s="135">
        <v>7</v>
      </c>
      <c r="G1069" s="135" t="s">
        <v>3965</v>
      </c>
      <c r="H1069" s="135" t="s">
        <v>1903</v>
      </c>
      <c r="I1069" s="135" t="s">
        <v>6281</v>
      </c>
      <c r="J1069" s="135">
        <v>1</v>
      </c>
      <c r="K1069" s="135" t="s">
        <v>3998</v>
      </c>
      <c r="L1069" s="135" t="s">
        <v>3999</v>
      </c>
      <c r="M1069" s="135" t="s">
        <v>6289</v>
      </c>
      <c r="N1069" s="135" t="s">
        <v>1297</v>
      </c>
    </row>
    <row r="1070" spans="1:14" ht="24" x14ac:dyDescent="0.15">
      <c r="A1070" s="139">
        <v>245</v>
      </c>
      <c r="B1070" s="139">
        <v>60420</v>
      </c>
      <c r="C1070" s="135" t="s">
        <v>6290</v>
      </c>
      <c r="D1070" s="135">
        <v>6</v>
      </c>
      <c r="E1070" s="135" t="s">
        <v>3959</v>
      </c>
      <c r="F1070" s="135">
        <v>7</v>
      </c>
      <c r="G1070" s="135" t="s">
        <v>3965</v>
      </c>
      <c r="H1070" s="135" t="s">
        <v>1951</v>
      </c>
      <c r="I1070" s="135" t="s">
        <v>6281</v>
      </c>
      <c r="J1070" s="135">
        <v>1</v>
      </c>
      <c r="K1070" s="135" t="s">
        <v>3998</v>
      </c>
      <c r="L1070" s="135" t="s">
        <v>3999</v>
      </c>
      <c r="M1070" s="135" t="s">
        <v>6291</v>
      </c>
      <c r="N1070" s="135" t="s">
        <v>4205</v>
      </c>
    </row>
    <row r="1071" spans="1:14" ht="24" x14ac:dyDescent="0.15">
      <c r="A1071" s="139">
        <v>245</v>
      </c>
      <c r="B1071" s="139">
        <v>60420</v>
      </c>
      <c r="C1071" s="135" t="s">
        <v>6292</v>
      </c>
      <c r="D1071" s="135">
        <v>6</v>
      </c>
      <c r="E1071" s="135" t="s">
        <v>3959</v>
      </c>
      <c r="F1071" s="135">
        <v>7</v>
      </c>
      <c r="G1071" s="135" t="s">
        <v>3965</v>
      </c>
      <c r="H1071" s="135" t="s">
        <v>986</v>
      </c>
      <c r="I1071" s="135" t="s">
        <v>6281</v>
      </c>
      <c r="J1071" s="135">
        <v>1</v>
      </c>
      <c r="K1071" s="135" t="s">
        <v>3998</v>
      </c>
      <c r="L1071" s="135" t="s">
        <v>3999</v>
      </c>
      <c r="M1071" s="135" t="s">
        <v>6293</v>
      </c>
      <c r="N1071" s="135" t="s">
        <v>5896</v>
      </c>
    </row>
    <row r="1072" spans="1:14" ht="24" x14ac:dyDescent="0.15">
      <c r="A1072" s="139">
        <v>245</v>
      </c>
      <c r="B1072" s="139">
        <v>60420</v>
      </c>
      <c r="C1072" s="135" t="s">
        <v>6294</v>
      </c>
      <c r="D1072" s="135">
        <v>6</v>
      </c>
      <c r="E1072" s="135" t="s">
        <v>3959</v>
      </c>
      <c r="F1072" s="135">
        <v>7</v>
      </c>
      <c r="G1072" s="135" t="s">
        <v>3965</v>
      </c>
      <c r="H1072" s="135" t="s">
        <v>2085</v>
      </c>
      <c r="I1072" s="135" t="s">
        <v>6281</v>
      </c>
      <c r="J1072" s="135">
        <v>1</v>
      </c>
      <c r="K1072" s="135" t="s">
        <v>3998</v>
      </c>
      <c r="L1072" s="135" t="s">
        <v>3999</v>
      </c>
      <c r="M1072" s="135" t="s">
        <v>6295</v>
      </c>
      <c r="N1072" s="135" t="s">
        <v>555</v>
      </c>
    </row>
    <row r="1073" spans="1:14" ht="24" x14ac:dyDescent="0.15">
      <c r="A1073" s="139">
        <v>245</v>
      </c>
      <c r="B1073" s="139">
        <v>60420</v>
      </c>
      <c r="C1073" s="135" t="s">
        <v>6296</v>
      </c>
      <c r="D1073" s="135">
        <v>6</v>
      </c>
      <c r="E1073" s="135" t="s">
        <v>3959</v>
      </c>
      <c r="F1073" s="135">
        <v>7</v>
      </c>
      <c r="G1073" s="135" t="s">
        <v>3965</v>
      </c>
      <c r="H1073" s="135" t="s">
        <v>1674</v>
      </c>
      <c r="I1073" s="135" t="s">
        <v>6281</v>
      </c>
      <c r="J1073" s="135">
        <v>1</v>
      </c>
      <c r="K1073" s="135" t="s">
        <v>3998</v>
      </c>
      <c r="L1073" s="135" t="s">
        <v>3999</v>
      </c>
      <c r="M1073" s="135" t="s">
        <v>4317</v>
      </c>
      <c r="N1073" s="135" t="s">
        <v>126</v>
      </c>
    </row>
    <row r="1074" spans="1:14" ht="24" x14ac:dyDescent="0.15">
      <c r="A1074" s="139">
        <v>245</v>
      </c>
      <c r="B1074" s="139">
        <v>60420</v>
      </c>
      <c r="C1074" s="135" t="s">
        <v>6297</v>
      </c>
      <c r="D1074" s="135">
        <v>6</v>
      </c>
      <c r="E1074" s="135" t="s">
        <v>3959</v>
      </c>
      <c r="F1074" s="135">
        <v>7</v>
      </c>
      <c r="G1074" s="135" t="s">
        <v>3965</v>
      </c>
      <c r="H1074" s="135" t="s">
        <v>810</v>
      </c>
      <c r="I1074" s="135" t="s">
        <v>6281</v>
      </c>
      <c r="J1074" s="135">
        <v>1</v>
      </c>
      <c r="K1074" s="135" t="s">
        <v>3998</v>
      </c>
      <c r="L1074" s="135" t="s">
        <v>3999</v>
      </c>
      <c r="M1074" s="135" t="s">
        <v>6298</v>
      </c>
      <c r="N1074" s="135" t="s">
        <v>195</v>
      </c>
    </row>
    <row r="1075" spans="1:14" ht="48" x14ac:dyDescent="0.15">
      <c r="A1075" s="139">
        <v>245</v>
      </c>
      <c r="B1075" s="139">
        <v>60420</v>
      </c>
      <c r="C1075" s="135" t="s">
        <v>6299</v>
      </c>
      <c r="D1075" s="135">
        <v>6</v>
      </c>
      <c r="E1075" s="135" t="s">
        <v>3959</v>
      </c>
      <c r="F1075" s="135">
        <v>7</v>
      </c>
      <c r="G1075" s="135" t="s">
        <v>3965</v>
      </c>
      <c r="H1075" s="135" t="s">
        <v>967</v>
      </c>
      <c r="I1075" s="135" t="s">
        <v>6281</v>
      </c>
      <c r="J1075" s="135">
        <v>1</v>
      </c>
      <c r="K1075" s="135" t="s">
        <v>3998</v>
      </c>
      <c r="L1075" s="135" t="s">
        <v>3999</v>
      </c>
      <c r="M1075" s="135" t="s">
        <v>6300</v>
      </c>
      <c r="N1075" s="135" t="s">
        <v>555</v>
      </c>
    </row>
    <row r="1076" spans="1:14" ht="24" x14ac:dyDescent="0.15">
      <c r="A1076" s="139">
        <v>245</v>
      </c>
      <c r="B1076" s="139">
        <v>60431</v>
      </c>
      <c r="C1076" s="135" t="s">
        <v>6301</v>
      </c>
      <c r="D1076" s="135">
        <v>6</v>
      </c>
      <c r="E1076" s="135" t="s">
        <v>3959</v>
      </c>
      <c r="F1076" s="135">
        <v>7</v>
      </c>
      <c r="G1076" s="135" t="s">
        <v>3965</v>
      </c>
      <c r="H1076" s="135" t="s">
        <v>2085</v>
      </c>
      <c r="I1076" s="135" t="s">
        <v>6302</v>
      </c>
      <c r="J1076" s="135">
        <v>1</v>
      </c>
      <c r="K1076" s="135" t="s">
        <v>3998</v>
      </c>
      <c r="L1076" s="135" t="s">
        <v>3999</v>
      </c>
      <c r="M1076" s="135" t="s">
        <v>6303</v>
      </c>
      <c r="N1076" s="135" t="s">
        <v>4155</v>
      </c>
    </row>
    <row r="1077" spans="1:14" ht="24" x14ac:dyDescent="0.15">
      <c r="A1077" s="139">
        <v>245</v>
      </c>
      <c r="B1077" s="139">
        <v>60431</v>
      </c>
      <c r="C1077" s="135" t="s">
        <v>6304</v>
      </c>
      <c r="D1077" s="135">
        <v>6</v>
      </c>
      <c r="E1077" s="135" t="s">
        <v>3959</v>
      </c>
      <c r="F1077" s="135">
        <v>7</v>
      </c>
      <c r="G1077" s="135" t="s">
        <v>3965</v>
      </c>
      <c r="H1077" s="135" t="s">
        <v>1674</v>
      </c>
      <c r="I1077" s="135" t="s">
        <v>6302</v>
      </c>
      <c r="J1077" s="135">
        <v>1</v>
      </c>
      <c r="K1077" s="135" t="s">
        <v>3998</v>
      </c>
      <c r="L1077" s="135" t="s">
        <v>3999</v>
      </c>
      <c r="M1077" s="135" t="s">
        <v>6305</v>
      </c>
      <c r="N1077" s="135" t="s">
        <v>95</v>
      </c>
    </row>
    <row r="1078" spans="1:14" ht="24" x14ac:dyDescent="0.15">
      <c r="A1078" s="139">
        <v>245</v>
      </c>
      <c r="B1078" s="139">
        <v>60431</v>
      </c>
      <c r="C1078" s="135" t="s">
        <v>6306</v>
      </c>
      <c r="D1078" s="135">
        <v>6</v>
      </c>
      <c r="E1078" s="135" t="s">
        <v>3959</v>
      </c>
      <c r="F1078" s="135">
        <v>7</v>
      </c>
      <c r="G1078" s="135" t="s">
        <v>3965</v>
      </c>
      <c r="H1078" s="135" t="s">
        <v>810</v>
      </c>
      <c r="I1078" s="135" t="s">
        <v>6302</v>
      </c>
      <c r="J1078" s="135">
        <v>1</v>
      </c>
      <c r="K1078" s="135" t="s">
        <v>3998</v>
      </c>
      <c r="L1078" s="135" t="s">
        <v>3999</v>
      </c>
      <c r="M1078" s="135" t="s">
        <v>4403</v>
      </c>
      <c r="N1078" s="135" t="s">
        <v>162</v>
      </c>
    </row>
    <row r="1079" spans="1:14" ht="24" x14ac:dyDescent="0.15">
      <c r="A1079" s="139">
        <v>245</v>
      </c>
      <c r="B1079" s="139">
        <v>60431</v>
      </c>
      <c r="C1079" s="135" t="s">
        <v>6307</v>
      </c>
      <c r="D1079" s="135">
        <v>6</v>
      </c>
      <c r="E1079" s="135" t="s">
        <v>3959</v>
      </c>
      <c r="F1079" s="135">
        <v>7</v>
      </c>
      <c r="G1079" s="135" t="s">
        <v>3965</v>
      </c>
      <c r="H1079" s="135" t="s">
        <v>967</v>
      </c>
      <c r="I1079" s="135" t="s">
        <v>6302</v>
      </c>
      <c r="J1079" s="135">
        <v>1</v>
      </c>
      <c r="K1079" s="135" t="s">
        <v>3998</v>
      </c>
      <c r="L1079" s="135" t="s">
        <v>3999</v>
      </c>
      <c r="M1079" s="135" t="s">
        <v>6308</v>
      </c>
      <c r="N1079" s="135" t="s">
        <v>310</v>
      </c>
    </row>
    <row r="1080" spans="1:14" ht="24" x14ac:dyDescent="0.15">
      <c r="A1080" s="139">
        <v>245</v>
      </c>
      <c r="B1080" s="139">
        <v>60432</v>
      </c>
      <c r="C1080" s="135" t="s">
        <v>6309</v>
      </c>
      <c r="D1080" s="135">
        <v>6</v>
      </c>
      <c r="E1080" s="135" t="s">
        <v>3959</v>
      </c>
      <c r="F1080" s="135">
        <v>7</v>
      </c>
      <c r="G1080" s="135" t="s">
        <v>3965</v>
      </c>
      <c r="H1080" s="135" t="s">
        <v>810</v>
      </c>
      <c r="I1080" s="135" t="s">
        <v>6310</v>
      </c>
      <c r="J1080" s="135">
        <v>1</v>
      </c>
      <c r="K1080" s="135" t="s">
        <v>3998</v>
      </c>
      <c r="L1080" s="135" t="s">
        <v>5811</v>
      </c>
      <c r="M1080" s="135" t="s">
        <v>6311</v>
      </c>
      <c r="N1080" s="135" t="s">
        <v>135</v>
      </c>
    </row>
    <row r="1081" spans="1:14" ht="36" x14ac:dyDescent="0.15">
      <c r="A1081" s="139">
        <v>245</v>
      </c>
      <c r="B1081" s="139">
        <v>60432</v>
      </c>
      <c r="C1081" s="135" t="s">
        <v>6312</v>
      </c>
      <c r="D1081" s="135">
        <v>0</v>
      </c>
      <c r="E1081" s="135" t="s">
        <v>6313</v>
      </c>
      <c r="F1081" s="135">
        <v>7</v>
      </c>
      <c r="G1081" s="135" t="s">
        <v>6313</v>
      </c>
      <c r="H1081" s="135" t="s">
        <v>6314</v>
      </c>
      <c r="I1081" s="135" t="s">
        <v>6310</v>
      </c>
      <c r="J1081" s="135">
        <v>1</v>
      </c>
      <c r="K1081" s="135" t="s">
        <v>3998</v>
      </c>
      <c r="L1081" s="135" t="s">
        <v>6315</v>
      </c>
      <c r="M1081" s="135" t="s">
        <v>6316</v>
      </c>
      <c r="N1081" s="135" t="s">
        <v>3999</v>
      </c>
    </row>
    <row r="1082" spans="1:14" ht="24" x14ac:dyDescent="0.15">
      <c r="A1082" s="139">
        <v>245</v>
      </c>
      <c r="B1082" s="139">
        <v>60432</v>
      </c>
      <c r="C1082" s="135" t="s">
        <v>6317</v>
      </c>
      <c r="D1082" s="135">
        <v>6</v>
      </c>
      <c r="E1082" s="135" t="s">
        <v>3959</v>
      </c>
      <c r="F1082" s="135">
        <v>7</v>
      </c>
      <c r="G1082" s="135" t="s">
        <v>3965</v>
      </c>
      <c r="H1082" s="135" t="s">
        <v>967</v>
      </c>
      <c r="I1082" s="135" t="s">
        <v>6310</v>
      </c>
      <c r="J1082" s="135">
        <v>1</v>
      </c>
      <c r="K1082" s="135" t="s">
        <v>3998</v>
      </c>
      <c r="L1082" s="135" t="s">
        <v>3999</v>
      </c>
      <c r="M1082" s="135" t="s">
        <v>6318</v>
      </c>
      <c r="N1082" s="135" t="s">
        <v>332</v>
      </c>
    </row>
    <row r="1083" spans="1:14" ht="24" x14ac:dyDescent="0.15">
      <c r="A1083" s="139">
        <v>245</v>
      </c>
      <c r="B1083" s="139">
        <v>60433</v>
      </c>
      <c r="C1083" s="135" t="s">
        <v>6319</v>
      </c>
      <c r="D1083" s="135">
        <v>6</v>
      </c>
      <c r="E1083" s="135" t="s">
        <v>3959</v>
      </c>
      <c r="F1083" s="135">
        <v>7</v>
      </c>
      <c r="G1083" s="135" t="s">
        <v>3965</v>
      </c>
      <c r="H1083" s="135" t="s">
        <v>810</v>
      </c>
      <c r="I1083" s="135" t="s">
        <v>6320</v>
      </c>
      <c r="J1083" s="135">
        <v>1</v>
      </c>
      <c r="K1083" s="135" t="s">
        <v>3998</v>
      </c>
      <c r="L1083" s="135" t="s">
        <v>5811</v>
      </c>
      <c r="M1083" s="135" t="s">
        <v>6321</v>
      </c>
      <c r="N1083" s="135" t="s">
        <v>4161</v>
      </c>
    </row>
    <row r="1084" spans="1:14" ht="24" x14ac:dyDescent="0.15">
      <c r="A1084" s="139">
        <v>245</v>
      </c>
      <c r="B1084" s="139">
        <v>60433</v>
      </c>
      <c r="C1084" s="135" t="s">
        <v>6322</v>
      </c>
      <c r="D1084" s="135">
        <v>6</v>
      </c>
      <c r="E1084" s="135" t="s">
        <v>3959</v>
      </c>
      <c r="F1084" s="135">
        <v>7</v>
      </c>
      <c r="G1084" s="135" t="s">
        <v>3965</v>
      </c>
      <c r="H1084" s="135" t="s">
        <v>967</v>
      </c>
      <c r="I1084" s="135" t="s">
        <v>6320</v>
      </c>
      <c r="J1084" s="135">
        <v>1</v>
      </c>
      <c r="K1084" s="135" t="s">
        <v>3998</v>
      </c>
      <c r="L1084" s="135" t="s">
        <v>5811</v>
      </c>
      <c r="M1084" s="135" t="s">
        <v>6323</v>
      </c>
      <c r="N1084" s="135" t="s">
        <v>489</v>
      </c>
    </row>
    <row r="1085" spans="1:14" ht="24" x14ac:dyDescent="0.15">
      <c r="A1085" s="139">
        <v>245</v>
      </c>
      <c r="B1085" s="139">
        <v>60434</v>
      </c>
      <c r="C1085" s="135" t="s">
        <v>6324</v>
      </c>
      <c r="D1085" s="135">
        <v>6</v>
      </c>
      <c r="E1085" s="135" t="s">
        <v>3959</v>
      </c>
      <c r="F1085" s="135">
        <v>7</v>
      </c>
      <c r="G1085" s="135" t="s">
        <v>3965</v>
      </c>
      <c r="H1085" s="135" t="s">
        <v>1674</v>
      </c>
      <c r="I1085" s="135" t="s">
        <v>6325</v>
      </c>
      <c r="J1085" s="135">
        <v>1</v>
      </c>
      <c r="K1085" s="135" t="s">
        <v>3998</v>
      </c>
      <c r="L1085" s="135" t="s">
        <v>5811</v>
      </c>
      <c r="M1085" s="135" t="s">
        <v>4313</v>
      </c>
      <c r="N1085" s="135" t="s">
        <v>5195</v>
      </c>
    </row>
    <row r="1086" spans="1:14" ht="36" x14ac:dyDescent="0.15">
      <c r="A1086" s="139">
        <v>245</v>
      </c>
      <c r="B1086" s="139">
        <v>60434</v>
      </c>
      <c r="C1086" s="135" t="s">
        <v>6326</v>
      </c>
      <c r="D1086" s="135">
        <v>6</v>
      </c>
      <c r="E1086" s="135" t="s">
        <v>3959</v>
      </c>
      <c r="F1086" s="135">
        <v>7</v>
      </c>
      <c r="G1086" s="135" t="s">
        <v>3965</v>
      </c>
      <c r="H1086" s="135" t="s">
        <v>810</v>
      </c>
      <c r="I1086" s="135" t="s">
        <v>6325</v>
      </c>
      <c r="J1086" s="135">
        <v>1</v>
      </c>
      <c r="K1086" s="135" t="s">
        <v>3998</v>
      </c>
      <c r="L1086" s="135" t="s">
        <v>5811</v>
      </c>
      <c r="M1086" s="135" t="s">
        <v>6327</v>
      </c>
      <c r="N1086" s="135" t="s">
        <v>4497</v>
      </c>
    </row>
    <row r="1087" spans="1:14" ht="24" x14ac:dyDescent="0.15">
      <c r="A1087" s="139">
        <v>245</v>
      </c>
      <c r="B1087" s="139">
        <v>60434</v>
      </c>
      <c r="C1087" s="135" t="s">
        <v>6328</v>
      </c>
      <c r="D1087" s="135">
        <v>6</v>
      </c>
      <c r="E1087" s="135" t="s">
        <v>3959</v>
      </c>
      <c r="F1087" s="135">
        <v>7</v>
      </c>
      <c r="G1087" s="135" t="s">
        <v>3965</v>
      </c>
      <c r="H1087" s="135" t="s">
        <v>967</v>
      </c>
      <c r="I1087" s="135" t="s">
        <v>6325</v>
      </c>
      <c r="J1087" s="135">
        <v>1</v>
      </c>
      <c r="K1087" s="135" t="s">
        <v>3998</v>
      </c>
      <c r="L1087" s="135" t="s">
        <v>5811</v>
      </c>
      <c r="M1087" s="135" t="s">
        <v>6329</v>
      </c>
      <c r="N1087" s="135" t="s">
        <v>126</v>
      </c>
    </row>
    <row r="1088" spans="1:14" ht="24" x14ac:dyDescent="0.15">
      <c r="A1088" s="139">
        <v>246</v>
      </c>
      <c r="B1088" s="139">
        <v>60350</v>
      </c>
      <c r="C1088" s="135" t="s">
        <v>6330</v>
      </c>
      <c r="D1088" s="135">
        <v>6</v>
      </c>
      <c r="E1088" s="135" t="s">
        <v>3959</v>
      </c>
      <c r="F1088" s="135">
        <v>7</v>
      </c>
      <c r="G1088" s="135" t="s">
        <v>3965</v>
      </c>
      <c r="H1088" s="135" t="s">
        <v>967</v>
      </c>
      <c r="I1088" s="135" t="s">
        <v>6331</v>
      </c>
      <c r="J1088" s="135">
        <v>1</v>
      </c>
      <c r="K1088" s="135" t="s">
        <v>3998</v>
      </c>
      <c r="L1088" s="135" t="s">
        <v>3999</v>
      </c>
      <c r="M1088" s="135" t="s">
        <v>6332</v>
      </c>
      <c r="N1088" s="135" t="s">
        <v>332</v>
      </c>
    </row>
    <row r="1089" spans="1:14" ht="24" x14ac:dyDescent="0.15">
      <c r="A1089" s="139">
        <v>246</v>
      </c>
      <c r="B1089" s="139">
        <v>60360</v>
      </c>
      <c r="C1089" s="135" t="s">
        <v>6333</v>
      </c>
      <c r="D1089" s="135">
        <v>6</v>
      </c>
      <c r="E1089" s="135" t="s">
        <v>3959</v>
      </c>
      <c r="F1089" s="135">
        <v>3</v>
      </c>
      <c r="G1089" s="135" t="s">
        <v>3961</v>
      </c>
      <c r="H1089" s="135" t="s">
        <v>967</v>
      </c>
      <c r="I1089" s="135" t="s">
        <v>6334</v>
      </c>
      <c r="J1089" s="135">
        <v>1</v>
      </c>
      <c r="K1089" s="135" t="s">
        <v>3998</v>
      </c>
      <c r="L1089" s="135" t="s">
        <v>3999</v>
      </c>
      <c r="M1089" s="135" t="s">
        <v>6335</v>
      </c>
      <c r="N1089" s="135" t="s">
        <v>4347</v>
      </c>
    </row>
    <row r="1090" spans="1:14" ht="24" x14ac:dyDescent="0.15">
      <c r="A1090" s="139">
        <v>247</v>
      </c>
      <c r="B1090" s="139">
        <v>70440</v>
      </c>
      <c r="C1090" s="135" t="s">
        <v>6336</v>
      </c>
      <c r="D1090" s="135">
        <v>7</v>
      </c>
      <c r="E1090" s="135" t="s">
        <v>3971</v>
      </c>
      <c r="F1090" s="135">
        <v>2</v>
      </c>
      <c r="G1090" s="135" t="s">
        <v>3972</v>
      </c>
      <c r="H1090" s="135" t="s">
        <v>810</v>
      </c>
      <c r="I1090" s="135" t="s">
        <v>6337</v>
      </c>
      <c r="J1090" s="135">
        <v>1</v>
      </c>
      <c r="K1090" s="135" t="s">
        <v>3998</v>
      </c>
      <c r="L1090" s="135" t="s">
        <v>3999</v>
      </c>
      <c r="M1090" s="135" t="s">
        <v>6338</v>
      </c>
      <c r="N1090" s="135" t="s">
        <v>4333</v>
      </c>
    </row>
    <row r="1091" spans="1:14" ht="24" x14ac:dyDescent="0.15">
      <c r="A1091" s="139">
        <v>247</v>
      </c>
      <c r="B1091" s="139">
        <v>70440</v>
      </c>
      <c r="C1091" s="135" t="s">
        <v>6339</v>
      </c>
      <c r="D1091" s="135">
        <v>7</v>
      </c>
      <c r="E1091" s="135" t="s">
        <v>3971</v>
      </c>
      <c r="F1091" s="135">
        <v>2</v>
      </c>
      <c r="G1091" s="135" t="s">
        <v>3972</v>
      </c>
      <c r="H1091" s="135" t="s">
        <v>967</v>
      </c>
      <c r="I1091" s="135" t="s">
        <v>6337</v>
      </c>
      <c r="J1091" s="135">
        <v>1</v>
      </c>
      <c r="K1091" s="135" t="s">
        <v>3998</v>
      </c>
      <c r="L1091" s="135" t="s">
        <v>3999</v>
      </c>
      <c r="M1091" s="135" t="s">
        <v>5694</v>
      </c>
      <c r="N1091" s="135" t="s">
        <v>4161</v>
      </c>
    </row>
    <row r="1092" spans="1:14" ht="24" x14ac:dyDescent="0.15">
      <c r="A1092" s="139">
        <v>247</v>
      </c>
      <c r="B1092" s="139">
        <v>70511</v>
      </c>
      <c r="C1092" s="135" t="s">
        <v>6340</v>
      </c>
      <c r="D1092" s="135">
        <v>7</v>
      </c>
      <c r="E1092" s="135" t="s">
        <v>3971</v>
      </c>
      <c r="F1092" s="135">
        <v>2</v>
      </c>
      <c r="G1092" s="135" t="s">
        <v>3972</v>
      </c>
      <c r="H1092" s="135" t="s">
        <v>810</v>
      </c>
      <c r="I1092" s="135" t="s">
        <v>6341</v>
      </c>
      <c r="J1092" s="135">
        <v>1</v>
      </c>
      <c r="K1092" s="135" t="s">
        <v>3998</v>
      </c>
      <c r="L1092" s="135" t="s">
        <v>3999</v>
      </c>
      <c r="M1092" s="135" t="s">
        <v>6342</v>
      </c>
      <c r="N1092" s="135" t="s">
        <v>4502</v>
      </c>
    </row>
    <row r="1093" spans="1:14" ht="36" x14ac:dyDescent="0.15">
      <c r="A1093" s="139">
        <v>247</v>
      </c>
      <c r="B1093" s="139">
        <v>70511</v>
      </c>
      <c r="C1093" s="135" t="s">
        <v>6343</v>
      </c>
      <c r="D1093" s="135">
        <v>7</v>
      </c>
      <c r="E1093" s="135" t="s">
        <v>3971</v>
      </c>
      <c r="F1093" s="135">
        <v>2</v>
      </c>
      <c r="G1093" s="135" t="s">
        <v>3972</v>
      </c>
      <c r="H1093" s="135" t="s">
        <v>967</v>
      </c>
      <c r="I1093" s="135" t="s">
        <v>6341</v>
      </c>
      <c r="J1093" s="135">
        <v>1</v>
      </c>
      <c r="K1093" s="135" t="s">
        <v>3998</v>
      </c>
      <c r="L1093" s="135" t="s">
        <v>3999</v>
      </c>
      <c r="M1093" s="135" t="s">
        <v>6344</v>
      </c>
      <c r="N1093" s="135" t="s">
        <v>310</v>
      </c>
    </row>
    <row r="1094" spans="1:14" ht="24" x14ac:dyDescent="0.15">
      <c r="A1094" s="139">
        <v>247</v>
      </c>
      <c r="B1094" s="139">
        <v>70512</v>
      </c>
      <c r="C1094" s="135" t="s">
        <v>6345</v>
      </c>
      <c r="D1094" s="135">
        <v>7</v>
      </c>
      <c r="E1094" s="135" t="s">
        <v>3971</v>
      </c>
      <c r="F1094" s="135">
        <v>2</v>
      </c>
      <c r="G1094" s="135" t="s">
        <v>3972</v>
      </c>
      <c r="H1094" s="135" t="s">
        <v>810</v>
      </c>
      <c r="I1094" s="135" t="s">
        <v>6346</v>
      </c>
      <c r="J1094" s="135">
        <v>1</v>
      </c>
      <c r="K1094" s="135" t="s">
        <v>3998</v>
      </c>
      <c r="L1094" s="135" t="s">
        <v>3999</v>
      </c>
      <c r="M1094" s="135" t="s">
        <v>4141</v>
      </c>
      <c r="N1094" s="135" t="s">
        <v>4161</v>
      </c>
    </row>
    <row r="1095" spans="1:14" ht="24" x14ac:dyDescent="0.15">
      <c r="A1095" s="139">
        <v>247</v>
      </c>
      <c r="B1095" s="139">
        <v>70512</v>
      </c>
      <c r="C1095" s="135" t="s">
        <v>6347</v>
      </c>
      <c r="D1095" s="135">
        <v>7</v>
      </c>
      <c r="E1095" s="135" t="s">
        <v>3971</v>
      </c>
      <c r="F1095" s="135">
        <v>2</v>
      </c>
      <c r="G1095" s="135" t="s">
        <v>3972</v>
      </c>
      <c r="H1095" s="135" t="s">
        <v>967</v>
      </c>
      <c r="I1095" s="135" t="s">
        <v>6346</v>
      </c>
      <c r="J1095" s="135">
        <v>1</v>
      </c>
      <c r="K1095" s="135" t="s">
        <v>3998</v>
      </c>
      <c r="L1095" s="135" t="s">
        <v>3999</v>
      </c>
      <c r="M1095" s="135" t="s">
        <v>6348</v>
      </c>
      <c r="N1095" s="135" t="s">
        <v>4440</v>
      </c>
    </row>
    <row r="1096" spans="1:14" ht="36" x14ac:dyDescent="0.15">
      <c r="A1096" s="139">
        <v>247</v>
      </c>
      <c r="B1096" s="139">
        <v>70513</v>
      </c>
      <c r="C1096" s="135" t="s">
        <v>6349</v>
      </c>
      <c r="D1096" s="135">
        <v>7</v>
      </c>
      <c r="E1096" s="135" t="s">
        <v>3971</v>
      </c>
      <c r="F1096" s="135">
        <v>2</v>
      </c>
      <c r="G1096" s="135" t="s">
        <v>3972</v>
      </c>
      <c r="H1096" s="135" t="s">
        <v>1674</v>
      </c>
      <c r="I1096" s="135" t="s">
        <v>6350</v>
      </c>
      <c r="J1096" s="135">
        <v>1</v>
      </c>
      <c r="K1096" s="135" t="s">
        <v>3998</v>
      </c>
      <c r="L1096" s="135" t="s">
        <v>3999</v>
      </c>
      <c r="M1096" s="135" t="s">
        <v>6351</v>
      </c>
      <c r="N1096" s="135" t="s">
        <v>4161</v>
      </c>
    </row>
    <row r="1097" spans="1:14" ht="48" x14ac:dyDescent="0.15">
      <c r="A1097" s="139">
        <v>247</v>
      </c>
      <c r="B1097" s="139">
        <v>70513</v>
      </c>
      <c r="C1097" s="135" t="s">
        <v>6352</v>
      </c>
      <c r="D1097" s="135">
        <v>7</v>
      </c>
      <c r="E1097" s="135" t="s">
        <v>3971</v>
      </c>
      <c r="F1097" s="135">
        <v>2</v>
      </c>
      <c r="G1097" s="135" t="s">
        <v>3972</v>
      </c>
      <c r="H1097" s="135" t="s">
        <v>810</v>
      </c>
      <c r="I1097" s="135" t="s">
        <v>6350</v>
      </c>
      <c r="J1097" s="135">
        <v>1</v>
      </c>
      <c r="K1097" s="135" t="s">
        <v>3998</v>
      </c>
      <c r="L1097" s="135" t="s">
        <v>3999</v>
      </c>
      <c r="M1097" s="135" t="s">
        <v>6353</v>
      </c>
      <c r="N1097" s="135" t="s">
        <v>4804</v>
      </c>
    </row>
    <row r="1098" spans="1:14" ht="24" x14ac:dyDescent="0.15">
      <c r="A1098" s="139">
        <v>247</v>
      </c>
      <c r="B1098" s="139">
        <v>70513</v>
      </c>
      <c r="C1098" s="135" t="s">
        <v>6354</v>
      </c>
      <c r="D1098" s="135">
        <v>7</v>
      </c>
      <c r="E1098" s="135" t="s">
        <v>3971</v>
      </c>
      <c r="F1098" s="135">
        <v>2</v>
      </c>
      <c r="G1098" s="135" t="s">
        <v>3972</v>
      </c>
      <c r="H1098" s="135" t="s">
        <v>967</v>
      </c>
      <c r="I1098" s="135" t="s">
        <v>6350</v>
      </c>
      <c r="J1098" s="135">
        <v>1</v>
      </c>
      <c r="K1098" s="135" t="s">
        <v>3998</v>
      </c>
      <c r="L1098" s="135" t="s">
        <v>3999</v>
      </c>
      <c r="M1098" s="135" t="s">
        <v>6355</v>
      </c>
      <c r="N1098" s="135" t="s">
        <v>3996</v>
      </c>
    </row>
    <row r="1099" spans="1:14" ht="24" x14ac:dyDescent="0.15">
      <c r="A1099" s="139">
        <v>248</v>
      </c>
      <c r="B1099" s="139">
        <v>70322</v>
      </c>
      <c r="C1099" s="135" t="s">
        <v>6356</v>
      </c>
      <c r="D1099" s="135">
        <v>7</v>
      </c>
      <c r="E1099" s="135" t="s">
        <v>3971</v>
      </c>
      <c r="F1099" s="135">
        <v>6</v>
      </c>
      <c r="G1099" s="135" t="s">
        <v>3976</v>
      </c>
      <c r="H1099" s="135" t="s">
        <v>1674</v>
      </c>
      <c r="I1099" s="135" t="s">
        <v>6357</v>
      </c>
      <c r="J1099" s="135">
        <v>1</v>
      </c>
      <c r="K1099" s="135" t="s">
        <v>3998</v>
      </c>
      <c r="L1099" s="135" t="s">
        <v>3999</v>
      </c>
      <c r="M1099" s="135" t="s">
        <v>6358</v>
      </c>
      <c r="N1099" s="135" t="s">
        <v>5159</v>
      </c>
    </row>
    <row r="1100" spans="1:14" ht="24" x14ac:dyDescent="0.15">
      <c r="A1100" s="139">
        <v>248</v>
      </c>
      <c r="B1100" s="139">
        <v>70322</v>
      </c>
      <c r="C1100" s="135" t="s">
        <v>6359</v>
      </c>
      <c r="D1100" s="135">
        <v>7</v>
      </c>
      <c r="E1100" s="135" t="s">
        <v>3971</v>
      </c>
      <c r="F1100" s="135">
        <v>6</v>
      </c>
      <c r="G1100" s="135" t="s">
        <v>3976</v>
      </c>
      <c r="H1100" s="135" t="s">
        <v>810</v>
      </c>
      <c r="I1100" s="135" t="s">
        <v>6357</v>
      </c>
      <c r="J1100" s="135">
        <v>1</v>
      </c>
      <c r="K1100" s="135" t="s">
        <v>3998</v>
      </c>
      <c r="L1100" s="135" t="s">
        <v>3999</v>
      </c>
      <c r="M1100" s="135" t="s">
        <v>6360</v>
      </c>
      <c r="N1100" s="135" t="s">
        <v>86</v>
      </c>
    </row>
    <row r="1101" spans="1:14" ht="24" x14ac:dyDescent="0.15">
      <c r="A1101" s="139">
        <v>248</v>
      </c>
      <c r="B1101" s="139">
        <v>70322</v>
      </c>
      <c r="C1101" s="135" t="s">
        <v>6361</v>
      </c>
      <c r="D1101" s="135">
        <v>7</v>
      </c>
      <c r="E1101" s="135" t="s">
        <v>3971</v>
      </c>
      <c r="F1101" s="135">
        <v>6</v>
      </c>
      <c r="G1101" s="135" t="s">
        <v>3976</v>
      </c>
      <c r="H1101" s="135" t="s">
        <v>967</v>
      </c>
      <c r="I1101" s="135" t="s">
        <v>6357</v>
      </c>
      <c r="J1101" s="135">
        <v>1</v>
      </c>
      <c r="K1101" s="135" t="s">
        <v>3998</v>
      </c>
      <c r="L1101" s="135" t="s">
        <v>3999</v>
      </c>
      <c r="M1101" s="135" t="s">
        <v>5169</v>
      </c>
      <c r="N1101" s="135" t="s">
        <v>3996</v>
      </c>
    </row>
    <row r="1102" spans="1:14" ht="24" x14ac:dyDescent="0.15">
      <c r="A1102" s="139">
        <v>248</v>
      </c>
      <c r="B1102" s="139">
        <v>70350</v>
      </c>
      <c r="C1102" s="135" t="s">
        <v>6362</v>
      </c>
      <c r="D1102" s="135">
        <v>7</v>
      </c>
      <c r="E1102" s="135" t="s">
        <v>3971</v>
      </c>
      <c r="F1102" s="135">
        <v>6</v>
      </c>
      <c r="G1102" s="135" t="s">
        <v>3976</v>
      </c>
      <c r="H1102" s="135" t="s">
        <v>810</v>
      </c>
      <c r="I1102" s="135" t="s">
        <v>6363</v>
      </c>
      <c r="J1102" s="135">
        <v>1</v>
      </c>
      <c r="K1102" s="135" t="s">
        <v>3998</v>
      </c>
      <c r="L1102" s="135" t="s">
        <v>3999</v>
      </c>
      <c r="M1102" s="135" t="s">
        <v>6364</v>
      </c>
      <c r="N1102" s="135" t="s">
        <v>126</v>
      </c>
    </row>
    <row r="1103" spans="1:14" ht="24" x14ac:dyDescent="0.15">
      <c r="A1103" s="139">
        <v>248</v>
      </c>
      <c r="B1103" s="139">
        <v>70350</v>
      </c>
      <c r="C1103" s="135" t="s">
        <v>6365</v>
      </c>
      <c r="D1103" s="135">
        <v>7</v>
      </c>
      <c r="E1103" s="135" t="s">
        <v>3971</v>
      </c>
      <c r="F1103" s="135">
        <v>6</v>
      </c>
      <c r="G1103" s="135" t="s">
        <v>3976</v>
      </c>
      <c r="H1103" s="135" t="s">
        <v>967</v>
      </c>
      <c r="I1103" s="135" t="s">
        <v>6363</v>
      </c>
      <c r="J1103" s="135">
        <v>1</v>
      </c>
      <c r="K1103" s="135" t="s">
        <v>3998</v>
      </c>
      <c r="L1103" s="135" t="s">
        <v>3999</v>
      </c>
      <c r="M1103" s="135" t="s">
        <v>6366</v>
      </c>
      <c r="N1103" s="135" t="s">
        <v>555</v>
      </c>
    </row>
    <row r="1104" spans="1:14" ht="24" x14ac:dyDescent="0.15">
      <c r="A1104" s="139">
        <v>249</v>
      </c>
      <c r="B1104" s="139">
        <v>70580</v>
      </c>
      <c r="C1104" s="135" t="s">
        <v>6367</v>
      </c>
      <c r="D1104" s="135">
        <v>7</v>
      </c>
      <c r="E1104" s="135" t="s">
        <v>3971</v>
      </c>
      <c r="F1104" s="135">
        <v>2</v>
      </c>
      <c r="G1104" s="135" t="s">
        <v>3972</v>
      </c>
      <c r="H1104" s="135" t="s">
        <v>967</v>
      </c>
      <c r="I1104" s="135" t="s">
        <v>6368</v>
      </c>
      <c r="J1104" s="135">
        <v>1</v>
      </c>
      <c r="K1104" s="135" t="s">
        <v>3998</v>
      </c>
      <c r="L1104" s="135" t="s">
        <v>3999</v>
      </c>
      <c r="M1104" s="135" t="s">
        <v>4479</v>
      </c>
      <c r="N1104" s="135" t="s">
        <v>332</v>
      </c>
    </row>
    <row r="1105" spans="1:14" ht="24" x14ac:dyDescent="0.15">
      <c r="A1105" s="139">
        <v>249</v>
      </c>
      <c r="B1105" s="139">
        <v>70590</v>
      </c>
      <c r="C1105" s="135" t="s">
        <v>6369</v>
      </c>
      <c r="D1105" s="135">
        <v>7</v>
      </c>
      <c r="E1105" s="135" t="s">
        <v>3971</v>
      </c>
      <c r="F1105" s="135">
        <v>2</v>
      </c>
      <c r="G1105" s="135" t="s">
        <v>3972</v>
      </c>
      <c r="H1105" s="135" t="s">
        <v>986</v>
      </c>
      <c r="I1105" s="135" t="s">
        <v>6370</v>
      </c>
      <c r="J1105" s="135">
        <v>1</v>
      </c>
      <c r="K1105" s="135" t="s">
        <v>3998</v>
      </c>
      <c r="L1105" s="135" t="s">
        <v>3999</v>
      </c>
      <c r="M1105" s="135" t="s">
        <v>4141</v>
      </c>
      <c r="N1105" s="135" t="s">
        <v>108</v>
      </c>
    </row>
    <row r="1106" spans="1:14" ht="24" x14ac:dyDescent="0.15">
      <c r="A1106" s="139">
        <v>249</v>
      </c>
      <c r="B1106" s="139">
        <v>70590</v>
      </c>
      <c r="C1106" s="135" t="s">
        <v>6371</v>
      </c>
      <c r="D1106" s="135">
        <v>7</v>
      </c>
      <c r="E1106" s="135" t="s">
        <v>3971</v>
      </c>
      <c r="F1106" s="135">
        <v>2</v>
      </c>
      <c r="G1106" s="135" t="s">
        <v>3972</v>
      </c>
      <c r="H1106" s="135" t="s">
        <v>2085</v>
      </c>
      <c r="I1106" s="135" t="s">
        <v>6370</v>
      </c>
      <c r="J1106" s="135">
        <v>1</v>
      </c>
      <c r="K1106" s="135" t="s">
        <v>3998</v>
      </c>
      <c r="L1106" s="135" t="s">
        <v>3999</v>
      </c>
      <c r="M1106" s="135" t="s">
        <v>5069</v>
      </c>
      <c r="N1106" s="135" t="s">
        <v>4508</v>
      </c>
    </row>
    <row r="1107" spans="1:14" ht="24" x14ac:dyDescent="0.15">
      <c r="A1107" s="139">
        <v>249</v>
      </c>
      <c r="B1107" s="139">
        <v>70590</v>
      </c>
      <c r="C1107" s="135" t="s">
        <v>6372</v>
      </c>
      <c r="D1107" s="135">
        <v>7</v>
      </c>
      <c r="E1107" s="135" t="s">
        <v>3971</v>
      </c>
      <c r="F1107" s="135">
        <v>2</v>
      </c>
      <c r="G1107" s="135" t="s">
        <v>3972</v>
      </c>
      <c r="H1107" s="135" t="s">
        <v>1674</v>
      </c>
      <c r="I1107" s="135" t="s">
        <v>6370</v>
      </c>
      <c r="J1107" s="135">
        <v>1</v>
      </c>
      <c r="K1107" s="135" t="s">
        <v>3998</v>
      </c>
      <c r="L1107" s="135" t="s">
        <v>3999</v>
      </c>
      <c r="M1107" s="135" t="s">
        <v>5069</v>
      </c>
      <c r="N1107" s="135" t="s">
        <v>162</v>
      </c>
    </row>
    <row r="1108" spans="1:14" ht="24" x14ac:dyDescent="0.15">
      <c r="A1108" s="139">
        <v>249</v>
      </c>
      <c r="B1108" s="139">
        <v>70590</v>
      </c>
      <c r="C1108" s="135" t="s">
        <v>6373</v>
      </c>
      <c r="D1108" s="135">
        <v>7</v>
      </c>
      <c r="E1108" s="135" t="s">
        <v>3971</v>
      </c>
      <c r="F1108" s="135">
        <v>2</v>
      </c>
      <c r="G1108" s="135" t="s">
        <v>3972</v>
      </c>
      <c r="H1108" s="135" t="s">
        <v>810</v>
      </c>
      <c r="I1108" s="135" t="s">
        <v>6370</v>
      </c>
      <c r="J1108" s="135">
        <v>1</v>
      </c>
      <c r="K1108" s="135" t="s">
        <v>3998</v>
      </c>
      <c r="L1108" s="135" t="s">
        <v>3999</v>
      </c>
      <c r="M1108" s="135" t="s">
        <v>6374</v>
      </c>
      <c r="N1108" s="135" t="s">
        <v>86</v>
      </c>
    </row>
    <row r="1109" spans="1:14" ht="24" x14ac:dyDescent="0.15">
      <c r="A1109" s="139">
        <v>249</v>
      </c>
      <c r="B1109" s="139">
        <v>70590</v>
      </c>
      <c r="C1109" s="135" t="s">
        <v>6375</v>
      </c>
      <c r="D1109" s="135">
        <v>7</v>
      </c>
      <c r="E1109" s="135" t="s">
        <v>3971</v>
      </c>
      <c r="F1109" s="135">
        <v>2</v>
      </c>
      <c r="G1109" s="135" t="s">
        <v>3972</v>
      </c>
      <c r="H1109" s="135" t="s">
        <v>967</v>
      </c>
      <c r="I1109" s="135" t="s">
        <v>6370</v>
      </c>
      <c r="J1109" s="135">
        <v>1</v>
      </c>
      <c r="K1109" s="135" t="s">
        <v>3998</v>
      </c>
      <c r="L1109" s="135" t="s">
        <v>3999</v>
      </c>
      <c r="M1109" s="135" t="s">
        <v>6376</v>
      </c>
      <c r="N1109" s="135" t="s">
        <v>108</v>
      </c>
    </row>
    <row r="1110" spans="1:14" ht="24" x14ac:dyDescent="0.15">
      <c r="A1110" s="139">
        <v>249</v>
      </c>
      <c r="B1110" s="139">
        <v>70600</v>
      </c>
      <c r="C1110" s="135" t="s">
        <v>6377</v>
      </c>
      <c r="D1110" s="135">
        <v>7</v>
      </c>
      <c r="E1110" s="135" t="s">
        <v>3971</v>
      </c>
      <c r="F1110" s="135">
        <v>2</v>
      </c>
      <c r="G1110" s="135" t="s">
        <v>3972</v>
      </c>
      <c r="H1110" s="135" t="s">
        <v>967</v>
      </c>
      <c r="I1110" s="135" t="s">
        <v>6378</v>
      </c>
      <c r="J1110" s="135">
        <v>1</v>
      </c>
      <c r="K1110" s="135" t="s">
        <v>3998</v>
      </c>
      <c r="L1110" s="135" t="s">
        <v>3999</v>
      </c>
      <c r="M1110" s="135" t="s">
        <v>6379</v>
      </c>
      <c r="N1110" s="135" t="s">
        <v>95</v>
      </c>
    </row>
    <row r="1111" spans="1:14" ht="24" x14ac:dyDescent="0.15">
      <c r="A1111" s="139">
        <v>249</v>
      </c>
      <c r="B1111" s="139">
        <v>70610</v>
      </c>
      <c r="C1111" s="135" t="s">
        <v>6380</v>
      </c>
      <c r="D1111" s="135">
        <v>7</v>
      </c>
      <c r="E1111" s="135" t="s">
        <v>3971</v>
      </c>
      <c r="F1111" s="135">
        <v>2</v>
      </c>
      <c r="G1111" s="135" t="s">
        <v>3972</v>
      </c>
      <c r="H1111" s="135" t="s">
        <v>967</v>
      </c>
      <c r="I1111" s="135" t="s">
        <v>6381</v>
      </c>
      <c r="J1111" s="135">
        <v>1</v>
      </c>
      <c r="K1111" s="135" t="s">
        <v>3998</v>
      </c>
      <c r="L1111" s="135" t="s">
        <v>3999</v>
      </c>
      <c r="M1111" s="135" t="s">
        <v>6342</v>
      </c>
      <c r="N1111" s="135" t="s">
        <v>310</v>
      </c>
    </row>
    <row r="1112" spans="1:14" ht="36" x14ac:dyDescent="0.15">
      <c r="A1112" s="139">
        <v>249</v>
      </c>
      <c r="B1112" s="139">
        <v>70620</v>
      </c>
      <c r="C1112" s="135" t="s">
        <v>6382</v>
      </c>
      <c r="D1112" s="135">
        <v>7</v>
      </c>
      <c r="E1112" s="135" t="s">
        <v>3971</v>
      </c>
      <c r="F1112" s="135">
        <v>2</v>
      </c>
      <c r="G1112" s="135" t="s">
        <v>3972</v>
      </c>
      <c r="H1112" s="135" t="s">
        <v>810</v>
      </c>
      <c r="I1112" s="135" t="s">
        <v>6383</v>
      </c>
      <c r="J1112" s="135">
        <v>1</v>
      </c>
      <c r="K1112" s="135" t="s">
        <v>3998</v>
      </c>
      <c r="L1112" s="135" t="s">
        <v>3999</v>
      </c>
      <c r="M1112" s="135" t="s">
        <v>6344</v>
      </c>
      <c r="N1112" s="135" t="s">
        <v>4502</v>
      </c>
    </row>
    <row r="1113" spans="1:14" ht="24" x14ac:dyDescent="0.15">
      <c r="A1113" s="139">
        <v>249</v>
      </c>
      <c r="B1113" s="139">
        <v>70620</v>
      </c>
      <c r="C1113" s="135" t="s">
        <v>6384</v>
      </c>
      <c r="D1113" s="135">
        <v>7</v>
      </c>
      <c r="E1113" s="135" t="s">
        <v>3971</v>
      </c>
      <c r="F1113" s="135">
        <v>2</v>
      </c>
      <c r="G1113" s="135" t="s">
        <v>3972</v>
      </c>
      <c r="H1113" s="135" t="s">
        <v>967</v>
      </c>
      <c r="I1113" s="135" t="s">
        <v>6383</v>
      </c>
      <c r="J1113" s="135">
        <v>1</v>
      </c>
      <c r="K1113" s="135" t="s">
        <v>3998</v>
      </c>
      <c r="L1113" s="135" t="s">
        <v>3999</v>
      </c>
      <c r="M1113" s="135" t="s">
        <v>6385</v>
      </c>
      <c r="N1113" s="135" t="s">
        <v>332</v>
      </c>
    </row>
    <row r="1114" spans="1:14" ht="24" x14ac:dyDescent="0.15">
      <c r="A1114" s="139">
        <v>250</v>
      </c>
      <c r="B1114" s="139">
        <v>20671</v>
      </c>
      <c r="C1114" s="135" t="s">
        <v>6386</v>
      </c>
      <c r="D1114" s="135">
        <v>2</v>
      </c>
      <c r="E1114" s="135" t="s">
        <v>3911</v>
      </c>
      <c r="F1114" s="135">
        <v>10</v>
      </c>
      <c r="G1114" s="135" t="s">
        <v>3920</v>
      </c>
      <c r="H1114" s="135" t="s">
        <v>986</v>
      </c>
      <c r="I1114" s="135" t="s">
        <v>6387</v>
      </c>
      <c r="J1114" s="135">
        <v>1</v>
      </c>
      <c r="K1114" s="135" t="s">
        <v>3998</v>
      </c>
      <c r="L1114" s="135" t="s">
        <v>3999</v>
      </c>
      <c r="M1114" s="135" t="s">
        <v>6388</v>
      </c>
      <c r="N1114" s="135" t="s">
        <v>195</v>
      </c>
    </row>
    <row r="1115" spans="1:14" ht="24" x14ac:dyDescent="0.15">
      <c r="A1115" s="139">
        <v>250</v>
      </c>
      <c r="B1115" s="139">
        <v>20671</v>
      </c>
      <c r="C1115" s="135" t="s">
        <v>6389</v>
      </c>
      <c r="D1115" s="135">
        <v>2</v>
      </c>
      <c r="E1115" s="135" t="s">
        <v>3911</v>
      </c>
      <c r="F1115" s="135">
        <v>10</v>
      </c>
      <c r="G1115" s="135" t="s">
        <v>3920</v>
      </c>
      <c r="H1115" s="135" t="s">
        <v>2085</v>
      </c>
      <c r="I1115" s="135" t="s">
        <v>6387</v>
      </c>
      <c r="J1115" s="135">
        <v>1</v>
      </c>
      <c r="K1115" s="135" t="s">
        <v>3998</v>
      </c>
      <c r="L1115" s="135" t="s">
        <v>3999</v>
      </c>
      <c r="M1115" s="135" t="s">
        <v>4702</v>
      </c>
      <c r="N1115" s="135" t="s">
        <v>489</v>
      </c>
    </row>
    <row r="1116" spans="1:14" ht="24" x14ac:dyDescent="0.15">
      <c r="A1116" s="139">
        <v>250</v>
      </c>
      <c r="B1116" s="139">
        <v>20671</v>
      </c>
      <c r="C1116" s="135" t="s">
        <v>6390</v>
      </c>
      <c r="D1116" s="135">
        <v>2</v>
      </c>
      <c r="E1116" s="135" t="s">
        <v>3911</v>
      </c>
      <c r="F1116" s="135">
        <v>10</v>
      </c>
      <c r="G1116" s="135" t="s">
        <v>3920</v>
      </c>
      <c r="H1116" s="135" t="s">
        <v>1674</v>
      </c>
      <c r="I1116" s="135" t="s">
        <v>6387</v>
      </c>
      <c r="J1116" s="135">
        <v>1</v>
      </c>
      <c r="K1116" s="135" t="s">
        <v>3998</v>
      </c>
      <c r="L1116" s="135" t="s">
        <v>3999</v>
      </c>
      <c r="M1116" s="135" t="s">
        <v>6391</v>
      </c>
      <c r="N1116" s="135" t="s">
        <v>5170</v>
      </c>
    </row>
    <row r="1117" spans="1:14" ht="36" x14ac:dyDescent="0.15">
      <c r="A1117" s="139">
        <v>250</v>
      </c>
      <c r="B1117" s="139">
        <v>20671</v>
      </c>
      <c r="C1117" s="135" t="s">
        <v>6392</v>
      </c>
      <c r="D1117" s="135">
        <v>2</v>
      </c>
      <c r="E1117" s="135" t="s">
        <v>3911</v>
      </c>
      <c r="F1117" s="135">
        <v>10</v>
      </c>
      <c r="G1117" s="135" t="s">
        <v>3920</v>
      </c>
      <c r="H1117" s="135" t="s">
        <v>810</v>
      </c>
      <c r="I1117" s="135" t="s">
        <v>6387</v>
      </c>
      <c r="J1117" s="135">
        <v>1</v>
      </c>
      <c r="K1117" s="135" t="s">
        <v>3998</v>
      </c>
      <c r="L1117" s="135" t="s">
        <v>3999</v>
      </c>
      <c r="M1117" s="135" t="s">
        <v>6393</v>
      </c>
      <c r="N1117" s="135" t="s">
        <v>332</v>
      </c>
    </row>
    <row r="1118" spans="1:14" ht="24" x14ac:dyDescent="0.15">
      <c r="A1118" s="139">
        <v>250</v>
      </c>
      <c r="B1118" s="139">
        <v>20671</v>
      </c>
      <c r="C1118" s="135" t="s">
        <v>6394</v>
      </c>
      <c r="D1118" s="135">
        <v>2</v>
      </c>
      <c r="E1118" s="135" t="s">
        <v>3911</v>
      </c>
      <c r="F1118" s="135">
        <v>10</v>
      </c>
      <c r="G1118" s="135" t="s">
        <v>3920</v>
      </c>
      <c r="H1118" s="135" t="s">
        <v>967</v>
      </c>
      <c r="I1118" s="135" t="s">
        <v>6387</v>
      </c>
      <c r="J1118" s="135">
        <v>1</v>
      </c>
      <c r="K1118" s="135" t="s">
        <v>3998</v>
      </c>
      <c r="L1118" s="135" t="s">
        <v>3999</v>
      </c>
      <c r="M1118" s="135" t="s">
        <v>6395</v>
      </c>
      <c r="N1118" s="135" t="s">
        <v>126</v>
      </c>
    </row>
    <row r="1119" spans="1:14" ht="24" x14ac:dyDescent="0.15">
      <c r="A1119" s="139">
        <v>250</v>
      </c>
      <c r="B1119" s="139">
        <v>20672</v>
      </c>
      <c r="C1119" s="135" t="s">
        <v>6396</v>
      </c>
      <c r="D1119" s="135">
        <v>2</v>
      </c>
      <c r="E1119" s="135" t="s">
        <v>3911</v>
      </c>
      <c r="F1119" s="135">
        <v>10</v>
      </c>
      <c r="G1119" s="135" t="s">
        <v>3920</v>
      </c>
      <c r="H1119" s="135" t="s">
        <v>2085</v>
      </c>
      <c r="I1119" s="135" t="s">
        <v>6397</v>
      </c>
      <c r="J1119" s="135">
        <v>1</v>
      </c>
      <c r="K1119" s="135" t="s">
        <v>3998</v>
      </c>
      <c r="L1119" s="135" t="s">
        <v>3999</v>
      </c>
      <c r="M1119" s="135" t="s">
        <v>6398</v>
      </c>
      <c r="N1119" s="135" t="s">
        <v>4508</v>
      </c>
    </row>
    <row r="1120" spans="1:14" ht="24" x14ac:dyDescent="0.15">
      <c r="A1120" s="139">
        <v>250</v>
      </c>
      <c r="B1120" s="139">
        <v>20672</v>
      </c>
      <c r="C1120" s="135" t="s">
        <v>6399</v>
      </c>
      <c r="D1120" s="135">
        <v>2</v>
      </c>
      <c r="E1120" s="135" t="s">
        <v>3911</v>
      </c>
      <c r="F1120" s="135">
        <v>10</v>
      </c>
      <c r="G1120" s="135" t="s">
        <v>3920</v>
      </c>
      <c r="H1120" s="135" t="s">
        <v>1674</v>
      </c>
      <c r="I1120" s="135" t="s">
        <v>6397</v>
      </c>
      <c r="J1120" s="135">
        <v>1</v>
      </c>
      <c r="K1120" s="135" t="s">
        <v>3998</v>
      </c>
      <c r="L1120" s="135" t="s">
        <v>3999</v>
      </c>
      <c r="M1120" s="135" t="s">
        <v>6400</v>
      </c>
      <c r="N1120" s="135" t="s">
        <v>1220</v>
      </c>
    </row>
    <row r="1121" spans="1:14" ht="24" x14ac:dyDescent="0.15">
      <c r="A1121" s="139">
        <v>250</v>
      </c>
      <c r="B1121" s="139">
        <v>20672</v>
      </c>
      <c r="C1121" s="135" t="s">
        <v>6401</v>
      </c>
      <c r="D1121" s="135">
        <v>2</v>
      </c>
      <c r="E1121" s="135" t="s">
        <v>3911</v>
      </c>
      <c r="F1121" s="135">
        <v>10</v>
      </c>
      <c r="G1121" s="135" t="s">
        <v>3920</v>
      </c>
      <c r="H1121" s="135" t="s">
        <v>810</v>
      </c>
      <c r="I1121" s="135" t="s">
        <v>6397</v>
      </c>
      <c r="J1121" s="135">
        <v>1</v>
      </c>
      <c r="K1121" s="135" t="s">
        <v>3998</v>
      </c>
      <c r="L1121" s="135" t="s">
        <v>3999</v>
      </c>
      <c r="M1121" s="135" t="s">
        <v>6402</v>
      </c>
      <c r="N1121" s="135" t="s">
        <v>135</v>
      </c>
    </row>
    <row r="1122" spans="1:14" ht="24" x14ac:dyDescent="0.15">
      <c r="A1122" s="139">
        <v>250</v>
      </c>
      <c r="B1122" s="139">
        <v>20673</v>
      </c>
      <c r="C1122" s="135" t="s">
        <v>6403</v>
      </c>
      <c r="D1122" s="135">
        <v>2</v>
      </c>
      <c r="E1122" s="135" t="s">
        <v>3911</v>
      </c>
      <c r="F1122" s="135">
        <v>10</v>
      </c>
      <c r="G1122" s="135" t="s">
        <v>3920</v>
      </c>
      <c r="H1122" s="135" t="s">
        <v>810</v>
      </c>
      <c r="I1122" s="135" t="s">
        <v>6404</v>
      </c>
      <c r="J1122" s="135">
        <v>1</v>
      </c>
      <c r="K1122" s="135" t="s">
        <v>3998</v>
      </c>
      <c r="L1122" s="135" t="s">
        <v>3999</v>
      </c>
      <c r="M1122" s="135" t="s">
        <v>6405</v>
      </c>
      <c r="N1122" s="135" t="s">
        <v>108</v>
      </c>
    </row>
    <row r="1123" spans="1:14" ht="24" x14ac:dyDescent="0.15">
      <c r="A1123" s="139">
        <v>250</v>
      </c>
      <c r="B1123" s="139">
        <v>20673</v>
      </c>
      <c r="C1123" s="135" t="s">
        <v>6406</v>
      </c>
      <c r="D1123" s="135">
        <v>2</v>
      </c>
      <c r="E1123" s="135" t="s">
        <v>3911</v>
      </c>
      <c r="F1123" s="135">
        <v>10</v>
      </c>
      <c r="G1123" s="135" t="s">
        <v>3920</v>
      </c>
      <c r="H1123" s="135" t="s">
        <v>967</v>
      </c>
      <c r="I1123" s="135" t="s">
        <v>6404</v>
      </c>
      <c r="J1123" s="135">
        <v>1</v>
      </c>
      <c r="K1123" s="135" t="s">
        <v>3998</v>
      </c>
      <c r="L1123" s="135" t="s">
        <v>3999</v>
      </c>
      <c r="M1123" s="135" t="s">
        <v>6407</v>
      </c>
      <c r="N1123" s="135" t="s">
        <v>3996</v>
      </c>
    </row>
    <row r="1124" spans="1:14" ht="24" x14ac:dyDescent="0.15">
      <c r="A1124" s="139">
        <v>250</v>
      </c>
      <c r="B1124" s="139">
        <v>20674</v>
      </c>
      <c r="C1124" s="135" t="s">
        <v>6408</v>
      </c>
      <c r="D1124" s="135">
        <v>2</v>
      </c>
      <c r="E1124" s="135" t="s">
        <v>3911</v>
      </c>
      <c r="F1124" s="135">
        <v>10</v>
      </c>
      <c r="G1124" s="135" t="s">
        <v>3920</v>
      </c>
      <c r="H1124" s="135">
        <v>0</v>
      </c>
      <c r="I1124" s="135" t="s">
        <v>6409</v>
      </c>
      <c r="J1124" s="135">
        <v>0</v>
      </c>
      <c r="K1124" s="135" t="s">
        <v>6313</v>
      </c>
      <c r="L1124" s="135">
        <v>0</v>
      </c>
      <c r="M1124" s="135" t="s">
        <v>6410</v>
      </c>
      <c r="N1124" s="135">
        <v>0</v>
      </c>
    </row>
    <row r="1125" spans="1:14" ht="24" x14ac:dyDescent="0.15">
      <c r="A1125" s="139">
        <v>250</v>
      </c>
      <c r="B1125" s="139">
        <v>20674</v>
      </c>
      <c r="C1125" s="135" t="s">
        <v>6411</v>
      </c>
      <c r="D1125" s="135">
        <v>2</v>
      </c>
      <c r="E1125" s="135" t="s">
        <v>3911</v>
      </c>
      <c r="F1125" s="135">
        <v>10</v>
      </c>
      <c r="G1125" s="135" t="s">
        <v>3920</v>
      </c>
      <c r="H1125" s="135" t="s">
        <v>1674</v>
      </c>
      <c r="I1125" s="135" t="s">
        <v>6409</v>
      </c>
      <c r="J1125" s="135">
        <v>1</v>
      </c>
      <c r="K1125" s="135" t="s">
        <v>3998</v>
      </c>
      <c r="L1125" s="135" t="s">
        <v>3999</v>
      </c>
      <c r="M1125" s="135" t="s">
        <v>6412</v>
      </c>
      <c r="N1125" s="135" t="s">
        <v>135</v>
      </c>
    </row>
    <row r="1126" spans="1:14" ht="24" x14ac:dyDescent="0.15">
      <c r="A1126" s="139">
        <v>250</v>
      </c>
      <c r="B1126" s="139">
        <v>20674</v>
      </c>
      <c r="C1126" s="135" t="s">
        <v>6413</v>
      </c>
      <c r="D1126" s="135">
        <v>2</v>
      </c>
      <c r="E1126" s="135" t="s">
        <v>3911</v>
      </c>
      <c r="F1126" s="135">
        <v>10</v>
      </c>
      <c r="G1126" s="135" t="s">
        <v>3920</v>
      </c>
      <c r="H1126" s="135">
        <v>0</v>
      </c>
      <c r="I1126" s="135" t="s">
        <v>6409</v>
      </c>
      <c r="J1126" s="135">
        <v>0</v>
      </c>
      <c r="K1126" s="135" t="s">
        <v>6313</v>
      </c>
      <c r="L1126" s="135" t="s">
        <v>3999</v>
      </c>
      <c r="M1126" s="135" t="s">
        <v>6414</v>
      </c>
      <c r="N1126" s="135">
        <v>0</v>
      </c>
    </row>
    <row r="1127" spans="1:14" ht="24" x14ac:dyDescent="0.15">
      <c r="A1127" s="139">
        <v>250</v>
      </c>
      <c r="B1127" s="139">
        <v>20674</v>
      </c>
      <c r="C1127" s="135" t="s">
        <v>6415</v>
      </c>
      <c r="D1127" s="135">
        <v>2</v>
      </c>
      <c r="E1127" s="135" t="s">
        <v>3911</v>
      </c>
      <c r="F1127" s="135">
        <v>10</v>
      </c>
      <c r="G1127" s="135" t="s">
        <v>3920</v>
      </c>
      <c r="H1127" s="135" t="s">
        <v>810</v>
      </c>
      <c r="I1127" s="135" t="s">
        <v>6409</v>
      </c>
      <c r="J1127" s="135">
        <v>1</v>
      </c>
      <c r="K1127" s="135" t="s">
        <v>3998</v>
      </c>
      <c r="L1127" s="135" t="s">
        <v>3999</v>
      </c>
      <c r="M1127" s="135" t="s">
        <v>6414</v>
      </c>
      <c r="N1127" s="135" t="s">
        <v>108</v>
      </c>
    </row>
    <row r="1128" spans="1:14" ht="24" x14ac:dyDescent="0.15">
      <c r="A1128" s="139">
        <v>250</v>
      </c>
      <c r="B1128" s="139">
        <v>20674</v>
      </c>
      <c r="C1128" s="135" t="s">
        <v>6416</v>
      </c>
      <c r="D1128" s="135">
        <v>2</v>
      </c>
      <c r="E1128" s="135" t="s">
        <v>3911</v>
      </c>
      <c r="F1128" s="135">
        <v>10</v>
      </c>
      <c r="G1128" s="135" t="s">
        <v>3920</v>
      </c>
      <c r="H1128" s="135" t="s">
        <v>967</v>
      </c>
      <c r="I1128" s="135" t="s">
        <v>6409</v>
      </c>
      <c r="J1128" s="135">
        <v>1</v>
      </c>
      <c r="K1128" s="135" t="s">
        <v>3998</v>
      </c>
      <c r="L1128" s="135" t="s">
        <v>3999</v>
      </c>
      <c r="M1128" s="135" t="s">
        <v>6417</v>
      </c>
      <c r="N1128" s="135" t="s">
        <v>3996</v>
      </c>
    </row>
    <row r="1129" spans="1:14" ht="48" x14ac:dyDescent="0.15">
      <c r="A1129" s="139">
        <v>251</v>
      </c>
      <c r="B1129" s="139">
        <v>30120</v>
      </c>
      <c r="C1129" s="135" t="s">
        <v>6418</v>
      </c>
      <c r="D1129" s="135">
        <v>3</v>
      </c>
      <c r="E1129" s="135" t="s">
        <v>3927</v>
      </c>
      <c r="F1129" s="135">
        <v>3</v>
      </c>
      <c r="G1129" s="135" t="s">
        <v>3929</v>
      </c>
      <c r="H1129" s="135" t="s">
        <v>2085</v>
      </c>
      <c r="I1129" s="135" t="s">
        <v>6419</v>
      </c>
      <c r="J1129" s="135">
        <v>4</v>
      </c>
      <c r="K1129" s="135" t="s">
        <v>3993</v>
      </c>
      <c r="L1129" s="135" t="s">
        <v>6420</v>
      </c>
      <c r="M1129" s="135" t="s">
        <v>5242</v>
      </c>
      <c r="N1129" s="135" t="s">
        <v>426</v>
      </c>
    </row>
    <row r="1130" spans="1:14" ht="48" x14ac:dyDescent="0.15">
      <c r="A1130" s="139">
        <v>251</v>
      </c>
      <c r="B1130" s="139">
        <v>30120</v>
      </c>
      <c r="C1130" s="135" t="s">
        <v>6421</v>
      </c>
      <c r="D1130" s="135">
        <v>3</v>
      </c>
      <c r="E1130" s="135" t="s">
        <v>3927</v>
      </c>
      <c r="F1130" s="135">
        <v>3</v>
      </c>
      <c r="G1130" s="135" t="s">
        <v>3929</v>
      </c>
      <c r="H1130" s="135" t="s">
        <v>1674</v>
      </c>
      <c r="I1130" s="135" t="s">
        <v>6419</v>
      </c>
      <c r="J1130" s="135">
        <v>1</v>
      </c>
      <c r="K1130" s="135" t="s">
        <v>3998</v>
      </c>
      <c r="L1130" s="135" t="s">
        <v>3999</v>
      </c>
      <c r="M1130" s="135" t="s">
        <v>6422</v>
      </c>
      <c r="N1130" s="135" t="s">
        <v>126</v>
      </c>
    </row>
    <row r="1131" spans="1:14" ht="24" x14ac:dyDescent="0.15">
      <c r="A1131" s="139">
        <v>251</v>
      </c>
      <c r="B1131" s="139">
        <v>30120</v>
      </c>
      <c r="C1131" s="135" t="s">
        <v>6423</v>
      </c>
      <c r="D1131" s="135">
        <v>3</v>
      </c>
      <c r="E1131" s="135" t="s">
        <v>3927</v>
      </c>
      <c r="F1131" s="135">
        <v>3</v>
      </c>
      <c r="G1131" s="135" t="s">
        <v>3929</v>
      </c>
      <c r="H1131" s="135" t="s">
        <v>810</v>
      </c>
      <c r="I1131" s="135" t="s">
        <v>6419</v>
      </c>
      <c r="J1131" s="135">
        <v>1</v>
      </c>
      <c r="K1131" s="135" t="s">
        <v>3998</v>
      </c>
      <c r="L1131" s="135" t="s">
        <v>3999</v>
      </c>
      <c r="M1131" s="135" t="s">
        <v>6424</v>
      </c>
      <c r="N1131" s="135" t="s">
        <v>108</v>
      </c>
    </row>
    <row r="1132" spans="1:14" ht="24" x14ac:dyDescent="0.15">
      <c r="A1132" s="139">
        <v>251</v>
      </c>
      <c r="B1132" s="139">
        <v>30120</v>
      </c>
      <c r="C1132" s="135" t="s">
        <v>6425</v>
      </c>
      <c r="D1132" s="135">
        <v>3</v>
      </c>
      <c r="E1132" s="135" t="s">
        <v>3927</v>
      </c>
      <c r="F1132" s="135">
        <v>3</v>
      </c>
      <c r="G1132" s="135" t="s">
        <v>3929</v>
      </c>
      <c r="H1132" s="135" t="s">
        <v>967</v>
      </c>
      <c r="I1132" s="135" t="s">
        <v>6419</v>
      </c>
      <c r="J1132" s="135">
        <v>1</v>
      </c>
      <c r="K1132" s="135" t="s">
        <v>3998</v>
      </c>
      <c r="L1132" s="135" t="s">
        <v>3999</v>
      </c>
      <c r="M1132" s="135" t="s">
        <v>4290</v>
      </c>
      <c r="N1132" s="135" t="s">
        <v>108</v>
      </c>
    </row>
    <row r="1133" spans="1:14" ht="48" x14ac:dyDescent="0.15">
      <c r="A1133" s="139">
        <v>252</v>
      </c>
      <c r="B1133" s="139">
        <v>19067</v>
      </c>
      <c r="C1133" s="135" t="s">
        <v>6426</v>
      </c>
      <c r="D1133" s="135">
        <v>1</v>
      </c>
      <c r="E1133" s="135" t="s">
        <v>3991</v>
      </c>
      <c r="F1133" s="135">
        <v>18</v>
      </c>
      <c r="G1133" s="135" t="s">
        <v>4263</v>
      </c>
      <c r="H1133" s="135" t="s">
        <v>967</v>
      </c>
      <c r="I1133" s="135" t="s">
        <v>6427</v>
      </c>
      <c r="J1133" s="135">
        <v>4</v>
      </c>
      <c r="K1133" s="135" t="s">
        <v>3993</v>
      </c>
      <c r="L1133" s="135" t="s">
        <v>6420</v>
      </c>
      <c r="M1133" s="135" t="s">
        <v>5242</v>
      </c>
      <c r="N1133" s="135" t="s">
        <v>4267</v>
      </c>
    </row>
    <row r="1134" spans="1:14" ht="24" x14ac:dyDescent="0.15">
      <c r="A1134" s="139">
        <v>256</v>
      </c>
      <c r="B1134" s="139">
        <v>70710</v>
      </c>
      <c r="C1134" s="135" t="s">
        <v>5289</v>
      </c>
      <c r="D1134" s="135">
        <v>7</v>
      </c>
      <c r="E1134" s="135" t="s">
        <v>3971</v>
      </c>
      <c r="F1134" s="135">
        <v>4</v>
      </c>
      <c r="G1134" s="135" t="s">
        <v>3974</v>
      </c>
      <c r="H1134" s="135" t="s">
        <v>1674</v>
      </c>
      <c r="I1134" s="135" t="s">
        <v>6428</v>
      </c>
      <c r="J1134" s="135">
        <v>1</v>
      </c>
      <c r="K1134" s="135" t="s">
        <v>3998</v>
      </c>
      <c r="L1134" s="135" t="s">
        <v>3999</v>
      </c>
      <c r="M1134" s="135" t="s">
        <v>4141</v>
      </c>
      <c r="N1134" s="135" t="s">
        <v>332</v>
      </c>
    </row>
    <row r="1135" spans="1:14" ht="24" x14ac:dyDescent="0.15">
      <c r="A1135" s="139">
        <v>256</v>
      </c>
      <c r="B1135" s="139">
        <v>70710</v>
      </c>
      <c r="C1135" s="135" t="s">
        <v>4726</v>
      </c>
      <c r="D1135" s="135">
        <v>7</v>
      </c>
      <c r="E1135" s="135" t="s">
        <v>3971</v>
      </c>
      <c r="F1135" s="135">
        <v>4</v>
      </c>
      <c r="G1135" s="135" t="s">
        <v>3974</v>
      </c>
      <c r="H1135" s="135" t="s">
        <v>810</v>
      </c>
      <c r="I1135" s="135" t="s">
        <v>6428</v>
      </c>
      <c r="J1135" s="135">
        <v>1</v>
      </c>
      <c r="K1135" s="135" t="s">
        <v>3998</v>
      </c>
      <c r="L1135" s="135" t="s">
        <v>3999</v>
      </c>
      <c r="M1135" s="135" t="s">
        <v>6429</v>
      </c>
      <c r="N1135" s="135" t="s">
        <v>4497</v>
      </c>
    </row>
    <row r="1136" spans="1:14" ht="24" x14ac:dyDescent="0.15">
      <c r="A1136" s="139">
        <v>256</v>
      </c>
      <c r="B1136" s="139">
        <v>70710</v>
      </c>
      <c r="C1136" s="135" t="s">
        <v>6430</v>
      </c>
      <c r="D1136" s="135">
        <v>7</v>
      </c>
      <c r="E1136" s="135" t="s">
        <v>3971</v>
      </c>
      <c r="F1136" s="135">
        <v>4</v>
      </c>
      <c r="G1136" s="135" t="s">
        <v>3974</v>
      </c>
      <c r="H1136" s="135" t="s">
        <v>967</v>
      </c>
      <c r="I1136" s="135" t="s">
        <v>6428</v>
      </c>
      <c r="J1136" s="135">
        <v>1</v>
      </c>
      <c r="K1136" s="135" t="s">
        <v>3998</v>
      </c>
      <c r="L1136" s="135" t="s">
        <v>3999</v>
      </c>
      <c r="M1136" s="135" t="s">
        <v>6431</v>
      </c>
      <c r="N1136" s="135" t="s">
        <v>126</v>
      </c>
    </row>
    <row r="1137" spans="1:14" ht="36" x14ac:dyDescent="0.15">
      <c r="A1137" s="139">
        <v>256</v>
      </c>
      <c r="B1137" s="139">
        <v>70720</v>
      </c>
      <c r="C1137" s="135" t="s">
        <v>6432</v>
      </c>
      <c r="D1137" s="135">
        <v>7</v>
      </c>
      <c r="E1137" s="135" t="s">
        <v>3971</v>
      </c>
      <c r="F1137" s="135">
        <v>4</v>
      </c>
      <c r="G1137" s="135" t="s">
        <v>3974</v>
      </c>
      <c r="H1137" s="135" t="s">
        <v>986</v>
      </c>
      <c r="I1137" s="135" t="s">
        <v>6433</v>
      </c>
      <c r="J1137" s="135">
        <v>1</v>
      </c>
      <c r="K1137" s="135" t="s">
        <v>3998</v>
      </c>
      <c r="L1137" s="135" t="s">
        <v>3999</v>
      </c>
      <c r="M1137" s="135" t="s">
        <v>6434</v>
      </c>
      <c r="N1137" s="135" t="s">
        <v>1289</v>
      </c>
    </row>
    <row r="1138" spans="1:14" ht="24" x14ac:dyDescent="0.15">
      <c r="A1138" s="139">
        <v>256</v>
      </c>
      <c r="B1138" s="139">
        <v>70720</v>
      </c>
      <c r="C1138" s="135" t="s">
        <v>6435</v>
      </c>
      <c r="D1138" s="135">
        <v>7</v>
      </c>
      <c r="E1138" s="135" t="s">
        <v>3971</v>
      </c>
      <c r="F1138" s="135">
        <v>4</v>
      </c>
      <c r="G1138" s="135" t="s">
        <v>3974</v>
      </c>
      <c r="H1138" s="135" t="s">
        <v>2085</v>
      </c>
      <c r="I1138" s="135" t="s">
        <v>6433</v>
      </c>
      <c r="J1138" s="135">
        <v>1</v>
      </c>
      <c r="K1138" s="135" t="s">
        <v>3998</v>
      </c>
      <c r="L1138" s="135" t="s">
        <v>3999</v>
      </c>
      <c r="M1138" s="135" t="s">
        <v>6436</v>
      </c>
      <c r="N1138" s="135" t="s">
        <v>124</v>
      </c>
    </row>
    <row r="1139" spans="1:14" ht="24" x14ac:dyDescent="0.15">
      <c r="A1139" s="139">
        <v>256</v>
      </c>
      <c r="B1139" s="139">
        <v>70720</v>
      </c>
      <c r="C1139" s="135" t="s">
        <v>6437</v>
      </c>
      <c r="D1139" s="135">
        <v>7</v>
      </c>
      <c r="E1139" s="135" t="s">
        <v>3971</v>
      </c>
      <c r="F1139" s="135">
        <v>4</v>
      </c>
      <c r="G1139" s="135" t="s">
        <v>3974</v>
      </c>
      <c r="H1139" s="135" t="s">
        <v>1674</v>
      </c>
      <c r="I1139" s="135" t="s">
        <v>6433</v>
      </c>
      <c r="J1139" s="135">
        <v>1</v>
      </c>
      <c r="K1139" s="135" t="s">
        <v>3998</v>
      </c>
      <c r="L1139" s="135" t="s">
        <v>3999</v>
      </c>
      <c r="M1139" s="135" t="s">
        <v>6438</v>
      </c>
      <c r="N1139" s="135" t="s">
        <v>4508</v>
      </c>
    </row>
    <row r="1140" spans="1:14" ht="24" x14ac:dyDescent="0.15">
      <c r="A1140" s="139">
        <v>256</v>
      </c>
      <c r="B1140" s="139">
        <v>70720</v>
      </c>
      <c r="C1140" s="135" t="s">
        <v>6439</v>
      </c>
      <c r="D1140" s="135">
        <v>7</v>
      </c>
      <c r="E1140" s="135" t="s">
        <v>3971</v>
      </c>
      <c r="F1140" s="135">
        <v>4</v>
      </c>
      <c r="G1140" s="135" t="s">
        <v>3974</v>
      </c>
      <c r="H1140" s="135" t="s">
        <v>810</v>
      </c>
      <c r="I1140" s="135" t="s">
        <v>6433</v>
      </c>
      <c r="J1140" s="135">
        <v>1</v>
      </c>
      <c r="K1140" s="135" t="s">
        <v>3998</v>
      </c>
      <c r="L1140" s="135" t="s">
        <v>3999</v>
      </c>
      <c r="M1140" s="135" t="s">
        <v>5873</v>
      </c>
      <c r="N1140" s="135" t="s">
        <v>4508</v>
      </c>
    </row>
    <row r="1141" spans="1:14" ht="24" x14ac:dyDescent="0.15">
      <c r="A1141" s="139">
        <v>256</v>
      </c>
      <c r="B1141" s="139">
        <v>70720</v>
      </c>
      <c r="C1141" s="135" t="s">
        <v>6440</v>
      </c>
      <c r="D1141" s="135">
        <v>7</v>
      </c>
      <c r="E1141" s="135" t="s">
        <v>3971</v>
      </c>
      <c r="F1141" s="135">
        <v>4</v>
      </c>
      <c r="G1141" s="135" t="s">
        <v>3974</v>
      </c>
      <c r="H1141" s="135" t="s">
        <v>967</v>
      </c>
      <c r="I1141" s="135" t="s">
        <v>6433</v>
      </c>
      <c r="J1141" s="135">
        <v>1</v>
      </c>
      <c r="K1141" s="135" t="s">
        <v>3998</v>
      </c>
      <c r="L1141" s="135" t="s">
        <v>3999</v>
      </c>
      <c r="M1141" s="135" t="s">
        <v>6441</v>
      </c>
      <c r="N1141" s="135" t="s">
        <v>4508</v>
      </c>
    </row>
    <row r="1142" spans="1:14" ht="24" x14ac:dyDescent="0.15">
      <c r="A1142" s="139">
        <v>301</v>
      </c>
      <c r="B1142" s="139">
        <v>10660</v>
      </c>
      <c r="C1142" s="135" t="s">
        <v>6442</v>
      </c>
      <c r="D1142" s="135">
        <v>1</v>
      </c>
      <c r="E1142" s="135" t="s">
        <v>3991</v>
      </c>
      <c r="F1142" s="135">
        <v>12</v>
      </c>
      <c r="G1142" s="135" t="s">
        <v>3901</v>
      </c>
      <c r="H1142" s="135" t="s">
        <v>810</v>
      </c>
      <c r="I1142" s="135" t="s">
        <v>6443</v>
      </c>
      <c r="J1142" s="135">
        <v>1</v>
      </c>
      <c r="K1142" s="135" t="s">
        <v>3998</v>
      </c>
      <c r="L1142" s="135" t="s">
        <v>3999</v>
      </c>
      <c r="M1142" s="135" t="s">
        <v>6444</v>
      </c>
      <c r="N1142" s="135" t="s">
        <v>202</v>
      </c>
    </row>
    <row r="1143" spans="1:14" ht="24" x14ac:dyDescent="0.15">
      <c r="A1143" s="139">
        <v>301</v>
      </c>
      <c r="B1143" s="139">
        <v>10660</v>
      </c>
      <c r="C1143" s="135" t="s">
        <v>6445</v>
      </c>
      <c r="D1143" s="135">
        <v>1</v>
      </c>
      <c r="E1143" s="135" t="s">
        <v>3991</v>
      </c>
      <c r="F1143" s="135">
        <v>12</v>
      </c>
      <c r="G1143" s="135" t="s">
        <v>3901</v>
      </c>
      <c r="H1143" s="135" t="s">
        <v>967</v>
      </c>
      <c r="I1143" s="135" t="s">
        <v>6443</v>
      </c>
      <c r="J1143" s="135">
        <v>1</v>
      </c>
      <c r="K1143" s="135" t="s">
        <v>3998</v>
      </c>
      <c r="L1143" s="135" t="s">
        <v>3999</v>
      </c>
      <c r="M1143" s="135" t="s">
        <v>6446</v>
      </c>
      <c r="N1143" s="135" t="s">
        <v>4804</v>
      </c>
    </row>
    <row r="1144" spans="1:14" ht="24" x14ac:dyDescent="0.15">
      <c r="A1144" s="139">
        <v>301</v>
      </c>
      <c r="B1144" s="139">
        <v>10731</v>
      </c>
      <c r="C1144" s="135" t="s">
        <v>6447</v>
      </c>
      <c r="D1144" s="135">
        <v>1</v>
      </c>
      <c r="E1144" s="135" t="s">
        <v>3991</v>
      </c>
      <c r="F1144" s="135">
        <v>12</v>
      </c>
      <c r="G1144" s="135" t="s">
        <v>3901</v>
      </c>
      <c r="H1144" s="135" t="s">
        <v>967</v>
      </c>
      <c r="I1144" s="135" t="s">
        <v>6448</v>
      </c>
      <c r="J1144" s="135">
        <v>1</v>
      </c>
      <c r="K1144" s="135" t="s">
        <v>3998</v>
      </c>
      <c r="L1144" s="135" t="s">
        <v>3999</v>
      </c>
      <c r="M1144" s="135" t="s">
        <v>6449</v>
      </c>
      <c r="N1144" s="135" t="s">
        <v>95</v>
      </c>
    </row>
    <row r="1145" spans="1:14" ht="24" x14ac:dyDescent="0.15">
      <c r="A1145" s="139">
        <v>301</v>
      </c>
      <c r="B1145" s="139">
        <v>10732</v>
      </c>
      <c r="C1145" s="135" t="s">
        <v>6450</v>
      </c>
      <c r="D1145" s="135">
        <v>1</v>
      </c>
      <c r="E1145" s="135" t="s">
        <v>3991</v>
      </c>
      <c r="F1145" s="135">
        <v>12</v>
      </c>
      <c r="G1145" s="135" t="s">
        <v>3901</v>
      </c>
      <c r="H1145" s="135" t="s">
        <v>1674</v>
      </c>
      <c r="I1145" s="135" t="s">
        <v>6451</v>
      </c>
      <c r="J1145" s="135">
        <v>1</v>
      </c>
      <c r="K1145" s="135" t="s">
        <v>3998</v>
      </c>
      <c r="L1145" s="135" t="s">
        <v>3999</v>
      </c>
      <c r="M1145" s="135" t="s">
        <v>6329</v>
      </c>
      <c r="N1145" s="135" t="s">
        <v>135</v>
      </c>
    </row>
    <row r="1146" spans="1:14" ht="24" x14ac:dyDescent="0.15">
      <c r="A1146" s="139">
        <v>301</v>
      </c>
      <c r="B1146" s="139">
        <v>10732</v>
      </c>
      <c r="C1146" s="135" t="s">
        <v>6452</v>
      </c>
      <c r="D1146" s="135">
        <v>1</v>
      </c>
      <c r="E1146" s="135" t="s">
        <v>3991</v>
      </c>
      <c r="F1146" s="135">
        <v>12</v>
      </c>
      <c r="G1146" s="135" t="s">
        <v>3901</v>
      </c>
      <c r="H1146" s="135" t="s">
        <v>810</v>
      </c>
      <c r="I1146" s="135" t="s">
        <v>6451</v>
      </c>
      <c r="J1146" s="135">
        <v>1</v>
      </c>
      <c r="K1146" s="135" t="s">
        <v>3998</v>
      </c>
      <c r="L1146" s="135" t="s">
        <v>3999</v>
      </c>
      <c r="M1146" s="135" t="s">
        <v>4141</v>
      </c>
      <c r="N1146" s="135" t="s">
        <v>126</v>
      </c>
    </row>
    <row r="1147" spans="1:14" ht="24" x14ac:dyDescent="0.15">
      <c r="A1147" s="139">
        <v>301</v>
      </c>
      <c r="B1147" s="139">
        <v>10732</v>
      </c>
      <c r="C1147" s="135" t="s">
        <v>6453</v>
      </c>
      <c r="D1147" s="135">
        <v>1</v>
      </c>
      <c r="E1147" s="135" t="s">
        <v>3991</v>
      </c>
      <c r="F1147" s="135">
        <v>12</v>
      </c>
      <c r="G1147" s="135" t="s">
        <v>3901</v>
      </c>
      <c r="H1147" s="135" t="s">
        <v>967</v>
      </c>
      <c r="I1147" s="135" t="s">
        <v>6451</v>
      </c>
      <c r="J1147" s="135">
        <v>1</v>
      </c>
      <c r="K1147" s="135" t="s">
        <v>3998</v>
      </c>
      <c r="L1147" s="135" t="s">
        <v>3999</v>
      </c>
      <c r="M1147" s="135" t="s">
        <v>4976</v>
      </c>
      <c r="N1147" s="135" t="s">
        <v>6454</v>
      </c>
    </row>
    <row r="1148" spans="1:14" ht="36" x14ac:dyDescent="0.15">
      <c r="A1148" s="139">
        <v>301</v>
      </c>
      <c r="B1148" s="139">
        <v>60592</v>
      </c>
      <c r="C1148" s="135" t="s">
        <v>6455</v>
      </c>
      <c r="D1148" s="135">
        <v>6</v>
      </c>
      <c r="E1148" s="135" t="s">
        <v>3959</v>
      </c>
      <c r="F1148" s="135">
        <v>9</v>
      </c>
      <c r="G1148" s="135" t="s">
        <v>3967</v>
      </c>
      <c r="H1148" s="135" t="s">
        <v>810</v>
      </c>
      <c r="I1148" s="135" t="s">
        <v>6456</v>
      </c>
      <c r="J1148" s="135">
        <v>1</v>
      </c>
      <c r="K1148" s="135" t="s">
        <v>3998</v>
      </c>
      <c r="L1148" s="135" t="s">
        <v>3999</v>
      </c>
      <c r="M1148" s="135" t="s">
        <v>6457</v>
      </c>
      <c r="N1148" s="135" t="s">
        <v>86</v>
      </c>
    </row>
    <row r="1149" spans="1:14" ht="24" x14ac:dyDescent="0.15">
      <c r="A1149" s="139">
        <v>301</v>
      </c>
      <c r="B1149" s="139">
        <v>60592</v>
      </c>
      <c r="C1149" s="135" t="s">
        <v>6458</v>
      </c>
      <c r="D1149" s="135">
        <v>6</v>
      </c>
      <c r="E1149" s="135" t="s">
        <v>3959</v>
      </c>
      <c r="F1149" s="135">
        <v>9</v>
      </c>
      <c r="G1149" s="135" t="s">
        <v>3967</v>
      </c>
      <c r="H1149" s="135" t="s">
        <v>967</v>
      </c>
      <c r="I1149" s="135" t="s">
        <v>6456</v>
      </c>
      <c r="J1149" s="135">
        <v>1</v>
      </c>
      <c r="K1149" s="135" t="s">
        <v>3998</v>
      </c>
      <c r="L1149" s="135" t="s">
        <v>3999</v>
      </c>
      <c r="M1149" s="135" t="s">
        <v>6459</v>
      </c>
      <c r="N1149" s="135" t="s">
        <v>202</v>
      </c>
    </row>
    <row r="1150" spans="1:14" ht="24" x14ac:dyDescent="0.15">
      <c r="A1150" s="139">
        <v>303</v>
      </c>
      <c r="B1150" s="139">
        <v>10620</v>
      </c>
      <c r="C1150" s="135" t="s">
        <v>6460</v>
      </c>
      <c r="D1150" s="135">
        <v>1</v>
      </c>
      <c r="E1150" s="135" t="s">
        <v>3991</v>
      </c>
      <c r="F1150" s="135">
        <v>5</v>
      </c>
      <c r="G1150" s="135" t="s">
        <v>3894</v>
      </c>
      <c r="H1150" s="135" t="s">
        <v>810</v>
      </c>
      <c r="I1150" s="135" t="s">
        <v>6461</v>
      </c>
      <c r="J1150" s="135">
        <v>1</v>
      </c>
      <c r="K1150" s="135" t="s">
        <v>3998</v>
      </c>
      <c r="L1150" s="135" t="s">
        <v>3999</v>
      </c>
      <c r="M1150" s="135" t="s">
        <v>6462</v>
      </c>
      <c r="N1150" s="135" t="s">
        <v>135</v>
      </c>
    </row>
    <row r="1151" spans="1:14" ht="24" x14ac:dyDescent="0.15">
      <c r="A1151" s="139">
        <v>303</v>
      </c>
      <c r="B1151" s="139">
        <v>10620</v>
      </c>
      <c r="C1151" s="135" t="s">
        <v>6463</v>
      </c>
      <c r="D1151" s="135">
        <v>1</v>
      </c>
      <c r="E1151" s="135" t="s">
        <v>3991</v>
      </c>
      <c r="F1151" s="135">
        <v>5</v>
      </c>
      <c r="G1151" s="135" t="s">
        <v>3894</v>
      </c>
      <c r="H1151" s="135" t="s">
        <v>967</v>
      </c>
      <c r="I1151" s="135" t="s">
        <v>6461</v>
      </c>
      <c r="J1151" s="135">
        <v>1</v>
      </c>
      <c r="K1151" s="135" t="s">
        <v>3998</v>
      </c>
      <c r="L1151" s="135" t="s">
        <v>3999</v>
      </c>
      <c r="M1151" s="135" t="s">
        <v>6464</v>
      </c>
      <c r="N1151" s="135" t="s">
        <v>4205</v>
      </c>
    </row>
    <row r="1152" spans="1:14" ht="24" x14ac:dyDescent="0.15">
      <c r="A1152" s="139">
        <v>304</v>
      </c>
      <c r="B1152" s="139">
        <v>11160</v>
      </c>
      <c r="C1152" s="135" t="s">
        <v>6465</v>
      </c>
      <c r="D1152" s="135">
        <v>1</v>
      </c>
      <c r="E1152" s="135" t="s">
        <v>3991</v>
      </c>
      <c r="F1152" s="135">
        <v>3</v>
      </c>
      <c r="G1152" s="135" t="s">
        <v>3892</v>
      </c>
      <c r="H1152" s="135" t="s">
        <v>967</v>
      </c>
      <c r="I1152" s="135" t="s">
        <v>6466</v>
      </c>
      <c r="J1152" s="135">
        <v>1</v>
      </c>
      <c r="K1152" s="135" t="s">
        <v>3998</v>
      </c>
      <c r="L1152" s="135" t="s">
        <v>3999</v>
      </c>
      <c r="M1152" s="135" t="s">
        <v>6074</v>
      </c>
      <c r="N1152" s="135" t="s">
        <v>489</v>
      </c>
    </row>
    <row r="1153" spans="1:14" ht="24" x14ac:dyDescent="0.15">
      <c r="A1153" s="139">
        <v>307</v>
      </c>
      <c r="B1153" s="139">
        <v>11171</v>
      </c>
      <c r="C1153" s="135" t="s">
        <v>6028</v>
      </c>
      <c r="D1153" s="135">
        <v>1</v>
      </c>
      <c r="E1153" s="135" t="s">
        <v>3991</v>
      </c>
      <c r="F1153" s="135">
        <v>11</v>
      </c>
      <c r="G1153" s="135" t="s">
        <v>4840</v>
      </c>
      <c r="H1153" s="135" t="s">
        <v>967</v>
      </c>
      <c r="I1153" s="135" t="s">
        <v>6467</v>
      </c>
      <c r="J1153" s="135">
        <v>1</v>
      </c>
      <c r="K1153" s="135" t="s">
        <v>3998</v>
      </c>
      <c r="L1153" s="135" t="s">
        <v>3999</v>
      </c>
      <c r="M1153" s="135" t="s">
        <v>4317</v>
      </c>
      <c r="N1153" s="135" t="s">
        <v>86</v>
      </c>
    </row>
    <row r="1154" spans="1:14" ht="24" x14ac:dyDescent="0.15">
      <c r="A1154" s="139">
        <v>307</v>
      </c>
      <c r="B1154" s="139">
        <v>11172</v>
      </c>
      <c r="C1154" s="135" t="s">
        <v>6468</v>
      </c>
      <c r="D1154" s="135">
        <v>1</v>
      </c>
      <c r="E1154" s="135" t="s">
        <v>3991</v>
      </c>
      <c r="F1154" s="135">
        <v>11</v>
      </c>
      <c r="G1154" s="135" t="s">
        <v>4840</v>
      </c>
      <c r="H1154" s="135" t="s">
        <v>967</v>
      </c>
      <c r="I1154" s="135" t="s">
        <v>6469</v>
      </c>
      <c r="J1154" s="135">
        <v>1</v>
      </c>
      <c r="K1154" s="135" t="s">
        <v>3998</v>
      </c>
      <c r="L1154" s="135" t="s">
        <v>3999</v>
      </c>
      <c r="M1154" s="135" t="s">
        <v>6067</v>
      </c>
      <c r="N1154" s="135" t="s">
        <v>86</v>
      </c>
    </row>
    <row r="1155" spans="1:14" ht="24" x14ac:dyDescent="0.15">
      <c r="A1155" s="139">
        <v>308</v>
      </c>
      <c r="B1155" s="139">
        <v>10332</v>
      </c>
      <c r="C1155" s="135" t="s">
        <v>6470</v>
      </c>
      <c r="D1155" s="135">
        <v>1</v>
      </c>
      <c r="E1155" s="135" t="s">
        <v>3991</v>
      </c>
      <c r="F1155" s="135">
        <v>14</v>
      </c>
      <c r="G1155" s="135" t="s">
        <v>5290</v>
      </c>
      <c r="H1155" s="135" t="s">
        <v>967</v>
      </c>
      <c r="I1155" s="135" t="s">
        <v>6471</v>
      </c>
      <c r="J1155" s="135">
        <v>1</v>
      </c>
      <c r="K1155" s="135" t="s">
        <v>3998</v>
      </c>
      <c r="L1155" s="135" t="s">
        <v>3999</v>
      </c>
      <c r="M1155" s="135" t="s">
        <v>6472</v>
      </c>
      <c r="N1155" s="135" t="s">
        <v>108</v>
      </c>
    </row>
    <row r="1156" spans="1:14" ht="24" x14ac:dyDescent="0.15">
      <c r="A1156" s="139">
        <v>308</v>
      </c>
      <c r="B1156" s="139">
        <v>40290</v>
      </c>
      <c r="C1156" s="135" t="s">
        <v>6473</v>
      </c>
      <c r="D1156" s="135">
        <v>4</v>
      </c>
      <c r="E1156" s="135" t="s">
        <v>3936</v>
      </c>
      <c r="F1156" s="135">
        <v>3</v>
      </c>
      <c r="G1156" s="135" t="s">
        <v>3938</v>
      </c>
      <c r="H1156" s="135" t="s">
        <v>967</v>
      </c>
      <c r="I1156" s="135" t="s">
        <v>6474</v>
      </c>
      <c r="J1156" s="135">
        <v>1</v>
      </c>
      <c r="K1156" s="135" t="s">
        <v>3998</v>
      </c>
      <c r="L1156" s="135" t="s">
        <v>3999</v>
      </c>
      <c r="M1156" s="135" t="s">
        <v>6069</v>
      </c>
      <c r="N1156" s="135" t="s">
        <v>95</v>
      </c>
    </row>
    <row r="1157" spans="1:14" ht="48" x14ac:dyDescent="0.15">
      <c r="A1157" s="139">
        <v>310</v>
      </c>
      <c r="B1157" s="139">
        <v>10751</v>
      </c>
      <c r="C1157" s="135" t="s">
        <v>6475</v>
      </c>
      <c r="D1157" s="135">
        <v>1</v>
      </c>
      <c r="E1157" s="135" t="s">
        <v>3991</v>
      </c>
      <c r="F1157" s="135">
        <v>2</v>
      </c>
      <c r="G1157" s="135" t="s">
        <v>4735</v>
      </c>
      <c r="H1157" s="135" t="s">
        <v>967</v>
      </c>
      <c r="I1157" s="135" t="s">
        <v>6476</v>
      </c>
      <c r="J1157" s="135">
        <v>4</v>
      </c>
      <c r="K1157" s="135" t="s">
        <v>3993</v>
      </c>
      <c r="L1157" s="135" t="s">
        <v>4453</v>
      </c>
      <c r="M1157" s="135" t="s">
        <v>4454</v>
      </c>
      <c r="N1157" s="135" t="s">
        <v>202</v>
      </c>
    </row>
    <row r="1158" spans="1:14" ht="48" x14ac:dyDescent="0.15">
      <c r="A1158" s="139">
        <v>310</v>
      </c>
      <c r="B1158" s="139">
        <v>10772</v>
      </c>
      <c r="C1158" s="135" t="s">
        <v>6477</v>
      </c>
      <c r="D1158" s="135">
        <v>1</v>
      </c>
      <c r="E1158" s="135" t="s">
        <v>3991</v>
      </c>
      <c r="F1158" s="135">
        <v>9</v>
      </c>
      <c r="G1158" s="135" t="s">
        <v>3898</v>
      </c>
      <c r="H1158" s="135" t="s">
        <v>810</v>
      </c>
      <c r="I1158" s="135" t="s">
        <v>6478</v>
      </c>
      <c r="J1158" s="135">
        <v>4</v>
      </c>
      <c r="K1158" s="135" t="s">
        <v>3993</v>
      </c>
      <c r="L1158" s="135" t="s">
        <v>4453</v>
      </c>
      <c r="M1158" s="135" t="s">
        <v>4454</v>
      </c>
      <c r="N1158" s="135" t="s">
        <v>135</v>
      </c>
    </row>
    <row r="1159" spans="1:14" ht="24" x14ac:dyDescent="0.15">
      <c r="A1159" s="139">
        <v>310</v>
      </c>
      <c r="B1159" s="139">
        <v>10772</v>
      </c>
      <c r="C1159" s="135" t="s">
        <v>6479</v>
      </c>
      <c r="D1159" s="135">
        <v>1</v>
      </c>
      <c r="E1159" s="135" t="s">
        <v>3991</v>
      </c>
      <c r="F1159" s="135">
        <v>9</v>
      </c>
      <c r="G1159" s="135" t="s">
        <v>3898</v>
      </c>
      <c r="H1159" s="135" t="s">
        <v>967</v>
      </c>
      <c r="I1159" s="135" t="s">
        <v>6478</v>
      </c>
      <c r="J1159" s="135">
        <v>1</v>
      </c>
      <c r="K1159" s="135" t="s">
        <v>3998</v>
      </c>
      <c r="L1159" s="135" t="s">
        <v>3999</v>
      </c>
      <c r="M1159" s="135" t="s">
        <v>4752</v>
      </c>
      <c r="N1159" s="135" t="s">
        <v>86</v>
      </c>
    </row>
    <row r="1160" spans="1:14" ht="36" x14ac:dyDescent="0.15">
      <c r="A1160" s="139">
        <v>313</v>
      </c>
      <c r="B1160" s="139">
        <v>10651</v>
      </c>
      <c r="C1160" s="135" t="s">
        <v>6034</v>
      </c>
      <c r="D1160" s="135">
        <v>1</v>
      </c>
      <c r="E1160" s="135" t="s">
        <v>3991</v>
      </c>
      <c r="F1160" s="135">
        <v>6</v>
      </c>
      <c r="G1160" s="135" t="s">
        <v>3895</v>
      </c>
      <c r="H1160" s="135" t="s">
        <v>967</v>
      </c>
      <c r="I1160" s="135" t="s">
        <v>6480</v>
      </c>
      <c r="J1160" s="135">
        <v>1</v>
      </c>
      <c r="K1160" s="135" t="s">
        <v>3998</v>
      </c>
      <c r="L1160" s="135" t="s">
        <v>3999</v>
      </c>
      <c r="M1160" s="135" t="s">
        <v>6481</v>
      </c>
      <c r="N1160" s="135" t="s">
        <v>4093</v>
      </c>
    </row>
    <row r="1161" spans="1:14" ht="48" x14ac:dyDescent="0.15">
      <c r="A1161" s="139">
        <v>313</v>
      </c>
      <c r="B1161" s="139">
        <v>10652</v>
      </c>
      <c r="C1161" s="135" t="s">
        <v>6482</v>
      </c>
      <c r="D1161" s="135">
        <v>1</v>
      </c>
      <c r="E1161" s="135" t="s">
        <v>3991</v>
      </c>
      <c r="F1161" s="135">
        <v>6</v>
      </c>
      <c r="G1161" s="135" t="s">
        <v>3895</v>
      </c>
      <c r="H1161" s="135" t="s">
        <v>967</v>
      </c>
      <c r="I1161" s="135" t="s">
        <v>6483</v>
      </c>
      <c r="J1161" s="135">
        <v>1</v>
      </c>
      <c r="K1161" s="135" t="s">
        <v>3998</v>
      </c>
      <c r="L1161" s="135" t="s">
        <v>3999</v>
      </c>
      <c r="M1161" s="135" t="s">
        <v>6484</v>
      </c>
      <c r="N1161" s="135" t="s">
        <v>135</v>
      </c>
    </row>
    <row r="1162" spans="1:14" ht="24" x14ac:dyDescent="0.15">
      <c r="A1162" s="139">
        <v>314</v>
      </c>
      <c r="B1162" s="139">
        <v>10901</v>
      </c>
      <c r="C1162" s="135" t="s">
        <v>6485</v>
      </c>
      <c r="D1162" s="135">
        <v>1</v>
      </c>
      <c r="E1162" s="135" t="s">
        <v>3991</v>
      </c>
      <c r="F1162" s="135">
        <v>4</v>
      </c>
      <c r="G1162" s="135" t="s">
        <v>3893</v>
      </c>
      <c r="H1162" s="135" t="s">
        <v>967</v>
      </c>
      <c r="I1162" s="135" t="s">
        <v>6486</v>
      </c>
      <c r="J1162" s="135">
        <v>1</v>
      </c>
      <c r="K1162" s="135" t="s">
        <v>3998</v>
      </c>
      <c r="L1162" s="135" t="s">
        <v>3999</v>
      </c>
      <c r="M1162" s="135" t="s">
        <v>6487</v>
      </c>
      <c r="N1162" s="135" t="s">
        <v>95</v>
      </c>
    </row>
    <row r="1163" spans="1:14" ht="24" x14ac:dyDescent="0.15">
      <c r="A1163" s="139">
        <v>314</v>
      </c>
      <c r="B1163" s="139">
        <v>10902</v>
      </c>
      <c r="C1163" s="135" t="s">
        <v>6488</v>
      </c>
      <c r="D1163" s="135">
        <v>1</v>
      </c>
      <c r="E1163" s="135" t="s">
        <v>3991</v>
      </c>
      <c r="F1163" s="135">
        <v>4</v>
      </c>
      <c r="G1163" s="135" t="s">
        <v>3893</v>
      </c>
      <c r="H1163" s="135" t="s">
        <v>967</v>
      </c>
      <c r="I1163" s="135" t="s">
        <v>6489</v>
      </c>
      <c r="J1163" s="135">
        <v>1</v>
      </c>
      <c r="K1163" s="135" t="s">
        <v>3998</v>
      </c>
      <c r="L1163" s="135" t="s">
        <v>3999</v>
      </c>
      <c r="M1163" s="135" t="s">
        <v>6490</v>
      </c>
      <c r="N1163" s="135" t="s">
        <v>202</v>
      </c>
    </row>
    <row r="1164" spans="1:14" ht="24" x14ac:dyDescent="0.15">
      <c r="A1164" s="139">
        <v>315</v>
      </c>
      <c r="B1164" s="139">
        <v>10611</v>
      </c>
      <c r="C1164" s="135" t="s">
        <v>6491</v>
      </c>
      <c r="D1164" s="135">
        <v>1</v>
      </c>
      <c r="E1164" s="135" t="s">
        <v>3991</v>
      </c>
      <c r="F1164" s="135">
        <v>17</v>
      </c>
      <c r="G1164" s="135" t="s">
        <v>6127</v>
      </c>
      <c r="H1164" s="135" t="s">
        <v>1674</v>
      </c>
      <c r="I1164" s="135" t="s">
        <v>6492</v>
      </c>
      <c r="J1164" s="135">
        <v>1</v>
      </c>
      <c r="K1164" s="135" t="s">
        <v>3998</v>
      </c>
      <c r="L1164" s="135" t="s">
        <v>3999</v>
      </c>
      <c r="M1164" s="135" t="s">
        <v>6266</v>
      </c>
      <c r="N1164" s="135" t="s">
        <v>195</v>
      </c>
    </row>
    <row r="1165" spans="1:14" ht="24" x14ac:dyDescent="0.15">
      <c r="A1165" s="139">
        <v>315</v>
      </c>
      <c r="B1165" s="139">
        <v>10611</v>
      </c>
      <c r="C1165" s="135" t="s">
        <v>6493</v>
      </c>
      <c r="D1165" s="135">
        <v>1</v>
      </c>
      <c r="E1165" s="135" t="s">
        <v>3991</v>
      </c>
      <c r="F1165" s="135">
        <v>17</v>
      </c>
      <c r="G1165" s="135" t="s">
        <v>6127</v>
      </c>
      <c r="H1165" s="135" t="s">
        <v>810</v>
      </c>
      <c r="I1165" s="135" t="s">
        <v>6492</v>
      </c>
      <c r="J1165" s="135">
        <v>1</v>
      </c>
      <c r="K1165" s="135" t="s">
        <v>3998</v>
      </c>
      <c r="L1165" s="135" t="s">
        <v>3999</v>
      </c>
      <c r="M1165" s="135" t="s">
        <v>6464</v>
      </c>
      <c r="N1165" s="135" t="s">
        <v>1297</v>
      </c>
    </row>
    <row r="1166" spans="1:14" ht="24" x14ac:dyDescent="0.15">
      <c r="A1166" s="139">
        <v>315</v>
      </c>
      <c r="B1166" s="139">
        <v>10611</v>
      </c>
      <c r="C1166" s="135" t="s">
        <v>6494</v>
      </c>
      <c r="D1166" s="135">
        <v>1</v>
      </c>
      <c r="E1166" s="135" t="s">
        <v>3991</v>
      </c>
      <c r="F1166" s="135">
        <v>17</v>
      </c>
      <c r="G1166" s="135" t="s">
        <v>6127</v>
      </c>
      <c r="H1166" s="135" t="s">
        <v>967</v>
      </c>
      <c r="I1166" s="135" t="s">
        <v>6492</v>
      </c>
      <c r="J1166" s="135">
        <v>1</v>
      </c>
      <c r="K1166" s="135" t="s">
        <v>3998</v>
      </c>
      <c r="L1166" s="135" t="s">
        <v>3999</v>
      </c>
      <c r="M1166" s="135" t="s">
        <v>6495</v>
      </c>
      <c r="N1166" s="135" t="s">
        <v>126</v>
      </c>
    </row>
    <row r="1167" spans="1:14" ht="24" x14ac:dyDescent="0.15">
      <c r="A1167" s="139">
        <v>315</v>
      </c>
      <c r="B1167" s="139">
        <v>10612</v>
      </c>
      <c r="C1167" s="135" t="s">
        <v>6496</v>
      </c>
      <c r="D1167" s="135">
        <v>1</v>
      </c>
      <c r="E1167" s="135" t="s">
        <v>3991</v>
      </c>
      <c r="F1167" s="135">
        <v>17</v>
      </c>
      <c r="G1167" s="135" t="s">
        <v>6127</v>
      </c>
      <c r="H1167" s="135" t="s">
        <v>810</v>
      </c>
      <c r="I1167" s="135" t="s">
        <v>6497</v>
      </c>
      <c r="J1167" s="135">
        <v>1</v>
      </c>
      <c r="K1167" s="135" t="s">
        <v>3998</v>
      </c>
      <c r="L1167" s="135" t="s">
        <v>3999</v>
      </c>
      <c r="M1167" s="135" t="s">
        <v>4240</v>
      </c>
      <c r="N1167" s="135" t="s">
        <v>86</v>
      </c>
    </row>
    <row r="1168" spans="1:14" ht="24" x14ac:dyDescent="0.15">
      <c r="A1168" s="139">
        <v>315</v>
      </c>
      <c r="B1168" s="139">
        <v>10612</v>
      </c>
      <c r="C1168" s="135" t="s">
        <v>6498</v>
      </c>
      <c r="D1168" s="135">
        <v>1</v>
      </c>
      <c r="E1168" s="135" t="s">
        <v>3991</v>
      </c>
      <c r="F1168" s="135">
        <v>17</v>
      </c>
      <c r="G1168" s="135" t="s">
        <v>6127</v>
      </c>
      <c r="H1168" s="135" t="s">
        <v>967</v>
      </c>
      <c r="I1168" s="135" t="s">
        <v>6497</v>
      </c>
      <c r="J1168" s="135">
        <v>1</v>
      </c>
      <c r="K1168" s="135" t="s">
        <v>3998</v>
      </c>
      <c r="L1168" s="135" t="s">
        <v>3999</v>
      </c>
      <c r="M1168" s="135" t="s">
        <v>6499</v>
      </c>
      <c r="N1168" s="135" t="s">
        <v>489</v>
      </c>
    </row>
    <row r="1169" spans="1:14" ht="24" x14ac:dyDescent="0.15">
      <c r="A1169" s="139">
        <v>316</v>
      </c>
      <c r="B1169" s="139">
        <v>10060</v>
      </c>
      <c r="C1169" s="135" t="s">
        <v>6500</v>
      </c>
      <c r="D1169" s="135">
        <v>1</v>
      </c>
      <c r="E1169" s="135" t="s">
        <v>3991</v>
      </c>
      <c r="F1169" s="135">
        <v>4</v>
      </c>
      <c r="G1169" s="135" t="s">
        <v>3893</v>
      </c>
      <c r="H1169" s="135" t="s">
        <v>967</v>
      </c>
      <c r="I1169" s="135" t="s">
        <v>6501</v>
      </c>
      <c r="J1169" s="135">
        <v>1</v>
      </c>
      <c r="K1169" s="135" t="s">
        <v>3998</v>
      </c>
      <c r="L1169" s="135" t="s">
        <v>3999</v>
      </c>
      <c r="M1169" s="135" t="s">
        <v>4240</v>
      </c>
      <c r="N1169" s="135" t="s">
        <v>126</v>
      </c>
    </row>
    <row r="1170" spans="1:14" ht="24" x14ac:dyDescent="0.15">
      <c r="A1170" s="139">
        <v>318</v>
      </c>
      <c r="B1170" s="139">
        <v>10091</v>
      </c>
      <c r="C1170" s="135" t="s">
        <v>6502</v>
      </c>
      <c r="D1170" s="135">
        <v>1</v>
      </c>
      <c r="E1170" s="135" t="s">
        <v>3991</v>
      </c>
      <c r="F1170" s="135">
        <v>4</v>
      </c>
      <c r="G1170" s="135" t="s">
        <v>3893</v>
      </c>
      <c r="H1170" s="135" t="s">
        <v>1674</v>
      </c>
      <c r="I1170" s="135" t="s">
        <v>6503</v>
      </c>
      <c r="J1170" s="135">
        <v>1</v>
      </c>
      <c r="K1170" s="135" t="s">
        <v>3998</v>
      </c>
      <c r="L1170" s="135" t="s">
        <v>3999</v>
      </c>
      <c r="M1170" s="135" t="s">
        <v>4141</v>
      </c>
      <c r="N1170" s="135" t="s">
        <v>310</v>
      </c>
    </row>
    <row r="1171" spans="1:14" ht="24" x14ac:dyDescent="0.15">
      <c r="A1171" s="139">
        <v>318</v>
      </c>
      <c r="B1171" s="139">
        <v>10091</v>
      </c>
      <c r="C1171" s="135" t="s">
        <v>6504</v>
      </c>
      <c r="D1171" s="135">
        <v>1</v>
      </c>
      <c r="E1171" s="135" t="s">
        <v>3991</v>
      </c>
      <c r="F1171" s="135">
        <v>4</v>
      </c>
      <c r="G1171" s="135" t="s">
        <v>3893</v>
      </c>
      <c r="H1171" s="135" t="s">
        <v>810</v>
      </c>
      <c r="I1171" s="135" t="s">
        <v>6503</v>
      </c>
      <c r="J1171" s="135">
        <v>1</v>
      </c>
      <c r="K1171" s="135" t="s">
        <v>3998</v>
      </c>
      <c r="L1171" s="135" t="s">
        <v>3999</v>
      </c>
      <c r="M1171" s="135" t="s">
        <v>4240</v>
      </c>
      <c r="N1171" s="135" t="s">
        <v>162</v>
      </c>
    </row>
    <row r="1172" spans="1:14" ht="24" x14ac:dyDescent="0.15">
      <c r="A1172" s="139">
        <v>318</v>
      </c>
      <c r="B1172" s="139">
        <v>10091</v>
      </c>
      <c r="C1172" s="135" t="s">
        <v>6505</v>
      </c>
      <c r="D1172" s="135">
        <v>1</v>
      </c>
      <c r="E1172" s="135" t="s">
        <v>3991</v>
      </c>
      <c r="F1172" s="135">
        <v>4</v>
      </c>
      <c r="G1172" s="135" t="s">
        <v>3893</v>
      </c>
      <c r="H1172" s="135" t="s">
        <v>967</v>
      </c>
      <c r="I1172" s="135" t="s">
        <v>6503</v>
      </c>
      <c r="J1172" s="135">
        <v>1</v>
      </c>
      <c r="K1172" s="135" t="s">
        <v>3998</v>
      </c>
      <c r="L1172" s="135" t="s">
        <v>3999</v>
      </c>
      <c r="M1172" s="135" t="s">
        <v>5873</v>
      </c>
      <c r="N1172" s="135" t="s">
        <v>126</v>
      </c>
    </row>
    <row r="1173" spans="1:14" ht="24" x14ac:dyDescent="0.15">
      <c r="A1173" s="139">
        <v>319</v>
      </c>
      <c r="B1173" s="139">
        <v>10791</v>
      </c>
      <c r="C1173" s="135" t="s">
        <v>6506</v>
      </c>
      <c r="D1173" s="135">
        <v>1</v>
      </c>
      <c r="E1173" s="135" t="s">
        <v>3991</v>
      </c>
      <c r="F1173" s="135">
        <v>16</v>
      </c>
      <c r="G1173" s="135" t="s">
        <v>5527</v>
      </c>
      <c r="H1173" s="135" t="s">
        <v>967</v>
      </c>
      <c r="I1173" s="135" t="s">
        <v>6507</v>
      </c>
      <c r="J1173" s="135">
        <v>1</v>
      </c>
      <c r="K1173" s="135" t="s">
        <v>3998</v>
      </c>
      <c r="L1173" s="135" t="s">
        <v>3999</v>
      </c>
      <c r="M1173" s="135" t="s">
        <v>6508</v>
      </c>
      <c r="N1173" s="135" t="s">
        <v>5159</v>
      </c>
    </row>
    <row r="1174" spans="1:14" ht="36" x14ac:dyDescent="0.15">
      <c r="A1174" s="139">
        <v>319</v>
      </c>
      <c r="B1174" s="139">
        <v>10792</v>
      </c>
      <c r="C1174" s="135" t="s">
        <v>6509</v>
      </c>
      <c r="D1174" s="135">
        <v>1</v>
      </c>
      <c r="E1174" s="135" t="s">
        <v>3991</v>
      </c>
      <c r="F1174" s="135">
        <v>16</v>
      </c>
      <c r="G1174" s="135" t="s">
        <v>5527</v>
      </c>
      <c r="H1174" s="135" t="s">
        <v>967</v>
      </c>
      <c r="I1174" s="135" t="s">
        <v>6510</v>
      </c>
      <c r="J1174" s="135">
        <v>1</v>
      </c>
      <c r="K1174" s="135" t="s">
        <v>3998</v>
      </c>
      <c r="L1174" s="135" t="s">
        <v>3999</v>
      </c>
      <c r="M1174" s="135" t="s">
        <v>6511</v>
      </c>
      <c r="N1174" s="135" t="s">
        <v>332</v>
      </c>
    </row>
    <row r="1175" spans="1:14" ht="24" x14ac:dyDescent="0.15">
      <c r="A1175" s="139">
        <v>319</v>
      </c>
      <c r="B1175" s="139">
        <v>10811</v>
      </c>
      <c r="C1175" s="135" t="s">
        <v>5659</v>
      </c>
      <c r="D1175" s="135">
        <v>1</v>
      </c>
      <c r="E1175" s="135" t="s">
        <v>3991</v>
      </c>
      <c r="F1175" s="135">
        <v>16</v>
      </c>
      <c r="G1175" s="135" t="s">
        <v>5527</v>
      </c>
      <c r="H1175" s="135" t="s">
        <v>810</v>
      </c>
      <c r="I1175" s="135" t="s">
        <v>6512</v>
      </c>
      <c r="J1175" s="135">
        <v>1</v>
      </c>
      <c r="K1175" s="135" t="s">
        <v>3998</v>
      </c>
      <c r="L1175" s="135" t="s">
        <v>3999</v>
      </c>
      <c r="M1175" s="135" t="s">
        <v>6513</v>
      </c>
      <c r="N1175" s="135" t="s">
        <v>4034</v>
      </c>
    </row>
    <row r="1176" spans="1:14" ht="24" x14ac:dyDescent="0.15">
      <c r="A1176" s="139">
        <v>319</v>
      </c>
      <c r="B1176" s="139">
        <v>10811</v>
      </c>
      <c r="C1176" s="135" t="s">
        <v>6514</v>
      </c>
      <c r="D1176" s="135">
        <v>1</v>
      </c>
      <c r="E1176" s="135" t="s">
        <v>3991</v>
      </c>
      <c r="F1176" s="135">
        <v>16</v>
      </c>
      <c r="G1176" s="135" t="s">
        <v>5527</v>
      </c>
      <c r="H1176" s="135" t="s">
        <v>967</v>
      </c>
      <c r="I1176" s="135" t="s">
        <v>6512</v>
      </c>
      <c r="J1176" s="135">
        <v>1</v>
      </c>
      <c r="K1176" s="135" t="s">
        <v>3998</v>
      </c>
      <c r="L1176" s="135" t="s">
        <v>3999</v>
      </c>
      <c r="M1176" s="135" t="s">
        <v>6515</v>
      </c>
      <c r="N1176" s="135" t="s">
        <v>162</v>
      </c>
    </row>
    <row r="1177" spans="1:14" ht="24" x14ac:dyDescent="0.15">
      <c r="A1177" s="139">
        <v>319</v>
      </c>
      <c r="B1177" s="139">
        <v>10812</v>
      </c>
      <c r="C1177" s="135" t="s">
        <v>6516</v>
      </c>
      <c r="D1177" s="135">
        <v>1</v>
      </c>
      <c r="E1177" s="135" t="s">
        <v>3991</v>
      </c>
      <c r="F1177" s="135">
        <v>16</v>
      </c>
      <c r="G1177" s="135" t="s">
        <v>5527</v>
      </c>
      <c r="H1177" s="135" t="s">
        <v>986</v>
      </c>
      <c r="I1177" s="135" t="s">
        <v>6517</v>
      </c>
      <c r="J1177" s="135">
        <v>1</v>
      </c>
      <c r="K1177" s="135" t="s">
        <v>3998</v>
      </c>
      <c r="L1177" s="135" t="s">
        <v>3999</v>
      </c>
      <c r="M1177" s="135" t="s">
        <v>6518</v>
      </c>
      <c r="N1177" s="135" t="s">
        <v>555</v>
      </c>
    </row>
    <row r="1178" spans="1:14" ht="24" x14ac:dyDescent="0.15">
      <c r="A1178" s="139">
        <v>319</v>
      </c>
      <c r="B1178" s="139">
        <v>10812</v>
      </c>
      <c r="C1178" s="135" t="s">
        <v>6519</v>
      </c>
      <c r="D1178" s="135">
        <v>1</v>
      </c>
      <c r="E1178" s="135" t="s">
        <v>3991</v>
      </c>
      <c r="F1178" s="135">
        <v>16</v>
      </c>
      <c r="G1178" s="135" t="s">
        <v>5527</v>
      </c>
      <c r="H1178" s="135" t="s">
        <v>2085</v>
      </c>
      <c r="I1178" s="135" t="s">
        <v>6517</v>
      </c>
      <c r="J1178" s="135">
        <v>1</v>
      </c>
      <c r="K1178" s="135" t="s">
        <v>3998</v>
      </c>
      <c r="L1178" s="135" t="s">
        <v>5811</v>
      </c>
      <c r="M1178" s="135" t="s">
        <v>4647</v>
      </c>
      <c r="N1178" s="135" t="s">
        <v>126</v>
      </c>
    </row>
    <row r="1179" spans="1:14" ht="24" x14ac:dyDescent="0.15">
      <c r="A1179" s="139">
        <v>319</v>
      </c>
      <c r="B1179" s="139">
        <v>10812</v>
      </c>
      <c r="C1179" s="135" t="s">
        <v>6520</v>
      </c>
      <c r="D1179" s="135">
        <v>1</v>
      </c>
      <c r="E1179" s="135" t="s">
        <v>3991</v>
      </c>
      <c r="F1179" s="135">
        <v>16</v>
      </c>
      <c r="G1179" s="135" t="s">
        <v>5527</v>
      </c>
      <c r="H1179" s="135" t="s">
        <v>1674</v>
      </c>
      <c r="I1179" s="135" t="s">
        <v>6517</v>
      </c>
      <c r="J1179" s="135">
        <v>1</v>
      </c>
      <c r="K1179" s="135" t="s">
        <v>3998</v>
      </c>
      <c r="L1179" s="135" t="s">
        <v>5811</v>
      </c>
      <c r="M1179" s="135" t="s">
        <v>4466</v>
      </c>
      <c r="N1179" s="135" t="s">
        <v>124</v>
      </c>
    </row>
    <row r="1180" spans="1:14" ht="24" x14ac:dyDescent="0.15">
      <c r="A1180" s="139">
        <v>319</v>
      </c>
      <c r="B1180" s="139">
        <v>10812</v>
      </c>
      <c r="C1180" s="135" t="s">
        <v>6521</v>
      </c>
      <c r="D1180" s="135">
        <v>1</v>
      </c>
      <c r="E1180" s="135" t="s">
        <v>3991</v>
      </c>
      <c r="F1180" s="135">
        <v>16</v>
      </c>
      <c r="G1180" s="135" t="s">
        <v>5527</v>
      </c>
      <c r="H1180" s="135" t="s">
        <v>810</v>
      </c>
      <c r="I1180" s="135" t="s">
        <v>6517</v>
      </c>
      <c r="J1180" s="135">
        <v>1</v>
      </c>
      <c r="K1180" s="135" t="s">
        <v>3998</v>
      </c>
      <c r="L1180" s="135" t="s">
        <v>3999</v>
      </c>
      <c r="M1180" s="135" t="s">
        <v>6518</v>
      </c>
      <c r="N1180" s="135" t="s">
        <v>86</v>
      </c>
    </row>
    <row r="1181" spans="1:14" ht="24" x14ac:dyDescent="0.15">
      <c r="A1181" s="139">
        <v>319</v>
      </c>
      <c r="B1181" s="139">
        <v>10812</v>
      </c>
      <c r="C1181" s="135" t="s">
        <v>6522</v>
      </c>
      <c r="D1181" s="135">
        <v>1</v>
      </c>
      <c r="E1181" s="135" t="s">
        <v>3991</v>
      </c>
      <c r="F1181" s="135">
        <v>16</v>
      </c>
      <c r="G1181" s="135" t="s">
        <v>5527</v>
      </c>
      <c r="H1181" s="135" t="s">
        <v>967</v>
      </c>
      <c r="I1181" s="135" t="s">
        <v>6517</v>
      </c>
      <c r="J1181" s="135">
        <v>1</v>
      </c>
      <c r="K1181" s="135" t="s">
        <v>3998</v>
      </c>
      <c r="L1181" s="135" t="s">
        <v>3999</v>
      </c>
      <c r="M1181" s="135" t="s">
        <v>4240</v>
      </c>
      <c r="N1181" s="135" t="s">
        <v>310</v>
      </c>
    </row>
    <row r="1182" spans="1:14" ht="24" x14ac:dyDescent="0.15">
      <c r="A1182" s="139">
        <v>319</v>
      </c>
      <c r="B1182" s="139">
        <v>10813</v>
      </c>
      <c r="C1182" s="135" t="s">
        <v>6523</v>
      </c>
      <c r="D1182" s="135">
        <v>1</v>
      </c>
      <c r="E1182" s="135" t="s">
        <v>3991</v>
      </c>
      <c r="F1182" s="135">
        <v>16</v>
      </c>
      <c r="G1182" s="135" t="s">
        <v>5527</v>
      </c>
      <c r="H1182" s="135" t="s">
        <v>2085</v>
      </c>
      <c r="I1182" s="135" t="s">
        <v>6524</v>
      </c>
      <c r="J1182" s="135">
        <v>1</v>
      </c>
      <c r="K1182" s="135" t="s">
        <v>3998</v>
      </c>
      <c r="L1182" s="135" t="s">
        <v>5811</v>
      </c>
      <c r="M1182" s="135" t="s">
        <v>6525</v>
      </c>
      <c r="N1182" s="135" t="s">
        <v>126</v>
      </c>
    </row>
    <row r="1183" spans="1:14" ht="24" x14ac:dyDescent="0.15">
      <c r="A1183" s="139">
        <v>319</v>
      </c>
      <c r="B1183" s="139">
        <v>10813</v>
      </c>
      <c r="C1183" s="135" t="s">
        <v>6526</v>
      </c>
      <c r="D1183" s="135">
        <v>1</v>
      </c>
      <c r="E1183" s="135" t="s">
        <v>3991</v>
      </c>
      <c r="F1183" s="135">
        <v>16</v>
      </c>
      <c r="G1183" s="135" t="s">
        <v>5527</v>
      </c>
      <c r="H1183" s="135" t="s">
        <v>1674</v>
      </c>
      <c r="I1183" s="135" t="s">
        <v>6524</v>
      </c>
      <c r="J1183" s="135">
        <v>1</v>
      </c>
      <c r="K1183" s="135" t="s">
        <v>3998</v>
      </c>
      <c r="L1183" s="135" t="s">
        <v>3999</v>
      </c>
      <c r="M1183" s="135" t="s">
        <v>6527</v>
      </c>
      <c r="N1183" s="135" t="s">
        <v>4804</v>
      </c>
    </row>
    <row r="1184" spans="1:14" ht="36" x14ac:dyDescent="0.15">
      <c r="A1184" s="139">
        <v>319</v>
      </c>
      <c r="B1184" s="139">
        <v>10813</v>
      </c>
      <c r="C1184" s="135" t="s">
        <v>6528</v>
      </c>
      <c r="D1184" s="135">
        <v>1</v>
      </c>
      <c r="E1184" s="135" t="s">
        <v>3991</v>
      </c>
      <c r="F1184" s="135">
        <v>16</v>
      </c>
      <c r="G1184" s="135" t="s">
        <v>5527</v>
      </c>
      <c r="H1184" s="135" t="s">
        <v>810</v>
      </c>
      <c r="I1184" s="135" t="s">
        <v>6524</v>
      </c>
      <c r="J1184" s="135">
        <v>1</v>
      </c>
      <c r="K1184" s="135" t="s">
        <v>3998</v>
      </c>
      <c r="L1184" s="135" t="s">
        <v>5811</v>
      </c>
      <c r="M1184" s="135" t="s">
        <v>6529</v>
      </c>
      <c r="N1184" s="135" t="s">
        <v>195</v>
      </c>
    </row>
    <row r="1185" spans="1:14" ht="24" x14ac:dyDescent="0.15">
      <c r="A1185" s="139">
        <v>319</v>
      </c>
      <c r="B1185" s="139">
        <v>10813</v>
      </c>
      <c r="C1185" s="135" t="s">
        <v>6530</v>
      </c>
      <c r="D1185" s="135">
        <v>1</v>
      </c>
      <c r="E1185" s="135" t="s">
        <v>3991</v>
      </c>
      <c r="F1185" s="135">
        <v>16</v>
      </c>
      <c r="G1185" s="135" t="s">
        <v>5527</v>
      </c>
      <c r="H1185" s="135" t="s">
        <v>967</v>
      </c>
      <c r="I1185" s="135" t="s">
        <v>6524</v>
      </c>
      <c r="J1185" s="135">
        <v>1</v>
      </c>
      <c r="K1185" s="135" t="s">
        <v>3998</v>
      </c>
      <c r="L1185" s="135" t="s">
        <v>5811</v>
      </c>
      <c r="M1185" s="135" t="s">
        <v>6531</v>
      </c>
      <c r="N1185" s="135" t="s">
        <v>124</v>
      </c>
    </row>
    <row r="1186" spans="1:14" ht="24" x14ac:dyDescent="0.15">
      <c r="A1186" s="139">
        <v>320</v>
      </c>
      <c r="B1186" s="139">
        <v>60550</v>
      </c>
      <c r="C1186" s="135" t="s">
        <v>6532</v>
      </c>
      <c r="D1186" s="135">
        <v>6</v>
      </c>
      <c r="E1186" s="135" t="s">
        <v>3959</v>
      </c>
      <c r="F1186" s="135">
        <v>11</v>
      </c>
      <c r="G1186" s="135" t="s">
        <v>3969</v>
      </c>
      <c r="H1186" s="135" t="s">
        <v>967</v>
      </c>
      <c r="I1186" s="135" t="s">
        <v>6533</v>
      </c>
      <c r="J1186" s="135">
        <v>1</v>
      </c>
      <c r="K1186" s="135" t="s">
        <v>3998</v>
      </c>
      <c r="L1186" s="135" t="s">
        <v>3999</v>
      </c>
      <c r="M1186" s="135" t="s">
        <v>5158</v>
      </c>
      <c r="N1186" s="135" t="s">
        <v>1220</v>
      </c>
    </row>
    <row r="1187" spans="1:14" ht="24" x14ac:dyDescent="0.15">
      <c r="A1187" s="139">
        <v>321</v>
      </c>
      <c r="B1187" s="139">
        <v>10570</v>
      </c>
      <c r="C1187" s="135" t="s">
        <v>6534</v>
      </c>
      <c r="D1187" s="135">
        <v>1</v>
      </c>
      <c r="E1187" s="135" t="s">
        <v>3991</v>
      </c>
      <c r="F1187" s="135">
        <v>19</v>
      </c>
      <c r="G1187" s="135" t="s">
        <v>4230</v>
      </c>
      <c r="H1187" s="135" t="s">
        <v>967</v>
      </c>
      <c r="I1187" s="135" t="s">
        <v>6535</v>
      </c>
      <c r="J1187" s="135">
        <v>1</v>
      </c>
      <c r="K1187" s="135" t="s">
        <v>3998</v>
      </c>
      <c r="L1187" s="135" t="s">
        <v>3999</v>
      </c>
      <c r="M1187" s="135" t="s">
        <v>4240</v>
      </c>
      <c r="N1187" s="135" t="s">
        <v>126</v>
      </c>
    </row>
    <row r="1188" spans="1:14" ht="24" x14ac:dyDescent="0.15">
      <c r="A1188" s="139">
        <v>321</v>
      </c>
      <c r="B1188" s="139">
        <v>10570</v>
      </c>
      <c r="C1188" s="135" t="s">
        <v>6536</v>
      </c>
      <c r="D1188" s="135">
        <v>1</v>
      </c>
      <c r="E1188" s="135" t="s">
        <v>3991</v>
      </c>
      <c r="F1188" s="135">
        <v>19</v>
      </c>
      <c r="G1188" s="135" t="s">
        <v>4230</v>
      </c>
      <c r="H1188" s="135" t="s">
        <v>967</v>
      </c>
      <c r="I1188" s="135" t="s">
        <v>6535</v>
      </c>
      <c r="J1188" s="135">
        <v>1</v>
      </c>
      <c r="K1188" s="135" t="s">
        <v>3998</v>
      </c>
      <c r="L1188" s="135" t="s">
        <v>3999</v>
      </c>
      <c r="M1188" s="135" t="s">
        <v>4245</v>
      </c>
      <c r="N1188" s="135" t="s">
        <v>4389</v>
      </c>
    </row>
    <row r="1189" spans="1:14" ht="36" x14ac:dyDescent="0.15">
      <c r="A1189" s="139">
        <v>322</v>
      </c>
      <c r="B1189" s="139">
        <v>10551</v>
      </c>
      <c r="C1189" s="135" t="s">
        <v>6537</v>
      </c>
      <c r="D1189" s="135">
        <v>1</v>
      </c>
      <c r="E1189" s="135" t="s">
        <v>3991</v>
      </c>
      <c r="F1189" s="135">
        <v>19</v>
      </c>
      <c r="G1189" s="135" t="s">
        <v>4230</v>
      </c>
      <c r="H1189" s="135" t="s">
        <v>810</v>
      </c>
      <c r="I1189" s="135" t="s">
        <v>6538</v>
      </c>
      <c r="J1189" s="135">
        <v>1</v>
      </c>
      <c r="K1189" s="135" t="s">
        <v>3998</v>
      </c>
      <c r="L1189" s="135" t="s">
        <v>3999</v>
      </c>
      <c r="M1189" s="135" t="s">
        <v>6539</v>
      </c>
      <c r="N1189" s="135" t="s">
        <v>489</v>
      </c>
    </row>
    <row r="1190" spans="1:14" ht="24" x14ac:dyDescent="0.15">
      <c r="A1190" s="139">
        <v>322</v>
      </c>
      <c r="B1190" s="139">
        <v>10551</v>
      </c>
      <c r="C1190" s="135" t="s">
        <v>6540</v>
      </c>
      <c r="D1190" s="135">
        <v>1</v>
      </c>
      <c r="E1190" s="135" t="s">
        <v>3991</v>
      </c>
      <c r="F1190" s="135">
        <v>19</v>
      </c>
      <c r="G1190" s="135" t="s">
        <v>4230</v>
      </c>
      <c r="H1190" s="135" t="s">
        <v>967</v>
      </c>
      <c r="I1190" s="135" t="s">
        <v>6538</v>
      </c>
      <c r="J1190" s="135">
        <v>1</v>
      </c>
      <c r="K1190" s="135" t="s">
        <v>3998</v>
      </c>
      <c r="L1190" s="135" t="s">
        <v>3999</v>
      </c>
      <c r="M1190" s="135" t="s">
        <v>4245</v>
      </c>
      <c r="N1190" s="135" t="s">
        <v>4205</v>
      </c>
    </row>
    <row r="1191" spans="1:14" ht="24" x14ac:dyDescent="0.15">
      <c r="A1191" s="139">
        <v>322</v>
      </c>
      <c r="B1191" s="139">
        <v>10561</v>
      </c>
      <c r="C1191" s="135" t="s">
        <v>6541</v>
      </c>
      <c r="D1191" s="135">
        <v>1</v>
      </c>
      <c r="E1191" s="135" t="s">
        <v>3991</v>
      </c>
      <c r="F1191" s="135">
        <v>19</v>
      </c>
      <c r="G1191" s="135" t="s">
        <v>4230</v>
      </c>
      <c r="H1191" s="135" t="s">
        <v>967</v>
      </c>
      <c r="I1191" s="135" t="s">
        <v>6542</v>
      </c>
      <c r="J1191" s="135">
        <v>1</v>
      </c>
      <c r="K1191" s="135" t="s">
        <v>3998</v>
      </c>
      <c r="L1191" s="135" t="s">
        <v>3999</v>
      </c>
      <c r="M1191" s="135" t="s">
        <v>6543</v>
      </c>
      <c r="N1191" s="135" t="s">
        <v>4487</v>
      </c>
    </row>
    <row r="1192" spans="1:14" ht="24" x14ac:dyDescent="0.15">
      <c r="A1192" s="139">
        <v>322</v>
      </c>
      <c r="B1192" s="139">
        <v>10562</v>
      </c>
      <c r="C1192" s="135" t="s">
        <v>6544</v>
      </c>
      <c r="D1192" s="135">
        <v>1</v>
      </c>
      <c r="E1192" s="135" t="s">
        <v>3991</v>
      </c>
      <c r="F1192" s="135">
        <v>19</v>
      </c>
      <c r="G1192" s="135" t="s">
        <v>4230</v>
      </c>
      <c r="H1192" s="135" t="s">
        <v>810</v>
      </c>
      <c r="I1192" s="135" t="s">
        <v>6545</v>
      </c>
      <c r="J1192" s="135">
        <v>1</v>
      </c>
      <c r="K1192" s="135" t="s">
        <v>3998</v>
      </c>
      <c r="L1192" s="135" t="s">
        <v>3999</v>
      </c>
      <c r="M1192" s="135" t="s">
        <v>4489</v>
      </c>
      <c r="N1192" s="135" t="s">
        <v>4438</v>
      </c>
    </row>
    <row r="1193" spans="1:14" ht="24" x14ac:dyDescent="0.15">
      <c r="A1193" s="139">
        <v>322</v>
      </c>
      <c r="B1193" s="139">
        <v>10562</v>
      </c>
      <c r="C1193" s="135" t="s">
        <v>6132</v>
      </c>
      <c r="D1193" s="135">
        <v>1</v>
      </c>
      <c r="E1193" s="135" t="s">
        <v>3991</v>
      </c>
      <c r="F1193" s="135">
        <v>19</v>
      </c>
      <c r="G1193" s="135" t="s">
        <v>4230</v>
      </c>
      <c r="H1193" s="135" t="s">
        <v>967</v>
      </c>
      <c r="I1193" s="135" t="s">
        <v>6545</v>
      </c>
      <c r="J1193" s="135">
        <v>1</v>
      </c>
      <c r="K1193" s="135" t="s">
        <v>3998</v>
      </c>
      <c r="L1193" s="135" t="s">
        <v>3999</v>
      </c>
      <c r="M1193" s="135" t="s">
        <v>6546</v>
      </c>
      <c r="N1193" s="135" t="s">
        <v>489</v>
      </c>
    </row>
    <row r="1194" spans="1:14" ht="24" x14ac:dyDescent="0.15">
      <c r="A1194" s="139">
        <v>323</v>
      </c>
      <c r="B1194" s="139">
        <v>11000</v>
      </c>
      <c r="C1194" s="135" t="s">
        <v>6547</v>
      </c>
      <c r="D1194" s="135">
        <v>1</v>
      </c>
      <c r="E1194" s="135" t="s">
        <v>3991</v>
      </c>
      <c r="F1194" s="135">
        <v>19</v>
      </c>
      <c r="G1194" s="135" t="s">
        <v>4230</v>
      </c>
      <c r="H1194" s="135" t="s">
        <v>2085</v>
      </c>
      <c r="I1194" s="135" t="s">
        <v>6548</v>
      </c>
      <c r="J1194" s="135">
        <v>1</v>
      </c>
      <c r="K1194" s="135" t="s">
        <v>3998</v>
      </c>
      <c r="L1194" s="135" t="s">
        <v>3999</v>
      </c>
      <c r="M1194" s="135" t="s">
        <v>6549</v>
      </c>
      <c r="N1194" s="135" t="s">
        <v>489</v>
      </c>
    </row>
    <row r="1195" spans="1:14" ht="24" x14ac:dyDescent="0.15">
      <c r="A1195" s="139">
        <v>323</v>
      </c>
      <c r="B1195" s="139">
        <v>11000</v>
      </c>
      <c r="C1195" s="135" t="s">
        <v>6550</v>
      </c>
      <c r="D1195" s="135">
        <v>1</v>
      </c>
      <c r="E1195" s="135" t="s">
        <v>3991</v>
      </c>
      <c r="F1195" s="135">
        <v>19</v>
      </c>
      <c r="G1195" s="135" t="s">
        <v>4230</v>
      </c>
      <c r="H1195" s="135" t="s">
        <v>1674</v>
      </c>
      <c r="I1195" s="135" t="s">
        <v>6548</v>
      </c>
      <c r="J1195" s="135">
        <v>1</v>
      </c>
      <c r="K1195" s="135" t="s">
        <v>3998</v>
      </c>
      <c r="L1195" s="135" t="s">
        <v>3999</v>
      </c>
      <c r="M1195" s="135" t="s">
        <v>6551</v>
      </c>
      <c r="N1195" s="135" t="s">
        <v>1220</v>
      </c>
    </row>
    <row r="1196" spans="1:14" ht="24" x14ac:dyDescent="0.15">
      <c r="A1196" s="139">
        <v>323</v>
      </c>
      <c r="B1196" s="139">
        <v>11000</v>
      </c>
      <c r="C1196" s="135" t="s">
        <v>6552</v>
      </c>
      <c r="D1196" s="135">
        <v>1</v>
      </c>
      <c r="E1196" s="135" t="s">
        <v>3991</v>
      </c>
      <c r="F1196" s="135">
        <v>19</v>
      </c>
      <c r="G1196" s="135" t="s">
        <v>4230</v>
      </c>
      <c r="H1196" s="135" t="s">
        <v>810</v>
      </c>
      <c r="I1196" s="135" t="s">
        <v>6548</v>
      </c>
      <c r="J1196" s="135">
        <v>1</v>
      </c>
      <c r="K1196" s="135" t="s">
        <v>3998</v>
      </c>
      <c r="L1196" s="135" t="s">
        <v>3999</v>
      </c>
      <c r="M1196" s="135" t="s">
        <v>6438</v>
      </c>
      <c r="N1196" s="135" t="s">
        <v>1220</v>
      </c>
    </row>
    <row r="1197" spans="1:14" ht="36" x14ac:dyDescent="0.15">
      <c r="A1197" s="139">
        <v>323</v>
      </c>
      <c r="B1197" s="139">
        <v>11000</v>
      </c>
      <c r="C1197" s="135" t="s">
        <v>5496</v>
      </c>
      <c r="D1197" s="135">
        <v>1</v>
      </c>
      <c r="E1197" s="135" t="s">
        <v>3991</v>
      </c>
      <c r="F1197" s="135">
        <v>19</v>
      </c>
      <c r="G1197" s="135" t="s">
        <v>4230</v>
      </c>
      <c r="H1197" s="135" t="s">
        <v>967</v>
      </c>
      <c r="I1197" s="135" t="s">
        <v>6548</v>
      </c>
      <c r="J1197" s="135">
        <v>1</v>
      </c>
      <c r="K1197" s="135" t="s">
        <v>3998</v>
      </c>
      <c r="L1197" s="135" t="s">
        <v>3999</v>
      </c>
      <c r="M1197" s="135" t="s">
        <v>6553</v>
      </c>
      <c r="N1197" s="135" t="s">
        <v>4508</v>
      </c>
    </row>
    <row r="1198" spans="1:14" ht="24" x14ac:dyDescent="0.15">
      <c r="A1198" s="139">
        <v>324</v>
      </c>
      <c r="B1198" s="139">
        <v>10970</v>
      </c>
      <c r="C1198" s="135" t="s">
        <v>6554</v>
      </c>
      <c r="D1198" s="135">
        <v>1</v>
      </c>
      <c r="E1198" s="135" t="s">
        <v>3991</v>
      </c>
      <c r="F1198" s="135">
        <v>4</v>
      </c>
      <c r="G1198" s="135" t="s">
        <v>3893</v>
      </c>
      <c r="H1198" s="135" t="s">
        <v>967</v>
      </c>
      <c r="I1198" s="135" t="s">
        <v>6555</v>
      </c>
      <c r="J1198" s="135">
        <v>1</v>
      </c>
      <c r="K1198" s="135" t="s">
        <v>3998</v>
      </c>
      <c r="L1198" s="135" t="s">
        <v>3999</v>
      </c>
      <c r="M1198" s="135" t="s">
        <v>6508</v>
      </c>
      <c r="N1198" s="135" t="s">
        <v>4297</v>
      </c>
    </row>
    <row r="1199" spans="1:14" ht="24" x14ac:dyDescent="0.15">
      <c r="A1199" s="139">
        <v>324</v>
      </c>
      <c r="B1199" s="139">
        <v>10980</v>
      </c>
      <c r="C1199" s="135" t="s">
        <v>6556</v>
      </c>
      <c r="D1199" s="135">
        <v>1</v>
      </c>
      <c r="E1199" s="135" t="s">
        <v>3991</v>
      </c>
      <c r="F1199" s="135">
        <v>4</v>
      </c>
      <c r="G1199" s="135" t="s">
        <v>3893</v>
      </c>
      <c r="H1199" s="135" t="s">
        <v>810</v>
      </c>
      <c r="I1199" s="135" t="s">
        <v>6557</v>
      </c>
      <c r="J1199" s="135">
        <v>1</v>
      </c>
      <c r="K1199" s="135" t="s">
        <v>3998</v>
      </c>
      <c r="L1199" s="135" t="s">
        <v>5811</v>
      </c>
      <c r="M1199" s="135" t="s">
        <v>6558</v>
      </c>
      <c r="N1199" s="135" t="s">
        <v>135</v>
      </c>
    </row>
    <row r="1200" spans="1:14" ht="24" x14ac:dyDescent="0.15">
      <c r="A1200" s="139">
        <v>324</v>
      </c>
      <c r="B1200" s="139">
        <v>10980</v>
      </c>
      <c r="C1200" s="135" t="s">
        <v>6435</v>
      </c>
      <c r="D1200" s="135">
        <v>1</v>
      </c>
      <c r="E1200" s="135" t="s">
        <v>3991</v>
      </c>
      <c r="F1200" s="135">
        <v>4</v>
      </c>
      <c r="G1200" s="135" t="s">
        <v>3893</v>
      </c>
      <c r="H1200" s="135" t="s">
        <v>967</v>
      </c>
      <c r="I1200" s="135" t="s">
        <v>6557</v>
      </c>
      <c r="J1200" s="135">
        <v>1</v>
      </c>
      <c r="K1200" s="135" t="s">
        <v>3998</v>
      </c>
      <c r="L1200" s="135" t="s">
        <v>3999</v>
      </c>
      <c r="M1200" s="135" t="s">
        <v>6559</v>
      </c>
      <c r="N1200" s="135" t="s">
        <v>162</v>
      </c>
    </row>
    <row r="1201" spans="1:14" ht="36" x14ac:dyDescent="0.15">
      <c r="A1201" s="139">
        <v>324</v>
      </c>
      <c r="B1201" s="139">
        <v>11260</v>
      </c>
      <c r="C1201" s="135" t="s">
        <v>6560</v>
      </c>
      <c r="D1201" s="135">
        <v>1</v>
      </c>
      <c r="E1201" s="135" t="s">
        <v>3991</v>
      </c>
      <c r="F1201" s="135">
        <v>16</v>
      </c>
      <c r="G1201" s="135" t="s">
        <v>5527</v>
      </c>
      <c r="H1201" s="135" t="s">
        <v>967</v>
      </c>
      <c r="I1201" s="135" t="s">
        <v>6561</v>
      </c>
      <c r="J1201" s="135">
        <v>1</v>
      </c>
      <c r="K1201" s="135" t="s">
        <v>3998</v>
      </c>
      <c r="L1201" s="135" t="s">
        <v>5811</v>
      </c>
      <c r="M1201" s="135" t="s">
        <v>6562</v>
      </c>
      <c r="N1201" s="135" t="s">
        <v>126</v>
      </c>
    </row>
    <row r="1202" spans="1:14" ht="24" x14ac:dyDescent="0.15">
      <c r="A1202" s="139">
        <v>325</v>
      </c>
      <c r="B1202" s="139">
        <v>10590</v>
      </c>
      <c r="C1202" s="135" t="s">
        <v>6563</v>
      </c>
      <c r="D1202" s="135">
        <v>1</v>
      </c>
      <c r="E1202" s="135" t="s">
        <v>3991</v>
      </c>
      <c r="F1202" s="135">
        <v>19</v>
      </c>
      <c r="G1202" s="135" t="s">
        <v>4230</v>
      </c>
      <c r="H1202" s="135" t="s">
        <v>967</v>
      </c>
      <c r="I1202" s="135" t="s">
        <v>6564</v>
      </c>
      <c r="J1202" s="135">
        <v>1</v>
      </c>
      <c r="K1202" s="135" t="s">
        <v>3998</v>
      </c>
      <c r="L1202" s="135" t="s">
        <v>3999</v>
      </c>
      <c r="M1202" s="135" t="s">
        <v>6565</v>
      </c>
      <c r="N1202" s="135" t="s">
        <v>4508</v>
      </c>
    </row>
    <row r="1203" spans="1:14" ht="24" x14ac:dyDescent="0.15">
      <c r="A1203" s="139">
        <v>325</v>
      </c>
      <c r="B1203" s="139">
        <v>10602</v>
      </c>
      <c r="C1203" s="135" t="s">
        <v>6566</v>
      </c>
      <c r="D1203" s="135">
        <v>1</v>
      </c>
      <c r="E1203" s="135" t="s">
        <v>3991</v>
      </c>
      <c r="F1203" s="135">
        <v>19</v>
      </c>
      <c r="G1203" s="135" t="s">
        <v>4230</v>
      </c>
      <c r="H1203" s="135" t="s">
        <v>967</v>
      </c>
      <c r="I1203" s="135" t="s">
        <v>6567</v>
      </c>
      <c r="J1203" s="135">
        <v>1</v>
      </c>
      <c r="K1203" s="135" t="s">
        <v>3998</v>
      </c>
      <c r="L1203" s="135" t="s">
        <v>3999</v>
      </c>
      <c r="M1203" s="135" t="s">
        <v>6266</v>
      </c>
      <c r="N1203" s="135" t="s">
        <v>1297</v>
      </c>
    </row>
    <row r="1204" spans="1:14" ht="36" x14ac:dyDescent="0.15">
      <c r="A1204" s="139">
        <v>326</v>
      </c>
      <c r="B1204" s="139">
        <v>10882</v>
      </c>
      <c r="C1204" s="135" t="s">
        <v>6568</v>
      </c>
      <c r="D1204" s="135">
        <v>1</v>
      </c>
      <c r="E1204" s="135" t="s">
        <v>3991</v>
      </c>
      <c r="F1204" s="135">
        <v>19</v>
      </c>
      <c r="G1204" s="135" t="s">
        <v>4230</v>
      </c>
      <c r="H1204" s="135" t="s">
        <v>810</v>
      </c>
      <c r="I1204" s="135" t="s">
        <v>6569</v>
      </c>
      <c r="J1204" s="135">
        <v>1</v>
      </c>
      <c r="K1204" s="135" t="s">
        <v>3998</v>
      </c>
      <c r="L1204" s="135" t="s">
        <v>3999</v>
      </c>
      <c r="M1204" s="135" t="s">
        <v>6570</v>
      </c>
      <c r="N1204" s="135" t="s">
        <v>108</v>
      </c>
    </row>
    <row r="1205" spans="1:14" ht="36" x14ac:dyDescent="0.15">
      <c r="A1205" s="139">
        <v>326</v>
      </c>
      <c r="B1205" s="139">
        <v>10882</v>
      </c>
      <c r="C1205" s="135" t="s">
        <v>6571</v>
      </c>
      <c r="D1205" s="135">
        <v>1</v>
      </c>
      <c r="E1205" s="135" t="s">
        <v>3991</v>
      </c>
      <c r="F1205" s="135">
        <v>19</v>
      </c>
      <c r="G1205" s="135" t="s">
        <v>4230</v>
      </c>
      <c r="H1205" s="135" t="s">
        <v>967</v>
      </c>
      <c r="I1205" s="135" t="s">
        <v>6569</v>
      </c>
      <c r="J1205" s="135">
        <v>1</v>
      </c>
      <c r="K1205" s="135" t="s">
        <v>3998</v>
      </c>
      <c r="L1205" s="135" t="s">
        <v>3999</v>
      </c>
      <c r="M1205" s="135" t="s">
        <v>6570</v>
      </c>
      <c r="N1205" s="135" t="s">
        <v>124</v>
      </c>
    </row>
    <row r="1206" spans="1:14" ht="24" x14ac:dyDescent="0.15">
      <c r="A1206" s="139">
        <v>326</v>
      </c>
      <c r="B1206" s="139">
        <v>10883</v>
      </c>
      <c r="C1206" s="135" t="s">
        <v>6572</v>
      </c>
      <c r="D1206" s="135">
        <v>1</v>
      </c>
      <c r="E1206" s="135" t="s">
        <v>3991</v>
      </c>
      <c r="F1206" s="135">
        <v>19</v>
      </c>
      <c r="G1206" s="135" t="s">
        <v>4230</v>
      </c>
      <c r="H1206" s="135" t="s">
        <v>1674</v>
      </c>
      <c r="I1206" s="135" t="s">
        <v>6573</v>
      </c>
      <c r="J1206" s="135">
        <v>1</v>
      </c>
      <c r="K1206" s="135" t="s">
        <v>3998</v>
      </c>
      <c r="L1206" s="135" t="s">
        <v>3999</v>
      </c>
      <c r="M1206" s="135" t="s">
        <v>6574</v>
      </c>
      <c r="N1206" s="135" t="s">
        <v>86</v>
      </c>
    </row>
    <row r="1207" spans="1:14" ht="24" x14ac:dyDescent="0.15">
      <c r="A1207" s="139">
        <v>326</v>
      </c>
      <c r="B1207" s="139">
        <v>10883</v>
      </c>
      <c r="C1207" s="135" t="s">
        <v>6575</v>
      </c>
      <c r="D1207" s="135">
        <v>1</v>
      </c>
      <c r="E1207" s="135" t="s">
        <v>3991</v>
      </c>
      <c r="F1207" s="135">
        <v>19</v>
      </c>
      <c r="G1207" s="135" t="s">
        <v>4230</v>
      </c>
      <c r="H1207" s="135" t="s">
        <v>810</v>
      </c>
      <c r="I1207" s="135" t="s">
        <v>6573</v>
      </c>
      <c r="J1207" s="135">
        <v>1</v>
      </c>
      <c r="K1207" s="135" t="s">
        <v>3998</v>
      </c>
      <c r="L1207" s="135" t="s">
        <v>3999</v>
      </c>
      <c r="M1207" s="135" t="s">
        <v>4489</v>
      </c>
      <c r="N1207" s="135" t="s">
        <v>4161</v>
      </c>
    </row>
    <row r="1208" spans="1:14" ht="24" x14ac:dyDescent="0.15">
      <c r="A1208" s="139">
        <v>326</v>
      </c>
      <c r="B1208" s="139">
        <v>10883</v>
      </c>
      <c r="C1208" s="135" t="s">
        <v>6576</v>
      </c>
      <c r="D1208" s="135">
        <v>1</v>
      </c>
      <c r="E1208" s="135" t="s">
        <v>3991</v>
      </c>
      <c r="F1208" s="135">
        <v>19</v>
      </c>
      <c r="G1208" s="135" t="s">
        <v>4230</v>
      </c>
      <c r="H1208" s="135" t="s">
        <v>967</v>
      </c>
      <c r="I1208" s="135" t="s">
        <v>6573</v>
      </c>
      <c r="J1208" s="135">
        <v>1</v>
      </c>
      <c r="K1208" s="135" t="s">
        <v>3998</v>
      </c>
      <c r="L1208" s="135" t="s">
        <v>3999</v>
      </c>
      <c r="M1208" s="135" t="s">
        <v>4141</v>
      </c>
      <c r="N1208" s="135" t="s">
        <v>195</v>
      </c>
    </row>
    <row r="1209" spans="1:14" ht="24" x14ac:dyDescent="0.15">
      <c r="A1209" s="139">
        <v>327</v>
      </c>
      <c r="B1209" s="139">
        <v>10891</v>
      </c>
      <c r="C1209" s="135" t="s">
        <v>5942</v>
      </c>
      <c r="D1209" s="135">
        <v>1</v>
      </c>
      <c r="E1209" s="135" t="s">
        <v>3991</v>
      </c>
      <c r="F1209" s="135">
        <v>19</v>
      </c>
      <c r="G1209" s="135" t="s">
        <v>4230</v>
      </c>
      <c r="H1209" s="135" t="s">
        <v>967</v>
      </c>
      <c r="I1209" s="135" t="s">
        <v>6577</v>
      </c>
      <c r="J1209" s="135">
        <v>1</v>
      </c>
      <c r="K1209" s="135" t="s">
        <v>3998</v>
      </c>
      <c r="L1209" s="135" t="s">
        <v>3999</v>
      </c>
      <c r="M1209" s="135" t="s">
        <v>4705</v>
      </c>
      <c r="N1209" s="135" t="s">
        <v>4429</v>
      </c>
    </row>
    <row r="1210" spans="1:14" ht="24" x14ac:dyDescent="0.15">
      <c r="A1210" s="139">
        <v>328</v>
      </c>
      <c r="B1210" s="139">
        <v>10121</v>
      </c>
      <c r="C1210" s="135" t="s">
        <v>6578</v>
      </c>
      <c r="D1210" s="135">
        <v>1</v>
      </c>
      <c r="E1210" s="135" t="s">
        <v>3991</v>
      </c>
      <c r="F1210" s="135">
        <v>19</v>
      </c>
      <c r="G1210" s="135" t="s">
        <v>4230</v>
      </c>
      <c r="H1210" s="135" t="s">
        <v>967</v>
      </c>
      <c r="I1210" s="135" t="s">
        <v>6579</v>
      </c>
      <c r="J1210" s="135">
        <v>1</v>
      </c>
      <c r="K1210" s="135" t="s">
        <v>3998</v>
      </c>
      <c r="L1210" s="135" t="s">
        <v>3999</v>
      </c>
      <c r="M1210" s="135" t="s">
        <v>4313</v>
      </c>
      <c r="N1210" s="135" t="s">
        <v>126</v>
      </c>
    </row>
    <row r="1211" spans="1:14" ht="24" x14ac:dyDescent="0.15">
      <c r="A1211" s="139">
        <v>328</v>
      </c>
      <c r="B1211" s="139">
        <v>10122</v>
      </c>
      <c r="C1211" s="135" t="s">
        <v>6580</v>
      </c>
      <c r="D1211" s="135">
        <v>1</v>
      </c>
      <c r="E1211" s="135" t="s">
        <v>3991</v>
      </c>
      <c r="F1211" s="135">
        <v>19</v>
      </c>
      <c r="G1211" s="135" t="s">
        <v>4230</v>
      </c>
      <c r="H1211" s="135" t="s">
        <v>967</v>
      </c>
      <c r="I1211" s="135" t="s">
        <v>6581</v>
      </c>
      <c r="J1211" s="135">
        <v>1</v>
      </c>
      <c r="K1211" s="135" t="s">
        <v>3998</v>
      </c>
      <c r="L1211" s="135" t="s">
        <v>3999</v>
      </c>
      <c r="M1211" s="135" t="s">
        <v>4632</v>
      </c>
      <c r="N1211" s="135" t="s">
        <v>332</v>
      </c>
    </row>
    <row r="1212" spans="1:14" ht="24" x14ac:dyDescent="0.15">
      <c r="A1212" s="139">
        <v>328</v>
      </c>
      <c r="B1212" s="139">
        <v>11330</v>
      </c>
      <c r="C1212" s="135" t="s">
        <v>6582</v>
      </c>
      <c r="D1212" s="135">
        <v>1</v>
      </c>
      <c r="E1212" s="135" t="s">
        <v>3991</v>
      </c>
      <c r="F1212" s="135">
        <v>19</v>
      </c>
      <c r="G1212" s="135" t="s">
        <v>4230</v>
      </c>
      <c r="H1212" s="135" t="s">
        <v>810</v>
      </c>
      <c r="I1212" s="135" t="s">
        <v>6583</v>
      </c>
      <c r="J1212" s="135">
        <v>1</v>
      </c>
      <c r="K1212" s="135" t="s">
        <v>3998</v>
      </c>
      <c r="L1212" s="135" t="s">
        <v>3999</v>
      </c>
      <c r="M1212" s="135" t="s">
        <v>6584</v>
      </c>
      <c r="N1212" s="135" t="s">
        <v>195</v>
      </c>
    </row>
    <row r="1213" spans="1:14" ht="24" x14ac:dyDescent="0.15">
      <c r="A1213" s="139">
        <v>328</v>
      </c>
      <c r="B1213" s="139">
        <v>11330</v>
      </c>
      <c r="C1213" s="135" t="s">
        <v>6585</v>
      </c>
      <c r="D1213" s="135">
        <v>1</v>
      </c>
      <c r="E1213" s="135" t="s">
        <v>3991</v>
      </c>
      <c r="F1213" s="135">
        <v>19</v>
      </c>
      <c r="G1213" s="135" t="s">
        <v>4230</v>
      </c>
      <c r="H1213" s="135" t="s">
        <v>967</v>
      </c>
      <c r="I1213" s="135" t="s">
        <v>6583</v>
      </c>
      <c r="J1213" s="135">
        <v>1</v>
      </c>
      <c r="K1213" s="135" t="s">
        <v>3998</v>
      </c>
      <c r="L1213" s="135" t="s">
        <v>3999</v>
      </c>
      <c r="M1213" s="135" t="s">
        <v>6266</v>
      </c>
      <c r="N1213" s="135" t="s">
        <v>124</v>
      </c>
    </row>
    <row r="1214" spans="1:14" ht="24" x14ac:dyDescent="0.15">
      <c r="A1214" s="139">
        <v>329</v>
      </c>
      <c r="B1214" s="139">
        <v>10852</v>
      </c>
      <c r="C1214" s="135" t="s">
        <v>6586</v>
      </c>
      <c r="D1214" s="135">
        <v>1</v>
      </c>
      <c r="E1214" s="135" t="s">
        <v>3991</v>
      </c>
      <c r="F1214" s="135">
        <v>19</v>
      </c>
      <c r="G1214" s="135" t="s">
        <v>4230</v>
      </c>
      <c r="H1214" s="135" t="s">
        <v>1674</v>
      </c>
      <c r="I1214" s="135" t="s">
        <v>6587</v>
      </c>
      <c r="J1214" s="135">
        <v>1</v>
      </c>
      <c r="K1214" s="135" t="s">
        <v>3998</v>
      </c>
      <c r="L1214" s="135" t="s">
        <v>3999</v>
      </c>
      <c r="M1214" s="135" t="s">
        <v>6588</v>
      </c>
      <c r="N1214" s="135" t="s">
        <v>332</v>
      </c>
    </row>
    <row r="1215" spans="1:14" ht="24" x14ac:dyDescent="0.15">
      <c r="A1215" s="139">
        <v>329</v>
      </c>
      <c r="B1215" s="139">
        <v>10852</v>
      </c>
      <c r="C1215" s="135" t="s">
        <v>6241</v>
      </c>
      <c r="D1215" s="135">
        <v>1</v>
      </c>
      <c r="E1215" s="135" t="s">
        <v>3991</v>
      </c>
      <c r="F1215" s="135">
        <v>19</v>
      </c>
      <c r="G1215" s="135" t="s">
        <v>4230</v>
      </c>
      <c r="H1215" s="135" t="s">
        <v>810</v>
      </c>
      <c r="I1215" s="135" t="s">
        <v>6587</v>
      </c>
      <c r="J1215" s="135">
        <v>1</v>
      </c>
      <c r="K1215" s="135" t="s">
        <v>3998</v>
      </c>
      <c r="L1215" s="135" t="s">
        <v>3999</v>
      </c>
      <c r="M1215" s="135" t="s">
        <v>6588</v>
      </c>
      <c r="N1215" s="135" t="s">
        <v>489</v>
      </c>
    </row>
    <row r="1216" spans="1:14" ht="24" x14ac:dyDescent="0.15">
      <c r="A1216" s="139">
        <v>329</v>
      </c>
      <c r="B1216" s="139">
        <v>10852</v>
      </c>
      <c r="C1216" s="135" t="s">
        <v>6589</v>
      </c>
      <c r="D1216" s="135">
        <v>1</v>
      </c>
      <c r="E1216" s="135" t="s">
        <v>3991</v>
      </c>
      <c r="F1216" s="135">
        <v>19</v>
      </c>
      <c r="G1216" s="135" t="s">
        <v>4230</v>
      </c>
      <c r="H1216" s="135" t="s">
        <v>967</v>
      </c>
      <c r="I1216" s="135" t="s">
        <v>6587</v>
      </c>
      <c r="J1216" s="135">
        <v>1</v>
      </c>
      <c r="K1216" s="135" t="s">
        <v>3998</v>
      </c>
      <c r="L1216" s="135" t="s">
        <v>3999</v>
      </c>
      <c r="M1216" s="135" t="s">
        <v>4403</v>
      </c>
      <c r="N1216" s="135" t="s">
        <v>124</v>
      </c>
    </row>
    <row r="1217" spans="1:14" ht="24" x14ac:dyDescent="0.15">
      <c r="A1217" s="139">
        <v>330</v>
      </c>
      <c r="B1217" s="139">
        <v>10840</v>
      </c>
      <c r="C1217" s="135" t="s">
        <v>6590</v>
      </c>
      <c r="D1217" s="135">
        <v>1</v>
      </c>
      <c r="E1217" s="135" t="s">
        <v>3991</v>
      </c>
      <c r="F1217" s="135">
        <v>19</v>
      </c>
      <c r="G1217" s="135" t="s">
        <v>4230</v>
      </c>
      <c r="H1217" s="135" t="s">
        <v>1674</v>
      </c>
      <c r="I1217" s="135" t="s">
        <v>6591</v>
      </c>
      <c r="J1217" s="135">
        <v>1</v>
      </c>
      <c r="K1217" s="135" t="s">
        <v>3998</v>
      </c>
      <c r="L1217" s="135" t="s">
        <v>3999</v>
      </c>
      <c r="M1217" s="135" t="s">
        <v>6549</v>
      </c>
      <c r="N1217" s="135" t="s">
        <v>126</v>
      </c>
    </row>
    <row r="1218" spans="1:14" ht="24" x14ac:dyDescent="0.15">
      <c r="A1218" s="139">
        <v>330</v>
      </c>
      <c r="B1218" s="139">
        <v>10840</v>
      </c>
      <c r="C1218" s="135" t="s">
        <v>6592</v>
      </c>
      <c r="D1218" s="135">
        <v>1</v>
      </c>
      <c r="E1218" s="135" t="s">
        <v>3991</v>
      </c>
      <c r="F1218" s="135">
        <v>19</v>
      </c>
      <c r="G1218" s="135" t="s">
        <v>4230</v>
      </c>
      <c r="H1218" s="135" t="s">
        <v>810</v>
      </c>
      <c r="I1218" s="135" t="s">
        <v>6591</v>
      </c>
      <c r="J1218" s="135">
        <v>1</v>
      </c>
      <c r="K1218" s="135" t="s">
        <v>3998</v>
      </c>
      <c r="L1218" s="135" t="s">
        <v>3999</v>
      </c>
      <c r="M1218" s="135" t="s">
        <v>6593</v>
      </c>
      <c r="N1218" s="135" t="s">
        <v>332</v>
      </c>
    </row>
    <row r="1219" spans="1:14" ht="24" x14ac:dyDescent="0.15">
      <c r="A1219" s="139">
        <v>330</v>
      </c>
      <c r="B1219" s="139">
        <v>10840</v>
      </c>
      <c r="C1219" s="135" t="s">
        <v>6594</v>
      </c>
      <c r="D1219" s="135">
        <v>1</v>
      </c>
      <c r="E1219" s="135" t="s">
        <v>3991</v>
      </c>
      <c r="F1219" s="135">
        <v>19</v>
      </c>
      <c r="G1219" s="135" t="s">
        <v>4230</v>
      </c>
      <c r="H1219" s="135" t="s">
        <v>967</v>
      </c>
      <c r="I1219" s="135" t="s">
        <v>6591</v>
      </c>
      <c r="J1219" s="135">
        <v>1</v>
      </c>
      <c r="K1219" s="135" t="s">
        <v>3998</v>
      </c>
      <c r="L1219" s="135" t="s">
        <v>3999</v>
      </c>
      <c r="M1219" s="135" t="s">
        <v>6119</v>
      </c>
      <c r="N1219" s="135" t="s">
        <v>4382</v>
      </c>
    </row>
    <row r="1220" spans="1:14" ht="24" x14ac:dyDescent="0.15">
      <c r="A1220" s="139">
        <v>331</v>
      </c>
      <c r="B1220" s="139">
        <v>10860</v>
      </c>
      <c r="C1220" s="135" t="s">
        <v>6595</v>
      </c>
      <c r="D1220" s="135">
        <v>1</v>
      </c>
      <c r="E1220" s="135" t="s">
        <v>3991</v>
      </c>
      <c r="F1220" s="135">
        <v>19</v>
      </c>
      <c r="G1220" s="135" t="s">
        <v>4230</v>
      </c>
      <c r="H1220" s="135" t="s">
        <v>2085</v>
      </c>
      <c r="I1220" s="135" t="s">
        <v>6596</v>
      </c>
      <c r="J1220" s="135">
        <v>1</v>
      </c>
      <c r="K1220" s="135" t="s">
        <v>3998</v>
      </c>
      <c r="L1220" s="135" t="s">
        <v>3999</v>
      </c>
      <c r="M1220" s="135" t="s">
        <v>6597</v>
      </c>
      <c r="N1220" s="135" t="s">
        <v>1220</v>
      </c>
    </row>
    <row r="1221" spans="1:14" ht="24" x14ac:dyDescent="0.15">
      <c r="A1221" s="139">
        <v>331</v>
      </c>
      <c r="B1221" s="139">
        <v>10860</v>
      </c>
      <c r="C1221" s="135" t="s">
        <v>6598</v>
      </c>
      <c r="D1221" s="135">
        <v>1</v>
      </c>
      <c r="E1221" s="135" t="s">
        <v>3991</v>
      </c>
      <c r="F1221" s="135">
        <v>19</v>
      </c>
      <c r="G1221" s="135" t="s">
        <v>4230</v>
      </c>
      <c r="H1221" s="135" t="s">
        <v>1674</v>
      </c>
      <c r="I1221" s="135" t="s">
        <v>6596</v>
      </c>
      <c r="J1221" s="135">
        <v>1</v>
      </c>
      <c r="K1221" s="135" t="s">
        <v>3998</v>
      </c>
      <c r="L1221" s="135" t="s">
        <v>3999</v>
      </c>
      <c r="M1221" s="135" t="s">
        <v>6599</v>
      </c>
      <c r="N1221" s="135" t="s">
        <v>332</v>
      </c>
    </row>
    <row r="1222" spans="1:14" ht="24" x14ac:dyDescent="0.15">
      <c r="A1222" s="139">
        <v>331</v>
      </c>
      <c r="B1222" s="139">
        <v>10860</v>
      </c>
      <c r="C1222" s="135" t="s">
        <v>6600</v>
      </c>
      <c r="D1222" s="135">
        <v>1</v>
      </c>
      <c r="E1222" s="135" t="s">
        <v>3991</v>
      </c>
      <c r="F1222" s="135">
        <v>19</v>
      </c>
      <c r="G1222" s="135" t="s">
        <v>4230</v>
      </c>
      <c r="H1222" s="135" t="s">
        <v>810</v>
      </c>
      <c r="I1222" s="135" t="s">
        <v>6596</v>
      </c>
      <c r="J1222" s="135">
        <v>1</v>
      </c>
      <c r="K1222" s="135" t="s">
        <v>3998</v>
      </c>
      <c r="L1222" s="135" t="s">
        <v>3999</v>
      </c>
      <c r="M1222" s="135" t="s">
        <v>6601</v>
      </c>
      <c r="N1222" s="135" t="s">
        <v>3996</v>
      </c>
    </row>
    <row r="1223" spans="1:14" ht="24" x14ac:dyDescent="0.15">
      <c r="A1223" s="139">
        <v>331</v>
      </c>
      <c r="B1223" s="139">
        <v>10860</v>
      </c>
      <c r="C1223" s="135" t="s">
        <v>6602</v>
      </c>
      <c r="D1223" s="135">
        <v>1</v>
      </c>
      <c r="E1223" s="135" t="s">
        <v>3991</v>
      </c>
      <c r="F1223" s="135">
        <v>19</v>
      </c>
      <c r="G1223" s="135" t="s">
        <v>4230</v>
      </c>
      <c r="H1223" s="135" t="s">
        <v>967</v>
      </c>
      <c r="I1223" s="135" t="s">
        <v>6596</v>
      </c>
      <c r="J1223" s="135">
        <v>1</v>
      </c>
      <c r="K1223" s="135" t="s">
        <v>3998</v>
      </c>
      <c r="L1223" s="135" t="s">
        <v>3999</v>
      </c>
      <c r="M1223" s="135" t="s">
        <v>6603</v>
      </c>
      <c r="N1223" s="135" t="s">
        <v>4440</v>
      </c>
    </row>
    <row r="1224" spans="1:14" ht="24" x14ac:dyDescent="0.15">
      <c r="A1224" s="139">
        <v>333</v>
      </c>
      <c r="B1224" s="139">
        <v>11080</v>
      </c>
      <c r="C1224" s="135" t="s">
        <v>5320</v>
      </c>
      <c r="D1224" s="135">
        <v>1</v>
      </c>
      <c r="E1224" s="135" t="s">
        <v>3991</v>
      </c>
      <c r="F1224" s="135">
        <v>19</v>
      </c>
      <c r="G1224" s="135" t="s">
        <v>4230</v>
      </c>
      <c r="H1224" s="135" t="s">
        <v>967</v>
      </c>
      <c r="I1224" s="135" t="s">
        <v>6604</v>
      </c>
      <c r="J1224" s="135">
        <v>1</v>
      </c>
      <c r="K1224" s="135" t="s">
        <v>3998</v>
      </c>
      <c r="L1224" s="135" t="s">
        <v>3999</v>
      </c>
      <c r="M1224" s="135" t="s">
        <v>6605</v>
      </c>
      <c r="N1224" s="135" t="s">
        <v>332</v>
      </c>
    </row>
    <row r="1225" spans="1:14" ht="24" x14ac:dyDescent="0.15">
      <c r="A1225" s="139">
        <v>333</v>
      </c>
      <c r="B1225" s="139">
        <v>11090</v>
      </c>
      <c r="C1225" s="135" t="s">
        <v>6275</v>
      </c>
      <c r="D1225" s="135">
        <v>1</v>
      </c>
      <c r="E1225" s="135" t="s">
        <v>3991</v>
      </c>
      <c r="F1225" s="135">
        <v>19</v>
      </c>
      <c r="G1225" s="135" t="s">
        <v>4230</v>
      </c>
      <c r="H1225" s="135" t="s">
        <v>810</v>
      </c>
      <c r="I1225" s="135" t="s">
        <v>6606</v>
      </c>
      <c r="J1225" s="135">
        <v>1</v>
      </c>
      <c r="K1225" s="135" t="s">
        <v>3998</v>
      </c>
      <c r="L1225" s="135" t="s">
        <v>3999</v>
      </c>
      <c r="M1225" s="135" t="s">
        <v>4479</v>
      </c>
      <c r="N1225" s="135" t="s">
        <v>1220</v>
      </c>
    </row>
    <row r="1226" spans="1:14" ht="36" x14ac:dyDescent="0.15">
      <c r="A1226" s="139">
        <v>333</v>
      </c>
      <c r="B1226" s="139">
        <v>11090</v>
      </c>
      <c r="C1226" s="135" t="s">
        <v>6607</v>
      </c>
      <c r="D1226" s="135">
        <v>1</v>
      </c>
      <c r="E1226" s="135" t="s">
        <v>3991</v>
      </c>
      <c r="F1226" s="135">
        <v>19</v>
      </c>
      <c r="G1226" s="135" t="s">
        <v>4230</v>
      </c>
      <c r="H1226" s="135" t="s">
        <v>967</v>
      </c>
      <c r="I1226" s="135" t="s">
        <v>6606</v>
      </c>
      <c r="J1226" s="135">
        <v>1</v>
      </c>
      <c r="K1226" s="135" t="s">
        <v>3998</v>
      </c>
      <c r="L1226" s="135" t="s">
        <v>3999</v>
      </c>
      <c r="M1226" s="135" t="s">
        <v>6608</v>
      </c>
      <c r="N1226" s="135" t="s">
        <v>1220</v>
      </c>
    </row>
    <row r="1227" spans="1:14" ht="24" x14ac:dyDescent="0.15">
      <c r="A1227" s="139">
        <v>334</v>
      </c>
      <c r="B1227" s="139">
        <v>11050</v>
      </c>
      <c r="C1227" s="135" t="s">
        <v>6609</v>
      </c>
      <c r="D1227" s="135">
        <v>1</v>
      </c>
      <c r="E1227" s="135" t="s">
        <v>3991</v>
      </c>
      <c r="F1227" s="135">
        <v>19</v>
      </c>
      <c r="G1227" s="135" t="s">
        <v>4230</v>
      </c>
      <c r="H1227" s="135" t="s">
        <v>810</v>
      </c>
      <c r="I1227" s="135" t="s">
        <v>6610</v>
      </c>
      <c r="J1227" s="135">
        <v>1</v>
      </c>
      <c r="K1227" s="135" t="s">
        <v>3998</v>
      </c>
      <c r="L1227" s="135" t="s">
        <v>3999</v>
      </c>
      <c r="M1227" s="135" t="s">
        <v>4249</v>
      </c>
      <c r="N1227" s="135" t="s">
        <v>126</v>
      </c>
    </row>
    <row r="1228" spans="1:14" ht="24" x14ac:dyDescent="0.15">
      <c r="A1228" s="139">
        <v>334</v>
      </c>
      <c r="B1228" s="139">
        <v>11050</v>
      </c>
      <c r="C1228" s="135" t="s">
        <v>6611</v>
      </c>
      <c r="D1228" s="135">
        <v>1</v>
      </c>
      <c r="E1228" s="135" t="s">
        <v>3991</v>
      </c>
      <c r="F1228" s="135">
        <v>19</v>
      </c>
      <c r="G1228" s="135" t="s">
        <v>4230</v>
      </c>
      <c r="H1228" s="135" t="s">
        <v>967</v>
      </c>
      <c r="I1228" s="135" t="s">
        <v>6610</v>
      </c>
      <c r="J1228" s="135">
        <v>1</v>
      </c>
      <c r="K1228" s="135" t="s">
        <v>3998</v>
      </c>
      <c r="L1228" s="135" t="s">
        <v>3999</v>
      </c>
      <c r="M1228" s="135" t="s">
        <v>4647</v>
      </c>
      <c r="N1228" s="135" t="s">
        <v>555</v>
      </c>
    </row>
    <row r="1229" spans="1:14" ht="24" x14ac:dyDescent="0.15">
      <c r="A1229" s="139">
        <v>335</v>
      </c>
      <c r="B1229" s="139">
        <v>11070</v>
      </c>
      <c r="C1229" s="135" t="s">
        <v>6612</v>
      </c>
      <c r="D1229" s="135">
        <v>1</v>
      </c>
      <c r="E1229" s="135" t="s">
        <v>3991</v>
      </c>
      <c r="F1229" s="135">
        <v>19</v>
      </c>
      <c r="G1229" s="135" t="s">
        <v>4230</v>
      </c>
      <c r="H1229" s="135" t="s">
        <v>1674</v>
      </c>
      <c r="I1229" s="135" t="s">
        <v>6613</v>
      </c>
      <c r="J1229" s="135">
        <v>1</v>
      </c>
      <c r="K1229" s="135" t="s">
        <v>3998</v>
      </c>
      <c r="L1229" s="135" t="s">
        <v>3999</v>
      </c>
      <c r="M1229" s="135" t="s">
        <v>6614</v>
      </c>
      <c r="N1229" s="135" t="s">
        <v>126</v>
      </c>
    </row>
    <row r="1230" spans="1:14" ht="24" x14ac:dyDescent="0.15">
      <c r="A1230" s="139">
        <v>335</v>
      </c>
      <c r="B1230" s="139">
        <v>11070</v>
      </c>
      <c r="C1230" s="135" t="s">
        <v>6615</v>
      </c>
      <c r="D1230" s="135">
        <v>1</v>
      </c>
      <c r="E1230" s="135" t="s">
        <v>3991</v>
      </c>
      <c r="F1230" s="135">
        <v>19</v>
      </c>
      <c r="G1230" s="135" t="s">
        <v>4230</v>
      </c>
      <c r="H1230" s="135" t="s">
        <v>810</v>
      </c>
      <c r="I1230" s="135" t="s">
        <v>6613</v>
      </c>
      <c r="J1230" s="135">
        <v>1</v>
      </c>
      <c r="K1230" s="135" t="s">
        <v>3998</v>
      </c>
      <c r="L1230" s="135" t="s">
        <v>3999</v>
      </c>
      <c r="M1230" s="135" t="s">
        <v>6616</v>
      </c>
      <c r="N1230" s="135" t="s">
        <v>3996</v>
      </c>
    </row>
    <row r="1231" spans="1:14" ht="24" x14ac:dyDescent="0.15">
      <c r="A1231" s="139">
        <v>335</v>
      </c>
      <c r="B1231" s="139">
        <v>11070</v>
      </c>
      <c r="C1231" s="135" t="s">
        <v>6617</v>
      </c>
      <c r="D1231" s="135">
        <v>1</v>
      </c>
      <c r="E1231" s="135" t="s">
        <v>3991</v>
      </c>
      <c r="F1231" s="135">
        <v>19</v>
      </c>
      <c r="G1231" s="135" t="s">
        <v>4230</v>
      </c>
      <c r="H1231" s="135" t="s">
        <v>967</v>
      </c>
      <c r="I1231" s="135" t="s">
        <v>6613</v>
      </c>
      <c r="J1231" s="135">
        <v>1</v>
      </c>
      <c r="K1231" s="135" t="s">
        <v>3998</v>
      </c>
      <c r="L1231" s="135" t="s">
        <v>3999</v>
      </c>
      <c r="M1231" s="135" t="s">
        <v>4141</v>
      </c>
      <c r="N1231" s="135" t="s">
        <v>555</v>
      </c>
    </row>
    <row r="1232" spans="1:14" ht="48" x14ac:dyDescent="0.15">
      <c r="A1232" s="139">
        <v>336</v>
      </c>
      <c r="B1232" s="139">
        <v>11120</v>
      </c>
      <c r="C1232" s="135" t="s">
        <v>6618</v>
      </c>
      <c r="D1232" s="135">
        <v>1</v>
      </c>
      <c r="E1232" s="135" t="s">
        <v>3991</v>
      </c>
      <c r="F1232" s="135">
        <v>20</v>
      </c>
      <c r="G1232" s="135" t="s">
        <v>6136</v>
      </c>
      <c r="H1232" s="135" t="s">
        <v>967</v>
      </c>
      <c r="I1232" s="135" t="s">
        <v>6619</v>
      </c>
      <c r="J1232" s="135">
        <v>1</v>
      </c>
      <c r="K1232" s="135" t="s">
        <v>3998</v>
      </c>
      <c r="L1232" s="135" t="s">
        <v>3999</v>
      </c>
      <c r="M1232" s="135" t="s">
        <v>6620</v>
      </c>
      <c r="N1232" s="135" t="s">
        <v>332</v>
      </c>
    </row>
    <row r="1233" spans="1:14" ht="24" x14ac:dyDescent="0.15">
      <c r="A1233" s="139">
        <v>401</v>
      </c>
      <c r="B1233" s="139">
        <v>30591</v>
      </c>
      <c r="C1233" s="135" t="s">
        <v>6621</v>
      </c>
      <c r="D1233" s="135">
        <v>3</v>
      </c>
      <c r="E1233" s="135" t="s">
        <v>3927</v>
      </c>
      <c r="F1233" s="135">
        <v>1</v>
      </c>
      <c r="G1233" s="135" t="s">
        <v>3927</v>
      </c>
      <c r="H1233" s="135" t="s">
        <v>967</v>
      </c>
      <c r="I1233" s="135" t="s">
        <v>6622</v>
      </c>
      <c r="J1233" s="135">
        <v>1</v>
      </c>
      <c r="K1233" s="135" t="s">
        <v>3998</v>
      </c>
      <c r="L1233" s="135" t="s">
        <v>3999</v>
      </c>
      <c r="M1233" s="135" t="s">
        <v>4613</v>
      </c>
      <c r="N1233" s="135" t="s">
        <v>2065</v>
      </c>
    </row>
    <row r="1234" spans="1:14" ht="24" x14ac:dyDescent="0.15">
      <c r="A1234" s="139">
        <v>401</v>
      </c>
      <c r="B1234" s="139">
        <v>30592</v>
      </c>
      <c r="C1234" s="135" t="s">
        <v>6623</v>
      </c>
      <c r="D1234" s="135">
        <v>3</v>
      </c>
      <c r="E1234" s="135" t="s">
        <v>3927</v>
      </c>
      <c r="F1234" s="135">
        <v>1</v>
      </c>
      <c r="G1234" s="135" t="s">
        <v>3927</v>
      </c>
      <c r="H1234" s="135" t="s">
        <v>967</v>
      </c>
      <c r="I1234" s="135" t="s">
        <v>6624</v>
      </c>
      <c r="J1234" s="135">
        <v>1</v>
      </c>
      <c r="K1234" s="135" t="s">
        <v>3998</v>
      </c>
      <c r="L1234" s="135" t="s">
        <v>6625</v>
      </c>
      <c r="M1234" s="135" t="s">
        <v>6626</v>
      </c>
      <c r="N1234" s="135" t="s">
        <v>4155</v>
      </c>
    </row>
    <row r="1235" spans="1:14" ht="24" x14ac:dyDescent="0.15">
      <c r="A1235" s="139">
        <v>402</v>
      </c>
      <c r="B1235" s="139">
        <v>30522</v>
      </c>
      <c r="C1235" s="135" t="s">
        <v>6627</v>
      </c>
      <c r="D1235" s="135">
        <v>3</v>
      </c>
      <c r="E1235" s="135" t="s">
        <v>3927</v>
      </c>
      <c r="F1235" s="135">
        <v>7</v>
      </c>
      <c r="G1235" s="135" t="s">
        <v>3933</v>
      </c>
      <c r="H1235" s="135" t="s">
        <v>1674</v>
      </c>
      <c r="I1235" s="135" t="s">
        <v>6628</v>
      </c>
      <c r="J1235" s="135">
        <v>1</v>
      </c>
      <c r="K1235" s="135" t="s">
        <v>3998</v>
      </c>
      <c r="L1235" s="135" t="s">
        <v>3999</v>
      </c>
      <c r="M1235" s="135" t="s">
        <v>4622</v>
      </c>
      <c r="N1235" s="135" t="s">
        <v>1484</v>
      </c>
    </row>
    <row r="1236" spans="1:14" ht="24" x14ac:dyDescent="0.15">
      <c r="A1236" s="139">
        <v>402</v>
      </c>
      <c r="B1236" s="139">
        <v>30522</v>
      </c>
      <c r="C1236" s="135" t="s">
        <v>5400</v>
      </c>
      <c r="D1236" s="135">
        <v>3</v>
      </c>
      <c r="E1236" s="135" t="s">
        <v>3927</v>
      </c>
      <c r="F1236" s="135">
        <v>7</v>
      </c>
      <c r="G1236" s="135" t="s">
        <v>3933</v>
      </c>
      <c r="H1236" s="135" t="s">
        <v>810</v>
      </c>
      <c r="I1236" s="135" t="s">
        <v>6628</v>
      </c>
      <c r="J1236" s="135">
        <v>1</v>
      </c>
      <c r="K1236" s="135" t="s">
        <v>3998</v>
      </c>
      <c r="L1236" s="135" t="s">
        <v>3999</v>
      </c>
      <c r="M1236" s="135" t="s">
        <v>6629</v>
      </c>
      <c r="N1236" s="135" t="s">
        <v>4804</v>
      </c>
    </row>
    <row r="1237" spans="1:14" ht="24" x14ac:dyDescent="0.15">
      <c r="A1237" s="139">
        <v>402</v>
      </c>
      <c r="B1237" s="139">
        <v>30522</v>
      </c>
      <c r="C1237" s="135" t="s">
        <v>6630</v>
      </c>
      <c r="D1237" s="135">
        <v>3</v>
      </c>
      <c r="E1237" s="135" t="s">
        <v>3927</v>
      </c>
      <c r="F1237" s="135">
        <v>7</v>
      </c>
      <c r="G1237" s="135" t="s">
        <v>3933</v>
      </c>
      <c r="H1237" s="135" t="s">
        <v>967</v>
      </c>
      <c r="I1237" s="135" t="s">
        <v>6628</v>
      </c>
      <c r="J1237" s="135">
        <v>1</v>
      </c>
      <c r="K1237" s="135" t="s">
        <v>3998</v>
      </c>
      <c r="L1237" s="135" t="s">
        <v>3999</v>
      </c>
      <c r="M1237" s="135" t="s">
        <v>4141</v>
      </c>
      <c r="N1237" s="135" t="s">
        <v>195</v>
      </c>
    </row>
    <row r="1238" spans="1:14" ht="24" x14ac:dyDescent="0.15">
      <c r="A1238" s="139">
        <v>402</v>
      </c>
      <c r="B1238" s="139">
        <v>30530</v>
      </c>
      <c r="C1238" s="135" t="s">
        <v>5643</v>
      </c>
      <c r="D1238" s="135">
        <v>3</v>
      </c>
      <c r="E1238" s="135" t="s">
        <v>3927</v>
      </c>
      <c r="F1238" s="135">
        <v>6</v>
      </c>
      <c r="G1238" s="135" t="s">
        <v>3932</v>
      </c>
      <c r="H1238" s="135" t="s">
        <v>1674</v>
      </c>
      <c r="I1238" s="135" t="s">
        <v>6631</v>
      </c>
      <c r="J1238" s="135">
        <v>1</v>
      </c>
      <c r="K1238" s="135" t="s">
        <v>3998</v>
      </c>
      <c r="L1238" s="135" t="s">
        <v>3999</v>
      </c>
      <c r="M1238" s="135" t="s">
        <v>6632</v>
      </c>
      <c r="N1238" s="135" t="s">
        <v>126</v>
      </c>
    </row>
    <row r="1239" spans="1:14" ht="24" x14ac:dyDescent="0.15">
      <c r="A1239" s="139">
        <v>402</v>
      </c>
      <c r="B1239" s="139">
        <v>30530</v>
      </c>
      <c r="C1239" s="135" t="s">
        <v>6633</v>
      </c>
      <c r="D1239" s="135">
        <v>3</v>
      </c>
      <c r="E1239" s="135" t="s">
        <v>3927</v>
      </c>
      <c r="F1239" s="135">
        <v>6</v>
      </c>
      <c r="G1239" s="135" t="s">
        <v>3932</v>
      </c>
      <c r="H1239" s="135" t="s">
        <v>810</v>
      </c>
      <c r="I1239" s="135" t="s">
        <v>6631</v>
      </c>
      <c r="J1239" s="135">
        <v>1</v>
      </c>
      <c r="K1239" s="135" t="s">
        <v>3998</v>
      </c>
      <c r="L1239" s="135" t="s">
        <v>3999</v>
      </c>
      <c r="M1239" s="135" t="s">
        <v>4622</v>
      </c>
      <c r="N1239" s="135" t="s">
        <v>332</v>
      </c>
    </row>
    <row r="1240" spans="1:14" ht="36" x14ac:dyDescent="0.15">
      <c r="A1240" s="139">
        <v>402</v>
      </c>
      <c r="B1240" s="139">
        <v>30530</v>
      </c>
      <c r="C1240" s="135" t="s">
        <v>6222</v>
      </c>
      <c r="D1240" s="135">
        <v>3</v>
      </c>
      <c r="E1240" s="135" t="s">
        <v>3927</v>
      </c>
      <c r="F1240" s="135">
        <v>6</v>
      </c>
      <c r="G1240" s="135" t="s">
        <v>3932</v>
      </c>
      <c r="H1240" s="135" t="s">
        <v>967</v>
      </c>
      <c r="I1240" s="135" t="s">
        <v>6631</v>
      </c>
      <c r="J1240" s="135">
        <v>1</v>
      </c>
      <c r="K1240" s="135" t="s">
        <v>3998</v>
      </c>
      <c r="L1240" s="135" t="s">
        <v>3999</v>
      </c>
      <c r="M1240" s="135" t="s">
        <v>6634</v>
      </c>
      <c r="N1240" s="135" t="s">
        <v>108</v>
      </c>
    </row>
    <row r="1241" spans="1:14" ht="24" x14ac:dyDescent="0.15">
      <c r="A1241" s="139">
        <v>403</v>
      </c>
      <c r="B1241" s="139">
        <v>30410</v>
      </c>
      <c r="C1241" s="135" t="s">
        <v>6635</v>
      </c>
      <c r="D1241" s="135">
        <v>3</v>
      </c>
      <c r="E1241" s="135" t="s">
        <v>3927</v>
      </c>
      <c r="F1241" s="135">
        <v>6</v>
      </c>
      <c r="G1241" s="135" t="s">
        <v>3932</v>
      </c>
      <c r="H1241" s="135" t="s">
        <v>967</v>
      </c>
      <c r="I1241" s="135" t="s">
        <v>6636</v>
      </c>
      <c r="J1241" s="135">
        <v>1</v>
      </c>
      <c r="K1241" s="135" t="s">
        <v>3998</v>
      </c>
      <c r="L1241" s="135" t="s">
        <v>3999</v>
      </c>
      <c r="M1241" s="135" t="s">
        <v>6629</v>
      </c>
      <c r="N1241" s="135" t="s">
        <v>202</v>
      </c>
    </row>
    <row r="1242" spans="1:14" ht="24" x14ac:dyDescent="0.15">
      <c r="A1242" s="139">
        <v>405</v>
      </c>
      <c r="B1242" s="139">
        <v>30301</v>
      </c>
      <c r="C1242" s="135" t="s">
        <v>6637</v>
      </c>
      <c r="D1242" s="135">
        <v>3</v>
      </c>
      <c r="E1242" s="135" t="s">
        <v>3927</v>
      </c>
      <c r="F1242" s="135">
        <v>1</v>
      </c>
      <c r="G1242" s="135" t="s">
        <v>3927</v>
      </c>
      <c r="H1242" s="135" t="s">
        <v>810</v>
      </c>
      <c r="I1242" s="135" t="s">
        <v>6638</v>
      </c>
      <c r="J1242" s="135">
        <v>1</v>
      </c>
      <c r="K1242" s="135" t="s">
        <v>3998</v>
      </c>
      <c r="L1242" s="135" t="s">
        <v>3999</v>
      </c>
      <c r="M1242" s="135" t="s">
        <v>4217</v>
      </c>
      <c r="N1242" s="135" t="s">
        <v>86</v>
      </c>
    </row>
    <row r="1243" spans="1:14" ht="24" x14ac:dyDescent="0.15">
      <c r="A1243" s="139">
        <v>405</v>
      </c>
      <c r="B1243" s="139">
        <v>30301</v>
      </c>
      <c r="C1243" s="135" t="s">
        <v>6639</v>
      </c>
      <c r="D1243" s="135">
        <v>3</v>
      </c>
      <c r="E1243" s="135" t="s">
        <v>3927</v>
      </c>
      <c r="F1243" s="135">
        <v>1</v>
      </c>
      <c r="G1243" s="135" t="s">
        <v>3927</v>
      </c>
      <c r="H1243" s="135" t="s">
        <v>967</v>
      </c>
      <c r="I1243" s="135" t="s">
        <v>6638</v>
      </c>
      <c r="J1243" s="135">
        <v>1</v>
      </c>
      <c r="K1243" s="135" t="s">
        <v>3998</v>
      </c>
      <c r="L1243" s="135" t="s">
        <v>5811</v>
      </c>
      <c r="M1243" s="135" t="s">
        <v>6640</v>
      </c>
      <c r="N1243" s="135" t="s">
        <v>4161</v>
      </c>
    </row>
    <row r="1244" spans="1:14" ht="24" x14ac:dyDescent="0.15">
      <c r="A1244" s="139">
        <v>405</v>
      </c>
      <c r="B1244" s="139">
        <v>30302</v>
      </c>
      <c r="C1244" s="135" t="s">
        <v>5552</v>
      </c>
      <c r="D1244" s="135">
        <v>3</v>
      </c>
      <c r="E1244" s="135" t="s">
        <v>3927</v>
      </c>
      <c r="F1244" s="135">
        <v>1</v>
      </c>
      <c r="G1244" s="135" t="s">
        <v>3927</v>
      </c>
      <c r="H1244" s="135" t="s">
        <v>967</v>
      </c>
      <c r="I1244" s="135" t="s">
        <v>6641</v>
      </c>
      <c r="J1244" s="135">
        <v>1</v>
      </c>
      <c r="K1244" s="135" t="s">
        <v>3998</v>
      </c>
      <c r="L1244" s="135" t="s">
        <v>3999</v>
      </c>
      <c r="M1244" s="135" t="s">
        <v>6642</v>
      </c>
      <c r="N1244" s="135" t="s">
        <v>332</v>
      </c>
    </row>
    <row r="1245" spans="1:14" ht="24" x14ac:dyDescent="0.15">
      <c r="A1245" s="139">
        <v>406</v>
      </c>
      <c r="B1245" s="139">
        <v>10100</v>
      </c>
      <c r="C1245" s="135" t="s">
        <v>6643</v>
      </c>
      <c r="D1245" s="135">
        <v>1</v>
      </c>
      <c r="E1245" s="135" t="s">
        <v>3991</v>
      </c>
      <c r="F1245" s="135">
        <v>3</v>
      </c>
      <c r="G1245" s="135" t="s">
        <v>3892</v>
      </c>
      <c r="H1245" s="135" t="s">
        <v>967</v>
      </c>
      <c r="I1245" s="135" t="s">
        <v>6644</v>
      </c>
      <c r="J1245" s="135">
        <v>1</v>
      </c>
      <c r="K1245" s="135" t="s">
        <v>3998</v>
      </c>
      <c r="L1245" s="135" t="s">
        <v>3999</v>
      </c>
      <c r="M1245" s="135" t="s">
        <v>6645</v>
      </c>
      <c r="N1245" s="135" t="s">
        <v>195</v>
      </c>
    </row>
    <row r="1246" spans="1:14" ht="24" x14ac:dyDescent="0.15">
      <c r="A1246" s="139">
        <v>406</v>
      </c>
      <c r="B1246" s="139">
        <v>30630</v>
      </c>
      <c r="C1246" s="135" t="s">
        <v>6646</v>
      </c>
      <c r="D1246" s="135">
        <v>3</v>
      </c>
      <c r="E1246" s="135" t="s">
        <v>3927</v>
      </c>
      <c r="F1246" s="135">
        <v>1</v>
      </c>
      <c r="G1246" s="135" t="s">
        <v>3927</v>
      </c>
      <c r="H1246" s="135" t="s">
        <v>967</v>
      </c>
      <c r="I1246" s="135" t="s">
        <v>6647</v>
      </c>
      <c r="J1246" s="135">
        <v>1</v>
      </c>
      <c r="K1246" s="135" t="s">
        <v>3998</v>
      </c>
      <c r="L1246" s="135" t="s">
        <v>3999</v>
      </c>
      <c r="M1246" s="135" t="s">
        <v>6648</v>
      </c>
      <c r="N1246" s="135" t="s">
        <v>195</v>
      </c>
    </row>
    <row r="1247" spans="1:14" ht="24" x14ac:dyDescent="0.15">
      <c r="A1247" s="139">
        <v>408</v>
      </c>
      <c r="B1247" s="139">
        <v>30361</v>
      </c>
      <c r="C1247" s="135" t="s">
        <v>6649</v>
      </c>
      <c r="D1247" s="135">
        <v>3</v>
      </c>
      <c r="E1247" s="135" t="s">
        <v>3927</v>
      </c>
      <c r="F1247" s="135">
        <v>2</v>
      </c>
      <c r="G1247" s="135" t="s">
        <v>3928</v>
      </c>
      <c r="H1247" s="135" t="s">
        <v>810</v>
      </c>
      <c r="I1247" s="135" t="s">
        <v>6650</v>
      </c>
      <c r="J1247" s="135">
        <v>1</v>
      </c>
      <c r="K1247" s="135" t="s">
        <v>3998</v>
      </c>
      <c r="L1247" s="135" t="s">
        <v>3999</v>
      </c>
      <c r="M1247" s="135" t="s">
        <v>4187</v>
      </c>
      <c r="N1247" s="135" t="s">
        <v>126</v>
      </c>
    </row>
    <row r="1248" spans="1:14" ht="24" x14ac:dyDescent="0.15">
      <c r="A1248" s="139">
        <v>408</v>
      </c>
      <c r="B1248" s="139">
        <v>30361</v>
      </c>
      <c r="C1248" s="135" t="s">
        <v>6651</v>
      </c>
      <c r="D1248" s="135">
        <v>3</v>
      </c>
      <c r="E1248" s="135" t="s">
        <v>3927</v>
      </c>
      <c r="F1248" s="135">
        <v>2</v>
      </c>
      <c r="G1248" s="135" t="s">
        <v>3928</v>
      </c>
      <c r="H1248" s="135" t="s">
        <v>967</v>
      </c>
      <c r="I1248" s="135" t="s">
        <v>6650</v>
      </c>
      <c r="J1248" s="135">
        <v>1</v>
      </c>
      <c r="K1248" s="135" t="s">
        <v>3998</v>
      </c>
      <c r="L1248" s="135" t="s">
        <v>3999</v>
      </c>
      <c r="M1248" s="135" t="s">
        <v>6067</v>
      </c>
      <c r="N1248" s="135" t="s">
        <v>3996</v>
      </c>
    </row>
    <row r="1249" spans="1:14" ht="24" x14ac:dyDescent="0.15">
      <c r="A1249" s="139">
        <v>408</v>
      </c>
      <c r="B1249" s="139">
        <v>30362</v>
      </c>
      <c r="C1249" s="135" t="s">
        <v>6652</v>
      </c>
      <c r="D1249" s="135">
        <v>3</v>
      </c>
      <c r="E1249" s="135" t="s">
        <v>3927</v>
      </c>
      <c r="F1249" s="135">
        <v>2</v>
      </c>
      <c r="G1249" s="135" t="s">
        <v>3928</v>
      </c>
      <c r="H1249" s="135" t="s">
        <v>2085</v>
      </c>
      <c r="I1249" s="135" t="s">
        <v>6653</v>
      </c>
      <c r="J1249" s="135">
        <v>1</v>
      </c>
      <c r="K1249" s="135" t="s">
        <v>3998</v>
      </c>
      <c r="L1249" s="135" t="s">
        <v>3999</v>
      </c>
      <c r="M1249" s="135" t="s">
        <v>6654</v>
      </c>
      <c r="N1249" s="135" t="s">
        <v>555</v>
      </c>
    </row>
    <row r="1250" spans="1:14" ht="24" x14ac:dyDescent="0.15">
      <c r="A1250" s="139">
        <v>408</v>
      </c>
      <c r="B1250" s="139">
        <v>30362</v>
      </c>
      <c r="C1250" s="135" t="s">
        <v>5387</v>
      </c>
      <c r="D1250" s="135">
        <v>3</v>
      </c>
      <c r="E1250" s="135" t="s">
        <v>3927</v>
      </c>
      <c r="F1250" s="135">
        <v>2</v>
      </c>
      <c r="G1250" s="135" t="s">
        <v>3928</v>
      </c>
      <c r="H1250" s="135" t="s">
        <v>1674</v>
      </c>
      <c r="I1250" s="135" t="s">
        <v>6653</v>
      </c>
      <c r="J1250" s="135">
        <v>1</v>
      </c>
      <c r="K1250" s="135" t="s">
        <v>3998</v>
      </c>
      <c r="L1250" s="135" t="s">
        <v>3999</v>
      </c>
      <c r="M1250" s="135" t="s">
        <v>6655</v>
      </c>
      <c r="N1250" s="135" t="s">
        <v>5159</v>
      </c>
    </row>
    <row r="1251" spans="1:14" ht="24" x14ac:dyDescent="0.15">
      <c r="A1251" s="139">
        <v>408</v>
      </c>
      <c r="B1251" s="139">
        <v>30362</v>
      </c>
      <c r="C1251" s="135" t="s">
        <v>6656</v>
      </c>
      <c r="D1251" s="135">
        <v>3</v>
      </c>
      <c r="E1251" s="135" t="s">
        <v>3927</v>
      </c>
      <c r="F1251" s="135">
        <v>2</v>
      </c>
      <c r="G1251" s="135" t="s">
        <v>3928</v>
      </c>
      <c r="H1251" s="135" t="s">
        <v>810</v>
      </c>
      <c r="I1251" s="135" t="s">
        <v>6653</v>
      </c>
      <c r="J1251" s="135">
        <v>1</v>
      </c>
      <c r="K1251" s="135" t="s">
        <v>3998</v>
      </c>
      <c r="L1251" s="135" t="s">
        <v>3999</v>
      </c>
      <c r="M1251" s="135" t="s">
        <v>6657</v>
      </c>
      <c r="N1251" s="135" t="s">
        <v>86</v>
      </c>
    </row>
    <row r="1252" spans="1:14" ht="24" x14ac:dyDescent="0.15">
      <c r="A1252" s="139">
        <v>408</v>
      </c>
      <c r="B1252" s="139">
        <v>30362</v>
      </c>
      <c r="C1252" s="135" t="s">
        <v>6658</v>
      </c>
      <c r="D1252" s="135">
        <v>3</v>
      </c>
      <c r="E1252" s="135" t="s">
        <v>3927</v>
      </c>
      <c r="F1252" s="135">
        <v>2</v>
      </c>
      <c r="G1252" s="135" t="s">
        <v>3928</v>
      </c>
      <c r="H1252" s="135" t="s">
        <v>967</v>
      </c>
      <c r="I1252" s="135" t="s">
        <v>6653</v>
      </c>
      <c r="J1252" s="135">
        <v>1</v>
      </c>
      <c r="K1252" s="135" t="s">
        <v>3998</v>
      </c>
      <c r="L1252" s="135" t="s">
        <v>3999</v>
      </c>
      <c r="M1252" s="135" t="s">
        <v>6659</v>
      </c>
      <c r="N1252" s="135" t="s">
        <v>555</v>
      </c>
    </row>
    <row r="1253" spans="1:14" ht="24" x14ac:dyDescent="0.15">
      <c r="A1253" s="139">
        <v>408</v>
      </c>
      <c r="B1253" s="139">
        <v>30701</v>
      </c>
      <c r="C1253" s="135" t="s">
        <v>6660</v>
      </c>
      <c r="D1253" s="135">
        <v>3</v>
      </c>
      <c r="E1253" s="135" t="s">
        <v>3927</v>
      </c>
      <c r="F1253" s="135">
        <v>4</v>
      </c>
      <c r="G1253" s="135" t="s">
        <v>3930</v>
      </c>
      <c r="H1253" s="135" t="s">
        <v>967</v>
      </c>
      <c r="I1253" s="135" t="s">
        <v>6661</v>
      </c>
      <c r="J1253" s="135">
        <v>1</v>
      </c>
      <c r="K1253" s="135" t="s">
        <v>3998</v>
      </c>
      <c r="L1253" s="135" t="s">
        <v>5811</v>
      </c>
      <c r="M1253" s="135" t="s">
        <v>6662</v>
      </c>
      <c r="N1253" s="135" t="s">
        <v>124</v>
      </c>
    </row>
    <row r="1254" spans="1:14" ht="24" x14ac:dyDescent="0.15">
      <c r="A1254" s="139">
        <v>408</v>
      </c>
      <c r="B1254" s="139">
        <v>30702</v>
      </c>
      <c r="C1254" s="135" t="s">
        <v>6663</v>
      </c>
      <c r="D1254" s="135">
        <v>3</v>
      </c>
      <c r="E1254" s="135" t="s">
        <v>3927</v>
      </c>
      <c r="F1254" s="135">
        <v>4</v>
      </c>
      <c r="G1254" s="135" t="s">
        <v>3930</v>
      </c>
      <c r="H1254" s="135" t="s">
        <v>810</v>
      </c>
      <c r="I1254" s="135" t="s">
        <v>6664</v>
      </c>
      <c r="J1254" s="135">
        <v>1</v>
      </c>
      <c r="K1254" s="135" t="s">
        <v>3998</v>
      </c>
      <c r="L1254" s="135" t="s">
        <v>3999</v>
      </c>
      <c r="M1254" s="135" t="s">
        <v>6665</v>
      </c>
      <c r="N1254" s="135" t="s">
        <v>489</v>
      </c>
    </row>
    <row r="1255" spans="1:14" ht="24" x14ac:dyDescent="0.15">
      <c r="A1255" s="139">
        <v>408</v>
      </c>
      <c r="B1255" s="139">
        <v>30702</v>
      </c>
      <c r="C1255" s="135" t="s">
        <v>6666</v>
      </c>
      <c r="D1255" s="135">
        <v>3</v>
      </c>
      <c r="E1255" s="135" t="s">
        <v>3927</v>
      </c>
      <c r="F1255" s="135">
        <v>4</v>
      </c>
      <c r="G1255" s="135" t="s">
        <v>3930</v>
      </c>
      <c r="H1255" s="135" t="s">
        <v>967</v>
      </c>
      <c r="I1255" s="135" t="s">
        <v>6664</v>
      </c>
      <c r="J1255" s="135">
        <v>1</v>
      </c>
      <c r="K1255" s="135" t="s">
        <v>3998</v>
      </c>
      <c r="L1255" s="135" t="s">
        <v>3999</v>
      </c>
      <c r="M1255" s="135" t="s">
        <v>6667</v>
      </c>
      <c r="N1255" s="135" t="s">
        <v>332</v>
      </c>
    </row>
    <row r="1256" spans="1:14" ht="24" x14ac:dyDescent="0.15">
      <c r="A1256" s="139">
        <v>408</v>
      </c>
      <c r="B1256" s="139">
        <v>30703</v>
      </c>
      <c r="C1256" s="135" t="s">
        <v>6668</v>
      </c>
      <c r="D1256" s="135">
        <v>3</v>
      </c>
      <c r="E1256" s="135" t="s">
        <v>3927</v>
      </c>
      <c r="F1256" s="135">
        <v>4</v>
      </c>
      <c r="G1256" s="135" t="s">
        <v>3930</v>
      </c>
      <c r="H1256" s="135" t="s">
        <v>810</v>
      </c>
      <c r="I1256" s="135" t="s">
        <v>6669</v>
      </c>
      <c r="J1256" s="135">
        <v>1</v>
      </c>
      <c r="K1256" s="135" t="s">
        <v>3998</v>
      </c>
      <c r="L1256" s="135" t="s">
        <v>3999</v>
      </c>
      <c r="M1256" s="135" t="s">
        <v>4419</v>
      </c>
      <c r="N1256" s="135" t="s">
        <v>489</v>
      </c>
    </row>
    <row r="1257" spans="1:14" ht="24" x14ac:dyDescent="0.15">
      <c r="A1257" s="139">
        <v>408</v>
      </c>
      <c r="B1257" s="139">
        <v>30703</v>
      </c>
      <c r="C1257" s="135" t="s">
        <v>6670</v>
      </c>
      <c r="D1257" s="135">
        <v>3</v>
      </c>
      <c r="E1257" s="135" t="s">
        <v>3927</v>
      </c>
      <c r="F1257" s="135">
        <v>4</v>
      </c>
      <c r="G1257" s="135" t="s">
        <v>3930</v>
      </c>
      <c r="H1257" s="135" t="s">
        <v>967</v>
      </c>
      <c r="I1257" s="135" t="s">
        <v>6669</v>
      </c>
      <c r="J1257" s="135">
        <v>1</v>
      </c>
      <c r="K1257" s="135" t="s">
        <v>3998</v>
      </c>
      <c r="L1257" s="135" t="s">
        <v>3999</v>
      </c>
      <c r="M1257" s="135" t="s">
        <v>6671</v>
      </c>
      <c r="N1257" s="135" t="s">
        <v>489</v>
      </c>
    </row>
    <row r="1258" spans="1:14" ht="24" x14ac:dyDescent="0.15">
      <c r="A1258" s="139">
        <v>409</v>
      </c>
      <c r="B1258" s="139">
        <v>30171</v>
      </c>
      <c r="C1258" s="135" t="s">
        <v>6672</v>
      </c>
      <c r="D1258" s="135">
        <v>3</v>
      </c>
      <c r="E1258" s="135" t="s">
        <v>3927</v>
      </c>
      <c r="F1258" s="135">
        <v>3</v>
      </c>
      <c r="G1258" s="135" t="s">
        <v>3929</v>
      </c>
      <c r="H1258" s="135" t="s">
        <v>810</v>
      </c>
      <c r="I1258" s="135" t="s">
        <v>6673</v>
      </c>
      <c r="J1258" s="135">
        <v>1</v>
      </c>
      <c r="K1258" s="135" t="s">
        <v>3998</v>
      </c>
      <c r="L1258" s="135" t="s">
        <v>3999</v>
      </c>
      <c r="M1258" s="135" t="s">
        <v>4290</v>
      </c>
      <c r="N1258" s="135" t="s">
        <v>1643</v>
      </c>
    </row>
    <row r="1259" spans="1:14" ht="24" x14ac:dyDescent="0.15">
      <c r="A1259" s="139">
        <v>409</v>
      </c>
      <c r="B1259" s="139">
        <v>30171</v>
      </c>
      <c r="C1259" s="135" t="s">
        <v>6505</v>
      </c>
      <c r="D1259" s="135">
        <v>3</v>
      </c>
      <c r="E1259" s="135" t="s">
        <v>3927</v>
      </c>
      <c r="F1259" s="135">
        <v>3</v>
      </c>
      <c r="G1259" s="135" t="s">
        <v>3929</v>
      </c>
      <c r="H1259" s="135" t="s">
        <v>967</v>
      </c>
      <c r="I1259" s="135" t="s">
        <v>6673</v>
      </c>
      <c r="J1259" s="135">
        <v>1</v>
      </c>
      <c r="K1259" s="135" t="s">
        <v>3998</v>
      </c>
      <c r="L1259" s="135" t="s">
        <v>3999</v>
      </c>
      <c r="M1259" s="135" t="s">
        <v>6674</v>
      </c>
      <c r="N1259" s="135" t="s">
        <v>489</v>
      </c>
    </row>
    <row r="1260" spans="1:14" ht="48" x14ac:dyDescent="0.15">
      <c r="A1260" s="139">
        <v>409</v>
      </c>
      <c r="B1260" s="139">
        <v>30172</v>
      </c>
      <c r="C1260" s="135" t="s">
        <v>6675</v>
      </c>
      <c r="D1260" s="135">
        <v>3</v>
      </c>
      <c r="E1260" s="135" t="s">
        <v>3927</v>
      </c>
      <c r="F1260" s="135">
        <v>3</v>
      </c>
      <c r="G1260" s="135" t="s">
        <v>3929</v>
      </c>
      <c r="H1260" s="135" t="s">
        <v>810</v>
      </c>
      <c r="I1260" s="135" t="s">
        <v>6676</v>
      </c>
      <c r="J1260" s="135">
        <v>4</v>
      </c>
      <c r="K1260" s="135" t="s">
        <v>3993</v>
      </c>
      <c r="L1260" s="135" t="s">
        <v>6420</v>
      </c>
      <c r="M1260" s="135" t="s">
        <v>5242</v>
      </c>
      <c r="N1260" s="135" t="s">
        <v>426</v>
      </c>
    </row>
    <row r="1261" spans="1:14" ht="24" x14ac:dyDescent="0.15">
      <c r="A1261" s="139">
        <v>411</v>
      </c>
      <c r="B1261" s="139">
        <v>30033</v>
      </c>
      <c r="C1261" s="135" t="s">
        <v>6677</v>
      </c>
      <c r="D1261" s="135">
        <v>3</v>
      </c>
      <c r="E1261" s="135" t="s">
        <v>3927</v>
      </c>
      <c r="F1261" s="135">
        <v>5</v>
      </c>
      <c r="G1261" s="135" t="s">
        <v>3931</v>
      </c>
      <c r="H1261" s="135" t="s">
        <v>967</v>
      </c>
      <c r="I1261" s="135" t="s">
        <v>6678</v>
      </c>
      <c r="J1261" s="135">
        <v>1</v>
      </c>
      <c r="K1261" s="135" t="s">
        <v>3998</v>
      </c>
      <c r="L1261" s="135" t="s">
        <v>6679</v>
      </c>
      <c r="M1261" s="135" t="s">
        <v>6680</v>
      </c>
      <c r="N1261" s="135" t="s">
        <v>332</v>
      </c>
    </row>
    <row r="1262" spans="1:14" ht="24" x14ac:dyDescent="0.15">
      <c r="A1262" s="139">
        <v>413</v>
      </c>
      <c r="B1262" s="139">
        <v>30351</v>
      </c>
      <c r="C1262" s="135" t="s">
        <v>6681</v>
      </c>
      <c r="D1262" s="135">
        <v>3</v>
      </c>
      <c r="E1262" s="135" t="s">
        <v>3927</v>
      </c>
      <c r="F1262" s="135">
        <v>5</v>
      </c>
      <c r="G1262" s="135" t="s">
        <v>3931</v>
      </c>
      <c r="H1262" s="135" t="s">
        <v>967</v>
      </c>
      <c r="I1262" s="135" t="s">
        <v>6682</v>
      </c>
      <c r="J1262" s="135">
        <v>1</v>
      </c>
      <c r="K1262" s="135" t="s">
        <v>3998</v>
      </c>
      <c r="L1262" s="135" t="s">
        <v>3999</v>
      </c>
      <c r="M1262" s="135" t="s">
        <v>6683</v>
      </c>
      <c r="N1262" s="135" t="s">
        <v>489</v>
      </c>
    </row>
    <row r="1263" spans="1:14" ht="24" x14ac:dyDescent="0.15">
      <c r="A1263" s="139">
        <v>413</v>
      </c>
      <c r="B1263" s="139">
        <v>30352</v>
      </c>
      <c r="C1263" s="135" t="s">
        <v>6684</v>
      </c>
      <c r="D1263" s="135">
        <v>3</v>
      </c>
      <c r="E1263" s="135" t="s">
        <v>3927</v>
      </c>
      <c r="F1263" s="135">
        <v>5</v>
      </c>
      <c r="G1263" s="135" t="s">
        <v>3931</v>
      </c>
      <c r="H1263" s="135" t="s">
        <v>810</v>
      </c>
      <c r="I1263" s="135" t="s">
        <v>6685</v>
      </c>
      <c r="J1263" s="135">
        <v>1</v>
      </c>
      <c r="K1263" s="135" t="s">
        <v>3998</v>
      </c>
      <c r="L1263" s="135" t="s">
        <v>3999</v>
      </c>
      <c r="M1263" s="135" t="s">
        <v>4240</v>
      </c>
      <c r="N1263" s="135" t="s">
        <v>202</v>
      </c>
    </row>
    <row r="1264" spans="1:14" ht="24" x14ac:dyDescent="0.15">
      <c r="A1264" s="139">
        <v>413</v>
      </c>
      <c r="B1264" s="139">
        <v>30352</v>
      </c>
      <c r="C1264" s="135" t="s">
        <v>6686</v>
      </c>
      <c r="D1264" s="135">
        <v>3</v>
      </c>
      <c r="E1264" s="135" t="s">
        <v>3927</v>
      </c>
      <c r="F1264" s="135">
        <v>5</v>
      </c>
      <c r="G1264" s="135" t="s">
        <v>3931</v>
      </c>
      <c r="H1264" s="135" t="s">
        <v>967</v>
      </c>
      <c r="I1264" s="135" t="s">
        <v>6685</v>
      </c>
      <c r="J1264" s="135">
        <v>1</v>
      </c>
      <c r="K1264" s="135" t="s">
        <v>3998</v>
      </c>
      <c r="L1264" s="135" t="s">
        <v>5811</v>
      </c>
      <c r="M1264" s="135" t="s">
        <v>6687</v>
      </c>
      <c r="N1264" s="135" t="s">
        <v>1484</v>
      </c>
    </row>
    <row r="1265" spans="1:14" ht="24" x14ac:dyDescent="0.15">
      <c r="A1265" s="139">
        <v>414</v>
      </c>
      <c r="B1265" s="139">
        <v>30370</v>
      </c>
      <c r="C1265" s="135" t="s">
        <v>6688</v>
      </c>
      <c r="D1265" s="135">
        <v>3</v>
      </c>
      <c r="E1265" s="135" t="s">
        <v>3927</v>
      </c>
      <c r="F1265" s="135">
        <v>5</v>
      </c>
      <c r="G1265" s="135" t="s">
        <v>3931</v>
      </c>
      <c r="H1265" s="135" t="s">
        <v>810</v>
      </c>
      <c r="I1265" s="135" t="s">
        <v>6689</v>
      </c>
      <c r="J1265" s="135">
        <v>1</v>
      </c>
      <c r="K1265" s="135" t="s">
        <v>3998</v>
      </c>
      <c r="L1265" s="135" t="s">
        <v>3999</v>
      </c>
      <c r="M1265" s="135" t="s">
        <v>5715</v>
      </c>
      <c r="N1265" s="135" t="s">
        <v>1220</v>
      </c>
    </row>
    <row r="1266" spans="1:14" ht="60" x14ac:dyDescent="0.15">
      <c r="A1266" s="139">
        <v>414</v>
      </c>
      <c r="B1266" s="139">
        <v>30370</v>
      </c>
      <c r="C1266" s="135" t="s">
        <v>5962</v>
      </c>
      <c r="D1266" s="135">
        <v>3</v>
      </c>
      <c r="E1266" s="135" t="s">
        <v>3927</v>
      </c>
      <c r="F1266" s="135">
        <v>5</v>
      </c>
      <c r="G1266" s="135" t="s">
        <v>3931</v>
      </c>
      <c r="H1266" s="135" t="s">
        <v>967</v>
      </c>
      <c r="I1266" s="135" t="s">
        <v>6689</v>
      </c>
      <c r="J1266" s="135">
        <v>1</v>
      </c>
      <c r="K1266" s="135" t="s">
        <v>3998</v>
      </c>
      <c r="L1266" s="135" t="s">
        <v>3999</v>
      </c>
      <c r="M1266" s="135" t="s">
        <v>6690</v>
      </c>
      <c r="N1266" s="135" t="s">
        <v>126</v>
      </c>
    </row>
    <row r="1267" spans="1:14" ht="24" x14ac:dyDescent="0.15">
      <c r="A1267" s="139">
        <v>414</v>
      </c>
      <c r="B1267" s="139">
        <v>30381</v>
      </c>
      <c r="C1267" s="135" t="s">
        <v>6691</v>
      </c>
      <c r="D1267" s="135">
        <v>3</v>
      </c>
      <c r="E1267" s="135" t="s">
        <v>3927</v>
      </c>
      <c r="F1267" s="135">
        <v>5</v>
      </c>
      <c r="G1267" s="135" t="s">
        <v>3931</v>
      </c>
      <c r="H1267" s="135" t="s">
        <v>1674</v>
      </c>
      <c r="I1267" s="135" t="s">
        <v>6692</v>
      </c>
      <c r="J1267" s="135">
        <v>1</v>
      </c>
      <c r="K1267" s="135" t="s">
        <v>3998</v>
      </c>
      <c r="L1267" s="135" t="s">
        <v>3999</v>
      </c>
      <c r="M1267" s="135" t="s">
        <v>4878</v>
      </c>
      <c r="N1267" s="135" t="s">
        <v>4305</v>
      </c>
    </row>
    <row r="1268" spans="1:14" ht="24" x14ac:dyDescent="0.15">
      <c r="A1268" s="139">
        <v>414</v>
      </c>
      <c r="B1268" s="139">
        <v>30381</v>
      </c>
      <c r="C1268" s="135" t="s">
        <v>5485</v>
      </c>
      <c r="D1268" s="135">
        <v>3</v>
      </c>
      <c r="E1268" s="135" t="s">
        <v>3927</v>
      </c>
      <c r="F1268" s="135">
        <v>5</v>
      </c>
      <c r="G1268" s="135" t="s">
        <v>3931</v>
      </c>
      <c r="H1268" s="135" t="s">
        <v>810</v>
      </c>
      <c r="I1268" s="135" t="s">
        <v>6692</v>
      </c>
      <c r="J1268" s="135">
        <v>1</v>
      </c>
      <c r="K1268" s="135" t="s">
        <v>3998</v>
      </c>
      <c r="L1268" s="135" t="s">
        <v>3999</v>
      </c>
      <c r="M1268" s="135" t="s">
        <v>6693</v>
      </c>
      <c r="N1268" s="135" t="s">
        <v>1220</v>
      </c>
    </row>
    <row r="1269" spans="1:14" ht="36" x14ac:dyDescent="0.15">
      <c r="A1269" s="139">
        <v>414</v>
      </c>
      <c r="B1269" s="139">
        <v>30381</v>
      </c>
      <c r="C1269" s="135" t="s">
        <v>6694</v>
      </c>
      <c r="D1269" s="135">
        <v>3</v>
      </c>
      <c r="E1269" s="135" t="s">
        <v>3927</v>
      </c>
      <c r="F1269" s="135">
        <v>5</v>
      </c>
      <c r="G1269" s="135" t="s">
        <v>3931</v>
      </c>
      <c r="H1269" s="135" t="s">
        <v>967</v>
      </c>
      <c r="I1269" s="135" t="s">
        <v>6692</v>
      </c>
      <c r="J1269" s="135">
        <v>1</v>
      </c>
      <c r="K1269" s="135" t="s">
        <v>3998</v>
      </c>
      <c r="L1269" s="135" t="s">
        <v>3999</v>
      </c>
      <c r="M1269" s="135" t="s">
        <v>6695</v>
      </c>
      <c r="N1269" s="135" t="s">
        <v>332</v>
      </c>
    </row>
    <row r="1270" spans="1:14" ht="48" x14ac:dyDescent="0.15">
      <c r="A1270" s="139">
        <v>414</v>
      </c>
      <c r="B1270" s="139">
        <v>30382</v>
      </c>
      <c r="C1270" s="135" t="s">
        <v>6696</v>
      </c>
      <c r="D1270" s="135">
        <v>3</v>
      </c>
      <c r="E1270" s="135" t="s">
        <v>3927</v>
      </c>
      <c r="F1270" s="135">
        <v>5</v>
      </c>
      <c r="G1270" s="135" t="s">
        <v>3931</v>
      </c>
      <c r="H1270" s="135" t="s">
        <v>967</v>
      </c>
      <c r="I1270" s="135" t="s">
        <v>6697</v>
      </c>
      <c r="J1270" s="135">
        <v>1</v>
      </c>
      <c r="K1270" s="135" t="s">
        <v>3998</v>
      </c>
      <c r="L1270" s="135" t="s">
        <v>3999</v>
      </c>
      <c r="M1270" s="135" t="s">
        <v>6698</v>
      </c>
      <c r="N1270" s="135" t="s">
        <v>4508</v>
      </c>
    </row>
    <row r="1271" spans="1:14" ht="24" x14ac:dyDescent="0.15">
      <c r="A1271" s="139">
        <v>415</v>
      </c>
      <c r="B1271" s="139">
        <v>30391</v>
      </c>
      <c r="C1271" s="135" t="s">
        <v>6699</v>
      </c>
      <c r="D1271" s="135">
        <v>3</v>
      </c>
      <c r="E1271" s="135" t="s">
        <v>3927</v>
      </c>
      <c r="F1271" s="135">
        <v>5</v>
      </c>
      <c r="G1271" s="135" t="s">
        <v>3931</v>
      </c>
      <c r="H1271" s="135" t="s">
        <v>1674</v>
      </c>
      <c r="I1271" s="135" t="s">
        <v>6700</v>
      </c>
      <c r="J1271" s="135">
        <v>1</v>
      </c>
      <c r="K1271" s="135" t="s">
        <v>3998</v>
      </c>
      <c r="L1271" s="135" t="s">
        <v>3999</v>
      </c>
      <c r="M1271" s="135" t="s">
        <v>6177</v>
      </c>
      <c r="N1271" s="135" t="s">
        <v>3996</v>
      </c>
    </row>
    <row r="1272" spans="1:14" ht="24" x14ac:dyDescent="0.15">
      <c r="A1272" s="139">
        <v>415</v>
      </c>
      <c r="B1272" s="139">
        <v>30391</v>
      </c>
      <c r="C1272" s="135" t="s">
        <v>5320</v>
      </c>
      <c r="D1272" s="135">
        <v>3</v>
      </c>
      <c r="E1272" s="135" t="s">
        <v>3927</v>
      </c>
      <c r="F1272" s="135">
        <v>5</v>
      </c>
      <c r="G1272" s="135" t="s">
        <v>3931</v>
      </c>
      <c r="H1272" s="135" t="s">
        <v>810</v>
      </c>
      <c r="I1272" s="135" t="s">
        <v>6700</v>
      </c>
      <c r="J1272" s="135">
        <v>1</v>
      </c>
      <c r="K1272" s="135" t="s">
        <v>3998</v>
      </c>
      <c r="L1272" s="135" t="s">
        <v>3999</v>
      </c>
      <c r="M1272" s="135" t="s">
        <v>6162</v>
      </c>
      <c r="N1272" s="135" t="s">
        <v>5577</v>
      </c>
    </row>
    <row r="1273" spans="1:14" ht="24" x14ac:dyDescent="0.15">
      <c r="A1273" s="139">
        <v>415</v>
      </c>
      <c r="B1273" s="139">
        <v>30391</v>
      </c>
      <c r="C1273" s="135" t="s">
        <v>6701</v>
      </c>
      <c r="D1273" s="135">
        <v>3</v>
      </c>
      <c r="E1273" s="135" t="s">
        <v>3927</v>
      </c>
      <c r="F1273" s="135">
        <v>5</v>
      </c>
      <c r="G1273" s="135" t="s">
        <v>3931</v>
      </c>
      <c r="H1273" s="135" t="s">
        <v>967</v>
      </c>
      <c r="I1273" s="135" t="s">
        <v>6700</v>
      </c>
      <c r="J1273" s="135">
        <v>1</v>
      </c>
      <c r="K1273" s="135" t="s">
        <v>3998</v>
      </c>
      <c r="L1273" s="135" t="s">
        <v>3999</v>
      </c>
      <c r="M1273" s="135" t="s">
        <v>4038</v>
      </c>
      <c r="N1273" s="135" t="s">
        <v>555</v>
      </c>
    </row>
    <row r="1274" spans="1:14" ht="24" x14ac:dyDescent="0.15">
      <c r="A1274" s="139">
        <v>415</v>
      </c>
      <c r="B1274" s="139">
        <v>30392</v>
      </c>
      <c r="C1274" s="135" t="s">
        <v>6702</v>
      </c>
      <c r="D1274" s="135">
        <v>3</v>
      </c>
      <c r="E1274" s="135" t="s">
        <v>3927</v>
      </c>
      <c r="F1274" s="135">
        <v>5</v>
      </c>
      <c r="G1274" s="135" t="s">
        <v>3931</v>
      </c>
      <c r="H1274" s="135" t="s">
        <v>2085</v>
      </c>
      <c r="I1274" s="135" t="s">
        <v>6703</v>
      </c>
      <c r="J1274" s="135">
        <v>1</v>
      </c>
      <c r="K1274" s="135" t="s">
        <v>3998</v>
      </c>
      <c r="L1274" s="135" t="s">
        <v>3999</v>
      </c>
      <c r="M1274" s="135" t="s">
        <v>6704</v>
      </c>
      <c r="N1274" s="135" t="s">
        <v>4128</v>
      </c>
    </row>
    <row r="1275" spans="1:14" ht="24" x14ac:dyDescent="0.15">
      <c r="A1275" s="139">
        <v>415</v>
      </c>
      <c r="B1275" s="139">
        <v>30392</v>
      </c>
      <c r="C1275" s="135" t="s">
        <v>6705</v>
      </c>
      <c r="D1275" s="135">
        <v>3</v>
      </c>
      <c r="E1275" s="135" t="s">
        <v>3927</v>
      </c>
      <c r="F1275" s="135">
        <v>5</v>
      </c>
      <c r="G1275" s="135" t="s">
        <v>3931</v>
      </c>
      <c r="H1275" s="135" t="s">
        <v>1674</v>
      </c>
      <c r="I1275" s="135" t="s">
        <v>6703</v>
      </c>
      <c r="J1275" s="135">
        <v>1</v>
      </c>
      <c r="K1275" s="135" t="s">
        <v>3998</v>
      </c>
      <c r="L1275" s="135" t="s">
        <v>3999</v>
      </c>
      <c r="M1275" s="135" t="s">
        <v>4092</v>
      </c>
      <c r="N1275" s="135" t="s">
        <v>5023</v>
      </c>
    </row>
    <row r="1276" spans="1:14" ht="24" x14ac:dyDescent="0.15">
      <c r="A1276" s="139">
        <v>415</v>
      </c>
      <c r="B1276" s="139">
        <v>30392</v>
      </c>
      <c r="C1276" s="135" t="s">
        <v>6706</v>
      </c>
      <c r="D1276" s="135">
        <v>3</v>
      </c>
      <c r="E1276" s="135" t="s">
        <v>3927</v>
      </c>
      <c r="F1276" s="135">
        <v>5</v>
      </c>
      <c r="G1276" s="135" t="s">
        <v>3931</v>
      </c>
      <c r="H1276" s="135" t="s">
        <v>810</v>
      </c>
      <c r="I1276" s="135" t="s">
        <v>6703</v>
      </c>
      <c r="J1276" s="135">
        <v>1</v>
      </c>
      <c r="K1276" s="135" t="s">
        <v>3998</v>
      </c>
      <c r="L1276" s="135" t="s">
        <v>3999</v>
      </c>
      <c r="M1276" s="135" t="s">
        <v>4472</v>
      </c>
      <c r="N1276" s="135" t="s">
        <v>4497</v>
      </c>
    </row>
    <row r="1277" spans="1:14" ht="24" x14ac:dyDescent="0.15">
      <c r="A1277" s="139">
        <v>415</v>
      </c>
      <c r="B1277" s="139">
        <v>30392</v>
      </c>
      <c r="C1277" s="135" t="s">
        <v>6707</v>
      </c>
      <c r="D1277" s="135">
        <v>3</v>
      </c>
      <c r="E1277" s="135" t="s">
        <v>3927</v>
      </c>
      <c r="F1277" s="135">
        <v>5</v>
      </c>
      <c r="G1277" s="135" t="s">
        <v>3931</v>
      </c>
      <c r="H1277" s="135" t="s">
        <v>967</v>
      </c>
      <c r="I1277" s="135" t="s">
        <v>6703</v>
      </c>
      <c r="J1277" s="135">
        <v>1</v>
      </c>
      <c r="K1277" s="135" t="s">
        <v>3998</v>
      </c>
      <c r="L1277" s="135" t="s">
        <v>3999</v>
      </c>
      <c r="M1277" s="135" t="s">
        <v>6708</v>
      </c>
      <c r="N1277" s="135" t="s">
        <v>4487</v>
      </c>
    </row>
    <row r="1278" spans="1:14" ht="24" x14ac:dyDescent="0.15">
      <c r="A1278" s="139">
        <v>415</v>
      </c>
      <c r="B1278" s="139">
        <v>30400</v>
      </c>
      <c r="C1278" s="135" t="s">
        <v>6709</v>
      </c>
      <c r="D1278" s="135">
        <v>3</v>
      </c>
      <c r="E1278" s="135" t="s">
        <v>3927</v>
      </c>
      <c r="F1278" s="135">
        <v>5</v>
      </c>
      <c r="G1278" s="135" t="s">
        <v>3931</v>
      </c>
      <c r="H1278" s="135" t="s">
        <v>967</v>
      </c>
      <c r="I1278" s="135" t="s">
        <v>6710</v>
      </c>
      <c r="J1278" s="135">
        <v>1</v>
      </c>
      <c r="K1278" s="135" t="s">
        <v>3998</v>
      </c>
      <c r="L1278" s="135" t="s">
        <v>3999</v>
      </c>
      <c r="M1278" s="135" t="s">
        <v>6711</v>
      </c>
      <c r="N1278" s="135" t="s">
        <v>4502</v>
      </c>
    </row>
    <row r="1279" spans="1:14" ht="24" x14ac:dyDescent="0.15">
      <c r="A1279" s="139">
        <v>415</v>
      </c>
      <c r="B1279" s="139">
        <v>70310</v>
      </c>
      <c r="C1279" s="135" t="s">
        <v>6712</v>
      </c>
      <c r="D1279" s="135">
        <v>7</v>
      </c>
      <c r="E1279" s="135" t="s">
        <v>3971</v>
      </c>
      <c r="F1279" s="135">
        <v>3</v>
      </c>
      <c r="G1279" s="135" t="s">
        <v>3973</v>
      </c>
      <c r="H1279" s="135" t="s">
        <v>967</v>
      </c>
      <c r="I1279" s="135" t="s">
        <v>6713</v>
      </c>
      <c r="J1279" s="135">
        <v>1</v>
      </c>
      <c r="K1279" s="135" t="s">
        <v>3998</v>
      </c>
      <c r="L1279" s="135" t="s">
        <v>3999</v>
      </c>
      <c r="M1279" s="135" t="s">
        <v>4899</v>
      </c>
      <c r="N1279" s="135" t="s">
        <v>310</v>
      </c>
    </row>
    <row r="1280" spans="1:14" ht="24" x14ac:dyDescent="0.15">
      <c r="A1280" s="139">
        <v>415</v>
      </c>
      <c r="B1280" s="139">
        <v>70431</v>
      </c>
      <c r="C1280" s="135" t="s">
        <v>6714</v>
      </c>
      <c r="D1280" s="135">
        <v>7</v>
      </c>
      <c r="E1280" s="135" t="s">
        <v>3971</v>
      </c>
      <c r="F1280" s="135">
        <v>3</v>
      </c>
      <c r="G1280" s="135" t="s">
        <v>3973</v>
      </c>
      <c r="H1280" s="135" t="s">
        <v>810</v>
      </c>
      <c r="I1280" s="135" t="s">
        <v>6715</v>
      </c>
      <c r="J1280" s="135">
        <v>1</v>
      </c>
      <c r="K1280" s="135" t="s">
        <v>3998</v>
      </c>
      <c r="L1280" s="135" t="s">
        <v>3999</v>
      </c>
      <c r="M1280" s="135" t="s">
        <v>6716</v>
      </c>
      <c r="N1280" s="135" t="s">
        <v>1220</v>
      </c>
    </row>
    <row r="1281" spans="1:14" ht="24" x14ac:dyDescent="0.15">
      <c r="A1281" s="139">
        <v>415</v>
      </c>
      <c r="B1281" s="139">
        <v>70431</v>
      </c>
      <c r="C1281" s="135" t="s">
        <v>6717</v>
      </c>
      <c r="D1281" s="135">
        <v>7</v>
      </c>
      <c r="E1281" s="135" t="s">
        <v>3971</v>
      </c>
      <c r="F1281" s="135">
        <v>3</v>
      </c>
      <c r="G1281" s="135" t="s">
        <v>3973</v>
      </c>
      <c r="H1281" s="135" t="s">
        <v>967</v>
      </c>
      <c r="I1281" s="135" t="s">
        <v>6715</v>
      </c>
      <c r="J1281" s="135">
        <v>1</v>
      </c>
      <c r="K1281" s="135" t="s">
        <v>3998</v>
      </c>
      <c r="L1281" s="135" t="s">
        <v>3999</v>
      </c>
      <c r="M1281" s="135" t="s">
        <v>6718</v>
      </c>
      <c r="N1281" s="135" t="s">
        <v>5023</v>
      </c>
    </row>
    <row r="1282" spans="1:14" ht="24" x14ac:dyDescent="0.15">
      <c r="A1282" s="139">
        <v>415</v>
      </c>
      <c r="B1282" s="139">
        <v>70432</v>
      </c>
      <c r="C1282" s="135" t="s">
        <v>6719</v>
      </c>
      <c r="D1282" s="135">
        <v>7</v>
      </c>
      <c r="E1282" s="135" t="s">
        <v>3971</v>
      </c>
      <c r="F1282" s="135">
        <v>3</v>
      </c>
      <c r="G1282" s="135" t="s">
        <v>3973</v>
      </c>
      <c r="H1282" s="135" t="s">
        <v>2085</v>
      </c>
      <c r="I1282" s="135" t="s">
        <v>6720</v>
      </c>
      <c r="J1282" s="135">
        <v>1</v>
      </c>
      <c r="K1282" s="135" t="s">
        <v>3998</v>
      </c>
      <c r="L1282" s="135" t="s">
        <v>3999</v>
      </c>
      <c r="M1282" s="135" t="s">
        <v>4141</v>
      </c>
      <c r="N1282" s="135" t="s">
        <v>3996</v>
      </c>
    </row>
    <row r="1283" spans="1:14" ht="24" x14ac:dyDescent="0.15">
      <c r="A1283" s="139">
        <v>415</v>
      </c>
      <c r="B1283" s="139">
        <v>70432</v>
      </c>
      <c r="C1283" s="135" t="s">
        <v>6721</v>
      </c>
      <c r="D1283" s="135">
        <v>7</v>
      </c>
      <c r="E1283" s="135" t="s">
        <v>3971</v>
      </c>
      <c r="F1283" s="135">
        <v>3</v>
      </c>
      <c r="G1283" s="135" t="s">
        <v>3973</v>
      </c>
      <c r="H1283" s="135" t="s">
        <v>1674</v>
      </c>
      <c r="I1283" s="135" t="s">
        <v>6720</v>
      </c>
      <c r="J1283" s="135">
        <v>1</v>
      </c>
      <c r="K1283" s="135" t="s">
        <v>3998</v>
      </c>
      <c r="L1283" s="135" t="s">
        <v>3999</v>
      </c>
      <c r="M1283" s="135" t="s">
        <v>4187</v>
      </c>
      <c r="N1283" s="135" t="s">
        <v>5896</v>
      </c>
    </row>
    <row r="1284" spans="1:14" ht="24" x14ac:dyDescent="0.15">
      <c r="A1284" s="139">
        <v>415</v>
      </c>
      <c r="B1284" s="139">
        <v>70432</v>
      </c>
      <c r="C1284" s="135" t="s">
        <v>6722</v>
      </c>
      <c r="D1284" s="135">
        <v>7</v>
      </c>
      <c r="E1284" s="135" t="s">
        <v>3971</v>
      </c>
      <c r="F1284" s="135">
        <v>3</v>
      </c>
      <c r="G1284" s="135" t="s">
        <v>3973</v>
      </c>
      <c r="H1284" s="135" t="s">
        <v>810</v>
      </c>
      <c r="I1284" s="135" t="s">
        <v>6720</v>
      </c>
      <c r="J1284" s="135">
        <v>1</v>
      </c>
      <c r="K1284" s="135" t="s">
        <v>3998</v>
      </c>
      <c r="L1284" s="135" t="s">
        <v>3999</v>
      </c>
      <c r="M1284" s="135" t="s">
        <v>6723</v>
      </c>
      <c r="N1284" s="135" t="s">
        <v>4034</v>
      </c>
    </row>
    <row r="1285" spans="1:14" ht="24" x14ac:dyDescent="0.15">
      <c r="A1285" s="139">
        <v>415</v>
      </c>
      <c r="B1285" s="139">
        <v>70432</v>
      </c>
      <c r="C1285" s="135" t="s">
        <v>6523</v>
      </c>
      <c r="D1285" s="135">
        <v>7</v>
      </c>
      <c r="E1285" s="135" t="s">
        <v>3971</v>
      </c>
      <c r="F1285" s="135">
        <v>3</v>
      </c>
      <c r="G1285" s="135" t="s">
        <v>3973</v>
      </c>
      <c r="H1285" s="135" t="s">
        <v>967</v>
      </c>
      <c r="I1285" s="135" t="s">
        <v>6720</v>
      </c>
      <c r="J1285" s="135">
        <v>1</v>
      </c>
      <c r="K1285" s="135" t="s">
        <v>3998</v>
      </c>
      <c r="L1285" s="135" t="s">
        <v>3999</v>
      </c>
      <c r="M1285" s="135" t="s">
        <v>6543</v>
      </c>
      <c r="N1285" s="135" t="s">
        <v>1289</v>
      </c>
    </row>
    <row r="1286" spans="1:14" ht="24" x14ac:dyDescent="0.15">
      <c r="A1286" s="139">
        <v>416</v>
      </c>
      <c r="B1286" s="139">
        <v>30200</v>
      </c>
      <c r="C1286" s="135" t="s">
        <v>6724</v>
      </c>
      <c r="D1286" s="135">
        <v>3</v>
      </c>
      <c r="E1286" s="135" t="s">
        <v>3927</v>
      </c>
      <c r="F1286" s="135">
        <v>2</v>
      </c>
      <c r="G1286" s="135" t="s">
        <v>3928</v>
      </c>
      <c r="H1286" s="135" t="s">
        <v>967</v>
      </c>
      <c r="I1286" s="135" t="s">
        <v>6725</v>
      </c>
      <c r="J1286" s="135">
        <v>1</v>
      </c>
      <c r="K1286" s="135" t="s">
        <v>3998</v>
      </c>
      <c r="L1286" s="135" t="s">
        <v>3999</v>
      </c>
      <c r="M1286" s="135" t="s">
        <v>4608</v>
      </c>
      <c r="N1286" s="135" t="s">
        <v>489</v>
      </c>
    </row>
    <row r="1287" spans="1:14" ht="60" x14ac:dyDescent="0.15">
      <c r="A1287" s="139">
        <v>417</v>
      </c>
      <c r="B1287" s="139">
        <v>30761</v>
      </c>
      <c r="C1287" s="135" t="s">
        <v>6726</v>
      </c>
      <c r="D1287" s="135">
        <v>3</v>
      </c>
      <c r="E1287" s="135" t="s">
        <v>3927</v>
      </c>
      <c r="F1287" s="135">
        <v>3</v>
      </c>
      <c r="G1287" s="135" t="s">
        <v>3929</v>
      </c>
      <c r="H1287" s="135" t="s">
        <v>810</v>
      </c>
      <c r="I1287" s="135" t="s">
        <v>6727</v>
      </c>
      <c r="J1287" s="135">
        <v>1</v>
      </c>
      <c r="K1287" s="135" t="s">
        <v>3998</v>
      </c>
      <c r="L1287" s="135" t="s">
        <v>3999</v>
      </c>
      <c r="M1287" s="135" t="s">
        <v>6728</v>
      </c>
      <c r="N1287" s="135" t="s">
        <v>555</v>
      </c>
    </row>
    <row r="1288" spans="1:14" ht="48" x14ac:dyDescent="0.15">
      <c r="A1288" s="139">
        <v>417</v>
      </c>
      <c r="B1288" s="139">
        <v>30761</v>
      </c>
      <c r="C1288" s="135" t="s">
        <v>6536</v>
      </c>
      <c r="D1288" s="135">
        <v>3</v>
      </c>
      <c r="E1288" s="135" t="s">
        <v>3927</v>
      </c>
      <c r="F1288" s="135">
        <v>3</v>
      </c>
      <c r="G1288" s="135" t="s">
        <v>3929</v>
      </c>
      <c r="H1288" s="135" t="s">
        <v>967</v>
      </c>
      <c r="I1288" s="135" t="s">
        <v>6727</v>
      </c>
      <c r="J1288" s="135">
        <v>1</v>
      </c>
      <c r="K1288" s="135" t="s">
        <v>3998</v>
      </c>
      <c r="L1288" s="135" t="s">
        <v>3999</v>
      </c>
      <c r="M1288" s="135" t="s">
        <v>6729</v>
      </c>
      <c r="N1288" s="135" t="s">
        <v>126</v>
      </c>
    </row>
    <row r="1289" spans="1:14" ht="24" x14ac:dyDescent="0.15">
      <c r="A1289" s="139">
        <v>502</v>
      </c>
      <c r="B1289" s="139">
        <v>40390</v>
      </c>
      <c r="C1289" s="135" t="s">
        <v>5261</v>
      </c>
      <c r="D1289" s="135">
        <v>4</v>
      </c>
      <c r="E1289" s="135" t="s">
        <v>3936</v>
      </c>
      <c r="F1289" s="135">
        <v>5</v>
      </c>
      <c r="G1289" s="135" t="s">
        <v>3940</v>
      </c>
      <c r="H1289" s="135" t="s">
        <v>967</v>
      </c>
      <c r="I1289" s="135" t="s">
        <v>6730</v>
      </c>
      <c r="J1289" s="135">
        <v>1</v>
      </c>
      <c r="K1289" s="135" t="s">
        <v>3998</v>
      </c>
      <c r="L1289" s="135" t="s">
        <v>3999</v>
      </c>
      <c r="M1289" s="135" t="s">
        <v>4076</v>
      </c>
      <c r="N1289" s="135" t="s">
        <v>489</v>
      </c>
    </row>
    <row r="1290" spans="1:14" ht="24" x14ac:dyDescent="0.15">
      <c r="A1290" s="139">
        <v>504</v>
      </c>
      <c r="B1290" s="139">
        <v>40280</v>
      </c>
      <c r="C1290" s="135" t="s">
        <v>6592</v>
      </c>
      <c r="D1290" s="135">
        <v>4</v>
      </c>
      <c r="E1290" s="135" t="s">
        <v>3936</v>
      </c>
      <c r="F1290" s="135">
        <v>3</v>
      </c>
      <c r="G1290" s="135" t="s">
        <v>3938</v>
      </c>
      <c r="H1290" s="135" t="s">
        <v>967</v>
      </c>
      <c r="I1290" s="135" t="s">
        <v>6731</v>
      </c>
      <c r="J1290" s="135">
        <v>1</v>
      </c>
      <c r="K1290" s="135" t="s">
        <v>3998</v>
      </c>
      <c r="L1290" s="135" t="s">
        <v>3999</v>
      </c>
      <c r="M1290" s="135" t="s">
        <v>5350</v>
      </c>
      <c r="N1290" s="135" t="s">
        <v>108</v>
      </c>
    </row>
    <row r="1291" spans="1:14" ht="36" x14ac:dyDescent="0.15">
      <c r="A1291" s="139">
        <v>505</v>
      </c>
      <c r="B1291" s="139">
        <v>40511</v>
      </c>
      <c r="C1291" s="135" t="s">
        <v>6732</v>
      </c>
      <c r="D1291" s="135">
        <v>4</v>
      </c>
      <c r="E1291" s="135" t="s">
        <v>3936</v>
      </c>
      <c r="F1291" s="135">
        <v>10</v>
      </c>
      <c r="G1291" s="135" t="s">
        <v>3945</v>
      </c>
      <c r="H1291" s="135" t="s">
        <v>1674</v>
      </c>
      <c r="I1291" s="135" t="s">
        <v>6733</v>
      </c>
      <c r="J1291" s="135">
        <v>1</v>
      </c>
      <c r="K1291" s="135" t="s">
        <v>3998</v>
      </c>
      <c r="L1291" s="135" t="s">
        <v>3999</v>
      </c>
      <c r="M1291" s="135" t="s">
        <v>6734</v>
      </c>
      <c r="N1291" s="135" t="s">
        <v>4497</v>
      </c>
    </row>
    <row r="1292" spans="1:14" ht="24" x14ac:dyDescent="0.15">
      <c r="A1292" s="139">
        <v>505</v>
      </c>
      <c r="B1292" s="139">
        <v>40511</v>
      </c>
      <c r="C1292" s="135" t="s">
        <v>4849</v>
      </c>
      <c r="D1292" s="135">
        <v>4</v>
      </c>
      <c r="E1292" s="135" t="s">
        <v>3936</v>
      </c>
      <c r="F1292" s="135">
        <v>10</v>
      </c>
      <c r="G1292" s="135" t="s">
        <v>3945</v>
      </c>
      <c r="H1292" s="135" t="s">
        <v>810</v>
      </c>
      <c r="I1292" s="135" t="s">
        <v>6733</v>
      </c>
      <c r="J1292" s="135">
        <v>1</v>
      </c>
      <c r="K1292" s="135" t="s">
        <v>3998</v>
      </c>
      <c r="L1292" s="135" t="s">
        <v>3999</v>
      </c>
      <c r="M1292" s="135" t="s">
        <v>4141</v>
      </c>
      <c r="N1292" s="135" t="s">
        <v>195</v>
      </c>
    </row>
    <row r="1293" spans="1:14" ht="24" x14ac:dyDescent="0.15">
      <c r="A1293" s="139">
        <v>505</v>
      </c>
      <c r="B1293" s="139">
        <v>40511</v>
      </c>
      <c r="C1293" s="135" t="s">
        <v>6735</v>
      </c>
      <c r="D1293" s="135">
        <v>4</v>
      </c>
      <c r="E1293" s="135" t="s">
        <v>3936</v>
      </c>
      <c r="F1293" s="135">
        <v>10</v>
      </c>
      <c r="G1293" s="135" t="s">
        <v>3945</v>
      </c>
      <c r="H1293" s="135" t="s">
        <v>967</v>
      </c>
      <c r="I1293" s="135" t="s">
        <v>6733</v>
      </c>
      <c r="J1293" s="135">
        <v>1</v>
      </c>
      <c r="K1293" s="135" t="s">
        <v>3998</v>
      </c>
      <c r="L1293" s="135" t="s">
        <v>3999</v>
      </c>
      <c r="M1293" s="135" t="s">
        <v>4240</v>
      </c>
      <c r="N1293" s="135" t="s">
        <v>1220</v>
      </c>
    </row>
    <row r="1294" spans="1:14" ht="24" x14ac:dyDescent="0.15">
      <c r="A1294" s="139">
        <v>505</v>
      </c>
      <c r="B1294" s="139">
        <v>40512</v>
      </c>
      <c r="C1294" s="135" t="s">
        <v>6736</v>
      </c>
      <c r="D1294" s="135">
        <v>4</v>
      </c>
      <c r="E1294" s="135" t="s">
        <v>3936</v>
      </c>
      <c r="F1294" s="135">
        <v>10</v>
      </c>
      <c r="G1294" s="135" t="s">
        <v>3945</v>
      </c>
      <c r="H1294" s="135" t="s">
        <v>967</v>
      </c>
      <c r="I1294" s="135" t="s">
        <v>6737</v>
      </c>
      <c r="J1294" s="135">
        <v>1</v>
      </c>
      <c r="K1294" s="135" t="s">
        <v>3998</v>
      </c>
      <c r="L1294" s="135" t="s">
        <v>3999</v>
      </c>
      <c r="M1294" s="135" t="s">
        <v>6738</v>
      </c>
      <c r="N1294" s="135" t="s">
        <v>555</v>
      </c>
    </row>
    <row r="1295" spans="1:14" ht="24" x14ac:dyDescent="0.15">
      <c r="A1295" s="139">
        <v>505</v>
      </c>
      <c r="B1295" s="139">
        <v>40850</v>
      </c>
      <c r="C1295" s="135" t="s">
        <v>6739</v>
      </c>
      <c r="D1295" s="135">
        <v>4</v>
      </c>
      <c r="E1295" s="135" t="s">
        <v>3936</v>
      </c>
      <c r="F1295" s="135">
        <v>10</v>
      </c>
      <c r="G1295" s="135" t="s">
        <v>3945</v>
      </c>
      <c r="H1295" s="135" t="s">
        <v>1674</v>
      </c>
      <c r="I1295" s="135" t="s">
        <v>6740</v>
      </c>
      <c r="J1295" s="135">
        <v>1</v>
      </c>
      <c r="K1295" s="135" t="s">
        <v>3998</v>
      </c>
      <c r="L1295" s="135" t="s">
        <v>3999</v>
      </c>
      <c r="M1295" s="135" t="s">
        <v>4141</v>
      </c>
      <c r="N1295" s="135" t="s">
        <v>310</v>
      </c>
    </row>
    <row r="1296" spans="1:14" ht="24" x14ac:dyDescent="0.15">
      <c r="A1296" s="139">
        <v>505</v>
      </c>
      <c r="B1296" s="139">
        <v>40850</v>
      </c>
      <c r="C1296" s="135" t="s">
        <v>6741</v>
      </c>
      <c r="D1296" s="135">
        <v>4</v>
      </c>
      <c r="E1296" s="135" t="s">
        <v>3936</v>
      </c>
      <c r="F1296" s="135">
        <v>10</v>
      </c>
      <c r="G1296" s="135" t="s">
        <v>3945</v>
      </c>
      <c r="H1296" s="135" t="s">
        <v>810</v>
      </c>
      <c r="I1296" s="135" t="s">
        <v>6740</v>
      </c>
      <c r="J1296" s="135">
        <v>1</v>
      </c>
      <c r="K1296" s="135" t="s">
        <v>3998</v>
      </c>
      <c r="L1296" s="135" t="s">
        <v>3999</v>
      </c>
      <c r="M1296" s="135" t="s">
        <v>6742</v>
      </c>
      <c r="N1296" s="135" t="s">
        <v>86</v>
      </c>
    </row>
    <row r="1297" spans="1:14" ht="24" x14ac:dyDescent="0.15">
      <c r="A1297" s="139">
        <v>505</v>
      </c>
      <c r="B1297" s="139">
        <v>40850</v>
      </c>
      <c r="C1297" s="135" t="s">
        <v>6743</v>
      </c>
      <c r="D1297" s="135">
        <v>4</v>
      </c>
      <c r="E1297" s="135" t="s">
        <v>3936</v>
      </c>
      <c r="F1297" s="135">
        <v>10</v>
      </c>
      <c r="G1297" s="135" t="s">
        <v>3945</v>
      </c>
      <c r="H1297" s="135" t="s">
        <v>967</v>
      </c>
      <c r="I1297" s="135" t="s">
        <v>6740</v>
      </c>
      <c r="J1297" s="135">
        <v>1</v>
      </c>
      <c r="K1297" s="135" t="s">
        <v>3998</v>
      </c>
      <c r="L1297" s="135" t="s">
        <v>5811</v>
      </c>
      <c r="M1297" s="135" t="s">
        <v>6744</v>
      </c>
      <c r="N1297" s="135" t="s">
        <v>4199</v>
      </c>
    </row>
    <row r="1298" spans="1:14" ht="24" x14ac:dyDescent="0.15">
      <c r="A1298" s="139">
        <v>506</v>
      </c>
      <c r="B1298" s="139">
        <v>40470</v>
      </c>
      <c r="C1298" s="135" t="s">
        <v>6745</v>
      </c>
      <c r="D1298" s="135">
        <v>4</v>
      </c>
      <c r="E1298" s="135" t="s">
        <v>3936</v>
      </c>
      <c r="F1298" s="135">
        <v>10</v>
      </c>
      <c r="G1298" s="135" t="s">
        <v>3945</v>
      </c>
      <c r="H1298" s="135" t="s">
        <v>967</v>
      </c>
      <c r="I1298" s="135" t="s">
        <v>6746</v>
      </c>
      <c r="J1298" s="135">
        <v>1</v>
      </c>
      <c r="K1298" s="135" t="s">
        <v>3998</v>
      </c>
      <c r="L1298" s="135" t="s">
        <v>3999</v>
      </c>
      <c r="M1298" s="135" t="s">
        <v>4226</v>
      </c>
      <c r="N1298" s="135" t="s">
        <v>1643</v>
      </c>
    </row>
    <row r="1299" spans="1:14" ht="24" x14ac:dyDescent="0.15">
      <c r="A1299" s="139">
        <v>507</v>
      </c>
      <c r="B1299" s="139">
        <v>40761</v>
      </c>
      <c r="C1299" s="135" t="s">
        <v>6747</v>
      </c>
      <c r="D1299" s="135">
        <v>4</v>
      </c>
      <c r="E1299" s="135" t="s">
        <v>3936</v>
      </c>
      <c r="F1299" s="135">
        <v>10</v>
      </c>
      <c r="G1299" s="135" t="s">
        <v>3945</v>
      </c>
      <c r="H1299" s="135" t="s">
        <v>2085</v>
      </c>
      <c r="I1299" s="135" t="s">
        <v>6748</v>
      </c>
      <c r="J1299" s="135">
        <v>1</v>
      </c>
      <c r="K1299" s="135" t="s">
        <v>3998</v>
      </c>
      <c r="L1299" s="135" t="s">
        <v>3999</v>
      </c>
      <c r="M1299" s="135" t="s">
        <v>5069</v>
      </c>
      <c r="N1299" s="135" t="s">
        <v>108</v>
      </c>
    </row>
    <row r="1300" spans="1:14" ht="24" x14ac:dyDescent="0.15">
      <c r="A1300" s="139">
        <v>507</v>
      </c>
      <c r="B1300" s="139">
        <v>40761</v>
      </c>
      <c r="C1300" s="135" t="s">
        <v>6749</v>
      </c>
      <c r="D1300" s="135">
        <v>4</v>
      </c>
      <c r="E1300" s="135" t="s">
        <v>3936</v>
      </c>
      <c r="F1300" s="135">
        <v>10</v>
      </c>
      <c r="G1300" s="135" t="s">
        <v>3945</v>
      </c>
      <c r="H1300" s="135" t="s">
        <v>1674</v>
      </c>
      <c r="I1300" s="135" t="s">
        <v>6748</v>
      </c>
      <c r="J1300" s="135">
        <v>1</v>
      </c>
      <c r="K1300" s="135" t="s">
        <v>3998</v>
      </c>
      <c r="L1300" s="135" t="s">
        <v>3999</v>
      </c>
      <c r="M1300" s="135" t="s">
        <v>4567</v>
      </c>
      <c r="N1300" s="135" t="s">
        <v>6750</v>
      </c>
    </row>
    <row r="1301" spans="1:14" ht="24" x14ac:dyDescent="0.15">
      <c r="A1301" s="139">
        <v>507</v>
      </c>
      <c r="B1301" s="139">
        <v>40761</v>
      </c>
      <c r="C1301" s="135" t="s">
        <v>6751</v>
      </c>
      <c r="D1301" s="135">
        <v>4</v>
      </c>
      <c r="E1301" s="135" t="s">
        <v>3936</v>
      </c>
      <c r="F1301" s="135">
        <v>10</v>
      </c>
      <c r="G1301" s="135" t="s">
        <v>3945</v>
      </c>
      <c r="H1301" s="135" t="s">
        <v>810</v>
      </c>
      <c r="I1301" s="135" t="s">
        <v>6748</v>
      </c>
      <c r="J1301" s="135">
        <v>1</v>
      </c>
      <c r="K1301" s="135" t="s">
        <v>3998</v>
      </c>
      <c r="L1301" s="135" t="s">
        <v>3999</v>
      </c>
      <c r="M1301" s="135" t="s">
        <v>6752</v>
      </c>
      <c r="N1301" s="135" t="s">
        <v>162</v>
      </c>
    </row>
    <row r="1302" spans="1:14" ht="24" x14ac:dyDescent="0.15">
      <c r="A1302" s="139">
        <v>507</v>
      </c>
      <c r="B1302" s="139">
        <v>40761</v>
      </c>
      <c r="C1302" s="135" t="s">
        <v>6753</v>
      </c>
      <c r="D1302" s="135">
        <v>4</v>
      </c>
      <c r="E1302" s="135" t="s">
        <v>3936</v>
      </c>
      <c r="F1302" s="135">
        <v>10</v>
      </c>
      <c r="G1302" s="135" t="s">
        <v>3945</v>
      </c>
      <c r="H1302" s="135" t="s">
        <v>967</v>
      </c>
      <c r="I1302" s="135" t="s">
        <v>6748</v>
      </c>
      <c r="J1302" s="135">
        <v>1</v>
      </c>
      <c r="K1302" s="135" t="s">
        <v>3998</v>
      </c>
      <c r="L1302" s="135" t="s">
        <v>3999</v>
      </c>
      <c r="M1302" s="135" t="s">
        <v>4496</v>
      </c>
      <c r="N1302" s="135" t="s">
        <v>124</v>
      </c>
    </row>
    <row r="1303" spans="1:14" ht="24" x14ac:dyDescent="0.15">
      <c r="A1303" s="139">
        <v>507</v>
      </c>
      <c r="B1303" s="139">
        <v>40762</v>
      </c>
      <c r="C1303" s="135" t="s">
        <v>6754</v>
      </c>
      <c r="D1303" s="135">
        <v>4</v>
      </c>
      <c r="E1303" s="135" t="s">
        <v>3936</v>
      </c>
      <c r="F1303" s="135">
        <v>10</v>
      </c>
      <c r="G1303" s="135" t="s">
        <v>3945</v>
      </c>
      <c r="H1303" s="135" t="s">
        <v>967</v>
      </c>
      <c r="I1303" s="135" t="s">
        <v>6755</v>
      </c>
      <c r="J1303" s="135">
        <v>1</v>
      </c>
      <c r="K1303" s="135" t="s">
        <v>3998</v>
      </c>
      <c r="L1303" s="135" t="s">
        <v>3999</v>
      </c>
      <c r="M1303" s="135" t="s">
        <v>5728</v>
      </c>
      <c r="N1303" s="135" t="s">
        <v>489</v>
      </c>
    </row>
    <row r="1304" spans="1:14" ht="24" x14ac:dyDescent="0.15">
      <c r="A1304" s="139">
        <v>507</v>
      </c>
      <c r="B1304" s="139">
        <v>40763</v>
      </c>
      <c r="C1304" s="135" t="s">
        <v>6756</v>
      </c>
      <c r="D1304" s="135">
        <v>4</v>
      </c>
      <c r="E1304" s="135" t="s">
        <v>3936</v>
      </c>
      <c r="F1304" s="135">
        <v>10</v>
      </c>
      <c r="G1304" s="135" t="s">
        <v>3945</v>
      </c>
      <c r="H1304" s="135" t="s">
        <v>1674</v>
      </c>
      <c r="I1304" s="135" t="s">
        <v>6757</v>
      </c>
      <c r="J1304" s="135">
        <v>1</v>
      </c>
      <c r="K1304" s="135" t="s">
        <v>3998</v>
      </c>
      <c r="L1304" s="135" t="s">
        <v>3999</v>
      </c>
      <c r="M1304" s="135" t="s">
        <v>6758</v>
      </c>
      <c r="N1304" s="135" t="s">
        <v>86</v>
      </c>
    </row>
    <row r="1305" spans="1:14" ht="24" x14ac:dyDescent="0.15">
      <c r="A1305" s="139">
        <v>507</v>
      </c>
      <c r="B1305" s="139">
        <v>40763</v>
      </c>
      <c r="C1305" s="135" t="s">
        <v>6759</v>
      </c>
      <c r="D1305" s="135">
        <v>4</v>
      </c>
      <c r="E1305" s="135" t="s">
        <v>3936</v>
      </c>
      <c r="F1305" s="135">
        <v>10</v>
      </c>
      <c r="G1305" s="135" t="s">
        <v>3945</v>
      </c>
      <c r="H1305" s="135" t="s">
        <v>810</v>
      </c>
      <c r="I1305" s="135" t="s">
        <v>6757</v>
      </c>
      <c r="J1305" s="135">
        <v>1</v>
      </c>
      <c r="K1305" s="135" t="s">
        <v>3998</v>
      </c>
      <c r="L1305" s="135" t="s">
        <v>3999</v>
      </c>
      <c r="M1305" s="135" t="s">
        <v>6760</v>
      </c>
      <c r="N1305" s="135" t="s">
        <v>4440</v>
      </c>
    </row>
    <row r="1306" spans="1:14" ht="24" x14ac:dyDescent="0.15">
      <c r="A1306" s="139">
        <v>507</v>
      </c>
      <c r="B1306" s="139">
        <v>40763</v>
      </c>
      <c r="C1306" s="135" t="s">
        <v>6761</v>
      </c>
      <c r="D1306" s="135">
        <v>4</v>
      </c>
      <c r="E1306" s="135" t="s">
        <v>3936</v>
      </c>
      <c r="F1306" s="135">
        <v>10</v>
      </c>
      <c r="G1306" s="135" t="s">
        <v>3945</v>
      </c>
      <c r="H1306" s="135" t="s">
        <v>967</v>
      </c>
      <c r="I1306" s="135" t="s">
        <v>6757</v>
      </c>
      <c r="J1306" s="135">
        <v>1</v>
      </c>
      <c r="K1306" s="135" t="s">
        <v>3998</v>
      </c>
      <c r="L1306" s="135" t="s">
        <v>3999</v>
      </c>
      <c r="M1306" s="135" t="s">
        <v>5069</v>
      </c>
      <c r="N1306" s="135" t="s">
        <v>86</v>
      </c>
    </row>
    <row r="1307" spans="1:14" ht="24" x14ac:dyDescent="0.15">
      <c r="A1307" s="139">
        <v>507</v>
      </c>
      <c r="B1307" s="139">
        <v>40771</v>
      </c>
      <c r="C1307" s="135" t="s">
        <v>6762</v>
      </c>
      <c r="D1307" s="135">
        <v>4</v>
      </c>
      <c r="E1307" s="135" t="s">
        <v>3936</v>
      </c>
      <c r="F1307" s="135">
        <v>10</v>
      </c>
      <c r="G1307" s="135" t="s">
        <v>3945</v>
      </c>
      <c r="H1307" s="135" t="s">
        <v>967</v>
      </c>
      <c r="I1307" s="135" t="s">
        <v>6763</v>
      </c>
      <c r="J1307" s="135">
        <v>1</v>
      </c>
      <c r="K1307" s="135" t="s">
        <v>3998</v>
      </c>
      <c r="L1307" s="135" t="s">
        <v>3999</v>
      </c>
      <c r="M1307" s="135" t="s">
        <v>6764</v>
      </c>
      <c r="N1307" s="135" t="s">
        <v>1220</v>
      </c>
    </row>
    <row r="1308" spans="1:14" ht="24" x14ac:dyDescent="0.15">
      <c r="A1308" s="139">
        <v>507</v>
      </c>
      <c r="B1308" s="139">
        <v>40772</v>
      </c>
      <c r="C1308" s="135" t="s">
        <v>6765</v>
      </c>
      <c r="D1308" s="135">
        <v>4</v>
      </c>
      <c r="E1308" s="135" t="s">
        <v>3936</v>
      </c>
      <c r="F1308" s="135">
        <v>10</v>
      </c>
      <c r="G1308" s="135" t="s">
        <v>3945</v>
      </c>
      <c r="H1308" s="135" t="s">
        <v>1951</v>
      </c>
      <c r="I1308" s="135" t="s">
        <v>6766</v>
      </c>
      <c r="J1308" s="135">
        <v>1</v>
      </c>
      <c r="K1308" s="135" t="s">
        <v>3998</v>
      </c>
      <c r="L1308" s="135" t="s">
        <v>3999</v>
      </c>
      <c r="M1308" s="135" t="s">
        <v>6155</v>
      </c>
      <c r="N1308" s="135" t="s">
        <v>162</v>
      </c>
    </row>
    <row r="1309" spans="1:14" ht="24" x14ac:dyDescent="0.15">
      <c r="A1309" s="139">
        <v>507</v>
      </c>
      <c r="B1309" s="139">
        <v>40772</v>
      </c>
      <c r="C1309" s="135" t="s">
        <v>6767</v>
      </c>
      <c r="D1309" s="135">
        <v>4</v>
      </c>
      <c r="E1309" s="135" t="s">
        <v>3936</v>
      </c>
      <c r="F1309" s="135">
        <v>10</v>
      </c>
      <c r="G1309" s="135" t="s">
        <v>3945</v>
      </c>
      <c r="H1309" s="135" t="s">
        <v>986</v>
      </c>
      <c r="I1309" s="135" t="s">
        <v>6766</v>
      </c>
      <c r="J1309" s="135">
        <v>1</v>
      </c>
      <c r="K1309" s="135" t="s">
        <v>3998</v>
      </c>
      <c r="L1309" s="135" t="s">
        <v>3999</v>
      </c>
      <c r="M1309" s="135" t="s">
        <v>6768</v>
      </c>
      <c r="N1309" s="135" t="s">
        <v>126</v>
      </c>
    </row>
    <row r="1310" spans="1:14" ht="24" x14ac:dyDescent="0.15">
      <c r="A1310" s="139">
        <v>507</v>
      </c>
      <c r="B1310" s="139">
        <v>40772</v>
      </c>
      <c r="C1310" s="135" t="s">
        <v>6769</v>
      </c>
      <c r="D1310" s="135">
        <v>4</v>
      </c>
      <c r="E1310" s="135" t="s">
        <v>3936</v>
      </c>
      <c r="F1310" s="135">
        <v>10</v>
      </c>
      <c r="G1310" s="135" t="s">
        <v>3945</v>
      </c>
      <c r="H1310" s="135" t="s">
        <v>2085</v>
      </c>
      <c r="I1310" s="135" t="s">
        <v>6766</v>
      </c>
      <c r="J1310" s="135">
        <v>1</v>
      </c>
      <c r="K1310" s="135" t="s">
        <v>3998</v>
      </c>
      <c r="L1310" s="135" t="s">
        <v>3999</v>
      </c>
      <c r="M1310" s="135" t="s">
        <v>6770</v>
      </c>
      <c r="N1310" s="135" t="s">
        <v>1154</v>
      </c>
    </row>
    <row r="1311" spans="1:14" ht="24" x14ac:dyDescent="0.15">
      <c r="A1311" s="139">
        <v>507</v>
      </c>
      <c r="B1311" s="139">
        <v>40772</v>
      </c>
      <c r="C1311" s="135" t="s">
        <v>6771</v>
      </c>
      <c r="D1311" s="135">
        <v>4</v>
      </c>
      <c r="E1311" s="135" t="s">
        <v>3936</v>
      </c>
      <c r="F1311" s="135">
        <v>10</v>
      </c>
      <c r="G1311" s="135" t="s">
        <v>3945</v>
      </c>
      <c r="H1311" s="135" t="s">
        <v>1674</v>
      </c>
      <c r="I1311" s="135" t="s">
        <v>6766</v>
      </c>
      <c r="J1311" s="135">
        <v>1</v>
      </c>
      <c r="K1311" s="135" t="s">
        <v>3998</v>
      </c>
      <c r="L1311" s="135" t="s">
        <v>3999</v>
      </c>
      <c r="M1311" s="135" t="s">
        <v>6772</v>
      </c>
      <c r="N1311" s="135" t="s">
        <v>126</v>
      </c>
    </row>
    <row r="1312" spans="1:14" ht="24" x14ac:dyDescent="0.15">
      <c r="A1312" s="139">
        <v>507</v>
      </c>
      <c r="B1312" s="139">
        <v>40772</v>
      </c>
      <c r="C1312" s="135" t="s">
        <v>6773</v>
      </c>
      <c r="D1312" s="135">
        <v>4</v>
      </c>
      <c r="E1312" s="135" t="s">
        <v>3936</v>
      </c>
      <c r="F1312" s="135">
        <v>10</v>
      </c>
      <c r="G1312" s="135" t="s">
        <v>3945</v>
      </c>
      <c r="H1312" s="135" t="s">
        <v>810</v>
      </c>
      <c r="I1312" s="135" t="s">
        <v>6766</v>
      </c>
      <c r="J1312" s="135">
        <v>1</v>
      </c>
      <c r="K1312" s="135" t="s">
        <v>3998</v>
      </c>
      <c r="L1312" s="135" t="s">
        <v>3999</v>
      </c>
      <c r="M1312" s="135" t="s">
        <v>6271</v>
      </c>
      <c r="N1312" s="135" t="s">
        <v>332</v>
      </c>
    </row>
    <row r="1313" spans="1:14" ht="24" x14ac:dyDescent="0.15">
      <c r="A1313" s="139">
        <v>507</v>
      </c>
      <c r="B1313" s="139">
        <v>40772</v>
      </c>
      <c r="C1313" s="135" t="s">
        <v>6774</v>
      </c>
      <c r="D1313" s="135">
        <v>4</v>
      </c>
      <c r="E1313" s="135" t="s">
        <v>3936</v>
      </c>
      <c r="F1313" s="135">
        <v>10</v>
      </c>
      <c r="G1313" s="135" t="s">
        <v>3945</v>
      </c>
      <c r="H1313" s="135" t="s">
        <v>967</v>
      </c>
      <c r="I1313" s="135" t="s">
        <v>6766</v>
      </c>
      <c r="J1313" s="135">
        <v>1</v>
      </c>
      <c r="K1313" s="135" t="s">
        <v>3998</v>
      </c>
      <c r="L1313" s="135" t="s">
        <v>3999</v>
      </c>
      <c r="M1313" s="135" t="s">
        <v>6764</v>
      </c>
      <c r="N1313" s="135" t="s">
        <v>4161</v>
      </c>
    </row>
    <row r="1314" spans="1:14" ht="24" x14ac:dyDescent="0.15">
      <c r="A1314" s="139">
        <v>510</v>
      </c>
      <c r="B1314" s="139">
        <v>40820</v>
      </c>
      <c r="C1314" s="135" t="s">
        <v>6775</v>
      </c>
      <c r="D1314" s="135">
        <v>4</v>
      </c>
      <c r="E1314" s="135" t="s">
        <v>3936</v>
      </c>
      <c r="F1314" s="135">
        <v>10</v>
      </c>
      <c r="G1314" s="135" t="s">
        <v>3945</v>
      </c>
      <c r="H1314" s="135" t="s">
        <v>810</v>
      </c>
      <c r="I1314" s="135" t="s">
        <v>6776</v>
      </c>
      <c r="J1314" s="135">
        <v>1</v>
      </c>
      <c r="K1314" s="135" t="s">
        <v>3998</v>
      </c>
      <c r="L1314" s="135" t="s">
        <v>3999</v>
      </c>
      <c r="M1314" s="135" t="s">
        <v>6777</v>
      </c>
      <c r="N1314" s="135" t="s">
        <v>108</v>
      </c>
    </row>
    <row r="1315" spans="1:14" ht="24" x14ac:dyDescent="0.15">
      <c r="A1315" s="139">
        <v>510</v>
      </c>
      <c r="B1315" s="139">
        <v>40820</v>
      </c>
      <c r="C1315" s="135" t="s">
        <v>6778</v>
      </c>
      <c r="D1315" s="135">
        <v>4</v>
      </c>
      <c r="E1315" s="135" t="s">
        <v>3936</v>
      </c>
      <c r="F1315" s="135">
        <v>10</v>
      </c>
      <c r="G1315" s="135" t="s">
        <v>3945</v>
      </c>
      <c r="H1315" s="135" t="s">
        <v>967</v>
      </c>
      <c r="I1315" s="135" t="s">
        <v>6776</v>
      </c>
      <c r="J1315" s="135">
        <v>1</v>
      </c>
      <c r="K1315" s="135" t="s">
        <v>3998</v>
      </c>
      <c r="L1315" s="135" t="s">
        <v>3999</v>
      </c>
      <c r="M1315" s="135" t="s">
        <v>6777</v>
      </c>
      <c r="N1315" s="135" t="s">
        <v>489</v>
      </c>
    </row>
    <row r="1316" spans="1:14" ht="24" x14ac:dyDescent="0.15">
      <c r="A1316" s="139">
        <v>510</v>
      </c>
      <c r="B1316" s="139">
        <v>40830</v>
      </c>
      <c r="C1316" s="135" t="s">
        <v>6779</v>
      </c>
      <c r="D1316" s="135">
        <v>4</v>
      </c>
      <c r="E1316" s="135" t="s">
        <v>3936</v>
      </c>
      <c r="F1316" s="135">
        <v>10</v>
      </c>
      <c r="G1316" s="135" t="s">
        <v>3945</v>
      </c>
      <c r="H1316" s="135" t="s">
        <v>967</v>
      </c>
      <c r="I1316" s="135" t="s">
        <v>6780</v>
      </c>
      <c r="J1316" s="135">
        <v>1</v>
      </c>
      <c r="K1316" s="135" t="s">
        <v>3998</v>
      </c>
      <c r="L1316" s="135" t="s">
        <v>3999</v>
      </c>
      <c r="M1316" s="135" t="s">
        <v>6781</v>
      </c>
      <c r="N1316" s="135" t="s">
        <v>332</v>
      </c>
    </row>
    <row r="1317" spans="1:14" ht="24" x14ac:dyDescent="0.15">
      <c r="A1317" s="139">
        <v>601</v>
      </c>
      <c r="B1317" s="139">
        <v>50330</v>
      </c>
      <c r="C1317" s="135" t="s">
        <v>6782</v>
      </c>
      <c r="D1317" s="135">
        <v>5</v>
      </c>
      <c r="E1317" s="135" t="s">
        <v>4085</v>
      </c>
      <c r="F1317" s="135">
        <v>7</v>
      </c>
      <c r="G1317" s="135" t="s">
        <v>3953</v>
      </c>
      <c r="H1317" s="135" t="s">
        <v>967</v>
      </c>
      <c r="I1317" s="135" t="s">
        <v>6783</v>
      </c>
      <c r="J1317" s="135">
        <v>1</v>
      </c>
      <c r="K1317" s="135" t="s">
        <v>3998</v>
      </c>
      <c r="L1317" s="135" t="s">
        <v>3999</v>
      </c>
      <c r="M1317" s="135" t="s">
        <v>4099</v>
      </c>
      <c r="N1317" s="135" t="s">
        <v>4205</v>
      </c>
    </row>
    <row r="1318" spans="1:14" ht="48" x14ac:dyDescent="0.15">
      <c r="A1318" s="139">
        <v>601</v>
      </c>
      <c r="B1318" s="139">
        <v>50342</v>
      </c>
      <c r="C1318" s="135" t="s">
        <v>6784</v>
      </c>
      <c r="D1318" s="135">
        <v>5</v>
      </c>
      <c r="E1318" s="135" t="s">
        <v>4085</v>
      </c>
      <c r="F1318" s="135">
        <v>7</v>
      </c>
      <c r="G1318" s="135" t="s">
        <v>3953</v>
      </c>
      <c r="H1318" s="135" t="s">
        <v>967</v>
      </c>
      <c r="I1318" s="135" t="s">
        <v>6785</v>
      </c>
      <c r="J1318" s="135">
        <v>1</v>
      </c>
      <c r="K1318" s="135" t="s">
        <v>3998</v>
      </c>
      <c r="L1318" s="135" t="s">
        <v>3999</v>
      </c>
      <c r="M1318" s="135" t="s">
        <v>6786</v>
      </c>
      <c r="N1318" s="135" t="s">
        <v>489</v>
      </c>
    </row>
    <row r="1319" spans="1:14" ht="24" x14ac:dyDescent="0.15">
      <c r="A1319" s="139">
        <v>604</v>
      </c>
      <c r="B1319" s="139">
        <v>60650</v>
      </c>
      <c r="C1319" s="135" t="s">
        <v>6787</v>
      </c>
      <c r="D1319" s="135">
        <v>6</v>
      </c>
      <c r="E1319" s="135" t="s">
        <v>3959</v>
      </c>
      <c r="F1319" s="135">
        <v>1</v>
      </c>
      <c r="G1319" s="135" t="s">
        <v>3959</v>
      </c>
      <c r="H1319" s="135" t="s">
        <v>1674</v>
      </c>
      <c r="I1319" s="135" t="s">
        <v>6788</v>
      </c>
      <c r="J1319" s="135">
        <v>1</v>
      </c>
      <c r="K1319" s="135" t="s">
        <v>3998</v>
      </c>
      <c r="L1319" s="135" t="s">
        <v>3999</v>
      </c>
      <c r="M1319" s="135" t="s">
        <v>4032</v>
      </c>
      <c r="N1319" s="135" t="s">
        <v>135</v>
      </c>
    </row>
    <row r="1320" spans="1:14" ht="24" x14ac:dyDescent="0.15">
      <c r="A1320" s="139">
        <v>604</v>
      </c>
      <c r="B1320" s="139">
        <v>60650</v>
      </c>
      <c r="C1320" s="135" t="s">
        <v>6789</v>
      </c>
      <c r="D1320" s="135">
        <v>6</v>
      </c>
      <c r="E1320" s="135" t="s">
        <v>3959</v>
      </c>
      <c r="F1320" s="135">
        <v>1</v>
      </c>
      <c r="G1320" s="135" t="s">
        <v>3959</v>
      </c>
      <c r="H1320" s="135" t="s">
        <v>810</v>
      </c>
      <c r="I1320" s="135" t="s">
        <v>6788</v>
      </c>
      <c r="J1320" s="135">
        <v>1</v>
      </c>
      <c r="K1320" s="135" t="s">
        <v>3998</v>
      </c>
      <c r="L1320" s="135" t="s">
        <v>3999</v>
      </c>
      <c r="M1320" s="135" t="s">
        <v>4210</v>
      </c>
      <c r="N1320" s="135" t="s">
        <v>310</v>
      </c>
    </row>
    <row r="1321" spans="1:14" ht="24" x14ac:dyDescent="0.15">
      <c r="A1321" s="139">
        <v>604</v>
      </c>
      <c r="B1321" s="139">
        <v>60650</v>
      </c>
      <c r="C1321" s="135" t="s">
        <v>6790</v>
      </c>
      <c r="D1321" s="135">
        <v>6</v>
      </c>
      <c r="E1321" s="135" t="s">
        <v>3959</v>
      </c>
      <c r="F1321" s="135">
        <v>1</v>
      </c>
      <c r="G1321" s="135" t="s">
        <v>3959</v>
      </c>
      <c r="H1321" s="135" t="s">
        <v>967</v>
      </c>
      <c r="I1321" s="135" t="s">
        <v>6788</v>
      </c>
      <c r="J1321" s="135">
        <v>1</v>
      </c>
      <c r="K1321" s="135" t="s">
        <v>3998</v>
      </c>
      <c r="L1321" s="135" t="s">
        <v>3999</v>
      </c>
      <c r="M1321" s="135" t="s">
        <v>4208</v>
      </c>
      <c r="N1321" s="135" t="s">
        <v>195</v>
      </c>
    </row>
    <row r="1322" spans="1:14" ht="24" x14ac:dyDescent="0.15">
      <c r="A1322" s="139">
        <v>606</v>
      </c>
      <c r="B1322" s="139">
        <v>50880</v>
      </c>
      <c r="C1322" s="135" t="s">
        <v>6791</v>
      </c>
      <c r="D1322" s="135">
        <v>5</v>
      </c>
      <c r="E1322" s="135" t="s">
        <v>4085</v>
      </c>
      <c r="F1322" s="135">
        <v>7</v>
      </c>
      <c r="G1322" s="135" t="s">
        <v>3953</v>
      </c>
      <c r="H1322" s="135" t="s">
        <v>967</v>
      </c>
      <c r="I1322" s="135" t="s">
        <v>6792</v>
      </c>
      <c r="J1322" s="135">
        <v>1</v>
      </c>
      <c r="K1322" s="135" t="s">
        <v>3998</v>
      </c>
      <c r="L1322" s="135" t="s">
        <v>3999</v>
      </c>
      <c r="M1322" s="135" t="s">
        <v>6793</v>
      </c>
      <c r="N1322" s="135" t="s">
        <v>489</v>
      </c>
    </row>
    <row r="1323" spans="1:14" ht="24" x14ac:dyDescent="0.15">
      <c r="A1323" s="139">
        <v>606</v>
      </c>
      <c r="B1323" s="139">
        <v>51100</v>
      </c>
      <c r="C1323" s="135" t="s">
        <v>6794</v>
      </c>
      <c r="D1323" s="135">
        <v>5</v>
      </c>
      <c r="E1323" s="135" t="s">
        <v>4085</v>
      </c>
      <c r="F1323" s="135">
        <v>8</v>
      </c>
      <c r="G1323" s="135" t="s">
        <v>3954</v>
      </c>
      <c r="H1323" s="135" t="s">
        <v>967</v>
      </c>
      <c r="I1323" s="135" t="s">
        <v>6795</v>
      </c>
      <c r="J1323" s="135">
        <v>1</v>
      </c>
      <c r="K1323" s="135" t="s">
        <v>3998</v>
      </c>
      <c r="L1323" s="135" t="s">
        <v>3999</v>
      </c>
      <c r="M1323" s="135" t="s">
        <v>6796</v>
      </c>
      <c r="N1323" s="135" t="s">
        <v>332</v>
      </c>
    </row>
    <row r="1324" spans="1:14" ht="24" x14ac:dyDescent="0.15">
      <c r="A1324" s="139">
        <v>606</v>
      </c>
      <c r="B1324" s="139">
        <v>60670</v>
      </c>
      <c r="C1324" s="135" t="s">
        <v>6797</v>
      </c>
      <c r="D1324" s="135">
        <v>6</v>
      </c>
      <c r="E1324" s="135" t="s">
        <v>3959</v>
      </c>
      <c r="F1324" s="135">
        <v>1</v>
      </c>
      <c r="G1324" s="135" t="s">
        <v>3959</v>
      </c>
      <c r="H1324" s="135" t="s">
        <v>810</v>
      </c>
      <c r="I1324" s="135" t="s">
        <v>6798</v>
      </c>
      <c r="J1324" s="135">
        <v>1</v>
      </c>
      <c r="K1324" s="135" t="s">
        <v>3998</v>
      </c>
      <c r="L1324" s="135" t="s">
        <v>3999</v>
      </c>
      <c r="M1324" s="135" t="s">
        <v>6799</v>
      </c>
      <c r="N1324" s="135" t="s">
        <v>195</v>
      </c>
    </row>
    <row r="1325" spans="1:14" ht="24" x14ac:dyDescent="0.15">
      <c r="A1325" s="139">
        <v>606</v>
      </c>
      <c r="B1325" s="139">
        <v>60670</v>
      </c>
      <c r="C1325" s="135" t="s">
        <v>6800</v>
      </c>
      <c r="D1325" s="135">
        <v>6</v>
      </c>
      <c r="E1325" s="135" t="s">
        <v>3959</v>
      </c>
      <c r="F1325" s="135">
        <v>1</v>
      </c>
      <c r="G1325" s="135" t="s">
        <v>3959</v>
      </c>
      <c r="H1325" s="135" t="s">
        <v>967</v>
      </c>
      <c r="I1325" s="135" t="s">
        <v>6798</v>
      </c>
      <c r="J1325" s="135">
        <v>1</v>
      </c>
      <c r="K1325" s="135" t="s">
        <v>3998</v>
      </c>
      <c r="L1325" s="135" t="s">
        <v>3999</v>
      </c>
      <c r="M1325" s="135" t="s">
        <v>4226</v>
      </c>
      <c r="N1325" s="135" t="s">
        <v>95</v>
      </c>
    </row>
    <row r="1326" spans="1:14" ht="24" x14ac:dyDescent="0.15">
      <c r="A1326" s="139">
        <v>606</v>
      </c>
      <c r="B1326" s="139">
        <v>60681</v>
      </c>
      <c r="C1326" s="135" t="s">
        <v>6801</v>
      </c>
      <c r="D1326" s="135">
        <v>6</v>
      </c>
      <c r="E1326" s="135" t="s">
        <v>3959</v>
      </c>
      <c r="F1326" s="135">
        <v>1</v>
      </c>
      <c r="G1326" s="135" t="s">
        <v>3959</v>
      </c>
      <c r="H1326" s="135" t="s">
        <v>967</v>
      </c>
      <c r="I1326" s="135" t="s">
        <v>6802</v>
      </c>
      <c r="J1326" s="135">
        <v>1</v>
      </c>
      <c r="K1326" s="135" t="s">
        <v>3998</v>
      </c>
      <c r="L1326" s="135" t="s">
        <v>3999</v>
      </c>
      <c r="M1326" s="135" t="s">
        <v>6803</v>
      </c>
      <c r="N1326" s="135" t="s">
        <v>2065</v>
      </c>
    </row>
    <row r="1327" spans="1:14" ht="24" x14ac:dyDescent="0.15">
      <c r="A1327" s="139">
        <v>606</v>
      </c>
      <c r="B1327" s="139">
        <v>60682</v>
      </c>
      <c r="C1327" s="135" t="s">
        <v>6804</v>
      </c>
      <c r="D1327" s="135">
        <v>6</v>
      </c>
      <c r="E1327" s="135" t="s">
        <v>3959</v>
      </c>
      <c r="F1327" s="135">
        <v>1</v>
      </c>
      <c r="G1327" s="135" t="s">
        <v>3959</v>
      </c>
      <c r="H1327" s="135" t="s">
        <v>1674</v>
      </c>
      <c r="I1327" s="135" t="s">
        <v>6805</v>
      </c>
      <c r="J1327" s="135">
        <v>1</v>
      </c>
      <c r="K1327" s="135" t="s">
        <v>3998</v>
      </c>
      <c r="L1327" s="135" t="s">
        <v>3999</v>
      </c>
      <c r="M1327" s="135" t="s">
        <v>4223</v>
      </c>
      <c r="N1327" s="135" t="s">
        <v>1297</v>
      </c>
    </row>
    <row r="1328" spans="1:14" ht="24" x14ac:dyDescent="0.15">
      <c r="A1328" s="139">
        <v>606</v>
      </c>
      <c r="B1328" s="139">
        <v>60682</v>
      </c>
      <c r="C1328" s="135" t="s">
        <v>6806</v>
      </c>
      <c r="D1328" s="135">
        <v>6</v>
      </c>
      <c r="E1328" s="135" t="s">
        <v>3959</v>
      </c>
      <c r="F1328" s="135">
        <v>1</v>
      </c>
      <c r="G1328" s="135" t="s">
        <v>3959</v>
      </c>
      <c r="H1328" s="135" t="s">
        <v>810</v>
      </c>
      <c r="I1328" s="135" t="s">
        <v>6805</v>
      </c>
      <c r="J1328" s="135">
        <v>1</v>
      </c>
      <c r="K1328" s="135" t="s">
        <v>3998</v>
      </c>
      <c r="L1328" s="135" t="s">
        <v>3999</v>
      </c>
      <c r="M1328" s="135" t="s">
        <v>6807</v>
      </c>
      <c r="N1328" s="135" t="s">
        <v>555</v>
      </c>
    </row>
    <row r="1329" spans="1:14" ht="24" x14ac:dyDescent="0.15">
      <c r="A1329" s="139">
        <v>606</v>
      </c>
      <c r="B1329" s="139">
        <v>60682</v>
      </c>
      <c r="C1329" s="135" t="s">
        <v>6808</v>
      </c>
      <c r="D1329" s="135">
        <v>6</v>
      </c>
      <c r="E1329" s="135" t="s">
        <v>3959</v>
      </c>
      <c r="F1329" s="135">
        <v>1</v>
      </c>
      <c r="G1329" s="135" t="s">
        <v>3959</v>
      </c>
      <c r="H1329" s="135" t="s">
        <v>967</v>
      </c>
      <c r="I1329" s="135" t="s">
        <v>6805</v>
      </c>
      <c r="J1329" s="135">
        <v>1</v>
      </c>
      <c r="K1329" s="135" t="s">
        <v>3998</v>
      </c>
      <c r="L1329" s="135" t="s">
        <v>3999</v>
      </c>
      <c r="M1329" s="135" t="s">
        <v>6809</v>
      </c>
      <c r="N1329" s="135" t="s">
        <v>135</v>
      </c>
    </row>
    <row r="1330" spans="1:14" ht="24" x14ac:dyDescent="0.15">
      <c r="A1330" s="139">
        <v>607</v>
      </c>
      <c r="B1330" s="139">
        <v>60500</v>
      </c>
      <c r="C1330" s="135" t="s">
        <v>6810</v>
      </c>
      <c r="D1330" s="135">
        <v>6</v>
      </c>
      <c r="E1330" s="135" t="s">
        <v>3959</v>
      </c>
      <c r="F1330" s="135">
        <v>9</v>
      </c>
      <c r="G1330" s="135" t="s">
        <v>3967</v>
      </c>
      <c r="H1330" s="135" t="s">
        <v>967</v>
      </c>
      <c r="I1330" s="135" t="s">
        <v>6811</v>
      </c>
      <c r="J1330" s="135">
        <v>1</v>
      </c>
      <c r="K1330" s="135" t="s">
        <v>3998</v>
      </c>
      <c r="L1330" s="135" t="s">
        <v>3999</v>
      </c>
      <c r="M1330" s="135" t="s">
        <v>6812</v>
      </c>
      <c r="N1330" s="135" t="s">
        <v>4161</v>
      </c>
    </row>
    <row r="1331" spans="1:14" ht="24" x14ac:dyDescent="0.15">
      <c r="A1331" s="139">
        <v>608</v>
      </c>
      <c r="B1331" s="139">
        <v>60371</v>
      </c>
      <c r="C1331" s="135" t="s">
        <v>6813</v>
      </c>
      <c r="D1331" s="135">
        <v>6</v>
      </c>
      <c r="E1331" s="135" t="s">
        <v>3959</v>
      </c>
      <c r="F1331" s="135">
        <v>10</v>
      </c>
      <c r="G1331" s="135" t="s">
        <v>3968</v>
      </c>
      <c r="H1331" s="135" t="s">
        <v>967</v>
      </c>
      <c r="I1331" s="135" t="s">
        <v>6814</v>
      </c>
      <c r="J1331" s="135">
        <v>1</v>
      </c>
      <c r="K1331" s="135" t="s">
        <v>3998</v>
      </c>
      <c r="L1331" s="135" t="s">
        <v>3999</v>
      </c>
      <c r="M1331" s="135" t="s">
        <v>6815</v>
      </c>
      <c r="N1331" s="135" t="s">
        <v>86</v>
      </c>
    </row>
    <row r="1332" spans="1:14" ht="24" x14ac:dyDescent="0.15">
      <c r="A1332" s="139">
        <v>608</v>
      </c>
      <c r="B1332" s="139">
        <v>60372</v>
      </c>
      <c r="C1332" s="135" t="s">
        <v>6816</v>
      </c>
      <c r="D1332" s="135">
        <v>6</v>
      </c>
      <c r="E1332" s="135" t="s">
        <v>3959</v>
      </c>
      <c r="F1332" s="135">
        <v>10</v>
      </c>
      <c r="G1332" s="135" t="s">
        <v>3968</v>
      </c>
      <c r="H1332" s="135" t="s">
        <v>1951</v>
      </c>
      <c r="I1332" s="135" t="s">
        <v>6817</v>
      </c>
      <c r="J1332" s="135">
        <v>1</v>
      </c>
      <c r="K1332" s="135" t="s">
        <v>3998</v>
      </c>
      <c r="L1332" s="135" t="s">
        <v>3999</v>
      </c>
      <c r="M1332" s="135" t="s">
        <v>6081</v>
      </c>
      <c r="N1332" s="135" t="s">
        <v>4093</v>
      </c>
    </row>
    <row r="1333" spans="1:14" ht="24" x14ac:dyDescent="0.15">
      <c r="A1333" s="139">
        <v>608</v>
      </c>
      <c r="B1333" s="139">
        <v>60372</v>
      </c>
      <c r="C1333" s="135" t="s">
        <v>6818</v>
      </c>
      <c r="D1333" s="135">
        <v>6</v>
      </c>
      <c r="E1333" s="135" t="s">
        <v>3959</v>
      </c>
      <c r="F1333" s="135">
        <v>10</v>
      </c>
      <c r="G1333" s="135" t="s">
        <v>3968</v>
      </c>
      <c r="H1333" s="135" t="s">
        <v>986</v>
      </c>
      <c r="I1333" s="135" t="s">
        <v>6817</v>
      </c>
      <c r="J1333" s="135">
        <v>1</v>
      </c>
      <c r="K1333" s="135" t="s">
        <v>3998</v>
      </c>
      <c r="L1333" s="135" t="s">
        <v>3999</v>
      </c>
      <c r="M1333" s="135" t="s">
        <v>4038</v>
      </c>
      <c r="N1333" s="135" t="s">
        <v>4233</v>
      </c>
    </row>
    <row r="1334" spans="1:14" ht="24" x14ac:dyDescent="0.15">
      <c r="A1334" s="139">
        <v>608</v>
      </c>
      <c r="B1334" s="139">
        <v>60372</v>
      </c>
      <c r="C1334" s="135" t="s">
        <v>6819</v>
      </c>
      <c r="D1334" s="135">
        <v>6</v>
      </c>
      <c r="E1334" s="135" t="s">
        <v>3959</v>
      </c>
      <c r="F1334" s="135">
        <v>10</v>
      </c>
      <c r="G1334" s="135" t="s">
        <v>3968</v>
      </c>
      <c r="H1334" s="135" t="s">
        <v>2085</v>
      </c>
      <c r="I1334" s="135" t="s">
        <v>6817</v>
      </c>
      <c r="J1334" s="135">
        <v>1</v>
      </c>
      <c r="K1334" s="135" t="s">
        <v>3998</v>
      </c>
      <c r="L1334" s="135" t="s">
        <v>3999</v>
      </c>
      <c r="M1334" s="135" t="s">
        <v>6820</v>
      </c>
      <c r="N1334" s="135" t="s">
        <v>202</v>
      </c>
    </row>
    <row r="1335" spans="1:14" ht="24" x14ac:dyDescent="0.15">
      <c r="A1335" s="139">
        <v>608</v>
      </c>
      <c r="B1335" s="139">
        <v>60372</v>
      </c>
      <c r="C1335" s="135" t="s">
        <v>6821</v>
      </c>
      <c r="D1335" s="135">
        <v>6</v>
      </c>
      <c r="E1335" s="135" t="s">
        <v>3959</v>
      </c>
      <c r="F1335" s="135">
        <v>10</v>
      </c>
      <c r="G1335" s="135" t="s">
        <v>3968</v>
      </c>
      <c r="H1335" s="135" t="s">
        <v>1674</v>
      </c>
      <c r="I1335" s="135" t="s">
        <v>6817</v>
      </c>
      <c r="J1335" s="135">
        <v>1</v>
      </c>
      <c r="K1335" s="135" t="s">
        <v>3998</v>
      </c>
      <c r="L1335" s="135" t="s">
        <v>3999</v>
      </c>
      <c r="M1335" s="135" t="s">
        <v>6081</v>
      </c>
      <c r="N1335" s="135" t="s">
        <v>126</v>
      </c>
    </row>
    <row r="1336" spans="1:14" ht="24" x14ac:dyDescent="0.15">
      <c r="A1336" s="139">
        <v>608</v>
      </c>
      <c r="B1336" s="139">
        <v>60372</v>
      </c>
      <c r="C1336" s="135" t="s">
        <v>6192</v>
      </c>
      <c r="D1336" s="135">
        <v>6</v>
      </c>
      <c r="E1336" s="135" t="s">
        <v>3959</v>
      </c>
      <c r="F1336" s="135">
        <v>10</v>
      </c>
      <c r="G1336" s="135" t="s">
        <v>3968</v>
      </c>
      <c r="H1336" s="135" t="s">
        <v>810</v>
      </c>
      <c r="I1336" s="135" t="s">
        <v>6817</v>
      </c>
      <c r="J1336" s="135">
        <v>1</v>
      </c>
      <c r="K1336" s="135" t="s">
        <v>3998</v>
      </c>
      <c r="L1336" s="135" t="s">
        <v>3999</v>
      </c>
      <c r="M1336" s="135" t="s">
        <v>4307</v>
      </c>
      <c r="N1336" s="135" t="s">
        <v>4144</v>
      </c>
    </row>
    <row r="1337" spans="1:14" ht="24" x14ac:dyDescent="0.15">
      <c r="A1337" s="139">
        <v>608</v>
      </c>
      <c r="B1337" s="139">
        <v>60372</v>
      </c>
      <c r="C1337" s="135" t="s">
        <v>6822</v>
      </c>
      <c r="D1337" s="135">
        <v>6</v>
      </c>
      <c r="E1337" s="135" t="s">
        <v>3959</v>
      </c>
      <c r="F1337" s="135">
        <v>10</v>
      </c>
      <c r="G1337" s="135" t="s">
        <v>3968</v>
      </c>
      <c r="H1337" s="135" t="s">
        <v>967</v>
      </c>
      <c r="I1337" s="135" t="s">
        <v>6817</v>
      </c>
      <c r="J1337" s="135">
        <v>1</v>
      </c>
      <c r="K1337" s="135" t="s">
        <v>3998</v>
      </c>
      <c r="L1337" s="135" t="s">
        <v>3999</v>
      </c>
      <c r="M1337" s="135" t="s">
        <v>6081</v>
      </c>
      <c r="N1337" s="135" t="s">
        <v>1220</v>
      </c>
    </row>
    <row r="1338" spans="1:14" ht="24" x14ac:dyDescent="0.15">
      <c r="A1338" s="139">
        <v>608</v>
      </c>
      <c r="B1338" s="139">
        <v>60373</v>
      </c>
      <c r="C1338" s="135" t="s">
        <v>6823</v>
      </c>
      <c r="D1338" s="135">
        <v>6</v>
      </c>
      <c r="E1338" s="135" t="s">
        <v>3959</v>
      </c>
      <c r="F1338" s="135">
        <v>10</v>
      </c>
      <c r="G1338" s="135" t="s">
        <v>3968</v>
      </c>
      <c r="H1338" s="135" t="s">
        <v>967</v>
      </c>
      <c r="I1338" s="135" t="s">
        <v>6824</v>
      </c>
      <c r="J1338" s="135">
        <v>1</v>
      </c>
      <c r="K1338" s="135" t="s">
        <v>3998</v>
      </c>
      <c r="L1338" s="135" t="s">
        <v>3999</v>
      </c>
      <c r="M1338" s="135" t="s">
        <v>6825</v>
      </c>
      <c r="N1338" s="135" t="s">
        <v>126</v>
      </c>
    </row>
    <row r="1339" spans="1:14" ht="24" x14ac:dyDescent="0.15">
      <c r="A1339" s="139">
        <v>608</v>
      </c>
      <c r="B1339" s="139">
        <v>60374</v>
      </c>
      <c r="C1339" s="135" t="s">
        <v>6826</v>
      </c>
      <c r="D1339" s="135">
        <v>6</v>
      </c>
      <c r="E1339" s="135" t="s">
        <v>3959</v>
      </c>
      <c r="F1339" s="135">
        <v>10</v>
      </c>
      <c r="G1339" s="135" t="s">
        <v>3968</v>
      </c>
      <c r="H1339" s="135" t="s">
        <v>967</v>
      </c>
      <c r="I1339" s="135" t="s">
        <v>6827</v>
      </c>
      <c r="J1339" s="135">
        <v>1</v>
      </c>
      <c r="K1339" s="135" t="s">
        <v>3998</v>
      </c>
      <c r="L1339" s="135" t="s">
        <v>3999</v>
      </c>
      <c r="M1339" s="135" t="s">
        <v>6081</v>
      </c>
      <c r="N1339" s="135" t="s">
        <v>332</v>
      </c>
    </row>
    <row r="1340" spans="1:14" ht="24" x14ac:dyDescent="0.15">
      <c r="A1340" s="139">
        <v>609</v>
      </c>
      <c r="B1340" s="139">
        <v>60531</v>
      </c>
      <c r="C1340" s="135" t="s">
        <v>6828</v>
      </c>
      <c r="D1340" s="135">
        <v>6</v>
      </c>
      <c r="E1340" s="135" t="s">
        <v>3959</v>
      </c>
      <c r="F1340" s="135">
        <v>9</v>
      </c>
      <c r="G1340" s="135" t="s">
        <v>3967</v>
      </c>
      <c r="H1340" s="135" t="s">
        <v>1674</v>
      </c>
      <c r="I1340" s="135" t="s">
        <v>6829</v>
      </c>
      <c r="J1340" s="135">
        <v>1</v>
      </c>
      <c r="K1340" s="135" t="s">
        <v>3998</v>
      </c>
      <c r="L1340" s="135" t="s">
        <v>3999</v>
      </c>
      <c r="M1340" s="135" t="s">
        <v>6830</v>
      </c>
      <c r="N1340" s="135" t="s">
        <v>1220</v>
      </c>
    </row>
    <row r="1341" spans="1:14" ht="24" x14ac:dyDescent="0.15">
      <c r="A1341" s="139">
        <v>609</v>
      </c>
      <c r="B1341" s="139">
        <v>60531</v>
      </c>
      <c r="C1341" s="135" t="s">
        <v>6831</v>
      </c>
      <c r="D1341" s="135">
        <v>6</v>
      </c>
      <c r="E1341" s="135" t="s">
        <v>3959</v>
      </c>
      <c r="F1341" s="135">
        <v>9</v>
      </c>
      <c r="G1341" s="135" t="s">
        <v>3967</v>
      </c>
      <c r="H1341" s="135" t="s">
        <v>810</v>
      </c>
      <c r="I1341" s="135" t="s">
        <v>6829</v>
      </c>
      <c r="J1341" s="135">
        <v>1</v>
      </c>
      <c r="K1341" s="135" t="s">
        <v>3998</v>
      </c>
      <c r="L1341" s="135" t="s">
        <v>3999</v>
      </c>
      <c r="M1341" s="135" t="s">
        <v>5069</v>
      </c>
      <c r="N1341" s="135" t="s">
        <v>126</v>
      </c>
    </row>
    <row r="1342" spans="1:14" ht="24" x14ac:dyDescent="0.15">
      <c r="A1342" s="139">
        <v>609</v>
      </c>
      <c r="B1342" s="139">
        <v>60531</v>
      </c>
      <c r="C1342" s="135" t="s">
        <v>6832</v>
      </c>
      <c r="D1342" s="135">
        <v>6</v>
      </c>
      <c r="E1342" s="135" t="s">
        <v>3959</v>
      </c>
      <c r="F1342" s="135">
        <v>9</v>
      </c>
      <c r="G1342" s="135" t="s">
        <v>3967</v>
      </c>
      <c r="H1342" s="135" t="s">
        <v>967</v>
      </c>
      <c r="I1342" s="135" t="s">
        <v>6829</v>
      </c>
      <c r="J1342" s="135">
        <v>1</v>
      </c>
      <c r="K1342" s="135" t="s">
        <v>3998</v>
      </c>
      <c r="L1342" s="135" t="s">
        <v>3999</v>
      </c>
      <c r="M1342" s="135" t="s">
        <v>5069</v>
      </c>
      <c r="N1342" s="135" t="s">
        <v>126</v>
      </c>
    </row>
    <row r="1343" spans="1:14" ht="24" x14ac:dyDescent="0.15">
      <c r="A1343" s="139">
        <v>610</v>
      </c>
      <c r="B1343" s="139">
        <v>60950</v>
      </c>
      <c r="C1343" s="135" t="s">
        <v>6833</v>
      </c>
      <c r="D1343" s="135">
        <v>6</v>
      </c>
      <c r="E1343" s="135" t="s">
        <v>3959</v>
      </c>
      <c r="F1343" s="135">
        <v>3</v>
      </c>
      <c r="G1343" s="135" t="s">
        <v>3961</v>
      </c>
      <c r="H1343" s="135" t="s">
        <v>1674</v>
      </c>
      <c r="I1343" s="135" t="s">
        <v>6834</v>
      </c>
      <c r="J1343" s="135">
        <v>1</v>
      </c>
      <c r="K1343" s="135" t="s">
        <v>3998</v>
      </c>
      <c r="L1343" s="135" t="s">
        <v>3999</v>
      </c>
      <c r="M1343" s="135" t="s">
        <v>6835</v>
      </c>
      <c r="N1343" s="135" t="s">
        <v>126</v>
      </c>
    </row>
    <row r="1344" spans="1:14" ht="24" x14ac:dyDescent="0.15">
      <c r="A1344" s="139">
        <v>610</v>
      </c>
      <c r="B1344" s="139">
        <v>60950</v>
      </c>
      <c r="C1344" s="135" t="s">
        <v>6836</v>
      </c>
      <c r="D1344" s="135">
        <v>6</v>
      </c>
      <c r="E1344" s="135" t="s">
        <v>3959</v>
      </c>
      <c r="F1344" s="135">
        <v>3</v>
      </c>
      <c r="G1344" s="135" t="s">
        <v>3961</v>
      </c>
      <c r="H1344" s="135" t="s">
        <v>810</v>
      </c>
      <c r="I1344" s="135" t="s">
        <v>6834</v>
      </c>
      <c r="J1344" s="135">
        <v>1</v>
      </c>
      <c r="K1344" s="135" t="s">
        <v>3998</v>
      </c>
      <c r="L1344" s="135" t="s">
        <v>3999</v>
      </c>
      <c r="M1344" s="135" t="s">
        <v>3834</v>
      </c>
      <c r="N1344" s="135" t="s">
        <v>126</v>
      </c>
    </row>
    <row r="1345" spans="1:15" ht="24" x14ac:dyDescent="0.15">
      <c r="A1345" s="139">
        <v>610</v>
      </c>
      <c r="B1345" s="139">
        <v>60950</v>
      </c>
      <c r="C1345" s="135" t="s">
        <v>6837</v>
      </c>
      <c r="D1345" s="135">
        <v>6</v>
      </c>
      <c r="E1345" s="135" t="s">
        <v>3959</v>
      </c>
      <c r="F1345" s="135">
        <v>3</v>
      </c>
      <c r="G1345" s="135" t="s">
        <v>3961</v>
      </c>
      <c r="H1345" s="135" t="s">
        <v>967</v>
      </c>
      <c r="I1345" s="135" t="s">
        <v>6834</v>
      </c>
      <c r="J1345" s="135">
        <v>1</v>
      </c>
      <c r="K1345" s="135" t="s">
        <v>3998</v>
      </c>
      <c r="L1345" s="135" t="s">
        <v>3999</v>
      </c>
      <c r="M1345" s="135" t="s">
        <v>6838</v>
      </c>
      <c r="N1345" s="135" t="s">
        <v>126</v>
      </c>
    </row>
    <row r="1346" spans="1:15" ht="24" x14ac:dyDescent="0.15">
      <c r="A1346" s="139">
        <v>610</v>
      </c>
      <c r="B1346" s="139">
        <v>60971</v>
      </c>
      <c r="C1346" s="135" t="s">
        <v>6839</v>
      </c>
      <c r="D1346" s="135">
        <v>6</v>
      </c>
      <c r="E1346" s="135" t="s">
        <v>3959</v>
      </c>
      <c r="F1346" s="135">
        <v>3</v>
      </c>
      <c r="G1346" s="135" t="s">
        <v>3961</v>
      </c>
      <c r="H1346" s="135" t="s">
        <v>1951</v>
      </c>
      <c r="I1346" s="135" t="s">
        <v>6840</v>
      </c>
      <c r="J1346" s="135">
        <v>1</v>
      </c>
      <c r="K1346" s="135" t="s">
        <v>3998</v>
      </c>
      <c r="L1346" s="135" t="s">
        <v>5811</v>
      </c>
      <c r="M1346" s="135" t="s">
        <v>6841</v>
      </c>
      <c r="N1346" s="135" t="s">
        <v>310</v>
      </c>
    </row>
    <row r="1347" spans="1:15" ht="24" x14ac:dyDescent="0.15">
      <c r="A1347" s="139">
        <v>610</v>
      </c>
      <c r="B1347" s="139">
        <v>60971</v>
      </c>
      <c r="C1347" s="135" t="s">
        <v>6842</v>
      </c>
      <c r="D1347" s="135">
        <v>6</v>
      </c>
      <c r="E1347" s="135" t="s">
        <v>3959</v>
      </c>
      <c r="F1347" s="135">
        <v>3</v>
      </c>
      <c r="G1347" s="135" t="s">
        <v>3961</v>
      </c>
      <c r="H1347" s="135" t="s">
        <v>986</v>
      </c>
      <c r="I1347" s="135" t="s">
        <v>6840</v>
      </c>
      <c r="J1347" s="135">
        <v>1</v>
      </c>
      <c r="K1347" s="135" t="s">
        <v>3998</v>
      </c>
      <c r="L1347" s="135" t="s">
        <v>5811</v>
      </c>
      <c r="M1347" s="135" t="s">
        <v>4164</v>
      </c>
      <c r="N1347" s="135" t="s">
        <v>3999</v>
      </c>
    </row>
    <row r="1348" spans="1:15" ht="24" x14ac:dyDescent="0.15">
      <c r="A1348" s="139">
        <v>610</v>
      </c>
      <c r="B1348" s="139">
        <v>60971</v>
      </c>
      <c r="C1348" s="135" t="s">
        <v>6843</v>
      </c>
      <c r="D1348" s="135">
        <v>6</v>
      </c>
      <c r="E1348" s="135" t="s">
        <v>3959</v>
      </c>
      <c r="F1348" s="135">
        <v>3</v>
      </c>
      <c r="G1348" s="135" t="s">
        <v>3961</v>
      </c>
      <c r="H1348" s="135" t="s">
        <v>2085</v>
      </c>
      <c r="I1348" s="135" t="s">
        <v>6840</v>
      </c>
      <c r="J1348" s="135">
        <v>1</v>
      </c>
      <c r="K1348" s="135" t="s">
        <v>3998</v>
      </c>
      <c r="L1348" s="135" t="s">
        <v>5811</v>
      </c>
      <c r="M1348" s="135" t="s">
        <v>5442</v>
      </c>
      <c r="N1348" s="135" t="s">
        <v>3999</v>
      </c>
    </row>
    <row r="1349" spans="1:15" ht="24" x14ac:dyDescent="0.15">
      <c r="A1349" s="139">
        <v>610</v>
      </c>
      <c r="B1349" s="139">
        <v>60971</v>
      </c>
      <c r="C1349" s="135" t="s">
        <v>6844</v>
      </c>
      <c r="D1349" s="135">
        <v>6</v>
      </c>
      <c r="E1349" s="135" t="s">
        <v>3959</v>
      </c>
      <c r="F1349" s="135">
        <v>3</v>
      </c>
      <c r="G1349" s="135" t="s">
        <v>3961</v>
      </c>
      <c r="H1349" s="135" t="s">
        <v>1674</v>
      </c>
      <c r="I1349" s="135" t="s">
        <v>6840</v>
      </c>
      <c r="J1349" s="135">
        <v>1</v>
      </c>
      <c r="K1349" s="135" t="s">
        <v>3998</v>
      </c>
      <c r="L1349" s="135" t="s">
        <v>5811</v>
      </c>
      <c r="M1349" s="135" t="s">
        <v>6845</v>
      </c>
      <c r="N1349" s="135" t="s">
        <v>3999</v>
      </c>
    </row>
    <row r="1350" spans="1:15" ht="24" x14ac:dyDescent="0.15">
      <c r="A1350" s="139">
        <v>610</v>
      </c>
      <c r="B1350" s="139">
        <v>60971</v>
      </c>
      <c r="C1350" s="135" t="s">
        <v>6658</v>
      </c>
      <c r="D1350" s="135">
        <v>6</v>
      </c>
      <c r="E1350" s="135" t="s">
        <v>3959</v>
      </c>
      <c r="F1350" s="135">
        <v>3</v>
      </c>
      <c r="G1350" s="135" t="s">
        <v>3961</v>
      </c>
      <c r="H1350" s="135" t="s">
        <v>810</v>
      </c>
      <c r="I1350" s="135" t="s">
        <v>6840</v>
      </c>
      <c r="J1350" s="135">
        <v>1</v>
      </c>
      <c r="K1350" s="135" t="s">
        <v>3998</v>
      </c>
      <c r="L1350" s="135" t="s">
        <v>5811</v>
      </c>
      <c r="M1350" s="135" t="s">
        <v>6846</v>
      </c>
      <c r="N1350" s="135" t="s">
        <v>3999</v>
      </c>
    </row>
    <row r="1351" spans="1:15" ht="24" x14ac:dyDescent="0.15">
      <c r="A1351" s="139">
        <v>610</v>
      </c>
      <c r="B1351" s="139">
        <v>60971</v>
      </c>
      <c r="C1351" s="135" t="s">
        <v>6847</v>
      </c>
      <c r="D1351" s="135">
        <v>6</v>
      </c>
      <c r="E1351" s="135" t="s">
        <v>3959</v>
      </c>
      <c r="F1351" s="135">
        <v>3</v>
      </c>
      <c r="G1351" s="135" t="s">
        <v>3961</v>
      </c>
      <c r="H1351" s="135" t="s">
        <v>967</v>
      </c>
      <c r="I1351" s="135" t="s">
        <v>6840</v>
      </c>
      <c r="J1351" s="135">
        <v>1</v>
      </c>
      <c r="K1351" s="135" t="s">
        <v>3998</v>
      </c>
      <c r="L1351" s="135" t="s">
        <v>5811</v>
      </c>
      <c r="M1351" s="135" t="s">
        <v>4414</v>
      </c>
      <c r="N1351" s="135" t="s">
        <v>95</v>
      </c>
    </row>
    <row r="1352" spans="1:15" ht="24" x14ac:dyDescent="0.15">
      <c r="A1352" s="139">
        <v>610</v>
      </c>
      <c r="B1352" s="139">
        <v>60972</v>
      </c>
      <c r="C1352" s="135" t="s">
        <v>6848</v>
      </c>
      <c r="D1352" s="135">
        <v>6</v>
      </c>
      <c r="E1352" s="135" t="s">
        <v>3959</v>
      </c>
      <c r="F1352" s="135">
        <v>3</v>
      </c>
      <c r="G1352" s="135" t="s">
        <v>3961</v>
      </c>
      <c r="H1352" s="135" t="s">
        <v>986</v>
      </c>
      <c r="I1352" s="135" t="s">
        <v>6849</v>
      </c>
      <c r="J1352" s="135">
        <v>1</v>
      </c>
      <c r="K1352" s="135" t="s">
        <v>3998</v>
      </c>
      <c r="L1352" s="135" t="s">
        <v>5811</v>
      </c>
      <c r="M1352" s="135" t="s">
        <v>4410</v>
      </c>
      <c r="N1352" s="135" t="s">
        <v>5546</v>
      </c>
    </row>
    <row r="1353" spans="1:15" ht="24" x14ac:dyDescent="0.15">
      <c r="A1353" s="139">
        <v>610</v>
      </c>
      <c r="B1353" s="139">
        <v>60972</v>
      </c>
      <c r="C1353" s="135" t="s">
        <v>6850</v>
      </c>
      <c r="D1353" s="135">
        <v>6</v>
      </c>
      <c r="E1353" s="135" t="s">
        <v>3959</v>
      </c>
      <c r="F1353" s="135">
        <v>3</v>
      </c>
      <c r="G1353" s="135" t="s">
        <v>3961</v>
      </c>
      <c r="H1353" s="135" t="s">
        <v>2085</v>
      </c>
      <c r="I1353" s="135" t="s">
        <v>6849</v>
      </c>
      <c r="J1353" s="135">
        <v>1</v>
      </c>
      <c r="K1353" s="135" t="s">
        <v>3998</v>
      </c>
      <c r="L1353" s="135" t="s">
        <v>5811</v>
      </c>
      <c r="M1353" s="135" t="s">
        <v>6851</v>
      </c>
      <c r="N1353" s="135" t="s">
        <v>135</v>
      </c>
    </row>
    <row r="1354" spans="1:15" ht="24" x14ac:dyDescent="0.15">
      <c r="A1354" s="139">
        <v>610</v>
      </c>
      <c r="B1354" s="139">
        <v>60972</v>
      </c>
      <c r="C1354" s="135" t="s">
        <v>6852</v>
      </c>
      <c r="D1354" s="135">
        <v>6</v>
      </c>
      <c r="E1354" s="135" t="s">
        <v>3959</v>
      </c>
      <c r="F1354" s="135">
        <v>3</v>
      </c>
      <c r="G1354" s="135" t="s">
        <v>3961</v>
      </c>
      <c r="H1354" s="135" t="s">
        <v>1674</v>
      </c>
      <c r="I1354" s="135" t="s">
        <v>6849</v>
      </c>
      <c r="J1354" s="135">
        <v>1</v>
      </c>
      <c r="K1354" s="135" t="s">
        <v>3998</v>
      </c>
      <c r="L1354" s="135" t="s">
        <v>5811</v>
      </c>
      <c r="M1354" s="135" t="s">
        <v>6853</v>
      </c>
      <c r="N1354" s="135" t="s">
        <v>4199</v>
      </c>
    </row>
    <row r="1355" spans="1:15" ht="24" x14ac:dyDescent="0.15">
      <c r="A1355" s="139">
        <v>610</v>
      </c>
      <c r="B1355" s="139">
        <v>60972</v>
      </c>
      <c r="C1355" s="135" t="s">
        <v>6854</v>
      </c>
      <c r="D1355" s="135">
        <v>6</v>
      </c>
      <c r="E1355" s="135" t="s">
        <v>3959</v>
      </c>
      <c r="F1355" s="135">
        <v>3</v>
      </c>
      <c r="G1355" s="135" t="s">
        <v>3961</v>
      </c>
      <c r="H1355" s="135" t="s">
        <v>810</v>
      </c>
      <c r="I1355" s="135" t="s">
        <v>6849</v>
      </c>
      <c r="J1355" s="135">
        <v>1</v>
      </c>
      <c r="K1355" s="135" t="s">
        <v>3998</v>
      </c>
      <c r="L1355" s="135" t="s">
        <v>5811</v>
      </c>
      <c r="M1355" s="135" t="s">
        <v>6855</v>
      </c>
      <c r="N1355" s="135" t="s">
        <v>1484</v>
      </c>
    </row>
    <row r="1356" spans="1:15" ht="24" x14ac:dyDescent="0.15">
      <c r="A1356" s="139">
        <v>610</v>
      </c>
      <c r="B1356" s="139">
        <v>60972</v>
      </c>
      <c r="C1356" s="135" t="s">
        <v>6856</v>
      </c>
      <c r="D1356" s="135">
        <v>6</v>
      </c>
      <c r="E1356" s="135" t="s">
        <v>3959</v>
      </c>
      <c r="F1356" s="135">
        <v>3</v>
      </c>
      <c r="G1356" s="135" t="s">
        <v>3961</v>
      </c>
      <c r="H1356" s="135" t="s">
        <v>967</v>
      </c>
      <c r="I1356" s="135" t="s">
        <v>6849</v>
      </c>
      <c r="J1356" s="135">
        <v>1</v>
      </c>
      <c r="K1356" s="135" t="s">
        <v>3998</v>
      </c>
      <c r="L1356" s="135" t="s">
        <v>3999</v>
      </c>
      <c r="M1356" s="135" t="s">
        <v>4317</v>
      </c>
      <c r="N1356" s="135" t="s">
        <v>555</v>
      </c>
    </row>
    <row r="1357" spans="1:15" ht="24" x14ac:dyDescent="0.15">
      <c r="A1357" s="139">
        <v>611</v>
      </c>
      <c r="B1357" s="139">
        <v>60010</v>
      </c>
      <c r="C1357" s="135" t="s">
        <v>6857</v>
      </c>
      <c r="D1357" s="135">
        <v>6</v>
      </c>
      <c r="E1357" s="135" t="s">
        <v>3959</v>
      </c>
      <c r="F1357" s="135">
        <v>7</v>
      </c>
      <c r="G1357" s="135" t="s">
        <v>3965</v>
      </c>
      <c r="H1357" s="135" t="s">
        <v>2085</v>
      </c>
      <c r="I1357" s="135" t="s">
        <v>6858</v>
      </c>
      <c r="J1357" s="135">
        <v>1</v>
      </c>
      <c r="K1357" s="135" t="s">
        <v>3998</v>
      </c>
      <c r="L1357" s="135" t="s">
        <v>3999</v>
      </c>
      <c r="M1357" s="135" t="s">
        <v>4141</v>
      </c>
      <c r="N1357" s="135" t="s">
        <v>202</v>
      </c>
      <c r="O1357" t="str">
        <f>CONCATENATE(H1357,"-",C1357," ",M1357)</f>
        <v>04-8+325 Quebrada sin nombre</v>
      </c>
    </row>
    <row r="1358" spans="1:15" ht="24" x14ac:dyDescent="0.15">
      <c r="A1358" s="139">
        <v>611</v>
      </c>
      <c r="B1358" s="139">
        <v>60010</v>
      </c>
      <c r="C1358" s="135" t="s">
        <v>6595</v>
      </c>
      <c r="D1358" s="135">
        <v>6</v>
      </c>
      <c r="E1358" s="135" t="s">
        <v>3959</v>
      </c>
      <c r="F1358" s="135">
        <v>7</v>
      </c>
      <c r="G1358" s="135" t="s">
        <v>3965</v>
      </c>
      <c r="H1358" s="135" t="s">
        <v>1674</v>
      </c>
      <c r="I1358" s="135" t="s">
        <v>6858</v>
      </c>
      <c r="J1358" s="135">
        <v>1</v>
      </c>
      <c r="K1358" s="135" t="s">
        <v>3998</v>
      </c>
      <c r="L1358" s="135" t="s">
        <v>3999</v>
      </c>
      <c r="M1358" s="135" t="s">
        <v>6293</v>
      </c>
      <c r="N1358" s="135" t="s">
        <v>3996</v>
      </c>
      <c r="O1358" t="str">
        <f>CONCATENATE(H1358,"-",C1358," ",M1358)</f>
        <v>03-8+240 Río Conte</v>
      </c>
    </row>
    <row r="1359" spans="1:15" ht="24" x14ac:dyDescent="0.15">
      <c r="A1359" s="139">
        <v>611</v>
      </c>
      <c r="B1359" s="139">
        <v>60010</v>
      </c>
      <c r="C1359" s="135" t="s">
        <v>6859</v>
      </c>
      <c r="D1359" s="135">
        <v>6</v>
      </c>
      <c r="E1359" s="135" t="s">
        <v>3959</v>
      </c>
      <c r="F1359" s="135">
        <v>7</v>
      </c>
      <c r="G1359" s="135" t="s">
        <v>3965</v>
      </c>
      <c r="H1359" s="135" t="s">
        <v>810</v>
      </c>
      <c r="I1359" s="135" t="s">
        <v>6858</v>
      </c>
      <c r="J1359" s="135">
        <v>1</v>
      </c>
      <c r="K1359" s="135" t="s">
        <v>3998</v>
      </c>
      <c r="L1359" s="135" t="s">
        <v>3999</v>
      </c>
      <c r="M1359" s="135" t="s">
        <v>6860</v>
      </c>
      <c r="N1359" s="135" t="s">
        <v>162</v>
      </c>
      <c r="O1359" t="str">
        <f>CONCATENATE(H1359,"-",C1359," ",M1359)</f>
        <v>02-6+410 Río Tigrillo</v>
      </c>
    </row>
    <row r="1360" spans="1:15" ht="24" x14ac:dyDescent="0.15">
      <c r="A1360" s="139">
        <v>611</v>
      </c>
      <c r="B1360" s="139">
        <v>60010</v>
      </c>
      <c r="C1360" s="135" t="s">
        <v>6861</v>
      </c>
      <c r="D1360" s="135">
        <v>6</v>
      </c>
      <c r="E1360" s="135" t="s">
        <v>3959</v>
      </c>
      <c r="F1360" s="135">
        <v>7</v>
      </c>
      <c r="G1360" s="135" t="s">
        <v>3965</v>
      </c>
      <c r="H1360" s="135" t="s">
        <v>967</v>
      </c>
      <c r="I1360" s="135" t="s">
        <v>6858</v>
      </c>
      <c r="J1360" s="135">
        <v>1</v>
      </c>
      <c r="K1360" s="135" t="s">
        <v>3998</v>
      </c>
      <c r="L1360" s="135" t="s">
        <v>3999</v>
      </c>
      <c r="M1360" s="135" t="s">
        <v>4141</v>
      </c>
      <c r="N1360" s="135" t="s">
        <v>1220</v>
      </c>
      <c r="O1360" t="str">
        <f>CONCATENATE(H1360,"-",C1360," ",M1360)</f>
        <v>01-5+115 Quebrada sin nombre</v>
      </c>
    </row>
    <row r="1361" spans="1:14" ht="24" x14ac:dyDescent="0.15">
      <c r="A1361" s="139">
        <v>611</v>
      </c>
      <c r="B1361" s="139">
        <v>60380</v>
      </c>
      <c r="C1361" s="135" t="s">
        <v>6862</v>
      </c>
      <c r="D1361" s="135">
        <v>6</v>
      </c>
      <c r="E1361" s="135" t="s">
        <v>3959</v>
      </c>
      <c r="F1361" s="135">
        <v>10</v>
      </c>
      <c r="G1361" s="135" t="s">
        <v>3968</v>
      </c>
      <c r="H1361" s="135" t="s">
        <v>810</v>
      </c>
      <c r="I1361" s="135" t="s">
        <v>6863</v>
      </c>
      <c r="J1361" s="135">
        <v>1</v>
      </c>
      <c r="K1361" s="135" t="s">
        <v>3998</v>
      </c>
      <c r="L1361" s="135" t="s">
        <v>3999</v>
      </c>
      <c r="M1361" s="135" t="s">
        <v>6864</v>
      </c>
      <c r="N1361" s="135" t="s">
        <v>3996</v>
      </c>
    </row>
    <row r="1362" spans="1:14" ht="24" x14ac:dyDescent="0.15">
      <c r="A1362" s="139">
        <v>611</v>
      </c>
      <c r="B1362" s="139">
        <v>60380</v>
      </c>
      <c r="C1362" s="135" t="s">
        <v>6865</v>
      </c>
      <c r="D1362" s="135">
        <v>6</v>
      </c>
      <c r="E1362" s="135" t="s">
        <v>3959</v>
      </c>
      <c r="F1362" s="135">
        <v>10</v>
      </c>
      <c r="G1362" s="135" t="s">
        <v>3968</v>
      </c>
      <c r="H1362" s="135" t="s">
        <v>967</v>
      </c>
      <c r="I1362" s="135" t="s">
        <v>6863</v>
      </c>
      <c r="J1362" s="135">
        <v>1</v>
      </c>
      <c r="K1362" s="135" t="s">
        <v>3998</v>
      </c>
      <c r="L1362" s="135" t="s">
        <v>3999</v>
      </c>
      <c r="M1362" s="135" t="s">
        <v>4320</v>
      </c>
      <c r="N1362" s="135" t="s">
        <v>202</v>
      </c>
    </row>
    <row r="1363" spans="1:14" ht="24" x14ac:dyDescent="0.15">
      <c r="A1363" s="139">
        <v>612</v>
      </c>
      <c r="B1363" s="139">
        <v>60332</v>
      </c>
      <c r="C1363" s="135" t="s">
        <v>6866</v>
      </c>
      <c r="D1363" s="135">
        <v>6</v>
      </c>
      <c r="E1363" s="135" t="s">
        <v>3959</v>
      </c>
      <c r="F1363" s="135">
        <v>8</v>
      </c>
      <c r="G1363" s="135" t="s">
        <v>3966</v>
      </c>
      <c r="H1363" s="135" t="s">
        <v>1674</v>
      </c>
      <c r="I1363" s="135" t="s">
        <v>6867</v>
      </c>
      <c r="J1363" s="135">
        <v>1</v>
      </c>
      <c r="K1363" s="135" t="s">
        <v>3998</v>
      </c>
      <c r="L1363" s="135" t="s">
        <v>3999</v>
      </c>
      <c r="M1363" s="135" t="s">
        <v>6868</v>
      </c>
      <c r="N1363" s="135" t="s">
        <v>310</v>
      </c>
    </row>
    <row r="1364" spans="1:14" ht="24" x14ac:dyDescent="0.15">
      <c r="A1364" s="139">
        <v>612</v>
      </c>
      <c r="B1364" s="139">
        <v>60332</v>
      </c>
      <c r="C1364" s="135" t="s">
        <v>6869</v>
      </c>
      <c r="D1364" s="135">
        <v>6</v>
      </c>
      <c r="E1364" s="135" t="s">
        <v>3959</v>
      </c>
      <c r="F1364" s="135">
        <v>8</v>
      </c>
      <c r="G1364" s="135" t="s">
        <v>3966</v>
      </c>
      <c r="H1364" s="135" t="s">
        <v>810</v>
      </c>
      <c r="I1364" s="135" t="s">
        <v>6867</v>
      </c>
      <c r="J1364" s="135">
        <v>1</v>
      </c>
      <c r="K1364" s="135" t="s">
        <v>3998</v>
      </c>
      <c r="L1364" s="135" t="s">
        <v>3999</v>
      </c>
      <c r="M1364" s="135" t="s">
        <v>5873</v>
      </c>
      <c r="N1364" s="135" t="s">
        <v>4487</v>
      </c>
    </row>
    <row r="1365" spans="1:14" ht="36" x14ac:dyDescent="0.15">
      <c r="A1365" s="139">
        <v>612</v>
      </c>
      <c r="B1365" s="139">
        <v>60332</v>
      </c>
      <c r="C1365" s="135" t="s">
        <v>6870</v>
      </c>
      <c r="D1365" s="135">
        <v>6</v>
      </c>
      <c r="E1365" s="135" t="s">
        <v>3959</v>
      </c>
      <c r="F1365" s="135">
        <v>8</v>
      </c>
      <c r="G1365" s="135" t="s">
        <v>3966</v>
      </c>
      <c r="H1365" s="135" t="s">
        <v>967</v>
      </c>
      <c r="I1365" s="135" t="s">
        <v>6867</v>
      </c>
      <c r="J1365" s="135">
        <v>1</v>
      </c>
      <c r="K1365" s="135" t="s">
        <v>3998</v>
      </c>
      <c r="L1365" s="135" t="s">
        <v>3999</v>
      </c>
      <c r="M1365" s="135" t="s">
        <v>6871</v>
      </c>
      <c r="N1365" s="135" t="s">
        <v>4128</v>
      </c>
    </row>
    <row r="1366" spans="1:14" ht="24" x14ac:dyDescent="0.15">
      <c r="A1366" s="139">
        <v>612</v>
      </c>
      <c r="B1366" s="139">
        <v>60333</v>
      </c>
      <c r="C1366" s="135" t="s">
        <v>6872</v>
      </c>
      <c r="D1366" s="135">
        <v>6</v>
      </c>
      <c r="E1366" s="135" t="s">
        <v>3959</v>
      </c>
      <c r="F1366" s="135">
        <v>8</v>
      </c>
      <c r="G1366" s="135" t="s">
        <v>3966</v>
      </c>
      <c r="H1366" s="135" t="s">
        <v>810</v>
      </c>
      <c r="I1366" s="135" t="s">
        <v>6873</v>
      </c>
      <c r="J1366" s="135">
        <v>1</v>
      </c>
      <c r="K1366" s="135" t="s">
        <v>3998</v>
      </c>
      <c r="L1366" s="135" t="s">
        <v>3999</v>
      </c>
      <c r="M1366" s="135" t="s">
        <v>6874</v>
      </c>
      <c r="N1366" s="135" t="s">
        <v>332</v>
      </c>
    </row>
    <row r="1367" spans="1:14" ht="24" x14ac:dyDescent="0.15">
      <c r="A1367" s="139">
        <v>612</v>
      </c>
      <c r="B1367" s="139">
        <v>60333</v>
      </c>
      <c r="C1367" s="135" t="s">
        <v>6875</v>
      </c>
      <c r="D1367" s="135">
        <v>6</v>
      </c>
      <c r="E1367" s="135" t="s">
        <v>3959</v>
      </c>
      <c r="F1367" s="135">
        <v>8</v>
      </c>
      <c r="G1367" s="135" t="s">
        <v>3966</v>
      </c>
      <c r="H1367" s="135" t="s">
        <v>967</v>
      </c>
      <c r="I1367" s="135" t="s">
        <v>6873</v>
      </c>
      <c r="J1367" s="135">
        <v>1</v>
      </c>
      <c r="K1367" s="135" t="s">
        <v>3998</v>
      </c>
      <c r="L1367" s="135" t="s">
        <v>3999</v>
      </c>
      <c r="M1367" s="135" t="s">
        <v>6876</v>
      </c>
      <c r="N1367" s="135" t="s">
        <v>4297</v>
      </c>
    </row>
    <row r="1368" spans="1:14" ht="24" x14ac:dyDescent="0.15">
      <c r="A1368" s="139">
        <v>613</v>
      </c>
      <c r="B1368" s="139">
        <v>60300</v>
      </c>
      <c r="C1368" s="135" t="s">
        <v>6877</v>
      </c>
      <c r="D1368" s="135">
        <v>6</v>
      </c>
      <c r="E1368" s="135" t="s">
        <v>3959</v>
      </c>
      <c r="F1368" s="135">
        <v>8</v>
      </c>
      <c r="G1368" s="135" t="s">
        <v>3966</v>
      </c>
      <c r="H1368" s="135" t="s">
        <v>967</v>
      </c>
      <c r="I1368" s="135" t="s">
        <v>6878</v>
      </c>
      <c r="J1368" s="135">
        <v>1</v>
      </c>
      <c r="K1368" s="135" t="s">
        <v>3998</v>
      </c>
      <c r="L1368" s="135" t="s">
        <v>3999</v>
      </c>
      <c r="M1368" s="135" t="s">
        <v>6879</v>
      </c>
      <c r="N1368" s="135" t="s">
        <v>555</v>
      </c>
    </row>
    <row r="1369" spans="1:14" ht="24" x14ac:dyDescent="0.15">
      <c r="A1369" s="139">
        <v>613</v>
      </c>
      <c r="B1369" s="139">
        <v>60311</v>
      </c>
      <c r="C1369" s="135" t="s">
        <v>6482</v>
      </c>
      <c r="D1369" s="135">
        <v>6</v>
      </c>
      <c r="E1369" s="135" t="s">
        <v>3959</v>
      </c>
      <c r="F1369" s="135">
        <v>8</v>
      </c>
      <c r="G1369" s="135" t="s">
        <v>3966</v>
      </c>
      <c r="H1369" s="135" t="s">
        <v>967</v>
      </c>
      <c r="I1369" s="135" t="s">
        <v>6880</v>
      </c>
      <c r="J1369" s="135">
        <v>1</v>
      </c>
      <c r="K1369" s="135" t="s">
        <v>3998</v>
      </c>
      <c r="L1369" s="135" t="s">
        <v>3999</v>
      </c>
      <c r="M1369" s="135" t="s">
        <v>6879</v>
      </c>
      <c r="N1369" s="135" t="s">
        <v>1220</v>
      </c>
    </row>
    <row r="1370" spans="1:14" ht="24" x14ac:dyDescent="0.15">
      <c r="A1370" s="139">
        <v>613</v>
      </c>
      <c r="B1370" s="139">
        <v>60312</v>
      </c>
      <c r="C1370" s="135" t="s">
        <v>6881</v>
      </c>
      <c r="D1370" s="135">
        <v>6</v>
      </c>
      <c r="E1370" s="135" t="s">
        <v>3959</v>
      </c>
      <c r="F1370" s="135">
        <v>8</v>
      </c>
      <c r="G1370" s="135" t="s">
        <v>3966</v>
      </c>
      <c r="H1370" s="135" t="s">
        <v>967</v>
      </c>
      <c r="I1370" s="135" t="s">
        <v>6882</v>
      </c>
      <c r="J1370" s="135">
        <v>1</v>
      </c>
      <c r="K1370" s="135" t="s">
        <v>3998</v>
      </c>
      <c r="L1370" s="135" t="s">
        <v>3999</v>
      </c>
      <c r="M1370" s="135" t="s">
        <v>6883</v>
      </c>
      <c r="N1370" s="135" t="s">
        <v>6884</v>
      </c>
    </row>
    <row r="1371" spans="1:14" ht="24" x14ac:dyDescent="0.15">
      <c r="A1371" s="139">
        <v>614</v>
      </c>
      <c r="B1371" s="139">
        <v>60271</v>
      </c>
      <c r="C1371" s="135" t="s">
        <v>6885</v>
      </c>
      <c r="D1371" s="135">
        <v>6</v>
      </c>
      <c r="E1371" s="135" t="s">
        <v>3959</v>
      </c>
      <c r="F1371" s="135">
        <v>10</v>
      </c>
      <c r="G1371" s="135" t="s">
        <v>3968</v>
      </c>
      <c r="H1371" s="135" t="s">
        <v>1674</v>
      </c>
      <c r="I1371" s="135" t="s">
        <v>6886</v>
      </c>
      <c r="J1371" s="135">
        <v>1</v>
      </c>
      <c r="K1371" s="135" t="s">
        <v>3998</v>
      </c>
      <c r="L1371" s="135" t="s">
        <v>3999</v>
      </c>
      <c r="M1371" s="135" t="s">
        <v>6887</v>
      </c>
      <c r="N1371" s="135" t="s">
        <v>95</v>
      </c>
    </row>
    <row r="1372" spans="1:14" ht="24" x14ac:dyDescent="0.15">
      <c r="A1372" s="139">
        <v>614</v>
      </c>
      <c r="B1372" s="139">
        <v>60271</v>
      </c>
      <c r="C1372" s="135" t="s">
        <v>6888</v>
      </c>
      <c r="D1372" s="135">
        <v>6</v>
      </c>
      <c r="E1372" s="135" t="s">
        <v>3959</v>
      </c>
      <c r="F1372" s="135">
        <v>10</v>
      </c>
      <c r="G1372" s="135" t="s">
        <v>3968</v>
      </c>
      <c r="H1372" s="135" t="s">
        <v>810</v>
      </c>
      <c r="I1372" s="135" t="s">
        <v>6886</v>
      </c>
      <c r="J1372" s="135">
        <v>1</v>
      </c>
      <c r="K1372" s="135" t="s">
        <v>3998</v>
      </c>
      <c r="L1372" s="135" t="s">
        <v>3999</v>
      </c>
      <c r="M1372" s="135" t="s">
        <v>6889</v>
      </c>
      <c r="N1372" s="135" t="s">
        <v>86</v>
      </c>
    </row>
    <row r="1373" spans="1:14" ht="24" x14ac:dyDescent="0.15">
      <c r="A1373" s="139">
        <v>614</v>
      </c>
      <c r="B1373" s="139">
        <v>60271</v>
      </c>
      <c r="C1373" s="135" t="s">
        <v>6890</v>
      </c>
      <c r="D1373" s="135">
        <v>6</v>
      </c>
      <c r="E1373" s="135" t="s">
        <v>3959</v>
      </c>
      <c r="F1373" s="135">
        <v>10</v>
      </c>
      <c r="G1373" s="135" t="s">
        <v>3968</v>
      </c>
      <c r="H1373" s="135" t="s">
        <v>967</v>
      </c>
      <c r="I1373" s="135" t="s">
        <v>6886</v>
      </c>
      <c r="J1373" s="135">
        <v>1</v>
      </c>
      <c r="K1373" s="135" t="s">
        <v>3998</v>
      </c>
      <c r="L1373" s="135" t="s">
        <v>3999</v>
      </c>
      <c r="M1373" s="135" t="s">
        <v>6449</v>
      </c>
      <c r="N1373" s="135" t="s">
        <v>1220</v>
      </c>
    </row>
    <row r="1374" spans="1:14" ht="24" x14ac:dyDescent="0.15">
      <c r="A1374" s="139">
        <v>614</v>
      </c>
      <c r="B1374" s="139">
        <v>60272</v>
      </c>
      <c r="C1374" s="135" t="s">
        <v>6891</v>
      </c>
      <c r="D1374" s="135">
        <v>6</v>
      </c>
      <c r="E1374" s="135" t="s">
        <v>3959</v>
      </c>
      <c r="F1374" s="135">
        <v>10</v>
      </c>
      <c r="G1374" s="135" t="s">
        <v>3968</v>
      </c>
      <c r="H1374" s="135" t="s">
        <v>967</v>
      </c>
      <c r="I1374" s="135" t="s">
        <v>6892</v>
      </c>
      <c r="J1374" s="135">
        <v>1</v>
      </c>
      <c r="K1374" s="135" t="s">
        <v>3998</v>
      </c>
      <c r="L1374" s="135" t="s">
        <v>3999</v>
      </c>
      <c r="M1374" s="135" t="s">
        <v>4317</v>
      </c>
      <c r="N1374" s="135" t="s">
        <v>555</v>
      </c>
    </row>
    <row r="1375" spans="1:14" ht="24" x14ac:dyDescent="0.15">
      <c r="A1375" s="139">
        <v>615</v>
      </c>
      <c r="B1375" s="139">
        <v>60641</v>
      </c>
      <c r="C1375" s="135" t="s">
        <v>6028</v>
      </c>
      <c r="D1375" s="135">
        <v>6</v>
      </c>
      <c r="E1375" s="135" t="s">
        <v>3959</v>
      </c>
      <c r="F1375" s="135">
        <v>4</v>
      </c>
      <c r="G1375" s="135" t="s">
        <v>3962</v>
      </c>
      <c r="H1375" s="135" t="s">
        <v>1674</v>
      </c>
      <c r="I1375" s="135" t="s">
        <v>6893</v>
      </c>
      <c r="J1375" s="135">
        <v>1</v>
      </c>
      <c r="K1375" s="135" t="s">
        <v>3998</v>
      </c>
      <c r="L1375" s="135" t="s">
        <v>3999</v>
      </c>
      <c r="M1375" s="135" t="s">
        <v>6894</v>
      </c>
      <c r="N1375" s="135" t="s">
        <v>202</v>
      </c>
    </row>
    <row r="1376" spans="1:14" ht="24" x14ac:dyDescent="0.15">
      <c r="A1376" s="139">
        <v>615</v>
      </c>
      <c r="B1376" s="139">
        <v>60641</v>
      </c>
      <c r="C1376" s="135" t="s">
        <v>5261</v>
      </c>
      <c r="D1376" s="135">
        <v>6</v>
      </c>
      <c r="E1376" s="135" t="s">
        <v>3959</v>
      </c>
      <c r="F1376" s="135">
        <v>4</v>
      </c>
      <c r="G1376" s="135" t="s">
        <v>3962</v>
      </c>
      <c r="H1376" s="135" t="s">
        <v>810</v>
      </c>
      <c r="I1376" s="135" t="s">
        <v>6893</v>
      </c>
      <c r="J1376" s="135">
        <v>1</v>
      </c>
      <c r="K1376" s="135" t="s">
        <v>3998</v>
      </c>
      <c r="L1376" s="135" t="s">
        <v>3999</v>
      </c>
      <c r="M1376" s="135" t="s">
        <v>4235</v>
      </c>
      <c r="N1376" s="135" t="s">
        <v>202</v>
      </c>
    </row>
    <row r="1377" spans="1:15" ht="24" x14ac:dyDescent="0.15">
      <c r="A1377" s="139">
        <v>615</v>
      </c>
      <c r="B1377" s="139">
        <v>60641</v>
      </c>
      <c r="C1377" s="135" t="s">
        <v>5282</v>
      </c>
      <c r="D1377" s="135">
        <v>6</v>
      </c>
      <c r="E1377" s="135" t="s">
        <v>3959</v>
      </c>
      <c r="F1377" s="135">
        <v>4</v>
      </c>
      <c r="G1377" s="135" t="s">
        <v>3962</v>
      </c>
      <c r="H1377" s="135" t="s">
        <v>967</v>
      </c>
      <c r="I1377" s="135" t="s">
        <v>6893</v>
      </c>
      <c r="J1377" s="135">
        <v>1</v>
      </c>
      <c r="K1377" s="135" t="s">
        <v>3998</v>
      </c>
      <c r="L1377" s="135" t="s">
        <v>3999</v>
      </c>
      <c r="M1377" s="135" t="s">
        <v>4032</v>
      </c>
      <c r="N1377" s="135" t="s">
        <v>1484</v>
      </c>
    </row>
    <row r="1378" spans="1:15" ht="24" x14ac:dyDescent="0.15">
      <c r="A1378" s="139">
        <v>616</v>
      </c>
      <c r="B1378" s="139">
        <v>60580</v>
      </c>
      <c r="C1378" s="135" t="s">
        <v>6895</v>
      </c>
      <c r="D1378" s="135">
        <v>6</v>
      </c>
      <c r="E1378" s="135" t="s">
        <v>3959</v>
      </c>
      <c r="F1378" s="135">
        <v>6</v>
      </c>
      <c r="G1378" s="135" t="s">
        <v>3964</v>
      </c>
      <c r="H1378" s="135" t="s">
        <v>967</v>
      </c>
      <c r="I1378" s="135" t="s">
        <v>6896</v>
      </c>
      <c r="J1378" s="135">
        <v>1</v>
      </c>
      <c r="K1378" s="135" t="s">
        <v>3998</v>
      </c>
      <c r="L1378" s="135" t="s">
        <v>3999</v>
      </c>
      <c r="M1378" s="135" t="s">
        <v>4217</v>
      </c>
      <c r="N1378" s="135" t="s">
        <v>4015</v>
      </c>
    </row>
    <row r="1379" spans="1:15" ht="24" x14ac:dyDescent="0.15">
      <c r="A1379" s="139">
        <v>617</v>
      </c>
      <c r="B1379" s="139">
        <v>60992</v>
      </c>
      <c r="C1379" s="135" t="s">
        <v>6897</v>
      </c>
      <c r="D1379" s="135">
        <v>6</v>
      </c>
      <c r="E1379" s="135" t="s">
        <v>3959</v>
      </c>
      <c r="F1379" s="135">
        <v>6</v>
      </c>
      <c r="G1379" s="135" t="s">
        <v>3964</v>
      </c>
      <c r="H1379" s="135" t="s">
        <v>1154</v>
      </c>
      <c r="I1379" s="135" t="s">
        <v>6898</v>
      </c>
      <c r="J1379" s="135">
        <v>1</v>
      </c>
      <c r="K1379" s="135" t="s">
        <v>3998</v>
      </c>
      <c r="L1379" s="135" t="s">
        <v>3999</v>
      </c>
      <c r="M1379" s="135" t="s">
        <v>4567</v>
      </c>
      <c r="N1379" s="135" t="s">
        <v>126</v>
      </c>
    </row>
    <row r="1380" spans="1:15" ht="24" x14ac:dyDescent="0.15">
      <c r="A1380" s="139">
        <v>620</v>
      </c>
      <c r="B1380" s="139">
        <v>61151</v>
      </c>
      <c r="C1380" s="135" t="s">
        <v>6899</v>
      </c>
      <c r="D1380" s="135">
        <v>6</v>
      </c>
      <c r="E1380" s="135" t="s">
        <v>3959</v>
      </c>
      <c r="F1380" s="135">
        <v>1</v>
      </c>
      <c r="G1380" s="135" t="s">
        <v>3959</v>
      </c>
      <c r="H1380" s="135" t="s">
        <v>967</v>
      </c>
      <c r="I1380" s="135" t="s">
        <v>6900</v>
      </c>
      <c r="J1380" s="135">
        <v>1</v>
      </c>
      <c r="K1380" s="135" t="s">
        <v>3998</v>
      </c>
      <c r="L1380" s="135" t="s">
        <v>3999</v>
      </c>
      <c r="M1380" s="135" t="s">
        <v>4223</v>
      </c>
      <c r="N1380" s="135" t="s">
        <v>555</v>
      </c>
      <c r="O1380" t="str">
        <f>CONCATENATE(H1380,"-",C1380," ",M1380)</f>
        <v>01-3+240 Río Guacimal</v>
      </c>
    </row>
    <row r="1381" spans="1:15" ht="24" x14ac:dyDescent="0.15">
      <c r="A1381" s="139">
        <v>622</v>
      </c>
      <c r="B1381" s="139">
        <v>60450</v>
      </c>
      <c r="C1381" s="135" t="s">
        <v>6901</v>
      </c>
      <c r="D1381" s="135">
        <v>6</v>
      </c>
      <c r="E1381" s="135" t="s">
        <v>3959</v>
      </c>
      <c r="F1381" s="135">
        <v>2</v>
      </c>
      <c r="G1381" s="135" t="s">
        <v>3960</v>
      </c>
      <c r="H1381" s="135" t="s">
        <v>967</v>
      </c>
      <c r="I1381" s="135" t="s">
        <v>6902</v>
      </c>
      <c r="J1381" s="135">
        <v>1</v>
      </c>
      <c r="K1381" s="135" t="s">
        <v>3998</v>
      </c>
      <c r="L1381" s="135" t="s">
        <v>3999</v>
      </c>
      <c r="M1381" s="135" t="s">
        <v>6903</v>
      </c>
      <c r="N1381" s="135" t="s">
        <v>555</v>
      </c>
    </row>
    <row r="1382" spans="1:15" ht="24" x14ac:dyDescent="0.15">
      <c r="A1382" s="139">
        <v>623</v>
      </c>
      <c r="B1382" s="139">
        <v>51240</v>
      </c>
      <c r="C1382" s="135" t="s">
        <v>5692</v>
      </c>
      <c r="D1382" s="135">
        <v>5</v>
      </c>
      <c r="E1382" s="135" t="s">
        <v>4085</v>
      </c>
      <c r="F1382" s="135">
        <v>9</v>
      </c>
      <c r="G1382" s="135" t="s">
        <v>3955</v>
      </c>
      <c r="H1382" s="135" t="s">
        <v>967</v>
      </c>
      <c r="I1382" s="135" t="s">
        <v>6904</v>
      </c>
      <c r="J1382" s="135">
        <v>1</v>
      </c>
      <c r="K1382" s="135" t="s">
        <v>3998</v>
      </c>
      <c r="L1382" s="135" t="s">
        <v>3999</v>
      </c>
      <c r="M1382" s="135" t="s">
        <v>4702</v>
      </c>
      <c r="N1382" s="135" t="s">
        <v>4069</v>
      </c>
    </row>
    <row r="1383" spans="1:15" ht="24" x14ac:dyDescent="0.15">
      <c r="A1383" s="139">
        <v>623</v>
      </c>
      <c r="B1383" s="139">
        <v>60940</v>
      </c>
      <c r="C1383" s="135" t="s">
        <v>5897</v>
      </c>
      <c r="D1383" s="135">
        <v>6</v>
      </c>
      <c r="E1383" s="135" t="s">
        <v>3959</v>
      </c>
      <c r="F1383" s="135">
        <v>1</v>
      </c>
      <c r="G1383" s="135" t="s">
        <v>3959</v>
      </c>
      <c r="H1383" s="135" t="s">
        <v>2085</v>
      </c>
      <c r="I1383" s="135" t="s">
        <v>6905</v>
      </c>
      <c r="J1383" s="135">
        <v>1</v>
      </c>
      <c r="K1383" s="135" t="s">
        <v>3998</v>
      </c>
      <c r="L1383" s="135" t="s">
        <v>3999</v>
      </c>
      <c r="M1383" s="135" t="s">
        <v>5894</v>
      </c>
      <c r="N1383" s="135" t="s">
        <v>5170</v>
      </c>
    </row>
    <row r="1384" spans="1:15" ht="24" x14ac:dyDescent="0.15">
      <c r="A1384" s="139">
        <v>623</v>
      </c>
      <c r="B1384" s="139">
        <v>60940</v>
      </c>
      <c r="C1384" s="135" t="s">
        <v>6906</v>
      </c>
      <c r="D1384" s="135">
        <v>6</v>
      </c>
      <c r="E1384" s="135" t="s">
        <v>3959</v>
      </c>
      <c r="F1384" s="135">
        <v>1</v>
      </c>
      <c r="G1384" s="135" t="s">
        <v>3959</v>
      </c>
      <c r="H1384" s="135" t="s">
        <v>1674</v>
      </c>
      <c r="I1384" s="135" t="s">
        <v>6905</v>
      </c>
      <c r="J1384" s="135">
        <v>1</v>
      </c>
      <c r="K1384" s="135" t="s">
        <v>3998</v>
      </c>
      <c r="L1384" s="135" t="s">
        <v>3999</v>
      </c>
      <c r="M1384" s="135" t="s">
        <v>6907</v>
      </c>
      <c r="N1384" s="135" t="s">
        <v>135</v>
      </c>
    </row>
    <row r="1385" spans="1:15" ht="24" x14ac:dyDescent="0.15">
      <c r="A1385" s="139">
        <v>623</v>
      </c>
      <c r="B1385" s="139">
        <v>60940</v>
      </c>
      <c r="C1385" s="135" t="s">
        <v>6908</v>
      </c>
      <c r="D1385" s="135">
        <v>6</v>
      </c>
      <c r="E1385" s="135" t="s">
        <v>3959</v>
      </c>
      <c r="F1385" s="135">
        <v>1</v>
      </c>
      <c r="G1385" s="135" t="s">
        <v>3959</v>
      </c>
      <c r="H1385" s="135" t="s">
        <v>810</v>
      </c>
      <c r="I1385" s="135" t="s">
        <v>6905</v>
      </c>
      <c r="J1385" s="135">
        <v>1</v>
      </c>
      <c r="K1385" s="135" t="s">
        <v>3998</v>
      </c>
      <c r="L1385" s="135" t="s">
        <v>3999</v>
      </c>
      <c r="M1385" s="135" t="s">
        <v>6907</v>
      </c>
      <c r="N1385" s="135" t="s">
        <v>135</v>
      </c>
    </row>
    <row r="1386" spans="1:15" ht="24" x14ac:dyDescent="0.15">
      <c r="A1386" s="139">
        <v>623</v>
      </c>
      <c r="B1386" s="139">
        <v>60940</v>
      </c>
      <c r="C1386" s="135" t="s">
        <v>6013</v>
      </c>
      <c r="D1386" s="135">
        <v>6</v>
      </c>
      <c r="E1386" s="135" t="s">
        <v>3959</v>
      </c>
      <c r="F1386" s="135">
        <v>1</v>
      </c>
      <c r="G1386" s="135" t="s">
        <v>3959</v>
      </c>
      <c r="H1386" s="135" t="s">
        <v>967</v>
      </c>
      <c r="I1386" s="135" t="s">
        <v>6905</v>
      </c>
      <c r="J1386" s="135">
        <v>1</v>
      </c>
      <c r="K1386" s="135" t="s">
        <v>3998</v>
      </c>
      <c r="L1386" s="135" t="s">
        <v>3999</v>
      </c>
      <c r="M1386" s="135" t="s">
        <v>6907</v>
      </c>
      <c r="N1386" s="135" t="s">
        <v>4161</v>
      </c>
    </row>
    <row r="1387" spans="1:15" ht="24" x14ac:dyDescent="0.15">
      <c r="A1387" s="139">
        <v>625</v>
      </c>
      <c r="B1387" s="139">
        <v>60391</v>
      </c>
      <c r="C1387" s="135" t="s">
        <v>6473</v>
      </c>
      <c r="D1387" s="135">
        <v>6</v>
      </c>
      <c r="E1387" s="135" t="s">
        <v>3959</v>
      </c>
      <c r="F1387" s="135">
        <v>3</v>
      </c>
      <c r="G1387" s="135" t="s">
        <v>3961</v>
      </c>
      <c r="H1387" s="135" t="s">
        <v>810</v>
      </c>
      <c r="I1387" s="135" t="s">
        <v>6909</v>
      </c>
      <c r="J1387" s="135">
        <v>1</v>
      </c>
      <c r="K1387" s="135" t="s">
        <v>3998</v>
      </c>
      <c r="L1387" s="135" t="s">
        <v>3999</v>
      </c>
      <c r="M1387" s="135" t="s">
        <v>4168</v>
      </c>
      <c r="N1387" s="135" t="s">
        <v>332</v>
      </c>
    </row>
    <row r="1388" spans="1:15" ht="24" x14ac:dyDescent="0.15">
      <c r="A1388" s="139">
        <v>625</v>
      </c>
      <c r="B1388" s="139">
        <v>60391</v>
      </c>
      <c r="C1388" s="135" t="s">
        <v>6910</v>
      </c>
      <c r="D1388" s="135">
        <v>6</v>
      </c>
      <c r="E1388" s="135" t="s">
        <v>3959</v>
      </c>
      <c r="F1388" s="135">
        <v>3</v>
      </c>
      <c r="G1388" s="135" t="s">
        <v>3961</v>
      </c>
      <c r="H1388" s="135" t="s">
        <v>967</v>
      </c>
      <c r="I1388" s="135" t="s">
        <v>6909</v>
      </c>
      <c r="J1388" s="135">
        <v>1</v>
      </c>
      <c r="K1388" s="135" t="s">
        <v>3998</v>
      </c>
      <c r="L1388" s="135" t="s">
        <v>3999</v>
      </c>
      <c r="M1388" s="135" t="s">
        <v>6597</v>
      </c>
      <c r="N1388" s="135" t="s">
        <v>1643</v>
      </c>
    </row>
    <row r="1389" spans="1:15" ht="24" x14ac:dyDescent="0.15">
      <c r="A1389" s="139">
        <v>625</v>
      </c>
      <c r="B1389" s="139">
        <v>60392</v>
      </c>
      <c r="C1389" s="135" t="s">
        <v>5657</v>
      </c>
      <c r="D1389" s="135">
        <v>6</v>
      </c>
      <c r="E1389" s="135" t="s">
        <v>3959</v>
      </c>
      <c r="F1389" s="135">
        <v>3</v>
      </c>
      <c r="G1389" s="135" t="s">
        <v>3961</v>
      </c>
      <c r="H1389" s="135" t="s">
        <v>1674</v>
      </c>
      <c r="I1389" s="135" t="s">
        <v>6911</v>
      </c>
      <c r="J1389" s="135">
        <v>1</v>
      </c>
      <c r="K1389" s="135" t="s">
        <v>3998</v>
      </c>
      <c r="L1389" s="135" t="s">
        <v>5811</v>
      </c>
      <c r="M1389" s="135" t="s">
        <v>6912</v>
      </c>
      <c r="N1389" s="135" t="s">
        <v>124</v>
      </c>
    </row>
    <row r="1390" spans="1:15" ht="24" x14ac:dyDescent="0.15">
      <c r="A1390" s="139">
        <v>625</v>
      </c>
      <c r="B1390" s="139">
        <v>60392</v>
      </c>
      <c r="C1390" s="135" t="s">
        <v>5895</v>
      </c>
      <c r="D1390" s="135">
        <v>6</v>
      </c>
      <c r="E1390" s="135" t="s">
        <v>3959</v>
      </c>
      <c r="F1390" s="135">
        <v>3</v>
      </c>
      <c r="G1390" s="135" t="s">
        <v>3961</v>
      </c>
      <c r="H1390" s="135" t="s">
        <v>810</v>
      </c>
      <c r="I1390" s="135" t="s">
        <v>6911</v>
      </c>
      <c r="J1390" s="135">
        <v>1</v>
      </c>
      <c r="K1390" s="135" t="s">
        <v>3998</v>
      </c>
      <c r="L1390" s="135" t="s">
        <v>5811</v>
      </c>
      <c r="M1390" s="135" t="s">
        <v>6913</v>
      </c>
      <c r="N1390" s="135" t="s">
        <v>4161</v>
      </c>
    </row>
    <row r="1391" spans="1:15" ht="24" x14ac:dyDescent="0.15">
      <c r="A1391" s="139">
        <v>625</v>
      </c>
      <c r="B1391" s="139">
        <v>60392</v>
      </c>
      <c r="C1391" s="135" t="s">
        <v>6914</v>
      </c>
      <c r="D1391" s="135">
        <v>6</v>
      </c>
      <c r="E1391" s="135" t="s">
        <v>3959</v>
      </c>
      <c r="F1391" s="135">
        <v>3</v>
      </c>
      <c r="G1391" s="135" t="s">
        <v>3961</v>
      </c>
      <c r="H1391" s="135" t="s">
        <v>967</v>
      </c>
      <c r="I1391" s="135" t="s">
        <v>6911</v>
      </c>
      <c r="J1391" s="135">
        <v>1</v>
      </c>
      <c r="K1391" s="135" t="s">
        <v>3998</v>
      </c>
      <c r="L1391" s="135" t="s">
        <v>3999</v>
      </c>
      <c r="M1391" s="135" t="s">
        <v>6915</v>
      </c>
      <c r="N1391" s="135" t="s">
        <v>4155</v>
      </c>
    </row>
    <row r="1392" spans="1:15" ht="24" x14ac:dyDescent="0.15">
      <c r="A1392" s="139">
        <v>702</v>
      </c>
      <c r="B1392" s="139">
        <v>20820</v>
      </c>
      <c r="C1392" s="135" t="s">
        <v>5925</v>
      </c>
      <c r="D1392" s="135">
        <v>2</v>
      </c>
      <c r="E1392" s="135" t="s">
        <v>3911</v>
      </c>
      <c r="F1392" s="135">
        <v>2</v>
      </c>
      <c r="G1392" s="135" t="s">
        <v>3912</v>
      </c>
      <c r="H1392" s="135" t="s">
        <v>967</v>
      </c>
      <c r="I1392" s="135" t="s">
        <v>6916</v>
      </c>
      <c r="J1392" s="135">
        <v>1</v>
      </c>
      <c r="K1392" s="135" t="s">
        <v>3998</v>
      </c>
      <c r="L1392" s="135" t="s">
        <v>3999</v>
      </c>
      <c r="M1392" s="135" t="s">
        <v>4198</v>
      </c>
      <c r="N1392" s="135" t="s">
        <v>3996</v>
      </c>
    </row>
    <row r="1393" spans="1:14" ht="24" x14ac:dyDescent="0.15">
      <c r="A1393" s="139">
        <v>702</v>
      </c>
      <c r="B1393" s="139">
        <v>20830</v>
      </c>
      <c r="C1393" s="135" t="s">
        <v>6917</v>
      </c>
      <c r="D1393" s="135">
        <v>2</v>
      </c>
      <c r="E1393" s="135" t="s">
        <v>3911</v>
      </c>
      <c r="F1393" s="135">
        <v>2</v>
      </c>
      <c r="G1393" s="135" t="s">
        <v>3912</v>
      </c>
      <c r="H1393" s="135" t="s">
        <v>1951</v>
      </c>
      <c r="I1393" s="135" t="s">
        <v>6918</v>
      </c>
      <c r="J1393" s="135">
        <v>1</v>
      </c>
      <c r="K1393" s="135" t="s">
        <v>3998</v>
      </c>
      <c r="L1393" s="135" t="s">
        <v>3999</v>
      </c>
      <c r="M1393" s="135" t="s">
        <v>4399</v>
      </c>
      <c r="N1393" s="135" t="s">
        <v>4034</v>
      </c>
    </row>
    <row r="1394" spans="1:14" ht="24" x14ac:dyDescent="0.15">
      <c r="A1394" s="139">
        <v>702</v>
      </c>
      <c r="B1394" s="139">
        <v>20830</v>
      </c>
      <c r="C1394" s="135" t="s">
        <v>6919</v>
      </c>
      <c r="D1394" s="135">
        <v>2</v>
      </c>
      <c r="E1394" s="135" t="s">
        <v>3911</v>
      </c>
      <c r="F1394" s="135">
        <v>2</v>
      </c>
      <c r="G1394" s="135" t="s">
        <v>3912</v>
      </c>
      <c r="H1394" s="135" t="s">
        <v>986</v>
      </c>
      <c r="I1394" s="135" t="s">
        <v>6918</v>
      </c>
      <c r="J1394" s="135">
        <v>1</v>
      </c>
      <c r="K1394" s="135" t="s">
        <v>3998</v>
      </c>
      <c r="L1394" s="135" t="s">
        <v>3999</v>
      </c>
      <c r="M1394" s="135" t="s">
        <v>4240</v>
      </c>
      <c r="N1394" s="135" t="s">
        <v>332</v>
      </c>
    </row>
    <row r="1395" spans="1:14" ht="36" x14ac:dyDescent="0.15">
      <c r="A1395" s="139">
        <v>702</v>
      </c>
      <c r="B1395" s="139">
        <v>20830</v>
      </c>
      <c r="C1395" s="135" t="s">
        <v>5373</v>
      </c>
      <c r="D1395" s="135">
        <v>2</v>
      </c>
      <c r="E1395" s="135" t="s">
        <v>3911</v>
      </c>
      <c r="F1395" s="135">
        <v>2</v>
      </c>
      <c r="G1395" s="135" t="s">
        <v>3912</v>
      </c>
      <c r="H1395" s="135" t="s">
        <v>2085</v>
      </c>
      <c r="I1395" s="135" t="s">
        <v>6918</v>
      </c>
      <c r="J1395" s="135">
        <v>1</v>
      </c>
      <c r="K1395" s="135" t="s">
        <v>3998</v>
      </c>
      <c r="L1395" s="135" t="s">
        <v>3999</v>
      </c>
      <c r="M1395" s="135" t="s">
        <v>6920</v>
      </c>
      <c r="N1395" s="135" t="s">
        <v>1220</v>
      </c>
    </row>
    <row r="1396" spans="1:14" ht="24" x14ac:dyDescent="0.15">
      <c r="A1396" s="139">
        <v>702</v>
      </c>
      <c r="B1396" s="139">
        <v>20830</v>
      </c>
      <c r="C1396" s="135" t="s">
        <v>6921</v>
      </c>
      <c r="D1396" s="135">
        <v>2</v>
      </c>
      <c r="E1396" s="135" t="s">
        <v>3911</v>
      </c>
      <c r="F1396" s="135">
        <v>2</v>
      </c>
      <c r="G1396" s="135" t="s">
        <v>3912</v>
      </c>
      <c r="H1396" s="135" t="s">
        <v>1674</v>
      </c>
      <c r="I1396" s="135" t="s">
        <v>6918</v>
      </c>
      <c r="J1396" s="135">
        <v>1</v>
      </c>
      <c r="K1396" s="135" t="s">
        <v>3998</v>
      </c>
      <c r="L1396" s="135" t="s">
        <v>3999</v>
      </c>
      <c r="M1396" s="135" t="s">
        <v>6922</v>
      </c>
      <c r="N1396" s="135" t="s">
        <v>332</v>
      </c>
    </row>
    <row r="1397" spans="1:14" ht="24" x14ac:dyDescent="0.15">
      <c r="A1397" s="139">
        <v>702</v>
      </c>
      <c r="B1397" s="139">
        <v>20830</v>
      </c>
      <c r="C1397" s="135" t="s">
        <v>6923</v>
      </c>
      <c r="D1397" s="135">
        <v>2</v>
      </c>
      <c r="E1397" s="135" t="s">
        <v>3911</v>
      </c>
      <c r="F1397" s="135">
        <v>2</v>
      </c>
      <c r="G1397" s="135" t="s">
        <v>3912</v>
      </c>
      <c r="H1397" s="135" t="s">
        <v>810</v>
      </c>
      <c r="I1397" s="135" t="s">
        <v>6918</v>
      </c>
      <c r="J1397" s="135">
        <v>1</v>
      </c>
      <c r="K1397" s="135" t="s">
        <v>3998</v>
      </c>
      <c r="L1397" s="135" t="s">
        <v>3999</v>
      </c>
      <c r="M1397" s="135" t="s">
        <v>6922</v>
      </c>
      <c r="N1397" s="135" t="s">
        <v>86</v>
      </c>
    </row>
    <row r="1398" spans="1:14" ht="24" x14ac:dyDescent="0.15">
      <c r="A1398" s="139">
        <v>702</v>
      </c>
      <c r="B1398" s="139">
        <v>20830</v>
      </c>
      <c r="C1398" s="135" t="s">
        <v>6058</v>
      </c>
      <c r="D1398" s="135">
        <v>2</v>
      </c>
      <c r="E1398" s="135" t="s">
        <v>3911</v>
      </c>
      <c r="F1398" s="135">
        <v>2</v>
      </c>
      <c r="G1398" s="135" t="s">
        <v>3912</v>
      </c>
      <c r="H1398" s="135" t="s">
        <v>967</v>
      </c>
      <c r="I1398" s="135" t="s">
        <v>6918</v>
      </c>
      <c r="J1398" s="135">
        <v>1</v>
      </c>
      <c r="K1398" s="135" t="s">
        <v>3998</v>
      </c>
      <c r="L1398" s="135" t="s">
        <v>3999</v>
      </c>
      <c r="M1398" s="135" t="s">
        <v>6924</v>
      </c>
      <c r="N1398" s="135" t="s">
        <v>332</v>
      </c>
    </row>
    <row r="1399" spans="1:14" ht="24" x14ac:dyDescent="0.15">
      <c r="A1399" s="139">
        <v>702</v>
      </c>
      <c r="B1399" s="139">
        <v>20840</v>
      </c>
      <c r="C1399" s="135" t="s">
        <v>6925</v>
      </c>
      <c r="D1399" s="135">
        <v>2</v>
      </c>
      <c r="E1399" s="135" t="s">
        <v>3911</v>
      </c>
      <c r="F1399" s="135">
        <v>2</v>
      </c>
      <c r="G1399" s="135" t="s">
        <v>3912</v>
      </c>
      <c r="H1399" s="135" t="s">
        <v>1674</v>
      </c>
      <c r="I1399" s="135" t="s">
        <v>6926</v>
      </c>
      <c r="J1399" s="135">
        <v>1</v>
      </c>
      <c r="K1399" s="135" t="s">
        <v>3998</v>
      </c>
      <c r="L1399" s="135" t="s">
        <v>3999</v>
      </c>
      <c r="M1399" s="135" t="s">
        <v>6927</v>
      </c>
      <c r="N1399" s="135" t="s">
        <v>4804</v>
      </c>
    </row>
    <row r="1400" spans="1:14" ht="24" x14ac:dyDescent="0.15">
      <c r="A1400" s="139">
        <v>702</v>
      </c>
      <c r="B1400" s="139">
        <v>20840</v>
      </c>
      <c r="C1400" s="135" t="s">
        <v>6928</v>
      </c>
      <c r="D1400" s="135">
        <v>2</v>
      </c>
      <c r="E1400" s="135" t="s">
        <v>3911</v>
      </c>
      <c r="F1400" s="135">
        <v>2</v>
      </c>
      <c r="G1400" s="135" t="s">
        <v>3912</v>
      </c>
      <c r="H1400" s="135" t="s">
        <v>810</v>
      </c>
      <c r="I1400" s="135" t="s">
        <v>6926</v>
      </c>
      <c r="J1400" s="135">
        <v>1</v>
      </c>
      <c r="K1400" s="135" t="s">
        <v>3998</v>
      </c>
      <c r="L1400" s="135" t="s">
        <v>3999</v>
      </c>
      <c r="M1400" s="135" t="s">
        <v>6929</v>
      </c>
      <c r="N1400" s="135" t="s">
        <v>4297</v>
      </c>
    </row>
    <row r="1401" spans="1:14" ht="24" x14ac:dyDescent="0.15">
      <c r="A1401" s="139">
        <v>702</v>
      </c>
      <c r="B1401" s="139">
        <v>20840</v>
      </c>
      <c r="C1401" s="135" t="s">
        <v>6930</v>
      </c>
      <c r="D1401" s="135">
        <v>2</v>
      </c>
      <c r="E1401" s="135" t="s">
        <v>3911</v>
      </c>
      <c r="F1401" s="135">
        <v>2</v>
      </c>
      <c r="G1401" s="135" t="s">
        <v>3912</v>
      </c>
      <c r="H1401" s="135" t="s">
        <v>967</v>
      </c>
      <c r="I1401" s="135" t="s">
        <v>6926</v>
      </c>
      <c r="J1401" s="135">
        <v>1</v>
      </c>
      <c r="K1401" s="135" t="s">
        <v>3998</v>
      </c>
      <c r="L1401" s="135" t="s">
        <v>3999</v>
      </c>
      <c r="M1401" s="135" t="s">
        <v>6648</v>
      </c>
      <c r="N1401" s="135" t="s">
        <v>4921</v>
      </c>
    </row>
    <row r="1402" spans="1:14" ht="24" x14ac:dyDescent="0.15">
      <c r="A1402" s="139">
        <v>702</v>
      </c>
      <c r="B1402" s="139">
        <v>20880</v>
      </c>
      <c r="C1402" s="135" t="s">
        <v>6931</v>
      </c>
      <c r="D1402" s="135">
        <v>2</v>
      </c>
      <c r="E1402" s="135" t="s">
        <v>3911</v>
      </c>
      <c r="F1402" s="135">
        <v>10</v>
      </c>
      <c r="G1402" s="135" t="s">
        <v>3920</v>
      </c>
      <c r="H1402" s="135" t="s">
        <v>2085</v>
      </c>
      <c r="I1402" s="135" t="s">
        <v>6932</v>
      </c>
      <c r="J1402" s="135">
        <v>1</v>
      </c>
      <c r="K1402" s="135" t="s">
        <v>3998</v>
      </c>
      <c r="L1402" s="135" t="s">
        <v>3999</v>
      </c>
      <c r="M1402" s="135" t="s">
        <v>4489</v>
      </c>
      <c r="N1402" s="135" t="s">
        <v>6933</v>
      </c>
    </row>
    <row r="1403" spans="1:14" ht="24" x14ac:dyDescent="0.15">
      <c r="A1403" s="139">
        <v>702</v>
      </c>
      <c r="B1403" s="139">
        <v>20880</v>
      </c>
      <c r="C1403" s="135" t="s">
        <v>6934</v>
      </c>
      <c r="D1403" s="135">
        <v>2</v>
      </c>
      <c r="E1403" s="135" t="s">
        <v>3911</v>
      </c>
      <c r="F1403" s="135">
        <v>10</v>
      </c>
      <c r="G1403" s="135" t="s">
        <v>3920</v>
      </c>
      <c r="H1403" s="135" t="s">
        <v>1674</v>
      </c>
      <c r="I1403" s="135" t="s">
        <v>6932</v>
      </c>
      <c r="J1403" s="135">
        <v>1</v>
      </c>
      <c r="K1403" s="135" t="s">
        <v>3998</v>
      </c>
      <c r="L1403" s="135" t="s">
        <v>3999</v>
      </c>
      <c r="M1403" s="135" t="s">
        <v>6935</v>
      </c>
      <c r="N1403" s="135" t="s">
        <v>4502</v>
      </c>
    </row>
    <row r="1404" spans="1:14" ht="24" x14ac:dyDescent="0.15">
      <c r="A1404" s="139">
        <v>702</v>
      </c>
      <c r="B1404" s="139">
        <v>20880</v>
      </c>
      <c r="C1404" s="135" t="s">
        <v>6936</v>
      </c>
      <c r="D1404" s="135">
        <v>2</v>
      </c>
      <c r="E1404" s="135" t="s">
        <v>3911</v>
      </c>
      <c r="F1404" s="135">
        <v>10</v>
      </c>
      <c r="G1404" s="135" t="s">
        <v>3920</v>
      </c>
      <c r="H1404" s="135" t="s">
        <v>810</v>
      </c>
      <c r="I1404" s="135" t="s">
        <v>6932</v>
      </c>
      <c r="J1404" s="135">
        <v>1</v>
      </c>
      <c r="K1404" s="135" t="s">
        <v>3998</v>
      </c>
      <c r="L1404" s="135" t="s">
        <v>3999</v>
      </c>
      <c r="M1404" s="135" t="s">
        <v>6937</v>
      </c>
      <c r="N1404" s="135" t="s">
        <v>126</v>
      </c>
    </row>
    <row r="1405" spans="1:14" ht="24" x14ac:dyDescent="0.15">
      <c r="A1405" s="139">
        <v>702</v>
      </c>
      <c r="B1405" s="139">
        <v>20880</v>
      </c>
      <c r="C1405" s="135" t="s">
        <v>6938</v>
      </c>
      <c r="D1405" s="135">
        <v>2</v>
      </c>
      <c r="E1405" s="135" t="s">
        <v>3911</v>
      </c>
      <c r="F1405" s="135">
        <v>10</v>
      </c>
      <c r="G1405" s="135" t="s">
        <v>3920</v>
      </c>
      <c r="H1405" s="135" t="s">
        <v>967</v>
      </c>
      <c r="I1405" s="135" t="s">
        <v>6932</v>
      </c>
      <c r="J1405" s="135">
        <v>1</v>
      </c>
      <c r="K1405" s="135" t="s">
        <v>3998</v>
      </c>
      <c r="L1405" s="135" t="s">
        <v>3999</v>
      </c>
      <c r="M1405" s="135" t="s">
        <v>6939</v>
      </c>
      <c r="N1405" s="135" t="s">
        <v>4161</v>
      </c>
    </row>
    <row r="1406" spans="1:14" ht="24" x14ac:dyDescent="0.15">
      <c r="A1406" s="139">
        <v>702</v>
      </c>
      <c r="B1406" s="139">
        <v>21370</v>
      </c>
      <c r="C1406" s="135" t="s">
        <v>6940</v>
      </c>
      <c r="D1406" s="135">
        <v>2</v>
      </c>
      <c r="E1406" s="135" t="s">
        <v>3911</v>
      </c>
      <c r="F1406" s="135">
        <v>2</v>
      </c>
      <c r="G1406" s="135" t="s">
        <v>3912</v>
      </c>
      <c r="H1406" s="135" t="s">
        <v>1674</v>
      </c>
      <c r="I1406" s="135" t="s">
        <v>6941</v>
      </c>
      <c r="J1406" s="135">
        <v>1</v>
      </c>
      <c r="K1406" s="135" t="s">
        <v>3998</v>
      </c>
      <c r="L1406" s="135" t="s">
        <v>3999</v>
      </c>
      <c r="M1406" s="135" t="s">
        <v>6942</v>
      </c>
      <c r="N1406" s="135" t="s">
        <v>489</v>
      </c>
    </row>
    <row r="1407" spans="1:14" ht="24" x14ac:dyDescent="0.15">
      <c r="A1407" s="139">
        <v>702</v>
      </c>
      <c r="B1407" s="139">
        <v>21370</v>
      </c>
      <c r="C1407" s="135" t="s">
        <v>6943</v>
      </c>
      <c r="D1407" s="135">
        <v>2</v>
      </c>
      <c r="E1407" s="135" t="s">
        <v>3911</v>
      </c>
      <c r="F1407" s="135">
        <v>2</v>
      </c>
      <c r="G1407" s="135" t="s">
        <v>3912</v>
      </c>
      <c r="H1407" s="135" t="s">
        <v>810</v>
      </c>
      <c r="I1407" s="135" t="s">
        <v>6941</v>
      </c>
      <c r="J1407" s="135">
        <v>1</v>
      </c>
      <c r="K1407" s="135" t="s">
        <v>3998</v>
      </c>
      <c r="L1407" s="135" t="s">
        <v>3999</v>
      </c>
      <c r="M1407" s="135" t="s">
        <v>6944</v>
      </c>
      <c r="N1407" s="135" t="s">
        <v>202</v>
      </c>
    </row>
    <row r="1408" spans="1:14" ht="36" x14ac:dyDescent="0.15">
      <c r="A1408" s="139">
        <v>702</v>
      </c>
      <c r="B1408" s="139">
        <v>21370</v>
      </c>
      <c r="C1408" s="135" t="s">
        <v>6945</v>
      </c>
      <c r="D1408" s="135">
        <v>2</v>
      </c>
      <c r="E1408" s="135" t="s">
        <v>3911</v>
      </c>
      <c r="F1408" s="135">
        <v>2</v>
      </c>
      <c r="G1408" s="135" t="s">
        <v>3912</v>
      </c>
      <c r="H1408" s="135" t="s">
        <v>967</v>
      </c>
      <c r="I1408" s="135" t="s">
        <v>6941</v>
      </c>
      <c r="J1408" s="135">
        <v>1</v>
      </c>
      <c r="K1408" s="135" t="s">
        <v>3998</v>
      </c>
      <c r="L1408" s="135" t="s">
        <v>3999</v>
      </c>
      <c r="M1408" s="135" t="s">
        <v>6946</v>
      </c>
      <c r="N1408" s="135" t="s">
        <v>1289</v>
      </c>
    </row>
    <row r="1409" spans="1:14" ht="24" x14ac:dyDescent="0.15">
      <c r="A1409" s="139">
        <v>702</v>
      </c>
      <c r="B1409" s="139">
        <v>21750</v>
      </c>
      <c r="C1409" s="135" t="s">
        <v>6947</v>
      </c>
      <c r="D1409" s="135">
        <v>2</v>
      </c>
      <c r="E1409" s="135" t="s">
        <v>3911</v>
      </c>
      <c r="F1409" s="135">
        <v>2</v>
      </c>
      <c r="G1409" s="135" t="s">
        <v>3912</v>
      </c>
      <c r="H1409" s="135" t="s">
        <v>810</v>
      </c>
      <c r="I1409" s="135" t="s">
        <v>6948</v>
      </c>
      <c r="J1409" s="135">
        <v>1</v>
      </c>
      <c r="K1409" s="135" t="s">
        <v>3998</v>
      </c>
      <c r="L1409" s="135" t="s">
        <v>3999</v>
      </c>
      <c r="M1409" s="135" t="s">
        <v>6949</v>
      </c>
      <c r="N1409" s="135" t="s">
        <v>4061</v>
      </c>
    </row>
    <row r="1410" spans="1:14" ht="24" x14ac:dyDescent="0.15">
      <c r="A1410" s="139">
        <v>702</v>
      </c>
      <c r="B1410" s="139">
        <v>21750</v>
      </c>
      <c r="C1410" s="135" t="s">
        <v>6950</v>
      </c>
      <c r="D1410" s="135">
        <v>2</v>
      </c>
      <c r="E1410" s="135" t="s">
        <v>3911</v>
      </c>
      <c r="F1410" s="135">
        <v>2</v>
      </c>
      <c r="G1410" s="135" t="s">
        <v>3912</v>
      </c>
      <c r="H1410" s="135" t="s">
        <v>967</v>
      </c>
      <c r="I1410" s="135" t="s">
        <v>6948</v>
      </c>
      <c r="J1410" s="135">
        <v>1</v>
      </c>
      <c r="K1410" s="135" t="s">
        <v>3998</v>
      </c>
      <c r="L1410" s="135" t="s">
        <v>3999</v>
      </c>
      <c r="M1410" s="135" t="s">
        <v>6951</v>
      </c>
      <c r="N1410" s="135" t="s">
        <v>108</v>
      </c>
    </row>
    <row r="1411" spans="1:14" ht="24" x14ac:dyDescent="0.15">
      <c r="A1411" s="139">
        <v>702</v>
      </c>
      <c r="B1411" s="139">
        <v>21760</v>
      </c>
      <c r="C1411" s="135" t="s">
        <v>6952</v>
      </c>
      <c r="D1411" s="135">
        <v>2</v>
      </c>
      <c r="E1411" s="135" t="s">
        <v>3911</v>
      </c>
      <c r="F1411" s="135">
        <v>10</v>
      </c>
      <c r="G1411" s="135" t="s">
        <v>3920</v>
      </c>
      <c r="H1411" s="135" t="s">
        <v>1674</v>
      </c>
      <c r="I1411" s="135" t="s">
        <v>6953</v>
      </c>
      <c r="J1411" s="135">
        <v>1</v>
      </c>
      <c r="K1411" s="135" t="s">
        <v>3998</v>
      </c>
      <c r="L1411" s="135" t="s">
        <v>3999</v>
      </c>
      <c r="M1411" s="135" t="s">
        <v>4486</v>
      </c>
      <c r="N1411" s="135" t="s">
        <v>126</v>
      </c>
    </row>
    <row r="1412" spans="1:14" ht="24" x14ac:dyDescent="0.15">
      <c r="A1412" s="139">
        <v>702</v>
      </c>
      <c r="B1412" s="139">
        <v>21760</v>
      </c>
      <c r="C1412" s="135" t="s">
        <v>6954</v>
      </c>
      <c r="D1412" s="135">
        <v>2</v>
      </c>
      <c r="E1412" s="135" t="s">
        <v>3911</v>
      </c>
      <c r="F1412" s="135">
        <v>10</v>
      </c>
      <c r="G1412" s="135" t="s">
        <v>3920</v>
      </c>
      <c r="H1412" s="135" t="s">
        <v>810</v>
      </c>
      <c r="I1412" s="135" t="s">
        <v>6953</v>
      </c>
      <c r="J1412" s="135">
        <v>1</v>
      </c>
      <c r="K1412" s="135" t="s">
        <v>3998</v>
      </c>
      <c r="L1412" s="135" t="s">
        <v>3999</v>
      </c>
      <c r="M1412" s="135" t="s">
        <v>6955</v>
      </c>
      <c r="N1412" s="135" t="s">
        <v>126</v>
      </c>
    </row>
    <row r="1413" spans="1:14" ht="24" x14ac:dyDescent="0.15">
      <c r="A1413" s="139">
        <v>702</v>
      </c>
      <c r="B1413" s="139">
        <v>21760</v>
      </c>
      <c r="C1413" s="135" t="s">
        <v>6956</v>
      </c>
      <c r="D1413" s="135">
        <v>2</v>
      </c>
      <c r="E1413" s="135" t="s">
        <v>3911</v>
      </c>
      <c r="F1413" s="135">
        <v>10</v>
      </c>
      <c r="G1413" s="135" t="s">
        <v>3920</v>
      </c>
      <c r="H1413" s="135" t="s">
        <v>967</v>
      </c>
      <c r="I1413" s="135" t="s">
        <v>6953</v>
      </c>
      <c r="J1413" s="135">
        <v>1</v>
      </c>
      <c r="K1413" s="135" t="s">
        <v>3998</v>
      </c>
      <c r="L1413" s="135" t="s">
        <v>3999</v>
      </c>
      <c r="M1413" s="135" t="s">
        <v>5609</v>
      </c>
      <c r="N1413" s="135" t="s">
        <v>1289</v>
      </c>
    </row>
    <row r="1414" spans="1:14" ht="24" x14ac:dyDescent="0.15">
      <c r="A1414" s="139">
        <v>703</v>
      </c>
      <c r="B1414" s="139">
        <v>20232</v>
      </c>
      <c r="C1414" s="135" t="s">
        <v>6957</v>
      </c>
      <c r="D1414" s="135">
        <v>2</v>
      </c>
      <c r="E1414" s="135" t="s">
        <v>3911</v>
      </c>
      <c r="F1414" s="135">
        <v>2</v>
      </c>
      <c r="G1414" s="135" t="s">
        <v>3912</v>
      </c>
      <c r="H1414" s="135" t="s">
        <v>967</v>
      </c>
      <c r="I1414" s="135" t="s">
        <v>6958</v>
      </c>
      <c r="J1414" s="135">
        <v>1</v>
      </c>
      <c r="K1414" s="135" t="s">
        <v>3998</v>
      </c>
      <c r="L1414" s="135" t="s">
        <v>3999</v>
      </c>
      <c r="M1414" s="135" t="s">
        <v>4198</v>
      </c>
      <c r="N1414" s="135" t="s">
        <v>86</v>
      </c>
    </row>
    <row r="1415" spans="1:14" ht="24" x14ac:dyDescent="0.15">
      <c r="A1415" s="139">
        <v>704</v>
      </c>
      <c r="B1415" s="139">
        <v>20891</v>
      </c>
      <c r="C1415" s="135" t="s">
        <v>5959</v>
      </c>
      <c r="D1415" s="135">
        <v>2</v>
      </c>
      <c r="E1415" s="135" t="s">
        <v>3911</v>
      </c>
      <c r="F1415" s="135">
        <v>2</v>
      </c>
      <c r="G1415" s="135" t="s">
        <v>3912</v>
      </c>
      <c r="H1415" s="135" t="s">
        <v>967</v>
      </c>
      <c r="I1415" s="135" t="s">
        <v>6959</v>
      </c>
      <c r="J1415" s="135">
        <v>1</v>
      </c>
      <c r="K1415" s="135" t="s">
        <v>3998</v>
      </c>
      <c r="L1415" s="135" t="s">
        <v>3999</v>
      </c>
      <c r="M1415" s="135" t="s">
        <v>6960</v>
      </c>
      <c r="N1415" s="135" t="s">
        <v>108</v>
      </c>
    </row>
    <row r="1416" spans="1:14" ht="24" x14ac:dyDescent="0.15">
      <c r="A1416" s="139">
        <v>705</v>
      </c>
      <c r="B1416" s="139">
        <v>21511</v>
      </c>
      <c r="C1416" s="135" t="s">
        <v>6961</v>
      </c>
      <c r="D1416" s="135">
        <v>2</v>
      </c>
      <c r="E1416" s="135" t="s">
        <v>3911</v>
      </c>
      <c r="F1416" s="135">
        <v>2</v>
      </c>
      <c r="G1416" s="135" t="s">
        <v>3912</v>
      </c>
      <c r="H1416" s="135" t="s">
        <v>967</v>
      </c>
      <c r="I1416" s="135" t="s">
        <v>6962</v>
      </c>
      <c r="J1416" s="135">
        <v>1</v>
      </c>
      <c r="K1416" s="135" t="s">
        <v>3998</v>
      </c>
      <c r="L1416" s="135" t="s">
        <v>3999</v>
      </c>
      <c r="M1416" s="135" t="s">
        <v>4198</v>
      </c>
      <c r="N1416" s="135" t="s">
        <v>108</v>
      </c>
    </row>
    <row r="1417" spans="1:14" ht="24" x14ac:dyDescent="0.15">
      <c r="A1417" s="139">
        <v>705</v>
      </c>
      <c r="B1417" s="139">
        <v>21512</v>
      </c>
      <c r="C1417" s="135" t="s">
        <v>6818</v>
      </c>
      <c r="D1417" s="135">
        <v>2</v>
      </c>
      <c r="E1417" s="135" t="s">
        <v>3911</v>
      </c>
      <c r="F1417" s="135">
        <v>2</v>
      </c>
      <c r="G1417" s="135" t="s">
        <v>3912</v>
      </c>
      <c r="H1417" s="135" t="s">
        <v>967</v>
      </c>
      <c r="I1417" s="135" t="s">
        <v>6963</v>
      </c>
      <c r="J1417" s="135">
        <v>1</v>
      </c>
      <c r="K1417" s="135" t="s">
        <v>3998</v>
      </c>
      <c r="L1417" s="135" t="s">
        <v>3999</v>
      </c>
      <c r="M1417" s="135" t="s">
        <v>5446</v>
      </c>
      <c r="N1417" s="135" t="s">
        <v>310</v>
      </c>
    </row>
    <row r="1418" spans="1:14" ht="24" x14ac:dyDescent="0.15">
      <c r="A1418" s="139">
        <v>707</v>
      </c>
      <c r="B1418" s="139">
        <v>10670</v>
      </c>
      <c r="C1418" s="135" t="s">
        <v>6964</v>
      </c>
      <c r="D1418" s="135">
        <v>1</v>
      </c>
      <c r="E1418" s="135" t="s">
        <v>3991</v>
      </c>
      <c r="F1418" s="135">
        <v>16</v>
      </c>
      <c r="G1418" s="135" t="s">
        <v>5527</v>
      </c>
      <c r="H1418" s="135" t="s">
        <v>967</v>
      </c>
      <c r="I1418" s="135" t="s">
        <v>6965</v>
      </c>
      <c r="J1418" s="135">
        <v>1</v>
      </c>
      <c r="K1418" s="135" t="s">
        <v>3998</v>
      </c>
      <c r="L1418" s="135" t="s">
        <v>3999</v>
      </c>
      <c r="M1418" s="135" t="s">
        <v>6966</v>
      </c>
      <c r="N1418" s="135" t="s">
        <v>555</v>
      </c>
    </row>
    <row r="1419" spans="1:14" ht="24" x14ac:dyDescent="0.15">
      <c r="A1419" s="139">
        <v>707</v>
      </c>
      <c r="B1419" s="139">
        <v>21261</v>
      </c>
      <c r="C1419" s="135" t="s">
        <v>6967</v>
      </c>
      <c r="D1419" s="135">
        <v>2</v>
      </c>
      <c r="E1419" s="135" t="s">
        <v>3911</v>
      </c>
      <c r="F1419" s="135">
        <v>5</v>
      </c>
      <c r="G1419" s="135" t="s">
        <v>3915</v>
      </c>
      <c r="H1419" s="135" t="s">
        <v>810</v>
      </c>
      <c r="I1419" s="135" t="s">
        <v>6968</v>
      </c>
      <c r="J1419" s="135">
        <v>1</v>
      </c>
      <c r="K1419" s="135" t="s">
        <v>3998</v>
      </c>
      <c r="L1419" s="135" t="s">
        <v>3999</v>
      </c>
      <c r="M1419" s="135" t="s">
        <v>6969</v>
      </c>
      <c r="N1419" s="135" t="s">
        <v>4034</v>
      </c>
    </row>
    <row r="1420" spans="1:14" ht="48" x14ac:dyDescent="0.15">
      <c r="A1420" s="139">
        <v>707</v>
      </c>
      <c r="B1420" s="139">
        <v>21261</v>
      </c>
      <c r="C1420" s="135" t="s">
        <v>6970</v>
      </c>
      <c r="D1420" s="135">
        <v>2</v>
      </c>
      <c r="E1420" s="135" t="s">
        <v>3911</v>
      </c>
      <c r="F1420" s="135">
        <v>5</v>
      </c>
      <c r="G1420" s="135" t="s">
        <v>3915</v>
      </c>
      <c r="H1420" s="135" t="s">
        <v>967</v>
      </c>
      <c r="I1420" s="135" t="s">
        <v>6968</v>
      </c>
      <c r="J1420" s="135">
        <v>2</v>
      </c>
      <c r="K1420" s="135" t="s">
        <v>4006</v>
      </c>
      <c r="L1420" s="135" t="s">
        <v>4723</v>
      </c>
      <c r="M1420" s="135" t="s">
        <v>4454</v>
      </c>
      <c r="N1420" s="135" t="s">
        <v>4438</v>
      </c>
    </row>
    <row r="1421" spans="1:14" ht="36" x14ac:dyDescent="0.15">
      <c r="A1421" s="139">
        <v>707</v>
      </c>
      <c r="B1421" s="139">
        <v>21263</v>
      </c>
      <c r="C1421" s="135" t="s">
        <v>6971</v>
      </c>
      <c r="D1421" s="135">
        <v>2</v>
      </c>
      <c r="E1421" s="135" t="s">
        <v>3911</v>
      </c>
      <c r="F1421" s="135">
        <v>5</v>
      </c>
      <c r="G1421" s="135" t="s">
        <v>3915</v>
      </c>
      <c r="H1421" s="135" t="s">
        <v>967</v>
      </c>
      <c r="I1421" s="135" t="s">
        <v>6972</v>
      </c>
      <c r="J1421" s="135">
        <v>1</v>
      </c>
      <c r="K1421" s="135" t="s">
        <v>3998</v>
      </c>
      <c r="L1421" s="135" t="s">
        <v>3999</v>
      </c>
      <c r="M1421" s="135" t="s">
        <v>6973</v>
      </c>
      <c r="N1421" s="135" t="s">
        <v>86</v>
      </c>
    </row>
    <row r="1422" spans="1:14" ht="24" x14ac:dyDescent="0.15">
      <c r="A1422" s="139">
        <v>708</v>
      </c>
      <c r="B1422" s="139">
        <v>20921</v>
      </c>
      <c r="C1422" s="135" t="s">
        <v>4540</v>
      </c>
      <c r="D1422" s="135">
        <v>2</v>
      </c>
      <c r="E1422" s="135" t="s">
        <v>3911</v>
      </c>
      <c r="F1422" s="135">
        <v>12</v>
      </c>
      <c r="G1422" s="135" t="s">
        <v>3922</v>
      </c>
      <c r="H1422" s="135" t="s">
        <v>967</v>
      </c>
      <c r="I1422" s="135" t="s">
        <v>6974</v>
      </c>
      <c r="J1422" s="135">
        <v>1</v>
      </c>
      <c r="K1422" s="135" t="s">
        <v>3998</v>
      </c>
      <c r="L1422" s="135" t="s">
        <v>3999</v>
      </c>
      <c r="M1422" s="135" t="s">
        <v>5383</v>
      </c>
      <c r="N1422" s="135" t="s">
        <v>489</v>
      </c>
    </row>
    <row r="1423" spans="1:14" ht="24" x14ac:dyDescent="0.15">
      <c r="A1423" s="139">
        <v>708</v>
      </c>
      <c r="B1423" s="139">
        <v>20923</v>
      </c>
      <c r="C1423" s="135" t="s">
        <v>6975</v>
      </c>
      <c r="D1423" s="135">
        <v>2</v>
      </c>
      <c r="E1423" s="135" t="s">
        <v>3911</v>
      </c>
      <c r="F1423" s="135">
        <v>12</v>
      </c>
      <c r="G1423" s="135" t="s">
        <v>3922</v>
      </c>
      <c r="H1423" s="135" t="s">
        <v>967</v>
      </c>
      <c r="I1423" s="135" t="s">
        <v>6976</v>
      </c>
      <c r="J1423" s="135">
        <v>1</v>
      </c>
      <c r="K1423" s="135" t="s">
        <v>3998</v>
      </c>
      <c r="L1423" s="135" t="s">
        <v>3999</v>
      </c>
      <c r="M1423" s="135" t="s">
        <v>6977</v>
      </c>
      <c r="N1423" s="135" t="s">
        <v>86</v>
      </c>
    </row>
    <row r="1424" spans="1:14" ht="24" x14ac:dyDescent="0.15">
      <c r="A1424" s="139">
        <v>708</v>
      </c>
      <c r="B1424" s="139">
        <v>20924</v>
      </c>
      <c r="C1424" s="135" t="s">
        <v>6978</v>
      </c>
      <c r="D1424" s="135">
        <v>2</v>
      </c>
      <c r="E1424" s="135" t="s">
        <v>3911</v>
      </c>
      <c r="F1424" s="135">
        <v>12</v>
      </c>
      <c r="G1424" s="135" t="s">
        <v>3922</v>
      </c>
      <c r="H1424" s="135" t="s">
        <v>2085</v>
      </c>
      <c r="I1424" s="135" t="s">
        <v>6979</v>
      </c>
      <c r="J1424" s="135">
        <v>1</v>
      </c>
      <c r="K1424" s="135" t="s">
        <v>3998</v>
      </c>
      <c r="L1424" s="135" t="s">
        <v>3999</v>
      </c>
      <c r="M1424" s="135" t="s">
        <v>6687</v>
      </c>
      <c r="N1424" s="135" t="s">
        <v>202</v>
      </c>
    </row>
    <row r="1425" spans="1:14" ht="24" x14ac:dyDescent="0.15">
      <c r="A1425" s="139">
        <v>708</v>
      </c>
      <c r="B1425" s="139">
        <v>20924</v>
      </c>
      <c r="C1425" s="135" t="s">
        <v>6980</v>
      </c>
      <c r="D1425" s="135">
        <v>2</v>
      </c>
      <c r="E1425" s="135" t="s">
        <v>3911</v>
      </c>
      <c r="F1425" s="135">
        <v>12</v>
      </c>
      <c r="G1425" s="135" t="s">
        <v>3922</v>
      </c>
      <c r="H1425" s="135" t="s">
        <v>1674</v>
      </c>
      <c r="I1425" s="135" t="s">
        <v>6979</v>
      </c>
      <c r="J1425" s="135">
        <v>1</v>
      </c>
      <c r="K1425" s="135" t="s">
        <v>3998</v>
      </c>
      <c r="L1425" s="135" t="s">
        <v>3999</v>
      </c>
      <c r="M1425" s="135" t="s">
        <v>6981</v>
      </c>
      <c r="N1425" s="135" t="s">
        <v>332</v>
      </c>
    </row>
    <row r="1426" spans="1:14" ht="24" x14ac:dyDescent="0.15">
      <c r="A1426" s="139">
        <v>708</v>
      </c>
      <c r="B1426" s="139">
        <v>20924</v>
      </c>
      <c r="C1426" s="135" t="s">
        <v>6982</v>
      </c>
      <c r="D1426" s="135">
        <v>2</v>
      </c>
      <c r="E1426" s="135" t="s">
        <v>3911</v>
      </c>
      <c r="F1426" s="135">
        <v>12</v>
      </c>
      <c r="G1426" s="135" t="s">
        <v>3922</v>
      </c>
      <c r="H1426" s="135" t="s">
        <v>810</v>
      </c>
      <c r="I1426" s="135" t="s">
        <v>6979</v>
      </c>
      <c r="J1426" s="135">
        <v>1</v>
      </c>
      <c r="K1426" s="135" t="s">
        <v>3998</v>
      </c>
      <c r="L1426" s="135" t="s">
        <v>3999</v>
      </c>
      <c r="M1426" s="135" t="s">
        <v>6983</v>
      </c>
      <c r="N1426" s="135" t="s">
        <v>310</v>
      </c>
    </row>
    <row r="1427" spans="1:14" ht="24" x14ac:dyDescent="0.15">
      <c r="A1427" s="139">
        <v>708</v>
      </c>
      <c r="B1427" s="139">
        <v>20924</v>
      </c>
      <c r="C1427" s="135" t="s">
        <v>6984</v>
      </c>
      <c r="D1427" s="135">
        <v>2</v>
      </c>
      <c r="E1427" s="135" t="s">
        <v>3911</v>
      </c>
      <c r="F1427" s="135">
        <v>12</v>
      </c>
      <c r="G1427" s="135" t="s">
        <v>3922</v>
      </c>
      <c r="H1427" s="135" t="s">
        <v>967</v>
      </c>
      <c r="I1427" s="135" t="s">
        <v>6979</v>
      </c>
      <c r="J1427" s="135">
        <v>1</v>
      </c>
      <c r="K1427" s="135" t="s">
        <v>3998</v>
      </c>
      <c r="L1427" s="135" t="s">
        <v>3999</v>
      </c>
      <c r="M1427" s="135" t="s">
        <v>6985</v>
      </c>
      <c r="N1427" s="135" t="s">
        <v>489</v>
      </c>
    </row>
    <row r="1428" spans="1:14" ht="24" x14ac:dyDescent="0.15">
      <c r="A1428" s="139">
        <v>708</v>
      </c>
      <c r="B1428" s="139">
        <v>21541</v>
      </c>
      <c r="C1428" s="135" t="s">
        <v>6986</v>
      </c>
      <c r="D1428" s="135">
        <v>2</v>
      </c>
      <c r="E1428" s="135" t="s">
        <v>3911</v>
      </c>
      <c r="F1428" s="135">
        <v>3</v>
      </c>
      <c r="G1428" s="135" t="s">
        <v>3913</v>
      </c>
      <c r="H1428" s="135" t="s">
        <v>2085</v>
      </c>
      <c r="I1428" s="135" t="s">
        <v>6987</v>
      </c>
      <c r="J1428" s="135">
        <v>1</v>
      </c>
      <c r="K1428" s="135" t="s">
        <v>3998</v>
      </c>
      <c r="L1428" s="135" t="s">
        <v>3999</v>
      </c>
      <c r="M1428" s="135" t="s">
        <v>5668</v>
      </c>
      <c r="N1428" s="135" t="s">
        <v>555</v>
      </c>
    </row>
    <row r="1429" spans="1:14" ht="24" x14ac:dyDescent="0.15">
      <c r="A1429" s="139">
        <v>708</v>
      </c>
      <c r="B1429" s="139">
        <v>21541</v>
      </c>
      <c r="C1429" s="135" t="s">
        <v>6988</v>
      </c>
      <c r="D1429" s="135">
        <v>2</v>
      </c>
      <c r="E1429" s="135" t="s">
        <v>3911</v>
      </c>
      <c r="F1429" s="135">
        <v>3</v>
      </c>
      <c r="G1429" s="135" t="s">
        <v>3913</v>
      </c>
      <c r="H1429" s="135" t="s">
        <v>1674</v>
      </c>
      <c r="I1429" s="135" t="s">
        <v>6987</v>
      </c>
      <c r="J1429" s="135">
        <v>1</v>
      </c>
      <c r="K1429" s="135" t="s">
        <v>3998</v>
      </c>
      <c r="L1429" s="135" t="s">
        <v>3999</v>
      </c>
      <c r="M1429" s="135" t="s">
        <v>4210</v>
      </c>
      <c r="N1429" s="135" t="s">
        <v>4134</v>
      </c>
    </row>
    <row r="1430" spans="1:14" ht="24" x14ac:dyDescent="0.15">
      <c r="A1430" s="139">
        <v>708</v>
      </c>
      <c r="B1430" s="139">
        <v>21541</v>
      </c>
      <c r="C1430" s="135" t="s">
        <v>6989</v>
      </c>
      <c r="D1430" s="135">
        <v>2</v>
      </c>
      <c r="E1430" s="135" t="s">
        <v>3911</v>
      </c>
      <c r="F1430" s="135">
        <v>3</v>
      </c>
      <c r="G1430" s="135" t="s">
        <v>3913</v>
      </c>
      <c r="H1430" s="135" t="s">
        <v>810</v>
      </c>
      <c r="I1430" s="135" t="s">
        <v>6987</v>
      </c>
      <c r="J1430" s="135">
        <v>1</v>
      </c>
      <c r="K1430" s="135" t="s">
        <v>3998</v>
      </c>
      <c r="L1430" s="135" t="s">
        <v>3999</v>
      </c>
      <c r="M1430" s="135" t="s">
        <v>4141</v>
      </c>
      <c r="N1430" s="135" t="s">
        <v>310</v>
      </c>
    </row>
    <row r="1431" spans="1:14" ht="24" x14ac:dyDescent="0.15">
      <c r="A1431" s="139">
        <v>708</v>
      </c>
      <c r="B1431" s="139">
        <v>21541</v>
      </c>
      <c r="C1431" s="135" t="s">
        <v>6990</v>
      </c>
      <c r="D1431" s="135">
        <v>2</v>
      </c>
      <c r="E1431" s="135" t="s">
        <v>3911</v>
      </c>
      <c r="F1431" s="135">
        <v>3</v>
      </c>
      <c r="G1431" s="135" t="s">
        <v>3913</v>
      </c>
      <c r="H1431" s="135" t="s">
        <v>967</v>
      </c>
      <c r="I1431" s="135" t="s">
        <v>6987</v>
      </c>
      <c r="J1431" s="135">
        <v>1</v>
      </c>
      <c r="K1431" s="135" t="s">
        <v>3998</v>
      </c>
      <c r="L1431" s="135" t="s">
        <v>3999</v>
      </c>
      <c r="M1431" s="135" t="s">
        <v>6593</v>
      </c>
      <c r="N1431" s="135" t="s">
        <v>195</v>
      </c>
    </row>
    <row r="1432" spans="1:14" ht="24" x14ac:dyDescent="0.15">
      <c r="A1432" s="139">
        <v>708</v>
      </c>
      <c r="B1432" s="139">
        <v>21542</v>
      </c>
      <c r="C1432" s="135" t="s">
        <v>6991</v>
      </c>
      <c r="D1432" s="135">
        <v>2</v>
      </c>
      <c r="E1432" s="135" t="s">
        <v>3911</v>
      </c>
      <c r="F1432" s="135">
        <v>3</v>
      </c>
      <c r="G1432" s="135" t="s">
        <v>3913</v>
      </c>
      <c r="H1432" s="135" t="s">
        <v>967</v>
      </c>
      <c r="I1432" s="135" t="s">
        <v>6992</v>
      </c>
      <c r="J1432" s="135">
        <v>1</v>
      </c>
      <c r="K1432" s="135" t="s">
        <v>3998</v>
      </c>
      <c r="L1432" s="135" t="s">
        <v>3999</v>
      </c>
      <c r="M1432" s="135" t="s">
        <v>4647</v>
      </c>
      <c r="N1432" s="135" t="s">
        <v>332</v>
      </c>
    </row>
    <row r="1433" spans="1:14" ht="24" x14ac:dyDescent="0.15">
      <c r="A1433" s="139">
        <v>709</v>
      </c>
      <c r="B1433" s="139">
        <v>20411</v>
      </c>
      <c r="C1433" s="135" t="s">
        <v>6993</v>
      </c>
      <c r="D1433" s="135">
        <v>2</v>
      </c>
      <c r="E1433" s="135" t="s">
        <v>3911</v>
      </c>
      <c r="F1433" s="135">
        <v>6</v>
      </c>
      <c r="G1433" s="135" t="s">
        <v>3916</v>
      </c>
      <c r="H1433" s="135" t="s">
        <v>967</v>
      </c>
      <c r="I1433" s="135" t="s">
        <v>6994</v>
      </c>
      <c r="J1433" s="135">
        <v>1</v>
      </c>
      <c r="K1433" s="135" t="s">
        <v>3998</v>
      </c>
      <c r="L1433" s="135" t="s">
        <v>3999</v>
      </c>
      <c r="M1433" s="135" t="s">
        <v>4038</v>
      </c>
      <c r="N1433" s="135" t="s">
        <v>86</v>
      </c>
    </row>
    <row r="1434" spans="1:14" ht="24" x14ac:dyDescent="0.15">
      <c r="A1434" s="139">
        <v>710</v>
      </c>
      <c r="B1434" s="139">
        <v>20900</v>
      </c>
      <c r="C1434" s="135" t="s">
        <v>6995</v>
      </c>
      <c r="D1434" s="135">
        <v>2</v>
      </c>
      <c r="E1434" s="135" t="s">
        <v>3911</v>
      </c>
      <c r="F1434" s="135">
        <v>12</v>
      </c>
      <c r="G1434" s="135" t="s">
        <v>3922</v>
      </c>
      <c r="H1434" s="135" t="s">
        <v>967</v>
      </c>
      <c r="I1434" s="135" t="s">
        <v>6996</v>
      </c>
      <c r="J1434" s="135">
        <v>1</v>
      </c>
      <c r="K1434" s="135" t="s">
        <v>3998</v>
      </c>
      <c r="L1434" s="135" t="s">
        <v>3999</v>
      </c>
      <c r="M1434" s="135" t="s">
        <v>4967</v>
      </c>
      <c r="N1434" s="135" t="s">
        <v>86</v>
      </c>
    </row>
    <row r="1435" spans="1:14" ht="24" x14ac:dyDescent="0.15">
      <c r="A1435" s="139">
        <v>710</v>
      </c>
      <c r="B1435" s="139">
        <v>21662</v>
      </c>
      <c r="C1435" s="135" t="s">
        <v>6997</v>
      </c>
      <c r="D1435" s="135">
        <v>2</v>
      </c>
      <c r="E1435" s="135" t="s">
        <v>3911</v>
      </c>
      <c r="F1435" s="135">
        <v>6</v>
      </c>
      <c r="G1435" s="135" t="s">
        <v>3916</v>
      </c>
      <c r="H1435" s="135" t="s">
        <v>967</v>
      </c>
      <c r="I1435" s="135" t="s">
        <v>6998</v>
      </c>
      <c r="J1435" s="135">
        <v>1</v>
      </c>
      <c r="K1435" s="135" t="s">
        <v>3998</v>
      </c>
      <c r="L1435" s="135" t="s">
        <v>3999</v>
      </c>
      <c r="M1435" s="135" t="s">
        <v>6999</v>
      </c>
      <c r="N1435" s="135" t="s">
        <v>86</v>
      </c>
    </row>
    <row r="1436" spans="1:14" ht="24" x14ac:dyDescent="0.15">
      <c r="A1436" s="139">
        <v>712</v>
      </c>
      <c r="B1436" s="139">
        <v>21420</v>
      </c>
      <c r="C1436" s="135" t="s">
        <v>7000</v>
      </c>
      <c r="D1436" s="135">
        <v>2</v>
      </c>
      <c r="E1436" s="135" t="s">
        <v>3911</v>
      </c>
      <c r="F1436" s="135">
        <v>1</v>
      </c>
      <c r="G1436" s="135" t="s">
        <v>3911</v>
      </c>
      <c r="H1436" s="135" t="s">
        <v>810</v>
      </c>
      <c r="I1436" s="135" t="s">
        <v>7001</v>
      </c>
      <c r="J1436" s="135">
        <v>1</v>
      </c>
      <c r="K1436" s="135" t="s">
        <v>3998</v>
      </c>
      <c r="L1436" s="135" t="s">
        <v>3999</v>
      </c>
      <c r="M1436" s="135" t="s">
        <v>4010</v>
      </c>
      <c r="N1436" s="135" t="s">
        <v>310</v>
      </c>
    </row>
    <row r="1437" spans="1:14" ht="24" x14ac:dyDescent="0.15">
      <c r="A1437" s="139">
        <v>712</v>
      </c>
      <c r="B1437" s="139">
        <v>21420</v>
      </c>
      <c r="C1437" s="135" t="s">
        <v>7002</v>
      </c>
      <c r="D1437" s="135">
        <v>2</v>
      </c>
      <c r="E1437" s="135" t="s">
        <v>3911</v>
      </c>
      <c r="F1437" s="135">
        <v>1</v>
      </c>
      <c r="G1437" s="135" t="s">
        <v>3911</v>
      </c>
      <c r="H1437" s="135" t="s">
        <v>967</v>
      </c>
      <c r="I1437" s="135" t="s">
        <v>7001</v>
      </c>
      <c r="J1437" s="135">
        <v>1</v>
      </c>
      <c r="K1437" s="135" t="s">
        <v>3998</v>
      </c>
      <c r="L1437" s="135" t="s">
        <v>3999</v>
      </c>
      <c r="M1437" s="135" t="s">
        <v>5312</v>
      </c>
      <c r="N1437" s="135" t="s">
        <v>332</v>
      </c>
    </row>
    <row r="1438" spans="1:14" ht="24" x14ac:dyDescent="0.15">
      <c r="A1438" s="139">
        <v>713</v>
      </c>
      <c r="B1438" s="139">
        <v>20741</v>
      </c>
      <c r="C1438" s="135" t="s">
        <v>7003</v>
      </c>
      <c r="D1438" s="135">
        <v>2</v>
      </c>
      <c r="E1438" s="135" t="s">
        <v>3911</v>
      </c>
      <c r="F1438" s="135">
        <v>2</v>
      </c>
      <c r="G1438" s="135" t="s">
        <v>3912</v>
      </c>
      <c r="H1438" s="135" t="s">
        <v>810</v>
      </c>
      <c r="I1438" s="135" t="s">
        <v>7004</v>
      </c>
      <c r="J1438" s="135">
        <v>1</v>
      </c>
      <c r="K1438" s="135" t="s">
        <v>3998</v>
      </c>
      <c r="L1438" s="135" t="s">
        <v>3999</v>
      </c>
      <c r="M1438" s="135" t="s">
        <v>4049</v>
      </c>
      <c r="N1438" s="135" t="s">
        <v>555</v>
      </c>
    </row>
    <row r="1439" spans="1:14" ht="48" x14ac:dyDescent="0.15">
      <c r="A1439" s="139">
        <v>713</v>
      </c>
      <c r="B1439" s="139">
        <v>20741</v>
      </c>
      <c r="C1439" s="135" t="s">
        <v>7005</v>
      </c>
      <c r="D1439" s="135">
        <v>2</v>
      </c>
      <c r="E1439" s="135" t="s">
        <v>3911</v>
      </c>
      <c r="F1439" s="135">
        <v>2</v>
      </c>
      <c r="G1439" s="135" t="s">
        <v>3912</v>
      </c>
      <c r="H1439" s="135" t="s">
        <v>967</v>
      </c>
      <c r="I1439" s="135" t="s">
        <v>7004</v>
      </c>
      <c r="J1439" s="135">
        <v>4</v>
      </c>
      <c r="K1439" s="135" t="s">
        <v>3993</v>
      </c>
      <c r="L1439" s="135" t="s">
        <v>4730</v>
      </c>
      <c r="M1439" s="135" t="s">
        <v>4428</v>
      </c>
      <c r="N1439" s="135" t="s">
        <v>277</v>
      </c>
    </row>
    <row r="1440" spans="1:14" ht="24" x14ac:dyDescent="0.15">
      <c r="A1440" s="139">
        <v>713</v>
      </c>
      <c r="B1440" s="139">
        <v>20743</v>
      </c>
      <c r="C1440" s="135" t="s">
        <v>7006</v>
      </c>
      <c r="D1440" s="135">
        <v>2</v>
      </c>
      <c r="E1440" s="135" t="s">
        <v>3911</v>
      </c>
      <c r="F1440" s="135">
        <v>2</v>
      </c>
      <c r="G1440" s="135" t="s">
        <v>3912</v>
      </c>
      <c r="H1440" s="135" t="s">
        <v>967</v>
      </c>
      <c r="I1440" s="135" t="s">
        <v>7007</v>
      </c>
      <c r="J1440" s="135">
        <v>1</v>
      </c>
      <c r="K1440" s="135" t="s">
        <v>3998</v>
      </c>
      <c r="L1440" s="135" t="s">
        <v>3999</v>
      </c>
      <c r="M1440" s="135" t="s">
        <v>6549</v>
      </c>
      <c r="N1440" s="135" t="s">
        <v>195</v>
      </c>
    </row>
    <row r="1441" spans="1:14" ht="24" x14ac:dyDescent="0.15">
      <c r="A1441" s="139">
        <v>714</v>
      </c>
      <c r="B1441" s="139">
        <v>20432</v>
      </c>
      <c r="C1441" s="135" t="s">
        <v>7008</v>
      </c>
      <c r="D1441" s="135">
        <v>2</v>
      </c>
      <c r="E1441" s="135" t="s">
        <v>3911</v>
      </c>
      <c r="F1441" s="135">
        <v>7</v>
      </c>
      <c r="G1441" s="135" t="s">
        <v>3917</v>
      </c>
      <c r="H1441" s="135" t="s">
        <v>967</v>
      </c>
      <c r="I1441" s="135" t="s">
        <v>7009</v>
      </c>
      <c r="J1441" s="135">
        <v>1</v>
      </c>
      <c r="K1441" s="135" t="s">
        <v>3998</v>
      </c>
      <c r="L1441" s="135" t="s">
        <v>3999</v>
      </c>
      <c r="M1441" s="135" t="s">
        <v>7010</v>
      </c>
      <c r="N1441" s="135" t="s">
        <v>489</v>
      </c>
    </row>
    <row r="1442" spans="1:14" ht="24" x14ac:dyDescent="0.15">
      <c r="A1442" s="139">
        <v>715</v>
      </c>
      <c r="B1442" s="139">
        <v>20532</v>
      </c>
      <c r="C1442" s="135" t="s">
        <v>7011</v>
      </c>
      <c r="D1442" s="135">
        <v>2</v>
      </c>
      <c r="E1442" s="135" t="s">
        <v>3911</v>
      </c>
      <c r="F1442" s="135">
        <v>6</v>
      </c>
      <c r="G1442" s="135" t="s">
        <v>3916</v>
      </c>
      <c r="H1442" s="135" t="s">
        <v>810</v>
      </c>
      <c r="I1442" s="135" t="s">
        <v>7012</v>
      </c>
      <c r="J1442" s="135">
        <v>1</v>
      </c>
      <c r="K1442" s="135" t="s">
        <v>3998</v>
      </c>
      <c r="L1442" s="135" t="s">
        <v>3999</v>
      </c>
      <c r="M1442" s="135" t="s">
        <v>5371</v>
      </c>
      <c r="N1442" s="135" t="s">
        <v>126</v>
      </c>
    </row>
    <row r="1443" spans="1:14" ht="48" x14ac:dyDescent="0.15">
      <c r="A1443" s="139">
        <v>715</v>
      </c>
      <c r="B1443" s="139">
        <v>20532</v>
      </c>
      <c r="C1443" s="135" t="s">
        <v>7013</v>
      </c>
      <c r="D1443" s="135">
        <v>2</v>
      </c>
      <c r="E1443" s="135" t="s">
        <v>3911</v>
      </c>
      <c r="F1443" s="135">
        <v>6</v>
      </c>
      <c r="G1443" s="135" t="s">
        <v>3916</v>
      </c>
      <c r="H1443" s="135" t="s">
        <v>967</v>
      </c>
      <c r="I1443" s="135" t="s">
        <v>7012</v>
      </c>
      <c r="J1443" s="135">
        <v>4</v>
      </c>
      <c r="K1443" s="135" t="s">
        <v>3993</v>
      </c>
      <c r="L1443" s="135" t="s">
        <v>4730</v>
      </c>
      <c r="M1443" s="135" t="s">
        <v>4428</v>
      </c>
      <c r="N1443" s="135" t="s">
        <v>277</v>
      </c>
    </row>
    <row r="1444" spans="1:14" ht="24" x14ac:dyDescent="0.15">
      <c r="A1444" s="139">
        <v>715</v>
      </c>
      <c r="B1444" s="139">
        <v>21680</v>
      </c>
      <c r="C1444" s="135" t="s">
        <v>5284</v>
      </c>
      <c r="D1444" s="135">
        <v>2</v>
      </c>
      <c r="E1444" s="135" t="s">
        <v>3911</v>
      </c>
      <c r="F1444" s="135">
        <v>7</v>
      </c>
      <c r="G1444" s="135" t="s">
        <v>3917</v>
      </c>
      <c r="H1444" s="135" t="s">
        <v>967</v>
      </c>
      <c r="I1444" s="135" t="s">
        <v>7014</v>
      </c>
      <c r="J1444" s="135">
        <v>1</v>
      </c>
      <c r="K1444" s="135" t="s">
        <v>3998</v>
      </c>
      <c r="L1444" s="135" t="s">
        <v>3999</v>
      </c>
      <c r="M1444" s="135" t="s">
        <v>4049</v>
      </c>
      <c r="N1444" s="135" t="s">
        <v>95</v>
      </c>
    </row>
    <row r="1445" spans="1:14" ht="24" x14ac:dyDescent="0.15">
      <c r="A1445" s="139">
        <v>716</v>
      </c>
      <c r="B1445" s="139">
        <v>20210</v>
      </c>
      <c r="C1445" s="135" t="s">
        <v>7015</v>
      </c>
      <c r="D1445" s="135">
        <v>2</v>
      </c>
      <c r="E1445" s="135" t="s">
        <v>3911</v>
      </c>
      <c r="F1445" s="135">
        <v>3</v>
      </c>
      <c r="G1445" s="135" t="s">
        <v>3913</v>
      </c>
      <c r="H1445" s="135" t="s">
        <v>810</v>
      </c>
      <c r="I1445" s="135" t="s">
        <v>7016</v>
      </c>
      <c r="J1445" s="135">
        <v>1</v>
      </c>
      <c r="K1445" s="135" t="s">
        <v>3998</v>
      </c>
      <c r="L1445" s="135" t="s">
        <v>3999</v>
      </c>
      <c r="M1445" s="135" t="s">
        <v>4049</v>
      </c>
      <c r="N1445" s="135" t="s">
        <v>5051</v>
      </c>
    </row>
    <row r="1446" spans="1:14" ht="48" x14ac:dyDescent="0.15">
      <c r="A1446" s="139">
        <v>716</v>
      </c>
      <c r="B1446" s="139">
        <v>20210</v>
      </c>
      <c r="C1446" s="135" t="s">
        <v>7017</v>
      </c>
      <c r="D1446" s="135">
        <v>2</v>
      </c>
      <c r="E1446" s="135" t="s">
        <v>3911</v>
      </c>
      <c r="F1446" s="135">
        <v>3</v>
      </c>
      <c r="G1446" s="135" t="s">
        <v>3913</v>
      </c>
      <c r="H1446" s="135" t="s">
        <v>967</v>
      </c>
      <c r="I1446" s="135" t="s">
        <v>7016</v>
      </c>
      <c r="J1446" s="135">
        <v>4</v>
      </c>
      <c r="K1446" s="135" t="s">
        <v>3993</v>
      </c>
      <c r="L1446" s="135" t="s">
        <v>4730</v>
      </c>
      <c r="M1446" s="135" t="s">
        <v>4428</v>
      </c>
      <c r="N1446" s="135" t="s">
        <v>750</v>
      </c>
    </row>
    <row r="1447" spans="1:14" ht="24" x14ac:dyDescent="0.15">
      <c r="A1447" s="139">
        <v>716</v>
      </c>
      <c r="B1447" s="139">
        <v>21590</v>
      </c>
      <c r="C1447" s="135" t="s">
        <v>7018</v>
      </c>
      <c r="D1447" s="135">
        <v>2</v>
      </c>
      <c r="E1447" s="135" t="s">
        <v>3911</v>
      </c>
      <c r="F1447" s="135">
        <v>5</v>
      </c>
      <c r="G1447" s="135" t="s">
        <v>3915</v>
      </c>
      <c r="H1447" s="135" t="s">
        <v>967</v>
      </c>
      <c r="I1447" s="135" t="s">
        <v>7019</v>
      </c>
      <c r="J1447" s="135">
        <v>1</v>
      </c>
      <c r="K1447" s="135" t="s">
        <v>3998</v>
      </c>
      <c r="L1447" s="135" t="s">
        <v>3999</v>
      </c>
      <c r="M1447" s="135" t="s">
        <v>4240</v>
      </c>
      <c r="N1447" s="135" t="s">
        <v>126</v>
      </c>
    </row>
    <row r="1448" spans="1:14" ht="24" x14ac:dyDescent="0.15">
      <c r="A1448" s="139">
        <v>717</v>
      </c>
      <c r="B1448" s="139">
        <v>20470</v>
      </c>
      <c r="C1448" s="135" t="s">
        <v>7020</v>
      </c>
      <c r="D1448" s="135">
        <v>2</v>
      </c>
      <c r="E1448" s="135" t="s">
        <v>3911</v>
      </c>
      <c r="F1448" s="135">
        <v>3</v>
      </c>
      <c r="G1448" s="135" t="s">
        <v>3913</v>
      </c>
      <c r="H1448" s="135" t="s">
        <v>810</v>
      </c>
      <c r="I1448" s="135" t="s">
        <v>7021</v>
      </c>
      <c r="J1448" s="135">
        <v>1</v>
      </c>
      <c r="K1448" s="135" t="s">
        <v>3998</v>
      </c>
      <c r="L1448" s="135" t="s">
        <v>3999</v>
      </c>
      <c r="M1448" s="135" t="s">
        <v>4045</v>
      </c>
      <c r="N1448" s="135" t="s">
        <v>555</v>
      </c>
    </row>
    <row r="1449" spans="1:14" ht="24" x14ac:dyDescent="0.15">
      <c r="A1449" s="139">
        <v>717</v>
      </c>
      <c r="B1449" s="139">
        <v>20470</v>
      </c>
      <c r="C1449" s="135" t="s">
        <v>7022</v>
      </c>
      <c r="D1449" s="135">
        <v>2</v>
      </c>
      <c r="E1449" s="135" t="s">
        <v>3911</v>
      </c>
      <c r="F1449" s="135">
        <v>3</v>
      </c>
      <c r="G1449" s="135" t="s">
        <v>3913</v>
      </c>
      <c r="H1449" s="135" t="s">
        <v>967</v>
      </c>
      <c r="I1449" s="135" t="s">
        <v>7021</v>
      </c>
      <c r="J1449" s="135">
        <v>1</v>
      </c>
      <c r="K1449" s="135" t="s">
        <v>3998</v>
      </c>
      <c r="L1449" s="135" t="s">
        <v>3999</v>
      </c>
      <c r="M1449" s="135" t="s">
        <v>5319</v>
      </c>
      <c r="N1449" s="135" t="s">
        <v>555</v>
      </c>
    </row>
    <row r="1450" spans="1:14" ht="24" x14ac:dyDescent="0.15">
      <c r="A1450" s="139">
        <v>720</v>
      </c>
      <c r="B1450" s="139">
        <v>20732</v>
      </c>
      <c r="C1450" s="135" t="s">
        <v>7023</v>
      </c>
      <c r="D1450" s="135">
        <v>2</v>
      </c>
      <c r="E1450" s="135" t="s">
        <v>3911</v>
      </c>
      <c r="F1450" s="135">
        <v>5</v>
      </c>
      <c r="G1450" s="135" t="s">
        <v>3915</v>
      </c>
      <c r="H1450" s="135" t="s">
        <v>810</v>
      </c>
      <c r="I1450" s="135" t="s">
        <v>7024</v>
      </c>
      <c r="J1450" s="135">
        <v>1</v>
      </c>
      <c r="K1450" s="135" t="s">
        <v>3998</v>
      </c>
      <c r="L1450" s="135" t="s">
        <v>3999</v>
      </c>
      <c r="M1450" s="135" t="s">
        <v>7025</v>
      </c>
      <c r="N1450" s="135" t="s">
        <v>108</v>
      </c>
    </row>
    <row r="1451" spans="1:14" ht="48" x14ac:dyDescent="0.15">
      <c r="A1451" s="139">
        <v>720</v>
      </c>
      <c r="B1451" s="139">
        <v>20732</v>
      </c>
      <c r="C1451" s="135" t="s">
        <v>4657</v>
      </c>
      <c r="D1451" s="135">
        <v>2</v>
      </c>
      <c r="E1451" s="135" t="s">
        <v>3911</v>
      </c>
      <c r="F1451" s="135">
        <v>5</v>
      </c>
      <c r="G1451" s="135" t="s">
        <v>3915</v>
      </c>
      <c r="H1451" s="135" t="s">
        <v>967</v>
      </c>
      <c r="I1451" s="135" t="s">
        <v>7024</v>
      </c>
      <c r="J1451" s="135">
        <v>4</v>
      </c>
      <c r="K1451" s="135" t="s">
        <v>3993</v>
      </c>
      <c r="L1451" s="135" t="s">
        <v>4453</v>
      </c>
      <c r="M1451" s="135" t="s">
        <v>4454</v>
      </c>
      <c r="N1451" s="135" t="s">
        <v>86</v>
      </c>
    </row>
    <row r="1452" spans="1:14" ht="48" x14ac:dyDescent="0.15">
      <c r="A1452" s="139">
        <v>721</v>
      </c>
      <c r="B1452" s="139">
        <v>21271</v>
      </c>
      <c r="C1452" s="135" t="s">
        <v>6861</v>
      </c>
      <c r="D1452" s="135">
        <v>2</v>
      </c>
      <c r="E1452" s="135" t="s">
        <v>3911</v>
      </c>
      <c r="F1452" s="135">
        <v>1</v>
      </c>
      <c r="G1452" s="135" t="s">
        <v>3911</v>
      </c>
      <c r="H1452" s="135" t="s">
        <v>967</v>
      </c>
      <c r="I1452" s="135" t="s">
        <v>7026</v>
      </c>
      <c r="J1452" s="135">
        <v>4</v>
      </c>
      <c r="K1452" s="135" t="s">
        <v>3993</v>
      </c>
      <c r="L1452" s="135" t="s">
        <v>4453</v>
      </c>
      <c r="M1452" s="135" t="s">
        <v>4454</v>
      </c>
      <c r="N1452" s="135" t="s">
        <v>3996</v>
      </c>
    </row>
    <row r="1453" spans="1:14" ht="24" x14ac:dyDescent="0.15">
      <c r="A1453" s="139">
        <v>721</v>
      </c>
      <c r="B1453" s="139">
        <v>21273</v>
      </c>
      <c r="C1453" s="135" t="s">
        <v>7027</v>
      </c>
      <c r="D1453" s="135">
        <v>2</v>
      </c>
      <c r="E1453" s="135" t="s">
        <v>3911</v>
      </c>
      <c r="F1453" s="135">
        <v>1</v>
      </c>
      <c r="G1453" s="135" t="s">
        <v>3911</v>
      </c>
      <c r="H1453" s="135" t="s">
        <v>810</v>
      </c>
      <c r="I1453" s="135" t="s">
        <v>7028</v>
      </c>
      <c r="J1453" s="135">
        <v>1</v>
      </c>
      <c r="K1453" s="135" t="s">
        <v>3998</v>
      </c>
      <c r="L1453" s="135" t="s">
        <v>3999</v>
      </c>
      <c r="M1453" s="135" t="s">
        <v>4017</v>
      </c>
      <c r="N1453" s="135" t="s">
        <v>108</v>
      </c>
    </row>
    <row r="1454" spans="1:14" ht="48" x14ac:dyDescent="0.15">
      <c r="A1454" s="139">
        <v>721</v>
      </c>
      <c r="B1454" s="139">
        <v>21273</v>
      </c>
      <c r="C1454" s="135" t="s">
        <v>7029</v>
      </c>
      <c r="D1454" s="135">
        <v>2</v>
      </c>
      <c r="E1454" s="135" t="s">
        <v>3911</v>
      </c>
      <c r="F1454" s="135">
        <v>1</v>
      </c>
      <c r="G1454" s="135" t="s">
        <v>3911</v>
      </c>
      <c r="H1454" s="135" t="s">
        <v>967</v>
      </c>
      <c r="I1454" s="135" t="s">
        <v>7028</v>
      </c>
      <c r="J1454" s="135">
        <v>4</v>
      </c>
      <c r="K1454" s="135" t="s">
        <v>3993</v>
      </c>
      <c r="L1454" s="135" t="s">
        <v>4453</v>
      </c>
      <c r="M1454" s="135" t="s">
        <v>4454</v>
      </c>
      <c r="N1454" s="135" t="s">
        <v>108</v>
      </c>
    </row>
    <row r="1455" spans="1:14" ht="24" x14ac:dyDescent="0.15">
      <c r="A1455" s="139">
        <v>725</v>
      </c>
      <c r="B1455" s="139">
        <v>20850</v>
      </c>
      <c r="C1455" s="135" t="s">
        <v>7030</v>
      </c>
      <c r="D1455" s="135">
        <v>2</v>
      </c>
      <c r="E1455" s="135" t="s">
        <v>3911</v>
      </c>
      <c r="F1455" s="135">
        <v>6</v>
      </c>
      <c r="G1455" s="135" t="s">
        <v>3916</v>
      </c>
      <c r="H1455" s="135" t="s">
        <v>967</v>
      </c>
      <c r="I1455" s="135" t="s">
        <v>7031</v>
      </c>
      <c r="J1455" s="135">
        <v>1</v>
      </c>
      <c r="K1455" s="135" t="s">
        <v>3998</v>
      </c>
      <c r="L1455" s="135" t="s">
        <v>3999</v>
      </c>
      <c r="M1455" s="135" t="s">
        <v>7032</v>
      </c>
      <c r="N1455" s="135" t="s">
        <v>108</v>
      </c>
    </row>
    <row r="1456" spans="1:14" ht="24" x14ac:dyDescent="0.15">
      <c r="A1456" s="139">
        <v>727</v>
      </c>
      <c r="B1456" s="139">
        <v>21471</v>
      </c>
      <c r="C1456" s="135" t="s">
        <v>5765</v>
      </c>
      <c r="D1456" s="135">
        <v>2</v>
      </c>
      <c r="E1456" s="135" t="s">
        <v>3911</v>
      </c>
      <c r="F1456" s="135">
        <v>1</v>
      </c>
      <c r="G1456" s="135" t="s">
        <v>3911</v>
      </c>
      <c r="H1456" s="135" t="s">
        <v>967</v>
      </c>
      <c r="I1456" s="135" t="s">
        <v>7033</v>
      </c>
      <c r="J1456" s="135">
        <v>1</v>
      </c>
      <c r="K1456" s="135" t="s">
        <v>3998</v>
      </c>
      <c r="L1456" s="135" t="s">
        <v>3999</v>
      </c>
      <c r="M1456" s="135" t="s">
        <v>5367</v>
      </c>
      <c r="N1456" s="135" t="s">
        <v>202</v>
      </c>
    </row>
    <row r="1457" spans="1:14" ht="24" x14ac:dyDescent="0.15">
      <c r="A1457" s="139">
        <v>727</v>
      </c>
      <c r="B1457" s="139">
        <v>21472</v>
      </c>
      <c r="C1457" s="135" t="s">
        <v>6005</v>
      </c>
      <c r="D1457" s="135">
        <v>2</v>
      </c>
      <c r="E1457" s="135" t="s">
        <v>3911</v>
      </c>
      <c r="F1457" s="135">
        <v>1</v>
      </c>
      <c r="G1457" s="135" t="s">
        <v>3911</v>
      </c>
      <c r="H1457" s="135" t="s">
        <v>967</v>
      </c>
      <c r="I1457" s="135" t="s">
        <v>7034</v>
      </c>
      <c r="J1457" s="135">
        <v>1</v>
      </c>
      <c r="K1457" s="135" t="s">
        <v>3998</v>
      </c>
      <c r="L1457" s="135" t="s">
        <v>3999</v>
      </c>
      <c r="M1457" s="135" t="s">
        <v>7035</v>
      </c>
      <c r="N1457" s="135" t="s">
        <v>489</v>
      </c>
    </row>
    <row r="1458" spans="1:14" ht="24" x14ac:dyDescent="0.15">
      <c r="A1458" s="139">
        <v>728</v>
      </c>
      <c r="B1458" s="139">
        <v>21211</v>
      </c>
      <c r="C1458" s="135" t="s">
        <v>7036</v>
      </c>
      <c r="D1458" s="135">
        <v>2</v>
      </c>
      <c r="E1458" s="135" t="s">
        <v>3911</v>
      </c>
      <c r="F1458" s="135">
        <v>13</v>
      </c>
      <c r="G1458" s="135" t="s">
        <v>3923</v>
      </c>
      <c r="H1458" s="135" t="s">
        <v>810</v>
      </c>
      <c r="I1458" s="135" t="s">
        <v>7037</v>
      </c>
      <c r="J1458" s="135">
        <v>1</v>
      </c>
      <c r="K1458" s="135" t="s">
        <v>3998</v>
      </c>
      <c r="L1458" s="135" t="s">
        <v>3999</v>
      </c>
      <c r="M1458" s="135" t="s">
        <v>4512</v>
      </c>
      <c r="N1458" s="135" t="s">
        <v>195</v>
      </c>
    </row>
    <row r="1459" spans="1:14" ht="24" x14ac:dyDescent="0.15">
      <c r="A1459" s="139">
        <v>728</v>
      </c>
      <c r="B1459" s="139">
        <v>21211</v>
      </c>
      <c r="C1459" s="135" t="s">
        <v>7038</v>
      </c>
      <c r="D1459" s="135">
        <v>2</v>
      </c>
      <c r="E1459" s="135" t="s">
        <v>3911</v>
      </c>
      <c r="F1459" s="135">
        <v>13</v>
      </c>
      <c r="G1459" s="135" t="s">
        <v>3923</v>
      </c>
      <c r="H1459" s="135" t="s">
        <v>967</v>
      </c>
      <c r="I1459" s="135" t="s">
        <v>7037</v>
      </c>
      <c r="J1459" s="135">
        <v>1</v>
      </c>
      <c r="K1459" s="135" t="s">
        <v>3998</v>
      </c>
      <c r="L1459" s="135" t="s">
        <v>3999</v>
      </c>
      <c r="M1459" s="135" t="s">
        <v>4514</v>
      </c>
      <c r="N1459" s="135" t="s">
        <v>1220</v>
      </c>
    </row>
    <row r="1460" spans="1:14" ht="24" x14ac:dyDescent="0.15">
      <c r="A1460" s="139">
        <v>728</v>
      </c>
      <c r="B1460" s="139">
        <v>21212</v>
      </c>
      <c r="C1460" s="135" t="s">
        <v>7039</v>
      </c>
      <c r="D1460" s="135">
        <v>2</v>
      </c>
      <c r="E1460" s="135" t="s">
        <v>3911</v>
      </c>
      <c r="F1460" s="135">
        <v>13</v>
      </c>
      <c r="G1460" s="135" t="s">
        <v>3923</v>
      </c>
      <c r="H1460" s="135" t="s">
        <v>810</v>
      </c>
      <c r="I1460" s="135" t="s">
        <v>7040</v>
      </c>
      <c r="J1460" s="135">
        <v>1</v>
      </c>
      <c r="K1460" s="135" t="s">
        <v>3998</v>
      </c>
      <c r="L1460" s="135" t="s">
        <v>3999</v>
      </c>
      <c r="M1460" s="135" t="s">
        <v>6398</v>
      </c>
      <c r="N1460" s="135" t="s">
        <v>332</v>
      </c>
    </row>
    <row r="1461" spans="1:14" ht="24" x14ac:dyDescent="0.15">
      <c r="A1461" s="139">
        <v>728</v>
      </c>
      <c r="B1461" s="139">
        <v>21212</v>
      </c>
      <c r="C1461" s="135" t="s">
        <v>6869</v>
      </c>
      <c r="D1461" s="135">
        <v>2</v>
      </c>
      <c r="E1461" s="135" t="s">
        <v>3911</v>
      </c>
      <c r="F1461" s="135">
        <v>13</v>
      </c>
      <c r="G1461" s="135" t="s">
        <v>3923</v>
      </c>
      <c r="H1461" s="135" t="s">
        <v>967</v>
      </c>
      <c r="I1461" s="135" t="s">
        <v>7040</v>
      </c>
      <c r="J1461" s="135">
        <v>1</v>
      </c>
      <c r="K1461" s="135" t="s">
        <v>3998</v>
      </c>
      <c r="L1461" s="135" t="s">
        <v>3999</v>
      </c>
      <c r="M1461" s="135" t="s">
        <v>5915</v>
      </c>
      <c r="N1461" s="135" t="s">
        <v>195</v>
      </c>
    </row>
    <row r="1462" spans="1:14" ht="24" x14ac:dyDescent="0.15">
      <c r="A1462" s="139">
        <v>729</v>
      </c>
      <c r="B1462" s="139">
        <v>21130</v>
      </c>
      <c r="C1462" s="135" t="s">
        <v>5293</v>
      </c>
      <c r="D1462" s="135">
        <v>2</v>
      </c>
      <c r="E1462" s="135" t="s">
        <v>3911</v>
      </c>
      <c r="F1462" s="135">
        <v>13</v>
      </c>
      <c r="G1462" s="135" t="s">
        <v>3923</v>
      </c>
      <c r="H1462" s="135" t="s">
        <v>810</v>
      </c>
      <c r="I1462" s="135" t="s">
        <v>7041</v>
      </c>
      <c r="J1462" s="135">
        <v>1</v>
      </c>
      <c r="K1462" s="135" t="s">
        <v>3998</v>
      </c>
      <c r="L1462" s="135" t="s">
        <v>3999</v>
      </c>
      <c r="M1462" s="135" t="s">
        <v>6593</v>
      </c>
      <c r="N1462" s="135" t="s">
        <v>332</v>
      </c>
    </row>
    <row r="1463" spans="1:14" ht="24" x14ac:dyDescent="0.15">
      <c r="A1463" s="139">
        <v>729</v>
      </c>
      <c r="B1463" s="139">
        <v>21130</v>
      </c>
      <c r="C1463" s="135" t="s">
        <v>5422</v>
      </c>
      <c r="D1463" s="135">
        <v>2</v>
      </c>
      <c r="E1463" s="135" t="s">
        <v>3911</v>
      </c>
      <c r="F1463" s="135">
        <v>13</v>
      </c>
      <c r="G1463" s="135" t="s">
        <v>3923</v>
      </c>
      <c r="H1463" s="135" t="s">
        <v>967</v>
      </c>
      <c r="I1463" s="135" t="s">
        <v>7041</v>
      </c>
      <c r="J1463" s="135">
        <v>1</v>
      </c>
      <c r="K1463" s="135" t="s">
        <v>3998</v>
      </c>
      <c r="L1463" s="135" t="s">
        <v>3999</v>
      </c>
      <c r="M1463" s="135" t="s">
        <v>4514</v>
      </c>
      <c r="N1463" s="135" t="s">
        <v>332</v>
      </c>
    </row>
    <row r="1464" spans="1:14" ht="24" x14ac:dyDescent="0.15">
      <c r="A1464" s="139">
        <v>730</v>
      </c>
      <c r="B1464" s="139">
        <v>21030</v>
      </c>
      <c r="C1464" s="135" t="s">
        <v>7042</v>
      </c>
      <c r="D1464" s="135">
        <v>2</v>
      </c>
      <c r="E1464" s="135" t="s">
        <v>3911</v>
      </c>
      <c r="F1464" s="135">
        <v>13</v>
      </c>
      <c r="G1464" s="135" t="s">
        <v>3923</v>
      </c>
      <c r="H1464" s="135" t="s">
        <v>810</v>
      </c>
      <c r="I1464" s="135" t="s">
        <v>7043</v>
      </c>
      <c r="J1464" s="135">
        <v>1</v>
      </c>
      <c r="K1464" s="135" t="s">
        <v>3998</v>
      </c>
      <c r="L1464" s="135" t="s">
        <v>3999</v>
      </c>
      <c r="M1464" s="135" t="s">
        <v>4504</v>
      </c>
      <c r="N1464" s="135" t="s">
        <v>310</v>
      </c>
    </row>
    <row r="1465" spans="1:14" ht="24" x14ac:dyDescent="0.15">
      <c r="A1465" s="139">
        <v>730</v>
      </c>
      <c r="B1465" s="139">
        <v>21030</v>
      </c>
      <c r="C1465" s="135" t="s">
        <v>7044</v>
      </c>
      <c r="D1465" s="135">
        <v>2</v>
      </c>
      <c r="E1465" s="135" t="s">
        <v>3911</v>
      </c>
      <c r="F1465" s="135">
        <v>13</v>
      </c>
      <c r="G1465" s="135" t="s">
        <v>3923</v>
      </c>
      <c r="H1465" s="135" t="s">
        <v>967</v>
      </c>
      <c r="I1465" s="135" t="s">
        <v>7043</v>
      </c>
      <c r="J1465" s="135">
        <v>1</v>
      </c>
      <c r="K1465" s="135" t="s">
        <v>3998</v>
      </c>
      <c r="L1465" s="135" t="s">
        <v>3999</v>
      </c>
      <c r="M1465" s="135" t="s">
        <v>7045</v>
      </c>
      <c r="N1465" s="135" t="s">
        <v>1220</v>
      </c>
    </row>
    <row r="1466" spans="1:14" ht="24" x14ac:dyDescent="0.15">
      <c r="A1466" s="139">
        <v>731</v>
      </c>
      <c r="B1466" s="139">
        <v>21180</v>
      </c>
      <c r="C1466" s="135" t="s">
        <v>4767</v>
      </c>
      <c r="D1466" s="135">
        <v>2</v>
      </c>
      <c r="E1466" s="135" t="s">
        <v>3911</v>
      </c>
      <c r="F1466" s="135">
        <v>13</v>
      </c>
      <c r="G1466" s="135" t="s">
        <v>3923</v>
      </c>
      <c r="H1466" s="135" t="s">
        <v>967</v>
      </c>
      <c r="I1466" s="135" t="s">
        <v>7046</v>
      </c>
      <c r="J1466" s="135">
        <v>1</v>
      </c>
      <c r="K1466" s="135" t="s">
        <v>3998</v>
      </c>
      <c r="L1466" s="135" t="s">
        <v>3999</v>
      </c>
      <c r="M1466" s="135" t="s">
        <v>4141</v>
      </c>
      <c r="N1466" s="135" t="s">
        <v>332</v>
      </c>
    </row>
    <row r="1467" spans="1:14" ht="24" x14ac:dyDescent="0.15">
      <c r="A1467" s="139">
        <v>732</v>
      </c>
      <c r="B1467" s="139">
        <v>21481</v>
      </c>
      <c r="C1467" s="135" t="s">
        <v>7047</v>
      </c>
      <c r="D1467" s="135">
        <v>2</v>
      </c>
      <c r="E1467" s="135" t="s">
        <v>3911</v>
      </c>
      <c r="F1467" s="135">
        <v>13</v>
      </c>
      <c r="G1467" s="135" t="s">
        <v>3923</v>
      </c>
      <c r="H1467" s="135" t="s">
        <v>1674</v>
      </c>
      <c r="I1467" s="135" t="s">
        <v>7048</v>
      </c>
      <c r="J1467" s="135">
        <v>1</v>
      </c>
      <c r="K1467" s="135" t="s">
        <v>3998</v>
      </c>
      <c r="L1467" s="135" t="s">
        <v>3999</v>
      </c>
      <c r="M1467" s="135" t="s">
        <v>7049</v>
      </c>
      <c r="N1467" s="135" t="s">
        <v>1220</v>
      </c>
    </row>
    <row r="1468" spans="1:14" ht="36" x14ac:dyDescent="0.15">
      <c r="A1468" s="139">
        <v>732</v>
      </c>
      <c r="B1468" s="139">
        <v>21481</v>
      </c>
      <c r="C1468" s="135" t="s">
        <v>7050</v>
      </c>
      <c r="D1468" s="135">
        <v>2</v>
      </c>
      <c r="E1468" s="135" t="s">
        <v>3911</v>
      </c>
      <c r="F1468" s="135">
        <v>13</v>
      </c>
      <c r="G1468" s="135" t="s">
        <v>3923</v>
      </c>
      <c r="H1468" s="135" t="s">
        <v>810</v>
      </c>
      <c r="I1468" s="135" t="s">
        <v>7048</v>
      </c>
      <c r="J1468" s="135">
        <v>1</v>
      </c>
      <c r="K1468" s="135" t="s">
        <v>3998</v>
      </c>
      <c r="L1468" s="135" t="s">
        <v>3999</v>
      </c>
      <c r="M1468" s="135" t="s">
        <v>7051</v>
      </c>
      <c r="N1468" s="135" t="s">
        <v>202</v>
      </c>
    </row>
    <row r="1469" spans="1:14" ht="24" x14ac:dyDescent="0.15">
      <c r="A1469" s="139">
        <v>732</v>
      </c>
      <c r="B1469" s="139">
        <v>21481</v>
      </c>
      <c r="C1469" s="135" t="s">
        <v>4972</v>
      </c>
      <c r="D1469" s="135">
        <v>2</v>
      </c>
      <c r="E1469" s="135" t="s">
        <v>3911</v>
      </c>
      <c r="F1469" s="135">
        <v>13</v>
      </c>
      <c r="G1469" s="135" t="s">
        <v>3923</v>
      </c>
      <c r="H1469" s="135" t="s">
        <v>967</v>
      </c>
      <c r="I1469" s="135" t="s">
        <v>7048</v>
      </c>
      <c r="J1469" s="135">
        <v>1</v>
      </c>
      <c r="K1469" s="135" t="s">
        <v>3998</v>
      </c>
      <c r="L1469" s="135" t="s">
        <v>3999</v>
      </c>
      <c r="M1469" s="135" t="s">
        <v>5912</v>
      </c>
      <c r="N1469" s="135" t="s">
        <v>332</v>
      </c>
    </row>
    <row r="1470" spans="1:14" ht="24" x14ac:dyDescent="0.15">
      <c r="A1470" s="139">
        <v>732</v>
      </c>
      <c r="B1470" s="139">
        <v>21482</v>
      </c>
      <c r="C1470" s="135" t="s">
        <v>7052</v>
      </c>
      <c r="D1470" s="135">
        <v>2</v>
      </c>
      <c r="E1470" s="135" t="s">
        <v>3911</v>
      </c>
      <c r="F1470" s="135">
        <v>13</v>
      </c>
      <c r="G1470" s="135" t="s">
        <v>3923</v>
      </c>
      <c r="H1470" s="135" t="s">
        <v>967</v>
      </c>
      <c r="I1470" s="135" t="s">
        <v>7053</v>
      </c>
      <c r="J1470" s="135">
        <v>1</v>
      </c>
      <c r="K1470" s="135" t="s">
        <v>3998</v>
      </c>
      <c r="L1470" s="135" t="s">
        <v>3999</v>
      </c>
      <c r="M1470" s="135" t="s">
        <v>7049</v>
      </c>
      <c r="N1470" s="135" t="s">
        <v>1220</v>
      </c>
    </row>
    <row r="1471" spans="1:14" ht="24" x14ac:dyDescent="0.15">
      <c r="A1471" s="139">
        <v>733</v>
      </c>
      <c r="B1471" s="139">
        <v>21112</v>
      </c>
      <c r="C1471" s="135" t="s">
        <v>7054</v>
      </c>
      <c r="D1471" s="135">
        <v>2</v>
      </c>
      <c r="E1471" s="135" t="s">
        <v>3911</v>
      </c>
      <c r="F1471" s="135">
        <v>15</v>
      </c>
      <c r="G1471" s="135" t="s">
        <v>3925</v>
      </c>
      <c r="H1471" s="135" t="s">
        <v>986</v>
      </c>
      <c r="I1471" s="135" t="s">
        <v>7055</v>
      </c>
      <c r="J1471" s="135">
        <v>1</v>
      </c>
      <c r="K1471" s="135" t="s">
        <v>3998</v>
      </c>
      <c r="L1471" s="135" t="s">
        <v>3999</v>
      </c>
      <c r="M1471" s="135" t="s">
        <v>4457</v>
      </c>
      <c r="N1471" s="135" t="s">
        <v>555</v>
      </c>
    </row>
    <row r="1472" spans="1:14" ht="24" x14ac:dyDescent="0.15">
      <c r="A1472" s="139">
        <v>733</v>
      </c>
      <c r="B1472" s="139">
        <v>21112</v>
      </c>
      <c r="C1472" s="135" t="s">
        <v>7056</v>
      </c>
      <c r="D1472" s="135">
        <v>2</v>
      </c>
      <c r="E1472" s="135" t="s">
        <v>3911</v>
      </c>
      <c r="F1472" s="135">
        <v>15</v>
      </c>
      <c r="G1472" s="135" t="s">
        <v>3925</v>
      </c>
      <c r="H1472" s="135" t="s">
        <v>2085</v>
      </c>
      <c r="I1472" s="135" t="s">
        <v>7055</v>
      </c>
      <c r="J1472" s="135">
        <v>1</v>
      </c>
      <c r="K1472" s="135" t="s">
        <v>3998</v>
      </c>
      <c r="L1472" s="135" t="s">
        <v>3999</v>
      </c>
      <c r="M1472" s="135" t="s">
        <v>7057</v>
      </c>
      <c r="N1472" s="135" t="s">
        <v>4155</v>
      </c>
    </row>
    <row r="1473" spans="1:14" ht="36" x14ac:dyDescent="0.15">
      <c r="A1473" s="139">
        <v>733</v>
      </c>
      <c r="B1473" s="139">
        <v>21112</v>
      </c>
      <c r="C1473" s="135" t="s">
        <v>7058</v>
      </c>
      <c r="D1473" s="135">
        <v>2</v>
      </c>
      <c r="E1473" s="135" t="s">
        <v>3911</v>
      </c>
      <c r="F1473" s="135">
        <v>15</v>
      </c>
      <c r="G1473" s="135" t="s">
        <v>3925</v>
      </c>
      <c r="H1473" s="135" t="s">
        <v>1674</v>
      </c>
      <c r="I1473" s="135" t="s">
        <v>7055</v>
      </c>
      <c r="J1473" s="135">
        <v>1</v>
      </c>
      <c r="K1473" s="135" t="s">
        <v>3998</v>
      </c>
      <c r="L1473" s="135" t="s">
        <v>3999</v>
      </c>
      <c r="M1473" s="135" t="s">
        <v>7059</v>
      </c>
      <c r="N1473" s="135" t="s">
        <v>332</v>
      </c>
    </row>
    <row r="1474" spans="1:14" ht="24" x14ac:dyDescent="0.15">
      <c r="A1474" s="139">
        <v>733</v>
      </c>
      <c r="B1474" s="139">
        <v>21112</v>
      </c>
      <c r="C1474" s="135" t="s">
        <v>7060</v>
      </c>
      <c r="D1474" s="135">
        <v>2</v>
      </c>
      <c r="E1474" s="135" t="s">
        <v>3911</v>
      </c>
      <c r="F1474" s="135">
        <v>15</v>
      </c>
      <c r="G1474" s="135" t="s">
        <v>3925</v>
      </c>
      <c r="H1474" s="135" t="s">
        <v>810</v>
      </c>
      <c r="I1474" s="135" t="s">
        <v>7055</v>
      </c>
      <c r="J1474" s="135">
        <v>1</v>
      </c>
      <c r="K1474" s="135" t="s">
        <v>3998</v>
      </c>
      <c r="L1474" s="135" t="s">
        <v>3999</v>
      </c>
      <c r="M1474" s="135" t="s">
        <v>7061</v>
      </c>
      <c r="N1474" s="135" t="s">
        <v>310</v>
      </c>
    </row>
    <row r="1475" spans="1:14" ht="24" x14ac:dyDescent="0.15">
      <c r="A1475" s="139">
        <v>733</v>
      </c>
      <c r="B1475" s="139">
        <v>21112</v>
      </c>
      <c r="C1475" s="135" t="s">
        <v>7062</v>
      </c>
      <c r="D1475" s="135">
        <v>2</v>
      </c>
      <c r="E1475" s="135" t="s">
        <v>3911</v>
      </c>
      <c r="F1475" s="135">
        <v>15</v>
      </c>
      <c r="G1475" s="135" t="s">
        <v>3925</v>
      </c>
      <c r="H1475" s="135" t="s">
        <v>967</v>
      </c>
      <c r="I1475" s="135" t="s">
        <v>7055</v>
      </c>
      <c r="J1475" s="135">
        <v>1</v>
      </c>
      <c r="K1475" s="135" t="s">
        <v>3998</v>
      </c>
      <c r="L1475" s="135" t="s">
        <v>3999</v>
      </c>
      <c r="M1475" s="135" t="s">
        <v>7063</v>
      </c>
      <c r="N1475" s="135" t="s">
        <v>135</v>
      </c>
    </row>
    <row r="1476" spans="1:14" ht="24" x14ac:dyDescent="0.15">
      <c r="A1476" s="139">
        <v>733</v>
      </c>
      <c r="B1476" s="139">
        <v>21150</v>
      </c>
      <c r="C1476" s="135" t="s">
        <v>7064</v>
      </c>
      <c r="D1476" s="135">
        <v>2</v>
      </c>
      <c r="E1476" s="135" t="s">
        <v>3911</v>
      </c>
      <c r="F1476" s="135">
        <v>14</v>
      </c>
      <c r="G1476" s="135" t="s">
        <v>3924</v>
      </c>
      <c r="H1476" s="135" t="s">
        <v>986</v>
      </c>
      <c r="I1476" s="135" t="s">
        <v>7065</v>
      </c>
      <c r="J1476" s="135">
        <v>1</v>
      </c>
      <c r="K1476" s="135" t="s">
        <v>3998</v>
      </c>
      <c r="L1476" s="135" t="s">
        <v>3999</v>
      </c>
      <c r="M1476" s="135" t="s">
        <v>7066</v>
      </c>
      <c r="N1476" s="135" t="s">
        <v>332</v>
      </c>
    </row>
    <row r="1477" spans="1:14" ht="24" x14ac:dyDescent="0.15">
      <c r="A1477" s="139">
        <v>733</v>
      </c>
      <c r="B1477" s="139">
        <v>21150</v>
      </c>
      <c r="C1477" s="135" t="s">
        <v>7067</v>
      </c>
      <c r="D1477" s="135">
        <v>2</v>
      </c>
      <c r="E1477" s="135" t="s">
        <v>3911</v>
      </c>
      <c r="F1477" s="135">
        <v>14</v>
      </c>
      <c r="G1477" s="135" t="s">
        <v>3924</v>
      </c>
      <c r="H1477" s="135" t="s">
        <v>2085</v>
      </c>
      <c r="I1477" s="135" t="s">
        <v>7065</v>
      </c>
      <c r="J1477" s="135">
        <v>1</v>
      </c>
      <c r="K1477" s="135" t="s">
        <v>3998</v>
      </c>
      <c r="L1477" s="135" t="s">
        <v>3999</v>
      </c>
      <c r="M1477" s="135" t="s">
        <v>7068</v>
      </c>
      <c r="N1477" s="135" t="s">
        <v>310</v>
      </c>
    </row>
    <row r="1478" spans="1:14" ht="24" x14ac:dyDescent="0.15">
      <c r="A1478" s="139">
        <v>733</v>
      </c>
      <c r="B1478" s="139">
        <v>21150</v>
      </c>
      <c r="C1478" s="135" t="s">
        <v>7069</v>
      </c>
      <c r="D1478" s="135">
        <v>2</v>
      </c>
      <c r="E1478" s="135" t="s">
        <v>3911</v>
      </c>
      <c r="F1478" s="135">
        <v>14</v>
      </c>
      <c r="G1478" s="135" t="s">
        <v>3924</v>
      </c>
      <c r="H1478" s="135" t="s">
        <v>1674</v>
      </c>
      <c r="I1478" s="135" t="s">
        <v>7065</v>
      </c>
      <c r="J1478" s="135">
        <v>1</v>
      </c>
      <c r="K1478" s="135" t="s">
        <v>3998</v>
      </c>
      <c r="L1478" s="135" t="s">
        <v>3999</v>
      </c>
      <c r="M1478" s="135" t="s">
        <v>4141</v>
      </c>
      <c r="N1478" s="135" t="s">
        <v>195</v>
      </c>
    </row>
    <row r="1479" spans="1:14" ht="24" x14ac:dyDescent="0.15">
      <c r="A1479" s="139">
        <v>733</v>
      </c>
      <c r="B1479" s="139">
        <v>21150</v>
      </c>
      <c r="C1479" s="135" t="s">
        <v>7070</v>
      </c>
      <c r="D1479" s="135">
        <v>2</v>
      </c>
      <c r="E1479" s="135" t="s">
        <v>3911</v>
      </c>
      <c r="F1479" s="135">
        <v>14</v>
      </c>
      <c r="G1479" s="135" t="s">
        <v>3924</v>
      </c>
      <c r="H1479" s="135" t="s">
        <v>810</v>
      </c>
      <c r="I1479" s="135" t="s">
        <v>7065</v>
      </c>
      <c r="J1479" s="135">
        <v>1</v>
      </c>
      <c r="K1479" s="135" t="s">
        <v>3998</v>
      </c>
      <c r="L1479" s="135" t="s">
        <v>3999</v>
      </c>
      <c r="M1479" s="135" t="s">
        <v>4141</v>
      </c>
      <c r="N1479" s="135" t="s">
        <v>555</v>
      </c>
    </row>
    <row r="1480" spans="1:14" ht="24" x14ac:dyDescent="0.15">
      <c r="A1480" s="139">
        <v>733</v>
      </c>
      <c r="B1480" s="139">
        <v>21150</v>
      </c>
      <c r="C1480" s="135" t="s">
        <v>7071</v>
      </c>
      <c r="D1480" s="135">
        <v>2</v>
      </c>
      <c r="E1480" s="135" t="s">
        <v>3911</v>
      </c>
      <c r="F1480" s="135">
        <v>14</v>
      </c>
      <c r="G1480" s="135" t="s">
        <v>3924</v>
      </c>
      <c r="H1480" s="135" t="s">
        <v>967</v>
      </c>
      <c r="I1480" s="135" t="s">
        <v>7065</v>
      </c>
      <c r="J1480" s="135">
        <v>1</v>
      </c>
      <c r="K1480" s="135" t="s">
        <v>3998</v>
      </c>
      <c r="L1480" s="135" t="s">
        <v>3999</v>
      </c>
      <c r="M1480" s="135" t="s">
        <v>4320</v>
      </c>
      <c r="N1480" s="135" t="s">
        <v>1220</v>
      </c>
    </row>
    <row r="1481" spans="1:14" ht="24" x14ac:dyDescent="0.15">
      <c r="A1481" s="139">
        <v>734</v>
      </c>
      <c r="B1481" s="139">
        <v>21360</v>
      </c>
      <c r="C1481" s="135" t="s">
        <v>7072</v>
      </c>
      <c r="D1481" s="135">
        <v>2</v>
      </c>
      <c r="E1481" s="135" t="s">
        <v>3911</v>
      </c>
      <c r="F1481" s="135">
        <v>10</v>
      </c>
      <c r="G1481" s="135" t="s">
        <v>3920</v>
      </c>
      <c r="H1481" s="135" t="s">
        <v>967</v>
      </c>
      <c r="I1481" s="135" t="s">
        <v>7073</v>
      </c>
      <c r="J1481" s="135">
        <v>1</v>
      </c>
      <c r="K1481" s="135" t="s">
        <v>3998</v>
      </c>
      <c r="L1481" s="135" t="s">
        <v>3999</v>
      </c>
      <c r="M1481" s="135" t="s">
        <v>7057</v>
      </c>
      <c r="N1481" s="135" t="s">
        <v>4161</v>
      </c>
    </row>
    <row r="1482" spans="1:14" ht="36" x14ac:dyDescent="0.15">
      <c r="A1482" s="139">
        <v>735</v>
      </c>
      <c r="B1482" s="139">
        <v>21520</v>
      </c>
      <c r="C1482" s="135" t="s">
        <v>7074</v>
      </c>
      <c r="D1482" s="135">
        <v>2</v>
      </c>
      <c r="E1482" s="135" t="s">
        <v>3911</v>
      </c>
      <c r="F1482" s="135">
        <v>13</v>
      </c>
      <c r="G1482" s="135" t="s">
        <v>3923</v>
      </c>
      <c r="H1482" s="135" t="s">
        <v>967</v>
      </c>
      <c r="I1482" s="135" t="s">
        <v>7075</v>
      </c>
      <c r="J1482" s="135">
        <v>1</v>
      </c>
      <c r="K1482" s="135" t="s">
        <v>3998</v>
      </c>
      <c r="L1482" s="135" t="s">
        <v>3999</v>
      </c>
      <c r="M1482" s="135" t="s">
        <v>7076</v>
      </c>
      <c r="N1482" s="135" t="s">
        <v>202</v>
      </c>
    </row>
    <row r="1483" spans="1:14" ht="24" x14ac:dyDescent="0.15">
      <c r="A1483" s="139">
        <v>737</v>
      </c>
      <c r="B1483" s="139">
        <v>21241</v>
      </c>
      <c r="C1483" s="135" t="s">
        <v>7077</v>
      </c>
      <c r="D1483" s="135">
        <v>2</v>
      </c>
      <c r="E1483" s="135" t="s">
        <v>3911</v>
      </c>
      <c r="F1483" s="135">
        <v>13</v>
      </c>
      <c r="G1483" s="135" t="s">
        <v>3923</v>
      </c>
      <c r="H1483" s="135" t="s">
        <v>1674</v>
      </c>
      <c r="I1483" s="135" t="s">
        <v>7078</v>
      </c>
      <c r="J1483" s="135">
        <v>1</v>
      </c>
      <c r="K1483" s="135" t="s">
        <v>3998</v>
      </c>
      <c r="L1483" s="135" t="s">
        <v>3999</v>
      </c>
      <c r="M1483" s="135" t="s">
        <v>4496</v>
      </c>
      <c r="N1483" s="135" t="s">
        <v>124</v>
      </c>
    </row>
    <row r="1484" spans="1:14" ht="24" x14ac:dyDescent="0.15">
      <c r="A1484" s="139">
        <v>737</v>
      </c>
      <c r="B1484" s="139">
        <v>21241</v>
      </c>
      <c r="C1484" s="135" t="s">
        <v>7079</v>
      </c>
      <c r="D1484" s="135">
        <v>2</v>
      </c>
      <c r="E1484" s="135" t="s">
        <v>3911</v>
      </c>
      <c r="F1484" s="135">
        <v>13</v>
      </c>
      <c r="G1484" s="135" t="s">
        <v>3923</v>
      </c>
      <c r="H1484" s="135" t="s">
        <v>810</v>
      </c>
      <c r="I1484" s="135" t="s">
        <v>7078</v>
      </c>
      <c r="J1484" s="135">
        <v>1</v>
      </c>
      <c r="K1484" s="135" t="s">
        <v>3998</v>
      </c>
      <c r="L1484" s="135" t="s">
        <v>3999</v>
      </c>
      <c r="M1484" s="135" t="s">
        <v>5873</v>
      </c>
      <c r="N1484" s="135" t="s">
        <v>4508</v>
      </c>
    </row>
    <row r="1485" spans="1:14" ht="36" x14ac:dyDescent="0.15">
      <c r="A1485" s="139">
        <v>737</v>
      </c>
      <c r="B1485" s="139">
        <v>21241</v>
      </c>
      <c r="C1485" s="135" t="s">
        <v>7080</v>
      </c>
      <c r="D1485" s="135">
        <v>2</v>
      </c>
      <c r="E1485" s="135" t="s">
        <v>3911</v>
      </c>
      <c r="F1485" s="135">
        <v>13</v>
      </c>
      <c r="G1485" s="135" t="s">
        <v>3923</v>
      </c>
      <c r="H1485" s="135" t="s">
        <v>967</v>
      </c>
      <c r="I1485" s="135" t="s">
        <v>7078</v>
      </c>
      <c r="J1485" s="135">
        <v>1</v>
      </c>
      <c r="K1485" s="135" t="s">
        <v>3998</v>
      </c>
      <c r="L1485" s="135" t="s">
        <v>3999</v>
      </c>
      <c r="M1485" s="135" t="s">
        <v>7081</v>
      </c>
      <c r="N1485" s="135" t="s">
        <v>332</v>
      </c>
    </row>
    <row r="1486" spans="1:14" ht="24" x14ac:dyDescent="0.15">
      <c r="A1486" s="139">
        <v>737</v>
      </c>
      <c r="B1486" s="139">
        <v>21242</v>
      </c>
      <c r="C1486" s="135" t="s">
        <v>6660</v>
      </c>
      <c r="D1486" s="135">
        <v>2</v>
      </c>
      <c r="E1486" s="135" t="s">
        <v>3911</v>
      </c>
      <c r="F1486" s="135">
        <v>13</v>
      </c>
      <c r="G1486" s="135" t="s">
        <v>3923</v>
      </c>
      <c r="H1486" s="135" t="s">
        <v>986</v>
      </c>
      <c r="I1486" s="135" t="s">
        <v>7082</v>
      </c>
      <c r="J1486" s="135">
        <v>1</v>
      </c>
      <c r="K1486" s="135" t="s">
        <v>3998</v>
      </c>
      <c r="L1486" s="135" t="s">
        <v>3999</v>
      </c>
      <c r="M1486" s="135" t="s">
        <v>7083</v>
      </c>
      <c r="N1486" s="135" t="s">
        <v>1220</v>
      </c>
    </row>
    <row r="1487" spans="1:14" ht="24" x14ac:dyDescent="0.15">
      <c r="A1487" s="139">
        <v>737</v>
      </c>
      <c r="B1487" s="139">
        <v>21242</v>
      </c>
      <c r="C1487" s="135" t="s">
        <v>7052</v>
      </c>
      <c r="D1487" s="135">
        <v>2</v>
      </c>
      <c r="E1487" s="135" t="s">
        <v>3911</v>
      </c>
      <c r="F1487" s="135">
        <v>13</v>
      </c>
      <c r="G1487" s="135" t="s">
        <v>3923</v>
      </c>
      <c r="H1487" s="135" t="s">
        <v>2085</v>
      </c>
      <c r="I1487" s="135" t="s">
        <v>7082</v>
      </c>
      <c r="J1487" s="135">
        <v>1</v>
      </c>
      <c r="K1487" s="135" t="s">
        <v>3998</v>
      </c>
      <c r="L1487" s="135" t="s">
        <v>3999</v>
      </c>
      <c r="M1487" s="135" t="s">
        <v>7084</v>
      </c>
      <c r="N1487" s="135" t="s">
        <v>135</v>
      </c>
    </row>
    <row r="1488" spans="1:14" ht="24" x14ac:dyDescent="0.15">
      <c r="A1488" s="139">
        <v>737</v>
      </c>
      <c r="B1488" s="139">
        <v>21242</v>
      </c>
      <c r="C1488" s="135" t="s">
        <v>7085</v>
      </c>
      <c r="D1488" s="135">
        <v>2</v>
      </c>
      <c r="E1488" s="135" t="s">
        <v>3911</v>
      </c>
      <c r="F1488" s="135">
        <v>13</v>
      </c>
      <c r="G1488" s="135" t="s">
        <v>3923</v>
      </c>
      <c r="H1488" s="135" t="s">
        <v>1674</v>
      </c>
      <c r="I1488" s="135" t="s">
        <v>7082</v>
      </c>
      <c r="J1488" s="135">
        <v>1</v>
      </c>
      <c r="K1488" s="135" t="s">
        <v>3998</v>
      </c>
      <c r="L1488" s="135" t="s">
        <v>3999</v>
      </c>
      <c r="M1488" s="135" t="s">
        <v>7086</v>
      </c>
      <c r="N1488" s="135" t="s">
        <v>3996</v>
      </c>
    </row>
    <row r="1489" spans="1:14" ht="24" x14ac:dyDescent="0.15">
      <c r="A1489" s="139">
        <v>737</v>
      </c>
      <c r="B1489" s="139">
        <v>21242</v>
      </c>
      <c r="C1489" s="135" t="s">
        <v>7087</v>
      </c>
      <c r="D1489" s="135">
        <v>2</v>
      </c>
      <c r="E1489" s="135" t="s">
        <v>3911</v>
      </c>
      <c r="F1489" s="135">
        <v>13</v>
      </c>
      <c r="G1489" s="135" t="s">
        <v>3923</v>
      </c>
      <c r="H1489" s="135" t="s">
        <v>810</v>
      </c>
      <c r="I1489" s="135" t="s">
        <v>7082</v>
      </c>
      <c r="J1489" s="135">
        <v>1</v>
      </c>
      <c r="K1489" s="135" t="s">
        <v>3998</v>
      </c>
      <c r="L1489" s="135" t="s">
        <v>3999</v>
      </c>
      <c r="M1489" s="135" t="s">
        <v>7088</v>
      </c>
      <c r="N1489" s="135" t="s">
        <v>124</v>
      </c>
    </row>
    <row r="1490" spans="1:14" ht="60" x14ac:dyDescent="0.15">
      <c r="A1490" s="139">
        <v>737</v>
      </c>
      <c r="B1490" s="139">
        <v>21242</v>
      </c>
      <c r="C1490" s="135" t="s">
        <v>7089</v>
      </c>
      <c r="D1490" s="135">
        <v>2</v>
      </c>
      <c r="E1490" s="135" t="s">
        <v>3911</v>
      </c>
      <c r="F1490" s="135">
        <v>13</v>
      </c>
      <c r="G1490" s="135" t="s">
        <v>3923</v>
      </c>
      <c r="H1490" s="135" t="s">
        <v>967</v>
      </c>
      <c r="I1490" s="135" t="s">
        <v>7082</v>
      </c>
      <c r="J1490" s="135">
        <v>1</v>
      </c>
      <c r="K1490" s="135" t="s">
        <v>3998</v>
      </c>
      <c r="L1490" s="135" t="s">
        <v>3999</v>
      </c>
      <c r="M1490" s="135" t="s">
        <v>7090</v>
      </c>
      <c r="N1490" s="135" t="s">
        <v>1220</v>
      </c>
    </row>
    <row r="1491" spans="1:14" ht="24" x14ac:dyDescent="0.15">
      <c r="A1491" s="139">
        <v>738</v>
      </c>
      <c r="B1491" s="139">
        <v>20690</v>
      </c>
      <c r="C1491" s="135" t="s">
        <v>7091</v>
      </c>
      <c r="D1491" s="135">
        <v>2</v>
      </c>
      <c r="E1491" s="135" t="s">
        <v>3911</v>
      </c>
      <c r="F1491" s="135">
        <v>10</v>
      </c>
      <c r="G1491" s="135" t="s">
        <v>3920</v>
      </c>
      <c r="H1491" s="135" t="s">
        <v>967</v>
      </c>
      <c r="I1491" s="135" t="s">
        <v>7092</v>
      </c>
      <c r="J1491" s="135">
        <v>1</v>
      </c>
      <c r="K1491" s="135" t="s">
        <v>3998</v>
      </c>
      <c r="L1491" s="135" t="s">
        <v>3999</v>
      </c>
      <c r="M1491" s="135" t="s">
        <v>4702</v>
      </c>
      <c r="N1491" s="135" t="s">
        <v>124</v>
      </c>
    </row>
    <row r="1492" spans="1:14" ht="24" x14ac:dyDescent="0.15">
      <c r="A1492" s="139">
        <v>739</v>
      </c>
      <c r="B1492" s="139">
        <v>21581</v>
      </c>
      <c r="C1492" s="135" t="s">
        <v>6534</v>
      </c>
      <c r="D1492" s="135">
        <v>2</v>
      </c>
      <c r="E1492" s="135" t="s">
        <v>3911</v>
      </c>
      <c r="F1492" s="135">
        <v>10</v>
      </c>
      <c r="G1492" s="135" t="s">
        <v>3920</v>
      </c>
      <c r="H1492" s="135" t="s">
        <v>810</v>
      </c>
      <c r="I1492" s="135" t="s">
        <v>7093</v>
      </c>
      <c r="J1492" s="135">
        <v>1</v>
      </c>
      <c r="K1492" s="135" t="s">
        <v>3998</v>
      </c>
      <c r="L1492" s="135" t="s">
        <v>3999</v>
      </c>
      <c r="M1492" s="135" t="s">
        <v>5599</v>
      </c>
      <c r="N1492" s="135" t="s">
        <v>4161</v>
      </c>
    </row>
    <row r="1493" spans="1:14" ht="24" x14ac:dyDescent="0.15">
      <c r="A1493" s="139">
        <v>739</v>
      </c>
      <c r="B1493" s="139">
        <v>21581</v>
      </c>
      <c r="C1493" s="135" t="s">
        <v>7094</v>
      </c>
      <c r="D1493" s="135">
        <v>2</v>
      </c>
      <c r="E1493" s="135" t="s">
        <v>3911</v>
      </c>
      <c r="F1493" s="135">
        <v>10</v>
      </c>
      <c r="G1493" s="135" t="s">
        <v>3920</v>
      </c>
      <c r="H1493" s="135" t="s">
        <v>967</v>
      </c>
      <c r="I1493" s="135" t="s">
        <v>7093</v>
      </c>
      <c r="J1493" s="135">
        <v>1</v>
      </c>
      <c r="K1493" s="135" t="s">
        <v>3998</v>
      </c>
      <c r="L1493" s="135" t="s">
        <v>3999</v>
      </c>
      <c r="M1493" s="135" t="s">
        <v>5603</v>
      </c>
      <c r="N1493" s="135" t="s">
        <v>95</v>
      </c>
    </row>
    <row r="1494" spans="1:14" ht="24" x14ac:dyDescent="0.15">
      <c r="A1494" s="139">
        <v>739</v>
      </c>
      <c r="B1494" s="139">
        <v>21582</v>
      </c>
      <c r="C1494" s="135" t="s">
        <v>7095</v>
      </c>
      <c r="D1494" s="135">
        <v>2</v>
      </c>
      <c r="E1494" s="135" t="s">
        <v>3911</v>
      </c>
      <c r="F1494" s="135">
        <v>10</v>
      </c>
      <c r="G1494" s="135" t="s">
        <v>3920</v>
      </c>
      <c r="H1494" s="135" t="s">
        <v>810</v>
      </c>
      <c r="I1494" s="135" t="s">
        <v>7096</v>
      </c>
      <c r="J1494" s="135">
        <v>1</v>
      </c>
      <c r="K1494" s="135" t="s">
        <v>3998</v>
      </c>
      <c r="L1494" s="135" t="s">
        <v>3999</v>
      </c>
      <c r="M1494" s="135" t="s">
        <v>4971</v>
      </c>
      <c r="N1494" s="135" t="s">
        <v>4155</v>
      </c>
    </row>
    <row r="1495" spans="1:14" ht="24" x14ac:dyDescent="0.15">
      <c r="A1495" s="139">
        <v>739</v>
      </c>
      <c r="B1495" s="139">
        <v>21582</v>
      </c>
      <c r="C1495" s="135" t="s">
        <v>7097</v>
      </c>
      <c r="D1495" s="135">
        <v>2</v>
      </c>
      <c r="E1495" s="135" t="s">
        <v>3911</v>
      </c>
      <c r="F1495" s="135">
        <v>10</v>
      </c>
      <c r="G1495" s="135" t="s">
        <v>3920</v>
      </c>
      <c r="H1495" s="135" t="s">
        <v>967</v>
      </c>
      <c r="I1495" s="135" t="s">
        <v>7096</v>
      </c>
      <c r="J1495" s="135">
        <v>1</v>
      </c>
      <c r="K1495" s="135" t="s">
        <v>3998</v>
      </c>
      <c r="L1495" s="135" t="s">
        <v>3999</v>
      </c>
      <c r="M1495" s="135" t="s">
        <v>4240</v>
      </c>
      <c r="N1495" s="135" t="s">
        <v>1220</v>
      </c>
    </row>
    <row r="1496" spans="1:14" ht="24" x14ac:dyDescent="0.15">
      <c r="A1496" s="139">
        <v>739</v>
      </c>
      <c r="B1496" s="139">
        <v>21583</v>
      </c>
      <c r="C1496" s="135" t="s">
        <v>5390</v>
      </c>
      <c r="D1496" s="135">
        <v>2</v>
      </c>
      <c r="E1496" s="135" t="s">
        <v>3911</v>
      </c>
      <c r="F1496" s="135">
        <v>10</v>
      </c>
      <c r="G1496" s="135" t="s">
        <v>3920</v>
      </c>
      <c r="H1496" s="135" t="s">
        <v>810</v>
      </c>
      <c r="I1496" s="135" t="s">
        <v>7098</v>
      </c>
      <c r="J1496" s="135">
        <v>1</v>
      </c>
      <c r="K1496" s="135" t="s">
        <v>3998</v>
      </c>
      <c r="L1496" s="135" t="s">
        <v>3999</v>
      </c>
      <c r="M1496" s="135" t="s">
        <v>6924</v>
      </c>
      <c r="N1496" s="135" t="s">
        <v>4238</v>
      </c>
    </row>
    <row r="1497" spans="1:14" ht="24" x14ac:dyDescent="0.15">
      <c r="A1497" s="139">
        <v>739</v>
      </c>
      <c r="B1497" s="139">
        <v>21583</v>
      </c>
      <c r="C1497" s="135" t="s">
        <v>7099</v>
      </c>
      <c r="D1497" s="135">
        <v>2</v>
      </c>
      <c r="E1497" s="135" t="s">
        <v>3911</v>
      </c>
      <c r="F1497" s="135">
        <v>10</v>
      </c>
      <c r="G1497" s="135" t="s">
        <v>3920</v>
      </c>
      <c r="H1497" s="135" t="s">
        <v>967</v>
      </c>
      <c r="I1497" s="135" t="s">
        <v>7098</v>
      </c>
      <c r="J1497" s="135">
        <v>1</v>
      </c>
      <c r="K1497" s="135" t="s">
        <v>3998</v>
      </c>
      <c r="L1497" s="135" t="s">
        <v>3999</v>
      </c>
      <c r="M1497" s="135" t="s">
        <v>7100</v>
      </c>
      <c r="N1497" s="135" t="s">
        <v>86</v>
      </c>
    </row>
    <row r="1498" spans="1:14" ht="24" x14ac:dyDescent="0.15">
      <c r="A1498" s="139">
        <v>741</v>
      </c>
      <c r="B1498" s="139">
        <v>21493</v>
      </c>
      <c r="C1498" s="135" t="s">
        <v>7101</v>
      </c>
      <c r="D1498" s="135">
        <v>2</v>
      </c>
      <c r="E1498" s="135" t="s">
        <v>3911</v>
      </c>
      <c r="F1498" s="135">
        <v>11</v>
      </c>
      <c r="G1498" s="135" t="s">
        <v>5594</v>
      </c>
      <c r="H1498" s="135" t="s">
        <v>967</v>
      </c>
      <c r="I1498" s="135" t="s">
        <v>7102</v>
      </c>
      <c r="J1498" s="135">
        <v>1</v>
      </c>
      <c r="K1498" s="135" t="s">
        <v>3998</v>
      </c>
      <c r="L1498" s="135" t="s">
        <v>3999</v>
      </c>
      <c r="M1498" s="135" t="s">
        <v>4945</v>
      </c>
      <c r="N1498" s="135" t="s">
        <v>555</v>
      </c>
    </row>
    <row r="1499" spans="1:14" ht="24" x14ac:dyDescent="0.15">
      <c r="A1499" s="139">
        <v>742</v>
      </c>
      <c r="B1499" s="139">
        <v>20770</v>
      </c>
      <c r="C1499" s="135" t="s">
        <v>7103</v>
      </c>
      <c r="D1499" s="135">
        <v>2</v>
      </c>
      <c r="E1499" s="135" t="s">
        <v>3911</v>
      </c>
      <c r="F1499" s="135">
        <v>2</v>
      </c>
      <c r="G1499" s="135" t="s">
        <v>3912</v>
      </c>
      <c r="H1499" s="135" t="s">
        <v>810</v>
      </c>
      <c r="I1499" s="135" t="s">
        <v>7104</v>
      </c>
      <c r="J1499" s="135">
        <v>1</v>
      </c>
      <c r="K1499" s="135" t="s">
        <v>3998</v>
      </c>
      <c r="L1499" s="135" t="s">
        <v>3999</v>
      </c>
      <c r="M1499" s="135" t="s">
        <v>4198</v>
      </c>
      <c r="N1499" s="135" t="s">
        <v>4093</v>
      </c>
    </row>
    <row r="1500" spans="1:14" ht="24" x14ac:dyDescent="0.15">
      <c r="A1500" s="139">
        <v>742</v>
      </c>
      <c r="B1500" s="139">
        <v>20770</v>
      </c>
      <c r="C1500" s="135" t="s">
        <v>4671</v>
      </c>
      <c r="D1500" s="135">
        <v>2</v>
      </c>
      <c r="E1500" s="135" t="s">
        <v>3911</v>
      </c>
      <c r="F1500" s="135">
        <v>2</v>
      </c>
      <c r="G1500" s="135" t="s">
        <v>3912</v>
      </c>
      <c r="H1500" s="135" t="s">
        <v>967</v>
      </c>
      <c r="I1500" s="135" t="s">
        <v>7104</v>
      </c>
      <c r="J1500" s="135">
        <v>1</v>
      </c>
      <c r="K1500" s="135" t="s">
        <v>3998</v>
      </c>
      <c r="L1500" s="135" t="s">
        <v>3999</v>
      </c>
      <c r="M1500" s="135" t="s">
        <v>4705</v>
      </c>
      <c r="N1500" s="135" t="s">
        <v>1643</v>
      </c>
    </row>
    <row r="1501" spans="1:14" ht="24" x14ac:dyDescent="0.15">
      <c r="A1501" s="139">
        <v>742</v>
      </c>
      <c r="B1501" s="139">
        <v>20781</v>
      </c>
      <c r="C1501" s="135" t="s">
        <v>7105</v>
      </c>
      <c r="D1501" s="135">
        <v>2</v>
      </c>
      <c r="E1501" s="135" t="s">
        <v>3911</v>
      </c>
      <c r="F1501" s="135">
        <v>2</v>
      </c>
      <c r="G1501" s="135" t="s">
        <v>3912</v>
      </c>
      <c r="H1501" s="135" t="s">
        <v>967</v>
      </c>
      <c r="I1501" s="135" t="s">
        <v>7106</v>
      </c>
      <c r="J1501" s="135">
        <v>1</v>
      </c>
      <c r="K1501" s="135" t="s">
        <v>3998</v>
      </c>
      <c r="L1501" s="135" t="s">
        <v>3999</v>
      </c>
      <c r="M1501" s="135" t="s">
        <v>4125</v>
      </c>
      <c r="N1501" s="135" t="s">
        <v>126</v>
      </c>
    </row>
    <row r="1502" spans="1:14" ht="24" x14ac:dyDescent="0.15">
      <c r="A1502" s="139">
        <v>742</v>
      </c>
      <c r="B1502" s="139">
        <v>20791</v>
      </c>
      <c r="C1502" s="135" t="s">
        <v>7107</v>
      </c>
      <c r="D1502" s="135">
        <v>2</v>
      </c>
      <c r="E1502" s="135" t="s">
        <v>3911</v>
      </c>
      <c r="F1502" s="135">
        <v>2</v>
      </c>
      <c r="G1502" s="135" t="s">
        <v>3912</v>
      </c>
      <c r="H1502" s="135" t="s">
        <v>967</v>
      </c>
      <c r="I1502" s="135" t="s">
        <v>7108</v>
      </c>
      <c r="J1502" s="135">
        <v>1</v>
      </c>
      <c r="K1502" s="135" t="s">
        <v>3998</v>
      </c>
      <c r="L1502" s="135" t="s">
        <v>5811</v>
      </c>
      <c r="M1502" s="135" t="s">
        <v>7109</v>
      </c>
      <c r="N1502" s="135" t="s">
        <v>135</v>
      </c>
    </row>
    <row r="1503" spans="1:14" ht="36" x14ac:dyDescent="0.15">
      <c r="A1503" s="139">
        <v>742</v>
      </c>
      <c r="B1503" s="139">
        <v>20792</v>
      </c>
      <c r="C1503" s="135" t="s">
        <v>7110</v>
      </c>
      <c r="D1503" s="135">
        <v>2</v>
      </c>
      <c r="E1503" s="135" t="s">
        <v>3911</v>
      </c>
      <c r="F1503" s="135">
        <v>2</v>
      </c>
      <c r="G1503" s="135" t="s">
        <v>3912</v>
      </c>
      <c r="H1503" s="135" t="s">
        <v>967</v>
      </c>
      <c r="I1503" s="135" t="s">
        <v>7111</v>
      </c>
      <c r="J1503" s="135">
        <v>1</v>
      </c>
      <c r="K1503" s="135" t="s">
        <v>3998</v>
      </c>
      <c r="L1503" s="135" t="s">
        <v>3999</v>
      </c>
      <c r="M1503" s="135" t="s">
        <v>7112</v>
      </c>
      <c r="N1503" s="135" t="s">
        <v>4508</v>
      </c>
    </row>
    <row r="1504" spans="1:14" ht="24" x14ac:dyDescent="0.15">
      <c r="A1504" s="139">
        <v>742</v>
      </c>
      <c r="B1504" s="139">
        <v>60601</v>
      </c>
      <c r="C1504" s="135" t="s">
        <v>7113</v>
      </c>
      <c r="D1504" s="135">
        <v>6</v>
      </c>
      <c r="E1504" s="135" t="s">
        <v>3959</v>
      </c>
      <c r="F1504" s="135">
        <v>2</v>
      </c>
      <c r="G1504" s="135" t="s">
        <v>3960</v>
      </c>
      <c r="H1504" s="135" t="s">
        <v>810</v>
      </c>
      <c r="I1504" s="135" t="s">
        <v>7114</v>
      </c>
      <c r="J1504" s="135">
        <v>1</v>
      </c>
      <c r="K1504" s="135" t="s">
        <v>3998</v>
      </c>
      <c r="L1504" s="135" t="s">
        <v>3999</v>
      </c>
      <c r="M1504" s="135" t="s">
        <v>7115</v>
      </c>
      <c r="N1504" s="135" t="s">
        <v>3996</v>
      </c>
    </row>
    <row r="1505" spans="1:14" ht="24" x14ac:dyDescent="0.15">
      <c r="A1505" s="139">
        <v>742</v>
      </c>
      <c r="B1505" s="139">
        <v>60601</v>
      </c>
      <c r="C1505" s="135" t="s">
        <v>7116</v>
      </c>
      <c r="D1505" s="135">
        <v>6</v>
      </c>
      <c r="E1505" s="135" t="s">
        <v>3959</v>
      </c>
      <c r="F1505" s="135">
        <v>2</v>
      </c>
      <c r="G1505" s="135" t="s">
        <v>3960</v>
      </c>
      <c r="H1505" s="135" t="s">
        <v>967</v>
      </c>
      <c r="I1505" s="135" t="s">
        <v>7114</v>
      </c>
      <c r="J1505" s="135">
        <v>1</v>
      </c>
      <c r="K1505" s="135" t="s">
        <v>3998</v>
      </c>
      <c r="L1505" s="135" t="s">
        <v>3999</v>
      </c>
      <c r="M1505" s="135" t="s">
        <v>6444</v>
      </c>
      <c r="N1505" s="135" t="s">
        <v>108</v>
      </c>
    </row>
    <row r="1506" spans="1:14" ht="24" x14ac:dyDescent="0.15">
      <c r="A1506" s="139">
        <v>742</v>
      </c>
      <c r="B1506" s="139">
        <v>60602</v>
      </c>
      <c r="C1506" s="135" t="s">
        <v>7117</v>
      </c>
      <c r="D1506" s="135">
        <v>6</v>
      </c>
      <c r="E1506" s="135" t="s">
        <v>3959</v>
      </c>
      <c r="F1506" s="135">
        <v>2</v>
      </c>
      <c r="G1506" s="135" t="s">
        <v>3960</v>
      </c>
      <c r="H1506" s="135" t="s">
        <v>810</v>
      </c>
      <c r="I1506" s="135" t="s">
        <v>7118</v>
      </c>
      <c r="J1506" s="135">
        <v>1</v>
      </c>
      <c r="K1506" s="135" t="s">
        <v>3998</v>
      </c>
      <c r="L1506" s="135" t="s">
        <v>3999</v>
      </c>
      <c r="M1506" s="135" t="s">
        <v>4198</v>
      </c>
      <c r="N1506" s="135" t="s">
        <v>7119</v>
      </c>
    </row>
    <row r="1507" spans="1:14" ht="24" x14ac:dyDescent="0.15">
      <c r="A1507" s="139">
        <v>742</v>
      </c>
      <c r="B1507" s="139">
        <v>60602</v>
      </c>
      <c r="C1507" s="135" t="s">
        <v>5407</v>
      </c>
      <c r="D1507" s="135">
        <v>6</v>
      </c>
      <c r="E1507" s="135" t="s">
        <v>3959</v>
      </c>
      <c r="F1507" s="135">
        <v>2</v>
      </c>
      <c r="G1507" s="135" t="s">
        <v>3960</v>
      </c>
      <c r="H1507" s="135" t="s">
        <v>967</v>
      </c>
      <c r="I1507" s="135" t="s">
        <v>7118</v>
      </c>
      <c r="J1507" s="135">
        <v>1</v>
      </c>
      <c r="K1507" s="135" t="s">
        <v>3998</v>
      </c>
      <c r="L1507" s="135" t="s">
        <v>3999</v>
      </c>
      <c r="M1507" s="135" t="s">
        <v>7120</v>
      </c>
      <c r="N1507" s="135" t="s">
        <v>555</v>
      </c>
    </row>
    <row r="1508" spans="1:14" ht="24" x14ac:dyDescent="0.15">
      <c r="A1508" s="139">
        <v>744</v>
      </c>
      <c r="B1508" s="139">
        <v>20952</v>
      </c>
      <c r="C1508" s="135" t="s">
        <v>7121</v>
      </c>
      <c r="D1508" s="135">
        <v>2</v>
      </c>
      <c r="E1508" s="135" t="s">
        <v>3911</v>
      </c>
      <c r="F1508" s="135">
        <v>3</v>
      </c>
      <c r="G1508" s="135" t="s">
        <v>3913</v>
      </c>
      <c r="H1508" s="135" t="s">
        <v>810</v>
      </c>
      <c r="I1508" s="135" t="s">
        <v>7122</v>
      </c>
      <c r="J1508" s="135">
        <v>1</v>
      </c>
      <c r="K1508" s="135" t="s">
        <v>3998</v>
      </c>
      <c r="L1508" s="135" t="s">
        <v>3999</v>
      </c>
      <c r="M1508" s="135" t="s">
        <v>4945</v>
      </c>
      <c r="N1508" s="135" t="s">
        <v>4502</v>
      </c>
    </row>
    <row r="1509" spans="1:14" ht="24" x14ac:dyDescent="0.15">
      <c r="A1509" s="139">
        <v>744</v>
      </c>
      <c r="B1509" s="139">
        <v>20952</v>
      </c>
      <c r="C1509" s="135" t="s">
        <v>7123</v>
      </c>
      <c r="D1509" s="135">
        <v>2</v>
      </c>
      <c r="E1509" s="135" t="s">
        <v>3911</v>
      </c>
      <c r="F1509" s="135">
        <v>3</v>
      </c>
      <c r="G1509" s="135" t="s">
        <v>3913</v>
      </c>
      <c r="H1509" s="135" t="s">
        <v>967</v>
      </c>
      <c r="I1509" s="135" t="s">
        <v>7122</v>
      </c>
      <c r="J1509" s="135">
        <v>1</v>
      </c>
      <c r="K1509" s="135" t="s">
        <v>3998</v>
      </c>
      <c r="L1509" s="135" t="s">
        <v>3999</v>
      </c>
      <c r="M1509" s="135" t="s">
        <v>4240</v>
      </c>
      <c r="N1509" s="135" t="s">
        <v>126</v>
      </c>
    </row>
    <row r="1510" spans="1:14" ht="36" x14ac:dyDescent="0.15">
      <c r="A1510" s="139">
        <v>745</v>
      </c>
      <c r="B1510" s="139">
        <v>20962</v>
      </c>
      <c r="C1510" s="135" t="s">
        <v>7124</v>
      </c>
      <c r="D1510" s="135">
        <v>2</v>
      </c>
      <c r="E1510" s="135" t="s">
        <v>3911</v>
      </c>
      <c r="F1510" s="135">
        <v>3</v>
      </c>
      <c r="G1510" s="135" t="s">
        <v>3913</v>
      </c>
      <c r="H1510" s="135" t="s">
        <v>967</v>
      </c>
      <c r="I1510" s="135" t="s">
        <v>7125</v>
      </c>
      <c r="J1510" s="135">
        <v>1</v>
      </c>
      <c r="K1510" s="135" t="s">
        <v>3998</v>
      </c>
      <c r="L1510" s="135" t="s">
        <v>3999</v>
      </c>
      <c r="M1510" s="135" t="s">
        <v>7126</v>
      </c>
      <c r="N1510" s="135" t="s">
        <v>135</v>
      </c>
    </row>
    <row r="1511" spans="1:14" ht="24" x14ac:dyDescent="0.15">
      <c r="A1511" s="139">
        <v>745</v>
      </c>
      <c r="B1511" s="139">
        <v>20963</v>
      </c>
      <c r="C1511" s="135" t="s">
        <v>7127</v>
      </c>
      <c r="D1511" s="135">
        <v>2</v>
      </c>
      <c r="E1511" s="135" t="s">
        <v>3911</v>
      </c>
      <c r="F1511" s="135">
        <v>3</v>
      </c>
      <c r="G1511" s="135" t="s">
        <v>3913</v>
      </c>
      <c r="H1511" s="135" t="s">
        <v>967</v>
      </c>
      <c r="I1511" s="135" t="s">
        <v>7128</v>
      </c>
      <c r="J1511" s="135">
        <v>1</v>
      </c>
      <c r="K1511" s="135" t="s">
        <v>3998</v>
      </c>
      <c r="L1511" s="135" t="s">
        <v>3999</v>
      </c>
      <c r="M1511" s="135" t="s">
        <v>4496</v>
      </c>
      <c r="N1511" s="135" t="s">
        <v>4502</v>
      </c>
    </row>
    <row r="1512" spans="1:14" ht="24" x14ac:dyDescent="0.15">
      <c r="A1512" s="139">
        <v>745</v>
      </c>
      <c r="B1512" s="139">
        <v>21050</v>
      </c>
      <c r="C1512" s="135" t="s">
        <v>7129</v>
      </c>
      <c r="D1512" s="135">
        <v>2</v>
      </c>
      <c r="E1512" s="135" t="s">
        <v>3911</v>
      </c>
      <c r="F1512" s="135">
        <v>10</v>
      </c>
      <c r="G1512" s="135" t="s">
        <v>3920</v>
      </c>
      <c r="H1512" s="135" t="s">
        <v>810</v>
      </c>
      <c r="I1512" s="135" t="s">
        <v>7130</v>
      </c>
      <c r="J1512" s="135">
        <v>1</v>
      </c>
      <c r="K1512" s="135" t="s">
        <v>3998</v>
      </c>
      <c r="L1512" s="135" t="s">
        <v>3999</v>
      </c>
      <c r="M1512" s="135" t="s">
        <v>7131</v>
      </c>
      <c r="N1512" s="135" t="s">
        <v>332</v>
      </c>
    </row>
    <row r="1513" spans="1:14" ht="24" x14ac:dyDescent="0.15">
      <c r="A1513" s="139">
        <v>745</v>
      </c>
      <c r="B1513" s="139">
        <v>21050</v>
      </c>
      <c r="C1513" s="135" t="s">
        <v>7132</v>
      </c>
      <c r="D1513" s="135">
        <v>2</v>
      </c>
      <c r="E1513" s="135" t="s">
        <v>3911</v>
      </c>
      <c r="F1513" s="135">
        <v>10</v>
      </c>
      <c r="G1513" s="135" t="s">
        <v>3920</v>
      </c>
      <c r="H1513" s="135" t="s">
        <v>967</v>
      </c>
      <c r="I1513" s="135" t="s">
        <v>7130</v>
      </c>
      <c r="J1513" s="135">
        <v>1</v>
      </c>
      <c r="K1513" s="135" t="s">
        <v>3998</v>
      </c>
      <c r="L1513" s="135" t="s">
        <v>3999</v>
      </c>
      <c r="M1513" s="135" t="s">
        <v>5223</v>
      </c>
      <c r="N1513" s="135" t="s">
        <v>86</v>
      </c>
    </row>
    <row r="1514" spans="1:14" ht="24" x14ac:dyDescent="0.15">
      <c r="A1514" s="139">
        <v>745</v>
      </c>
      <c r="B1514" s="139">
        <v>21401</v>
      </c>
      <c r="C1514" s="135" t="s">
        <v>7133</v>
      </c>
      <c r="D1514" s="135">
        <v>2</v>
      </c>
      <c r="E1514" s="135" t="s">
        <v>3911</v>
      </c>
      <c r="F1514" s="135">
        <v>10</v>
      </c>
      <c r="G1514" s="135" t="s">
        <v>3920</v>
      </c>
      <c r="H1514" s="135" t="s">
        <v>967</v>
      </c>
      <c r="I1514" s="135" t="s">
        <v>7134</v>
      </c>
      <c r="J1514" s="135">
        <v>1</v>
      </c>
      <c r="K1514" s="135" t="s">
        <v>3998</v>
      </c>
      <c r="L1514" s="135" t="s">
        <v>3999</v>
      </c>
      <c r="M1514" s="135" t="s">
        <v>4240</v>
      </c>
      <c r="N1514" s="135" t="s">
        <v>86</v>
      </c>
    </row>
    <row r="1515" spans="1:14" ht="24" x14ac:dyDescent="0.15">
      <c r="A1515" s="139">
        <v>745</v>
      </c>
      <c r="B1515" s="139">
        <v>40581</v>
      </c>
      <c r="C1515" s="135" t="s">
        <v>7135</v>
      </c>
      <c r="D1515" s="135">
        <v>4</v>
      </c>
      <c r="E1515" s="135" t="s">
        <v>3936</v>
      </c>
      <c r="F1515" s="135">
        <v>10</v>
      </c>
      <c r="G1515" s="135" t="s">
        <v>3945</v>
      </c>
      <c r="H1515" s="135" t="s">
        <v>810</v>
      </c>
      <c r="I1515" s="135" t="s">
        <v>7136</v>
      </c>
      <c r="J1515" s="135">
        <v>1</v>
      </c>
      <c r="K1515" s="135" t="s">
        <v>3998</v>
      </c>
      <c r="L1515" s="135" t="s">
        <v>5811</v>
      </c>
      <c r="M1515" s="135" t="s">
        <v>4945</v>
      </c>
      <c r="N1515" s="135" t="s">
        <v>4438</v>
      </c>
    </row>
    <row r="1516" spans="1:14" ht="24" x14ac:dyDescent="0.15">
      <c r="A1516" s="139">
        <v>745</v>
      </c>
      <c r="B1516" s="139">
        <v>40581</v>
      </c>
      <c r="C1516" s="135" t="s">
        <v>7137</v>
      </c>
      <c r="D1516" s="135">
        <v>4</v>
      </c>
      <c r="E1516" s="135" t="s">
        <v>3936</v>
      </c>
      <c r="F1516" s="135">
        <v>10</v>
      </c>
      <c r="G1516" s="135" t="s">
        <v>3945</v>
      </c>
      <c r="H1516" s="135" t="s">
        <v>967</v>
      </c>
      <c r="I1516" s="135" t="s">
        <v>7136</v>
      </c>
      <c r="J1516" s="135">
        <v>1</v>
      </c>
      <c r="K1516" s="135" t="s">
        <v>3998</v>
      </c>
      <c r="L1516" s="135" t="s">
        <v>3999</v>
      </c>
      <c r="M1516" s="135" t="s">
        <v>7138</v>
      </c>
      <c r="N1516" s="135" t="s">
        <v>86</v>
      </c>
    </row>
    <row r="1517" spans="1:14" ht="24" x14ac:dyDescent="0.15">
      <c r="A1517" s="139">
        <v>746</v>
      </c>
      <c r="B1517" s="139">
        <v>20970</v>
      </c>
      <c r="C1517" s="135" t="s">
        <v>7139</v>
      </c>
      <c r="D1517" s="135">
        <v>2</v>
      </c>
      <c r="E1517" s="135" t="s">
        <v>3911</v>
      </c>
      <c r="F1517" s="135">
        <v>10</v>
      </c>
      <c r="G1517" s="135" t="s">
        <v>3920</v>
      </c>
      <c r="H1517" s="135" t="s">
        <v>810</v>
      </c>
      <c r="I1517" s="135" t="s">
        <v>7140</v>
      </c>
      <c r="J1517" s="135">
        <v>1</v>
      </c>
      <c r="K1517" s="135" t="s">
        <v>3998</v>
      </c>
      <c r="L1517" s="135" t="s">
        <v>3999</v>
      </c>
      <c r="M1517" s="135" t="s">
        <v>7141</v>
      </c>
      <c r="N1517" s="135" t="s">
        <v>332</v>
      </c>
    </row>
    <row r="1518" spans="1:14" ht="24" x14ac:dyDescent="0.15">
      <c r="A1518" s="139">
        <v>746</v>
      </c>
      <c r="B1518" s="139">
        <v>20970</v>
      </c>
      <c r="C1518" s="135" t="s">
        <v>7142</v>
      </c>
      <c r="D1518" s="135">
        <v>2</v>
      </c>
      <c r="E1518" s="135" t="s">
        <v>3911</v>
      </c>
      <c r="F1518" s="135">
        <v>10</v>
      </c>
      <c r="G1518" s="135" t="s">
        <v>3920</v>
      </c>
      <c r="H1518" s="135" t="s">
        <v>967</v>
      </c>
      <c r="I1518" s="135" t="s">
        <v>7140</v>
      </c>
      <c r="J1518" s="135">
        <v>1</v>
      </c>
      <c r="K1518" s="135" t="s">
        <v>3998</v>
      </c>
      <c r="L1518" s="135" t="s">
        <v>3999</v>
      </c>
      <c r="M1518" s="135" t="s">
        <v>6400</v>
      </c>
      <c r="N1518" s="135" t="s">
        <v>108</v>
      </c>
    </row>
    <row r="1519" spans="1:14" ht="24" x14ac:dyDescent="0.15">
      <c r="A1519" s="139">
        <v>747</v>
      </c>
      <c r="B1519" s="139">
        <v>21102</v>
      </c>
      <c r="C1519" s="135" t="s">
        <v>7143</v>
      </c>
      <c r="D1519" s="135">
        <v>2</v>
      </c>
      <c r="E1519" s="135" t="s">
        <v>3911</v>
      </c>
      <c r="F1519" s="135">
        <v>10</v>
      </c>
      <c r="G1519" s="135" t="s">
        <v>3920</v>
      </c>
      <c r="H1519" s="135" t="s">
        <v>1674</v>
      </c>
      <c r="I1519" s="135" t="s">
        <v>7144</v>
      </c>
      <c r="J1519" s="135">
        <v>1</v>
      </c>
      <c r="K1519" s="135" t="s">
        <v>3998</v>
      </c>
      <c r="L1519" s="135" t="s">
        <v>3999</v>
      </c>
      <c r="M1519" s="135" t="s">
        <v>4483</v>
      </c>
      <c r="N1519" s="135" t="s">
        <v>310</v>
      </c>
    </row>
    <row r="1520" spans="1:14" ht="36" x14ac:dyDescent="0.15">
      <c r="A1520" s="139">
        <v>747</v>
      </c>
      <c r="B1520" s="139">
        <v>21102</v>
      </c>
      <c r="C1520" s="135" t="s">
        <v>7047</v>
      </c>
      <c r="D1520" s="135">
        <v>2</v>
      </c>
      <c r="E1520" s="135" t="s">
        <v>3911</v>
      </c>
      <c r="F1520" s="135">
        <v>10</v>
      </c>
      <c r="G1520" s="135" t="s">
        <v>3920</v>
      </c>
      <c r="H1520" s="135" t="s">
        <v>810</v>
      </c>
      <c r="I1520" s="135" t="s">
        <v>7144</v>
      </c>
      <c r="J1520" s="135">
        <v>1</v>
      </c>
      <c r="K1520" s="135" t="s">
        <v>3998</v>
      </c>
      <c r="L1520" s="135" t="s">
        <v>3999</v>
      </c>
      <c r="M1520" s="135" t="s">
        <v>7145</v>
      </c>
      <c r="N1520" s="135" t="s">
        <v>489</v>
      </c>
    </row>
    <row r="1521" spans="1:14" ht="24" x14ac:dyDescent="0.15">
      <c r="A1521" s="139">
        <v>747</v>
      </c>
      <c r="B1521" s="139">
        <v>21102</v>
      </c>
      <c r="C1521" s="135" t="s">
        <v>7146</v>
      </c>
      <c r="D1521" s="135">
        <v>2</v>
      </c>
      <c r="E1521" s="135" t="s">
        <v>3911</v>
      </c>
      <c r="F1521" s="135">
        <v>10</v>
      </c>
      <c r="G1521" s="135" t="s">
        <v>3920</v>
      </c>
      <c r="H1521" s="135" t="s">
        <v>967</v>
      </c>
      <c r="I1521" s="135" t="s">
        <v>7144</v>
      </c>
      <c r="J1521" s="135">
        <v>1</v>
      </c>
      <c r="K1521" s="135" t="s">
        <v>3998</v>
      </c>
      <c r="L1521" s="135" t="s">
        <v>5811</v>
      </c>
      <c r="M1521" s="135" t="s">
        <v>4481</v>
      </c>
      <c r="N1521" s="135" t="s">
        <v>7147</v>
      </c>
    </row>
    <row r="1522" spans="1:14" ht="24" x14ac:dyDescent="0.15">
      <c r="A1522" s="139">
        <v>748</v>
      </c>
      <c r="B1522" s="139">
        <v>20941</v>
      </c>
      <c r="C1522" s="135" t="s">
        <v>7148</v>
      </c>
      <c r="D1522" s="135">
        <v>2</v>
      </c>
      <c r="E1522" s="135" t="s">
        <v>3911</v>
      </c>
      <c r="F1522" s="135">
        <v>10</v>
      </c>
      <c r="G1522" s="135" t="s">
        <v>3920</v>
      </c>
      <c r="H1522" s="135" t="s">
        <v>967</v>
      </c>
      <c r="I1522" s="135" t="s">
        <v>7149</v>
      </c>
      <c r="J1522" s="135">
        <v>1</v>
      </c>
      <c r="K1522" s="135" t="s">
        <v>3998</v>
      </c>
      <c r="L1522" s="135" t="s">
        <v>3999</v>
      </c>
      <c r="M1522" s="135" t="s">
        <v>4479</v>
      </c>
      <c r="N1522" s="135" t="s">
        <v>1484</v>
      </c>
    </row>
    <row r="1523" spans="1:14" ht="24" x14ac:dyDescent="0.15">
      <c r="A1523" s="139">
        <v>748</v>
      </c>
      <c r="B1523" s="139">
        <v>20943</v>
      </c>
      <c r="C1523" s="135" t="s">
        <v>7150</v>
      </c>
      <c r="D1523" s="135">
        <v>2</v>
      </c>
      <c r="E1523" s="135" t="s">
        <v>3911</v>
      </c>
      <c r="F1523" s="135">
        <v>10</v>
      </c>
      <c r="G1523" s="135" t="s">
        <v>3920</v>
      </c>
      <c r="H1523" s="135" t="s">
        <v>810</v>
      </c>
      <c r="I1523" s="135" t="s">
        <v>7151</v>
      </c>
      <c r="J1523" s="135">
        <v>1</v>
      </c>
      <c r="K1523" s="135" t="s">
        <v>3998</v>
      </c>
      <c r="L1523" s="135" t="s">
        <v>3999</v>
      </c>
      <c r="M1523" s="135" t="s">
        <v>7152</v>
      </c>
      <c r="N1523" s="135" t="s">
        <v>310</v>
      </c>
    </row>
    <row r="1524" spans="1:14" ht="24" x14ac:dyDescent="0.15">
      <c r="A1524" s="139">
        <v>748</v>
      </c>
      <c r="B1524" s="139">
        <v>20943</v>
      </c>
      <c r="C1524" s="135" t="s">
        <v>7153</v>
      </c>
      <c r="D1524" s="135">
        <v>2</v>
      </c>
      <c r="E1524" s="135" t="s">
        <v>3911</v>
      </c>
      <c r="F1524" s="135">
        <v>10</v>
      </c>
      <c r="G1524" s="135" t="s">
        <v>3920</v>
      </c>
      <c r="H1524" s="135" t="s">
        <v>967</v>
      </c>
      <c r="I1524" s="135" t="s">
        <v>7151</v>
      </c>
      <c r="J1524" s="135">
        <v>1</v>
      </c>
      <c r="K1524" s="135" t="s">
        <v>3998</v>
      </c>
      <c r="L1524" s="135" t="s">
        <v>3999</v>
      </c>
      <c r="M1524" s="135" t="s">
        <v>4240</v>
      </c>
      <c r="N1524" s="135" t="s">
        <v>332</v>
      </c>
    </row>
    <row r="1525" spans="1:14" ht="24" x14ac:dyDescent="0.15">
      <c r="A1525" s="139">
        <v>749</v>
      </c>
      <c r="B1525" s="139">
        <v>21380</v>
      </c>
      <c r="C1525" s="135" t="s">
        <v>7154</v>
      </c>
      <c r="D1525" s="135">
        <v>2</v>
      </c>
      <c r="E1525" s="135" t="s">
        <v>3911</v>
      </c>
      <c r="F1525" s="135">
        <v>10</v>
      </c>
      <c r="G1525" s="135" t="s">
        <v>3920</v>
      </c>
      <c r="H1525" s="135" t="s">
        <v>810</v>
      </c>
      <c r="I1525" s="135" t="s">
        <v>7155</v>
      </c>
      <c r="J1525" s="135">
        <v>1</v>
      </c>
      <c r="K1525" s="135" t="s">
        <v>3998</v>
      </c>
      <c r="L1525" s="135" t="s">
        <v>3999</v>
      </c>
      <c r="M1525" s="135" t="s">
        <v>7156</v>
      </c>
      <c r="N1525" s="135" t="s">
        <v>195</v>
      </c>
    </row>
    <row r="1526" spans="1:14" ht="24" x14ac:dyDescent="0.15">
      <c r="A1526" s="139">
        <v>749</v>
      </c>
      <c r="B1526" s="139">
        <v>21380</v>
      </c>
      <c r="C1526" s="135" t="s">
        <v>6015</v>
      </c>
      <c r="D1526" s="135">
        <v>2</v>
      </c>
      <c r="E1526" s="135" t="s">
        <v>3911</v>
      </c>
      <c r="F1526" s="135">
        <v>10</v>
      </c>
      <c r="G1526" s="135" t="s">
        <v>3920</v>
      </c>
      <c r="H1526" s="135" t="s">
        <v>967</v>
      </c>
      <c r="I1526" s="135" t="s">
        <v>7155</v>
      </c>
      <c r="J1526" s="135">
        <v>1</v>
      </c>
      <c r="K1526" s="135" t="s">
        <v>3998</v>
      </c>
      <c r="L1526" s="135" t="s">
        <v>3999</v>
      </c>
      <c r="M1526" s="135" t="s">
        <v>7157</v>
      </c>
      <c r="N1526" s="135" t="s">
        <v>489</v>
      </c>
    </row>
    <row r="1527" spans="1:14" ht="24" x14ac:dyDescent="0.15">
      <c r="A1527" s="139">
        <v>750</v>
      </c>
      <c r="B1527" s="139">
        <v>21390</v>
      </c>
      <c r="C1527" s="135" t="s">
        <v>7158</v>
      </c>
      <c r="D1527" s="135">
        <v>2</v>
      </c>
      <c r="E1527" s="135" t="s">
        <v>3911</v>
      </c>
      <c r="F1527" s="135">
        <v>10</v>
      </c>
      <c r="G1527" s="135" t="s">
        <v>3920</v>
      </c>
      <c r="H1527" s="135" t="s">
        <v>810</v>
      </c>
      <c r="I1527" s="135" t="s">
        <v>7159</v>
      </c>
      <c r="J1527" s="135">
        <v>1</v>
      </c>
      <c r="K1527" s="135" t="s">
        <v>3998</v>
      </c>
      <c r="L1527" s="135" t="s">
        <v>3999</v>
      </c>
      <c r="M1527" s="135" t="s">
        <v>7160</v>
      </c>
      <c r="N1527" s="135" t="s">
        <v>4161</v>
      </c>
    </row>
    <row r="1528" spans="1:14" ht="24" x14ac:dyDescent="0.15">
      <c r="A1528" s="139">
        <v>750</v>
      </c>
      <c r="B1528" s="139">
        <v>21390</v>
      </c>
      <c r="C1528" s="135" t="s">
        <v>4423</v>
      </c>
      <c r="D1528" s="135">
        <v>2</v>
      </c>
      <c r="E1528" s="135" t="s">
        <v>3911</v>
      </c>
      <c r="F1528" s="135">
        <v>10</v>
      </c>
      <c r="G1528" s="135" t="s">
        <v>3920</v>
      </c>
      <c r="H1528" s="135" t="s">
        <v>967</v>
      </c>
      <c r="I1528" s="135" t="s">
        <v>7159</v>
      </c>
      <c r="J1528" s="135">
        <v>1</v>
      </c>
      <c r="K1528" s="135" t="s">
        <v>3998</v>
      </c>
      <c r="L1528" s="135" t="s">
        <v>3999</v>
      </c>
      <c r="M1528" s="135" t="s">
        <v>7161</v>
      </c>
      <c r="N1528" s="135" t="s">
        <v>555</v>
      </c>
    </row>
    <row r="1529" spans="1:14" ht="24" x14ac:dyDescent="0.15">
      <c r="A1529" s="139">
        <v>751</v>
      </c>
      <c r="B1529" s="139">
        <v>20992</v>
      </c>
      <c r="C1529" s="135" t="s">
        <v>7162</v>
      </c>
      <c r="D1529" s="135">
        <v>2</v>
      </c>
      <c r="E1529" s="135" t="s">
        <v>3911</v>
      </c>
      <c r="F1529" s="135">
        <v>10</v>
      </c>
      <c r="G1529" s="135" t="s">
        <v>3920</v>
      </c>
      <c r="H1529" s="135" t="s">
        <v>810</v>
      </c>
      <c r="I1529" s="135" t="s">
        <v>7163</v>
      </c>
      <c r="J1529" s="135">
        <v>1</v>
      </c>
      <c r="K1529" s="135" t="s">
        <v>3998</v>
      </c>
      <c r="L1529" s="135" t="s">
        <v>3999</v>
      </c>
      <c r="M1529" s="135" t="s">
        <v>4496</v>
      </c>
      <c r="N1529" s="135" t="s">
        <v>555</v>
      </c>
    </row>
    <row r="1530" spans="1:14" ht="24" x14ac:dyDescent="0.15">
      <c r="A1530" s="139">
        <v>751</v>
      </c>
      <c r="B1530" s="139">
        <v>20992</v>
      </c>
      <c r="C1530" s="135" t="s">
        <v>6790</v>
      </c>
      <c r="D1530" s="135">
        <v>2</v>
      </c>
      <c r="E1530" s="135" t="s">
        <v>3911</v>
      </c>
      <c r="F1530" s="135">
        <v>10</v>
      </c>
      <c r="G1530" s="135" t="s">
        <v>3920</v>
      </c>
      <c r="H1530" s="135" t="s">
        <v>967</v>
      </c>
      <c r="I1530" s="135" t="s">
        <v>7163</v>
      </c>
      <c r="J1530" s="135">
        <v>1</v>
      </c>
      <c r="K1530" s="135" t="s">
        <v>3998</v>
      </c>
      <c r="L1530" s="135" t="s">
        <v>3999</v>
      </c>
      <c r="M1530" s="135" t="s">
        <v>4483</v>
      </c>
      <c r="N1530" s="135" t="s">
        <v>4161</v>
      </c>
    </row>
    <row r="1531" spans="1:14" ht="24" x14ac:dyDescent="0.15">
      <c r="A1531" s="139">
        <v>752</v>
      </c>
      <c r="B1531" s="139">
        <v>21141</v>
      </c>
      <c r="C1531" s="135" t="s">
        <v>7164</v>
      </c>
      <c r="D1531" s="135">
        <v>2</v>
      </c>
      <c r="E1531" s="135" t="s">
        <v>3911</v>
      </c>
      <c r="F1531" s="135">
        <v>10</v>
      </c>
      <c r="G1531" s="135" t="s">
        <v>3920</v>
      </c>
      <c r="H1531" s="135" t="s">
        <v>967</v>
      </c>
      <c r="I1531" s="135" t="s">
        <v>7165</v>
      </c>
      <c r="J1531" s="135">
        <v>1</v>
      </c>
      <c r="K1531" s="135" t="s">
        <v>3998</v>
      </c>
      <c r="L1531" s="135" t="s">
        <v>3999</v>
      </c>
      <c r="M1531" s="135" t="s">
        <v>6924</v>
      </c>
      <c r="N1531" s="135" t="s">
        <v>489</v>
      </c>
    </row>
    <row r="1532" spans="1:14" ht="24" x14ac:dyDescent="0.15">
      <c r="A1532" s="139">
        <v>752</v>
      </c>
      <c r="B1532" s="139">
        <v>21142</v>
      </c>
      <c r="C1532" s="135" t="s">
        <v>7166</v>
      </c>
      <c r="D1532" s="135">
        <v>2</v>
      </c>
      <c r="E1532" s="135" t="s">
        <v>3911</v>
      </c>
      <c r="F1532" s="135">
        <v>10</v>
      </c>
      <c r="G1532" s="135" t="s">
        <v>3920</v>
      </c>
      <c r="H1532" s="135" t="s">
        <v>967</v>
      </c>
      <c r="I1532" s="135" t="s">
        <v>7167</v>
      </c>
      <c r="J1532" s="135">
        <v>1</v>
      </c>
      <c r="K1532" s="135" t="s">
        <v>3998</v>
      </c>
      <c r="L1532" s="135" t="s">
        <v>3999</v>
      </c>
      <c r="M1532" s="135" t="s">
        <v>7168</v>
      </c>
      <c r="N1532" s="135" t="s">
        <v>489</v>
      </c>
    </row>
    <row r="1533" spans="1:14" ht="24" x14ac:dyDescent="0.15">
      <c r="A1533" s="139">
        <v>752</v>
      </c>
      <c r="B1533" s="139">
        <v>21143</v>
      </c>
      <c r="C1533" s="135" t="s">
        <v>7169</v>
      </c>
      <c r="D1533" s="135">
        <v>2</v>
      </c>
      <c r="E1533" s="135" t="s">
        <v>3911</v>
      </c>
      <c r="F1533" s="135">
        <v>10</v>
      </c>
      <c r="G1533" s="135" t="s">
        <v>3920</v>
      </c>
      <c r="H1533" s="135" t="s">
        <v>967</v>
      </c>
      <c r="I1533" s="135" t="s">
        <v>7170</v>
      </c>
      <c r="J1533" s="135">
        <v>1</v>
      </c>
      <c r="K1533" s="135" t="s">
        <v>3998</v>
      </c>
      <c r="L1533" s="135" t="s">
        <v>3999</v>
      </c>
      <c r="M1533" s="135" t="s">
        <v>5180</v>
      </c>
      <c r="N1533" s="135" t="s">
        <v>4161</v>
      </c>
    </row>
    <row r="1534" spans="1:14" ht="24" x14ac:dyDescent="0.15">
      <c r="A1534" s="139">
        <v>755</v>
      </c>
      <c r="B1534" s="139">
        <v>20272</v>
      </c>
      <c r="C1534" s="135" t="s">
        <v>7069</v>
      </c>
      <c r="D1534" s="135">
        <v>2</v>
      </c>
      <c r="E1534" s="135" t="s">
        <v>3911</v>
      </c>
      <c r="F1534" s="135">
        <v>4</v>
      </c>
      <c r="G1534" s="135" t="s">
        <v>3914</v>
      </c>
      <c r="H1534" s="135" t="s">
        <v>967</v>
      </c>
      <c r="I1534" s="135" t="s">
        <v>7171</v>
      </c>
      <c r="J1534" s="135">
        <v>1</v>
      </c>
      <c r="K1534" s="135" t="s">
        <v>3998</v>
      </c>
      <c r="L1534" s="135" t="s">
        <v>3999</v>
      </c>
      <c r="M1534" s="135" t="s">
        <v>4798</v>
      </c>
      <c r="N1534" s="135" t="s">
        <v>1643</v>
      </c>
    </row>
    <row r="1535" spans="1:14" ht="48" x14ac:dyDescent="0.15">
      <c r="A1535" s="139">
        <v>757</v>
      </c>
      <c r="B1535" s="139">
        <v>20711</v>
      </c>
      <c r="C1535" s="135" t="s">
        <v>7172</v>
      </c>
      <c r="D1535" s="135">
        <v>2</v>
      </c>
      <c r="E1535" s="135" t="s">
        <v>3911</v>
      </c>
      <c r="F1535" s="135">
        <v>9</v>
      </c>
      <c r="G1535" s="135" t="s">
        <v>3919</v>
      </c>
      <c r="H1535" s="135" t="s">
        <v>967</v>
      </c>
      <c r="I1535" s="135" t="s">
        <v>7173</v>
      </c>
      <c r="J1535" s="135">
        <v>2</v>
      </c>
      <c r="K1535" s="135" t="s">
        <v>4006</v>
      </c>
      <c r="L1535" s="135" t="s">
        <v>4723</v>
      </c>
      <c r="M1535" s="135" t="s">
        <v>4454</v>
      </c>
      <c r="N1535" s="135" t="s">
        <v>4804</v>
      </c>
    </row>
    <row r="1536" spans="1:14" ht="24" x14ac:dyDescent="0.15">
      <c r="A1536" s="139">
        <v>760</v>
      </c>
      <c r="B1536" s="139">
        <v>21930</v>
      </c>
      <c r="C1536" s="135" t="s">
        <v>7174</v>
      </c>
      <c r="D1536" s="135">
        <v>2</v>
      </c>
      <c r="E1536" s="135" t="s">
        <v>3911</v>
      </c>
      <c r="F1536" s="135">
        <v>14</v>
      </c>
      <c r="G1536" s="135" t="s">
        <v>3924</v>
      </c>
      <c r="H1536" s="135" t="s">
        <v>967</v>
      </c>
      <c r="I1536" s="135" t="s">
        <v>7175</v>
      </c>
      <c r="J1536" s="135">
        <v>1</v>
      </c>
      <c r="K1536" s="135" t="s">
        <v>3998</v>
      </c>
      <c r="L1536" s="135" t="s">
        <v>3999</v>
      </c>
      <c r="M1536" s="135" t="s">
        <v>7176</v>
      </c>
      <c r="N1536" s="135" t="s">
        <v>2065</v>
      </c>
    </row>
    <row r="1537" spans="1:14" ht="24" x14ac:dyDescent="0.15">
      <c r="A1537" s="139">
        <v>760</v>
      </c>
      <c r="B1537" s="139">
        <v>21940</v>
      </c>
      <c r="C1537" s="135" t="s">
        <v>5334</v>
      </c>
      <c r="D1537" s="135">
        <v>2</v>
      </c>
      <c r="E1537" s="135" t="s">
        <v>3911</v>
      </c>
      <c r="F1537" s="135">
        <v>14</v>
      </c>
      <c r="G1537" s="135" t="s">
        <v>3924</v>
      </c>
      <c r="H1537" s="135" t="s">
        <v>967</v>
      </c>
      <c r="I1537" s="135" t="s">
        <v>7177</v>
      </c>
      <c r="J1537" s="135">
        <v>1</v>
      </c>
      <c r="K1537" s="135" t="s">
        <v>3998</v>
      </c>
      <c r="L1537" s="135" t="s">
        <v>3999</v>
      </c>
      <c r="M1537" s="135" t="s">
        <v>7178</v>
      </c>
      <c r="N1537" s="135" t="s">
        <v>86</v>
      </c>
    </row>
    <row r="1538" spans="1:14" ht="24" x14ac:dyDescent="0.15">
      <c r="A1538" s="139">
        <v>760</v>
      </c>
      <c r="B1538" s="139">
        <v>21950</v>
      </c>
      <c r="C1538" s="135" t="s">
        <v>7179</v>
      </c>
      <c r="D1538" s="135">
        <v>2</v>
      </c>
      <c r="E1538" s="135" t="s">
        <v>3911</v>
      </c>
      <c r="F1538" s="135">
        <v>14</v>
      </c>
      <c r="G1538" s="135" t="s">
        <v>3924</v>
      </c>
      <c r="H1538" s="135" t="s">
        <v>810</v>
      </c>
      <c r="I1538" s="135" t="s">
        <v>7180</v>
      </c>
      <c r="J1538" s="135">
        <v>1</v>
      </c>
      <c r="K1538" s="135" t="s">
        <v>3998</v>
      </c>
      <c r="L1538" s="135" t="s">
        <v>3999</v>
      </c>
      <c r="M1538" s="135" t="s">
        <v>4141</v>
      </c>
      <c r="N1538" s="135" t="s">
        <v>555</v>
      </c>
    </row>
    <row r="1539" spans="1:14" ht="24" x14ac:dyDescent="0.15">
      <c r="A1539" s="139">
        <v>760</v>
      </c>
      <c r="B1539" s="139">
        <v>21950</v>
      </c>
      <c r="C1539" s="135" t="s">
        <v>7181</v>
      </c>
      <c r="D1539" s="135">
        <v>2</v>
      </c>
      <c r="E1539" s="135" t="s">
        <v>3911</v>
      </c>
      <c r="F1539" s="135">
        <v>14</v>
      </c>
      <c r="G1539" s="135" t="s">
        <v>3924</v>
      </c>
      <c r="H1539" s="135" t="s">
        <v>967</v>
      </c>
      <c r="I1539" s="135" t="s">
        <v>7180</v>
      </c>
      <c r="J1539" s="135">
        <v>1</v>
      </c>
      <c r="K1539" s="135" t="s">
        <v>3998</v>
      </c>
      <c r="L1539" s="135" t="s">
        <v>3999</v>
      </c>
      <c r="M1539" s="135" t="s">
        <v>4141</v>
      </c>
      <c r="N1539" s="135" t="s">
        <v>108</v>
      </c>
    </row>
    <row r="1540" spans="1:14" ht="24" x14ac:dyDescent="0.15">
      <c r="A1540" s="139">
        <v>761</v>
      </c>
      <c r="B1540" s="139">
        <v>21880</v>
      </c>
      <c r="C1540" s="135" t="s">
        <v>7182</v>
      </c>
      <c r="D1540" s="135">
        <v>2</v>
      </c>
      <c r="E1540" s="135" t="s">
        <v>3911</v>
      </c>
      <c r="F1540" s="135">
        <v>14</v>
      </c>
      <c r="G1540" s="135" t="s">
        <v>3924</v>
      </c>
      <c r="H1540" s="135" t="s">
        <v>967</v>
      </c>
      <c r="I1540" s="135" t="s">
        <v>7183</v>
      </c>
      <c r="J1540" s="135">
        <v>1</v>
      </c>
      <c r="K1540" s="135" t="s">
        <v>3998</v>
      </c>
      <c r="L1540" s="135" t="s">
        <v>3999</v>
      </c>
      <c r="M1540" s="135" t="s">
        <v>5180</v>
      </c>
      <c r="N1540" s="135" t="s">
        <v>4155</v>
      </c>
    </row>
    <row r="1541" spans="1:14" ht="48" x14ac:dyDescent="0.15">
      <c r="A1541" s="139">
        <v>761</v>
      </c>
      <c r="B1541" s="139">
        <v>21960</v>
      </c>
      <c r="C1541" s="135" t="s">
        <v>7184</v>
      </c>
      <c r="D1541" s="135">
        <v>2</v>
      </c>
      <c r="E1541" s="135" t="s">
        <v>3911</v>
      </c>
      <c r="F1541" s="135">
        <v>10</v>
      </c>
      <c r="G1541" s="135" t="s">
        <v>3920</v>
      </c>
      <c r="H1541" s="135" t="s">
        <v>810</v>
      </c>
      <c r="I1541" s="135" t="s">
        <v>7185</v>
      </c>
      <c r="J1541" s="135">
        <v>1</v>
      </c>
      <c r="K1541" s="135" t="s">
        <v>3998</v>
      </c>
      <c r="L1541" s="135" t="s">
        <v>3999</v>
      </c>
      <c r="M1541" s="135" t="s">
        <v>7186</v>
      </c>
      <c r="N1541" s="135" t="s">
        <v>332</v>
      </c>
    </row>
    <row r="1542" spans="1:14" ht="24" x14ac:dyDescent="0.15">
      <c r="A1542" s="139">
        <v>761</v>
      </c>
      <c r="B1542" s="139">
        <v>21960</v>
      </c>
      <c r="C1542" s="135" t="s">
        <v>7187</v>
      </c>
      <c r="D1542" s="135">
        <v>2</v>
      </c>
      <c r="E1542" s="135" t="s">
        <v>3911</v>
      </c>
      <c r="F1542" s="135">
        <v>10</v>
      </c>
      <c r="G1542" s="135" t="s">
        <v>3920</v>
      </c>
      <c r="H1542" s="135" t="s">
        <v>967</v>
      </c>
      <c r="I1542" s="135" t="s">
        <v>7185</v>
      </c>
      <c r="J1542" s="135">
        <v>1</v>
      </c>
      <c r="K1542" s="135" t="s">
        <v>3998</v>
      </c>
      <c r="L1542" s="135" t="s">
        <v>3999</v>
      </c>
      <c r="M1542" s="135" t="s">
        <v>7188</v>
      </c>
      <c r="N1542" s="135" t="s">
        <v>332</v>
      </c>
    </row>
    <row r="1543" spans="1:14" ht="24" x14ac:dyDescent="0.15">
      <c r="A1543" s="139">
        <v>761</v>
      </c>
      <c r="B1543" s="139">
        <v>21971</v>
      </c>
      <c r="C1543" s="135" t="s">
        <v>7189</v>
      </c>
      <c r="D1543" s="135">
        <v>2</v>
      </c>
      <c r="E1543" s="135" t="s">
        <v>3911</v>
      </c>
      <c r="F1543" s="135">
        <v>10</v>
      </c>
      <c r="G1543" s="135" t="s">
        <v>3920</v>
      </c>
      <c r="H1543" s="135" t="s">
        <v>810</v>
      </c>
      <c r="I1543" s="135" t="s">
        <v>7190</v>
      </c>
      <c r="J1543" s="135">
        <v>1</v>
      </c>
      <c r="K1543" s="135" t="s">
        <v>3998</v>
      </c>
      <c r="L1543" s="135" t="s">
        <v>3999</v>
      </c>
      <c r="M1543" s="135" t="s">
        <v>4141</v>
      </c>
      <c r="N1543" s="135" t="s">
        <v>195</v>
      </c>
    </row>
    <row r="1544" spans="1:14" ht="24" x14ac:dyDescent="0.15">
      <c r="A1544" s="139">
        <v>761</v>
      </c>
      <c r="B1544" s="139">
        <v>21971</v>
      </c>
      <c r="C1544" s="135" t="s">
        <v>7191</v>
      </c>
      <c r="D1544" s="135">
        <v>2</v>
      </c>
      <c r="E1544" s="135" t="s">
        <v>3911</v>
      </c>
      <c r="F1544" s="135">
        <v>10</v>
      </c>
      <c r="G1544" s="135" t="s">
        <v>3920</v>
      </c>
      <c r="H1544" s="135" t="s">
        <v>967</v>
      </c>
      <c r="I1544" s="135" t="s">
        <v>7190</v>
      </c>
      <c r="J1544" s="135">
        <v>1</v>
      </c>
      <c r="K1544" s="135" t="s">
        <v>3998</v>
      </c>
      <c r="L1544" s="135" t="s">
        <v>3999</v>
      </c>
      <c r="M1544" s="135" t="s">
        <v>4141</v>
      </c>
      <c r="N1544" s="135" t="s">
        <v>195</v>
      </c>
    </row>
    <row r="1545" spans="1:14" ht="24" x14ac:dyDescent="0.15">
      <c r="A1545" s="139">
        <v>761</v>
      </c>
      <c r="B1545" s="139">
        <v>21972</v>
      </c>
      <c r="C1545" s="135" t="s">
        <v>7192</v>
      </c>
      <c r="D1545" s="135">
        <v>2</v>
      </c>
      <c r="E1545" s="135" t="s">
        <v>3911</v>
      </c>
      <c r="F1545" s="135">
        <v>10</v>
      </c>
      <c r="G1545" s="135" t="s">
        <v>3920</v>
      </c>
      <c r="H1545" s="135" t="s">
        <v>967</v>
      </c>
      <c r="I1545" s="135" t="s">
        <v>7193</v>
      </c>
      <c r="J1545" s="135">
        <v>1</v>
      </c>
      <c r="K1545" s="135" t="s">
        <v>3998</v>
      </c>
      <c r="L1545" s="135" t="s">
        <v>3999</v>
      </c>
      <c r="M1545" s="135" t="s">
        <v>4141</v>
      </c>
      <c r="N1545" s="135" t="s">
        <v>108</v>
      </c>
    </row>
    <row r="1546" spans="1:14" ht="24" x14ac:dyDescent="0.15">
      <c r="A1546" s="139">
        <v>801</v>
      </c>
      <c r="B1546" s="139">
        <v>70201</v>
      </c>
      <c r="C1546" s="135" t="s">
        <v>7194</v>
      </c>
      <c r="D1546" s="135">
        <v>7</v>
      </c>
      <c r="E1546" s="135" t="s">
        <v>3971</v>
      </c>
      <c r="F1546" s="135">
        <v>4</v>
      </c>
      <c r="G1546" s="135" t="s">
        <v>3974</v>
      </c>
      <c r="H1546" s="135" t="s">
        <v>2085</v>
      </c>
      <c r="I1546" s="135" t="s">
        <v>7195</v>
      </c>
      <c r="J1546" s="135">
        <v>1</v>
      </c>
      <c r="K1546" s="135" t="s">
        <v>3998</v>
      </c>
      <c r="L1546" s="135" t="s">
        <v>5811</v>
      </c>
      <c r="M1546" s="135" t="s">
        <v>7196</v>
      </c>
      <c r="N1546" s="135" t="s">
        <v>4093</v>
      </c>
    </row>
    <row r="1547" spans="1:14" ht="36" x14ac:dyDescent="0.15">
      <c r="A1547" s="139">
        <v>801</v>
      </c>
      <c r="B1547" s="139">
        <v>70201</v>
      </c>
      <c r="C1547" s="135" t="s">
        <v>7197</v>
      </c>
      <c r="D1547" s="135">
        <v>7</v>
      </c>
      <c r="E1547" s="135" t="s">
        <v>3971</v>
      </c>
      <c r="F1547" s="135">
        <v>4</v>
      </c>
      <c r="G1547" s="135" t="s">
        <v>3974</v>
      </c>
      <c r="H1547" s="135" t="s">
        <v>1674</v>
      </c>
      <c r="I1547" s="135" t="s">
        <v>7195</v>
      </c>
      <c r="J1547" s="135">
        <v>1</v>
      </c>
      <c r="K1547" s="135" t="s">
        <v>3998</v>
      </c>
      <c r="L1547" s="135" t="s">
        <v>5811</v>
      </c>
      <c r="M1547" s="135" t="s">
        <v>7198</v>
      </c>
      <c r="N1547" s="135" t="s">
        <v>126</v>
      </c>
    </row>
    <row r="1548" spans="1:14" ht="24" x14ac:dyDescent="0.15">
      <c r="A1548" s="139">
        <v>801</v>
      </c>
      <c r="B1548" s="139">
        <v>70201</v>
      </c>
      <c r="C1548" s="135" t="s">
        <v>6831</v>
      </c>
      <c r="D1548" s="135">
        <v>7</v>
      </c>
      <c r="E1548" s="135" t="s">
        <v>3971</v>
      </c>
      <c r="F1548" s="135">
        <v>4</v>
      </c>
      <c r="G1548" s="135" t="s">
        <v>3974</v>
      </c>
      <c r="H1548" s="135" t="s">
        <v>810</v>
      </c>
      <c r="I1548" s="135" t="s">
        <v>7195</v>
      </c>
      <c r="J1548" s="135">
        <v>1</v>
      </c>
      <c r="K1548" s="135" t="s">
        <v>3998</v>
      </c>
      <c r="L1548" s="135" t="s">
        <v>3999</v>
      </c>
      <c r="M1548" s="135" t="s">
        <v>7199</v>
      </c>
      <c r="N1548" s="135" t="s">
        <v>4438</v>
      </c>
    </row>
    <row r="1549" spans="1:14" ht="24" x14ac:dyDescent="0.15">
      <c r="A1549" s="139">
        <v>801</v>
      </c>
      <c r="B1549" s="139">
        <v>70201</v>
      </c>
      <c r="C1549" s="135" t="s">
        <v>4659</v>
      </c>
      <c r="D1549" s="135">
        <v>7</v>
      </c>
      <c r="E1549" s="135" t="s">
        <v>3971</v>
      </c>
      <c r="F1549" s="135">
        <v>4</v>
      </c>
      <c r="G1549" s="135" t="s">
        <v>3974</v>
      </c>
      <c r="H1549" s="135" t="s">
        <v>967</v>
      </c>
      <c r="I1549" s="135" t="s">
        <v>7195</v>
      </c>
      <c r="J1549" s="135">
        <v>1</v>
      </c>
      <c r="K1549" s="135" t="s">
        <v>3998</v>
      </c>
      <c r="L1549" s="135" t="s">
        <v>3999</v>
      </c>
      <c r="M1549" s="135" t="s">
        <v>7200</v>
      </c>
      <c r="N1549" s="135" t="s">
        <v>4155</v>
      </c>
    </row>
    <row r="1550" spans="1:14" ht="24" x14ac:dyDescent="0.15">
      <c r="A1550" s="139">
        <v>801</v>
      </c>
      <c r="B1550" s="139">
        <v>70202</v>
      </c>
      <c r="C1550" s="135" t="s">
        <v>7179</v>
      </c>
      <c r="D1550" s="135">
        <v>7</v>
      </c>
      <c r="E1550" s="135" t="s">
        <v>3971</v>
      </c>
      <c r="F1550" s="135">
        <v>4</v>
      </c>
      <c r="G1550" s="135" t="s">
        <v>3974</v>
      </c>
      <c r="H1550" s="135" t="s">
        <v>967</v>
      </c>
      <c r="I1550" s="135" t="s">
        <v>7201</v>
      </c>
      <c r="J1550" s="135">
        <v>1</v>
      </c>
      <c r="K1550" s="135" t="s">
        <v>3998</v>
      </c>
      <c r="L1550" s="135" t="s">
        <v>3999</v>
      </c>
      <c r="M1550" s="135" t="s">
        <v>4141</v>
      </c>
      <c r="N1550" s="135" t="s">
        <v>2065</v>
      </c>
    </row>
    <row r="1551" spans="1:14" ht="24" x14ac:dyDescent="0.15">
      <c r="A1551" s="139">
        <v>802</v>
      </c>
      <c r="B1551" s="139">
        <v>70221</v>
      </c>
      <c r="C1551" s="135" t="s">
        <v>7202</v>
      </c>
      <c r="D1551" s="135">
        <v>7</v>
      </c>
      <c r="E1551" s="135" t="s">
        <v>3971</v>
      </c>
      <c r="F1551" s="135">
        <v>1</v>
      </c>
      <c r="G1551" s="135" t="s">
        <v>3971</v>
      </c>
      <c r="H1551" s="135" t="s">
        <v>967</v>
      </c>
      <c r="I1551" s="135" t="s">
        <v>7203</v>
      </c>
      <c r="J1551" s="135">
        <v>1</v>
      </c>
      <c r="K1551" s="135" t="s">
        <v>3998</v>
      </c>
      <c r="L1551" s="135" t="s">
        <v>3999</v>
      </c>
      <c r="M1551" s="135" t="s">
        <v>5233</v>
      </c>
      <c r="N1551" s="135" t="s">
        <v>4415</v>
      </c>
    </row>
    <row r="1552" spans="1:14" ht="24" x14ac:dyDescent="0.15">
      <c r="A1552" s="139">
        <v>802</v>
      </c>
      <c r="B1552" s="139">
        <v>70223</v>
      </c>
      <c r="C1552" s="135" t="s">
        <v>4753</v>
      </c>
      <c r="D1552" s="135">
        <v>7</v>
      </c>
      <c r="E1552" s="135" t="s">
        <v>3971</v>
      </c>
      <c r="F1552" s="135">
        <v>1</v>
      </c>
      <c r="G1552" s="135" t="s">
        <v>3971</v>
      </c>
      <c r="H1552" s="135" t="s">
        <v>810</v>
      </c>
      <c r="I1552" s="135" t="s">
        <v>7204</v>
      </c>
      <c r="J1552" s="135">
        <v>1</v>
      </c>
      <c r="K1552" s="135" t="s">
        <v>3998</v>
      </c>
      <c r="L1552" s="135" t="s">
        <v>5811</v>
      </c>
      <c r="M1552" s="135" t="s">
        <v>7205</v>
      </c>
      <c r="N1552" s="135" t="s">
        <v>2065</v>
      </c>
    </row>
    <row r="1553" spans="1:14" ht="36" x14ac:dyDescent="0.15">
      <c r="A1553" s="139">
        <v>802</v>
      </c>
      <c r="B1553" s="139">
        <v>70223</v>
      </c>
      <c r="C1553" s="135" t="s">
        <v>7206</v>
      </c>
      <c r="D1553" s="135">
        <v>7</v>
      </c>
      <c r="E1553" s="135" t="s">
        <v>3971</v>
      </c>
      <c r="F1553" s="135">
        <v>1</v>
      </c>
      <c r="G1553" s="135" t="s">
        <v>3971</v>
      </c>
      <c r="H1553" s="135" t="s">
        <v>967</v>
      </c>
      <c r="I1553" s="135" t="s">
        <v>7204</v>
      </c>
      <c r="J1553" s="135">
        <v>1</v>
      </c>
      <c r="K1553" s="135" t="s">
        <v>3998</v>
      </c>
      <c r="L1553" s="135" t="s">
        <v>5811</v>
      </c>
      <c r="M1553" s="135" t="s">
        <v>7207</v>
      </c>
      <c r="N1553" s="135" t="s">
        <v>4161</v>
      </c>
    </row>
    <row r="1554" spans="1:14" ht="24" x14ac:dyDescent="0.15">
      <c r="A1554" s="139">
        <v>803</v>
      </c>
      <c r="B1554" s="139">
        <v>70480</v>
      </c>
      <c r="C1554" s="135" t="s">
        <v>7208</v>
      </c>
      <c r="D1554" s="135">
        <v>7</v>
      </c>
      <c r="E1554" s="135" t="s">
        <v>3971</v>
      </c>
      <c r="F1554" s="135">
        <v>5</v>
      </c>
      <c r="G1554" s="135" t="s">
        <v>3975</v>
      </c>
      <c r="H1554" s="135" t="s">
        <v>967</v>
      </c>
      <c r="I1554" s="135" t="s">
        <v>7209</v>
      </c>
      <c r="J1554" s="135">
        <v>1</v>
      </c>
      <c r="K1554" s="135" t="s">
        <v>3998</v>
      </c>
      <c r="L1554" s="135" t="s">
        <v>3999</v>
      </c>
      <c r="M1554" s="135" t="s">
        <v>6081</v>
      </c>
      <c r="N1554" s="135" t="s">
        <v>4161</v>
      </c>
    </row>
    <row r="1555" spans="1:14" ht="24" x14ac:dyDescent="0.15">
      <c r="A1555" s="139">
        <v>804</v>
      </c>
      <c r="B1555" s="139">
        <v>70180</v>
      </c>
      <c r="C1555" s="135" t="s">
        <v>7210</v>
      </c>
      <c r="D1555" s="135">
        <v>7</v>
      </c>
      <c r="E1555" s="135" t="s">
        <v>3971</v>
      </c>
      <c r="F1555" s="135">
        <v>5</v>
      </c>
      <c r="G1555" s="135" t="s">
        <v>3975</v>
      </c>
      <c r="H1555" s="135" t="s">
        <v>967</v>
      </c>
      <c r="I1555" s="135" t="s">
        <v>7211</v>
      </c>
      <c r="J1555" s="135">
        <v>1</v>
      </c>
      <c r="K1555" s="135" t="s">
        <v>3998</v>
      </c>
      <c r="L1555" s="135" t="s">
        <v>3999</v>
      </c>
      <c r="M1555" s="135" t="s">
        <v>4869</v>
      </c>
      <c r="N1555" s="135" t="s">
        <v>202</v>
      </c>
    </row>
    <row r="1556" spans="1:14" ht="24" x14ac:dyDescent="0.15">
      <c r="A1556" s="139">
        <v>804</v>
      </c>
      <c r="B1556" s="139">
        <v>70280</v>
      </c>
      <c r="C1556" s="135" t="s">
        <v>4972</v>
      </c>
      <c r="D1556" s="135">
        <v>7</v>
      </c>
      <c r="E1556" s="135" t="s">
        <v>3971</v>
      </c>
      <c r="F1556" s="135">
        <v>5</v>
      </c>
      <c r="G1556" s="135" t="s">
        <v>3975</v>
      </c>
      <c r="H1556" s="135" t="s">
        <v>967</v>
      </c>
      <c r="I1556" s="135" t="s">
        <v>7212</v>
      </c>
      <c r="J1556" s="135">
        <v>1</v>
      </c>
      <c r="K1556" s="135" t="s">
        <v>3998</v>
      </c>
      <c r="L1556" s="135" t="s">
        <v>3999</v>
      </c>
      <c r="M1556" s="135" t="s">
        <v>6081</v>
      </c>
      <c r="N1556" s="135" t="s">
        <v>86</v>
      </c>
    </row>
    <row r="1557" spans="1:14" ht="24" x14ac:dyDescent="0.15">
      <c r="A1557" s="139">
        <v>804</v>
      </c>
      <c r="B1557" s="139">
        <v>70560</v>
      </c>
      <c r="C1557" s="135" t="s">
        <v>7213</v>
      </c>
      <c r="D1557" s="135">
        <v>7</v>
      </c>
      <c r="E1557" s="135" t="s">
        <v>3971</v>
      </c>
      <c r="F1557" s="135">
        <v>3</v>
      </c>
      <c r="G1557" s="135" t="s">
        <v>3973</v>
      </c>
      <c r="H1557" s="135" t="s">
        <v>967</v>
      </c>
      <c r="I1557" s="135" t="s">
        <v>7214</v>
      </c>
      <c r="J1557" s="135">
        <v>1</v>
      </c>
      <c r="K1557" s="135" t="s">
        <v>3998</v>
      </c>
      <c r="L1557" s="135" t="s">
        <v>3999</v>
      </c>
      <c r="M1557" s="135" t="s">
        <v>6081</v>
      </c>
      <c r="N1557" s="135" t="s">
        <v>135</v>
      </c>
    </row>
    <row r="1558" spans="1:14" ht="24" x14ac:dyDescent="0.15">
      <c r="A1558" s="139">
        <v>805</v>
      </c>
      <c r="B1558" s="139">
        <v>70270</v>
      </c>
      <c r="C1558" s="135" t="s">
        <v>5944</v>
      </c>
      <c r="D1558" s="135">
        <v>7</v>
      </c>
      <c r="E1558" s="135" t="s">
        <v>3971</v>
      </c>
      <c r="F1558" s="135">
        <v>5</v>
      </c>
      <c r="G1558" s="135" t="s">
        <v>3975</v>
      </c>
      <c r="H1558" s="135" t="s">
        <v>810</v>
      </c>
      <c r="I1558" s="135" t="s">
        <v>7215</v>
      </c>
      <c r="J1558" s="135">
        <v>1</v>
      </c>
      <c r="K1558" s="135" t="s">
        <v>3998</v>
      </c>
      <c r="L1558" s="135" t="s">
        <v>5811</v>
      </c>
      <c r="M1558" s="135" t="s">
        <v>7216</v>
      </c>
      <c r="N1558" s="135" t="s">
        <v>7217</v>
      </c>
    </row>
    <row r="1559" spans="1:14" ht="24" x14ac:dyDescent="0.15">
      <c r="A1559" s="139">
        <v>805</v>
      </c>
      <c r="B1559" s="139">
        <v>70270</v>
      </c>
      <c r="C1559" s="135" t="s">
        <v>7218</v>
      </c>
      <c r="D1559" s="135">
        <v>7</v>
      </c>
      <c r="E1559" s="135" t="s">
        <v>3971</v>
      </c>
      <c r="F1559" s="135">
        <v>5</v>
      </c>
      <c r="G1559" s="135" t="s">
        <v>3975</v>
      </c>
      <c r="H1559" s="135" t="s">
        <v>967</v>
      </c>
      <c r="I1559" s="135" t="s">
        <v>7215</v>
      </c>
      <c r="J1559" s="135">
        <v>1</v>
      </c>
      <c r="K1559" s="135" t="s">
        <v>3998</v>
      </c>
      <c r="L1559" s="135" t="s">
        <v>3999</v>
      </c>
      <c r="M1559" s="135" t="s">
        <v>4957</v>
      </c>
      <c r="N1559" s="135" t="s">
        <v>135</v>
      </c>
    </row>
    <row r="1560" spans="1:14" ht="24" x14ac:dyDescent="0.15">
      <c r="A1560" s="139">
        <v>805</v>
      </c>
      <c r="B1560" s="139">
        <v>70520</v>
      </c>
      <c r="C1560" s="135" t="s">
        <v>7219</v>
      </c>
      <c r="D1560" s="135">
        <v>7</v>
      </c>
      <c r="E1560" s="135" t="s">
        <v>3971</v>
      </c>
      <c r="F1560" s="135">
        <v>5</v>
      </c>
      <c r="G1560" s="135" t="s">
        <v>3975</v>
      </c>
      <c r="H1560" s="135" t="s">
        <v>810</v>
      </c>
      <c r="I1560" s="135" t="s">
        <v>7220</v>
      </c>
      <c r="J1560" s="135">
        <v>1</v>
      </c>
      <c r="K1560" s="135" t="s">
        <v>3998</v>
      </c>
      <c r="L1560" s="135" t="s">
        <v>3999</v>
      </c>
      <c r="M1560" s="135" t="s">
        <v>7221</v>
      </c>
      <c r="N1560" s="135" t="s">
        <v>135</v>
      </c>
    </row>
    <row r="1561" spans="1:14" ht="24" x14ac:dyDescent="0.15">
      <c r="A1561" s="139">
        <v>805</v>
      </c>
      <c r="B1561" s="139">
        <v>70520</v>
      </c>
      <c r="C1561" s="135" t="s">
        <v>7222</v>
      </c>
      <c r="D1561" s="135">
        <v>7</v>
      </c>
      <c r="E1561" s="135" t="s">
        <v>3971</v>
      </c>
      <c r="F1561" s="135">
        <v>5</v>
      </c>
      <c r="G1561" s="135" t="s">
        <v>3975</v>
      </c>
      <c r="H1561" s="135" t="s">
        <v>967</v>
      </c>
      <c r="I1561" s="135" t="s">
        <v>7220</v>
      </c>
      <c r="J1561" s="135">
        <v>1</v>
      </c>
      <c r="K1561" s="135" t="s">
        <v>3998</v>
      </c>
      <c r="L1561" s="135" t="s">
        <v>3999</v>
      </c>
      <c r="M1561" s="135" t="s">
        <v>6081</v>
      </c>
      <c r="N1561" s="135" t="s">
        <v>1220</v>
      </c>
    </row>
    <row r="1562" spans="1:14" ht="24" x14ac:dyDescent="0.15">
      <c r="A1562" s="139">
        <v>805</v>
      </c>
      <c r="B1562" s="139">
        <v>70540</v>
      </c>
      <c r="C1562" s="135" t="s">
        <v>7223</v>
      </c>
      <c r="D1562" s="135">
        <v>7</v>
      </c>
      <c r="E1562" s="135" t="s">
        <v>3971</v>
      </c>
      <c r="F1562" s="135">
        <v>5</v>
      </c>
      <c r="G1562" s="135" t="s">
        <v>3975</v>
      </c>
      <c r="H1562" s="135" t="s">
        <v>967</v>
      </c>
      <c r="I1562" s="135" t="s">
        <v>7224</v>
      </c>
      <c r="J1562" s="135">
        <v>1</v>
      </c>
      <c r="K1562" s="135" t="s">
        <v>3998</v>
      </c>
      <c r="L1562" s="135" t="s">
        <v>3999</v>
      </c>
      <c r="M1562" s="135" t="s">
        <v>7216</v>
      </c>
      <c r="N1562" s="135" t="s">
        <v>4382</v>
      </c>
    </row>
    <row r="1563" spans="1:14" ht="24" x14ac:dyDescent="0.15">
      <c r="A1563" s="139">
        <v>806</v>
      </c>
      <c r="B1563" s="139">
        <v>70291</v>
      </c>
      <c r="C1563" s="135" t="s">
        <v>7225</v>
      </c>
      <c r="D1563" s="135">
        <v>7</v>
      </c>
      <c r="E1563" s="135" t="s">
        <v>3971</v>
      </c>
      <c r="F1563" s="135">
        <v>3</v>
      </c>
      <c r="G1563" s="135" t="s">
        <v>3973</v>
      </c>
      <c r="H1563" s="135" t="s">
        <v>967</v>
      </c>
      <c r="I1563" s="135" t="s">
        <v>7226</v>
      </c>
      <c r="J1563" s="135">
        <v>1</v>
      </c>
      <c r="K1563" s="135" t="s">
        <v>3998</v>
      </c>
      <c r="L1563" s="135" t="s">
        <v>3999</v>
      </c>
      <c r="M1563" s="135" t="s">
        <v>4885</v>
      </c>
      <c r="N1563" s="135" t="s">
        <v>4804</v>
      </c>
    </row>
    <row r="1564" spans="1:14" ht="24" x14ac:dyDescent="0.15">
      <c r="A1564" s="139">
        <v>806</v>
      </c>
      <c r="B1564" s="139">
        <v>70292</v>
      </c>
      <c r="C1564" s="135" t="s">
        <v>7227</v>
      </c>
      <c r="D1564" s="135">
        <v>7</v>
      </c>
      <c r="E1564" s="135" t="s">
        <v>3971</v>
      </c>
      <c r="F1564" s="135">
        <v>3</v>
      </c>
      <c r="G1564" s="135" t="s">
        <v>3973</v>
      </c>
      <c r="H1564" s="135" t="s">
        <v>810</v>
      </c>
      <c r="I1564" s="135" t="s">
        <v>7228</v>
      </c>
      <c r="J1564" s="135">
        <v>1</v>
      </c>
      <c r="K1564" s="135" t="s">
        <v>3998</v>
      </c>
      <c r="L1564" s="135" t="s">
        <v>3999</v>
      </c>
      <c r="M1564" s="135" t="s">
        <v>4483</v>
      </c>
      <c r="N1564" s="135" t="s">
        <v>108</v>
      </c>
    </row>
    <row r="1565" spans="1:14" ht="24" x14ac:dyDescent="0.15">
      <c r="A1565" s="139">
        <v>806</v>
      </c>
      <c r="B1565" s="139">
        <v>70292</v>
      </c>
      <c r="C1565" s="135" t="s">
        <v>7229</v>
      </c>
      <c r="D1565" s="135">
        <v>7</v>
      </c>
      <c r="E1565" s="135" t="s">
        <v>3971</v>
      </c>
      <c r="F1565" s="135">
        <v>3</v>
      </c>
      <c r="G1565" s="135" t="s">
        <v>3973</v>
      </c>
      <c r="H1565" s="135" t="s">
        <v>967</v>
      </c>
      <c r="I1565" s="135" t="s">
        <v>7228</v>
      </c>
      <c r="J1565" s="135">
        <v>1</v>
      </c>
      <c r="K1565" s="135" t="s">
        <v>3998</v>
      </c>
      <c r="L1565" s="135" t="s">
        <v>3999</v>
      </c>
      <c r="M1565" s="135" t="s">
        <v>6081</v>
      </c>
      <c r="N1565" s="135" t="s">
        <v>126</v>
      </c>
    </row>
    <row r="1566" spans="1:14" ht="24" x14ac:dyDescent="0.15">
      <c r="A1566" s="139">
        <v>806</v>
      </c>
      <c r="B1566" s="139">
        <v>70501</v>
      </c>
      <c r="C1566" s="135" t="s">
        <v>7230</v>
      </c>
      <c r="D1566" s="135">
        <v>7</v>
      </c>
      <c r="E1566" s="135" t="s">
        <v>3971</v>
      </c>
      <c r="F1566" s="135">
        <v>3</v>
      </c>
      <c r="G1566" s="135" t="s">
        <v>3973</v>
      </c>
      <c r="H1566" s="135" t="s">
        <v>810</v>
      </c>
      <c r="I1566" s="135" t="s">
        <v>7231</v>
      </c>
      <c r="J1566" s="135">
        <v>1</v>
      </c>
      <c r="K1566" s="135" t="s">
        <v>3998</v>
      </c>
      <c r="L1566" s="135" t="s">
        <v>3999</v>
      </c>
      <c r="M1566" s="135" t="s">
        <v>6081</v>
      </c>
      <c r="N1566" s="135" t="s">
        <v>332</v>
      </c>
    </row>
    <row r="1567" spans="1:14" ht="24" x14ac:dyDescent="0.15">
      <c r="A1567" s="139">
        <v>806</v>
      </c>
      <c r="B1567" s="139">
        <v>70501</v>
      </c>
      <c r="C1567" s="135" t="s">
        <v>7232</v>
      </c>
      <c r="D1567" s="135">
        <v>7</v>
      </c>
      <c r="E1567" s="135" t="s">
        <v>3971</v>
      </c>
      <c r="F1567" s="135">
        <v>3</v>
      </c>
      <c r="G1567" s="135" t="s">
        <v>3973</v>
      </c>
      <c r="H1567" s="135" t="s">
        <v>967</v>
      </c>
      <c r="I1567" s="135" t="s">
        <v>7231</v>
      </c>
      <c r="J1567" s="135">
        <v>1</v>
      </c>
      <c r="K1567" s="135" t="s">
        <v>3998</v>
      </c>
      <c r="L1567" s="135" t="s">
        <v>3999</v>
      </c>
      <c r="M1567" s="135" t="s">
        <v>6081</v>
      </c>
      <c r="N1567" s="135" t="s">
        <v>332</v>
      </c>
    </row>
    <row r="1568" spans="1:14" ht="24" x14ac:dyDescent="0.15">
      <c r="A1568" s="139">
        <v>809</v>
      </c>
      <c r="B1568" s="139">
        <v>70372</v>
      </c>
      <c r="C1568" s="135" t="s">
        <v>7233</v>
      </c>
      <c r="D1568" s="135">
        <v>7</v>
      </c>
      <c r="E1568" s="135" t="s">
        <v>3971</v>
      </c>
      <c r="F1568" s="135">
        <v>2</v>
      </c>
      <c r="G1568" s="135" t="s">
        <v>3972</v>
      </c>
      <c r="H1568" s="135" t="s">
        <v>967</v>
      </c>
      <c r="I1568" s="135" t="s">
        <v>7234</v>
      </c>
      <c r="J1568" s="135">
        <v>1</v>
      </c>
      <c r="K1568" s="135" t="s">
        <v>3998</v>
      </c>
      <c r="L1568" s="135" t="s">
        <v>3999</v>
      </c>
      <c r="M1568" s="135" t="s">
        <v>5694</v>
      </c>
      <c r="N1568" s="135" t="s">
        <v>86</v>
      </c>
    </row>
    <row r="1569" spans="1:14" ht="24" x14ac:dyDescent="0.15">
      <c r="A1569" s="139">
        <v>810</v>
      </c>
      <c r="B1569" s="139">
        <v>70363</v>
      </c>
      <c r="C1569" s="135" t="s">
        <v>7235</v>
      </c>
      <c r="D1569" s="135">
        <v>7</v>
      </c>
      <c r="E1569" s="135" t="s">
        <v>3971</v>
      </c>
      <c r="F1569" s="135">
        <v>2</v>
      </c>
      <c r="G1569" s="135" t="s">
        <v>3972</v>
      </c>
      <c r="H1569" s="135" t="s">
        <v>810</v>
      </c>
      <c r="I1569" s="135" t="s">
        <v>7236</v>
      </c>
      <c r="J1569" s="135">
        <v>1</v>
      </c>
      <c r="K1569" s="135" t="s">
        <v>3998</v>
      </c>
      <c r="L1569" s="135" t="s">
        <v>5811</v>
      </c>
      <c r="M1569" s="135" t="s">
        <v>4971</v>
      </c>
      <c r="N1569" s="135" t="s">
        <v>1643</v>
      </c>
    </row>
    <row r="1570" spans="1:14" ht="24" x14ac:dyDescent="0.15">
      <c r="A1570" s="139">
        <v>810</v>
      </c>
      <c r="B1570" s="139">
        <v>70363</v>
      </c>
      <c r="C1570" s="135" t="s">
        <v>7237</v>
      </c>
      <c r="D1570" s="135">
        <v>7</v>
      </c>
      <c r="E1570" s="135" t="s">
        <v>3971</v>
      </c>
      <c r="F1570" s="135">
        <v>2</v>
      </c>
      <c r="G1570" s="135" t="s">
        <v>3972</v>
      </c>
      <c r="H1570" s="135" t="s">
        <v>967</v>
      </c>
      <c r="I1570" s="135" t="s">
        <v>7236</v>
      </c>
      <c r="J1570" s="135">
        <v>1</v>
      </c>
      <c r="K1570" s="135" t="s">
        <v>3998</v>
      </c>
      <c r="L1570" s="135" t="s">
        <v>3999</v>
      </c>
      <c r="M1570" s="135" t="s">
        <v>4965</v>
      </c>
      <c r="N1570" s="135" t="s">
        <v>162</v>
      </c>
    </row>
    <row r="1571" spans="1:14" ht="24" x14ac:dyDescent="0.15">
      <c r="A1571" s="139">
        <v>811</v>
      </c>
      <c r="B1571" s="139">
        <v>70170</v>
      </c>
      <c r="C1571" s="135" t="s">
        <v>7238</v>
      </c>
      <c r="D1571" s="135">
        <v>7</v>
      </c>
      <c r="E1571" s="135" t="s">
        <v>3971</v>
      </c>
      <c r="F1571" s="135">
        <v>6</v>
      </c>
      <c r="G1571" s="135" t="s">
        <v>3976</v>
      </c>
      <c r="H1571" s="135" t="s">
        <v>967</v>
      </c>
      <c r="I1571" s="135" t="s">
        <v>7239</v>
      </c>
      <c r="J1571" s="135">
        <v>1</v>
      </c>
      <c r="K1571" s="135" t="s">
        <v>3998</v>
      </c>
      <c r="L1571" s="135" t="s">
        <v>3999</v>
      </c>
      <c r="M1571" s="135" t="s">
        <v>6360</v>
      </c>
      <c r="N1571" s="135" t="s">
        <v>1220</v>
      </c>
    </row>
    <row r="1572" spans="1:14" ht="24" x14ac:dyDescent="0.15">
      <c r="A1572" s="139">
        <v>811</v>
      </c>
      <c r="B1572" s="139">
        <v>70460</v>
      </c>
      <c r="C1572" s="135" t="s">
        <v>7240</v>
      </c>
      <c r="D1572" s="135">
        <v>7</v>
      </c>
      <c r="E1572" s="135" t="s">
        <v>3971</v>
      </c>
      <c r="F1572" s="135">
        <v>6</v>
      </c>
      <c r="G1572" s="135" t="s">
        <v>3976</v>
      </c>
      <c r="H1572" s="135" t="s">
        <v>1674</v>
      </c>
      <c r="I1572" s="135" t="s">
        <v>7241</v>
      </c>
      <c r="J1572" s="135">
        <v>1</v>
      </c>
      <c r="K1572" s="135" t="s">
        <v>3998</v>
      </c>
      <c r="L1572" s="135" t="s">
        <v>3999</v>
      </c>
      <c r="M1572" s="135" t="s">
        <v>5169</v>
      </c>
      <c r="N1572" s="135" t="s">
        <v>1297</v>
      </c>
    </row>
    <row r="1573" spans="1:14" ht="24" x14ac:dyDescent="0.15">
      <c r="A1573" s="139">
        <v>811</v>
      </c>
      <c r="B1573" s="139">
        <v>70460</v>
      </c>
      <c r="C1573" s="135" t="s">
        <v>7242</v>
      </c>
      <c r="D1573" s="135">
        <v>7</v>
      </c>
      <c r="E1573" s="135" t="s">
        <v>3971</v>
      </c>
      <c r="F1573" s="135">
        <v>6</v>
      </c>
      <c r="G1573" s="135" t="s">
        <v>3976</v>
      </c>
      <c r="H1573" s="135" t="s">
        <v>810</v>
      </c>
      <c r="I1573" s="135" t="s">
        <v>7241</v>
      </c>
      <c r="J1573" s="135">
        <v>1</v>
      </c>
      <c r="K1573" s="135" t="s">
        <v>3998</v>
      </c>
      <c r="L1573" s="135" t="s">
        <v>3999</v>
      </c>
      <c r="M1573" s="135" t="s">
        <v>4141</v>
      </c>
      <c r="N1573" s="135" t="s">
        <v>95</v>
      </c>
    </row>
    <row r="1574" spans="1:14" ht="24" x14ac:dyDescent="0.15">
      <c r="A1574" s="139">
        <v>811</v>
      </c>
      <c r="B1574" s="139">
        <v>70460</v>
      </c>
      <c r="C1574" s="135" t="s">
        <v>7243</v>
      </c>
      <c r="D1574" s="135">
        <v>7</v>
      </c>
      <c r="E1574" s="135" t="s">
        <v>3971</v>
      </c>
      <c r="F1574" s="135">
        <v>6</v>
      </c>
      <c r="G1574" s="135" t="s">
        <v>3976</v>
      </c>
      <c r="H1574" s="135" t="s">
        <v>967</v>
      </c>
      <c r="I1574" s="135" t="s">
        <v>7241</v>
      </c>
      <c r="J1574" s="135">
        <v>1</v>
      </c>
      <c r="K1574" s="135" t="s">
        <v>3998</v>
      </c>
      <c r="L1574" s="135" t="s">
        <v>3999</v>
      </c>
      <c r="M1574" s="135" t="s">
        <v>4141</v>
      </c>
      <c r="N1574" s="135" t="s">
        <v>4508</v>
      </c>
    </row>
    <row r="1575" spans="1:14" ht="24" x14ac:dyDescent="0.15">
      <c r="A1575" s="139">
        <v>812</v>
      </c>
      <c r="B1575" s="139">
        <v>70342</v>
      </c>
      <c r="C1575" s="135" t="s">
        <v>7244</v>
      </c>
      <c r="D1575" s="135">
        <v>7</v>
      </c>
      <c r="E1575" s="135" t="s">
        <v>3971</v>
      </c>
      <c r="F1575" s="135">
        <v>3</v>
      </c>
      <c r="G1575" s="135" t="s">
        <v>3973</v>
      </c>
      <c r="H1575" s="135" t="s">
        <v>810</v>
      </c>
      <c r="I1575" s="135" t="s">
        <v>7245</v>
      </c>
      <c r="J1575" s="135">
        <v>1</v>
      </c>
      <c r="K1575" s="135" t="s">
        <v>3998</v>
      </c>
      <c r="L1575" s="135" t="s">
        <v>3999</v>
      </c>
      <c r="M1575" s="135" t="s">
        <v>4249</v>
      </c>
      <c r="N1575" s="135" t="s">
        <v>124</v>
      </c>
    </row>
    <row r="1576" spans="1:14" ht="24" x14ac:dyDescent="0.15">
      <c r="A1576" s="139">
        <v>812</v>
      </c>
      <c r="B1576" s="139">
        <v>70342</v>
      </c>
      <c r="C1576" s="135" t="s">
        <v>7246</v>
      </c>
      <c r="D1576" s="135">
        <v>7</v>
      </c>
      <c r="E1576" s="135" t="s">
        <v>3971</v>
      </c>
      <c r="F1576" s="135">
        <v>3</v>
      </c>
      <c r="G1576" s="135" t="s">
        <v>3973</v>
      </c>
      <c r="H1576" s="135" t="s">
        <v>967</v>
      </c>
      <c r="I1576" s="135" t="s">
        <v>7245</v>
      </c>
      <c r="J1576" s="135">
        <v>1</v>
      </c>
      <c r="K1576" s="135" t="s">
        <v>3998</v>
      </c>
      <c r="L1576" s="135" t="s">
        <v>3999</v>
      </c>
      <c r="M1576" s="135" t="s">
        <v>7247</v>
      </c>
      <c r="N1576" s="135" t="s">
        <v>202</v>
      </c>
    </row>
    <row r="1577" spans="1:14" ht="24" x14ac:dyDescent="0.15">
      <c r="A1577" s="139">
        <v>812</v>
      </c>
      <c r="B1577" s="139">
        <v>70343</v>
      </c>
      <c r="C1577" s="135" t="s">
        <v>7248</v>
      </c>
      <c r="D1577" s="135">
        <v>7</v>
      </c>
      <c r="E1577" s="135" t="s">
        <v>3971</v>
      </c>
      <c r="F1577" s="135">
        <v>3</v>
      </c>
      <c r="G1577" s="135" t="s">
        <v>3973</v>
      </c>
      <c r="H1577" s="135" t="s">
        <v>967</v>
      </c>
      <c r="I1577" s="135" t="s">
        <v>7249</v>
      </c>
      <c r="J1577" s="135">
        <v>1</v>
      </c>
      <c r="K1577" s="135" t="s">
        <v>3998</v>
      </c>
      <c r="L1577" s="135" t="s">
        <v>3999</v>
      </c>
      <c r="M1577" s="135" t="s">
        <v>7250</v>
      </c>
      <c r="N1577" s="135" t="s">
        <v>124</v>
      </c>
    </row>
    <row r="1578" spans="1:14" ht="24" x14ac:dyDescent="0.15">
      <c r="A1578" s="139">
        <v>812</v>
      </c>
      <c r="B1578" s="139">
        <v>70344</v>
      </c>
      <c r="C1578" s="135" t="s">
        <v>7251</v>
      </c>
      <c r="D1578" s="135">
        <v>7</v>
      </c>
      <c r="E1578" s="135" t="s">
        <v>3971</v>
      </c>
      <c r="F1578" s="135">
        <v>3</v>
      </c>
      <c r="G1578" s="135" t="s">
        <v>3973</v>
      </c>
      <c r="H1578" s="135" t="s">
        <v>810</v>
      </c>
      <c r="I1578" s="135" t="s">
        <v>7252</v>
      </c>
      <c r="J1578" s="135">
        <v>1</v>
      </c>
      <c r="K1578" s="135" t="s">
        <v>3998</v>
      </c>
      <c r="L1578" s="135" t="s">
        <v>3999</v>
      </c>
      <c r="M1578" s="135" t="s">
        <v>4141</v>
      </c>
      <c r="N1578" s="135" t="s">
        <v>555</v>
      </c>
    </row>
    <row r="1579" spans="1:14" ht="24" x14ac:dyDescent="0.15">
      <c r="A1579" s="139">
        <v>812</v>
      </c>
      <c r="B1579" s="139">
        <v>70344</v>
      </c>
      <c r="C1579" s="135" t="s">
        <v>7253</v>
      </c>
      <c r="D1579" s="135">
        <v>7</v>
      </c>
      <c r="E1579" s="135" t="s">
        <v>3971</v>
      </c>
      <c r="F1579" s="135">
        <v>3</v>
      </c>
      <c r="G1579" s="135" t="s">
        <v>3973</v>
      </c>
      <c r="H1579" s="135" t="s">
        <v>967</v>
      </c>
      <c r="I1579" s="135" t="s">
        <v>7252</v>
      </c>
      <c r="J1579" s="135">
        <v>1</v>
      </c>
      <c r="K1579" s="135" t="s">
        <v>3998</v>
      </c>
      <c r="L1579" s="135" t="s">
        <v>3999</v>
      </c>
      <c r="M1579" s="135" t="s">
        <v>7254</v>
      </c>
      <c r="N1579" s="135" t="s">
        <v>4508</v>
      </c>
    </row>
    <row r="1580" spans="1:14" ht="24" x14ac:dyDescent="0.15">
      <c r="A1580" s="139">
        <v>814</v>
      </c>
      <c r="B1580" s="139">
        <v>70660</v>
      </c>
      <c r="C1580" s="135" t="s">
        <v>7255</v>
      </c>
      <c r="D1580" s="135">
        <v>7</v>
      </c>
      <c r="E1580" s="135" t="s">
        <v>3971</v>
      </c>
      <c r="F1580" s="135">
        <v>2</v>
      </c>
      <c r="G1580" s="135" t="s">
        <v>3972</v>
      </c>
      <c r="H1580" s="135" t="s">
        <v>967</v>
      </c>
      <c r="I1580" s="135" t="s">
        <v>7256</v>
      </c>
      <c r="J1580" s="135">
        <v>1</v>
      </c>
      <c r="K1580" s="135" t="s">
        <v>3998</v>
      </c>
      <c r="L1580" s="135" t="s">
        <v>3999</v>
      </c>
      <c r="M1580" s="135" t="s">
        <v>4141</v>
      </c>
      <c r="N1580" s="135" t="s">
        <v>126</v>
      </c>
    </row>
    <row r="1581" spans="1:14" ht="24" x14ac:dyDescent="0.15">
      <c r="A1581" s="139">
        <v>814</v>
      </c>
      <c r="B1581" s="139">
        <v>70670</v>
      </c>
      <c r="C1581" s="135" t="s">
        <v>7257</v>
      </c>
      <c r="D1581" s="135">
        <v>7</v>
      </c>
      <c r="E1581" s="135" t="s">
        <v>3971</v>
      </c>
      <c r="F1581" s="135">
        <v>2</v>
      </c>
      <c r="G1581" s="135" t="s">
        <v>3972</v>
      </c>
      <c r="H1581" s="135" t="s">
        <v>967</v>
      </c>
      <c r="I1581" s="135" t="s">
        <v>7258</v>
      </c>
      <c r="J1581" s="135">
        <v>1</v>
      </c>
      <c r="K1581" s="135" t="s">
        <v>3998</v>
      </c>
      <c r="L1581" s="135" t="s">
        <v>3999</v>
      </c>
      <c r="M1581" s="135" t="s">
        <v>6342</v>
      </c>
      <c r="N1581" s="135" t="s">
        <v>3996</v>
      </c>
    </row>
    <row r="1582" spans="1:14" ht="24" x14ac:dyDescent="0.15">
      <c r="A1582" s="139">
        <v>817</v>
      </c>
      <c r="B1582" s="139">
        <v>70740</v>
      </c>
      <c r="C1582" s="135" t="s">
        <v>7259</v>
      </c>
      <c r="D1582" s="135">
        <v>7</v>
      </c>
      <c r="E1582" s="135" t="s">
        <v>3971</v>
      </c>
      <c r="F1582" s="135">
        <v>3</v>
      </c>
      <c r="G1582" s="135" t="s">
        <v>3973</v>
      </c>
      <c r="H1582" s="135" t="s">
        <v>810</v>
      </c>
      <c r="I1582" s="135" t="s">
        <v>7260</v>
      </c>
      <c r="J1582" s="135">
        <v>1</v>
      </c>
      <c r="K1582" s="135" t="s">
        <v>3998</v>
      </c>
      <c r="L1582" s="135" t="s">
        <v>3999</v>
      </c>
      <c r="M1582" s="135" t="s">
        <v>7261</v>
      </c>
      <c r="N1582" s="135" t="s">
        <v>4297</v>
      </c>
    </row>
    <row r="1583" spans="1:14" ht="24" x14ac:dyDescent="0.15">
      <c r="A1583" s="139">
        <v>817</v>
      </c>
      <c r="B1583" s="139">
        <v>70740</v>
      </c>
      <c r="C1583" s="135" t="s">
        <v>7262</v>
      </c>
      <c r="D1583" s="135">
        <v>7</v>
      </c>
      <c r="E1583" s="135" t="s">
        <v>3971</v>
      </c>
      <c r="F1583" s="135">
        <v>3</v>
      </c>
      <c r="G1583" s="135" t="s">
        <v>3973</v>
      </c>
      <c r="H1583" s="135" t="s">
        <v>967</v>
      </c>
      <c r="I1583" s="135" t="s">
        <v>7260</v>
      </c>
      <c r="J1583" s="135">
        <v>1</v>
      </c>
      <c r="K1583" s="135" t="s">
        <v>3998</v>
      </c>
      <c r="L1583" s="135" t="s">
        <v>3999</v>
      </c>
      <c r="M1583" s="135" t="s">
        <v>4141</v>
      </c>
      <c r="N1583" s="135" t="s">
        <v>86</v>
      </c>
    </row>
    <row r="1584" spans="1:14" ht="24" x14ac:dyDescent="0.15">
      <c r="A1584" s="139">
        <v>901</v>
      </c>
      <c r="B1584" s="139">
        <v>50671</v>
      </c>
      <c r="C1584" s="135" t="s">
        <v>7263</v>
      </c>
      <c r="D1584" s="135">
        <v>5</v>
      </c>
      <c r="E1584" s="135" t="s">
        <v>4085</v>
      </c>
      <c r="F1584" s="135">
        <v>9</v>
      </c>
      <c r="G1584" s="135" t="s">
        <v>3955</v>
      </c>
      <c r="H1584" s="135" t="s">
        <v>810</v>
      </c>
      <c r="I1584" s="135" t="s">
        <v>7264</v>
      </c>
      <c r="J1584" s="135">
        <v>1</v>
      </c>
      <c r="K1584" s="135" t="s">
        <v>3998</v>
      </c>
      <c r="L1584" s="135" t="s">
        <v>3999</v>
      </c>
      <c r="M1584" s="135" t="s">
        <v>4141</v>
      </c>
      <c r="N1584" s="135" t="s">
        <v>108</v>
      </c>
    </row>
    <row r="1585" spans="1:14" ht="24" x14ac:dyDescent="0.15">
      <c r="A1585" s="139">
        <v>901</v>
      </c>
      <c r="B1585" s="139">
        <v>50671</v>
      </c>
      <c r="C1585" s="135" t="s">
        <v>6997</v>
      </c>
      <c r="D1585" s="135">
        <v>5</v>
      </c>
      <c r="E1585" s="135" t="s">
        <v>4085</v>
      </c>
      <c r="F1585" s="135">
        <v>9</v>
      </c>
      <c r="G1585" s="135" t="s">
        <v>3955</v>
      </c>
      <c r="H1585" s="135" t="s">
        <v>967</v>
      </c>
      <c r="I1585" s="135" t="s">
        <v>7264</v>
      </c>
      <c r="J1585" s="135">
        <v>1</v>
      </c>
      <c r="K1585" s="135" t="s">
        <v>3998</v>
      </c>
      <c r="L1585" s="135" t="s">
        <v>3999</v>
      </c>
      <c r="M1585" s="135" t="s">
        <v>4141</v>
      </c>
      <c r="N1585" s="135" t="s">
        <v>108</v>
      </c>
    </row>
    <row r="1586" spans="1:14" ht="24" x14ac:dyDescent="0.15">
      <c r="A1586" s="139">
        <v>901</v>
      </c>
      <c r="B1586" s="139">
        <v>50672</v>
      </c>
      <c r="C1586" s="135" t="s">
        <v>7265</v>
      </c>
      <c r="D1586" s="135">
        <v>5</v>
      </c>
      <c r="E1586" s="135" t="s">
        <v>4085</v>
      </c>
      <c r="F1586" s="135">
        <v>9</v>
      </c>
      <c r="G1586" s="135" t="s">
        <v>3955</v>
      </c>
      <c r="H1586" s="135" t="s">
        <v>810</v>
      </c>
      <c r="I1586" s="135" t="s">
        <v>7266</v>
      </c>
      <c r="J1586" s="135">
        <v>1</v>
      </c>
      <c r="K1586" s="135" t="s">
        <v>3998</v>
      </c>
      <c r="L1586" s="135" t="s">
        <v>3999</v>
      </c>
      <c r="M1586" s="135" t="s">
        <v>7267</v>
      </c>
      <c r="N1586" s="135" t="s">
        <v>332</v>
      </c>
    </row>
    <row r="1587" spans="1:14" ht="24" x14ac:dyDescent="0.15">
      <c r="A1587" s="139">
        <v>901</v>
      </c>
      <c r="B1587" s="139">
        <v>50672</v>
      </c>
      <c r="C1587" s="135" t="s">
        <v>7268</v>
      </c>
      <c r="D1587" s="135">
        <v>5</v>
      </c>
      <c r="E1587" s="135" t="s">
        <v>4085</v>
      </c>
      <c r="F1587" s="135">
        <v>9</v>
      </c>
      <c r="G1587" s="135" t="s">
        <v>3955</v>
      </c>
      <c r="H1587" s="135" t="s">
        <v>967</v>
      </c>
      <c r="I1587" s="135" t="s">
        <v>7266</v>
      </c>
      <c r="J1587" s="135">
        <v>1</v>
      </c>
      <c r="K1587" s="135" t="s">
        <v>3998</v>
      </c>
      <c r="L1587" s="135" t="s">
        <v>3999</v>
      </c>
      <c r="M1587" s="135" t="s">
        <v>5845</v>
      </c>
      <c r="N1587" s="135" t="s">
        <v>1220</v>
      </c>
    </row>
    <row r="1588" spans="1:14" ht="24" x14ac:dyDescent="0.15">
      <c r="A1588" s="139">
        <v>901</v>
      </c>
      <c r="B1588" s="139">
        <v>51160</v>
      </c>
      <c r="C1588" s="135" t="s">
        <v>5496</v>
      </c>
      <c r="D1588" s="135">
        <v>5</v>
      </c>
      <c r="E1588" s="135" t="s">
        <v>4085</v>
      </c>
      <c r="F1588" s="135">
        <v>11</v>
      </c>
      <c r="G1588" s="135" t="s">
        <v>3957</v>
      </c>
      <c r="H1588" s="135" t="s">
        <v>810</v>
      </c>
      <c r="I1588" s="135" t="s">
        <v>7269</v>
      </c>
      <c r="J1588" s="135">
        <v>1</v>
      </c>
      <c r="K1588" s="135" t="s">
        <v>3998</v>
      </c>
      <c r="L1588" s="135" t="s">
        <v>3999</v>
      </c>
      <c r="M1588" s="135" t="s">
        <v>5845</v>
      </c>
      <c r="N1588" s="135" t="s">
        <v>4793</v>
      </c>
    </row>
    <row r="1589" spans="1:14" ht="24" x14ac:dyDescent="0.15">
      <c r="A1589" s="139">
        <v>901</v>
      </c>
      <c r="B1589" s="139">
        <v>51160</v>
      </c>
      <c r="C1589" s="135" t="s">
        <v>6202</v>
      </c>
      <c r="D1589" s="135">
        <v>5</v>
      </c>
      <c r="E1589" s="135" t="s">
        <v>4085</v>
      </c>
      <c r="F1589" s="135">
        <v>11</v>
      </c>
      <c r="G1589" s="135" t="s">
        <v>3957</v>
      </c>
      <c r="H1589" s="135" t="s">
        <v>967</v>
      </c>
      <c r="I1589" s="135" t="s">
        <v>7269</v>
      </c>
      <c r="J1589" s="135">
        <v>1</v>
      </c>
      <c r="K1589" s="135" t="s">
        <v>3998</v>
      </c>
      <c r="L1589" s="135" t="s">
        <v>3999</v>
      </c>
      <c r="M1589" s="135" t="s">
        <v>4092</v>
      </c>
      <c r="N1589" s="135" t="s">
        <v>4508</v>
      </c>
    </row>
    <row r="1590" spans="1:14" ht="24" x14ac:dyDescent="0.15">
      <c r="A1590" s="139">
        <v>902</v>
      </c>
      <c r="B1590" s="139">
        <v>50692</v>
      </c>
      <c r="C1590" s="135" t="s">
        <v>7270</v>
      </c>
      <c r="D1590" s="135">
        <v>5</v>
      </c>
      <c r="E1590" s="135" t="s">
        <v>4085</v>
      </c>
      <c r="F1590" s="135">
        <v>9</v>
      </c>
      <c r="G1590" s="135" t="s">
        <v>3955</v>
      </c>
      <c r="H1590" s="135" t="s">
        <v>967</v>
      </c>
      <c r="I1590" s="135" t="s">
        <v>7271</v>
      </c>
      <c r="J1590" s="135">
        <v>1</v>
      </c>
      <c r="K1590" s="135" t="s">
        <v>3998</v>
      </c>
      <c r="L1590" s="135" t="s">
        <v>3999</v>
      </c>
      <c r="M1590" s="135" t="s">
        <v>4699</v>
      </c>
      <c r="N1590" s="135" t="s">
        <v>4502</v>
      </c>
    </row>
    <row r="1591" spans="1:14" ht="24" x14ac:dyDescent="0.15">
      <c r="A1591" s="139">
        <v>903</v>
      </c>
      <c r="B1591" s="139">
        <v>50631</v>
      </c>
      <c r="C1591" s="135" t="s">
        <v>7272</v>
      </c>
      <c r="D1591" s="135">
        <v>5</v>
      </c>
      <c r="E1591" s="135" t="s">
        <v>4085</v>
      </c>
      <c r="F1591" s="135">
        <v>9</v>
      </c>
      <c r="G1591" s="135" t="s">
        <v>3955</v>
      </c>
      <c r="H1591" s="135" t="s">
        <v>967</v>
      </c>
      <c r="I1591" s="135" t="s">
        <v>7273</v>
      </c>
      <c r="J1591" s="135">
        <v>1</v>
      </c>
      <c r="K1591" s="135" t="s">
        <v>3998</v>
      </c>
      <c r="L1591" s="135" t="s">
        <v>3999</v>
      </c>
      <c r="M1591" s="135" t="s">
        <v>7274</v>
      </c>
      <c r="N1591" s="135" t="s">
        <v>108</v>
      </c>
    </row>
    <row r="1592" spans="1:14" ht="24" x14ac:dyDescent="0.15">
      <c r="A1592" s="139">
        <v>903</v>
      </c>
      <c r="B1592" s="139">
        <v>50632</v>
      </c>
      <c r="C1592" s="135" t="s">
        <v>7275</v>
      </c>
      <c r="D1592" s="135">
        <v>5</v>
      </c>
      <c r="E1592" s="135" t="s">
        <v>4085</v>
      </c>
      <c r="F1592" s="135">
        <v>9</v>
      </c>
      <c r="G1592" s="135" t="s">
        <v>3955</v>
      </c>
      <c r="H1592" s="135" t="s">
        <v>967</v>
      </c>
      <c r="I1592" s="135" t="s">
        <v>7276</v>
      </c>
      <c r="J1592" s="135">
        <v>1</v>
      </c>
      <c r="K1592" s="135" t="s">
        <v>3998</v>
      </c>
      <c r="L1592" s="135" t="s">
        <v>5811</v>
      </c>
      <c r="M1592" s="135" t="s">
        <v>4168</v>
      </c>
      <c r="N1592" s="135" t="s">
        <v>4077</v>
      </c>
    </row>
    <row r="1593" spans="1:14" ht="24" x14ac:dyDescent="0.15">
      <c r="A1593" s="139">
        <v>905</v>
      </c>
      <c r="B1593" s="139">
        <v>50182</v>
      </c>
      <c r="C1593" s="135" t="s">
        <v>5558</v>
      </c>
      <c r="D1593" s="135">
        <v>5</v>
      </c>
      <c r="E1593" s="135" t="s">
        <v>4085</v>
      </c>
      <c r="F1593" s="135">
        <v>2</v>
      </c>
      <c r="G1593" s="135" t="s">
        <v>3948</v>
      </c>
      <c r="H1593" s="135" t="s">
        <v>967</v>
      </c>
      <c r="I1593" s="135" t="s">
        <v>7277</v>
      </c>
      <c r="J1593" s="135">
        <v>1</v>
      </c>
      <c r="K1593" s="135" t="s">
        <v>3998</v>
      </c>
      <c r="L1593" s="135" t="s">
        <v>3999</v>
      </c>
      <c r="M1593" s="135" t="s">
        <v>6424</v>
      </c>
      <c r="N1593" s="135" t="s">
        <v>332</v>
      </c>
    </row>
    <row r="1594" spans="1:14" ht="24" x14ac:dyDescent="0.15">
      <c r="A1594" s="139">
        <v>906</v>
      </c>
      <c r="B1594" s="139">
        <v>50771</v>
      </c>
      <c r="C1594" s="135" t="s">
        <v>7278</v>
      </c>
      <c r="D1594" s="135">
        <v>5</v>
      </c>
      <c r="E1594" s="135" t="s">
        <v>4085</v>
      </c>
      <c r="F1594" s="135">
        <v>2</v>
      </c>
      <c r="G1594" s="135" t="s">
        <v>3948</v>
      </c>
      <c r="H1594" s="135" t="s">
        <v>967</v>
      </c>
      <c r="I1594" s="135" t="s">
        <v>7279</v>
      </c>
      <c r="J1594" s="135">
        <v>1</v>
      </c>
      <c r="K1594" s="135" t="s">
        <v>3998</v>
      </c>
      <c r="L1594" s="135" t="s">
        <v>3999</v>
      </c>
      <c r="M1594" s="135" t="s">
        <v>7280</v>
      </c>
      <c r="N1594" s="135" t="s">
        <v>202</v>
      </c>
    </row>
    <row r="1595" spans="1:14" ht="24" x14ac:dyDescent="0.15">
      <c r="A1595" s="139">
        <v>906</v>
      </c>
      <c r="B1595" s="139">
        <v>50772</v>
      </c>
      <c r="C1595" s="135" t="s">
        <v>7281</v>
      </c>
      <c r="D1595" s="135">
        <v>5</v>
      </c>
      <c r="E1595" s="135" t="s">
        <v>4085</v>
      </c>
      <c r="F1595" s="135">
        <v>2</v>
      </c>
      <c r="G1595" s="135" t="s">
        <v>3948</v>
      </c>
      <c r="H1595" s="135" t="s">
        <v>810</v>
      </c>
      <c r="I1595" s="135" t="s">
        <v>7282</v>
      </c>
      <c r="J1595" s="135">
        <v>1</v>
      </c>
      <c r="K1595" s="135" t="s">
        <v>3998</v>
      </c>
      <c r="L1595" s="135" t="s">
        <v>3999</v>
      </c>
      <c r="M1595" s="135" t="s">
        <v>4374</v>
      </c>
      <c r="N1595" s="135" t="s">
        <v>332</v>
      </c>
    </row>
    <row r="1596" spans="1:14" ht="24" x14ac:dyDescent="0.15">
      <c r="A1596" s="139">
        <v>906</v>
      </c>
      <c r="B1596" s="139">
        <v>50772</v>
      </c>
      <c r="C1596" s="135" t="s">
        <v>7283</v>
      </c>
      <c r="D1596" s="135">
        <v>5</v>
      </c>
      <c r="E1596" s="135" t="s">
        <v>4085</v>
      </c>
      <c r="F1596" s="135">
        <v>2</v>
      </c>
      <c r="G1596" s="135" t="s">
        <v>3948</v>
      </c>
      <c r="H1596" s="135" t="s">
        <v>967</v>
      </c>
      <c r="I1596" s="135" t="s">
        <v>7282</v>
      </c>
      <c r="J1596" s="135">
        <v>1</v>
      </c>
      <c r="K1596" s="135" t="s">
        <v>3998</v>
      </c>
      <c r="L1596" s="135" t="s">
        <v>3999</v>
      </c>
      <c r="M1596" s="135" t="s">
        <v>7284</v>
      </c>
      <c r="N1596" s="135" t="s">
        <v>332</v>
      </c>
    </row>
    <row r="1597" spans="1:14" ht="24" x14ac:dyDescent="0.15">
      <c r="A1597" s="139">
        <v>907</v>
      </c>
      <c r="B1597" s="139">
        <v>50750</v>
      </c>
      <c r="C1597" s="135" t="s">
        <v>5729</v>
      </c>
      <c r="D1597" s="135">
        <v>5</v>
      </c>
      <c r="E1597" s="135" t="s">
        <v>4085</v>
      </c>
      <c r="F1597" s="135">
        <v>2</v>
      </c>
      <c r="G1597" s="135" t="s">
        <v>3948</v>
      </c>
      <c r="H1597" s="135" t="s">
        <v>967</v>
      </c>
      <c r="I1597" s="135" t="s">
        <v>7285</v>
      </c>
      <c r="J1597" s="135">
        <v>1</v>
      </c>
      <c r="K1597" s="135" t="s">
        <v>3998</v>
      </c>
      <c r="L1597" s="135" t="s">
        <v>3999</v>
      </c>
      <c r="M1597" s="135" t="s">
        <v>7286</v>
      </c>
      <c r="N1597" s="135" t="s">
        <v>4666</v>
      </c>
    </row>
    <row r="1598" spans="1:14" ht="24" x14ac:dyDescent="0.15">
      <c r="A1598" s="139">
        <v>909</v>
      </c>
      <c r="B1598" s="139">
        <v>50550</v>
      </c>
      <c r="C1598" s="135" t="s">
        <v>7287</v>
      </c>
      <c r="D1598" s="135">
        <v>5</v>
      </c>
      <c r="E1598" s="135" t="s">
        <v>4085</v>
      </c>
      <c r="F1598" s="135">
        <v>3</v>
      </c>
      <c r="G1598" s="135" t="s">
        <v>3949</v>
      </c>
      <c r="H1598" s="135" t="s">
        <v>2085</v>
      </c>
      <c r="I1598" s="135" t="s">
        <v>7288</v>
      </c>
      <c r="J1598" s="135">
        <v>1</v>
      </c>
      <c r="K1598" s="135" t="s">
        <v>3998</v>
      </c>
      <c r="L1598" s="135" t="s">
        <v>3999</v>
      </c>
      <c r="M1598" s="135" t="s">
        <v>4141</v>
      </c>
      <c r="N1598" s="135" t="s">
        <v>86</v>
      </c>
    </row>
    <row r="1599" spans="1:14" ht="24" x14ac:dyDescent="0.15">
      <c r="A1599" s="139">
        <v>909</v>
      </c>
      <c r="B1599" s="139">
        <v>50550</v>
      </c>
      <c r="C1599" s="135" t="s">
        <v>7289</v>
      </c>
      <c r="D1599" s="135">
        <v>5</v>
      </c>
      <c r="E1599" s="135" t="s">
        <v>4085</v>
      </c>
      <c r="F1599" s="135">
        <v>3</v>
      </c>
      <c r="G1599" s="135" t="s">
        <v>3949</v>
      </c>
      <c r="H1599" s="135" t="s">
        <v>1674</v>
      </c>
      <c r="I1599" s="135" t="s">
        <v>7288</v>
      </c>
      <c r="J1599" s="135">
        <v>1</v>
      </c>
      <c r="K1599" s="135" t="s">
        <v>3998</v>
      </c>
      <c r="L1599" s="135" t="s">
        <v>3999</v>
      </c>
      <c r="M1599" s="135" t="s">
        <v>4164</v>
      </c>
      <c r="N1599" s="135" t="s">
        <v>332</v>
      </c>
    </row>
    <row r="1600" spans="1:14" ht="24" x14ac:dyDescent="0.15">
      <c r="A1600" s="139">
        <v>909</v>
      </c>
      <c r="B1600" s="139">
        <v>50550</v>
      </c>
      <c r="C1600" s="135" t="s">
        <v>7290</v>
      </c>
      <c r="D1600" s="135">
        <v>5</v>
      </c>
      <c r="E1600" s="135" t="s">
        <v>4085</v>
      </c>
      <c r="F1600" s="135">
        <v>3</v>
      </c>
      <c r="G1600" s="135" t="s">
        <v>3949</v>
      </c>
      <c r="H1600" s="135" t="s">
        <v>810</v>
      </c>
      <c r="I1600" s="135" t="s">
        <v>7288</v>
      </c>
      <c r="J1600" s="135">
        <v>1</v>
      </c>
      <c r="K1600" s="135" t="s">
        <v>3998</v>
      </c>
      <c r="L1600" s="135" t="s">
        <v>3999</v>
      </c>
      <c r="M1600" s="135" t="s">
        <v>7291</v>
      </c>
      <c r="N1600" s="135" t="s">
        <v>108</v>
      </c>
    </row>
    <row r="1601" spans="1:14" ht="24" x14ac:dyDescent="0.15">
      <c r="A1601" s="139">
        <v>909</v>
      </c>
      <c r="B1601" s="139">
        <v>50550</v>
      </c>
      <c r="C1601" s="135" t="s">
        <v>7292</v>
      </c>
      <c r="D1601" s="135">
        <v>5</v>
      </c>
      <c r="E1601" s="135" t="s">
        <v>4085</v>
      </c>
      <c r="F1601" s="135">
        <v>3</v>
      </c>
      <c r="G1601" s="135" t="s">
        <v>3949</v>
      </c>
      <c r="H1601" s="135" t="s">
        <v>967</v>
      </c>
      <c r="I1601" s="135" t="s">
        <v>7288</v>
      </c>
      <c r="J1601" s="135">
        <v>1</v>
      </c>
      <c r="K1601" s="135" t="s">
        <v>3998</v>
      </c>
      <c r="L1601" s="135" t="s">
        <v>3999</v>
      </c>
      <c r="M1601" s="135" t="s">
        <v>7293</v>
      </c>
      <c r="N1601" s="135" t="s">
        <v>4297</v>
      </c>
    </row>
    <row r="1602" spans="1:14" ht="24" x14ac:dyDescent="0.15">
      <c r="A1602" s="139">
        <v>910</v>
      </c>
      <c r="B1602" s="139">
        <v>50491</v>
      </c>
      <c r="C1602" s="135" t="s">
        <v>7294</v>
      </c>
      <c r="D1602" s="135">
        <v>5</v>
      </c>
      <c r="E1602" s="135" t="s">
        <v>4085</v>
      </c>
      <c r="F1602" s="135">
        <v>3</v>
      </c>
      <c r="G1602" s="135" t="s">
        <v>3949</v>
      </c>
      <c r="H1602" s="135" t="s">
        <v>967</v>
      </c>
      <c r="I1602" s="135" t="s">
        <v>7295</v>
      </c>
      <c r="J1602" s="135">
        <v>1</v>
      </c>
      <c r="K1602" s="135" t="s">
        <v>3998</v>
      </c>
      <c r="L1602" s="135" t="s">
        <v>3999</v>
      </c>
      <c r="M1602" s="135" t="s">
        <v>7296</v>
      </c>
      <c r="N1602" s="135" t="s">
        <v>3996</v>
      </c>
    </row>
    <row r="1603" spans="1:14" ht="24" x14ac:dyDescent="0.15">
      <c r="A1603" s="139">
        <v>910</v>
      </c>
      <c r="B1603" s="139">
        <v>50492</v>
      </c>
      <c r="C1603" s="135" t="s">
        <v>7297</v>
      </c>
      <c r="D1603" s="135">
        <v>5</v>
      </c>
      <c r="E1603" s="135" t="s">
        <v>4085</v>
      </c>
      <c r="F1603" s="135">
        <v>3</v>
      </c>
      <c r="G1603" s="135" t="s">
        <v>3949</v>
      </c>
      <c r="H1603" s="135" t="s">
        <v>1674</v>
      </c>
      <c r="I1603" s="135" t="s">
        <v>7298</v>
      </c>
      <c r="J1603" s="135">
        <v>1</v>
      </c>
      <c r="K1603" s="135" t="s">
        <v>3998</v>
      </c>
      <c r="L1603" s="135" t="s">
        <v>3999</v>
      </c>
      <c r="M1603" s="135" t="s">
        <v>7299</v>
      </c>
      <c r="N1603" s="135" t="s">
        <v>332</v>
      </c>
    </row>
    <row r="1604" spans="1:14" ht="24" x14ac:dyDescent="0.15">
      <c r="A1604" s="139">
        <v>910</v>
      </c>
      <c r="B1604" s="139">
        <v>50492</v>
      </c>
      <c r="C1604" s="135" t="s">
        <v>5431</v>
      </c>
      <c r="D1604" s="135">
        <v>5</v>
      </c>
      <c r="E1604" s="135" t="s">
        <v>4085</v>
      </c>
      <c r="F1604" s="135">
        <v>3</v>
      </c>
      <c r="G1604" s="135" t="s">
        <v>3949</v>
      </c>
      <c r="H1604" s="135" t="s">
        <v>810</v>
      </c>
      <c r="I1604" s="135" t="s">
        <v>7298</v>
      </c>
      <c r="J1604" s="135">
        <v>1</v>
      </c>
      <c r="K1604" s="135" t="s">
        <v>3998</v>
      </c>
      <c r="L1604" s="135" t="s">
        <v>3999</v>
      </c>
      <c r="M1604" s="135" t="s">
        <v>7300</v>
      </c>
      <c r="N1604" s="135" t="s">
        <v>332</v>
      </c>
    </row>
    <row r="1605" spans="1:14" ht="24" x14ac:dyDescent="0.15">
      <c r="A1605" s="139">
        <v>910</v>
      </c>
      <c r="B1605" s="139">
        <v>50492</v>
      </c>
      <c r="C1605" s="135" t="s">
        <v>7301</v>
      </c>
      <c r="D1605" s="135">
        <v>5</v>
      </c>
      <c r="E1605" s="135" t="s">
        <v>4085</v>
      </c>
      <c r="F1605" s="135">
        <v>3</v>
      </c>
      <c r="G1605" s="135" t="s">
        <v>3949</v>
      </c>
      <c r="H1605" s="135" t="s">
        <v>967</v>
      </c>
      <c r="I1605" s="135" t="s">
        <v>7298</v>
      </c>
      <c r="J1605" s="135">
        <v>1</v>
      </c>
      <c r="K1605" s="135" t="s">
        <v>3998</v>
      </c>
      <c r="L1605" s="135" t="s">
        <v>3999</v>
      </c>
      <c r="M1605" s="135" t="s">
        <v>7302</v>
      </c>
      <c r="N1605" s="135" t="s">
        <v>489</v>
      </c>
    </row>
    <row r="1606" spans="1:14" ht="24" x14ac:dyDescent="0.15">
      <c r="A1606" s="139">
        <v>911</v>
      </c>
      <c r="B1606" s="139">
        <v>50442</v>
      </c>
      <c r="C1606" s="135" t="s">
        <v>7303</v>
      </c>
      <c r="D1606" s="135">
        <v>5</v>
      </c>
      <c r="E1606" s="135" t="s">
        <v>4085</v>
      </c>
      <c r="F1606" s="135">
        <v>5</v>
      </c>
      <c r="G1606" s="135" t="s">
        <v>3951</v>
      </c>
      <c r="H1606" s="135" t="s">
        <v>967</v>
      </c>
      <c r="I1606" s="135" t="s">
        <v>7304</v>
      </c>
      <c r="J1606" s="135">
        <v>1</v>
      </c>
      <c r="K1606" s="135" t="s">
        <v>3998</v>
      </c>
      <c r="L1606" s="135" t="s">
        <v>3999</v>
      </c>
      <c r="M1606" s="135" t="s">
        <v>4226</v>
      </c>
      <c r="N1606" s="135" t="s">
        <v>332</v>
      </c>
    </row>
    <row r="1607" spans="1:14" ht="24" x14ac:dyDescent="0.15">
      <c r="A1607" s="139">
        <v>911</v>
      </c>
      <c r="B1607" s="139">
        <v>50443</v>
      </c>
      <c r="C1607" s="135" t="s">
        <v>7305</v>
      </c>
      <c r="D1607" s="135">
        <v>5</v>
      </c>
      <c r="E1607" s="135" t="s">
        <v>4085</v>
      </c>
      <c r="F1607" s="135">
        <v>5</v>
      </c>
      <c r="G1607" s="135" t="s">
        <v>3951</v>
      </c>
      <c r="H1607" s="135" t="s">
        <v>810</v>
      </c>
      <c r="I1607" s="135" t="s">
        <v>7306</v>
      </c>
      <c r="J1607" s="135">
        <v>1</v>
      </c>
      <c r="K1607" s="135" t="s">
        <v>3998</v>
      </c>
      <c r="L1607" s="135" t="s">
        <v>5811</v>
      </c>
      <c r="M1607" s="135" t="s">
        <v>7307</v>
      </c>
      <c r="N1607" s="135" t="s">
        <v>135</v>
      </c>
    </row>
    <row r="1608" spans="1:14" ht="24" x14ac:dyDescent="0.15">
      <c r="A1608" s="139">
        <v>911</v>
      </c>
      <c r="B1608" s="139">
        <v>50443</v>
      </c>
      <c r="C1608" s="135" t="s">
        <v>7223</v>
      </c>
      <c r="D1608" s="135">
        <v>5</v>
      </c>
      <c r="E1608" s="135" t="s">
        <v>4085</v>
      </c>
      <c r="F1608" s="135">
        <v>5</v>
      </c>
      <c r="G1608" s="135" t="s">
        <v>3951</v>
      </c>
      <c r="H1608" s="135" t="s">
        <v>967</v>
      </c>
      <c r="I1608" s="135" t="s">
        <v>7306</v>
      </c>
      <c r="J1608" s="135">
        <v>1</v>
      </c>
      <c r="K1608" s="135" t="s">
        <v>3998</v>
      </c>
      <c r="L1608" s="135" t="s">
        <v>5811</v>
      </c>
      <c r="M1608" s="135" t="s">
        <v>7308</v>
      </c>
      <c r="N1608" s="135" t="s">
        <v>126</v>
      </c>
    </row>
    <row r="1609" spans="1:14" ht="24" x14ac:dyDescent="0.15">
      <c r="A1609" s="139">
        <v>911</v>
      </c>
      <c r="B1609" s="139">
        <v>50530</v>
      </c>
      <c r="C1609" s="135" t="s">
        <v>7309</v>
      </c>
      <c r="D1609" s="135">
        <v>5</v>
      </c>
      <c r="E1609" s="135" t="s">
        <v>4085</v>
      </c>
      <c r="F1609" s="135">
        <v>3</v>
      </c>
      <c r="G1609" s="135" t="s">
        <v>3949</v>
      </c>
      <c r="H1609" s="135" t="s">
        <v>810</v>
      </c>
      <c r="I1609" s="135" t="s">
        <v>7310</v>
      </c>
      <c r="J1609" s="135">
        <v>1</v>
      </c>
      <c r="K1609" s="135" t="s">
        <v>3998</v>
      </c>
      <c r="L1609" s="135" t="s">
        <v>3999</v>
      </c>
      <c r="M1609" s="135" t="s">
        <v>7311</v>
      </c>
      <c r="N1609" s="135" t="s">
        <v>1220</v>
      </c>
    </row>
    <row r="1610" spans="1:14" ht="24" x14ac:dyDescent="0.15">
      <c r="A1610" s="139">
        <v>911</v>
      </c>
      <c r="B1610" s="139">
        <v>50530</v>
      </c>
      <c r="C1610" s="135" t="s">
        <v>5960</v>
      </c>
      <c r="D1610" s="135">
        <v>5</v>
      </c>
      <c r="E1610" s="135" t="s">
        <v>4085</v>
      </c>
      <c r="F1610" s="135">
        <v>3</v>
      </c>
      <c r="G1610" s="135" t="s">
        <v>3949</v>
      </c>
      <c r="H1610" s="135" t="s">
        <v>967</v>
      </c>
      <c r="I1610" s="135" t="s">
        <v>7310</v>
      </c>
      <c r="J1610" s="135">
        <v>1</v>
      </c>
      <c r="K1610" s="135" t="s">
        <v>3998</v>
      </c>
      <c r="L1610" s="135" t="s">
        <v>3999</v>
      </c>
      <c r="M1610" s="135" t="s">
        <v>7312</v>
      </c>
      <c r="N1610" s="135" t="s">
        <v>1220</v>
      </c>
    </row>
    <row r="1611" spans="1:14" ht="24" x14ac:dyDescent="0.15">
      <c r="A1611" s="139">
        <v>912</v>
      </c>
      <c r="B1611" s="139">
        <v>50451</v>
      </c>
      <c r="C1611" s="135" t="s">
        <v>7313</v>
      </c>
      <c r="D1611" s="135">
        <v>5</v>
      </c>
      <c r="E1611" s="135" t="s">
        <v>4085</v>
      </c>
      <c r="F1611" s="135">
        <v>5</v>
      </c>
      <c r="G1611" s="135" t="s">
        <v>3951</v>
      </c>
      <c r="H1611" s="135" t="s">
        <v>810</v>
      </c>
      <c r="I1611" s="135" t="s">
        <v>7314</v>
      </c>
      <c r="J1611" s="135">
        <v>1</v>
      </c>
      <c r="K1611" s="135" t="s">
        <v>3998</v>
      </c>
      <c r="L1611" s="135" t="s">
        <v>3999</v>
      </c>
      <c r="M1611" s="135" t="s">
        <v>7315</v>
      </c>
      <c r="N1611" s="135" t="s">
        <v>86</v>
      </c>
    </row>
    <row r="1612" spans="1:14" ht="24" x14ac:dyDescent="0.15">
      <c r="A1612" s="139">
        <v>912</v>
      </c>
      <c r="B1612" s="139">
        <v>50451</v>
      </c>
      <c r="C1612" s="135" t="s">
        <v>7316</v>
      </c>
      <c r="D1612" s="135">
        <v>5</v>
      </c>
      <c r="E1612" s="135" t="s">
        <v>4085</v>
      </c>
      <c r="F1612" s="135">
        <v>5</v>
      </c>
      <c r="G1612" s="135" t="s">
        <v>3951</v>
      </c>
      <c r="H1612" s="135" t="s">
        <v>967</v>
      </c>
      <c r="I1612" s="135" t="s">
        <v>7314</v>
      </c>
      <c r="J1612" s="135">
        <v>1</v>
      </c>
      <c r="K1612" s="135" t="s">
        <v>3998</v>
      </c>
      <c r="L1612" s="135" t="s">
        <v>3999</v>
      </c>
      <c r="M1612" s="135" t="s">
        <v>4670</v>
      </c>
      <c r="N1612" s="135" t="s">
        <v>1220</v>
      </c>
    </row>
    <row r="1613" spans="1:14" ht="24" x14ac:dyDescent="0.15">
      <c r="A1613" s="139">
        <v>912</v>
      </c>
      <c r="B1613" s="139">
        <v>50452</v>
      </c>
      <c r="C1613" s="135" t="s">
        <v>7317</v>
      </c>
      <c r="D1613" s="135">
        <v>5</v>
      </c>
      <c r="E1613" s="135" t="s">
        <v>4085</v>
      </c>
      <c r="F1613" s="135">
        <v>5</v>
      </c>
      <c r="G1613" s="135" t="s">
        <v>3951</v>
      </c>
      <c r="H1613" s="135" t="s">
        <v>967</v>
      </c>
      <c r="I1613" s="135" t="s">
        <v>7318</v>
      </c>
      <c r="J1613" s="135">
        <v>1</v>
      </c>
      <c r="K1613" s="135" t="s">
        <v>3998</v>
      </c>
      <c r="L1613" s="135" t="s">
        <v>3999</v>
      </c>
      <c r="M1613" s="135" t="s">
        <v>4226</v>
      </c>
      <c r="N1613" s="135" t="s">
        <v>4115</v>
      </c>
    </row>
    <row r="1614" spans="1:14" ht="24" x14ac:dyDescent="0.15">
      <c r="A1614" s="139">
        <v>915</v>
      </c>
      <c r="B1614" s="139">
        <v>50981</v>
      </c>
      <c r="C1614" s="135" t="s">
        <v>5232</v>
      </c>
      <c r="D1614" s="135">
        <v>5</v>
      </c>
      <c r="E1614" s="135" t="s">
        <v>4085</v>
      </c>
      <c r="F1614" s="135">
        <v>9</v>
      </c>
      <c r="G1614" s="135" t="s">
        <v>3955</v>
      </c>
      <c r="H1614" s="135" t="s">
        <v>967</v>
      </c>
      <c r="I1614" s="135" t="s">
        <v>7319</v>
      </c>
      <c r="J1614" s="135">
        <v>1</v>
      </c>
      <c r="K1614" s="135" t="s">
        <v>3998</v>
      </c>
      <c r="L1614" s="135" t="s">
        <v>3999</v>
      </c>
      <c r="M1614" s="135" t="s">
        <v>4141</v>
      </c>
      <c r="N1614" s="135" t="s">
        <v>1220</v>
      </c>
    </row>
    <row r="1615" spans="1:14" ht="24" x14ac:dyDescent="0.15">
      <c r="A1615" s="139">
        <v>917</v>
      </c>
      <c r="B1615" s="139">
        <v>21252</v>
      </c>
      <c r="C1615" s="135" t="s">
        <v>7320</v>
      </c>
      <c r="D1615" s="135">
        <v>2</v>
      </c>
      <c r="E1615" s="135" t="s">
        <v>3911</v>
      </c>
      <c r="F1615" s="135">
        <v>13</v>
      </c>
      <c r="G1615" s="135" t="s">
        <v>3923</v>
      </c>
      <c r="H1615" s="135" t="s">
        <v>810</v>
      </c>
      <c r="I1615" s="135" t="s">
        <v>7321</v>
      </c>
      <c r="J1615" s="135">
        <v>1</v>
      </c>
      <c r="K1615" s="135" t="s">
        <v>3998</v>
      </c>
      <c r="L1615" s="135" t="s">
        <v>3999</v>
      </c>
      <c r="M1615" s="135" t="s">
        <v>4521</v>
      </c>
      <c r="N1615" s="135" t="s">
        <v>135</v>
      </c>
    </row>
    <row r="1616" spans="1:14" ht="24" x14ac:dyDescent="0.15">
      <c r="A1616" s="139">
        <v>917</v>
      </c>
      <c r="B1616" s="139">
        <v>21252</v>
      </c>
      <c r="C1616" s="135" t="s">
        <v>7322</v>
      </c>
      <c r="D1616" s="135">
        <v>2</v>
      </c>
      <c r="E1616" s="135" t="s">
        <v>3911</v>
      </c>
      <c r="F1616" s="135">
        <v>13</v>
      </c>
      <c r="G1616" s="135" t="s">
        <v>3923</v>
      </c>
      <c r="H1616" s="135" t="s">
        <v>967</v>
      </c>
      <c r="I1616" s="135" t="s">
        <v>7321</v>
      </c>
      <c r="J1616" s="135">
        <v>1</v>
      </c>
      <c r="K1616" s="135" t="s">
        <v>3998</v>
      </c>
      <c r="L1616" s="135" t="s">
        <v>3999</v>
      </c>
      <c r="M1616" s="135" t="s">
        <v>7323</v>
      </c>
      <c r="N1616" s="135" t="s">
        <v>4297</v>
      </c>
    </row>
    <row r="1617" spans="1:14" ht="24" x14ac:dyDescent="0.15">
      <c r="A1617" s="139">
        <v>917</v>
      </c>
      <c r="B1617" s="139">
        <v>50352</v>
      </c>
      <c r="C1617" s="135" t="s">
        <v>7324</v>
      </c>
      <c r="D1617" s="135">
        <v>5</v>
      </c>
      <c r="E1617" s="135" t="s">
        <v>4085</v>
      </c>
      <c r="F1617" s="135">
        <v>1</v>
      </c>
      <c r="G1617" s="135" t="s">
        <v>3947</v>
      </c>
      <c r="H1617" s="135" t="s">
        <v>967</v>
      </c>
      <c r="I1617" s="135" t="s">
        <v>7325</v>
      </c>
      <c r="J1617" s="135">
        <v>1</v>
      </c>
      <c r="K1617" s="135" t="s">
        <v>3998</v>
      </c>
      <c r="L1617" s="135" t="s">
        <v>3999</v>
      </c>
      <c r="M1617" s="135" t="s">
        <v>4240</v>
      </c>
      <c r="N1617" s="135" t="s">
        <v>86</v>
      </c>
    </row>
    <row r="1618" spans="1:14" ht="24" x14ac:dyDescent="0.15">
      <c r="A1618" s="139">
        <v>917</v>
      </c>
      <c r="B1618" s="139">
        <v>50360</v>
      </c>
      <c r="C1618" s="135" t="s">
        <v>7326</v>
      </c>
      <c r="D1618" s="135">
        <v>5</v>
      </c>
      <c r="E1618" s="135" t="s">
        <v>4085</v>
      </c>
      <c r="F1618" s="135">
        <v>1</v>
      </c>
      <c r="G1618" s="135" t="s">
        <v>3947</v>
      </c>
      <c r="H1618" s="135" t="s">
        <v>1674</v>
      </c>
      <c r="I1618" s="135" t="s">
        <v>7327</v>
      </c>
      <c r="J1618" s="135">
        <v>1</v>
      </c>
      <c r="K1618" s="135" t="s">
        <v>3998</v>
      </c>
      <c r="L1618" s="135" t="s">
        <v>3999</v>
      </c>
      <c r="M1618" s="135" t="s">
        <v>7328</v>
      </c>
      <c r="N1618" s="135" t="s">
        <v>86</v>
      </c>
    </row>
    <row r="1619" spans="1:14" ht="24" x14ac:dyDescent="0.15">
      <c r="A1619" s="139">
        <v>917</v>
      </c>
      <c r="B1619" s="139">
        <v>50360</v>
      </c>
      <c r="C1619" s="135" t="s">
        <v>7329</v>
      </c>
      <c r="D1619" s="135">
        <v>5</v>
      </c>
      <c r="E1619" s="135" t="s">
        <v>4085</v>
      </c>
      <c r="F1619" s="135">
        <v>1</v>
      </c>
      <c r="G1619" s="135" t="s">
        <v>3947</v>
      </c>
      <c r="H1619" s="135" t="s">
        <v>810</v>
      </c>
      <c r="I1619" s="135" t="s">
        <v>7327</v>
      </c>
      <c r="J1619" s="135">
        <v>1</v>
      </c>
      <c r="K1619" s="135" t="s">
        <v>3998</v>
      </c>
      <c r="L1619" s="135" t="s">
        <v>3999</v>
      </c>
      <c r="M1619" s="135" t="s">
        <v>4138</v>
      </c>
      <c r="N1619" s="135" t="s">
        <v>126</v>
      </c>
    </row>
    <row r="1620" spans="1:14" ht="24" x14ac:dyDescent="0.15">
      <c r="A1620" s="139">
        <v>917</v>
      </c>
      <c r="B1620" s="139">
        <v>50360</v>
      </c>
      <c r="C1620" s="135" t="s">
        <v>7330</v>
      </c>
      <c r="D1620" s="135">
        <v>5</v>
      </c>
      <c r="E1620" s="135" t="s">
        <v>4085</v>
      </c>
      <c r="F1620" s="135">
        <v>1</v>
      </c>
      <c r="G1620" s="135" t="s">
        <v>3947</v>
      </c>
      <c r="H1620" s="135" t="s">
        <v>967</v>
      </c>
      <c r="I1620" s="135" t="s">
        <v>7327</v>
      </c>
      <c r="J1620" s="135">
        <v>1</v>
      </c>
      <c r="K1620" s="135" t="s">
        <v>3998</v>
      </c>
      <c r="L1620" s="135" t="s">
        <v>3999</v>
      </c>
      <c r="M1620" s="135" t="s">
        <v>7331</v>
      </c>
      <c r="N1620" s="135" t="s">
        <v>86</v>
      </c>
    </row>
    <row r="1621" spans="1:14" ht="24" x14ac:dyDescent="0.15">
      <c r="A1621" s="139">
        <v>918</v>
      </c>
      <c r="B1621" s="139">
        <v>50381</v>
      </c>
      <c r="C1621" s="135" t="s">
        <v>7332</v>
      </c>
      <c r="D1621" s="135">
        <v>5</v>
      </c>
      <c r="E1621" s="135" t="s">
        <v>4085</v>
      </c>
      <c r="F1621" s="135">
        <v>1</v>
      </c>
      <c r="G1621" s="135" t="s">
        <v>3947</v>
      </c>
      <c r="H1621" s="135" t="s">
        <v>1674</v>
      </c>
      <c r="I1621" s="135" t="s">
        <v>7333</v>
      </c>
      <c r="J1621" s="135">
        <v>1</v>
      </c>
      <c r="K1621" s="135" t="s">
        <v>3998</v>
      </c>
      <c r="L1621" s="135" t="s">
        <v>3999</v>
      </c>
      <c r="M1621" s="135" t="s">
        <v>4883</v>
      </c>
      <c r="N1621" s="135" t="s">
        <v>202</v>
      </c>
    </row>
    <row r="1622" spans="1:14" ht="24" x14ac:dyDescent="0.15">
      <c r="A1622" s="139">
        <v>918</v>
      </c>
      <c r="B1622" s="139">
        <v>50381</v>
      </c>
      <c r="C1622" s="135" t="s">
        <v>7334</v>
      </c>
      <c r="D1622" s="135">
        <v>5</v>
      </c>
      <c r="E1622" s="135" t="s">
        <v>4085</v>
      </c>
      <c r="F1622" s="135">
        <v>1</v>
      </c>
      <c r="G1622" s="135" t="s">
        <v>3947</v>
      </c>
      <c r="H1622" s="135" t="s">
        <v>810</v>
      </c>
      <c r="I1622" s="135" t="s">
        <v>7333</v>
      </c>
      <c r="J1622" s="135">
        <v>1</v>
      </c>
      <c r="K1622" s="135" t="s">
        <v>3998</v>
      </c>
      <c r="L1622" s="135" t="s">
        <v>3999</v>
      </c>
      <c r="M1622" s="135" t="s">
        <v>4141</v>
      </c>
      <c r="N1622" s="135" t="s">
        <v>489</v>
      </c>
    </row>
    <row r="1623" spans="1:14" ht="24" x14ac:dyDescent="0.15">
      <c r="A1623" s="139">
        <v>918</v>
      </c>
      <c r="B1623" s="139">
        <v>50381</v>
      </c>
      <c r="C1623" s="135" t="s">
        <v>7335</v>
      </c>
      <c r="D1623" s="135">
        <v>5</v>
      </c>
      <c r="E1623" s="135" t="s">
        <v>4085</v>
      </c>
      <c r="F1623" s="135">
        <v>1</v>
      </c>
      <c r="G1623" s="135" t="s">
        <v>3947</v>
      </c>
      <c r="H1623" s="135" t="s">
        <v>967</v>
      </c>
      <c r="I1623" s="135" t="s">
        <v>7333</v>
      </c>
      <c r="J1623" s="135">
        <v>1</v>
      </c>
      <c r="K1623" s="135" t="s">
        <v>3998</v>
      </c>
      <c r="L1623" s="135" t="s">
        <v>3999</v>
      </c>
      <c r="M1623" s="135" t="s">
        <v>4191</v>
      </c>
      <c r="N1623" s="135" t="s">
        <v>4128</v>
      </c>
    </row>
    <row r="1624" spans="1:14" ht="24" x14ac:dyDescent="0.15">
      <c r="A1624" s="139">
        <v>920</v>
      </c>
      <c r="B1624" s="139">
        <v>50790</v>
      </c>
      <c r="C1624" s="135" t="s">
        <v>7336</v>
      </c>
      <c r="D1624" s="135">
        <v>5</v>
      </c>
      <c r="E1624" s="135" t="s">
        <v>4085</v>
      </c>
      <c r="F1624" s="135">
        <v>3</v>
      </c>
      <c r="G1624" s="135" t="s">
        <v>3949</v>
      </c>
      <c r="H1624" s="135" t="s">
        <v>967</v>
      </c>
      <c r="I1624" s="135" t="s">
        <v>7337</v>
      </c>
      <c r="J1624" s="135">
        <v>1</v>
      </c>
      <c r="K1624" s="135" t="s">
        <v>3998</v>
      </c>
      <c r="L1624" s="135" t="s">
        <v>3999</v>
      </c>
      <c r="M1624" s="135" t="s">
        <v>7338</v>
      </c>
      <c r="N1624" s="135" t="s">
        <v>4161</v>
      </c>
    </row>
    <row r="1625" spans="1:14" ht="24" x14ac:dyDescent="0.15">
      <c r="A1625" s="139">
        <v>920</v>
      </c>
      <c r="B1625" s="139">
        <v>50950</v>
      </c>
      <c r="C1625" s="135" t="s">
        <v>7339</v>
      </c>
      <c r="D1625" s="135">
        <v>5</v>
      </c>
      <c r="E1625" s="135" t="s">
        <v>4085</v>
      </c>
      <c r="F1625" s="135">
        <v>5</v>
      </c>
      <c r="G1625" s="135" t="s">
        <v>3951</v>
      </c>
      <c r="H1625" s="135" t="s">
        <v>967</v>
      </c>
      <c r="I1625" s="135" t="s">
        <v>7340</v>
      </c>
      <c r="J1625" s="135">
        <v>1</v>
      </c>
      <c r="K1625" s="135" t="s">
        <v>3998</v>
      </c>
      <c r="L1625" s="135" t="s">
        <v>3999</v>
      </c>
      <c r="M1625" s="135" t="s">
        <v>7341</v>
      </c>
      <c r="N1625" s="135" t="s">
        <v>4205</v>
      </c>
    </row>
    <row r="1626" spans="1:14" ht="36" x14ac:dyDescent="0.15">
      <c r="A1626" s="139">
        <v>920</v>
      </c>
      <c r="B1626" s="139">
        <v>51270</v>
      </c>
      <c r="C1626" s="135" t="s">
        <v>7342</v>
      </c>
      <c r="D1626" s="135">
        <v>5</v>
      </c>
      <c r="E1626" s="135" t="s">
        <v>4085</v>
      </c>
      <c r="F1626" s="135">
        <v>2</v>
      </c>
      <c r="G1626" s="135" t="s">
        <v>3948</v>
      </c>
      <c r="H1626" s="135" t="s">
        <v>967</v>
      </c>
      <c r="I1626" s="135" t="s">
        <v>7343</v>
      </c>
      <c r="J1626" s="135">
        <v>1</v>
      </c>
      <c r="K1626" s="135" t="s">
        <v>3998</v>
      </c>
      <c r="L1626" s="135" t="s">
        <v>3999</v>
      </c>
      <c r="M1626" s="135" t="s">
        <v>7344</v>
      </c>
      <c r="N1626" s="135" t="s">
        <v>126</v>
      </c>
    </row>
    <row r="1627" spans="1:14" ht="24" x14ac:dyDescent="0.15">
      <c r="A1627" s="139">
        <v>922</v>
      </c>
      <c r="B1627" s="139">
        <v>50830</v>
      </c>
      <c r="C1627" s="135" t="s">
        <v>7345</v>
      </c>
      <c r="D1627" s="135">
        <v>5</v>
      </c>
      <c r="E1627" s="135" t="s">
        <v>4085</v>
      </c>
      <c r="F1627" s="135">
        <v>4</v>
      </c>
      <c r="G1627" s="135" t="s">
        <v>3950</v>
      </c>
      <c r="H1627" s="135" t="s">
        <v>1674</v>
      </c>
      <c r="I1627" s="135" t="s">
        <v>7346</v>
      </c>
      <c r="J1627" s="135">
        <v>1</v>
      </c>
      <c r="K1627" s="135" t="s">
        <v>3998</v>
      </c>
      <c r="L1627" s="135" t="s">
        <v>3999</v>
      </c>
      <c r="M1627" s="135" t="s">
        <v>4125</v>
      </c>
      <c r="N1627" s="135" t="s">
        <v>1289</v>
      </c>
    </row>
    <row r="1628" spans="1:14" ht="24" x14ac:dyDescent="0.15">
      <c r="A1628" s="139">
        <v>922</v>
      </c>
      <c r="B1628" s="139">
        <v>50830</v>
      </c>
      <c r="C1628" s="135" t="s">
        <v>7347</v>
      </c>
      <c r="D1628" s="135">
        <v>5</v>
      </c>
      <c r="E1628" s="135" t="s">
        <v>4085</v>
      </c>
      <c r="F1628" s="135">
        <v>4</v>
      </c>
      <c r="G1628" s="135" t="s">
        <v>3950</v>
      </c>
      <c r="H1628" s="135" t="s">
        <v>810</v>
      </c>
      <c r="I1628" s="135" t="s">
        <v>7346</v>
      </c>
      <c r="J1628" s="135">
        <v>1</v>
      </c>
      <c r="K1628" s="135" t="s">
        <v>3998</v>
      </c>
      <c r="L1628" s="135" t="s">
        <v>3999</v>
      </c>
      <c r="M1628" s="135" t="s">
        <v>7348</v>
      </c>
      <c r="N1628" s="135" t="s">
        <v>4502</v>
      </c>
    </row>
    <row r="1629" spans="1:14" ht="24" x14ac:dyDescent="0.15">
      <c r="A1629" s="139">
        <v>922</v>
      </c>
      <c r="B1629" s="139">
        <v>50830</v>
      </c>
      <c r="C1629" s="135" t="s">
        <v>7349</v>
      </c>
      <c r="D1629" s="135">
        <v>5</v>
      </c>
      <c r="E1629" s="135" t="s">
        <v>4085</v>
      </c>
      <c r="F1629" s="135">
        <v>4</v>
      </c>
      <c r="G1629" s="135" t="s">
        <v>3950</v>
      </c>
      <c r="H1629" s="135" t="s">
        <v>967</v>
      </c>
      <c r="I1629" s="135" t="s">
        <v>7346</v>
      </c>
      <c r="J1629" s="135">
        <v>1</v>
      </c>
      <c r="K1629" s="135" t="s">
        <v>3998</v>
      </c>
      <c r="L1629" s="135" t="s">
        <v>3999</v>
      </c>
      <c r="M1629" s="135" t="s">
        <v>4127</v>
      </c>
      <c r="N1629" s="135" t="s">
        <v>555</v>
      </c>
    </row>
    <row r="1630" spans="1:14" ht="24" x14ac:dyDescent="0.15">
      <c r="A1630" s="139">
        <v>923</v>
      </c>
      <c r="B1630" s="139">
        <v>50840</v>
      </c>
      <c r="C1630" s="135" t="s">
        <v>7350</v>
      </c>
      <c r="D1630" s="135">
        <v>5</v>
      </c>
      <c r="E1630" s="135" t="s">
        <v>4085</v>
      </c>
      <c r="F1630" s="135">
        <v>6</v>
      </c>
      <c r="G1630" s="135" t="s">
        <v>3952</v>
      </c>
      <c r="H1630" s="135" t="s">
        <v>2085</v>
      </c>
      <c r="I1630" s="135" t="s">
        <v>7351</v>
      </c>
      <c r="J1630" s="135">
        <v>1</v>
      </c>
      <c r="K1630" s="135" t="s">
        <v>3998</v>
      </c>
      <c r="L1630" s="135" t="s">
        <v>5811</v>
      </c>
      <c r="M1630" s="135" t="s">
        <v>7352</v>
      </c>
      <c r="N1630" s="135" t="s">
        <v>5546</v>
      </c>
    </row>
    <row r="1631" spans="1:14" ht="24" x14ac:dyDescent="0.15">
      <c r="A1631" s="139">
        <v>923</v>
      </c>
      <c r="B1631" s="139">
        <v>50840</v>
      </c>
      <c r="C1631" s="135" t="s">
        <v>7353</v>
      </c>
      <c r="D1631" s="135">
        <v>5</v>
      </c>
      <c r="E1631" s="135" t="s">
        <v>4085</v>
      </c>
      <c r="F1631" s="135">
        <v>6</v>
      </c>
      <c r="G1631" s="135" t="s">
        <v>3952</v>
      </c>
      <c r="H1631" s="135" t="s">
        <v>1674</v>
      </c>
      <c r="I1631" s="135" t="s">
        <v>7351</v>
      </c>
      <c r="J1631" s="135">
        <v>1</v>
      </c>
      <c r="K1631" s="135" t="s">
        <v>3998</v>
      </c>
      <c r="L1631" s="135" t="s">
        <v>3999</v>
      </c>
      <c r="M1631" s="135" t="s">
        <v>4141</v>
      </c>
      <c r="N1631" s="135" t="s">
        <v>135</v>
      </c>
    </row>
    <row r="1632" spans="1:14" ht="24" x14ac:dyDescent="0.15">
      <c r="A1632" s="139">
        <v>923</v>
      </c>
      <c r="B1632" s="139">
        <v>50840</v>
      </c>
      <c r="C1632" s="135" t="s">
        <v>7248</v>
      </c>
      <c r="D1632" s="135">
        <v>5</v>
      </c>
      <c r="E1632" s="135" t="s">
        <v>4085</v>
      </c>
      <c r="F1632" s="135">
        <v>6</v>
      </c>
      <c r="G1632" s="135" t="s">
        <v>3952</v>
      </c>
      <c r="H1632" s="135" t="s">
        <v>810</v>
      </c>
      <c r="I1632" s="135" t="s">
        <v>7351</v>
      </c>
      <c r="J1632" s="135">
        <v>1</v>
      </c>
      <c r="K1632" s="135" t="s">
        <v>3998</v>
      </c>
      <c r="L1632" s="135" t="s">
        <v>3999</v>
      </c>
      <c r="M1632" s="135" t="s">
        <v>7354</v>
      </c>
      <c r="N1632" s="135" t="s">
        <v>135</v>
      </c>
    </row>
    <row r="1633" spans="1:14" ht="36" x14ac:dyDescent="0.15">
      <c r="A1633" s="139">
        <v>923</v>
      </c>
      <c r="B1633" s="139">
        <v>50840</v>
      </c>
      <c r="C1633" s="135" t="s">
        <v>7355</v>
      </c>
      <c r="D1633" s="135">
        <v>5</v>
      </c>
      <c r="E1633" s="135" t="s">
        <v>4085</v>
      </c>
      <c r="F1633" s="135">
        <v>6</v>
      </c>
      <c r="G1633" s="135" t="s">
        <v>3952</v>
      </c>
      <c r="H1633" s="135" t="s">
        <v>967</v>
      </c>
      <c r="I1633" s="135" t="s">
        <v>7351</v>
      </c>
      <c r="J1633" s="135">
        <v>1</v>
      </c>
      <c r="K1633" s="135" t="s">
        <v>3998</v>
      </c>
      <c r="L1633" s="135" t="s">
        <v>3999</v>
      </c>
      <c r="M1633" s="135" t="s">
        <v>7356</v>
      </c>
      <c r="N1633" s="135" t="s">
        <v>95</v>
      </c>
    </row>
    <row r="1634" spans="1:14" ht="24" x14ac:dyDescent="0.15">
      <c r="A1634" s="139">
        <v>925</v>
      </c>
      <c r="B1634" s="139">
        <v>50892</v>
      </c>
      <c r="C1634" s="135" t="s">
        <v>7357</v>
      </c>
      <c r="D1634" s="135">
        <v>5</v>
      </c>
      <c r="E1634" s="135" t="s">
        <v>4085</v>
      </c>
      <c r="F1634" s="135">
        <v>8</v>
      </c>
      <c r="G1634" s="135" t="s">
        <v>3954</v>
      </c>
      <c r="H1634" s="135" t="s">
        <v>967</v>
      </c>
      <c r="I1634" s="135" t="s">
        <v>7358</v>
      </c>
      <c r="J1634" s="135">
        <v>1</v>
      </c>
      <c r="K1634" s="135" t="s">
        <v>3998</v>
      </c>
      <c r="L1634" s="135" t="s">
        <v>3999</v>
      </c>
      <c r="M1634" s="135" t="s">
        <v>4542</v>
      </c>
      <c r="N1634" s="135" t="s">
        <v>86</v>
      </c>
    </row>
    <row r="1635" spans="1:14" ht="24" x14ac:dyDescent="0.15">
      <c r="A1635" s="139">
        <v>925</v>
      </c>
      <c r="B1635" s="139">
        <v>50893</v>
      </c>
      <c r="C1635" s="135" t="s">
        <v>7359</v>
      </c>
      <c r="D1635" s="135">
        <v>5</v>
      </c>
      <c r="E1635" s="135" t="s">
        <v>4085</v>
      </c>
      <c r="F1635" s="135">
        <v>8</v>
      </c>
      <c r="G1635" s="135" t="s">
        <v>3954</v>
      </c>
      <c r="H1635" s="135" t="s">
        <v>810</v>
      </c>
      <c r="I1635" s="135" t="s">
        <v>7360</v>
      </c>
      <c r="J1635" s="135">
        <v>1</v>
      </c>
      <c r="K1635" s="135" t="s">
        <v>3998</v>
      </c>
      <c r="L1635" s="135" t="s">
        <v>3999</v>
      </c>
      <c r="M1635" s="135" t="s">
        <v>7361</v>
      </c>
      <c r="N1635" s="135" t="s">
        <v>135</v>
      </c>
    </row>
    <row r="1636" spans="1:14" ht="24" x14ac:dyDescent="0.15">
      <c r="A1636" s="139">
        <v>925</v>
      </c>
      <c r="B1636" s="139">
        <v>50893</v>
      </c>
      <c r="C1636" s="135" t="s">
        <v>7362</v>
      </c>
      <c r="D1636" s="135">
        <v>5</v>
      </c>
      <c r="E1636" s="135" t="s">
        <v>4085</v>
      </c>
      <c r="F1636" s="135">
        <v>8</v>
      </c>
      <c r="G1636" s="135" t="s">
        <v>3954</v>
      </c>
      <c r="H1636" s="135" t="s">
        <v>967</v>
      </c>
      <c r="I1636" s="135" t="s">
        <v>7360</v>
      </c>
      <c r="J1636" s="135">
        <v>1</v>
      </c>
      <c r="K1636" s="135" t="s">
        <v>3998</v>
      </c>
      <c r="L1636" s="135" t="s">
        <v>3999</v>
      </c>
      <c r="M1636" s="135" t="s">
        <v>4164</v>
      </c>
      <c r="N1636" s="135" t="s">
        <v>2065</v>
      </c>
    </row>
    <row r="1637" spans="1:14" ht="24" x14ac:dyDescent="0.15">
      <c r="A1637" s="139">
        <v>925</v>
      </c>
      <c r="B1637" s="139">
        <v>51250</v>
      </c>
      <c r="C1637" s="135" t="s">
        <v>7363</v>
      </c>
      <c r="D1637" s="135">
        <v>5</v>
      </c>
      <c r="E1637" s="135" t="s">
        <v>4085</v>
      </c>
      <c r="F1637" s="135">
        <v>6</v>
      </c>
      <c r="G1637" s="135" t="s">
        <v>3952</v>
      </c>
      <c r="H1637" s="135" t="s">
        <v>810</v>
      </c>
      <c r="I1637" s="135" t="s">
        <v>7364</v>
      </c>
      <c r="J1637" s="135">
        <v>1</v>
      </c>
      <c r="K1637" s="135" t="s">
        <v>3998</v>
      </c>
      <c r="L1637" s="135" t="s">
        <v>3999</v>
      </c>
      <c r="M1637" s="135" t="s">
        <v>7365</v>
      </c>
      <c r="N1637" s="135" t="s">
        <v>135</v>
      </c>
    </row>
    <row r="1638" spans="1:14" ht="24" x14ac:dyDescent="0.15">
      <c r="A1638" s="139">
        <v>925</v>
      </c>
      <c r="B1638" s="139">
        <v>51250</v>
      </c>
      <c r="C1638" s="135" t="s">
        <v>7366</v>
      </c>
      <c r="D1638" s="135">
        <v>5</v>
      </c>
      <c r="E1638" s="135" t="s">
        <v>4085</v>
      </c>
      <c r="F1638" s="135">
        <v>6</v>
      </c>
      <c r="G1638" s="135" t="s">
        <v>3952</v>
      </c>
      <c r="H1638" s="135" t="s">
        <v>967</v>
      </c>
      <c r="I1638" s="135" t="s">
        <v>7364</v>
      </c>
      <c r="J1638" s="135">
        <v>1</v>
      </c>
      <c r="K1638" s="135" t="s">
        <v>3998</v>
      </c>
      <c r="L1638" s="135" t="s">
        <v>3999</v>
      </c>
      <c r="M1638" s="135" t="s">
        <v>6155</v>
      </c>
      <c r="N1638" s="135" t="s">
        <v>126</v>
      </c>
    </row>
    <row r="1639" spans="1:14" ht="24" x14ac:dyDescent="0.15">
      <c r="A1639" s="139">
        <v>926</v>
      </c>
      <c r="B1639" s="139">
        <v>50202</v>
      </c>
      <c r="C1639" s="135" t="s">
        <v>6895</v>
      </c>
      <c r="D1639" s="135">
        <v>5</v>
      </c>
      <c r="E1639" s="135" t="s">
        <v>4085</v>
      </c>
      <c r="F1639" s="135">
        <v>8</v>
      </c>
      <c r="G1639" s="135" t="s">
        <v>3954</v>
      </c>
      <c r="H1639" s="135" t="s">
        <v>967</v>
      </c>
      <c r="I1639" s="135" t="s">
        <v>7367</v>
      </c>
      <c r="J1639" s="135">
        <v>1</v>
      </c>
      <c r="K1639" s="135" t="s">
        <v>3998</v>
      </c>
      <c r="L1639" s="135" t="s">
        <v>3999</v>
      </c>
      <c r="M1639" s="135" t="s">
        <v>7368</v>
      </c>
      <c r="N1639" s="135" t="s">
        <v>332</v>
      </c>
    </row>
    <row r="1640" spans="1:14" ht="24" x14ac:dyDescent="0.15">
      <c r="A1640" s="139">
        <v>926</v>
      </c>
      <c r="B1640" s="139">
        <v>50203</v>
      </c>
      <c r="C1640" s="135" t="s">
        <v>4044</v>
      </c>
      <c r="D1640" s="135">
        <v>5</v>
      </c>
      <c r="E1640" s="135" t="s">
        <v>4085</v>
      </c>
      <c r="F1640" s="135">
        <v>8</v>
      </c>
      <c r="G1640" s="135" t="s">
        <v>3954</v>
      </c>
      <c r="H1640" s="135" t="s">
        <v>967</v>
      </c>
      <c r="I1640" s="135" t="s">
        <v>7369</v>
      </c>
      <c r="J1640" s="135">
        <v>1</v>
      </c>
      <c r="K1640" s="135" t="s">
        <v>3998</v>
      </c>
      <c r="L1640" s="135" t="s">
        <v>3999</v>
      </c>
      <c r="M1640" s="135" t="s">
        <v>7368</v>
      </c>
      <c r="N1640" s="135" t="s">
        <v>332</v>
      </c>
    </row>
    <row r="1641" spans="1:14" ht="24" x14ac:dyDescent="0.15">
      <c r="A1641" s="139">
        <v>926</v>
      </c>
      <c r="B1641" s="139">
        <v>50204</v>
      </c>
      <c r="C1641" s="135" t="s">
        <v>7370</v>
      </c>
      <c r="D1641" s="135">
        <v>5</v>
      </c>
      <c r="E1641" s="135" t="s">
        <v>4085</v>
      </c>
      <c r="F1641" s="135">
        <v>8</v>
      </c>
      <c r="G1641" s="135" t="s">
        <v>3954</v>
      </c>
      <c r="H1641" s="135" t="s">
        <v>967</v>
      </c>
      <c r="I1641" s="135" t="s">
        <v>7371</v>
      </c>
      <c r="J1641" s="135">
        <v>1</v>
      </c>
      <c r="K1641" s="135" t="s">
        <v>3998</v>
      </c>
      <c r="L1641" s="135" t="s">
        <v>3999</v>
      </c>
      <c r="M1641" s="135" t="s">
        <v>5629</v>
      </c>
      <c r="N1641" s="135" t="s">
        <v>489</v>
      </c>
    </row>
    <row r="1642" spans="1:14" ht="24" x14ac:dyDescent="0.15">
      <c r="A1642" s="139">
        <v>927</v>
      </c>
      <c r="B1642" s="139">
        <v>50922</v>
      </c>
      <c r="C1642" s="135" t="s">
        <v>7372</v>
      </c>
      <c r="D1642" s="135">
        <v>5</v>
      </c>
      <c r="E1642" s="135" t="s">
        <v>4085</v>
      </c>
      <c r="F1642" s="135">
        <v>8</v>
      </c>
      <c r="G1642" s="135" t="s">
        <v>3954</v>
      </c>
      <c r="H1642" s="135" t="s">
        <v>1674</v>
      </c>
      <c r="I1642" s="135" t="s">
        <v>7373</v>
      </c>
      <c r="J1642" s="135">
        <v>1</v>
      </c>
      <c r="K1642" s="135" t="s">
        <v>3998</v>
      </c>
      <c r="L1642" s="135" t="s">
        <v>3999</v>
      </c>
      <c r="M1642" s="135" t="s">
        <v>4106</v>
      </c>
      <c r="N1642" s="135" t="s">
        <v>126</v>
      </c>
    </row>
    <row r="1643" spans="1:14" ht="24" x14ac:dyDescent="0.15">
      <c r="A1643" s="139">
        <v>927</v>
      </c>
      <c r="B1643" s="139">
        <v>50922</v>
      </c>
      <c r="C1643" s="135" t="s">
        <v>7374</v>
      </c>
      <c r="D1643" s="135">
        <v>5</v>
      </c>
      <c r="E1643" s="135" t="s">
        <v>4085</v>
      </c>
      <c r="F1643" s="135">
        <v>8</v>
      </c>
      <c r="G1643" s="135" t="s">
        <v>3954</v>
      </c>
      <c r="H1643" s="135" t="s">
        <v>810</v>
      </c>
      <c r="I1643" s="135" t="s">
        <v>7373</v>
      </c>
      <c r="J1643" s="135">
        <v>1</v>
      </c>
      <c r="K1643" s="135" t="s">
        <v>3998</v>
      </c>
      <c r="L1643" s="135" t="s">
        <v>3999</v>
      </c>
      <c r="M1643" s="135" t="s">
        <v>6648</v>
      </c>
      <c r="N1643" s="135" t="s">
        <v>1220</v>
      </c>
    </row>
    <row r="1644" spans="1:14" ht="24" x14ac:dyDescent="0.15">
      <c r="A1644" s="139">
        <v>927</v>
      </c>
      <c r="B1644" s="139">
        <v>50922</v>
      </c>
      <c r="C1644" s="135" t="s">
        <v>5343</v>
      </c>
      <c r="D1644" s="135">
        <v>5</v>
      </c>
      <c r="E1644" s="135" t="s">
        <v>4085</v>
      </c>
      <c r="F1644" s="135">
        <v>8</v>
      </c>
      <c r="G1644" s="135" t="s">
        <v>3954</v>
      </c>
      <c r="H1644" s="135" t="s">
        <v>967</v>
      </c>
      <c r="I1644" s="135" t="s">
        <v>7373</v>
      </c>
      <c r="J1644" s="135">
        <v>1</v>
      </c>
      <c r="K1644" s="135" t="s">
        <v>3998</v>
      </c>
      <c r="L1644" s="135" t="s">
        <v>3999</v>
      </c>
      <c r="M1644" s="135" t="s">
        <v>7375</v>
      </c>
      <c r="N1644" s="135" t="s">
        <v>108</v>
      </c>
    </row>
    <row r="1645" spans="1:14" ht="24" x14ac:dyDescent="0.15">
      <c r="A1645" s="139">
        <v>927</v>
      </c>
      <c r="B1645" s="139">
        <v>51260</v>
      </c>
      <c r="C1645" s="135" t="s">
        <v>6633</v>
      </c>
      <c r="D1645" s="135">
        <v>5</v>
      </c>
      <c r="E1645" s="135" t="s">
        <v>4085</v>
      </c>
      <c r="F1645" s="135">
        <v>6</v>
      </c>
      <c r="G1645" s="135" t="s">
        <v>3952</v>
      </c>
      <c r="H1645" s="135" t="s">
        <v>967</v>
      </c>
      <c r="I1645" s="135" t="s">
        <v>7376</v>
      </c>
      <c r="J1645" s="135">
        <v>1</v>
      </c>
      <c r="K1645" s="135" t="s">
        <v>3998</v>
      </c>
      <c r="L1645" s="135" t="s">
        <v>3999</v>
      </c>
      <c r="M1645" s="135" t="s">
        <v>7377</v>
      </c>
      <c r="N1645" s="135" t="s">
        <v>555</v>
      </c>
    </row>
    <row r="1646" spans="1:14" ht="24" x14ac:dyDescent="0.15">
      <c r="A1646" s="139">
        <v>928</v>
      </c>
      <c r="B1646" s="139">
        <v>50502</v>
      </c>
      <c r="C1646" s="135" t="s">
        <v>7378</v>
      </c>
      <c r="D1646" s="135">
        <v>5</v>
      </c>
      <c r="E1646" s="135" t="s">
        <v>4085</v>
      </c>
      <c r="F1646" s="135">
        <v>3</v>
      </c>
      <c r="G1646" s="135" t="s">
        <v>3949</v>
      </c>
      <c r="H1646" s="135" t="s">
        <v>967</v>
      </c>
      <c r="I1646" s="135" t="s">
        <v>7379</v>
      </c>
      <c r="J1646" s="135">
        <v>1</v>
      </c>
      <c r="K1646" s="135" t="s">
        <v>3998</v>
      </c>
      <c r="L1646" s="135" t="s">
        <v>3999</v>
      </c>
      <c r="M1646" s="135" t="s">
        <v>7380</v>
      </c>
      <c r="N1646" s="135" t="s">
        <v>126</v>
      </c>
    </row>
    <row r="1647" spans="1:14" ht="24" x14ac:dyDescent="0.15">
      <c r="A1647" s="139">
        <v>929</v>
      </c>
      <c r="B1647" s="139">
        <v>50741</v>
      </c>
      <c r="C1647" s="135" t="s">
        <v>7381</v>
      </c>
      <c r="D1647" s="135">
        <v>5</v>
      </c>
      <c r="E1647" s="135" t="s">
        <v>4085</v>
      </c>
      <c r="F1647" s="135">
        <v>2</v>
      </c>
      <c r="G1647" s="135" t="s">
        <v>3948</v>
      </c>
      <c r="H1647" s="135" t="s">
        <v>967</v>
      </c>
      <c r="I1647" s="135" t="s">
        <v>7382</v>
      </c>
      <c r="J1647" s="135">
        <v>1</v>
      </c>
      <c r="K1647" s="135" t="s">
        <v>3998</v>
      </c>
      <c r="L1647" s="135" t="s">
        <v>3999</v>
      </c>
      <c r="M1647" s="135" t="s">
        <v>7383</v>
      </c>
      <c r="N1647" s="135" t="s">
        <v>555</v>
      </c>
    </row>
    <row r="1648" spans="1:14" ht="24" x14ac:dyDescent="0.15">
      <c r="A1648" s="139">
        <v>930</v>
      </c>
      <c r="B1648" s="139">
        <v>50810</v>
      </c>
      <c r="C1648" s="135" t="s">
        <v>5775</v>
      </c>
      <c r="D1648" s="135">
        <v>5</v>
      </c>
      <c r="E1648" s="135" t="s">
        <v>4085</v>
      </c>
      <c r="F1648" s="135">
        <v>6</v>
      </c>
      <c r="G1648" s="135" t="s">
        <v>3952</v>
      </c>
      <c r="H1648" s="135" t="s">
        <v>967</v>
      </c>
      <c r="I1648" s="135" t="s">
        <v>7384</v>
      </c>
      <c r="J1648" s="135">
        <v>1</v>
      </c>
      <c r="K1648" s="135" t="s">
        <v>3998</v>
      </c>
      <c r="L1648" s="135" t="s">
        <v>3999</v>
      </c>
      <c r="M1648" s="135" t="s">
        <v>7365</v>
      </c>
      <c r="N1648" s="135" t="s">
        <v>126</v>
      </c>
    </row>
    <row r="1649" spans="1:14" ht="24" x14ac:dyDescent="0.15">
      <c r="A1649" s="139">
        <v>931</v>
      </c>
      <c r="B1649" s="139">
        <v>50701</v>
      </c>
      <c r="C1649" s="135" t="s">
        <v>6072</v>
      </c>
      <c r="D1649" s="135">
        <v>5</v>
      </c>
      <c r="E1649" s="135" t="s">
        <v>4085</v>
      </c>
      <c r="F1649" s="135">
        <v>3</v>
      </c>
      <c r="G1649" s="135" t="s">
        <v>3949</v>
      </c>
      <c r="H1649" s="135" t="s">
        <v>810</v>
      </c>
      <c r="I1649" s="135" t="s">
        <v>7385</v>
      </c>
      <c r="J1649" s="135">
        <v>1</v>
      </c>
      <c r="K1649" s="135" t="s">
        <v>3998</v>
      </c>
      <c r="L1649" s="135" t="s">
        <v>3999</v>
      </c>
      <c r="M1649" s="135" t="s">
        <v>7386</v>
      </c>
      <c r="N1649" s="135" t="s">
        <v>4502</v>
      </c>
    </row>
    <row r="1650" spans="1:14" ht="24" x14ac:dyDescent="0.15">
      <c r="A1650" s="139">
        <v>931</v>
      </c>
      <c r="B1650" s="139">
        <v>50701</v>
      </c>
      <c r="C1650" s="135" t="s">
        <v>7387</v>
      </c>
      <c r="D1650" s="135">
        <v>5</v>
      </c>
      <c r="E1650" s="135" t="s">
        <v>4085</v>
      </c>
      <c r="F1650" s="135">
        <v>3</v>
      </c>
      <c r="G1650" s="135" t="s">
        <v>3949</v>
      </c>
      <c r="H1650" s="135" t="s">
        <v>967</v>
      </c>
      <c r="I1650" s="135" t="s">
        <v>7385</v>
      </c>
      <c r="J1650" s="135">
        <v>1</v>
      </c>
      <c r="K1650" s="135" t="s">
        <v>3998</v>
      </c>
      <c r="L1650" s="135" t="s">
        <v>3999</v>
      </c>
      <c r="M1650" s="135" t="s">
        <v>7388</v>
      </c>
      <c r="N1650" s="135" t="s">
        <v>332</v>
      </c>
    </row>
    <row r="1651" spans="1:14" ht="24" x14ac:dyDescent="0.15">
      <c r="A1651" s="139">
        <v>933</v>
      </c>
      <c r="B1651" s="139">
        <v>50421</v>
      </c>
      <c r="C1651" s="135" t="s">
        <v>7389</v>
      </c>
      <c r="D1651" s="135">
        <v>5</v>
      </c>
      <c r="E1651" s="135" t="s">
        <v>4085</v>
      </c>
      <c r="F1651" s="135">
        <v>3</v>
      </c>
      <c r="G1651" s="135" t="s">
        <v>3949</v>
      </c>
      <c r="H1651" s="135" t="s">
        <v>810</v>
      </c>
      <c r="I1651" s="135" t="s">
        <v>7390</v>
      </c>
      <c r="J1651" s="135">
        <v>1</v>
      </c>
      <c r="K1651" s="135" t="s">
        <v>3998</v>
      </c>
      <c r="L1651" s="135" t="s">
        <v>3999</v>
      </c>
      <c r="M1651" s="135" t="s">
        <v>7391</v>
      </c>
      <c r="N1651" s="135" t="s">
        <v>126</v>
      </c>
    </row>
    <row r="1652" spans="1:14" ht="24" x14ac:dyDescent="0.15">
      <c r="A1652" s="139">
        <v>933</v>
      </c>
      <c r="B1652" s="139">
        <v>50421</v>
      </c>
      <c r="C1652" s="135" t="s">
        <v>7392</v>
      </c>
      <c r="D1652" s="135">
        <v>5</v>
      </c>
      <c r="E1652" s="135" t="s">
        <v>4085</v>
      </c>
      <c r="F1652" s="135">
        <v>3</v>
      </c>
      <c r="G1652" s="135" t="s">
        <v>3949</v>
      </c>
      <c r="H1652" s="135" t="s">
        <v>967</v>
      </c>
      <c r="I1652" s="135" t="s">
        <v>7390</v>
      </c>
      <c r="J1652" s="135">
        <v>1</v>
      </c>
      <c r="K1652" s="135" t="s">
        <v>3998</v>
      </c>
      <c r="L1652" s="135" t="s">
        <v>3999</v>
      </c>
      <c r="M1652" s="135" t="s">
        <v>4092</v>
      </c>
      <c r="N1652" s="135" t="s">
        <v>126</v>
      </c>
    </row>
    <row r="1653" spans="1:14" ht="24" x14ac:dyDescent="0.15">
      <c r="A1653" s="139">
        <v>933</v>
      </c>
      <c r="B1653" s="139">
        <v>50422</v>
      </c>
      <c r="C1653" s="135" t="s">
        <v>7393</v>
      </c>
      <c r="D1653" s="135">
        <v>5</v>
      </c>
      <c r="E1653" s="135" t="s">
        <v>4085</v>
      </c>
      <c r="F1653" s="135">
        <v>3</v>
      </c>
      <c r="G1653" s="135" t="s">
        <v>3949</v>
      </c>
      <c r="H1653" s="135" t="s">
        <v>967</v>
      </c>
      <c r="I1653" s="135" t="s">
        <v>7394</v>
      </c>
      <c r="J1653" s="135">
        <v>1</v>
      </c>
      <c r="K1653" s="135" t="s">
        <v>3998</v>
      </c>
      <c r="L1653" s="135" t="s">
        <v>3999</v>
      </c>
      <c r="M1653" s="135" t="s">
        <v>7395</v>
      </c>
      <c r="N1653" s="135" t="s">
        <v>489</v>
      </c>
    </row>
    <row r="1654" spans="1:14" ht="24" x14ac:dyDescent="0.15">
      <c r="A1654" s="139">
        <v>934</v>
      </c>
      <c r="B1654" s="139">
        <v>51030</v>
      </c>
      <c r="C1654" s="135" t="s">
        <v>5289</v>
      </c>
      <c r="D1654" s="135">
        <v>5</v>
      </c>
      <c r="E1654" s="135" t="s">
        <v>4085</v>
      </c>
      <c r="F1654" s="135">
        <v>2</v>
      </c>
      <c r="G1654" s="135" t="s">
        <v>3948</v>
      </c>
      <c r="H1654" s="135" t="s">
        <v>2085</v>
      </c>
      <c r="I1654" s="135" t="s">
        <v>7396</v>
      </c>
      <c r="J1654" s="135">
        <v>1</v>
      </c>
      <c r="K1654" s="135" t="s">
        <v>3998</v>
      </c>
      <c r="L1654" s="135" t="s">
        <v>3999</v>
      </c>
      <c r="M1654" s="135" t="s">
        <v>5898</v>
      </c>
      <c r="N1654" s="135" t="s">
        <v>86</v>
      </c>
    </row>
    <row r="1655" spans="1:14" ht="24" x14ac:dyDescent="0.15">
      <c r="A1655" s="139">
        <v>934</v>
      </c>
      <c r="B1655" s="139">
        <v>51030</v>
      </c>
      <c r="C1655" s="135" t="s">
        <v>7397</v>
      </c>
      <c r="D1655" s="135">
        <v>5</v>
      </c>
      <c r="E1655" s="135" t="s">
        <v>4085</v>
      </c>
      <c r="F1655" s="135">
        <v>2</v>
      </c>
      <c r="G1655" s="135" t="s">
        <v>3948</v>
      </c>
      <c r="H1655" s="135" t="s">
        <v>1674</v>
      </c>
      <c r="I1655" s="135" t="s">
        <v>7396</v>
      </c>
      <c r="J1655" s="135">
        <v>1</v>
      </c>
      <c r="K1655" s="135" t="s">
        <v>3998</v>
      </c>
      <c r="L1655" s="135" t="s">
        <v>3999</v>
      </c>
      <c r="M1655" s="135" t="s">
        <v>5545</v>
      </c>
      <c r="N1655" s="135" t="s">
        <v>4497</v>
      </c>
    </row>
    <row r="1656" spans="1:14" ht="36" x14ac:dyDescent="0.15">
      <c r="A1656" s="139">
        <v>934</v>
      </c>
      <c r="B1656" s="139">
        <v>51030</v>
      </c>
      <c r="C1656" s="135" t="s">
        <v>6120</v>
      </c>
      <c r="D1656" s="135">
        <v>5</v>
      </c>
      <c r="E1656" s="135" t="s">
        <v>4085</v>
      </c>
      <c r="F1656" s="135">
        <v>2</v>
      </c>
      <c r="G1656" s="135" t="s">
        <v>3948</v>
      </c>
      <c r="H1656" s="135" t="s">
        <v>810</v>
      </c>
      <c r="I1656" s="135" t="s">
        <v>7396</v>
      </c>
      <c r="J1656" s="135">
        <v>1</v>
      </c>
      <c r="K1656" s="135" t="s">
        <v>3998</v>
      </c>
      <c r="L1656" s="135" t="s">
        <v>3999</v>
      </c>
      <c r="M1656" s="135" t="s">
        <v>7398</v>
      </c>
      <c r="N1656" s="135" t="s">
        <v>4508</v>
      </c>
    </row>
    <row r="1657" spans="1:14" ht="24" x14ac:dyDescent="0.15">
      <c r="A1657" s="139">
        <v>934</v>
      </c>
      <c r="B1657" s="139">
        <v>51030</v>
      </c>
      <c r="C1657" s="135" t="s">
        <v>7399</v>
      </c>
      <c r="D1657" s="135">
        <v>5</v>
      </c>
      <c r="E1657" s="135" t="s">
        <v>4085</v>
      </c>
      <c r="F1657" s="135">
        <v>2</v>
      </c>
      <c r="G1657" s="135" t="s">
        <v>3948</v>
      </c>
      <c r="H1657" s="135" t="s">
        <v>967</v>
      </c>
      <c r="I1657" s="135" t="s">
        <v>7396</v>
      </c>
      <c r="J1657" s="135">
        <v>1</v>
      </c>
      <c r="K1657" s="135" t="s">
        <v>3998</v>
      </c>
      <c r="L1657" s="135" t="s">
        <v>3999</v>
      </c>
      <c r="M1657" s="135" t="s">
        <v>7400</v>
      </c>
      <c r="N1657" s="135" t="s">
        <v>195</v>
      </c>
    </row>
    <row r="1658" spans="1:14" ht="24" x14ac:dyDescent="0.15">
      <c r="A1658" s="139">
        <v>935</v>
      </c>
      <c r="B1658" s="139">
        <v>51200</v>
      </c>
      <c r="C1658" s="135" t="s">
        <v>7401</v>
      </c>
      <c r="D1658" s="135">
        <v>5</v>
      </c>
      <c r="E1658" s="135" t="s">
        <v>4085</v>
      </c>
      <c r="F1658" s="135">
        <v>10</v>
      </c>
      <c r="G1658" s="135" t="s">
        <v>3956</v>
      </c>
      <c r="H1658" s="135" t="s">
        <v>2085</v>
      </c>
      <c r="I1658" s="135" t="s">
        <v>7402</v>
      </c>
      <c r="J1658" s="135">
        <v>1</v>
      </c>
      <c r="K1658" s="135" t="s">
        <v>3998</v>
      </c>
      <c r="L1658" s="135" t="s">
        <v>3999</v>
      </c>
      <c r="M1658" s="135" t="s">
        <v>4141</v>
      </c>
      <c r="N1658" s="135" t="s">
        <v>555</v>
      </c>
    </row>
    <row r="1659" spans="1:14" ht="24" x14ac:dyDescent="0.15">
      <c r="A1659" s="139">
        <v>935</v>
      </c>
      <c r="B1659" s="139">
        <v>51200</v>
      </c>
      <c r="C1659" s="135" t="s">
        <v>7403</v>
      </c>
      <c r="D1659" s="135">
        <v>5</v>
      </c>
      <c r="E1659" s="135" t="s">
        <v>4085</v>
      </c>
      <c r="F1659" s="135">
        <v>10</v>
      </c>
      <c r="G1659" s="135" t="s">
        <v>3956</v>
      </c>
      <c r="H1659" s="135" t="s">
        <v>1674</v>
      </c>
      <c r="I1659" s="135" t="s">
        <v>7402</v>
      </c>
      <c r="J1659" s="135">
        <v>1</v>
      </c>
      <c r="K1659" s="135" t="s">
        <v>3998</v>
      </c>
      <c r="L1659" s="135" t="s">
        <v>3999</v>
      </c>
      <c r="M1659" s="135" t="s">
        <v>7404</v>
      </c>
      <c r="N1659" s="135" t="s">
        <v>332</v>
      </c>
    </row>
    <row r="1660" spans="1:14" ht="24" x14ac:dyDescent="0.15">
      <c r="A1660" s="139">
        <v>935</v>
      </c>
      <c r="B1660" s="139">
        <v>51200</v>
      </c>
      <c r="C1660" s="135" t="s">
        <v>5334</v>
      </c>
      <c r="D1660" s="135">
        <v>5</v>
      </c>
      <c r="E1660" s="135" t="s">
        <v>4085</v>
      </c>
      <c r="F1660" s="135">
        <v>10</v>
      </c>
      <c r="G1660" s="135" t="s">
        <v>3956</v>
      </c>
      <c r="H1660" s="135" t="s">
        <v>810</v>
      </c>
      <c r="I1660" s="135" t="s">
        <v>7402</v>
      </c>
      <c r="J1660" s="135">
        <v>1</v>
      </c>
      <c r="K1660" s="135" t="s">
        <v>3998</v>
      </c>
      <c r="L1660" s="135" t="s">
        <v>3999</v>
      </c>
      <c r="M1660" s="135" t="s">
        <v>7405</v>
      </c>
      <c r="N1660" s="135" t="s">
        <v>126</v>
      </c>
    </row>
    <row r="1661" spans="1:14" ht="24" x14ac:dyDescent="0.15">
      <c r="A1661" s="139">
        <v>935</v>
      </c>
      <c r="B1661" s="139">
        <v>51200</v>
      </c>
      <c r="C1661" s="135" t="s">
        <v>7406</v>
      </c>
      <c r="D1661" s="135">
        <v>5</v>
      </c>
      <c r="E1661" s="135" t="s">
        <v>4085</v>
      </c>
      <c r="F1661" s="135">
        <v>10</v>
      </c>
      <c r="G1661" s="135" t="s">
        <v>3956</v>
      </c>
      <c r="H1661" s="135" t="s">
        <v>967</v>
      </c>
      <c r="I1661" s="135" t="s">
        <v>7402</v>
      </c>
      <c r="J1661" s="135">
        <v>1</v>
      </c>
      <c r="K1661" s="135" t="s">
        <v>3998</v>
      </c>
      <c r="L1661" s="135" t="s">
        <v>3999</v>
      </c>
      <c r="M1661" s="135" t="s">
        <v>5223</v>
      </c>
      <c r="N1661" s="135" t="s">
        <v>332</v>
      </c>
    </row>
    <row r="1662" spans="1:14" ht="24" x14ac:dyDescent="0.15">
      <c r="A1662" s="139">
        <v>936</v>
      </c>
      <c r="B1662" s="139">
        <v>21910</v>
      </c>
      <c r="C1662" s="135" t="s">
        <v>7407</v>
      </c>
      <c r="D1662" s="135">
        <v>2</v>
      </c>
      <c r="E1662" s="135" t="s">
        <v>3911</v>
      </c>
      <c r="F1662" s="135">
        <v>2</v>
      </c>
      <c r="G1662" s="135" t="s">
        <v>3912</v>
      </c>
      <c r="H1662" s="135" t="s">
        <v>967</v>
      </c>
      <c r="I1662" s="135" t="s">
        <v>7408</v>
      </c>
      <c r="J1662" s="135">
        <v>1</v>
      </c>
      <c r="K1662" s="135" t="s">
        <v>3998</v>
      </c>
      <c r="L1662" s="135" t="s">
        <v>5811</v>
      </c>
      <c r="M1662" s="135" t="s">
        <v>4496</v>
      </c>
      <c r="N1662" s="135" t="s">
        <v>7119</v>
      </c>
    </row>
    <row r="1663" spans="1:14" ht="24" x14ac:dyDescent="0.15">
      <c r="A1663" s="139">
        <v>936</v>
      </c>
      <c r="B1663" s="139">
        <v>21910</v>
      </c>
      <c r="C1663" s="135" t="s">
        <v>7407</v>
      </c>
      <c r="D1663" s="140">
        <v>2</v>
      </c>
      <c r="E1663" s="139" t="str">
        <f>+IF(D1663=1,"San Jose",IF(D1663=2,"Alajuela",IF(D1663=3,"Cartago",IF(D1663=4,"Heredia",IF(D1663=5,"Guanacaste",IF(D1663=6,"Puntarenas",IF(D1663=7,"Limón","-----")))))))</f>
        <v>Alajuela</v>
      </c>
      <c r="F1663" s="140">
        <v>2</v>
      </c>
      <c r="G1663" s="139" t="s">
        <v>3912</v>
      </c>
      <c r="H1663" s="135" t="s">
        <v>967</v>
      </c>
      <c r="I1663" s="135" t="s">
        <v>7408</v>
      </c>
      <c r="J1663" s="140">
        <v>1</v>
      </c>
      <c r="K1663" s="139" t="str">
        <f>+IF(J1663=1,"sobre río o quebrada",IF(J1663=2,"paso superior sobre otro camino",IF(J1663=3,"paso superior sobre ferrocaril",IF(J1663=4,"paso inferior bajo otro camino",IF(J1663=5,"paso inferior bajo ferrocarril","-----")))))</f>
        <v>sobre río o quebrada</v>
      </c>
      <c r="L1663" s="135" t="s">
        <v>5811</v>
      </c>
      <c r="M1663" s="135" t="s">
        <v>4496</v>
      </c>
      <c r="N1663" s="135" t="s">
        <v>7119</v>
      </c>
    </row>
    <row r="1664" spans="1:14" ht="24" x14ac:dyDescent="0.15">
      <c r="A1664" s="139">
        <v>936</v>
      </c>
      <c r="B1664" s="139">
        <v>21920</v>
      </c>
      <c r="C1664" s="135" t="s">
        <v>5552</v>
      </c>
      <c r="D1664" s="135">
        <v>2</v>
      </c>
      <c r="E1664" s="135" t="s">
        <v>3911</v>
      </c>
      <c r="F1664" s="135">
        <v>10</v>
      </c>
      <c r="G1664" s="135" t="s">
        <v>3920</v>
      </c>
      <c r="H1664" s="135" t="s">
        <v>1674</v>
      </c>
      <c r="I1664" s="135" t="s">
        <v>7409</v>
      </c>
      <c r="J1664" s="135">
        <v>1</v>
      </c>
      <c r="K1664" s="135" t="s">
        <v>3998</v>
      </c>
      <c r="L1664" s="135" t="s">
        <v>3999</v>
      </c>
      <c r="M1664" s="135" t="s">
        <v>7410</v>
      </c>
      <c r="N1664" s="135" t="s">
        <v>332</v>
      </c>
    </row>
    <row r="1665" spans="1:14" ht="36" x14ac:dyDescent="0.15">
      <c r="A1665" s="139">
        <v>936</v>
      </c>
      <c r="B1665" s="139">
        <v>21920</v>
      </c>
      <c r="C1665" s="135" t="s">
        <v>7411</v>
      </c>
      <c r="D1665" s="135">
        <v>2</v>
      </c>
      <c r="E1665" s="135" t="s">
        <v>3911</v>
      </c>
      <c r="F1665" s="135">
        <v>10</v>
      </c>
      <c r="G1665" s="135" t="s">
        <v>3920</v>
      </c>
      <c r="H1665" s="135" t="s">
        <v>810</v>
      </c>
      <c r="I1665" s="135" t="s">
        <v>7409</v>
      </c>
      <c r="J1665" s="135">
        <v>1</v>
      </c>
      <c r="K1665" s="135" t="s">
        <v>3998</v>
      </c>
      <c r="L1665" s="135" t="s">
        <v>3999</v>
      </c>
      <c r="M1665" s="135" t="s">
        <v>7412</v>
      </c>
      <c r="N1665" s="135" t="s">
        <v>1220</v>
      </c>
    </row>
    <row r="1666" spans="1:14" ht="24" x14ac:dyDescent="0.15">
      <c r="A1666" s="139">
        <v>936</v>
      </c>
      <c r="B1666" s="139">
        <v>21920</v>
      </c>
      <c r="C1666" s="135" t="s">
        <v>7020</v>
      </c>
      <c r="D1666" s="135">
        <v>2</v>
      </c>
      <c r="E1666" s="135" t="s">
        <v>3911</v>
      </c>
      <c r="F1666" s="135">
        <v>10</v>
      </c>
      <c r="G1666" s="135" t="s">
        <v>3920</v>
      </c>
      <c r="H1666" s="135" t="s">
        <v>967</v>
      </c>
      <c r="I1666" s="135" t="s">
        <v>7409</v>
      </c>
      <c r="J1666" s="135">
        <v>1</v>
      </c>
      <c r="K1666" s="135" t="s">
        <v>3998</v>
      </c>
      <c r="L1666" s="135" t="s">
        <v>3999</v>
      </c>
      <c r="M1666" s="135" t="s">
        <v>6107</v>
      </c>
      <c r="N1666" s="135" t="s">
        <v>2065</v>
      </c>
    </row>
    <row r="1667" spans="1:14" ht="24" x14ac:dyDescent="0.15">
      <c r="A1667" s="139">
        <v>936</v>
      </c>
      <c r="B1667" s="139">
        <v>21920</v>
      </c>
      <c r="C1667" s="135" t="s">
        <v>5552</v>
      </c>
      <c r="D1667" s="140">
        <v>2</v>
      </c>
      <c r="E1667" s="139" t="str">
        <f>+IF(D1667=1,"San Jose",IF(D1667=2,"Alajuela",IF(D1667=3,"Cartago",IF(D1667=4,"Heredia",IF(D1667=5,"Guanacaste",IF(D1667=6,"Puntarenas",IF(D1667=7,"Limón","-----")))))))</f>
        <v>Alajuela</v>
      </c>
      <c r="F1667" s="140">
        <v>10</v>
      </c>
      <c r="G1667" s="139" t="s">
        <v>3920</v>
      </c>
      <c r="H1667" s="135" t="s">
        <v>1674</v>
      </c>
      <c r="I1667" s="135" t="s">
        <v>7409</v>
      </c>
      <c r="J1667" s="140">
        <v>1</v>
      </c>
      <c r="K1667" s="139" t="str">
        <f>+IF(J1667=1,"sobre río o quebrada",IF(J1667=2,"paso superior sobre otro camino",IF(J1667=3,"paso superior sobre ferrocaril",IF(J1667=4,"paso inferior bajo otro camino",IF(J1667=5,"paso inferior bajo ferrocarril","-----")))))</f>
        <v>sobre río o quebrada</v>
      </c>
      <c r="L1667" s="135" t="s">
        <v>3999</v>
      </c>
      <c r="M1667" s="135" t="s">
        <v>7410</v>
      </c>
      <c r="N1667" s="135" t="s">
        <v>332</v>
      </c>
    </row>
    <row r="1668" spans="1:14" ht="36" x14ac:dyDescent="0.15">
      <c r="A1668" s="139">
        <v>936</v>
      </c>
      <c r="B1668" s="139">
        <v>21920</v>
      </c>
      <c r="C1668" s="135" t="s">
        <v>7411</v>
      </c>
      <c r="D1668" s="140">
        <v>2</v>
      </c>
      <c r="E1668" s="139" t="str">
        <f>+IF(D1668=1,"San Jose",IF(D1668=2,"Alajuela",IF(D1668=3,"Cartago",IF(D1668=4,"Heredia",IF(D1668=5,"Guanacaste",IF(D1668=6,"Puntarenas",IF(D1668=7,"Limón","-----")))))))</f>
        <v>Alajuela</v>
      </c>
      <c r="F1668" s="140">
        <v>10</v>
      </c>
      <c r="G1668" s="139" t="s">
        <v>3920</v>
      </c>
      <c r="H1668" s="135" t="s">
        <v>810</v>
      </c>
      <c r="I1668" s="135" t="s">
        <v>7409</v>
      </c>
      <c r="J1668" s="140">
        <v>1</v>
      </c>
      <c r="K1668" s="139" t="str">
        <f>+IF(J1668=1,"sobre río o quebrada",IF(J1668=2,"paso superior sobre otro camino",IF(J1668=3,"paso superior sobre ferrocaril",IF(J1668=4,"paso inferior bajo otro camino",IF(J1668=5,"paso inferior bajo ferrocarril","-----")))))</f>
        <v>sobre río o quebrada</v>
      </c>
      <c r="L1668" s="135" t="s">
        <v>3999</v>
      </c>
      <c r="M1668" s="135" t="s">
        <v>7412</v>
      </c>
      <c r="N1668" s="135" t="s">
        <v>1220</v>
      </c>
    </row>
    <row r="1669" spans="1:14" ht="24" x14ac:dyDescent="0.15">
      <c r="A1669" s="139">
        <v>936</v>
      </c>
      <c r="B1669" s="139">
        <v>21920</v>
      </c>
      <c r="C1669" s="135" t="s">
        <v>7020</v>
      </c>
      <c r="D1669" s="140">
        <v>2</v>
      </c>
      <c r="E1669" s="139" t="str">
        <f>+IF(D1669=1,"San Jose",IF(D1669=2,"Alajuela",IF(D1669=3,"Cartago",IF(D1669=4,"Heredia",IF(D1669=5,"Guanacaste",IF(D1669=6,"Puntarenas",IF(D1669=7,"Limón","-----")))))))</f>
        <v>Alajuela</v>
      </c>
      <c r="F1669" s="140">
        <v>10</v>
      </c>
      <c r="G1669" s="139" t="s">
        <v>3920</v>
      </c>
      <c r="H1669" s="135" t="s">
        <v>967</v>
      </c>
      <c r="I1669" s="135" t="s">
        <v>7409</v>
      </c>
      <c r="J1669" s="140">
        <v>1</v>
      </c>
      <c r="K1669" s="139" t="str">
        <f>+IF(J1669=1,"sobre río o quebrada",IF(J1669=2,"paso superior sobre otro camino",IF(J1669=3,"paso superior sobre ferrocaril",IF(J1669=4,"paso inferior bajo otro camino",IF(J1669=5,"paso inferior bajo ferrocarril","-----")))))</f>
        <v>sobre río o quebrada</v>
      </c>
      <c r="L1669" s="135" t="s">
        <v>3999</v>
      </c>
      <c r="M1669" s="135" t="s">
        <v>6107</v>
      </c>
      <c r="N1669" s="135" t="s">
        <v>2065</v>
      </c>
    </row>
    <row r="1670" spans="1:14" ht="24" x14ac:dyDescent="0.15">
      <c r="A1670" s="139">
        <v>936</v>
      </c>
      <c r="B1670" s="139">
        <v>51220</v>
      </c>
      <c r="C1670" s="135" t="s">
        <v>7413</v>
      </c>
      <c r="D1670" s="135">
        <v>5</v>
      </c>
      <c r="E1670" s="135" t="s">
        <v>4085</v>
      </c>
      <c r="F1670" s="135">
        <v>8</v>
      </c>
      <c r="G1670" s="135" t="s">
        <v>3954</v>
      </c>
      <c r="H1670" s="135" t="s">
        <v>2085</v>
      </c>
      <c r="I1670" s="135" t="s">
        <v>7414</v>
      </c>
      <c r="J1670" s="135">
        <v>1</v>
      </c>
      <c r="K1670" s="135" t="s">
        <v>3998</v>
      </c>
      <c r="L1670" s="135" t="s">
        <v>3999</v>
      </c>
      <c r="M1670" s="135" t="s">
        <v>3999</v>
      </c>
      <c r="N1670" s="135" t="s">
        <v>4508</v>
      </c>
    </row>
    <row r="1671" spans="1:14" ht="24" x14ac:dyDescent="0.15">
      <c r="A1671" s="139">
        <v>936</v>
      </c>
      <c r="B1671" s="139">
        <v>51220</v>
      </c>
      <c r="C1671" s="135" t="s">
        <v>7415</v>
      </c>
      <c r="D1671" s="135">
        <v>5</v>
      </c>
      <c r="E1671" s="135" t="s">
        <v>4085</v>
      </c>
      <c r="F1671" s="135">
        <v>8</v>
      </c>
      <c r="G1671" s="135" t="s">
        <v>3954</v>
      </c>
      <c r="H1671" s="135" t="s">
        <v>1674</v>
      </c>
      <c r="I1671" s="135" t="s">
        <v>7414</v>
      </c>
      <c r="J1671" s="135">
        <v>1</v>
      </c>
      <c r="K1671" s="135" t="s">
        <v>3998</v>
      </c>
      <c r="L1671" s="135" t="s">
        <v>5811</v>
      </c>
      <c r="M1671" s="135" t="s">
        <v>5898</v>
      </c>
      <c r="N1671" s="135" t="s">
        <v>126</v>
      </c>
    </row>
    <row r="1672" spans="1:14" ht="24" x14ac:dyDescent="0.15">
      <c r="A1672" s="139">
        <v>936</v>
      </c>
      <c r="B1672" s="139">
        <v>51220</v>
      </c>
      <c r="C1672" s="135" t="s">
        <v>5526</v>
      </c>
      <c r="D1672" s="135">
        <v>5</v>
      </c>
      <c r="E1672" s="135" t="s">
        <v>4085</v>
      </c>
      <c r="F1672" s="135">
        <v>8</v>
      </c>
      <c r="G1672" s="135" t="s">
        <v>3954</v>
      </c>
      <c r="H1672" s="135" t="s">
        <v>810</v>
      </c>
      <c r="I1672" s="135" t="s">
        <v>7414</v>
      </c>
      <c r="J1672" s="135">
        <v>1</v>
      </c>
      <c r="K1672" s="135" t="s">
        <v>3998</v>
      </c>
      <c r="L1672" s="135" t="s">
        <v>5811</v>
      </c>
      <c r="M1672" s="135" t="s">
        <v>7416</v>
      </c>
      <c r="N1672" s="135" t="s">
        <v>126</v>
      </c>
    </row>
    <row r="1673" spans="1:14" ht="24" x14ac:dyDescent="0.15">
      <c r="A1673" s="139">
        <v>936</v>
      </c>
      <c r="B1673" s="139">
        <v>51220</v>
      </c>
      <c r="C1673" s="135" t="s">
        <v>7417</v>
      </c>
      <c r="D1673" s="135">
        <v>5</v>
      </c>
      <c r="E1673" s="135" t="s">
        <v>4085</v>
      </c>
      <c r="F1673" s="135">
        <v>8</v>
      </c>
      <c r="G1673" s="135" t="s">
        <v>3954</v>
      </c>
      <c r="H1673" s="135" t="s">
        <v>967</v>
      </c>
      <c r="I1673" s="135" t="s">
        <v>7414</v>
      </c>
      <c r="J1673" s="135">
        <v>1</v>
      </c>
      <c r="K1673" s="135" t="s">
        <v>3998</v>
      </c>
      <c r="L1673" s="135" t="s">
        <v>5811</v>
      </c>
      <c r="M1673" s="135" t="s">
        <v>4141</v>
      </c>
      <c r="N1673" s="135" t="s">
        <v>489</v>
      </c>
    </row>
    <row r="1674" spans="1:14" ht="24" x14ac:dyDescent="0.15">
      <c r="A1674" s="139">
        <v>936</v>
      </c>
      <c r="B1674" s="139">
        <v>51220</v>
      </c>
      <c r="C1674" s="135" t="s">
        <v>7417</v>
      </c>
      <c r="D1674" s="140">
        <v>5</v>
      </c>
      <c r="E1674" s="139" t="str">
        <f>+IF(D1674=1,"San Jose",IF(D1674=2,"Alajuela",IF(D1674=3,"Cartago",IF(D1674=4,"Heredia",IF(D1674=5,"Guanacaste",IF(D1674=6,"Puntarenas",IF(D1674=7,"Limón","-----")))))))</f>
        <v>Guanacaste</v>
      </c>
      <c r="F1674" s="140">
        <v>8</v>
      </c>
      <c r="G1674" s="139" t="s">
        <v>3954</v>
      </c>
      <c r="H1674" s="135" t="s">
        <v>967</v>
      </c>
      <c r="I1674" s="135" t="s">
        <v>7414</v>
      </c>
      <c r="J1674" s="140">
        <v>1</v>
      </c>
      <c r="K1674" s="139" t="str">
        <f>+IF(J1674=1,"sobre río o quebrada",IF(J1674=2,"paso superior sobre otro camino",IF(J1674=3,"paso superior sobre ferrocaril",IF(J1674=4,"paso inferior bajo otro camino",IF(J1674=5,"paso inferior bajo ferrocarril","-----")))))</f>
        <v>sobre río o quebrada</v>
      </c>
      <c r="L1674" s="135" t="s">
        <v>5811</v>
      </c>
      <c r="M1674" s="135" t="s">
        <v>4141</v>
      </c>
      <c r="N1674" s="135" t="s">
        <v>489</v>
      </c>
    </row>
    <row r="1675" spans="1:14" ht="24" x14ac:dyDescent="0.15">
      <c r="A1675" s="139">
        <v>937</v>
      </c>
      <c r="B1675" s="139">
        <v>51210</v>
      </c>
      <c r="C1675" s="135" t="s">
        <v>7418</v>
      </c>
      <c r="D1675" s="135">
        <v>5</v>
      </c>
      <c r="E1675" s="135" t="s">
        <v>4085</v>
      </c>
      <c r="F1675" s="135">
        <v>10</v>
      </c>
      <c r="G1675" s="135" t="s">
        <v>3956</v>
      </c>
      <c r="H1675" s="135" t="s">
        <v>986</v>
      </c>
      <c r="I1675" s="135" t="s">
        <v>7419</v>
      </c>
      <c r="J1675" s="135">
        <v>1</v>
      </c>
      <c r="K1675" s="135" t="s">
        <v>3998</v>
      </c>
      <c r="L1675" s="135" t="s">
        <v>5811</v>
      </c>
      <c r="M1675" s="135" t="s">
        <v>7420</v>
      </c>
      <c r="N1675" s="135" t="s">
        <v>7421</v>
      </c>
    </row>
    <row r="1676" spans="1:14" ht="24" x14ac:dyDescent="0.15">
      <c r="A1676" s="139">
        <v>937</v>
      </c>
      <c r="B1676" s="139">
        <v>51210</v>
      </c>
      <c r="C1676" s="135" t="s">
        <v>5349</v>
      </c>
      <c r="D1676" s="135">
        <v>5</v>
      </c>
      <c r="E1676" s="135" t="s">
        <v>4085</v>
      </c>
      <c r="F1676" s="135">
        <v>10</v>
      </c>
      <c r="G1676" s="135" t="s">
        <v>3956</v>
      </c>
      <c r="H1676" s="135" t="s">
        <v>2085</v>
      </c>
      <c r="I1676" s="135" t="s">
        <v>7419</v>
      </c>
      <c r="J1676" s="135">
        <v>1</v>
      </c>
      <c r="K1676" s="135" t="s">
        <v>3998</v>
      </c>
      <c r="L1676" s="135" t="s">
        <v>5811</v>
      </c>
      <c r="M1676" s="135" t="s">
        <v>7420</v>
      </c>
      <c r="N1676" s="135" t="s">
        <v>7422</v>
      </c>
    </row>
    <row r="1677" spans="1:14" ht="24" x14ac:dyDescent="0.15">
      <c r="A1677" s="139">
        <v>937</v>
      </c>
      <c r="B1677" s="139">
        <v>51210</v>
      </c>
      <c r="C1677" s="135" t="s">
        <v>7423</v>
      </c>
      <c r="D1677" s="135">
        <v>5</v>
      </c>
      <c r="E1677" s="135" t="s">
        <v>4085</v>
      </c>
      <c r="F1677" s="135">
        <v>10</v>
      </c>
      <c r="G1677" s="135" t="s">
        <v>3956</v>
      </c>
      <c r="H1677" s="135" t="s">
        <v>1674</v>
      </c>
      <c r="I1677" s="135" t="s">
        <v>7419</v>
      </c>
      <c r="J1677" s="135">
        <v>1</v>
      </c>
      <c r="K1677" s="135" t="s">
        <v>3998</v>
      </c>
      <c r="L1677" s="135" t="s">
        <v>5811</v>
      </c>
      <c r="M1677" s="135" t="s">
        <v>4141</v>
      </c>
      <c r="N1677" s="135" t="s">
        <v>7422</v>
      </c>
    </row>
    <row r="1678" spans="1:14" ht="24" x14ac:dyDescent="0.15">
      <c r="A1678" s="139">
        <v>937</v>
      </c>
      <c r="B1678" s="139">
        <v>51210</v>
      </c>
      <c r="C1678" s="135" t="s">
        <v>7424</v>
      </c>
      <c r="D1678" s="135">
        <v>5</v>
      </c>
      <c r="E1678" s="135" t="s">
        <v>4085</v>
      </c>
      <c r="F1678" s="135">
        <v>10</v>
      </c>
      <c r="G1678" s="135" t="s">
        <v>3956</v>
      </c>
      <c r="H1678" s="135" t="s">
        <v>810</v>
      </c>
      <c r="I1678" s="135" t="s">
        <v>7419</v>
      </c>
      <c r="J1678" s="135">
        <v>1</v>
      </c>
      <c r="K1678" s="135" t="s">
        <v>3998</v>
      </c>
      <c r="L1678" s="135" t="s">
        <v>3999</v>
      </c>
      <c r="M1678" s="135" t="s">
        <v>7425</v>
      </c>
      <c r="N1678" s="135" t="s">
        <v>4297</v>
      </c>
    </row>
    <row r="1679" spans="1:14" ht="36" x14ac:dyDescent="0.15">
      <c r="A1679" s="139">
        <v>937</v>
      </c>
      <c r="B1679" s="139">
        <v>51210</v>
      </c>
      <c r="C1679" s="135" t="s">
        <v>7426</v>
      </c>
      <c r="D1679" s="135">
        <v>5</v>
      </c>
      <c r="E1679" s="135" t="s">
        <v>4085</v>
      </c>
      <c r="F1679" s="135">
        <v>10</v>
      </c>
      <c r="G1679" s="135" t="s">
        <v>3956</v>
      </c>
      <c r="H1679" s="135" t="s">
        <v>967</v>
      </c>
      <c r="I1679" s="135" t="s">
        <v>7419</v>
      </c>
      <c r="J1679" s="135">
        <v>1</v>
      </c>
      <c r="K1679" s="135" t="s">
        <v>3998</v>
      </c>
      <c r="L1679" s="135" t="s">
        <v>5811</v>
      </c>
      <c r="M1679" s="135" t="s">
        <v>4434</v>
      </c>
      <c r="N1679" s="135" t="s">
        <v>7427</v>
      </c>
    </row>
    <row r="1680" spans="1:14" ht="24" x14ac:dyDescent="0.15">
      <c r="A1680" s="138">
        <v>937</v>
      </c>
      <c r="B1680" s="138">
        <v>51210</v>
      </c>
      <c r="C1680" s="136" t="s">
        <v>7418</v>
      </c>
      <c r="D1680" s="137">
        <v>5</v>
      </c>
      <c r="E1680" s="138" t="str">
        <f>+IF(D1680=1,"San Jose",IF(D1680=2,"Alajuela",IF(D1680=3,"Cartago",IF(D1680=4,"Heredia",IF(D1680=5,"Guanacaste",IF(D1680=6,"Puntarenas",IF(D1680=7,"Limón","-----")))))))</f>
        <v>Guanacaste</v>
      </c>
      <c r="F1680" s="137">
        <v>10</v>
      </c>
      <c r="G1680" s="138" t="s">
        <v>3956</v>
      </c>
      <c r="H1680" s="136" t="s">
        <v>986</v>
      </c>
      <c r="I1680" s="136" t="s">
        <v>7419</v>
      </c>
      <c r="J1680" s="137">
        <v>1</v>
      </c>
      <c r="K1680" s="138" t="str">
        <f>+IF(J1680=1,"sobre río o quebrada",IF(J1680=2,"paso superior sobre otro camino",IF(J1680=3,"paso superior sobre ferrocaril",IF(J1680=4,"paso inferior bajo otro camino",IF(J1680=5,"paso inferior bajo ferrocarril","-----")))))</f>
        <v>sobre río o quebrada</v>
      </c>
      <c r="L1680" s="136" t="s">
        <v>5811</v>
      </c>
      <c r="M1680" s="136" t="s">
        <v>7420</v>
      </c>
      <c r="N1680" s="136" t="s">
        <v>7421</v>
      </c>
    </row>
    <row r="1681" spans="1:14" ht="24" x14ac:dyDescent="0.15">
      <c r="A1681" s="138">
        <v>937</v>
      </c>
      <c r="B1681" s="138">
        <v>51210</v>
      </c>
      <c r="C1681" s="136" t="s">
        <v>5349</v>
      </c>
      <c r="D1681" s="137">
        <v>5</v>
      </c>
      <c r="E1681" s="138" t="str">
        <f>+IF(D1681=1,"San Jose",IF(D1681=2,"Alajuela",IF(D1681=3,"Cartago",IF(D1681=4,"Heredia",IF(D1681=5,"Guanacaste",IF(D1681=6,"Puntarenas",IF(D1681=7,"Limón","-----")))))))</f>
        <v>Guanacaste</v>
      </c>
      <c r="F1681" s="137">
        <v>10</v>
      </c>
      <c r="G1681" s="138" t="s">
        <v>3956</v>
      </c>
      <c r="H1681" s="136" t="s">
        <v>2085</v>
      </c>
      <c r="I1681" s="136" t="s">
        <v>7419</v>
      </c>
      <c r="J1681" s="137">
        <v>1</v>
      </c>
      <c r="K1681" s="138" t="str">
        <f>+IF(J1681=1,"sobre río o quebrada",IF(J1681=2,"paso superior sobre otro camino",IF(J1681=3,"paso superior sobre ferrocaril",IF(J1681=4,"paso inferior bajo otro camino",IF(J1681=5,"paso inferior bajo ferrocarril","-----")))))</f>
        <v>sobre río o quebrada</v>
      </c>
      <c r="L1681" s="136" t="s">
        <v>5811</v>
      </c>
      <c r="M1681" s="136" t="s">
        <v>7420</v>
      </c>
      <c r="N1681" s="136" t="s">
        <v>7422</v>
      </c>
    </row>
    <row r="1682" spans="1:14" ht="24" x14ac:dyDescent="0.15">
      <c r="A1682" s="138">
        <v>937</v>
      </c>
      <c r="B1682" s="138">
        <v>51210</v>
      </c>
      <c r="C1682" s="136" t="s">
        <v>7423</v>
      </c>
      <c r="D1682" s="137">
        <v>5</v>
      </c>
      <c r="E1682" s="138" t="str">
        <f>+IF(D1682=1,"San Jose",IF(D1682=2,"Alajuela",IF(D1682=3,"Cartago",IF(D1682=4,"Heredia",IF(D1682=5,"Guanacaste",IF(D1682=6,"Puntarenas",IF(D1682=7,"Limón","-----")))))))</f>
        <v>Guanacaste</v>
      </c>
      <c r="F1682" s="137">
        <v>10</v>
      </c>
      <c r="G1682" s="138" t="s">
        <v>3956</v>
      </c>
      <c r="H1682" s="136" t="s">
        <v>1674</v>
      </c>
      <c r="I1682" s="136" t="s">
        <v>7419</v>
      </c>
      <c r="J1682" s="137">
        <v>1</v>
      </c>
      <c r="K1682" s="138" t="str">
        <f>+IF(J1682=1,"sobre río o quebrada",IF(J1682=2,"paso superior sobre otro camino",IF(J1682=3,"paso superior sobre ferrocaril",IF(J1682=4,"paso inferior bajo otro camino",IF(J1682=5,"paso inferior bajo ferrocarril","-----")))))</f>
        <v>sobre río o quebrada</v>
      </c>
      <c r="L1682" s="136" t="s">
        <v>5811</v>
      </c>
      <c r="M1682" s="136" t="s">
        <v>4141</v>
      </c>
      <c r="N1682" s="136" t="s">
        <v>7422</v>
      </c>
    </row>
    <row r="1683" spans="1:14" ht="24" x14ac:dyDescent="0.15">
      <c r="A1683" s="138">
        <v>937</v>
      </c>
      <c r="B1683" s="138">
        <v>51210</v>
      </c>
      <c r="C1683" s="136" t="s">
        <v>7424</v>
      </c>
      <c r="D1683" s="137">
        <v>5</v>
      </c>
      <c r="E1683" s="138" t="str">
        <f>+IF(D1683=1,"San Jose",IF(D1683=2,"Alajuela",IF(D1683=3,"Cartago",IF(D1683=4,"Heredia",IF(D1683=5,"Guanacaste",IF(D1683=6,"Puntarenas",IF(D1683=7,"Limón","-----")))))))</f>
        <v>Guanacaste</v>
      </c>
      <c r="F1683" s="137">
        <v>10</v>
      </c>
      <c r="G1683" s="138" t="s">
        <v>3956</v>
      </c>
      <c r="H1683" s="136" t="s">
        <v>810</v>
      </c>
      <c r="I1683" s="136" t="s">
        <v>7419</v>
      </c>
      <c r="J1683" s="137">
        <v>1</v>
      </c>
      <c r="K1683" s="138" t="str">
        <f>+IF(J1683=1,"sobre río o quebrada",IF(J1683=2,"paso superior sobre otro camino",IF(J1683=3,"paso superior sobre ferrocaril",IF(J1683=4,"paso inferior bajo otro camino",IF(J1683=5,"paso inferior bajo ferrocarril","-----")))))</f>
        <v>sobre río o quebrada</v>
      </c>
      <c r="L1683" s="136" t="s">
        <v>3999</v>
      </c>
      <c r="M1683" s="136" t="s">
        <v>7425</v>
      </c>
      <c r="N1683" s="136" t="s">
        <v>4297</v>
      </c>
    </row>
    <row r="1684" spans="1:14" ht="36" x14ac:dyDescent="0.15">
      <c r="A1684" s="138">
        <v>937</v>
      </c>
      <c r="B1684" s="138">
        <v>51210</v>
      </c>
      <c r="C1684" s="136" t="s">
        <v>7426</v>
      </c>
      <c r="D1684" s="137">
        <v>5</v>
      </c>
      <c r="E1684" s="138" t="str">
        <f>+IF(D1684=1,"San Jose",IF(D1684=2,"Alajuela",IF(D1684=3,"Cartago",IF(D1684=4,"Heredia",IF(D1684=5,"Guanacaste",IF(D1684=6,"Puntarenas",IF(D1684=7,"Limón","-----")))))))</f>
        <v>Guanacaste</v>
      </c>
      <c r="F1684" s="137">
        <v>10</v>
      </c>
      <c r="G1684" s="138" t="s">
        <v>3956</v>
      </c>
      <c r="H1684" s="136" t="s">
        <v>967</v>
      </c>
      <c r="I1684" s="136" t="s">
        <v>7419</v>
      </c>
      <c r="J1684" s="137">
        <v>1</v>
      </c>
      <c r="K1684" s="138" t="str">
        <f>+IF(J1684=1,"sobre río o quebrada",IF(J1684=2,"paso superior sobre otro camino",IF(J1684=3,"paso superior sobre ferrocaril",IF(J1684=4,"paso inferior bajo otro camino",IF(J1684=5,"paso inferior bajo ferrocarril","-----")))))</f>
        <v>sobre río o quebrada</v>
      </c>
      <c r="L1684" s="136" t="s">
        <v>5811</v>
      </c>
      <c r="M1684" s="136" t="s">
        <v>4434</v>
      </c>
      <c r="N1684" s="136" t="s">
        <v>7427</v>
      </c>
    </row>
    <row r="1685" spans="1:14" ht="24" x14ac:dyDescent="0.15">
      <c r="A1685" s="138">
        <v>938</v>
      </c>
      <c r="B1685" s="138">
        <v>51180</v>
      </c>
      <c r="C1685" s="136" t="s">
        <v>7428</v>
      </c>
      <c r="D1685" s="136">
        <v>5</v>
      </c>
      <c r="E1685" s="136" t="s">
        <v>4085</v>
      </c>
      <c r="F1685" s="136">
        <v>10</v>
      </c>
      <c r="G1685" s="136" t="s">
        <v>3956</v>
      </c>
      <c r="H1685" s="136" t="s">
        <v>2085</v>
      </c>
      <c r="I1685" s="136" t="s">
        <v>7429</v>
      </c>
      <c r="J1685" s="136">
        <v>1</v>
      </c>
      <c r="K1685" s="136" t="s">
        <v>3998</v>
      </c>
      <c r="L1685" s="136" t="s">
        <v>7430</v>
      </c>
      <c r="M1685" s="136" t="s">
        <v>7431</v>
      </c>
      <c r="N1685" s="136" t="s">
        <v>126</v>
      </c>
    </row>
    <row r="1686" spans="1:14" ht="24" x14ac:dyDescent="0.15">
      <c r="A1686" s="138">
        <v>938</v>
      </c>
      <c r="B1686" s="138">
        <v>51180</v>
      </c>
      <c r="C1686" s="136" t="s">
        <v>7432</v>
      </c>
      <c r="D1686" s="136">
        <v>5</v>
      </c>
      <c r="E1686" s="136" t="s">
        <v>4085</v>
      </c>
      <c r="F1686" s="136">
        <v>10</v>
      </c>
      <c r="G1686" s="136" t="s">
        <v>3956</v>
      </c>
      <c r="H1686" s="136" t="s">
        <v>1674</v>
      </c>
      <c r="I1686" s="136" t="s">
        <v>7429</v>
      </c>
      <c r="J1686" s="136">
        <v>1</v>
      </c>
      <c r="K1686" s="136" t="s">
        <v>3998</v>
      </c>
      <c r="L1686" s="136" t="s">
        <v>3999</v>
      </c>
      <c r="M1686" s="136" t="s">
        <v>7433</v>
      </c>
      <c r="N1686" s="136" t="s">
        <v>135</v>
      </c>
    </row>
    <row r="1687" spans="1:14" ht="24" x14ac:dyDescent="0.15">
      <c r="A1687" s="138">
        <v>938</v>
      </c>
      <c r="B1687" s="138">
        <v>51180</v>
      </c>
      <c r="C1687" s="136" t="s">
        <v>7434</v>
      </c>
      <c r="D1687" s="136">
        <v>5</v>
      </c>
      <c r="E1687" s="136" t="s">
        <v>4085</v>
      </c>
      <c r="F1687" s="136">
        <v>10</v>
      </c>
      <c r="G1687" s="136" t="s">
        <v>3956</v>
      </c>
      <c r="H1687" s="136" t="s">
        <v>810</v>
      </c>
      <c r="I1687" s="136" t="s">
        <v>7429</v>
      </c>
      <c r="J1687" s="136">
        <v>1</v>
      </c>
      <c r="K1687" s="136" t="s">
        <v>3998</v>
      </c>
      <c r="L1687" s="136" t="s">
        <v>3999</v>
      </c>
      <c r="M1687" s="136" t="s">
        <v>7433</v>
      </c>
      <c r="N1687" s="136" t="s">
        <v>126</v>
      </c>
    </row>
    <row r="1688" spans="1:14" ht="24" x14ac:dyDescent="0.15">
      <c r="A1688" s="138">
        <v>938</v>
      </c>
      <c r="B1688" s="138">
        <v>51180</v>
      </c>
      <c r="C1688" s="136" t="s">
        <v>7435</v>
      </c>
      <c r="D1688" s="136">
        <v>5</v>
      </c>
      <c r="E1688" s="136" t="s">
        <v>4085</v>
      </c>
      <c r="F1688" s="136">
        <v>10</v>
      </c>
      <c r="G1688" s="136" t="s">
        <v>3956</v>
      </c>
      <c r="H1688" s="136" t="s">
        <v>967</v>
      </c>
      <c r="I1688" s="136" t="s">
        <v>7429</v>
      </c>
      <c r="J1688" s="136">
        <v>1</v>
      </c>
      <c r="K1688" s="136" t="s">
        <v>3998</v>
      </c>
      <c r="L1688" s="136" t="s">
        <v>3999</v>
      </c>
      <c r="M1688" s="136" t="s">
        <v>4554</v>
      </c>
      <c r="N1688" s="136" t="s">
        <v>1977</v>
      </c>
    </row>
    <row r="1689" spans="1:14" ht="24" x14ac:dyDescent="0.15">
      <c r="A1689" s="138">
        <v>938</v>
      </c>
      <c r="B1689" s="138">
        <v>51180</v>
      </c>
      <c r="C1689" s="136" t="s">
        <v>7428</v>
      </c>
      <c r="D1689" s="137">
        <v>5</v>
      </c>
      <c r="E1689" s="138" t="str">
        <f>+IF(D1689=1,"San Jose",IF(D1689=2,"Alajuela",IF(D1689=3,"Cartago",IF(D1689=4,"Heredia",IF(D1689=5,"Guanacaste",IF(D1689=6,"Puntarenas",IF(D1689=7,"Limón","-----")))))))</f>
        <v>Guanacaste</v>
      </c>
      <c r="F1689" s="137">
        <v>10</v>
      </c>
      <c r="G1689" s="138" t="s">
        <v>3956</v>
      </c>
      <c r="H1689" s="136" t="s">
        <v>2085</v>
      </c>
      <c r="I1689" s="136" t="s">
        <v>7429</v>
      </c>
      <c r="J1689" s="137">
        <v>1</v>
      </c>
      <c r="K1689" s="138" t="str">
        <f>+IF(J1689=1,"sobre río o quebrada",IF(J1689=2,"paso superior sobre otro camino",IF(J1689=3,"paso superior sobre ferrocaril",IF(J1689=4,"paso inferior bajo otro camino",IF(J1689=5,"paso inferior bajo ferrocarril","-----")))))</f>
        <v>sobre río o quebrada</v>
      </c>
      <c r="L1689" s="136" t="s">
        <v>7430</v>
      </c>
      <c r="M1689" s="136" t="s">
        <v>7431</v>
      </c>
      <c r="N1689" s="136" t="s">
        <v>126</v>
      </c>
    </row>
    <row r="1690" spans="1:14" ht="24" x14ac:dyDescent="0.15">
      <c r="A1690" s="138">
        <v>938</v>
      </c>
      <c r="B1690" s="138">
        <v>51180</v>
      </c>
      <c r="C1690" s="136" t="s">
        <v>7432</v>
      </c>
      <c r="D1690" s="137">
        <v>5</v>
      </c>
      <c r="E1690" s="138" t="str">
        <f>+IF(D1690=1,"San Jose",IF(D1690=2,"Alajuela",IF(D1690=3,"Cartago",IF(D1690=4,"Heredia",IF(D1690=5,"Guanacaste",IF(D1690=6,"Puntarenas",IF(D1690=7,"Limón","-----")))))))</f>
        <v>Guanacaste</v>
      </c>
      <c r="F1690" s="137">
        <v>10</v>
      </c>
      <c r="G1690" s="138" t="s">
        <v>3956</v>
      </c>
      <c r="H1690" s="136" t="s">
        <v>1674</v>
      </c>
      <c r="I1690" s="136" t="s">
        <v>7429</v>
      </c>
      <c r="J1690" s="137">
        <v>1</v>
      </c>
      <c r="K1690" s="138" t="str">
        <f>+IF(J1690=1,"sobre río o quebrada",IF(J1690=2,"paso superior sobre otro camino",IF(J1690=3,"paso superior sobre ferrocaril",IF(J1690=4,"paso inferior bajo otro camino",IF(J1690=5,"paso inferior bajo ferrocarril","-----")))))</f>
        <v>sobre río o quebrada</v>
      </c>
      <c r="L1690" s="136" t="s">
        <v>3999</v>
      </c>
      <c r="M1690" s="136" t="s">
        <v>7433</v>
      </c>
      <c r="N1690" s="136" t="s">
        <v>135</v>
      </c>
    </row>
    <row r="1691" spans="1:14" ht="24" x14ac:dyDescent="0.15">
      <c r="A1691" s="138">
        <v>938</v>
      </c>
      <c r="B1691" s="138">
        <v>51180</v>
      </c>
      <c r="C1691" s="136" t="s">
        <v>7434</v>
      </c>
      <c r="D1691" s="137">
        <v>5</v>
      </c>
      <c r="E1691" s="138" t="str">
        <f>+IF(D1691=1,"San Jose",IF(D1691=2,"Alajuela",IF(D1691=3,"Cartago",IF(D1691=4,"Heredia",IF(D1691=5,"Guanacaste",IF(D1691=6,"Puntarenas",IF(D1691=7,"Limón","-----")))))))</f>
        <v>Guanacaste</v>
      </c>
      <c r="F1691" s="137">
        <v>10</v>
      </c>
      <c r="G1691" s="138" t="s">
        <v>3956</v>
      </c>
      <c r="H1691" s="136" t="s">
        <v>810</v>
      </c>
      <c r="I1691" s="136" t="s">
        <v>7429</v>
      </c>
      <c r="J1691" s="137">
        <v>1</v>
      </c>
      <c r="K1691" s="138" t="str">
        <f>+IF(J1691=1,"sobre río o quebrada",IF(J1691=2,"paso superior sobre otro camino",IF(J1691=3,"paso superior sobre ferrocaril",IF(J1691=4,"paso inferior bajo otro camino",IF(J1691=5,"paso inferior bajo ferrocarril","-----")))))</f>
        <v>sobre río o quebrada</v>
      </c>
      <c r="L1691" s="136" t="s">
        <v>3999</v>
      </c>
      <c r="M1691" s="136" t="s">
        <v>7433</v>
      </c>
      <c r="N1691" s="136" t="s">
        <v>126</v>
      </c>
    </row>
    <row r="1692" spans="1:14" ht="24" x14ac:dyDescent="0.15">
      <c r="A1692" s="138">
        <v>938</v>
      </c>
      <c r="B1692" s="138">
        <v>51180</v>
      </c>
      <c r="C1692" s="136" t="s">
        <v>7435</v>
      </c>
      <c r="D1692" s="137">
        <v>5</v>
      </c>
      <c r="E1692" s="138" t="str">
        <f>+IF(D1692=1,"San Jose",IF(D1692=2,"Alajuela",IF(D1692=3,"Cartago",IF(D1692=4,"Heredia",IF(D1692=5,"Guanacaste",IF(D1692=6,"Puntarenas",IF(D1692=7,"Limón","-----")))))))</f>
        <v>Guanacaste</v>
      </c>
      <c r="F1692" s="137">
        <v>10</v>
      </c>
      <c r="G1692" s="138" t="s">
        <v>3956</v>
      </c>
      <c r="H1692" s="136" t="s">
        <v>967</v>
      </c>
      <c r="I1692" s="136" t="s">
        <v>7429</v>
      </c>
      <c r="J1692" s="137">
        <v>1</v>
      </c>
      <c r="K1692" s="138" t="str">
        <f>+IF(J1692=1,"sobre río o quebrada",IF(J1692=2,"paso superior sobre otro camino",IF(J1692=3,"paso superior sobre ferrocaril",IF(J1692=4,"paso inferior bajo otro camino",IF(J1692=5,"paso inferior bajo ferrocarril","-----")))))</f>
        <v>sobre río o quebrada</v>
      </c>
      <c r="L1692" s="136" t="s">
        <v>3999</v>
      </c>
      <c r="M1692" s="136" t="s">
        <v>4554</v>
      </c>
      <c r="N1692" s="136" t="s">
        <v>1977</v>
      </c>
    </row>
    <row r="1693" spans="1:14" ht="36" x14ac:dyDescent="0.15">
      <c r="A1693" s="138">
        <v>939</v>
      </c>
      <c r="B1693" s="138">
        <v>51140</v>
      </c>
      <c r="C1693" s="136" t="s">
        <v>6423</v>
      </c>
      <c r="D1693" s="136">
        <v>5</v>
      </c>
      <c r="E1693" s="136" t="s">
        <v>4085</v>
      </c>
      <c r="F1693" s="136">
        <v>10</v>
      </c>
      <c r="G1693" s="136" t="s">
        <v>3956</v>
      </c>
      <c r="H1693" s="136" t="s">
        <v>967</v>
      </c>
      <c r="I1693" s="136" t="s">
        <v>7436</v>
      </c>
      <c r="J1693" s="136">
        <v>1</v>
      </c>
      <c r="K1693" s="136" t="s">
        <v>3998</v>
      </c>
      <c r="L1693" s="136" t="s">
        <v>5811</v>
      </c>
      <c r="M1693" s="136" t="s">
        <v>7437</v>
      </c>
      <c r="N1693" s="136" t="s">
        <v>7421</v>
      </c>
    </row>
    <row r="1694" spans="1:14" ht="36" x14ac:dyDescent="0.15">
      <c r="A1694" s="138">
        <v>939</v>
      </c>
      <c r="B1694" s="138">
        <v>51140</v>
      </c>
      <c r="C1694" s="136" t="s">
        <v>6423</v>
      </c>
      <c r="D1694" s="137">
        <v>5</v>
      </c>
      <c r="E1694" s="138" t="str">
        <f>+IF(D1694=1,"San Jose",IF(D1694=2,"Alajuela",IF(D1694=3,"Cartago",IF(D1694=4,"Heredia",IF(D1694=5,"Guanacaste",IF(D1694=6,"Puntarenas",IF(D1694=7,"Limón","-----")))))))</f>
        <v>Guanacaste</v>
      </c>
      <c r="F1694" s="137">
        <v>10</v>
      </c>
      <c r="G1694" s="138" t="s">
        <v>3956</v>
      </c>
      <c r="H1694" s="136" t="s">
        <v>967</v>
      </c>
      <c r="I1694" s="136" t="s">
        <v>7436</v>
      </c>
      <c r="J1694" s="137">
        <v>1</v>
      </c>
      <c r="K1694" s="138" t="str">
        <f>+IF(J1694=1,"sobre río o quebrada",IF(J1694=2,"paso superior sobre otro camino",IF(J1694=3,"paso superior sobre ferrocaril",IF(J1694=4,"paso inferior bajo otro camino",IF(J1694=5,"paso inferior bajo ferrocarril","-----")))))</f>
        <v>sobre río o quebrada</v>
      </c>
      <c r="L1694" s="136" t="s">
        <v>5811</v>
      </c>
      <c r="M1694" s="136" t="s">
        <v>7437</v>
      </c>
      <c r="N1694" s="136" t="s">
        <v>7421</v>
      </c>
    </row>
    <row r="1699" spans="15:15" x14ac:dyDescent="0.15">
      <c r="O1699" t="s">
        <v>7438</v>
      </c>
    </row>
    <row r="1701" spans="15:15" x14ac:dyDescent="0.15">
      <c r="O1701" t="s">
        <v>7439</v>
      </c>
    </row>
    <row r="1702" spans="15:15" x14ac:dyDescent="0.15">
      <c r="O1702" t="s">
        <v>7440</v>
      </c>
    </row>
    <row r="1703" spans="15:15" x14ac:dyDescent="0.15">
      <c r="O1703" t="s">
        <v>7441</v>
      </c>
    </row>
    <row r="1704" spans="15:15" x14ac:dyDescent="0.15">
      <c r="O1704" t="s">
        <v>7442</v>
      </c>
    </row>
  </sheetData>
  <autoFilter ref="A1:N1694" xr:uid="{00000000-0009-0000-0000-000007000000}"/>
  <sortState xmlns:xlrd2="http://schemas.microsoft.com/office/spreadsheetml/2017/richdata2" ref="A2:N1694">
    <sortCondition ref="A2:A1694"/>
    <sortCondition ref="B2:B1694"/>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6"/>
  <dimension ref="A1:D71"/>
  <sheetViews>
    <sheetView topLeftCell="A16" workbookViewId="0">
      <selection activeCell="D17" sqref="D17"/>
    </sheetView>
  </sheetViews>
  <sheetFormatPr baseColWidth="10" defaultColWidth="11" defaultRowHeight="12" x14ac:dyDescent="0.15"/>
  <cols>
    <col min="1" max="1" width="35.75" style="106" customWidth="1"/>
    <col min="2" max="2" width="55" style="106" customWidth="1"/>
    <col min="3" max="3" width="11" style="106"/>
    <col min="4" max="4" width="48.75" style="106" customWidth="1"/>
    <col min="5" max="16384" width="11" style="106"/>
  </cols>
  <sheetData>
    <row r="1" spans="1:4" ht="12.75" thickBot="1" x14ac:dyDescent="0.2">
      <c r="A1" s="108" t="s">
        <v>7443</v>
      </c>
      <c r="B1" s="109"/>
    </row>
    <row r="2" spans="1:4" ht="12.75" thickBot="1" x14ac:dyDescent="0.2">
      <c r="A2" s="110" t="s">
        <v>7444</v>
      </c>
      <c r="B2" s="110"/>
    </row>
    <row r="3" spans="1:4" x14ac:dyDescent="0.15">
      <c r="A3" s="111" t="s">
        <v>7445</v>
      </c>
      <c r="B3" s="111" t="s">
        <v>7446</v>
      </c>
    </row>
    <row r="4" spans="1:4" x14ac:dyDescent="0.15">
      <c r="A4" s="112"/>
      <c r="B4" s="112" t="s">
        <v>7447</v>
      </c>
    </row>
    <row r="5" spans="1:4" x14ac:dyDescent="0.15">
      <c r="A5" s="112"/>
      <c r="B5" s="112" t="s">
        <v>7448</v>
      </c>
    </row>
    <row r="6" spans="1:4" ht="12.75" thickBot="1" x14ac:dyDescent="0.2">
      <c r="A6" s="113"/>
      <c r="B6" s="113" t="s">
        <v>7449</v>
      </c>
    </row>
    <row r="7" spans="1:4" x14ac:dyDescent="0.15">
      <c r="A7" s="111" t="s">
        <v>7450</v>
      </c>
      <c r="B7" s="111" t="s">
        <v>7451</v>
      </c>
      <c r="C7" s="106">
        <v>1</v>
      </c>
      <c r="D7" s="111" t="s">
        <v>7452</v>
      </c>
    </row>
    <row r="8" spans="1:4" x14ac:dyDescent="0.15">
      <c r="A8" s="112"/>
      <c r="B8" s="112" t="s">
        <v>7453</v>
      </c>
      <c r="C8" s="106">
        <v>2</v>
      </c>
      <c r="D8" s="112" t="s">
        <v>7454</v>
      </c>
    </row>
    <row r="9" spans="1:4" x14ac:dyDescent="0.15">
      <c r="A9" s="112"/>
      <c r="B9" s="112" t="s">
        <v>7455</v>
      </c>
      <c r="C9" s="106">
        <v>3</v>
      </c>
      <c r="D9" s="112" t="s">
        <v>7456</v>
      </c>
    </row>
    <row r="10" spans="1:4" x14ac:dyDescent="0.15">
      <c r="A10" s="112"/>
      <c r="B10" s="112" t="s">
        <v>7457</v>
      </c>
      <c r="C10" s="106">
        <v>4</v>
      </c>
      <c r="D10" s="112" t="s">
        <v>7458</v>
      </c>
    </row>
    <row r="11" spans="1:4" x14ac:dyDescent="0.15">
      <c r="A11" s="112"/>
      <c r="B11" s="112" t="s">
        <v>7459</v>
      </c>
      <c r="C11" s="106">
        <v>5</v>
      </c>
      <c r="D11" s="112" t="s">
        <v>7460</v>
      </c>
    </row>
    <row r="12" spans="1:4" x14ac:dyDescent="0.15">
      <c r="A12" s="112"/>
      <c r="B12" s="112" t="s">
        <v>7461</v>
      </c>
      <c r="C12" s="106">
        <v>6</v>
      </c>
      <c r="D12" s="112" t="s">
        <v>7462</v>
      </c>
    </row>
    <row r="13" spans="1:4" x14ac:dyDescent="0.15">
      <c r="A13" s="112"/>
      <c r="B13" s="112" t="s">
        <v>7463</v>
      </c>
      <c r="C13" s="106">
        <v>7</v>
      </c>
      <c r="D13" s="112" t="s">
        <v>7464</v>
      </c>
    </row>
    <row r="14" spans="1:4" x14ac:dyDescent="0.15">
      <c r="A14" s="328"/>
      <c r="B14" s="112" t="s">
        <v>7465</v>
      </c>
      <c r="C14" s="106">
        <v>8</v>
      </c>
      <c r="D14" s="112" t="s">
        <v>7466</v>
      </c>
    </row>
    <row r="15" spans="1:4" x14ac:dyDescent="0.15">
      <c r="A15" s="328"/>
      <c r="B15" s="112" t="s">
        <v>7467</v>
      </c>
      <c r="C15" s="106">
        <v>9</v>
      </c>
      <c r="D15" s="112" t="s">
        <v>7468</v>
      </c>
    </row>
    <row r="16" spans="1:4" x14ac:dyDescent="0.15">
      <c r="A16" s="328"/>
      <c r="B16" s="112" t="s">
        <v>7469</v>
      </c>
      <c r="C16" s="106">
        <v>10</v>
      </c>
      <c r="D16" s="112" t="s">
        <v>7470</v>
      </c>
    </row>
    <row r="17" spans="1:4" ht="12.75" thickBot="1" x14ac:dyDescent="0.2">
      <c r="A17" s="328"/>
      <c r="B17" s="113" t="s">
        <v>7471</v>
      </c>
      <c r="C17" s="106">
        <v>11</v>
      </c>
      <c r="D17" s="113" t="s">
        <v>7472</v>
      </c>
    </row>
    <row r="18" spans="1:4" ht="12.75" thickBot="1" x14ac:dyDescent="0.2">
      <c r="A18" s="113"/>
      <c r="B18" s="112" t="s">
        <v>7473</v>
      </c>
      <c r="C18" s="106">
        <v>12</v>
      </c>
      <c r="D18" s="112" t="s">
        <v>7474</v>
      </c>
    </row>
    <row r="19" spans="1:4" x14ac:dyDescent="0.15">
      <c r="A19" s="111" t="s">
        <v>7475</v>
      </c>
      <c r="B19" s="111" t="s">
        <v>7476</v>
      </c>
    </row>
    <row r="20" spans="1:4" ht="12.75" thickBot="1" x14ac:dyDescent="0.2">
      <c r="A20" s="113"/>
      <c r="B20" s="113" t="s">
        <v>7477</v>
      </c>
    </row>
    <row r="21" spans="1:4" x14ac:dyDescent="0.15">
      <c r="A21" s="111" t="s">
        <v>7478</v>
      </c>
      <c r="B21" s="111" t="s">
        <v>7479</v>
      </c>
    </row>
    <row r="22" spans="1:4" x14ac:dyDescent="0.15">
      <c r="A22" s="112" t="s">
        <v>7480</v>
      </c>
      <c r="B22" s="112" t="s">
        <v>7481</v>
      </c>
    </row>
    <row r="23" spans="1:4" ht="12.75" thickBot="1" x14ac:dyDescent="0.2">
      <c r="A23" s="112"/>
      <c r="B23" s="112" t="s">
        <v>7482</v>
      </c>
    </row>
    <row r="24" spans="1:4" x14ac:dyDescent="0.15">
      <c r="A24" s="111" t="s">
        <v>7483</v>
      </c>
      <c r="B24" s="111" t="s">
        <v>7484</v>
      </c>
    </row>
    <row r="25" spans="1:4" x14ac:dyDescent="0.15">
      <c r="A25" s="112"/>
      <c r="B25" s="112" t="s">
        <v>7485</v>
      </c>
    </row>
    <row r="26" spans="1:4" x14ac:dyDescent="0.15">
      <c r="A26" s="112"/>
      <c r="B26" s="112" t="s">
        <v>7486</v>
      </c>
    </row>
    <row r="27" spans="1:4" x14ac:dyDescent="0.15">
      <c r="A27" s="112"/>
      <c r="B27" s="112" t="s">
        <v>7487</v>
      </c>
    </row>
    <row r="28" spans="1:4" ht="12.75" thickBot="1" x14ac:dyDescent="0.2">
      <c r="A28" s="112"/>
      <c r="B28" s="112" t="s">
        <v>7488</v>
      </c>
    </row>
    <row r="29" spans="1:4" x14ac:dyDescent="0.15">
      <c r="A29" s="111" t="s">
        <v>7489</v>
      </c>
      <c r="B29" s="111" t="s">
        <v>7490</v>
      </c>
    </row>
    <row r="30" spans="1:4" ht="12.75" thickBot="1" x14ac:dyDescent="0.2">
      <c r="A30" s="113"/>
      <c r="B30" s="113" t="s">
        <v>7491</v>
      </c>
    </row>
    <row r="31" spans="1:4" ht="12.75" thickBot="1" x14ac:dyDescent="0.2">
      <c r="A31" s="110" t="s">
        <v>7492</v>
      </c>
      <c r="B31" s="113" t="s">
        <v>7493</v>
      </c>
    </row>
    <row r="32" spans="1:4" ht="12.75" thickBot="1" x14ac:dyDescent="0.2">
      <c r="A32" s="110" t="s">
        <v>7494</v>
      </c>
      <c r="B32" s="110" t="s">
        <v>7495</v>
      </c>
    </row>
    <row r="33" spans="1:2" x14ac:dyDescent="0.15">
      <c r="A33" s="111" t="s">
        <v>7496</v>
      </c>
      <c r="B33" s="111" t="s">
        <v>7497</v>
      </c>
    </row>
    <row r="34" spans="1:2" x14ac:dyDescent="0.15">
      <c r="A34" s="112"/>
      <c r="B34" s="112" t="s">
        <v>7498</v>
      </c>
    </row>
    <row r="35" spans="1:2" ht="12.75" thickBot="1" x14ac:dyDescent="0.2">
      <c r="A35" s="113"/>
      <c r="B35" s="113" t="s">
        <v>7499</v>
      </c>
    </row>
    <row r="36" spans="1:2" x14ac:dyDescent="0.15">
      <c r="A36" s="111" t="s">
        <v>7500</v>
      </c>
      <c r="B36" s="111" t="s">
        <v>7501</v>
      </c>
    </row>
    <row r="37" spans="1:2" ht="12.75" thickBot="1" x14ac:dyDescent="0.2">
      <c r="A37" s="113"/>
      <c r="B37" s="113" t="s">
        <v>7502</v>
      </c>
    </row>
    <row r="38" spans="1:2" x14ac:dyDescent="0.15">
      <c r="A38" s="111" t="s">
        <v>7503</v>
      </c>
      <c r="B38" s="111" t="s">
        <v>7504</v>
      </c>
    </row>
    <row r="39" spans="1:2" ht="12.75" thickBot="1" x14ac:dyDescent="0.2">
      <c r="A39" s="113"/>
      <c r="B39" s="113" t="s">
        <v>7505</v>
      </c>
    </row>
    <row r="40" spans="1:2" x14ac:dyDescent="0.15">
      <c r="A40" s="111" t="s">
        <v>7506</v>
      </c>
      <c r="B40" s="111" t="s">
        <v>7507</v>
      </c>
    </row>
    <row r="41" spans="1:2" x14ac:dyDescent="0.15">
      <c r="A41" s="112" t="s">
        <v>7508</v>
      </c>
      <c r="B41" s="112" t="s">
        <v>7509</v>
      </c>
    </row>
    <row r="42" spans="1:2" x14ac:dyDescent="0.15">
      <c r="A42" s="112"/>
      <c r="B42" s="112" t="s">
        <v>7510</v>
      </c>
    </row>
    <row r="43" spans="1:2" x14ac:dyDescent="0.15">
      <c r="A43" s="112"/>
      <c r="B43" s="112" t="s">
        <v>7511</v>
      </c>
    </row>
    <row r="44" spans="1:2" ht="12.75" thickBot="1" x14ac:dyDescent="0.2">
      <c r="A44" s="113"/>
      <c r="B44" s="113" t="s">
        <v>7512</v>
      </c>
    </row>
    <row r="45" spans="1:2" x14ac:dyDescent="0.15">
      <c r="A45" s="111" t="s">
        <v>7513</v>
      </c>
      <c r="B45" s="111" t="s">
        <v>7514</v>
      </c>
    </row>
    <row r="46" spans="1:2" x14ac:dyDescent="0.15">
      <c r="A46" s="112" t="s">
        <v>7515</v>
      </c>
      <c r="B46" s="112" t="s">
        <v>7516</v>
      </c>
    </row>
    <row r="47" spans="1:2" x14ac:dyDescent="0.15">
      <c r="A47" s="112"/>
      <c r="B47" s="112" t="s">
        <v>7517</v>
      </c>
    </row>
    <row r="48" spans="1:2" x14ac:dyDescent="0.15">
      <c r="A48" s="112"/>
      <c r="B48" s="112" t="s">
        <v>7518</v>
      </c>
    </row>
    <row r="49" spans="1:2" ht="12.75" thickBot="1" x14ac:dyDescent="0.2">
      <c r="A49" s="113"/>
      <c r="B49" s="113" t="s">
        <v>7519</v>
      </c>
    </row>
    <row r="50" spans="1:2" x14ac:dyDescent="0.15">
      <c r="A50" s="111" t="s">
        <v>7520</v>
      </c>
      <c r="B50" s="111" t="s">
        <v>7521</v>
      </c>
    </row>
    <row r="51" spans="1:2" x14ac:dyDescent="0.15">
      <c r="A51" s="112" t="s">
        <v>7522</v>
      </c>
      <c r="B51" s="112" t="s">
        <v>7523</v>
      </c>
    </row>
    <row r="52" spans="1:2" x14ac:dyDescent="0.15">
      <c r="A52" s="112"/>
      <c r="B52" s="112" t="s">
        <v>7524</v>
      </c>
    </row>
    <row r="53" spans="1:2" x14ac:dyDescent="0.15">
      <c r="A53" s="112"/>
      <c r="B53" s="112" t="s">
        <v>7525</v>
      </c>
    </row>
    <row r="54" spans="1:2" ht="12.75" thickBot="1" x14ac:dyDescent="0.2">
      <c r="A54" s="113"/>
      <c r="B54" s="113" t="s">
        <v>7526</v>
      </c>
    </row>
    <row r="55" spans="1:2" x14ac:dyDescent="0.15">
      <c r="A55" s="111" t="s">
        <v>7527</v>
      </c>
      <c r="B55" s="111"/>
    </row>
    <row r="56" spans="1:2" ht="12.75" thickBot="1" x14ac:dyDescent="0.2">
      <c r="A56" s="113" t="s">
        <v>7528</v>
      </c>
      <c r="B56" s="113"/>
    </row>
    <row r="57" spans="1:2" x14ac:dyDescent="0.15">
      <c r="A57" s="111" t="s">
        <v>7529</v>
      </c>
      <c r="B57" s="111" t="s">
        <v>7530</v>
      </c>
    </row>
    <row r="58" spans="1:2" x14ac:dyDescent="0.15">
      <c r="A58" s="112" t="s">
        <v>7531</v>
      </c>
      <c r="B58" s="112" t="s">
        <v>7532</v>
      </c>
    </row>
    <row r="59" spans="1:2" x14ac:dyDescent="0.15">
      <c r="A59" s="112"/>
      <c r="B59" s="112" t="s">
        <v>7533</v>
      </c>
    </row>
    <row r="60" spans="1:2" x14ac:dyDescent="0.15">
      <c r="A60" s="112"/>
      <c r="B60" s="112" t="s">
        <v>7534</v>
      </c>
    </row>
    <row r="61" spans="1:2" ht="12.75" thickBot="1" x14ac:dyDescent="0.2">
      <c r="A61" s="113"/>
      <c r="B61" s="113" t="s">
        <v>7535</v>
      </c>
    </row>
    <row r="62" spans="1:2" x14ac:dyDescent="0.15">
      <c r="A62" s="111" t="s">
        <v>7536</v>
      </c>
      <c r="B62" s="111" t="s">
        <v>7537</v>
      </c>
    </row>
    <row r="63" spans="1:2" x14ac:dyDescent="0.15">
      <c r="A63" s="112"/>
      <c r="B63" s="112" t="s">
        <v>7538</v>
      </c>
    </row>
    <row r="64" spans="1:2" x14ac:dyDescent="0.15">
      <c r="A64" s="112"/>
      <c r="B64" s="112" t="s">
        <v>7539</v>
      </c>
    </row>
    <row r="65" spans="1:2" x14ac:dyDescent="0.15">
      <c r="A65" s="112"/>
      <c r="B65" s="112" t="s">
        <v>7540</v>
      </c>
    </row>
    <row r="66" spans="1:2" ht="12.75" thickBot="1" x14ac:dyDescent="0.2">
      <c r="A66" s="113"/>
      <c r="B66" s="113" t="s">
        <v>7541</v>
      </c>
    </row>
    <row r="67" spans="1:2" x14ac:dyDescent="0.15">
      <c r="A67" s="111" t="s">
        <v>7542</v>
      </c>
      <c r="B67" s="111" t="s">
        <v>7543</v>
      </c>
    </row>
    <row r="68" spans="1:2" x14ac:dyDescent="0.15">
      <c r="A68" s="112" t="s">
        <v>7544</v>
      </c>
      <c r="B68" s="112" t="s">
        <v>7545</v>
      </c>
    </row>
    <row r="69" spans="1:2" x14ac:dyDescent="0.15">
      <c r="A69" s="112" t="s">
        <v>7546</v>
      </c>
      <c r="B69" s="112" t="s">
        <v>7547</v>
      </c>
    </row>
    <row r="70" spans="1:2" x14ac:dyDescent="0.15">
      <c r="A70" s="112"/>
      <c r="B70" s="112" t="s">
        <v>7548</v>
      </c>
    </row>
    <row r="71" spans="1:2" ht="12.75" thickBot="1" x14ac:dyDescent="0.2">
      <c r="A71" s="113"/>
      <c r="B71" s="113" t="s">
        <v>7549</v>
      </c>
    </row>
  </sheetData>
  <customSheetViews>
    <customSheetView guid="{2DD72191-26D8-4B5E-916F-CADAA249C8D8}">
      <selection activeCell="G138" sqref="G138"/>
      <pageMargins left="0" right="0" top="0" bottom="0" header="0" footer="0"/>
      <printOptions horizontalCentered="1" verticalCentered="1"/>
      <pageSetup scale="95" orientation="portrait" r:id="rId1"/>
      <headerFooter alignWithMargins="0"/>
    </customSheetView>
  </customSheetViews>
  <phoneticPr fontId="25" type="noConversion"/>
  <printOptions horizontalCentered="1" verticalCentered="1"/>
  <pageMargins left="0.36" right="0.54" top="1" bottom="1" header="0" footer="0"/>
  <pageSetup scale="95" orientation="portrait" r:id="rId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31489-190A-4306-8020-0E69EB4E8366}">
  <dimension ref="A1:B12"/>
  <sheetViews>
    <sheetView zoomScale="190" zoomScaleNormal="190" workbookViewId="0">
      <selection activeCell="B8" sqref="B8"/>
    </sheetView>
  </sheetViews>
  <sheetFormatPr baseColWidth="10" defaultColWidth="11" defaultRowHeight="12" x14ac:dyDescent="0.15"/>
  <cols>
    <col min="2" max="2" width="40.75" bestFit="1" customWidth="1"/>
  </cols>
  <sheetData>
    <row r="1" spans="1:2" x14ac:dyDescent="0.15">
      <c r="A1" s="106">
        <v>1</v>
      </c>
      <c r="B1" s="111" t="s">
        <v>7452</v>
      </c>
    </row>
    <row r="2" spans="1:2" x14ac:dyDescent="0.15">
      <c r="A2" s="106">
        <v>2</v>
      </c>
      <c r="B2" s="112" t="s">
        <v>7454</v>
      </c>
    </row>
    <row r="3" spans="1:2" x14ac:dyDescent="0.15">
      <c r="A3" s="106">
        <v>3</v>
      </c>
      <c r="B3" s="112" t="s">
        <v>7456</v>
      </c>
    </row>
    <row r="4" spans="1:2" x14ac:dyDescent="0.15">
      <c r="A4" s="106">
        <v>4</v>
      </c>
      <c r="B4" s="112" t="s">
        <v>7458</v>
      </c>
    </row>
    <row r="5" spans="1:2" x14ac:dyDescent="0.15">
      <c r="A5" s="106">
        <v>5</v>
      </c>
      <c r="B5" s="112" t="s">
        <v>7460</v>
      </c>
    </row>
    <row r="6" spans="1:2" x14ac:dyDescent="0.15">
      <c r="A6" s="106">
        <v>6</v>
      </c>
      <c r="B6" s="112" t="s">
        <v>7462</v>
      </c>
    </row>
    <row r="7" spans="1:2" x14ac:dyDescent="0.15">
      <c r="A7" s="106">
        <v>7</v>
      </c>
      <c r="B7" s="112" t="s">
        <v>7464</v>
      </c>
    </row>
    <row r="8" spans="1:2" x14ac:dyDescent="0.15">
      <c r="A8" s="106">
        <v>8</v>
      </c>
      <c r="B8" s="112" t="s">
        <v>7466</v>
      </c>
    </row>
    <row r="9" spans="1:2" x14ac:dyDescent="0.15">
      <c r="A9" s="106">
        <v>9</v>
      </c>
      <c r="B9" s="112" t="s">
        <v>7468</v>
      </c>
    </row>
    <row r="10" spans="1:2" x14ac:dyDescent="0.15">
      <c r="A10" s="106">
        <v>10</v>
      </c>
      <c r="B10" s="112" t="s">
        <v>7470</v>
      </c>
    </row>
    <row r="11" spans="1:2" ht="12.75" thickBot="1" x14ac:dyDescent="0.2">
      <c r="A11" s="106">
        <v>11</v>
      </c>
      <c r="B11" s="113" t="s">
        <v>7472</v>
      </c>
    </row>
    <row r="12" spans="1:2" x14ac:dyDescent="0.15">
      <c r="A12" s="106">
        <v>12</v>
      </c>
      <c r="B12" s="112" t="s">
        <v>7474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37560A0683CAF4DB34DFF782B85623B" ma:contentTypeVersion="13" ma:contentTypeDescription="Crear nuevo documento." ma:contentTypeScope="" ma:versionID="c5397c74b5a1c70a3245c4552aace732">
  <xsd:schema xmlns:xsd="http://www.w3.org/2001/XMLSchema" xmlns:xs="http://www.w3.org/2001/XMLSchema" xmlns:p="http://schemas.microsoft.com/office/2006/metadata/properties" xmlns:ns3="3a312b58-66f3-4234-8ed8-95ce98744fcf" xmlns:ns4="6286c211-84eb-4657-bd98-6e07ff26bd52" targetNamespace="http://schemas.microsoft.com/office/2006/metadata/properties" ma:root="true" ma:fieldsID="5539b9c5cef80ce3fed68710f4882cb8" ns3:_="" ns4:_="">
    <xsd:import namespace="3a312b58-66f3-4234-8ed8-95ce98744fcf"/>
    <xsd:import namespace="6286c211-84eb-4657-bd98-6e07ff26bd52"/>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DateTaken" minOccurs="0"/>
                <xsd:element ref="ns3:MediaServiceAutoKeyPoints" minOccurs="0"/>
                <xsd:element ref="ns3:MediaServiceKeyPoint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312b58-66f3-4234-8ed8-95ce98744f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286c211-84eb-4657-bd98-6e07ff26bd52"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element name="SharingHintHash" ma:index="16"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A563DF-137B-4E6B-A55D-BA4F22FD6679}">
  <ds:schemaRefs>
    <ds:schemaRef ds:uri="http://schemas.microsoft.com/office/infopath/2007/PartnerControls"/>
    <ds:schemaRef ds:uri="http://schemas.openxmlformats.org/package/2006/metadata/core-properties"/>
    <ds:schemaRef ds:uri="http://schemas.microsoft.com/office/2006/documentManagement/types"/>
    <ds:schemaRef ds:uri="3a312b58-66f3-4234-8ed8-95ce98744fcf"/>
    <ds:schemaRef ds:uri="http://purl.org/dc/terms/"/>
    <ds:schemaRef ds:uri="http://purl.org/dc/elements/1.1/"/>
    <ds:schemaRef ds:uri="http://schemas.microsoft.com/office/2006/metadata/properties"/>
    <ds:schemaRef ds:uri="6286c211-84eb-4657-bd98-6e07ff26bd52"/>
    <ds:schemaRef ds:uri="http://www.w3.org/XML/1998/namespace"/>
    <ds:schemaRef ds:uri="http://purl.org/dc/dcmitype/"/>
  </ds:schemaRefs>
</ds:datastoreItem>
</file>

<file path=customXml/itemProps2.xml><?xml version="1.0" encoding="utf-8"?>
<ds:datastoreItem xmlns:ds="http://schemas.openxmlformats.org/officeDocument/2006/customXml" ds:itemID="{8E1AD0A7-B83C-4BFB-89A6-C06F242D1ED5}">
  <ds:schemaRefs>
    <ds:schemaRef ds:uri="http://schemas.microsoft.com/sharepoint/v3/contenttype/forms"/>
  </ds:schemaRefs>
</ds:datastoreItem>
</file>

<file path=customXml/itemProps3.xml><?xml version="1.0" encoding="utf-8"?>
<ds:datastoreItem xmlns:ds="http://schemas.openxmlformats.org/officeDocument/2006/customXml" ds:itemID="{1B6888FF-CC6C-48CD-BC87-3220A401DB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a312b58-66f3-4234-8ed8-95ce98744fcf"/>
    <ds:schemaRef ds:uri="6286c211-84eb-4657-bd98-6e07ff26bd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2</vt:i4>
      </vt:variant>
    </vt:vector>
  </HeadingPairs>
  <TitlesOfParts>
    <vt:vector size="9" baseType="lpstr">
      <vt:lpstr>RVN_0524</vt:lpstr>
      <vt:lpstr>Longitud Por Provincia</vt:lpstr>
      <vt:lpstr>Resumen</vt:lpstr>
      <vt:lpstr>Travesías</vt:lpstr>
      <vt:lpstr>Puentes</vt:lpstr>
      <vt:lpstr>Códigos</vt:lpstr>
      <vt:lpstr>Códigos 2</vt:lpstr>
      <vt:lpstr>'Longitud Por Provincia'!Área_de_impresión</vt:lpstr>
      <vt:lpstr>RVN_0524!Área_de_impresión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aabarca</dc:creator>
  <cp:keywords/>
  <dc:description/>
  <cp:lastModifiedBy>Mariela Jimenez Moreira</cp:lastModifiedBy>
  <cp:revision/>
  <cp:lastPrinted>2024-05-16T18:51:04Z</cp:lastPrinted>
  <dcterms:created xsi:type="dcterms:W3CDTF">2010-09-07T14:37:21Z</dcterms:created>
  <dcterms:modified xsi:type="dcterms:W3CDTF">2025-01-30T20:36:40Z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0x010100337560A0683CAF4DB34DFF782B85623B</vt:lpwstr>
  </property>
</Properties>
</file>